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jfsdelaware-my.sharepoint.com/personal/lbrooks_jfsdelaware_org/Documents/Month-end/2024/Financial Statements/03-2024/Presentation Reports/Reports to send to FC/"/>
    </mc:Choice>
  </mc:AlternateContent>
  <xr:revisionPtr revIDLastSave="3" documentId="8_{0C5390AC-EF99-4BE7-ABBD-126588F08E28}" xr6:coauthVersionLast="47" xr6:coauthVersionMax="47" xr10:uidLastSave="{B5E14254-D0EB-4D56-8860-9C280C034238}"/>
  <bookViews>
    <workbookView xWindow="-108" yWindow="-108" windowWidth="23256" windowHeight="12576" xr2:uid="{00000000-000D-0000-FFFF-FFFF00000000}"/>
  </bookViews>
  <sheets>
    <sheet name="Month by Program" sheetId="2" r:id="rId1"/>
    <sheet name="YTD by Program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D295" i="2" l="1"/>
  <c r="LC295" i="2"/>
  <c r="LB295" i="2"/>
  <c r="KZ295" i="2"/>
  <c r="KY295" i="2"/>
  <c r="LA295" i="2" s="1"/>
  <c r="KQ295" i="2"/>
  <c r="KR295" i="2" s="1"/>
  <c r="KP295" i="2"/>
  <c r="KN295" i="2"/>
  <c r="KM295" i="2"/>
  <c r="KK295" i="2"/>
  <c r="KJ295" i="2"/>
  <c r="KL295" i="2" s="1"/>
  <c r="KI295" i="2"/>
  <c r="KH295" i="2"/>
  <c r="KG295" i="2"/>
  <c r="KB295" i="2"/>
  <c r="JY295" i="2"/>
  <c r="JX295" i="2"/>
  <c r="JW295" i="2"/>
  <c r="JV295" i="2"/>
  <c r="JU295" i="2"/>
  <c r="JP295" i="2"/>
  <c r="JS295" i="2" s="1"/>
  <c r="JO295" i="2"/>
  <c r="JM295" i="2"/>
  <c r="JL295" i="2"/>
  <c r="JN295" i="2" s="1"/>
  <c r="JK295" i="2"/>
  <c r="JJ295" i="2"/>
  <c r="JI295" i="2"/>
  <c r="JG295" i="2"/>
  <c r="JD295" i="2"/>
  <c r="JC295" i="2"/>
  <c r="JE295" i="2" s="1"/>
  <c r="JA295" i="2"/>
  <c r="IZ295" i="2"/>
  <c r="IX295" i="2"/>
  <c r="IY295" i="2" s="1"/>
  <c r="IW295" i="2"/>
  <c r="IR295" i="2"/>
  <c r="IQ295" i="2"/>
  <c r="IP295" i="2"/>
  <c r="IO295" i="2"/>
  <c r="IN295" i="2"/>
  <c r="IL295" i="2"/>
  <c r="IM295" i="2" s="1"/>
  <c r="IK295" i="2"/>
  <c r="II295" i="2"/>
  <c r="IH295" i="2"/>
  <c r="IJ295" i="2" s="1"/>
  <c r="IB295" i="2"/>
  <c r="HZ295" i="2"/>
  <c r="HY295" i="2"/>
  <c r="IA295" i="2" s="1"/>
  <c r="HX295" i="2"/>
  <c r="HW295" i="2"/>
  <c r="HV295" i="2"/>
  <c r="HT295" i="2"/>
  <c r="HS295" i="2"/>
  <c r="HU295" i="2" s="1"/>
  <c r="HQ295" i="2"/>
  <c r="HP295" i="2"/>
  <c r="HR295" i="2" s="1"/>
  <c r="HK295" i="2"/>
  <c r="HJ295" i="2"/>
  <c r="HH295" i="2"/>
  <c r="HG295" i="2"/>
  <c r="HE295" i="2"/>
  <c r="HD295" i="2"/>
  <c r="HB295" i="2"/>
  <c r="HA295" i="2"/>
  <c r="GV295" i="2"/>
  <c r="GU295" i="2"/>
  <c r="GW295" i="2" s="1"/>
  <c r="GS295" i="2"/>
  <c r="GR295" i="2"/>
  <c r="GT295" i="2" s="1"/>
  <c r="GM295" i="2"/>
  <c r="GL295" i="2"/>
  <c r="GN295" i="2" s="1"/>
  <c r="GJ295" i="2"/>
  <c r="GK295" i="2" s="1"/>
  <c r="GI295" i="2"/>
  <c r="GG295" i="2"/>
  <c r="GF295" i="2"/>
  <c r="GH295" i="2" s="1"/>
  <c r="GD295" i="2"/>
  <c r="GC295" i="2"/>
  <c r="GE295" i="2" s="1"/>
  <c r="FX295" i="2"/>
  <c r="FW295" i="2"/>
  <c r="FY295" i="2" s="1"/>
  <c r="FU295" i="2"/>
  <c r="FT295" i="2"/>
  <c r="FV295" i="2" s="1"/>
  <c r="FR295" i="2"/>
  <c r="GA295" i="2" s="1"/>
  <c r="FQ295" i="2"/>
  <c r="FS295" i="2" s="1"/>
  <c r="FN295" i="2"/>
  <c r="FL295" i="2"/>
  <c r="FM295" i="2" s="1"/>
  <c r="FK295" i="2"/>
  <c r="FI295" i="2"/>
  <c r="FH295" i="2"/>
  <c r="FJ295" i="2" s="1"/>
  <c r="FF295" i="2"/>
  <c r="FE295" i="2"/>
  <c r="FG295" i="2" s="1"/>
  <c r="EZ295" i="2"/>
  <c r="EY295" i="2"/>
  <c r="FA295" i="2" s="1"/>
  <c r="EX295" i="2"/>
  <c r="EW295" i="2"/>
  <c r="EV295" i="2"/>
  <c r="ET295" i="2"/>
  <c r="FC295" i="2" s="1"/>
  <c r="ES295" i="2"/>
  <c r="EU295" i="2" s="1"/>
  <c r="EQ295" i="2"/>
  <c r="EP295" i="2"/>
  <c r="ER295" i="2" s="1"/>
  <c r="EN295" i="2"/>
  <c r="EK295" i="2"/>
  <c r="EJ295" i="2"/>
  <c r="EL295" i="2" s="1"/>
  <c r="EH295" i="2"/>
  <c r="EG295" i="2"/>
  <c r="EI295" i="2" s="1"/>
  <c r="EF295" i="2"/>
  <c r="EE295" i="2"/>
  <c r="ED295" i="2"/>
  <c r="EM295" i="2" s="1"/>
  <c r="EB295" i="2"/>
  <c r="EA295" i="2"/>
  <c r="DS295" i="2"/>
  <c r="DR295" i="2"/>
  <c r="DP295" i="2"/>
  <c r="DO295" i="2"/>
  <c r="DL295" i="2"/>
  <c r="DJ295" i="2"/>
  <c r="DM295" i="2" s="1"/>
  <c r="DI295" i="2"/>
  <c r="DH295" i="2"/>
  <c r="DG295" i="2"/>
  <c r="DF295" i="2"/>
  <c r="CZ295" i="2"/>
  <c r="CX295" i="2"/>
  <c r="CW295" i="2"/>
  <c r="CY295" i="2" s="1"/>
  <c r="CU295" i="2"/>
  <c r="CT295" i="2"/>
  <c r="CV295" i="2" s="1"/>
  <c r="CR295" i="2"/>
  <c r="CQ295" i="2"/>
  <c r="CN295" i="2"/>
  <c r="CP295" i="2" s="1"/>
  <c r="CL295" i="2"/>
  <c r="CO295" i="2" s="1"/>
  <c r="CK295" i="2"/>
  <c r="CM295" i="2" s="1"/>
  <c r="CJ295" i="2"/>
  <c r="CI295" i="2"/>
  <c r="CH295" i="2"/>
  <c r="CF295" i="2"/>
  <c r="CE295" i="2"/>
  <c r="CG295" i="2" s="1"/>
  <c r="CB295" i="2"/>
  <c r="BZ295" i="2"/>
  <c r="BY295" i="2"/>
  <c r="CA295" i="2" s="1"/>
  <c r="BW295" i="2"/>
  <c r="BV295" i="2"/>
  <c r="BX295" i="2" s="1"/>
  <c r="BT295" i="2"/>
  <c r="BS295" i="2"/>
  <c r="BQ295" i="2"/>
  <c r="BP295" i="2"/>
  <c r="BR295" i="2" s="1"/>
  <c r="BN295" i="2"/>
  <c r="BM295" i="2"/>
  <c r="BL295" i="2"/>
  <c r="BK295" i="2"/>
  <c r="BJ295" i="2"/>
  <c r="BH295" i="2"/>
  <c r="BE295" i="2"/>
  <c r="BD295" i="2"/>
  <c r="BB295" i="2"/>
  <c r="BA295" i="2"/>
  <c r="BC295" i="2" s="1"/>
  <c r="AY295" i="2"/>
  <c r="AX295" i="2"/>
  <c r="AZ295" i="2" s="1"/>
  <c r="AV295" i="2"/>
  <c r="AW295" i="2" s="1"/>
  <c r="AU295" i="2"/>
  <c r="AS295" i="2"/>
  <c r="AR295" i="2"/>
  <c r="AT295" i="2" s="1"/>
  <c r="AP295" i="2"/>
  <c r="AO295" i="2"/>
  <c r="AJ295" i="2"/>
  <c r="AI295" i="2"/>
  <c r="AK295" i="2" s="1"/>
  <c r="AG295" i="2"/>
  <c r="AF295" i="2"/>
  <c r="AH295" i="2" s="1"/>
  <c r="AD295" i="2"/>
  <c r="AC295" i="2"/>
  <c r="AE295" i="2" s="1"/>
  <c r="AA295" i="2"/>
  <c r="Z295" i="2"/>
  <c r="AB295" i="2" s="1"/>
  <c r="X295" i="2"/>
  <c r="Y295" i="2" s="1"/>
  <c r="W295" i="2"/>
  <c r="U295" i="2"/>
  <c r="T295" i="2"/>
  <c r="V295" i="2" s="1"/>
  <c r="R295" i="2"/>
  <c r="Q295" i="2"/>
  <c r="P295" i="2"/>
  <c r="O295" i="2"/>
  <c r="N295" i="2"/>
  <c r="L295" i="2"/>
  <c r="K295" i="2"/>
  <c r="M295" i="2" s="1"/>
  <c r="J295" i="2"/>
  <c r="I295" i="2"/>
  <c r="AM295" i="2" s="1"/>
  <c r="H295" i="2"/>
  <c r="F295" i="2"/>
  <c r="E295" i="2"/>
  <c r="G295" i="2" s="1"/>
  <c r="C295" i="2"/>
  <c r="B295" i="2"/>
  <c r="D295" i="2" s="1"/>
  <c r="LD294" i="2"/>
  <c r="LA294" i="2"/>
  <c r="KT294" i="2"/>
  <c r="KU294" i="2" s="1"/>
  <c r="KS294" i="2"/>
  <c r="KR294" i="2"/>
  <c r="KO294" i="2"/>
  <c r="KL294" i="2"/>
  <c r="KI294" i="2"/>
  <c r="KF294" i="2"/>
  <c r="KE294" i="2"/>
  <c r="KE295" i="2" s="1"/>
  <c r="KD294" i="2"/>
  <c r="KD295" i="2" s="1"/>
  <c r="KB294" i="2"/>
  <c r="KA294" i="2"/>
  <c r="KC294" i="2" s="1"/>
  <c r="JZ294" i="2"/>
  <c r="JW294" i="2"/>
  <c r="JT294" i="2"/>
  <c r="JS294" i="2"/>
  <c r="JR294" i="2"/>
  <c r="JQ294" i="2"/>
  <c r="JN294" i="2"/>
  <c r="JK294" i="2"/>
  <c r="JG294" i="2"/>
  <c r="JF294" i="2"/>
  <c r="JH294" i="2" s="1"/>
  <c r="JE294" i="2"/>
  <c r="JB294" i="2"/>
  <c r="IY294" i="2"/>
  <c r="IR294" i="2"/>
  <c r="IQ294" i="2"/>
  <c r="IP294" i="2"/>
  <c r="IM294" i="2"/>
  <c r="IJ294" i="2"/>
  <c r="ID294" i="2"/>
  <c r="IC294" i="2"/>
  <c r="IB294" i="2"/>
  <c r="IA294" i="2"/>
  <c r="HX294" i="2"/>
  <c r="HU294" i="2"/>
  <c r="HR294" i="2"/>
  <c r="HN294" i="2"/>
  <c r="IF294" i="2" s="1"/>
  <c r="IU294" i="2" s="1"/>
  <c r="HM294" i="2"/>
  <c r="IE294" i="2" s="1"/>
  <c r="HL294" i="2"/>
  <c r="HI294" i="2"/>
  <c r="HF294" i="2"/>
  <c r="HC294" i="2"/>
  <c r="GX294" i="2"/>
  <c r="GW294" i="2"/>
  <c r="GT294" i="2"/>
  <c r="GP294" i="2"/>
  <c r="GO294" i="2"/>
  <c r="GQ294" i="2" s="1"/>
  <c r="GN294" i="2"/>
  <c r="GK294" i="2"/>
  <c r="GH294" i="2"/>
  <c r="GE294" i="2"/>
  <c r="GB294" i="2"/>
  <c r="GA294" i="2"/>
  <c r="FZ294" i="2"/>
  <c r="FY294" i="2"/>
  <c r="FV294" i="2"/>
  <c r="FS294" i="2"/>
  <c r="FO294" i="2"/>
  <c r="FN294" i="2"/>
  <c r="FP294" i="2" s="1"/>
  <c r="FM294" i="2"/>
  <c r="FJ294" i="2"/>
  <c r="FG294" i="2"/>
  <c r="FC294" i="2"/>
  <c r="FB294" i="2"/>
  <c r="FD294" i="2" s="1"/>
  <c r="FA294" i="2"/>
  <c r="EX294" i="2"/>
  <c r="EU294" i="2"/>
  <c r="ER294" i="2"/>
  <c r="EN294" i="2"/>
  <c r="GY294" i="2" s="1"/>
  <c r="EM294" i="2"/>
  <c r="EO294" i="2" s="1"/>
  <c r="EL294" i="2"/>
  <c r="EI294" i="2"/>
  <c r="EF294" i="2"/>
  <c r="EC294" i="2"/>
  <c r="DV294" i="2"/>
  <c r="DU294" i="2"/>
  <c r="DW294" i="2" s="1"/>
  <c r="DT294" i="2"/>
  <c r="DQ294" i="2"/>
  <c r="DM294" i="2"/>
  <c r="DL294" i="2"/>
  <c r="DN294" i="2" s="1"/>
  <c r="DK294" i="2"/>
  <c r="DH294" i="2"/>
  <c r="DD294" i="2"/>
  <c r="DA294" i="2"/>
  <c r="CZ294" i="2"/>
  <c r="DB294" i="2" s="1"/>
  <c r="CY294" i="2"/>
  <c r="CV294" i="2"/>
  <c r="CS294" i="2"/>
  <c r="CP294" i="2"/>
  <c r="CO294" i="2"/>
  <c r="CN294" i="2"/>
  <c r="CM294" i="2"/>
  <c r="CJ294" i="2"/>
  <c r="CG294" i="2"/>
  <c r="CC294" i="2"/>
  <c r="CB294" i="2"/>
  <c r="CD294" i="2" s="1"/>
  <c r="CA294" i="2"/>
  <c r="BX294" i="2"/>
  <c r="BU294" i="2"/>
  <c r="BR294" i="2"/>
  <c r="BO294" i="2"/>
  <c r="BL294" i="2"/>
  <c r="BH294" i="2"/>
  <c r="BI294" i="2" s="1"/>
  <c r="BG294" i="2"/>
  <c r="DC294" i="2" s="1"/>
  <c r="BF294" i="2"/>
  <c r="BC294" i="2"/>
  <c r="AZ294" i="2"/>
  <c r="AW294" i="2"/>
  <c r="AT294" i="2"/>
  <c r="AQ294" i="2"/>
  <c r="AN294" i="2"/>
  <c r="AM294" i="2"/>
  <c r="AL294" i="2"/>
  <c r="AK294" i="2"/>
  <c r="AH294" i="2"/>
  <c r="AE294" i="2"/>
  <c r="AB294" i="2"/>
  <c r="Y294" i="2"/>
  <c r="V294" i="2"/>
  <c r="S294" i="2"/>
  <c r="P294" i="2"/>
  <c r="M294" i="2"/>
  <c r="J294" i="2"/>
  <c r="G294" i="2"/>
  <c r="D294" i="2"/>
  <c r="KP292" i="2"/>
  <c r="KL292" i="2"/>
  <c r="JZ292" i="2"/>
  <c r="JV292" i="2"/>
  <c r="JJ292" i="2"/>
  <c r="GT292" i="2"/>
  <c r="GH292" i="2"/>
  <c r="FR292" i="2"/>
  <c r="ET292" i="2"/>
  <c r="ET296" i="2" s="1"/>
  <c r="EJ292" i="2"/>
  <c r="EB292" i="2"/>
  <c r="EA292" i="2"/>
  <c r="DS292" i="2"/>
  <c r="DS296" i="2" s="1"/>
  <c r="CU292" i="2"/>
  <c r="CU296" i="2" s="1"/>
  <c r="CF292" i="2"/>
  <c r="CF296" i="2" s="1"/>
  <c r="CE292" i="2"/>
  <c r="BW292" i="2"/>
  <c r="BW296" i="2" s="1"/>
  <c r="BP292" i="2"/>
  <c r="AY292" i="2"/>
  <c r="AY296" i="2" s="1"/>
  <c r="AR292" i="2"/>
  <c r="AJ292" i="2"/>
  <c r="AJ296" i="2" s="1"/>
  <c r="AI292" i="2"/>
  <c r="AA292" i="2"/>
  <c r="AA296" i="2" s="1"/>
  <c r="T292" i="2"/>
  <c r="L292" i="2"/>
  <c r="L296" i="2" s="1"/>
  <c r="K292" i="2"/>
  <c r="C292" i="2"/>
  <c r="LC291" i="2"/>
  <c r="LC292" i="2" s="1"/>
  <c r="LC296" i="2" s="1"/>
  <c r="LB291" i="2"/>
  <c r="LA291" i="2"/>
  <c r="KZ291" i="2"/>
  <c r="KZ292" i="2" s="1"/>
  <c r="KZ296" i="2" s="1"/>
  <c r="KY291" i="2"/>
  <c r="KY292" i="2" s="1"/>
  <c r="KT291" i="2"/>
  <c r="KS291" i="2"/>
  <c r="KU291" i="2" s="1"/>
  <c r="KQ291" i="2"/>
  <c r="KQ292" i="2" s="1"/>
  <c r="KQ296" i="2" s="1"/>
  <c r="KP291" i="2"/>
  <c r="KR291" i="2" s="1"/>
  <c r="KN291" i="2"/>
  <c r="KN292" i="2" s="1"/>
  <c r="KN296" i="2" s="1"/>
  <c r="KT296" i="2" s="1"/>
  <c r="KM291" i="2"/>
  <c r="KM292" i="2" s="1"/>
  <c r="KL291" i="2"/>
  <c r="KK291" i="2"/>
  <c r="KK292" i="2" s="1"/>
  <c r="KK296" i="2" s="1"/>
  <c r="KJ291" i="2"/>
  <c r="KJ292" i="2" s="1"/>
  <c r="KJ296" i="2" s="1"/>
  <c r="KL296" i="2" s="1"/>
  <c r="KH291" i="2"/>
  <c r="KH292" i="2" s="1"/>
  <c r="KH296" i="2" s="1"/>
  <c r="KG291" i="2"/>
  <c r="KG292" i="2" s="1"/>
  <c r="KG296" i="2" s="1"/>
  <c r="JY291" i="2"/>
  <c r="JY292" i="2" s="1"/>
  <c r="JY296" i="2" s="1"/>
  <c r="JX291" i="2"/>
  <c r="JX292" i="2" s="1"/>
  <c r="JX296" i="2" s="1"/>
  <c r="JZ296" i="2" s="1"/>
  <c r="JV291" i="2"/>
  <c r="KB291" i="2" s="1"/>
  <c r="JU291" i="2"/>
  <c r="JQ291" i="2"/>
  <c r="JP291" i="2"/>
  <c r="JP292" i="2" s="1"/>
  <c r="JP296" i="2" s="1"/>
  <c r="JO291" i="2"/>
  <c r="JO292" i="2" s="1"/>
  <c r="JN291" i="2"/>
  <c r="JM291" i="2"/>
  <c r="JM292" i="2" s="1"/>
  <c r="JM296" i="2" s="1"/>
  <c r="JL291" i="2"/>
  <c r="JL292" i="2" s="1"/>
  <c r="JJ291" i="2"/>
  <c r="JI291" i="2"/>
  <c r="JI292" i="2" s="1"/>
  <c r="JI296" i="2" s="1"/>
  <c r="JF291" i="2"/>
  <c r="JE291" i="2"/>
  <c r="JD291" i="2"/>
  <c r="JD292" i="2" s="1"/>
  <c r="JD296" i="2" s="1"/>
  <c r="JC291" i="2"/>
  <c r="JC292" i="2" s="1"/>
  <c r="JA291" i="2"/>
  <c r="JA292" i="2" s="1"/>
  <c r="JA296" i="2" s="1"/>
  <c r="IZ291" i="2"/>
  <c r="IZ292" i="2" s="1"/>
  <c r="IX291" i="2"/>
  <c r="IW291" i="2"/>
  <c r="IO291" i="2"/>
  <c r="IN291" i="2"/>
  <c r="IN292" i="2" s="1"/>
  <c r="IN296" i="2" s="1"/>
  <c r="IL291" i="2"/>
  <c r="IL292" i="2" s="1"/>
  <c r="IK291" i="2"/>
  <c r="IK292" i="2" s="1"/>
  <c r="II291" i="2"/>
  <c r="II292" i="2" s="1"/>
  <c r="II296" i="2" s="1"/>
  <c r="IH291" i="2"/>
  <c r="HZ291" i="2"/>
  <c r="IC291" i="2" s="1"/>
  <c r="HY291" i="2"/>
  <c r="HW291" i="2"/>
  <c r="HW292" i="2" s="1"/>
  <c r="HW296" i="2" s="1"/>
  <c r="HV291" i="2"/>
  <c r="HX291" i="2" s="1"/>
  <c r="HU291" i="2"/>
  <c r="HT291" i="2"/>
  <c r="HT292" i="2" s="1"/>
  <c r="HS291" i="2"/>
  <c r="HS292" i="2" s="1"/>
  <c r="HQ291" i="2"/>
  <c r="HQ292" i="2" s="1"/>
  <c r="HQ296" i="2" s="1"/>
  <c r="HP291" i="2"/>
  <c r="HP292" i="2" s="1"/>
  <c r="HK291" i="2"/>
  <c r="HK292" i="2" s="1"/>
  <c r="HK296" i="2" s="1"/>
  <c r="HJ291" i="2"/>
  <c r="HI291" i="2"/>
  <c r="HH291" i="2"/>
  <c r="HH292" i="2" s="1"/>
  <c r="HG291" i="2"/>
  <c r="HG292" i="2" s="1"/>
  <c r="HE291" i="2"/>
  <c r="HE292" i="2" s="1"/>
  <c r="HE296" i="2" s="1"/>
  <c r="HD291" i="2"/>
  <c r="HD292" i="2" s="1"/>
  <c r="HD296" i="2" s="1"/>
  <c r="HB291" i="2"/>
  <c r="HA291" i="2"/>
  <c r="GW291" i="2"/>
  <c r="GV291" i="2"/>
  <c r="GV292" i="2" s="1"/>
  <c r="GV296" i="2" s="1"/>
  <c r="GU291" i="2"/>
  <c r="GU292" i="2" s="1"/>
  <c r="GS291" i="2"/>
  <c r="GS292" i="2" s="1"/>
  <c r="GS296" i="2" s="1"/>
  <c r="GR291" i="2"/>
  <c r="GR292" i="2" s="1"/>
  <c r="GR296" i="2" s="1"/>
  <c r="GT296" i="2" s="1"/>
  <c r="GM291" i="2"/>
  <c r="GM292" i="2" s="1"/>
  <c r="GM296" i="2" s="1"/>
  <c r="GL291" i="2"/>
  <c r="GK291" i="2"/>
  <c r="GJ291" i="2"/>
  <c r="GJ292" i="2" s="1"/>
  <c r="GI291" i="2"/>
  <c r="GI292" i="2" s="1"/>
  <c r="GG291" i="2"/>
  <c r="GG292" i="2" s="1"/>
  <c r="GG296" i="2" s="1"/>
  <c r="GF291" i="2"/>
  <c r="GF292" i="2" s="1"/>
  <c r="GD291" i="2"/>
  <c r="GD292" i="2" s="1"/>
  <c r="GD296" i="2" s="1"/>
  <c r="GC291" i="2"/>
  <c r="FY291" i="2"/>
  <c r="FX291" i="2"/>
  <c r="FX292" i="2" s="1"/>
  <c r="FX296" i="2" s="1"/>
  <c r="FW291" i="2"/>
  <c r="FW292" i="2" s="1"/>
  <c r="FV291" i="2"/>
  <c r="FU291" i="2"/>
  <c r="FT291" i="2"/>
  <c r="FT292" i="2" s="1"/>
  <c r="FR291" i="2"/>
  <c r="FQ291" i="2"/>
  <c r="FQ292" i="2" s="1"/>
  <c r="FQ296" i="2" s="1"/>
  <c r="FM291" i="2"/>
  <c r="FL291" i="2"/>
  <c r="FL292" i="2" s="1"/>
  <c r="FL296" i="2" s="1"/>
  <c r="FK291" i="2"/>
  <c r="FK292" i="2" s="1"/>
  <c r="FI291" i="2"/>
  <c r="FI292" i="2" s="1"/>
  <c r="FI296" i="2" s="1"/>
  <c r="FH291" i="2"/>
  <c r="FJ291" i="2" s="1"/>
  <c r="FF291" i="2"/>
  <c r="FE291" i="2"/>
  <c r="FN291" i="2" s="1"/>
  <c r="FA291" i="2"/>
  <c r="EZ291" i="2"/>
  <c r="EZ292" i="2" s="1"/>
  <c r="EZ296" i="2" s="1"/>
  <c r="EY291" i="2"/>
  <c r="EY292" i="2" s="1"/>
  <c r="EX291" i="2"/>
  <c r="EW291" i="2"/>
  <c r="EV291" i="2"/>
  <c r="EV292" i="2" s="1"/>
  <c r="ET291" i="2"/>
  <c r="ES291" i="2"/>
  <c r="ES292" i="2" s="1"/>
  <c r="ES296" i="2" s="1"/>
  <c r="EQ291" i="2"/>
  <c r="EQ292" i="2" s="1"/>
  <c r="EQ296" i="2" s="1"/>
  <c r="EP291" i="2"/>
  <c r="EK291" i="2"/>
  <c r="EK292" i="2" s="1"/>
  <c r="EK296" i="2" s="1"/>
  <c r="EJ291" i="2"/>
  <c r="EL291" i="2" s="1"/>
  <c r="EH291" i="2"/>
  <c r="EH292" i="2" s="1"/>
  <c r="EH296" i="2" s="1"/>
  <c r="EG291" i="2"/>
  <c r="EF291" i="2"/>
  <c r="EE291" i="2"/>
  <c r="EN291" i="2" s="1"/>
  <c r="ED291" i="2"/>
  <c r="EM291" i="2" s="1"/>
  <c r="EO291" i="2" s="1"/>
  <c r="EC291" i="2"/>
  <c r="EB291" i="2"/>
  <c r="EA291" i="2"/>
  <c r="DS291" i="2"/>
  <c r="DR291" i="2"/>
  <c r="DQ291" i="2"/>
  <c r="DP291" i="2"/>
  <c r="DP292" i="2" s="1"/>
  <c r="DO291" i="2"/>
  <c r="DO292" i="2" s="1"/>
  <c r="DJ291" i="2"/>
  <c r="DI291" i="2"/>
  <c r="DG291" i="2"/>
  <c r="DH291" i="2" s="1"/>
  <c r="DF291" i="2"/>
  <c r="DF292" i="2" s="1"/>
  <c r="DA291" i="2"/>
  <c r="CX291" i="2"/>
  <c r="CX292" i="2" s="1"/>
  <c r="CX296" i="2" s="1"/>
  <c r="CW291" i="2"/>
  <c r="CY291" i="2" s="1"/>
  <c r="CU291" i="2"/>
  <c r="CT291" i="2"/>
  <c r="CS291" i="2"/>
  <c r="CR291" i="2"/>
  <c r="CR292" i="2" s="1"/>
  <c r="CQ291" i="2"/>
  <c r="CZ291" i="2" s="1"/>
  <c r="DB291" i="2" s="1"/>
  <c r="CL291" i="2"/>
  <c r="CK291" i="2"/>
  <c r="CI291" i="2"/>
  <c r="CJ291" i="2" s="1"/>
  <c r="CH291" i="2"/>
  <c r="CH292" i="2" s="1"/>
  <c r="CG291" i="2"/>
  <c r="CF291" i="2"/>
  <c r="CE291" i="2"/>
  <c r="CC291" i="2"/>
  <c r="CD291" i="2" s="1"/>
  <c r="BZ291" i="2"/>
  <c r="BZ292" i="2" s="1"/>
  <c r="BZ296" i="2" s="1"/>
  <c r="BY291" i="2"/>
  <c r="CA291" i="2" s="1"/>
  <c r="BW291" i="2"/>
  <c r="BV291" i="2"/>
  <c r="BU291" i="2"/>
  <c r="BT291" i="2"/>
  <c r="BT292" i="2" s="1"/>
  <c r="BT296" i="2" s="1"/>
  <c r="BS291" i="2"/>
  <c r="BS292" i="2" s="1"/>
  <c r="BQ291" i="2"/>
  <c r="BQ292" i="2" s="1"/>
  <c r="BP291" i="2"/>
  <c r="CB291" i="2" s="1"/>
  <c r="BN291" i="2"/>
  <c r="BN292" i="2" s="1"/>
  <c r="BM291" i="2"/>
  <c r="BK291" i="2"/>
  <c r="BL291" i="2" s="1"/>
  <c r="BJ291" i="2"/>
  <c r="BJ292" i="2" s="1"/>
  <c r="BE291" i="2"/>
  <c r="BD291" i="2"/>
  <c r="BD292" i="2" s="1"/>
  <c r="BB291" i="2"/>
  <c r="BB292" i="2" s="1"/>
  <c r="BB296" i="2" s="1"/>
  <c r="BA291" i="2"/>
  <c r="BC291" i="2" s="1"/>
  <c r="AY291" i="2"/>
  <c r="AX291" i="2"/>
  <c r="AW291" i="2"/>
  <c r="AV291" i="2"/>
  <c r="AV292" i="2" s="1"/>
  <c r="AV296" i="2" s="1"/>
  <c r="AU291" i="2"/>
  <c r="AU292" i="2" s="1"/>
  <c r="AS291" i="2"/>
  <c r="AS292" i="2" s="1"/>
  <c r="AS296" i="2" s="1"/>
  <c r="AR291" i="2"/>
  <c r="AT291" i="2" s="1"/>
  <c r="AP291" i="2"/>
  <c r="AO291" i="2"/>
  <c r="AK291" i="2"/>
  <c r="AJ291" i="2"/>
  <c r="AI291" i="2"/>
  <c r="AG291" i="2"/>
  <c r="AF291" i="2"/>
  <c r="AF292" i="2" s="1"/>
  <c r="AD291" i="2"/>
  <c r="AD292" i="2" s="1"/>
  <c r="AD296" i="2" s="1"/>
  <c r="AC291" i="2"/>
  <c r="AE291" i="2" s="1"/>
  <c r="AA291" i="2"/>
  <c r="Z291" i="2"/>
  <c r="Y291" i="2"/>
  <c r="X291" i="2"/>
  <c r="X292" i="2" s="1"/>
  <c r="X296" i="2" s="1"/>
  <c r="W291" i="2"/>
  <c r="W292" i="2" s="1"/>
  <c r="U291" i="2"/>
  <c r="U292" i="2" s="1"/>
  <c r="U296" i="2" s="1"/>
  <c r="T291" i="2"/>
  <c r="V291" i="2" s="1"/>
  <c r="R291" i="2"/>
  <c r="R292" i="2" s="1"/>
  <c r="Q291" i="2"/>
  <c r="O291" i="2"/>
  <c r="P291" i="2" s="1"/>
  <c r="N291" i="2"/>
  <c r="N292" i="2" s="1"/>
  <c r="M291" i="2"/>
  <c r="L291" i="2"/>
  <c r="K291" i="2"/>
  <c r="J291" i="2"/>
  <c r="I291" i="2"/>
  <c r="H291" i="2"/>
  <c r="H292" i="2" s="1"/>
  <c r="F291" i="2"/>
  <c r="F292" i="2" s="1"/>
  <c r="F296" i="2" s="1"/>
  <c r="E291" i="2"/>
  <c r="G291" i="2" s="1"/>
  <c r="C291" i="2"/>
  <c r="B291" i="2"/>
  <c r="LD290" i="2"/>
  <c r="LA290" i="2"/>
  <c r="KV290" i="2"/>
  <c r="KU290" i="2"/>
  <c r="KT290" i="2"/>
  <c r="KS290" i="2"/>
  <c r="KR290" i="2"/>
  <c r="KO290" i="2"/>
  <c r="KL290" i="2"/>
  <c r="KI290" i="2"/>
  <c r="KE290" i="2"/>
  <c r="KW290" i="2" s="1"/>
  <c r="KB290" i="2"/>
  <c r="KC290" i="2" s="1"/>
  <c r="KA290" i="2"/>
  <c r="JZ290" i="2"/>
  <c r="JW290" i="2"/>
  <c r="JS290" i="2"/>
  <c r="JR290" i="2"/>
  <c r="JQ290" i="2"/>
  <c r="JN290" i="2"/>
  <c r="JK290" i="2"/>
  <c r="JH290" i="2"/>
  <c r="JG290" i="2"/>
  <c r="JF290" i="2"/>
  <c r="JE290" i="2"/>
  <c r="JB290" i="2"/>
  <c r="IY290" i="2"/>
  <c r="IR290" i="2"/>
  <c r="IQ290" i="2"/>
  <c r="IS290" i="2" s="1"/>
  <c r="IP290" i="2"/>
  <c r="IM290" i="2"/>
  <c r="IJ290" i="2"/>
  <c r="IC290" i="2"/>
  <c r="IB290" i="2"/>
  <c r="IA290" i="2"/>
  <c r="HX290" i="2"/>
  <c r="HU290" i="2"/>
  <c r="HR290" i="2"/>
  <c r="HN290" i="2"/>
  <c r="IF290" i="2" s="1"/>
  <c r="IU290" i="2" s="1"/>
  <c r="HM290" i="2"/>
  <c r="HL290" i="2"/>
  <c r="HI290" i="2"/>
  <c r="HF290" i="2"/>
  <c r="HC290" i="2"/>
  <c r="GW290" i="2"/>
  <c r="GT290" i="2"/>
  <c r="GP290" i="2"/>
  <c r="GO290" i="2"/>
  <c r="GQ290" i="2" s="1"/>
  <c r="GN290" i="2"/>
  <c r="GK290" i="2"/>
  <c r="GH290" i="2"/>
  <c r="GE290" i="2"/>
  <c r="GB290" i="2"/>
  <c r="GA290" i="2"/>
  <c r="FZ290" i="2"/>
  <c r="FY290" i="2"/>
  <c r="FV290" i="2"/>
  <c r="FS290" i="2"/>
  <c r="FO290" i="2"/>
  <c r="FN290" i="2"/>
  <c r="FP290" i="2" s="1"/>
  <c r="FM290" i="2"/>
  <c r="FJ290" i="2"/>
  <c r="FG290" i="2"/>
  <c r="FC290" i="2"/>
  <c r="FB290" i="2"/>
  <c r="FD290" i="2" s="1"/>
  <c r="FA290" i="2"/>
  <c r="EX290" i="2"/>
  <c r="EU290" i="2"/>
  <c r="ER290" i="2"/>
  <c r="EN290" i="2"/>
  <c r="GY290" i="2" s="1"/>
  <c r="EM290" i="2"/>
  <c r="EO290" i="2" s="1"/>
  <c r="EL290" i="2"/>
  <c r="EI290" i="2"/>
  <c r="EF290" i="2"/>
  <c r="EC290" i="2"/>
  <c r="DV290" i="2"/>
  <c r="DU290" i="2"/>
  <c r="DW290" i="2" s="1"/>
  <c r="DT290" i="2"/>
  <c r="DQ290" i="2"/>
  <c r="DM290" i="2"/>
  <c r="DL290" i="2"/>
  <c r="DN290" i="2" s="1"/>
  <c r="DK290" i="2"/>
  <c r="DH290" i="2"/>
  <c r="DA290" i="2"/>
  <c r="CZ290" i="2"/>
  <c r="DB290" i="2" s="1"/>
  <c r="CY290" i="2"/>
  <c r="CV290" i="2"/>
  <c r="CS290" i="2"/>
  <c r="CP290" i="2"/>
  <c r="CO290" i="2"/>
  <c r="CN290" i="2"/>
  <c r="CM290" i="2"/>
  <c r="CJ290" i="2"/>
  <c r="CG290" i="2"/>
  <c r="CC290" i="2"/>
  <c r="DD290" i="2" s="1"/>
  <c r="CB290" i="2"/>
  <c r="CA290" i="2"/>
  <c r="BX290" i="2"/>
  <c r="BU290" i="2"/>
  <c r="BR290" i="2"/>
  <c r="BO290" i="2"/>
  <c r="BL290" i="2"/>
  <c r="BI290" i="2"/>
  <c r="BH290" i="2"/>
  <c r="BG290" i="2"/>
  <c r="BF290" i="2"/>
  <c r="BC290" i="2"/>
  <c r="AZ290" i="2"/>
  <c r="AW290" i="2"/>
  <c r="AT290" i="2"/>
  <c r="AQ290" i="2"/>
  <c r="AN290" i="2"/>
  <c r="AM290" i="2"/>
  <c r="AL290" i="2"/>
  <c r="AK290" i="2"/>
  <c r="AH290" i="2"/>
  <c r="AE290" i="2"/>
  <c r="AB290" i="2"/>
  <c r="Y290" i="2"/>
  <c r="V290" i="2"/>
  <c r="S290" i="2"/>
  <c r="P290" i="2"/>
  <c r="M290" i="2"/>
  <c r="J290" i="2"/>
  <c r="G290" i="2"/>
  <c r="D290" i="2"/>
  <c r="LD289" i="2"/>
  <c r="LA289" i="2"/>
  <c r="KU289" i="2"/>
  <c r="KT289" i="2"/>
  <c r="KS289" i="2"/>
  <c r="KR289" i="2"/>
  <c r="KO289" i="2"/>
  <c r="KL289" i="2"/>
  <c r="KI289" i="2"/>
  <c r="KE289" i="2"/>
  <c r="KD289" i="2"/>
  <c r="KB289" i="2"/>
  <c r="KC289" i="2" s="1"/>
  <c r="KA289" i="2"/>
  <c r="JZ289" i="2"/>
  <c r="JW289" i="2"/>
  <c r="JS289" i="2"/>
  <c r="JR289" i="2"/>
  <c r="JQ289" i="2"/>
  <c r="JN289" i="2"/>
  <c r="JK289" i="2"/>
  <c r="JG289" i="2"/>
  <c r="JF289" i="2"/>
  <c r="JH289" i="2" s="1"/>
  <c r="JE289" i="2"/>
  <c r="JB289" i="2"/>
  <c r="IY289" i="2"/>
  <c r="IR289" i="2"/>
  <c r="IQ289" i="2"/>
  <c r="IS289" i="2" s="1"/>
  <c r="IP289" i="2"/>
  <c r="IM289" i="2"/>
  <c r="IJ289" i="2"/>
  <c r="IC289" i="2"/>
  <c r="IB289" i="2"/>
  <c r="IA289" i="2"/>
  <c r="HX289" i="2"/>
  <c r="HU289" i="2"/>
  <c r="HR289" i="2"/>
  <c r="HN289" i="2"/>
  <c r="HM289" i="2"/>
  <c r="HL289" i="2"/>
  <c r="HI289" i="2"/>
  <c r="HF289" i="2"/>
  <c r="HC289" i="2"/>
  <c r="GW289" i="2"/>
  <c r="GT289" i="2"/>
  <c r="GP289" i="2"/>
  <c r="GQ289" i="2" s="1"/>
  <c r="GO289" i="2"/>
  <c r="GN289" i="2"/>
  <c r="GK289" i="2"/>
  <c r="GH289" i="2"/>
  <c r="GE289" i="2"/>
  <c r="GB289" i="2"/>
  <c r="GA289" i="2"/>
  <c r="FZ289" i="2"/>
  <c r="FY289" i="2"/>
  <c r="FV289" i="2"/>
  <c r="FS289" i="2"/>
  <c r="FO289" i="2"/>
  <c r="FN289" i="2"/>
  <c r="FP289" i="2" s="1"/>
  <c r="FM289" i="2"/>
  <c r="FJ289" i="2"/>
  <c r="FG289" i="2"/>
  <c r="FC289" i="2"/>
  <c r="FB289" i="2"/>
  <c r="FD289" i="2" s="1"/>
  <c r="FA289" i="2"/>
  <c r="EX289" i="2"/>
  <c r="EU289" i="2"/>
  <c r="ER289" i="2"/>
  <c r="EN289" i="2"/>
  <c r="GY289" i="2" s="1"/>
  <c r="EM289" i="2"/>
  <c r="EO289" i="2" s="1"/>
  <c r="EL289" i="2"/>
  <c r="EI289" i="2"/>
  <c r="EF289" i="2"/>
  <c r="EC289" i="2"/>
  <c r="DV289" i="2"/>
  <c r="DU289" i="2"/>
  <c r="DW289" i="2" s="1"/>
  <c r="DT289" i="2"/>
  <c r="DQ289" i="2"/>
  <c r="DM289" i="2"/>
  <c r="DL289" i="2"/>
  <c r="DN289" i="2" s="1"/>
  <c r="DK289" i="2"/>
  <c r="DH289" i="2"/>
  <c r="DD289" i="2"/>
  <c r="DA289" i="2"/>
  <c r="CZ289" i="2"/>
  <c r="DB289" i="2" s="1"/>
  <c r="CY289" i="2"/>
  <c r="CV289" i="2"/>
  <c r="CS289" i="2"/>
  <c r="CP289" i="2"/>
  <c r="CO289" i="2"/>
  <c r="CN289" i="2"/>
  <c r="CM289" i="2"/>
  <c r="CJ289" i="2"/>
  <c r="CG289" i="2"/>
  <c r="CD289" i="2"/>
  <c r="CC289" i="2"/>
  <c r="CB289" i="2"/>
  <c r="CA289" i="2"/>
  <c r="BX289" i="2"/>
  <c r="BU289" i="2"/>
  <c r="BR289" i="2"/>
  <c r="BO289" i="2"/>
  <c r="BL289" i="2"/>
  <c r="BI289" i="2"/>
  <c r="BH289" i="2"/>
  <c r="BG289" i="2"/>
  <c r="DC289" i="2" s="1"/>
  <c r="DX289" i="2" s="1"/>
  <c r="BF289" i="2"/>
  <c r="BC289" i="2"/>
  <c r="AZ289" i="2"/>
  <c r="AW289" i="2"/>
  <c r="AT289" i="2"/>
  <c r="AQ289" i="2"/>
  <c r="AN289" i="2"/>
  <c r="AM289" i="2"/>
  <c r="AL289" i="2"/>
  <c r="AK289" i="2"/>
  <c r="AH289" i="2"/>
  <c r="AE289" i="2"/>
  <c r="AB289" i="2"/>
  <c r="Y289" i="2"/>
  <c r="V289" i="2"/>
  <c r="S289" i="2"/>
  <c r="P289" i="2"/>
  <c r="M289" i="2"/>
  <c r="J289" i="2"/>
  <c r="G289" i="2"/>
  <c r="D289" i="2"/>
  <c r="LD288" i="2"/>
  <c r="LA288" i="2"/>
  <c r="KV288" i="2"/>
  <c r="KT288" i="2"/>
  <c r="KU288" i="2" s="1"/>
  <c r="KS288" i="2"/>
  <c r="KR288" i="2"/>
  <c r="KO288" i="2"/>
  <c r="KL288" i="2"/>
  <c r="KI288" i="2"/>
  <c r="KF288" i="2"/>
  <c r="KE288" i="2"/>
  <c r="KC288" i="2"/>
  <c r="KB288" i="2"/>
  <c r="KA288" i="2"/>
  <c r="JZ288" i="2"/>
  <c r="JW288" i="2"/>
  <c r="JS288" i="2"/>
  <c r="JR288" i="2"/>
  <c r="JT288" i="2" s="1"/>
  <c r="JQ288" i="2"/>
  <c r="JN288" i="2"/>
  <c r="JK288" i="2"/>
  <c r="JG288" i="2"/>
  <c r="JF288" i="2"/>
  <c r="JH288" i="2" s="1"/>
  <c r="JE288" i="2"/>
  <c r="JB288" i="2"/>
  <c r="IY288" i="2"/>
  <c r="IR288" i="2"/>
  <c r="IQ288" i="2"/>
  <c r="IS288" i="2" s="1"/>
  <c r="IP288" i="2"/>
  <c r="IM288" i="2"/>
  <c r="IJ288" i="2"/>
  <c r="IC288" i="2"/>
  <c r="IB288" i="2"/>
  <c r="IA288" i="2"/>
  <c r="HX288" i="2"/>
  <c r="HU288" i="2"/>
  <c r="HR288" i="2"/>
  <c r="HN288" i="2"/>
  <c r="HM288" i="2"/>
  <c r="HL288" i="2"/>
  <c r="HI288" i="2"/>
  <c r="HF288" i="2"/>
  <c r="HC288" i="2"/>
  <c r="GW288" i="2"/>
  <c r="GT288" i="2"/>
  <c r="GQ288" i="2"/>
  <c r="GP288" i="2"/>
  <c r="GO288" i="2"/>
  <c r="GN288" i="2"/>
  <c r="GK288" i="2"/>
  <c r="GH288" i="2"/>
  <c r="GE288" i="2"/>
  <c r="GA288" i="2"/>
  <c r="GB288" i="2" s="1"/>
  <c r="FZ288" i="2"/>
  <c r="FY288" i="2"/>
  <c r="FV288" i="2"/>
  <c r="FS288" i="2"/>
  <c r="FO288" i="2"/>
  <c r="FP288" i="2" s="1"/>
  <c r="FN288" i="2"/>
  <c r="FM288" i="2"/>
  <c r="FJ288" i="2"/>
  <c r="FG288" i="2"/>
  <c r="FC288" i="2"/>
  <c r="FB288" i="2"/>
  <c r="FD288" i="2" s="1"/>
  <c r="FA288" i="2"/>
  <c r="EX288" i="2"/>
  <c r="EU288" i="2"/>
  <c r="ER288" i="2"/>
  <c r="EN288" i="2"/>
  <c r="EM288" i="2"/>
  <c r="EO288" i="2" s="1"/>
  <c r="EL288" i="2"/>
  <c r="EI288" i="2"/>
  <c r="EF288" i="2"/>
  <c r="EC288" i="2"/>
  <c r="DV288" i="2"/>
  <c r="DU288" i="2"/>
  <c r="DT288" i="2"/>
  <c r="DQ288" i="2"/>
  <c r="DM288" i="2"/>
  <c r="DL288" i="2"/>
  <c r="DK288" i="2"/>
  <c r="DH288" i="2"/>
  <c r="DA288" i="2"/>
  <c r="CZ288" i="2"/>
  <c r="DB288" i="2" s="1"/>
  <c r="CY288" i="2"/>
  <c r="CV288" i="2"/>
  <c r="CS288" i="2"/>
  <c r="CP288" i="2"/>
  <c r="CO288" i="2"/>
  <c r="CN288" i="2"/>
  <c r="CM288" i="2"/>
  <c r="CJ288" i="2"/>
  <c r="CG288" i="2"/>
  <c r="CC288" i="2"/>
  <c r="CB288" i="2"/>
  <c r="CD288" i="2" s="1"/>
  <c r="CA288" i="2"/>
  <c r="BX288" i="2"/>
  <c r="BU288" i="2"/>
  <c r="BR288" i="2"/>
  <c r="BO288" i="2"/>
  <c r="BL288" i="2"/>
  <c r="BH288" i="2"/>
  <c r="DD288" i="2" s="1"/>
  <c r="BG288" i="2"/>
  <c r="DC288" i="2" s="1"/>
  <c r="BF288" i="2"/>
  <c r="BC288" i="2"/>
  <c r="AZ288" i="2"/>
  <c r="AW288" i="2"/>
  <c r="AT288" i="2"/>
  <c r="AQ288" i="2"/>
  <c r="AN288" i="2"/>
  <c r="AM288" i="2"/>
  <c r="AL288" i="2"/>
  <c r="AK288" i="2"/>
  <c r="AH288" i="2"/>
  <c r="AE288" i="2"/>
  <c r="AB288" i="2"/>
  <c r="Y288" i="2"/>
  <c r="V288" i="2"/>
  <c r="S288" i="2"/>
  <c r="P288" i="2"/>
  <c r="M288" i="2"/>
  <c r="J288" i="2"/>
  <c r="G288" i="2"/>
  <c r="D288" i="2"/>
  <c r="LD287" i="2"/>
  <c r="LA287" i="2"/>
  <c r="KT287" i="2"/>
  <c r="KW287" i="2" s="1"/>
  <c r="KS287" i="2"/>
  <c r="KR287" i="2"/>
  <c r="KO287" i="2"/>
  <c r="KL287" i="2"/>
  <c r="KI287" i="2"/>
  <c r="KF287" i="2"/>
  <c r="KE287" i="2"/>
  <c r="KE291" i="2" s="1"/>
  <c r="KD287" i="2"/>
  <c r="KD291" i="2" s="1"/>
  <c r="KC287" i="2"/>
  <c r="KB287" i="2"/>
  <c r="KA287" i="2"/>
  <c r="JZ287" i="2"/>
  <c r="JW287" i="2"/>
  <c r="JT287" i="2"/>
  <c r="JS287" i="2"/>
  <c r="JR287" i="2"/>
  <c r="JQ287" i="2"/>
  <c r="JN287" i="2"/>
  <c r="JK287" i="2"/>
  <c r="JG287" i="2"/>
  <c r="JF287" i="2"/>
  <c r="JH287" i="2" s="1"/>
  <c r="JE287" i="2"/>
  <c r="JB287" i="2"/>
  <c r="IY287" i="2"/>
  <c r="IR287" i="2"/>
  <c r="IS287" i="2" s="1"/>
  <c r="IQ287" i="2"/>
  <c r="IP287" i="2"/>
  <c r="IM287" i="2"/>
  <c r="IJ287" i="2"/>
  <c r="ID287" i="2"/>
  <c r="IC287" i="2"/>
  <c r="IB287" i="2"/>
  <c r="IE287" i="2" s="1"/>
  <c r="IA287" i="2"/>
  <c r="HX287" i="2"/>
  <c r="HU287" i="2"/>
  <c r="HR287" i="2"/>
  <c r="HN287" i="2"/>
  <c r="HM287" i="2"/>
  <c r="HL287" i="2"/>
  <c r="HI287" i="2"/>
  <c r="HF287" i="2"/>
  <c r="HC287" i="2"/>
  <c r="GW287" i="2"/>
  <c r="GT287" i="2"/>
  <c r="GQ287" i="2"/>
  <c r="GP287" i="2"/>
  <c r="GO287" i="2"/>
  <c r="GN287" i="2"/>
  <c r="GK287" i="2"/>
  <c r="GH287" i="2"/>
  <c r="GE287" i="2"/>
  <c r="GB287" i="2"/>
  <c r="GA287" i="2"/>
  <c r="FZ287" i="2"/>
  <c r="FY287" i="2"/>
  <c r="FV287" i="2"/>
  <c r="FS287" i="2"/>
  <c r="FO287" i="2"/>
  <c r="FN287" i="2"/>
  <c r="FP287" i="2" s="1"/>
  <c r="FM287" i="2"/>
  <c r="FJ287" i="2"/>
  <c r="FG287" i="2"/>
  <c r="FC287" i="2"/>
  <c r="FB287" i="2"/>
  <c r="FD287" i="2" s="1"/>
  <c r="FA287" i="2"/>
  <c r="EX287" i="2"/>
  <c r="EU287" i="2"/>
  <c r="ER287" i="2"/>
  <c r="EN287" i="2"/>
  <c r="EO287" i="2" s="1"/>
  <c r="EM287" i="2"/>
  <c r="EL287" i="2"/>
  <c r="EI287" i="2"/>
  <c r="EF287" i="2"/>
  <c r="EC287" i="2"/>
  <c r="DV287" i="2"/>
  <c r="DW287" i="2" s="1"/>
  <c r="DU287" i="2"/>
  <c r="DT287" i="2"/>
  <c r="DQ287" i="2"/>
  <c r="DM287" i="2"/>
  <c r="DL287" i="2"/>
  <c r="DN287" i="2" s="1"/>
  <c r="DK287" i="2"/>
  <c r="DH287" i="2"/>
  <c r="DD287" i="2"/>
  <c r="DA287" i="2"/>
  <c r="CZ287" i="2"/>
  <c r="DB287" i="2" s="1"/>
  <c r="CY287" i="2"/>
  <c r="CV287" i="2"/>
  <c r="CS287" i="2"/>
  <c r="CP287" i="2"/>
  <c r="CO287" i="2"/>
  <c r="CN287" i="2"/>
  <c r="CM287" i="2"/>
  <c r="CJ287" i="2"/>
  <c r="CG287" i="2"/>
  <c r="CC287" i="2"/>
  <c r="CB287" i="2"/>
  <c r="CD287" i="2" s="1"/>
  <c r="CA287" i="2"/>
  <c r="BX287" i="2"/>
  <c r="BU287" i="2"/>
  <c r="BR287" i="2"/>
  <c r="BO287" i="2"/>
  <c r="BL287" i="2"/>
  <c r="BH287" i="2"/>
  <c r="BG287" i="2"/>
  <c r="DC287" i="2" s="1"/>
  <c r="BF287" i="2"/>
  <c r="BC287" i="2"/>
  <c r="AZ287" i="2"/>
  <c r="AW287" i="2"/>
  <c r="AT287" i="2"/>
  <c r="AQ287" i="2"/>
  <c r="AN287" i="2"/>
  <c r="AM287" i="2"/>
  <c r="AL287" i="2"/>
  <c r="AK287" i="2"/>
  <c r="AH287" i="2"/>
  <c r="AE287" i="2"/>
  <c r="AB287" i="2"/>
  <c r="Y287" i="2"/>
  <c r="V287" i="2"/>
  <c r="S287" i="2"/>
  <c r="P287" i="2"/>
  <c r="M287" i="2"/>
  <c r="J287" i="2"/>
  <c r="G287" i="2"/>
  <c r="D287" i="2"/>
  <c r="LD286" i="2"/>
  <c r="LA286" i="2"/>
  <c r="KV286" i="2"/>
  <c r="KT286" i="2"/>
  <c r="KW286" i="2" s="1"/>
  <c r="KS286" i="2"/>
  <c r="KU286" i="2" s="1"/>
  <c r="KR286" i="2"/>
  <c r="KO286" i="2"/>
  <c r="KL286" i="2"/>
  <c r="KI286" i="2"/>
  <c r="KF286" i="2"/>
  <c r="KB286" i="2"/>
  <c r="KA286" i="2"/>
  <c r="KC286" i="2" s="1"/>
  <c r="JZ286" i="2"/>
  <c r="JW286" i="2"/>
  <c r="JS286" i="2"/>
  <c r="JR286" i="2"/>
  <c r="JT286" i="2" s="1"/>
  <c r="JQ286" i="2"/>
  <c r="JN286" i="2"/>
  <c r="JK286" i="2"/>
  <c r="JG286" i="2"/>
  <c r="JF286" i="2"/>
  <c r="JH286" i="2" s="1"/>
  <c r="JE286" i="2"/>
  <c r="JB286" i="2"/>
  <c r="IY286" i="2"/>
  <c r="IR286" i="2"/>
  <c r="IS286" i="2" s="1"/>
  <c r="IQ286" i="2"/>
  <c r="IP286" i="2"/>
  <c r="IM286" i="2"/>
  <c r="IJ286" i="2"/>
  <c r="IC286" i="2"/>
  <c r="IB286" i="2"/>
  <c r="IA286" i="2"/>
  <c r="HX286" i="2"/>
  <c r="HU286" i="2"/>
  <c r="HR286" i="2"/>
  <c r="HN286" i="2"/>
  <c r="IF286" i="2" s="1"/>
  <c r="IU286" i="2" s="1"/>
  <c r="HM286" i="2"/>
  <c r="HL286" i="2"/>
  <c r="HI286" i="2"/>
  <c r="HF286" i="2"/>
  <c r="HC286" i="2"/>
  <c r="GW286" i="2"/>
  <c r="GT286" i="2"/>
  <c r="GP286" i="2"/>
  <c r="GO286" i="2"/>
  <c r="GN286" i="2"/>
  <c r="GK286" i="2"/>
  <c r="GH286" i="2"/>
  <c r="GE286" i="2"/>
  <c r="GA286" i="2"/>
  <c r="FZ286" i="2"/>
  <c r="GB286" i="2" s="1"/>
  <c r="FY286" i="2"/>
  <c r="FV286" i="2"/>
  <c r="FS286" i="2"/>
  <c r="FO286" i="2"/>
  <c r="FN286" i="2"/>
  <c r="FP286" i="2" s="1"/>
  <c r="FM286" i="2"/>
  <c r="FJ286" i="2"/>
  <c r="FG286" i="2"/>
  <c r="FC286" i="2"/>
  <c r="FB286" i="2"/>
  <c r="FD286" i="2" s="1"/>
  <c r="FA286" i="2"/>
  <c r="EX286" i="2"/>
  <c r="EU286" i="2"/>
  <c r="ER286" i="2"/>
  <c r="EO286" i="2"/>
  <c r="EN286" i="2"/>
  <c r="EM286" i="2"/>
  <c r="EL286" i="2"/>
  <c r="EI286" i="2"/>
  <c r="EF286" i="2"/>
  <c r="EC286" i="2"/>
  <c r="DV286" i="2"/>
  <c r="DW286" i="2" s="1"/>
  <c r="DU286" i="2"/>
  <c r="DT286" i="2"/>
  <c r="DQ286" i="2"/>
  <c r="DN286" i="2"/>
  <c r="DM286" i="2"/>
  <c r="DL286" i="2"/>
  <c r="DK286" i="2"/>
  <c r="DH286" i="2"/>
  <c r="DD286" i="2"/>
  <c r="DB286" i="2"/>
  <c r="DA286" i="2"/>
  <c r="CZ286" i="2"/>
  <c r="CY286" i="2"/>
  <c r="CV286" i="2"/>
  <c r="CS286" i="2"/>
  <c r="CP286" i="2"/>
  <c r="CO286" i="2"/>
  <c r="CN286" i="2"/>
  <c r="CM286" i="2"/>
  <c r="CJ286" i="2"/>
  <c r="CG286" i="2"/>
  <c r="CC286" i="2"/>
  <c r="CB286" i="2"/>
  <c r="CD286" i="2" s="1"/>
  <c r="CA286" i="2"/>
  <c r="BX286" i="2"/>
  <c r="BU286" i="2"/>
  <c r="BR286" i="2"/>
  <c r="BO286" i="2"/>
  <c r="BL286" i="2"/>
  <c r="BH286" i="2"/>
  <c r="BI286" i="2" s="1"/>
  <c r="BG286" i="2"/>
  <c r="DC286" i="2" s="1"/>
  <c r="BF286" i="2"/>
  <c r="BC286" i="2"/>
  <c r="AZ286" i="2"/>
  <c r="AW286" i="2"/>
  <c r="AT286" i="2"/>
  <c r="AQ286" i="2"/>
  <c r="AM286" i="2"/>
  <c r="AL286" i="2"/>
  <c r="AK286" i="2"/>
  <c r="AH286" i="2"/>
  <c r="AE286" i="2"/>
  <c r="AB286" i="2"/>
  <c r="Y286" i="2"/>
  <c r="V286" i="2"/>
  <c r="S286" i="2"/>
  <c r="P286" i="2"/>
  <c r="M286" i="2"/>
  <c r="J286" i="2"/>
  <c r="G286" i="2"/>
  <c r="D286" i="2"/>
  <c r="LD282" i="2"/>
  <c r="LA282" i="2"/>
  <c r="KV282" i="2"/>
  <c r="KT282" i="2"/>
  <c r="KU282" i="2" s="1"/>
  <c r="KS282" i="2"/>
  <c r="KR282" i="2"/>
  <c r="KO282" i="2"/>
  <c r="KL282" i="2"/>
  <c r="KI282" i="2"/>
  <c r="KE282" i="2"/>
  <c r="KC282" i="2"/>
  <c r="KB282" i="2"/>
  <c r="KA282" i="2"/>
  <c r="JZ282" i="2"/>
  <c r="JW282" i="2"/>
  <c r="JS282" i="2"/>
  <c r="JR282" i="2"/>
  <c r="JT282" i="2" s="1"/>
  <c r="JQ282" i="2"/>
  <c r="JN282" i="2"/>
  <c r="JK282" i="2"/>
  <c r="JG282" i="2"/>
  <c r="JF282" i="2"/>
  <c r="JH282" i="2" s="1"/>
  <c r="JE282" i="2"/>
  <c r="JB282" i="2"/>
  <c r="IY282" i="2"/>
  <c r="IR282" i="2"/>
  <c r="IQ282" i="2"/>
  <c r="IS282" i="2" s="1"/>
  <c r="IP282" i="2"/>
  <c r="IM282" i="2"/>
  <c r="IJ282" i="2"/>
  <c r="IC282" i="2"/>
  <c r="IB282" i="2"/>
  <c r="ID282" i="2" s="1"/>
  <c r="IA282" i="2"/>
  <c r="HX282" i="2"/>
  <c r="HU282" i="2"/>
  <c r="HR282" i="2"/>
  <c r="HN282" i="2"/>
  <c r="IF282" i="2" s="1"/>
  <c r="IU282" i="2" s="1"/>
  <c r="HM282" i="2"/>
  <c r="IE282" i="2" s="1"/>
  <c r="HL282" i="2"/>
  <c r="HI282" i="2"/>
  <c r="HF282" i="2"/>
  <c r="HC282" i="2"/>
  <c r="GW282" i="2"/>
  <c r="GT282" i="2"/>
  <c r="GQ282" i="2"/>
  <c r="GP282" i="2"/>
  <c r="GO282" i="2"/>
  <c r="GN282" i="2"/>
  <c r="GK282" i="2"/>
  <c r="GH282" i="2"/>
  <c r="GE282" i="2"/>
  <c r="GB282" i="2"/>
  <c r="GA282" i="2"/>
  <c r="FZ282" i="2"/>
  <c r="FY282" i="2"/>
  <c r="FV282" i="2"/>
  <c r="FS282" i="2"/>
  <c r="FO282" i="2"/>
  <c r="FN282" i="2"/>
  <c r="FP282" i="2" s="1"/>
  <c r="FM282" i="2"/>
  <c r="FJ282" i="2"/>
  <c r="FG282" i="2"/>
  <c r="FC282" i="2"/>
  <c r="FB282" i="2"/>
  <c r="FD282" i="2" s="1"/>
  <c r="FA282" i="2"/>
  <c r="EX282" i="2"/>
  <c r="EU282" i="2"/>
  <c r="ER282" i="2"/>
  <c r="EN282" i="2"/>
  <c r="EM282" i="2"/>
  <c r="EO282" i="2" s="1"/>
  <c r="EL282" i="2"/>
  <c r="EI282" i="2"/>
  <c r="EF282" i="2"/>
  <c r="EC282" i="2"/>
  <c r="DV282" i="2"/>
  <c r="DU282" i="2"/>
  <c r="DW282" i="2" s="1"/>
  <c r="DT282" i="2"/>
  <c r="DQ282" i="2"/>
  <c r="DM282" i="2"/>
  <c r="DL282" i="2"/>
  <c r="DN282" i="2" s="1"/>
  <c r="DK282" i="2"/>
  <c r="DH282" i="2"/>
  <c r="DC282" i="2"/>
  <c r="DA282" i="2"/>
  <c r="CZ282" i="2"/>
  <c r="DB282" i="2" s="1"/>
  <c r="CY282" i="2"/>
  <c r="CV282" i="2"/>
  <c r="CS282" i="2"/>
  <c r="CO282" i="2"/>
  <c r="CP282" i="2" s="1"/>
  <c r="CN282" i="2"/>
  <c r="CM282" i="2"/>
  <c r="CJ282" i="2"/>
  <c r="CG282" i="2"/>
  <c r="CC282" i="2"/>
  <c r="CB282" i="2"/>
  <c r="CD282" i="2" s="1"/>
  <c r="CA282" i="2"/>
  <c r="BX282" i="2"/>
  <c r="BU282" i="2"/>
  <c r="BR282" i="2"/>
  <c r="BO282" i="2"/>
  <c r="BL282" i="2"/>
  <c r="BH282" i="2"/>
  <c r="BG282" i="2"/>
  <c r="BI282" i="2" s="1"/>
  <c r="BF282" i="2"/>
  <c r="BC282" i="2"/>
  <c r="AZ282" i="2"/>
  <c r="AW282" i="2"/>
  <c r="AT282" i="2"/>
  <c r="AQ282" i="2"/>
  <c r="AM282" i="2"/>
  <c r="AL282" i="2"/>
  <c r="AK282" i="2"/>
  <c r="AH282" i="2"/>
  <c r="AE282" i="2"/>
  <c r="AB282" i="2"/>
  <c r="Y282" i="2"/>
  <c r="V282" i="2"/>
  <c r="S282" i="2"/>
  <c r="P282" i="2"/>
  <c r="M282" i="2"/>
  <c r="J282" i="2"/>
  <c r="G282" i="2"/>
  <c r="D282" i="2"/>
  <c r="LD281" i="2"/>
  <c r="KZ281" i="2"/>
  <c r="KY281" i="2"/>
  <c r="LA281" i="2" s="1"/>
  <c r="KV281" i="2"/>
  <c r="KX281" i="2" s="1"/>
  <c r="KU281" i="2"/>
  <c r="KT281" i="2"/>
  <c r="KS281" i="2"/>
  <c r="KR281" i="2"/>
  <c r="KO281" i="2"/>
  <c r="KL281" i="2"/>
  <c r="KI281" i="2"/>
  <c r="KF281" i="2"/>
  <c r="KE281" i="2"/>
  <c r="KW281" i="2" s="1"/>
  <c r="KD281" i="2"/>
  <c r="KB281" i="2"/>
  <c r="KA281" i="2"/>
  <c r="KC281" i="2" s="1"/>
  <c r="JZ281" i="2"/>
  <c r="JW281" i="2"/>
  <c r="JS281" i="2"/>
  <c r="JT281" i="2" s="1"/>
  <c r="JR281" i="2"/>
  <c r="JQ281" i="2"/>
  <c r="JN281" i="2"/>
  <c r="JK281" i="2"/>
  <c r="JG281" i="2"/>
  <c r="JF281" i="2"/>
  <c r="JH281" i="2" s="1"/>
  <c r="JE281" i="2"/>
  <c r="JB281" i="2"/>
  <c r="IX281" i="2"/>
  <c r="IW281" i="2"/>
  <c r="IY281" i="2" s="1"/>
  <c r="IS281" i="2"/>
  <c r="IR281" i="2"/>
  <c r="IQ281" i="2"/>
  <c r="IP281" i="2"/>
  <c r="IM281" i="2"/>
  <c r="II281" i="2"/>
  <c r="IH281" i="2"/>
  <c r="IJ281" i="2" s="1"/>
  <c r="IC281" i="2"/>
  <c r="IB281" i="2"/>
  <c r="ID281" i="2" s="1"/>
  <c r="IA281" i="2"/>
  <c r="HX281" i="2"/>
  <c r="HU281" i="2"/>
  <c r="HP281" i="2"/>
  <c r="HR281" i="2" s="1"/>
  <c r="HN281" i="2"/>
  <c r="IF281" i="2" s="1"/>
  <c r="IU281" i="2" s="1"/>
  <c r="HL281" i="2"/>
  <c r="HG281" i="2"/>
  <c r="HM281" i="2" s="1"/>
  <c r="HF281" i="2"/>
  <c r="HC281" i="2"/>
  <c r="GW281" i="2"/>
  <c r="GT281" i="2"/>
  <c r="GQ281" i="2"/>
  <c r="GL281" i="2"/>
  <c r="GO281" i="2" s="1"/>
  <c r="GJ281" i="2"/>
  <c r="GP281" i="2" s="1"/>
  <c r="GH281" i="2"/>
  <c r="GE281" i="2"/>
  <c r="FY281" i="2"/>
  <c r="FW281" i="2"/>
  <c r="FZ281" i="2" s="1"/>
  <c r="FU281" i="2"/>
  <c r="FS281" i="2"/>
  <c r="FM281" i="2"/>
  <c r="FK281" i="2"/>
  <c r="FN281" i="2" s="1"/>
  <c r="FI281" i="2"/>
  <c r="FG281" i="2"/>
  <c r="FB281" i="2"/>
  <c r="FA281" i="2"/>
  <c r="EW281" i="2"/>
  <c r="FC281" i="2" s="1"/>
  <c r="EU281" i="2"/>
  <c r="ER281" i="2"/>
  <c r="EQ281" i="2"/>
  <c r="EP281" i="2"/>
  <c r="EN281" i="2"/>
  <c r="EJ281" i="2"/>
  <c r="EI281" i="2"/>
  <c r="EH281" i="2"/>
  <c r="EF281" i="2"/>
  <c r="EC281" i="2"/>
  <c r="DV281" i="2"/>
  <c r="DT281" i="2"/>
  <c r="DP281" i="2"/>
  <c r="DO281" i="2"/>
  <c r="DU281" i="2" s="1"/>
  <c r="DW281" i="2" s="1"/>
  <c r="DM281" i="2"/>
  <c r="DL281" i="2"/>
  <c r="DN281" i="2" s="1"/>
  <c r="DK281" i="2"/>
  <c r="DH281" i="2"/>
  <c r="DA281" i="2"/>
  <c r="DD281" i="2" s="1"/>
  <c r="CZ281" i="2"/>
  <c r="DB281" i="2" s="1"/>
  <c r="CY281" i="2"/>
  <c r="CV281" i="2"/>
  <c r="CS281" i="2"/>
  <c r="CO281" i="2"/>
  <c r="CN281" i="2"/>
  <c r="CP281" i="2" s="1"/>
  <c r="CM281" i="2"/>
  <c r="CJ281" i="2"/>
  <c r="CG281" i="2"/>
  <c r="CC281" i="2"/>
  <c r="CB281" i="2"/>
  <c r="CD281" i="2" s="1"/>
  <c r="CA281" i="2"/>
  <c r="BX281" i="2"/>
  <c r="BU281" i="2"/>
  <c r="BR281" i="2"/>
  <c r="BN281" i="2"/>
  <c r="BO281" i="2" s="1"/>
  <c r="BL281" i="2"/>
  <c r="BH281" i="2"/>
  <c r="BG281" i="2"/>
  <c r="BI281" i="2" s="1"/>
  <c r="BF281" i="2"/>
  <c r="BC281" i="2"/>
  <c r="AZ281" i="2"/>
  <c r="AW281" i="2"/>
  <c r="AT281" i="2"/>
  <c r="AQ281" i="2"/>
  <c r="AM281" i="2"/>
  <c r="AL281" i="2"/>
  <c r="AN281" i="2" s="1"/>
  <c r="AK281" i="2"/>
  <c r="AH281" i="2"/>
  <c r="AE281" i="2"/>
  <c r="AB281" i="2"/>
  <c r="Y281" i="2"/>
  <c r="V281" i="2"/>
  <c r="S281" i="2"/>
  <c r="P281" i="2"/>
  <c r="M281" i="2"/>
  <c r="J281" i="2"/>
  <c r="F281" i="2"/>
  <c r="E281" i="2"/>
  <c r="G281" i="2" s="1"/>
  <c r="D281" i="2"/>
  <c r="KP280" i="2"/>
  <c r="KR280" i="2" s="1"/>
  <c r="KG280" i="2"/>
  <c r="JY280" i="2"/>
  <c r="JQ280" i="2"/>
  <c r="JJ280" i="2"/>
  <c r="JI280" i="2"/>
  <c r="JA280" i="2"/>
  <c r="IL280" i="2"/>
  <c r="IR280" i="2" s="1"/>
  <c r="IK280" i="2"/>
  <c r="HV280" i="2"/>
  <c r="HF280" i="2"/>
  <c r="HE280" i="2"/>
  <c r="GG280" i="2"/>
  <c r="GP280" i="2" s="1"/>
  <c r="FR280" i="2"/>
  <c r="GA280" i="2" s="1"/>
  <c r="FQ280" i="2"/>
  <c r="FI280" i="2"/>
  <c r="ET280" i="2"/>
  <c r="ES280" i="2"/>
  <c r="EK280" i="2"/>
  <c r="ED280" i="2"/>
  <c r="DF280" i="2"/>
  <c r="CX280" i="2"/>
  <c r="CW280" i="2"/>
  <c r="CY280" i="2" s="1"/>
  <c r="CH280" i="2"/>
  <c r="BZ280" i="2"/>
  <c r="BY280" i="2"/>
  <c r="BQ280" i="2"/>
  <c r="BB280" i="2"/>
  <c r="BA280" i="2"/>
  <c r="AD280" i="2"/>
  <c r="AC280" i="2"/>
  <c r="V280" i="2"/>
  <c r="U280" i="2"/>
  <c r="N280" i="2"/>
  <c r="F280" i="2"/>
  <c r="E280" i="2"/>
  <c r="G280" i="2" s="1"/>
  <c r="LC279" i="2"/>
  <c r="LD279" i="2" s="1"/>
  <c r="LB279" i="2"/>
  <c r="KZ279" i="2"/>
  <c r="KY279" i="2"/>
  <c r="LA279" i="2" s="1"/>
  <c r="KQ279" i="2"/>
  <c r="KP279" i="2"/>
  <c r="KR279" i="2" s="1"/>
  <c r="KN279" i="2"/>
  <c r="KT279" i="2" s="1"/>
  <c r="KM279" i="2"/>
  <c r="KK279" i="2"/>
  <c r="KJ279" i="2"/>
  <c r="KL279" i="2" s="1"/>
  <c r="KG279" i="2"/>
  <c r="KE279" i="2"/>
  <c r="JY279" i="2"/>
  <c r="JX279" i="2"/>
  <c r="JW279" i="2"/>
  <c r="JV279" i="2"/>
  <c r="KB279" i="2" s="1"/>
  <c r="JU279" i="2"/>
  <c r="JP279" i="2"/>
  <c r="JS279" i="2" s="1"/>
  <c r="JO279" i="2"/>
  <c r="JM279" i="2"/>
  <c r="JL279" i="2"/>
  <c r="JN279" i="2" s="1"/>
  <c r="JK279" i="2"/>
  <c r="JJ279" i="2"/>
  <c r="JI279" i="2"/>
  <c r="JR279" i="2" s="1"/>
  <c r="JT279" i="2" s="1"/>
  <c r="JG279" i="2"/>
  <c r="JD279" i="2"/>
  <c r="JC279" i="2"/>
  <c r="JE279" i="2" s="1"/>
  <c r="JA279" i="2"/>
  <c r="IZ279" i="2"/>
  <c r="JB279" i="2" s="1"/>
  <c r="IY279" i="2"/>
  <c r="IX279" i="2"/>
  <c r="IW279" i="2"/>
  <c r="JF279" i="2" s="1"/>
  <c r="JH279" i="2" s="1"/>
  <c r="IR279" i="2"/>
  <c r="IQ279" i="2"/>
  <c r="IO279" i="2"/>
  <c r="IN279" i="2"/>
  <c r="IP279" i="2" s="1"/>
  <c r="IM279" i="2"/>
  <c r="IL279" i="2"/>
  <c r="IK279" i="2"/>
  <c r="IJ279" i="2"/>
  <c r="II279" i="2"/>
  <c r="IH279" i="2"/>
  <c r="IB279" i="2"/>
  <c r="ID279" i="2" s="1"/>
  <c r="IA279" i="2"/>
  <c r="HZ279" i="2"/>
  <c r="HY279" i="2"/>
  <c r="HW279" i="2"/>
  <c r="HV279" i="2"/>
  <c r="HX279" i="2" s="1"/>
  <c r="HT279" i="2"/>
  <c r="IC279" i="2" s="1"/>
  <c r="HS279" i="2"/>
  <c r="HQ279" i="2"/>
  <c r="HP279" i="2"/>
  <c r="HR279" i="2" s="1"/>
  <c r="HK279" i="2"/>
  <c r="HJ279" i="2"/>
  <c r="HH279" i="2"/>
  <c r="HG279" i="2"/>
  <c r="HI279" i="2" s="1"/>
  <c r="HE279" i="2"/>
  <c r="HD279" i="2"/>
  <c r="HC279" i="2"/>
  <c r="HB279" i="2"/>
  <c r="HA279" i="2"/>
  <c r="GV279" i="2"/>
  <c r="GU279" i="2"/>
  <c r="GW279" i="2" s="1"/>
  <c r="GS279" i="2"/>
  <c r="GR279" i="2"/>
  <c r="GT279" i="2" s="1"/>
  <c r="GM279" i="2"/>
  <c r="GN279" i="2" s="1"/>
  <c r="GL279" i="2"/>
  <c r="GJ279" i="2"/>
  <c r="GI279" i="2"/>
  <c r="GK279" i="2" s="1"/>
  <c r="GG279" i="2"/>
  <c r="GP279" i="2" s="1"/>
  <c r="GF279" i="2"/>
  <c r="GE279" i="2"/>
  <c r="GD279" i="2"/>
  <c r="GC279" i="2"/>
  <c r="FX279" i="2"/>
  <c r="GA279" i="2" s="1"/>
  <c r="FW279" i="2"/>
  <c r="FY279" i="2" s="1"/>
  <c r="FU279" i="2"/>
  <c r="FT279" i="2"/>
  <c r="FV279" i="2" s="1"/>
  <c r="FS279" i="2"/>
  <c r="FR279" i="2"/>
  <c r="FQ279" i="2"/>
  <c r="FO279" i="2"/>
  <c r="FL279" i="2"/>
  <c r="FK279" i="2"/>
  <c r="FM279" i="2" s="1"/>
  <c r="FI279" i="2"/>
  <c r="FH279" i="2"/>
  <c r="FJ279" i="2" s="1"/>
  <c r="FG279" i="2"/>
  <c r="FF279" i="2"/>
  <c r="FE279" i="2"/>
  <c r="FN279" i="2" s="1"/>
  <c r="FP279" i="2" s="1"/>
  <c r="EZ279" i="2"/>
  <c r="FC279" i="2" s="1"/>
  <c r="EY279" i="2"/>
  <c r="FA279" i="2" s="1"/>
  <c r="EW279" i="2"/>
  <c r="EV279" i="2"/>
  <c r="EX279" i="2" s="1"/>
  <c r="EU279" i="2"/>
  <c r="ET279" i="2"/>
  <c r="ES279" i="2"/>
  <c r="EQ279" i="2"/>
  <c r="ER279" i="2" s="1"/>
  <c r="EP279" i="2"/>
  <c r="EK279" i="2"/>
  <c r="EJ279" i="2"/>
  <c r="EI279" i="2"/>
  <c r="EH279" i="2"/>
  <c r="EG279" i="2"/>
  <c r="EE279" i="2"/>
  <c r="EN279" i="2" s="1"/>
  <c r="ED279" i="2"/>
  <c r="EB279" i="2"/>
  <c r="GY279" i="2" s="1"/>
  <c r="EA279" i="2"/>
  <c r="DT279" i="2"/>
  <c r="DS279" i="2"/>
  <c r="DR279" i="2"/>
  <c r="DP279" i="2"/>
  <c r="DV279" i="2" s="1"/>
  <c r="DO279" i="2"/>
  <c r="DQ279" i="2" s="1"/>
  <c r="DL279" i="2"/>
  <c r="DK279" i="2"/>
  <c r="DJ279" i="2"/>
  <c r="DI279" i="2"/>
  <c r="DG279" i="2"/>
  <c r="DH279" i="2" s="1"/>
  <c r="DF279" i="2"/>
  <c r="CY279" i="2"/>
  <c r="CX279" i="2"/>
  <c r="CW279" i="2"/>
  <c r="CV279" i="2"/>
  <c r="CU279" i="2"/>
  <c r="CT279" i="2"/>
  <c r="CR279" i="2"/>
  <c r="DA279" i="2" s="1"/>
  <c r="CQ279" i="2"/>
  <c r="CS279" i="2" s="1"/>
  <c r="CN279" i="2"/>
  <c r="CM279" i="2"/>
  <c r="CL279" i="2"/>
  <c r="CK279" i="2"/>
  <c r="CI279" i="2"/>
  <c r="CJ279" i="2" s="1"/>
  <c r="CH279" i="2"/>
  <c r="CE279" i="2"/>
  <c r="CA279" i="2"/>
  <c r="BZ279" i="2"/>
  <c r="BY279" i="2"/>
  <c r="BX279" i="2"/>
  <c r="BW279" i="2"/>
  <c r="BV279" i="2"/>
  <c r="BT279" i="2"/>
  <c r="BS279" i="2"/>
  <c r="BU279" i="2" s="1"/>
  <c r="BQ279" i="2"/>
  <c r="CC279" i="2" s="1"/>
  <c r="BP279" i="2"/>
  <c r="BO279" i="2"/>
  <c r="BN279" i="2"/>
  <c r="BM279" i="2"/>
  <c r="BK279" i="2"/>
  <c r="BL279" i="2" s="1"/>
  <c r="BJ279" i="2"/>
  <c r="BH279" i="2"/>
  <c r="BG279" i="2"/>
  <c r="BI279" i="2" s="1"/>
  <c r="BE279" i="2"/>
  <c r="BD279" i="2"/>
  <c r="BF279" i="2" s="1"/>
  <c r="BC279" i="2"/>
  <c r="BB279" i="2"/>
  <c r="BA279" i="2"/>
  <c r="AY279" i="2"/>
  <c r="AZ279" i="2" s="1"/>
  <c r="AX279" i="2"/>
  <c r="AV279" i="2"/>
  <c r="AU279" i="2"/>
  <c r="AW279" i="2" s="1"/>
  <c r="AR279" i="2"/>
  <c r="AQ279" i="2"/>
  <c r="AP279" i="2"/>
  <c r="AO279" i="2"/>
  <c r="AJ279" i="2"/>
  <c r="AI279" i="2"/>
  <c r="AK279" i="2" s="1"/>
  <c r="AG279" i="2"/>
  <c r="AF279" i="2"/>
  <c r="AH279" i="2" s="1"/>
  <c r="AE279" i="2"/>
  <c r="AD279" i="2"/>
  <c r="AC279" i="2"/>
  <c r="AA279" i="2"/>
  <c r="AB279" i="2" s="1"/>
  <c r="Z279" i="2"/>
  <c r="X279" i="2"/>
  <c r="W279" i="2"/>
  <c r="Y279" i="2" s="1"/>
  <c r="U279" i="2"/>
  <c r="T279" i="2"/>
  <c r="V279" i="2" s="1"/>
  <c r="S279" i="2"/>
  <c r="R279" i="2"/>
  <c r="Q279" i="2"/>
  <c r="O279" i="2"/>
  <c r="P279" i="2" s="1"/>
  <c r="N279" i="2"/>
  <c r="L279" i="2"/>
  <c r="K279" i="2"/>
  <c r="M279" i="2" s="1"/>
  <c r="I279" i="2"/>
  <c r="H279" i="2"/>
  <c r="J279" i="2" s="1"/>
  <c r="G279" i="2"/>
  <c r="F279" i="2"/>
  <c r="E279" i="2"/>
  <c r="D279" i="2"/>
  <c r="C279" i="2"/>
  <c r="B279" i="2"/>
  <c r="LD278" i="2"/>
  <c r="LA278" i="2"/>
  <c r="KW278" i="2"/>
  <c r="KT278" i="2"/>
  <c r="KS278" i="2"/>
  <c r="KV278" i="2" s="1"/>
  <c r="KX278" i="2" s="1"/>
  <c r="KR278" i="2"/>
  <c r="KO278" i="2"/>
  <c r="KL278" i="2"/>
  <c r="KI278" i="2"/>
  <c r="KH278" i="2"/>
  <c r="KH279" i="2" s="1"/>
  <c r="KI279" i="2" s="1"/>
  <c r="KF278" i="2"/>
  <c r="KB278" i="2"/>
  <c r="KC278" i="2" s="1"/>
  <c r="KA278" i="2"/>
  <c r="JZ278" i="2"/>
  <c r="JW278" i="2"/>
  <c r="JT278" i="2"/>
  <c r="JS278" i="2"/>
  <c r="JR278" i="2"/>
  <c r="JQ278" i="2"/>
  <c r="JN278" i="2"/>
  <c r="JK278" i="2"/>
  <c r="JG278" i="2"/>
  <c r="JF278" i="2"/>
  <c r="JH278" i="2" s="1"/>
  <c r="JE278" i="2"/>
  <c r="JB278" i="2"/>
  <c r="IY278" i="2"/>
  <c r="IR278" i="2"/>
  <c r="IS278" i="2" s="1"/>
  <c r="IQ278" i="2"/>
  <c r="IP278" i="2"/>
  <c r="IM278" i="2"/>
  <c r="IJ278" i="2"/>
  <c r="IE278" i="2"/>
  <c r="ID278" i="2"/>
  <c r="IC278" i="2"/>
  <c r="IB278" i="2"/>
  <c r="IA278" i="2"/>
  <c r="HX278" i="2"/>
  <c r="HU278" i="2"/>
  <c r="HR278" i="2"/>
  <c r="HN278" i="2"/>
  <c r="IF278" i="2" s="1"/>
  <c r="HM278" i="2"/>
  <c r="HL278" i="2"/>
  <c r="HI278" i="2"/>
  <c r="HF278" i="2"/>
  <c r="HC278" i="2"/>
  <c r="GW278" i="2"/>
  <c r="GT278" i="2"/>
  <c r="GP278" i="2"/>
  <c r="GQ278" i="2" s="1"/>
  <c r="GO278" i="2"/>
  <c r="GN278" i="2"/>
  <c r="GK278" i="2"/>
  <c r="GH278" i="2"/>
  <c r="GE278" i="2"/>
  <c r="GA278" i="2"/>
  <c r="FZ278" i="2"/>
  <c r="GB278" i="2" s="1"/>
  <c r="FY278" i="2"/>
  <c r="FV278" i="2"/>
  <c r="FS278" i="2"/>
  <c r="FP278" i="2"/>
  <c r="FO278" i="2"/>
  <c r="FN278" i="2"/>
  <c r="FM278" i="2"/>
  <c r="FJ278" i="2"/>
  <c r="FG278" i="2"/>
  <c r="FC278" i="2"/>
  <c r="GY278" i="2" s="1"/>
  <c r="FB278" i="2"/>
  <c r="FA278" i="2"/>
  <c r="EX278" i="2"/>
  <c r="EU278" i="2"/>
  <c r="ER278" i="2"/>
  <c r="EN278" i="2"/>
  <c r="EM278" i="2"/>
  <c r="EO278" i="2" s="1"/>
  <c r="EL278" i="2"/>
  <c r="EI278" i="2"/>
  <c r="EF278" i="2"/>
  <c r="EC278" i="2"/>
  <c r="DV278" i="2"/>
  <c r="DW278" i="2" s="1"/>
  <c r="DU278" i="2"/>
  <c r="DT278" i="2"/>
  <c r="DQ278" i="2"/>
  <c r="DN278" i="2"/>
  <c r="DM278" i="2"/>
  <c r="DL278" i="2"/>
  <c r="DK278" i="2"/>
  <c r="DH278" i="2"/>
  <c r="DB278" i="2"/>
  <c r="DA278" i="2"/>
  <c r="CZ278" i="2"/>
  <c r="CY278" i="2"/>
  <c r="CV278" i="2"/>
  <c r="CS278" i="2"/>
  <c r="CO278" i="2"/>
  <c r="CN278" i="2"/>
  <c r="CP278" i="2" s="1"/>
  <c r="CM278" i="2"/>
  <c r="CJ278" i="2"/>
  <c r="CG278" i="2"/>
  <c r="CD278" i="2"/>
  <c r="CC278" i="2"/>
  <c r="CB278" i="2"/>
  <c r="CA278" i="2"/>
  <c r="BX278" i="2"/>
  <c r="BU278" i="2"/>
  <c r="BR278" i="2"/>
  <c r="BO278" i="2"/>
  <c r="BL278" i="2"/>
  <c r="BH278" i="2"/>
  <c r="DD278" i="2" s="1"/>
  <c r="BG278" i="2"/>
  <c r="BI278" i="2" s="1"/>
  <c r="BF278" i="2"/>
  <c r="BC278" i="2"/>
  <c r="AZ278" i="2"/>
  <c r="AW278" i="2"/>
  <c r="AT278" i="2"/>
  <c r="AQ278" i="2"/>
  <c r="AM278" i="2"/>
  <c r="DY278" i="2" s="1"/>
  <c r="AL278" i="2"/>
  <c r="AN278" i="2" s="1"/>
  <c r="AK278" i="2"/>
  <c r="AH278" i="2"/>
  <c r="AE278" i="2"/>
  <c r="AB278" i="2"/>
  <c r="Y278" i="2"/>
  <c r="V278" i="2"/>
  <c r="S278" i="2"/>
  <c r="P278" i="2"/>
  <c r="M278" i="2"/>
  <c r="J278" i="2"/>
  <c r="G278" i="2"/>
  <c r="D278" i="2"/>
  <c r="LD277" i="2"/>
  <c r="LA277" i="2"/>
  <c r="KW277" i="2"/>
  <c r="KV277" i="2"/>
  <c r="KT277" i="2"/>
  <c r="KS277" i="2"/>
  <c r="KU277" i="2" s="1"/>
  <c r="KR277" i="2"/>
  <c r="KO277" i="2"/>
  <c r="KL277" i="2"/>
  <c r="KI277" i="2"/>
  <c r="KF277" i="2"/>
  <c r="KE277" i="2"/>
  <c r="KD277" i="2"/>
  <c r="KD279" i="2" s="1"/>
  <c r="KC277" i="2"/>
  <c r="KB277" i="2"/>
  <c r="KA277" i="2"/>
  <c r="JZ277" i="2"/>
  <c r="JW277" i="2"/>
  <c r="JT277" i="2"/>
  <c r="JS277" i="2"/>
  <c r="JR277" i="2"/>
  <c r="JQ277" i="2"/>
  <c r="JN277" i="2"/>
  <c r="JK277" i="2"/>
  <c r="JG277" i="2"/>
  <c r="JF277" i="2"/>
  <c r="JE277" i="2"/>
  <c r="JB277" i="2"/>
  <c r="IY277" i="2"/>
  <c r="IR277" i="2"/>
  <c r="IS277" i="2" s="1"/>
  <c r="IQ277" i="2"/>
  <c r="IP277" i="2"/>
  <c r="IM277" i="2"/>
  <c r="IJ277" i="2"/>
  <c r="IE277" i="2"/>
  <c r="ID277" i="2"/>
  <c r="IC277" i="2"/>
  <c r="IB277" i="2"/>
  <c r="IA277" i="2"/>
  <c r="HX277" i="2"/>
  <c r="HU277" i="2"/>
  <c r="HR277" i="2"/>
  <c r="HO277" i="2"/>
  <c r="HN277" i="2"/>
  <c r="IF277" i="2" s="1"/>
  <c r="HM277" i="2"/>
  <c r="HL277" i="2"/>
  <c r="HI277" i="2"/>
  <c r="HF277" i="2"/>
  <c r="HC277" i="2"/>
  <c r="GY277" i="2"/>
  <c r="GW277" i="2"/>
  <c r="GT277" i="2"/>
  <c r="GQ277" i="2"/>
  <c r="GP277" i="2"/>
  <c r="GO277" i="2"/>
  <c r="GN277" i="2"/>
  <c r="GK277" i="2"/>
  <c r="GH277" i="2"/>
  <c r="GE277" i="2"/>
  <c r="GA277" i="2"/>
  <c r="FZ277" i="2"/>
  <c r="GB277" i="2" s="1"/>
  <c r="FY277" i="2"/>
  <c r="FV277" i="2"/>
  <c r="FS277" i="2"/>
  <c r="FP277" i="2"/>
  <c r="FO277" i="2"/>
  <c r="FN277" i="2"/>
  <c r="FM277" i="2"/>
  <c r="FJ277" i="2"/>
  <c r="FG277" i="2"/>
  <c r="FC277" i="2"/>
  <c r="FB277" i="2"/>
  <c r="FA277" i="2"/>
  <c r="EX277" i="2"/>
  <c r="EU277" i="2"/>
  <c r="ER277" i="2"/>
  <c r="EN277" i="2"/>
  <c r="EM277" i="2"/>
  <c r="EO277" i="2" s="1"/>
  <c r="EL277" i="2"/>
  <c r="EI277" i="2"/>
  <c r="EF277" i="2"/>
  <c r="EC277" i="2"/>
  <c r="DV277" i="2"/>
  <c r="DW277" i="2" s="1"/>
  <c r="DU277" i="2"/>
  <c r="DT277" i="2"/>
  <c r="DQ277" i="2"/>
  <c r="DN277" i="2"/>
  <c r="DM277" i="2"/>
  <c r="DL277" i="2"/>
  <c r="DK277" i="2"/>
  <c r="DH277" i="2"/>
  <c r="DA277" i="2"/>
  <c r="CZ277" i="2"/>
  <c r="DB277" i="2" s="1"/>
  <c r="CY277" i="2"/>
  <c r="CV277" i="2"/>
  <c r="CS277" i="2"/>
  <c r="CO277" i="2"/>
  <c r="CP277" i="2" s="1"/>
  <c r="CN277" i="2"/>
  <c r="CM277" i="2"/>
  <c r="CJ277" i="2"/>
  <c r="CG277" i="2"/>
  <c r="CD277" i="2"/>
  <c r="CC277" i="2"/>
  <c r="CB277" i="2"/>
  <c r="CA277" i="2"/>
  <c r="BX277" i="2"/>
  <c r="BU277" i="2"/>
  <c r="BR277" i="2"/>
  <c r="BO277" i="2"/>
  <c r="BL277" i="2"/>
  <c r="BH277" i="2"/>
  <c r="DD277" i="2" s="1"/>
  <c r="BG277" i="2"/>
  <c r="BI277" i="2" s="1"/>
  <c r="BF277" i="2"/>
  <c r="BC277" i="2"/>
  <c r="AZ277" i="2"/>
  <c r="AW277" i="2"/>
  <c r="AT277" i="2"/>
  <c r="AQ277" i="2"/>
  <c r="AM277" i="2"/>
  <c r="DY277" i="2" s="1"/>
  <c r="AL277" i="2"/>
  <c r="AN277" i="2" s="1"/>
  <c r="AK277" i="2"/>
  <c r="AH277" i="2"/>
  <c r="AE277" i="2"/>
  <c r="AB277" i="2"/>
  <c r="Y277" i="2"/>
  <c r="V277" i="2"/>
  <c r="S277" i="2"/>
  <c r="P277" i="2"/>
  <c r="M277" i="2"/>
  <c r="J277" i="2"/>
  <c r="G277" i="2"/>
  <c r="D277" i="2"/>
  <c r="LD276" i="2"/>
  <c r="LA276" i="2"/>
  <c r="KW276" i="2"/>
  <c r="KV276" i="2"/>
  <c r="KX276" i="2" s="1"/>
  <c r="KT276" i="2"/>
  <c r="KS276" i="2"/>
  <c r="KU276" i="2" s="1"/>
  <c r="KR276" i="2"/>
  <c r="KO276" i="2"/>
  <c r="KL276" i="2"/>
  <c r="KI276" i="2"/>
  <c r="KF276" i="2"/>
  <c r="KE276" i="2"/>
  <c r="KB276" i="2"/>
  <c r="KC276" i="2" s="1"/>
  <c r="KA276" i="2"/>
  <c r="JZ276" i="2"/>
  <c r="JW276" i="2"/>
  <c r="JS276" i="2"/>
  <c r="JT276" i="2" s="1"/>
  <c r="JR276" i="2"/>
  <c r="JQ276" i="2"/>
  <c r="JN276" i="2"/>
  <c r="JK276" i="2"/>
  <c r="JG276" i="2"/>
  <c r="JF276" i="2"/>
  <c r="JH276" i="2" s="1"/>
  <c r="JE276" i="2"/>
  <c r="JB276" i="2"/>
  <c r="IY276" i="2"/>
  <c r="IR276" i="2"/>
  <c r="IQ276" i="2"/>
  <c r="IP276" i="2"/>
  <c r="IM276" i="2"/>
  <c r="IJ276" i="2"/>
  <c r="IC276" i="2"/>
  <c r="ID276" i="2" s="1"/>
  <c r="IB276" i="2"/>
  <c r="IA276" i="2"/>
  <c r="HX276" i="2"/>
  <c r="HU276" i="2"/>
  <c r="HR276" i="2"/>
  <c r="HN276" i="2"/>
  <c r="HM276" i="2"/>
  <c r="HL276" i="2"/>
  <c r="HI276" i="2"/>
  <c r="HF276" i="2"/>
  <c r="HC276" i="2"/>
  <c r="GW276" i="2"/>
  <c r="GT276" i="2"/>
  <c r="GP276" i="2"/>
  <c r="GQ276" i="2" s="1"/>
  <c r="GO276" i="2"/>
  <c r="GN276" i="2"/>
  <c r="GK276" i="2"/>
  <c r="GH276" i="2"/>
  <c r="GE276" i="2"/>
  <c r="GA276" i="2"/>
  <c r="FZ276" i="2"/>
  <c r="GB276" i="2" s="1"/>
  <c r="FY276" i="2"/>
  <c r="FV276" i="2"/>
  <c r="FS276" i="2"/>
  <c r="FP276" i="2"/>
  <c r="FO276" i="2"/>
  <c r="FN276" i="2"/>
  <c r="FM276" i="2"/>
  <c r="FJ276" i="2"/>
  <c r="FG276" i="2"/>
  <c r="FC276" i="2"/>
  <c r="GY276" i="2" s="1"/>
  <c r="FB276" i="2"/>
  <c r="FD276" i="2" s="1"/>
  <c r="FA276" i="2"/>
  <c r="EX276" i="2"/>
  <c r="EU276" i="2"/>
  <c r="ER276" i="2"/>
  <c r="EN276" i="2"/>
  <c r="EM276" i="2"/>
  <c r="EO276" i="2" s="1"/>
  <c r="EL276" i="2"/>
  <c r="EI276" i="2"/>
  <c r="EF276" i="2"/>
  <c r="EC276" i="2"/>
  <c r="DV276" i="2"/>
  <c r="DU276" i="2"/>
  <c r="DW276" i="2" s="1"/>
  <c r="DT276" i="2"/>
  <c r="DQ276" i="2"/>
  <c r="DN276" i="2"/>
  <c r="DM276" i="2"/>
  <c r="DL276" i="2"/>
  <c r="DK276" i="2"/>
  <c r="DH276" i="2"/>
  <c r="DB276" i="2"/>
  <c r="DA276" i="2"/>
  <c r="CZ276" i="2"/>
  <c r="CY276" i="2"/>
  <c r="CV276" i="2"/>
  <c r="CS276" i="2"/>
  <c r="CO276" i="2"/>
  <c r="CN276" i="2"/>
  <c r="CP276" i="2" s="1"/>
  <c r="CM276" i="2"/>
  <c r="CJ276" i="2"/>
  <c r="CF276" i="2"/>
  <c r="CD276" i="2"/>
  <c r="CC276" i="2"/>
  <c r="CB276" i="2"/>
  <c r="CA276" i="2"/>
  <c r="BX276" i="2"/>
  <c r="BU276" i="2"/>
  <c r="BR276" i="2"/>
  <c r="BO276" i="2"/>
  <c r="BL276" i="2"/>
  <c r="BH276" i="2"/>
  <c r="BG276" i="2"/>
  <c r="BI276" i="2" s="1"/>
  <c r="BF276" i="2"/>
  <c r="BC276" i="2"/>
  <c r="AZ276" i="2"/>
  <c r="AW276" i="2"/>
  <c r="AT276" i="2"/>
  <c r="AS276" i="2"/>
  <c r="AQ276" i="2"/>
  <c r="AN276" i="2"/>
  <c r="AM276" i="2"/>
  <c r="AL276" i="2"/>
  <c r="AK276" i="2"/>
  <c r="AH276" i="2"/>
  <c r="AE276" i="2"/>
  <c r="AB276" i="2"/>
  <c r="Y276" i="2"/>
  <c r="V276" i="2"/>
  <c r="S276" i="2"/>
  <c r="P276" i="2"/>
  <c r="M276" i="2"/>
  <c r="J276" i="2"/>
  <c r="G276" i="2"/>
  <c r="D276" i="2"/>
  <c r="LD275" i="2"/>
  <c r="LA275" i="2"/>
  <c r="KW275" i="2"/>
  <c r="KX275" i="2" s="1"/>
  <c r="KV275" i="2"/>
  <c r="KT275" i="2"/>
  <c r="KU275" i="2" s="1"/>
  <c r="KS275" i="2"/>
  <c r="KR275" i="2"/>
  <c r="KO275" i="2"/>
  <c r="KL275" i="2"/>
  <c r="KI275" i="2"/>
  <c r="KF275" i="2"/>
  <c r="KB275" i="2"/>
  <c r="KC275" i="2" s="1"/>
  <c r="KA275" i="2"/>
  <c r="JZ275" i="2"/>
  <c r="JW275" i="2"/>
  <c r="JT275" i="2"/>
  <c r="JS275" i="2"/>
  <c r="JR275" i="2"/>
  <c r="JQ275" i="2"/>
  <c r="JN275" i="2"/>
  <c r="JK275" i="2"/>
  <c r="JG275" i="2"/>
  <c r="JF275" i="2"/>
  <c r="JH275" i="2" s="1"/>
  <c r="JE275" i="2"/>
  <c r="JB275" i="2"/>
  <c r="IY275" i="2"/>
  <c r="IR275" i="2"/>
  <c r="IQ275" i="2"/>
  <c r="IS275" i="2" s="1"/>
  <c r="IP275" i="2"/>
  <c r="IM275" i="2"/>
  <c r="IJ275" i="2"/>
  <c r="ID275" i="2"/>
  <c r="IC275" i="2"/>
  <c r="IB275" i="2"/>
  <c r="IA275" i="2"/>
  <c r="HX275" i="2"/>
  <c r="HU275" i="2"/>
  <c r="HR275" i="2"/>
  <c r="HN275" i="2"/>
  <c r="IF275" i="2" s="1"/>
  <c r="IU275" i="2" s="1"/>
  <c r="HM275" i="2"/>
  <c r="HL275" i="2"/>
  <c r="HI275" i="2"/>
  <c r="HF275" i="2"/>
  <c r="HC275" i="2"/>
  <c r="GX275" i="2"/>
  <c r="GW275" i="2"/>
  <c r="GT275" i="2"/>
  <c r="GP275" i="2"/>
  <c r="GQ275" i="2" s="1"/>
  <c r="GO275" i="2"/>
  <c r="GN275" i="2"/>
  <c r="GK275" i="2"/>
  <c r="GH275" i="2"/>
  <c r="GE275" i="2"/>
  <c r="GA275" i="2"/>
  <c r="FZ275" i="2"/>
  <c r="GB275" i="2" s="1"/>
  <c r="FY275" i="2"/>
  <c r="FV275" i="2"/>
  <c r="FS275" i="2"/>
  <c r="FO275" i="2"/>
  <c r="FP275" i="2" s="1"/>
  <c r="FN275" i="2"/>
  <c r="FM275" i="2"/>
  <c r="FJ275" i="2"/>
  <c r="FG275" i="2"/>
  <c r="FC275" i="2"/>
  <c r="FB275" i="2"/>
  <c r="FD275" i="2" s="1"/>
  <c r="FA275" i="2"/>
  <c r="EX275" i="2"/>
  <c r="EU275" i="2"/>
  <c r="ER275" i="2"/>
  <c r="EN275" i="2"/>
  <c r="EM275" i="2"/>
  <c r="EO275" i="2" s="1"/>
  <c r="EL275" i="2"/>
  <c r="EI275" i="2"/>
  <c r="EF275" i="2"/>
  <c r="EC275" i="2"/>
  <c r="DV275" i="2"/>
  <c r="DU275" i="2"/>
  <c r="DW275" i="2" s="1"/>
  <c r="DT275" i="2"/>
  <c r="DQ275" i="2"/>
  <c r="DN275" i="2"/>
  <c r="DM275" i="2"/>
  <c r="DL275" i="2"/>
  <c r="DK275" i="2"/>
  <c r="DH275" i="2"/>
  <c r="DE275" i="2"/>
  <c r="DB275" i="2"/>
  <c r="DA275" i="2"/>
  <c r="CZ275" i="2"/>
  <c r="CY275" i="2"/>
  <c r="CV275" i="2"/>
  <c r="CS275" i="2"/>
  <c r="CO275" i="2"/>
  <c r="CN275" i="2"/>
  <c r="CP275" i="2" s="1"/>
  <c r="CM275" i="2"/>
  <c r="CJ275" i="2"/>
  <c r="CG275" i="2"/>
  <c r="CC275" i="2"/>
  <c r="CD275" i="2" s="1"/>
  <c r="CB275" i="2"/>
  <c r="CA275" i="2"/>
  <c r="BX275" i="2"/>
  <c r="BU275" i="2"/>
  <c r="BR275" i="2"/>
  <c r="BO275" i="2"/>
  <c r="BL275" i="2"/>
  <c r="BI275" i="2"/>
  <c r="BH275" i="2"/>
  <c r="DD275" i="2" s="1"/>
  <c r="BG275" i="2"/>
  <c r="DC275" i="2" s="1"/>
  <c r="BF275" i="2"/>
  <c r="BC275" i="2"/>
  <c r="AZ275" i="2"/>
  <c r="AW275" i="2"/>
  <c r="AT275" i="2"/>
  <c r="AQ275" i="2"/>
  <c r="AM275" i="2"/>
  <c r="AL275" i="2"/>
  <c r="AN275" i="2" s="1"/>
  <c r="AK275" i="2"/>
  <c r="AH275" i="2"/>
  <c r="AE275" i="2"/>
  <c r="AB275" i="2"/>
  <c r="Y275" i="2"/>
  <c r="V275" i="2"/>
  <c r="S275" i="2"/>
  <c r="P275" i="2"/>
  <c r="M275" i="2"/>
  <c r="J275" i="2"/>
  <c r="G275" i="2"/>
  <c r="D275" i="2"/>
  <c r="LD274" i="2"/>
  <c r="LC274" i="2"/>
  <c r="LC280" i="2" s="1"/>
  <c r="LB274" i="2"/>
  <c r="LB280" i="2" s="1"/>
  <c r="LD280" i="2" s="1"/>
  <c r="KZ274" i="2"/>
  <c r="KZ280" i="2" s="1"/>
  <c r="KY274" i="2"/>
  <c r="KR274" i="2"/>
  <c r="KQ274" i="2"/>
  <c r="KQ280" i="2" s="1"/>
  <c r="KP274" i="2"/>
  <c r="KN274" i="2"/>
  <c r="KN280" i="2" s="1"/>
  <c r="KM274" i="2"/>
  <c r="KK274" i="2"/>
  <c r="KK280" i="2" s="1"/>
  <c r="KJ274" i="2"/>
  <c r="KI274" i="2"/>
  <c r="KH274" i="2"/>
  <c r="KG274" i="2"/>
  <c r="KB274" i="2"/>
  <c r="JY274" i="2"/>
  <c r="JX274" i="2"/>
  <c r="JX280" i="2" s="1"/>
  <c r="JZ280" i="2" s="1"/>
  <c r="JV274" i="2"/>
  <c r="JV280" i="2" s="1"/>
  <c r="KB280" i="2" s="1"/>
  <c r="JP274" i="2"/>
  <c r="JP280" i="2" s="1"/>
  <c r="JO274" i="2"/>
  <c r="JO280" i="2" s="1"/>
  <c r="JL274" i="2"/>
  <c r="JK274" i="2"/>
  <c r="JJ274" i="2"/>
  <c r="JI274" i="2"/>
  <c r="JR274" i="2" s="1"/>
  <c r="JD274" i="2"/>
  <c r="JD280" i="2" s="1"/>
  <c r="JC274" i="2"/>
  <c r="JA274" i="2"/>
  <c r="IZ274" i="2"/>
  <c r="IZ280" i="2" s="1"/>
  <c r="JB280" i="2" s="1"/>
  <c r="IX274" i="2"/>
  <c r="IX280" i="2" s="1"/>
  <c r="IW274" i="2"/>
  <c r="IW280" i="2" s="1"/>
  <c r="IO274" i="2"/>
  <c r="IO280" i="2" s="1"/>
  <c r="IN274" i="2"/>
  <c r="IM274" i="2"/>
  <c r="IL274" i="2"/>
  <c r="IR274" i="2" s="1"/>
  <c r="IK274" i="2"/>
  <c r="IJ274" i="2"/>
  <c r="II274" i="2"/>
  <c r="II280" i="2" s="1"/>
  <c r="IH274" i="2"/>
  <c r="IH280" i="2" s="1"/>
  <c r="IJ280" i="2" s="1"/>
  <c r="HZ274" i="2"/>
  <c r="HZ280" i="2" s="1"/>
  <c r="HY274" i="2"/>
  <c r="HY280" i="2" s="1"/>
  <c r="HW274" i="2"/>
  <c r="HW280" i="2" s="1"/>
  <c r="HV274" i="2"/>
  <c r="IB274" i="2" s="1"/>
  <c r="HU274" i="2"/>
  <c r="HT274" i="2"/>
  <c r="HT280" i="2" s="1"/>
  <c r="IC280" i="2" s="1"/>
  <c r="HS274" i="2"/>
  <c r="HS280" i="2" s="1"/>
  <c r="HQ274" i="2"/>
  <c r="HQ280" i="2" s="1"/>
  <c r="HP274" i="2"/>
  <c r="HL274" i="2"/>
  <c r="HK274" i="2"/>
  <c r="HJ274" i="2"/>
  <c r="HJ280" i="2" s="1"/>
  <c r="HH274" i="2"/>
  <c r="HG274" i="2"/>
  <c r="HE274" i="2"/>
  <c r="HD274" i="2"/>
  <c r="HD280" i="2" s="1"/>
  <c r="HB274" i="2"/>
  <c r="HB280" i="2" s="1"/>
  <c r="HA274" i="2"/>
  <c r="GV274" i="2"/>
  <c r="GV280" i="2" s="1"/>
  <c r="GU274" i="2"/>
  <c r="GU280" i="2" s="1"/>
  <c r="GW280" i="2" s="1"/>
  <c r="GS274" i="2"/>
  <c r="GS280" i="2" s="1"/>
  <c r="GR274" i="2"/>
  <c r="GN274" i="2"/>
  <c r="GM274" i="2"/>
  <c r="GM280" i="2" s="1"/>
  <c r="GL274" i="2"/>
  <c r="GL280" i="2" s="1"/>
  <c r="GN280" i="2" s="1"/>
  <c r="GJ274" i="2"/>
  <c r="GJ280" i="2" s="1"/>
  <c r="GI274" i="2"/>
  <c r="GG274" i="2"/>
  <c r="GF274" i="2"/>
  <c r="GF280" i="2" s="1"/>
  <c r="GD274" i="2"/>
  <c r="GD280" i="2" s="1"/>
  <c r="GC274" i="2"/>
  <c r="GC280" i="2" s="1"/>
  <c r="GE280" i="2" s="1"/>
  <c r="GA274" i="2"/>
  <c r="FX274" i="2"/>
  <c r="FX280" i="2" s="1"/>
  <c r="FW274" i="2"/>
  <c r="FW280" i="2" s="1"/>
  <c r="FY280" i="2" s="1"/>
  <c r="FU274" i="2"/>
  <c r="FU280" i="2" s="1"/>
  <c r="FT274" i="2"/>
  <c r="FS274" i="2"/>
  <c r="FR274" i="2"/>
  <c r="FQ274" i="2"/>
  <c r="FZ274" i="2" s="1"/>
  <c r="GB274" i="2" s="1"/>
  <c r="FL274" i="2"/>
  <c r="FL280" i="2" s="1"/>
  <c r="FK274" i="2"/>
  <c r="FI274" i="2"/>
  <c r="FH274" i="2"/>
  <c r="FH280" i="2" s="1"/>
  <c r="FJ280" i="2" s="1"/>
  <c r="FF274" i="2"/>
  <c r="FF280" i="2" s="1"/>
  <c r="FE274" i="2"/>
  <c r="FE280" i="2" s="1"/>
  <c r="FC274" i="2"/>
  <c r="EZ274" i="2"/>
  <c r="EZ280" i="2" s="1"/>
  <c r="EY274" i="2"/>
  <c r="EW274" i="2"/>
  <c r="EW280" i="2" s="1"/>
  <c r="EV274" i="2"/>
  <c r="EU274" i="2"/>
  <c r="ET274" i="2"/>
  <c r="ES274" i="2"/>
  <c r="FB274" i="2" s="1"/>
  <c r="FD274" i="2" s="1"/>
  <c r="ER274" i="2"/>
  <c r="EQ274" i="2"/>
  <c r="EQ280" i="2" s="1"/>
  <c r="EP274" i="2"/>
  <c r="EP280" i="2" s="1"/>
  <c r="EN274" i="2"/>
  <c r="EM274" i="2"/>
  <c r="EK274" i="2"/>
  <c r="EJ274" i="2"/>
  <c r="EH274" i="2"/>
  <c r="EH280" i="2" s="1"/>
  <c r="EG274" i="2"/>
  <c r="EG280" i="2" s="1"/>
  <c r="EI280" i="2" s="1"/>
  <c r="EF274" i="2"/>
  <c r="EE274" i="2"/>
  <c r="EE280" i="2" s="1"/>
  <c r="EN280" i="2" s="1"/>
  <c r="ED274" i="2"/>
  <c r="EB274" i="2"/>
  <c r="EA274" i="2"/>
  <c r="DT274" i="2"/>
  <c r="DS274" i="2"/>
  <c r="DS280" i="2" s="1"/>
  <c r="DR274" i="2"/>
  <c r="DR280" i="2" s="1"/>
  <c r="DP274" i="2"/>
  <c r="DO274" i="2"/>
  <c r="DL274" i="2"/>
  <c r="DJ274" i="2"/>
  <c r="DJ280" i="2" s="1"/>
  <c r="DI274" i="2"/>
  <c r="DI280" i="2" s="1"/>
  <c r="DK280" i="2" s="1"/>
  <c r="DG274" i="2"/>
  <c r="DF274" i="2"/>
  <c r="CY274" i="2"/>
  <c r="CX274" i="2"/>
  <c r="CW274" i="2"/>
  <c r="CV274" i="2"/>
  <c r="CU274" i="2"/>
  <c r="CU280" i="2" s="1"/>
  <c r="CT274" i="2"/>
  <c r="CT280" i="2" s="1"/>
  <c r="CV280" i="2" s="1"/>
  <c r="CR274" i="2"/>
  <c r="CQ274" i="2"/>
  <c r="CL274" i="2"/>
  <c r="CL280" i="2" s="1"/>
  <c r="CK274" i="2"/>
  <c r="CN274" i="2" s="1"/>
  <c r="CI274" i="2"/>
  <c r="CH274" i="2"/>
  <c r="CF274" i="2"/>
  <c r="CE274" i="2"/>
  <c r="CE280" i="2" s="1"/>
  <c r="CA274" i="2"/>
  <c r="BZ274" i="2"/>
  <c r="BY274" i="2"/>
  <c r="BX274" i="2"/>
  <c r="BW274" i="2"/>
  <c r="BW280" i="2" s="1"/>
  <c r="BV274" i="2"/>
  <c r="BV280" i="2" s="1"/>
  <c r="BX280" i="2" s="1"/>
  <c r="BT274" i="2"/>
  <c r="BT280" i="2" s="1"/>
  <c r="BS274" i="2"/>
  <c r="BQ274" i="2"/>
  <c r="BP274" i="2"/>
  <c r="BN274" i="2"/>
  <c r="BN280" i="2" s="1"/>
  <c r="BM274" i="2"/>
  <c r="BM280" i="2" s="1"/>
  <c r="BO280" i="2" s="1"/>
  <c r="BK274" i="2"/>
  <c r="BE274" i="2"/>
  <c r="BH274" i="2" s="1"/>
  <c r="BD274" i="2"/>
  <c r="BC274" i="2"/>
  <c r="BB274" i="2"/>
  <c r="BA274" i="2"/>
  <c r="AZ274" i="2"/>
  <c r="AY274" i="2"/>
  <c r="AY280" i="2" s="1"/>
  <c r="AX274" i="2"/>
  <c r="AX280" i="2" s="1"/>
  <c r="AZ280" i="2" s="1"/>
  <c r="AV274" i="2"/>
  <c r="AV280" i="2" s="1"/>
  <c r="AU274" i="2"/>
  <c r="AP274" i="2"/>
  <c r="AP280" i="2" s="1"/>
  <c r="AO274" i="2"/>
  <c r="AO280" i="2" s="1"/>
  <c r="AJ274" i="2"/>
  <c r="AJ280" i="2" s="1"/>
  <c r="AI274" i="2"/>
  <c r="AI280" i="2" s="1"/>
  <c r="AK280" i="2" s="1"/>
  <c r="AG274" i="2"/>
  <c r="AG280" i="2" s="1"/>
  <c r="AF274" i="2"/>
  <c r="AE274" i="2"/>
  <c r="AD274" i="2"/>
  <c r="AC274" i="2"/>
  <c r="AB274" i="2"/>
  <c r="AA274" i="2"/>
  <c r="AA280" i="2" s="1"/>
  <c r="Z274" i="2"/>
  <c r="Z280" i="2" s="1"/>
  <c r="AB280" i="2" s="1"/>
  <c r="X274" i="2"/>
  <c r="X280" i="2" s="1"/>
  <c r="W274" i="2"/>
  <c r="U274" i="2"/>
  <c r="T274" i="2"/>
  <c r="T280" i="2" s="1"/>
  <c r="R274" i="2"/>
  <c r="R280" i="2" s="1"/>
  <c r="Q274" i="2"/>
  <c r="Q280" i="2" s="1"/>
  <c r="S280" i="2" s="1"/>
  <c r="O274" i="2"/>
  <c r="N274" i="2"/>
  <c r="L274" i="2"/>
  <c r="L280" i="2" s="1"/>
  <c r="K274" i="2"/>
  <c r="I274" i="2"/>
  <c r="I280" i="2" s="1"/>
  <c r="H274" i="2"/>
  <c r="G274" i="2"/>
  <c r="F274" i="2"/>
  <c r="E274" i="2"/>
  <c r="D274" i="2"/>
  <c r="C274" i="2"/>
  <c r="C280" i="2" s="1"/>
  <c r="B274" i="2"/>
  <c r="B280" i="2" s="1"/>
  <c r="LD273" i="2"/>
  <c r="LA273" i="2"/>
  <c r="KT273" i="2"/>
  <c r="KW273" i="2" s="1"/>
  <c r="KS273" i="2"/>
  <c r="KR273" i="2"/>
  <c r="KO273" i="2"/>
  <c r="KL273" i="2"/>
  <c r="KI273" i="2"/>
  <c r="KF273" i="2"/>
  <c r="KB273" i="2"/>
  <c r="KA273" i="2"/>
  <c r="KC273" i="2" s="1"/>
  <c r="JZ273" i="2"/>
  <c r="JW273" i="2"/>
  <c r="JT273" i="2"/>
  <c r="JS273" i="2"/>
  <c r="JR273" i="2"/>
  <c r="JQ273" i="2"/>
  <c r="JN273" i="2"/>
  <c r="JK273" i="2"/>
  <c r="JG273" i="2"/>
  <c r="JF273" i="2"/>
  <c r="JH273" i="2" s="1"/>
  <c r="JE273" i="2"/>
  <c r="JB273" i="2"/>
  <c r="IY273" i="2"/>
  <c r="IR273" i="2"/>
  <c r="IS273" i="2" s="1"/>
  <c r="IQ273" i="2"/>
  <c r="IP273" i="2"/>
  <c r="IM273" i="2"/>
  <c r="IJ273" i="2"/>
  <c r="IE273" i="2"/>
  <c r="IT273" i="2" s="1"/>
  <c r="ID273" i="2"/>
  <c r="IC273" i="2"/>
  <c r="IB273" i="2"/>
  <c r="IA273" i="2"/>
  <c r="HX273" i="2"/>
  <c r="HU273" i="2"/>
  <c r="HR273" i="2"/>
  <c r="HN273" i="2"/>
  <c r="IF273" i="2" s="1"/>
  <c r="IG273" i="2" s="1"/>
  <c r="HM273" i="2"/>
  <c r="HL273" i="2"/>
  <c r="HI273" i="2"/>
  <c r="HF273" i="2"/>
  <c r="HC273" i="2"/>
  <c r="GW273" i="2"/>
  <c r="GT273" i="2"/>
  <c r="GP273" i="2"/>
  <c r="GO273" i="2"/>
  <c r="GQ273" i="2" s="1"/>
  <c r="GN273" i="2"/>
  <c r="GK273" i="2"/>
  <c r="GH273" i="2"/>
  <c r="GE273" i="2"/>
  <c r="GA273" i="2"/>
  <c r="FZ273" i="2"/>
  <c r="GB273" i="2" s="1"/>
  <c r="FY273" i="2"/>
  <c r="FV273" i="2"/>
  <c r="FS273" i="2"/>
  <c r="FP273" i="2"/>
  <c r="FO273" i="2"/>
  <c r="FN273" i="2"/>
  <c r="FM273" i="2"/>
  <c r="FJ273" i="2"/>
  <c r="FG273" i="2"/>
  <c r="FC273" i="2"/>
  <c r="GY273" i="2" s="1"/>
  <c r="FB273" i="2"/>
  <c r="FD273" i="2" s="1"/>
  <c r="FA273" i="2"/>
  <c r="EX273" i="2"/>
  <c r="EU273" i="2"/>
  <c r="ER273" i="2"/>
  <c r="EN273" i="2"/>
  <c r="EM273" i="2"/>
  <c r="EL273" i="2"/>
  <c r="EI273" i="2"/>
  <c r="EF273" i="2"/>
  <c r="EC273" i="2"/>
  <c r="DV273" i="2"/>
  <c r="DW273" i="2" s="1"/>
  <c r="DU273" i="2"/>
  <c r="DT273" i="2"/>
  <c r="DQ273" i="2"/>
  <c r="DN273" i="2"/>
  <c r="DM273" i="2"/>
  <c r="DL273" i="2"/>
  <c r="DK273" i="2"/>
  <c r="DH273" i="2"/>
  <c r="DC273" i="2"/>
  <c r="DA273" i="2"/>
  <c r="DB273" i="2" s="1"/>
  <c r="CZ273" i="2"/>
  <c r="CY273" i="2"/>
  <c r="CV273" i="2"/>
  <c r="CS273" i="2"/>
  <c r="CO273" i="2"/>
  <c r="CN273" i="2"/>
  <c r="CP273" i="2" s="1"/>
  <c r="CM273" i="2"/>
  <c r="CJ273" i="2"/>
  <c r="CG273" i="2"/>
  <c r="CD273" i="2"/>
  <c r="CC273" i="2"/>
  <c r="CB273" i="2"/>
  <c r="CA273" i="2"/>
  <c r="BX273" i="2"/>
  <c r="BU273" i="2"/>
  <c r="BR273" i="2"/>
  <c r="BO273" i="2"/>
  <c r="BL273" i="2"/>
  <c r="BJ273" i="2"/>
  <c r="BJ274" i="2" s="1"/>
  <c r="BJ280" i="2" s="1"/>
  <c r="BH273" i="2"/>
  <c r="BG273" i="2"/>
  <c r="BI273" i="2" s="1"/>
  <c r="BF273" i="2"/>
  <c r="BC273" i="2"/>
  <c r="AZ273" i="2"/>
  <c r="AW273" i="2"/>
  <c r="AT273" i="2"/>
  <c r="AQ273" i="2"/>
  <c r="AM273" i="2"/>
  <c r="AL273" i="2"/>
  <c r="AK273" i="2"/>
  <c r="AH273" i="2"/>
  <c r="AE273" i="2"/>
  <c r="AB273" i="2"/>
  <c r="Y273" i="2"/>
  <c r="V273" i="2"/>
  <c r="S273" i="2"/>
  <c r="P273" i="2"/>
  <c r="M273" i="2"/>
  <c r="J273" i="2"/>
  <c r="G273" i="2"/>
  <c r="D273" i="2"/>
  <c r="LD272" i="2"/>
  <c r="LA272" i="2"/>
  <c r="KT272" i="2"/>
  <c r="KS272" i="2"/>
  <c r="KU272" i="2" s="1"/>
  <c r="KR272" i="2"/>
  <c r="KO272" i="2"/>
  <c r="KL272" i="2"/>
  <c r="KI272" i="2"/>
  <c r="KE272" i="2"/>
  <c r="KW272" i="2" s="1"/>
  <c r="KD272" i="2"/>
  <c r="KB272" i="2"/>
  <c r="KA272" i="2"/>
  <c r="KC272" i="2" s="1"/>
  <c r="JZ272" i="2"/>
  <c r="JW272" i="2"/>
  <c r="JS272" i="2"/>
  <c r="JR272" i="2"/>
  <c r="JQ272" i="2"/>
  <c r="JN272" i="2"/>
  <c r="JK272" i="2"/>
  <c r="JH272" i="2"/>
  <c r="JG272" i="2"/>
  <c r="JF272" i="2"/>
  <c r="JE272" i="2"/>
  <c r="JB272" i="2"/>
  <c r="IY272" i="2"/>
  <c r="IS272" i="2"/>
  <c r="IR272" i="2"/>
  <c r="IQ272" i="2"/>
  <c r="IP272" i="2"/>
  <c r="IM272" i="2"/>
  <c r="IJ272" i="2"/>
  <c r="IC272" i="2"/>
  <c r="IF272" i="2" s="1"/>
  <c r="IU272" i="2" s="1"/>
  <c r="IB272" i="2"/>
  <c r="IA272" i="2"/>
  <c r="HX272" i="2"/>
  <c r="HU272" i="2"/>
  <c r="HR272" i="2"/>
  <c r="HN272" i="2"/>
  <c r="HM272" i="2"/>
  <c r="IE272" i="2" s="1"/>
  <c r="HL272" i="2"/>
  <c r="HI272" i="2"/>
  <c r="HF272" i="2"/>
  <c r="HC272" i="2"/>
  <c r="GW272" i="2"/>
  <c r="GT272" i="2"/>
  <c r="GP272" i="2"/>
  <c r="GO272" i="2"/>
  <c r="GQ272" i="2" s="1"/>
  <c r="GN272" i="2"/>
  <c r="GK272" i="2"/>
  <c r="GH272" i="2"/>
  <c r="GE272" i="2"/>
  <c r="GB272" i="2"/>
  <c r="GA272" i="2"/>
  <c r="FZ272" i="2"/>
  <c r="FY272" i="2"/>
  <c r="FV272" i="2"/>
  <c r="FS272" i="2"/>
  <c r="FO272" i="2"/>
  <c r="GY272" i="2" s="1"/>
  <c r="FN272" i="2"/>
  <c r="FM272" i="2"/>
  <c r="FJ272" i="2"/>
  <c r="FG272" i="2"/>
  <c r="FC272" i="2"/>
  <c r="FB272" i="2"/>
  <c r="FD272" i="2" s="1"/>
  <c r="FA272" i="2"/>
  <c r="EX272" i="2"/>
  <c r="EU272" i="2"/>
  <c r="ER272" i="2"/>
  <c r="EN272" i="2"/>
  <c r="EM272" i="2"/>
  <c r="EL272" i="2"/>
  <c r="EI272" i="2"/>
  <c r="EF272" i="2"/>
  <c r="EC272" i="2"/>
  <c r="DV272" i="2"/>
  <c r="DU272" i="2"/>
  <c r="DW272" i="2" s="1"/>
  <c r="DT272" i="2"/>
  <c r="DQ272" i="2"/>
  <c r="DM272" i="2"/>
  <c r="DL272" i="2"/>
  <c r="DN272" i="2" s="1"/>
  <c r="DK272" i="2"/>
  <c r="DH272" i="2"/>
  <c r="DA272" i="2"/>
  <c r="CZ272" i="2"/>
  <c r="DB272" i="2" s="1"/>
  <c r="CY272" i="2"/>
  <c r="CV272" i="2"/>
  <c r="CS272" i="2"/>
  <c r="CO272" i="2"/>
  <c r="CP272" i="2" s="1"/>
  <c r="CN272" i="2"/>
  <c r="CM272" i="2"/>
  <c r="CJ272" i="2"/>
  <c r="CG272" i="2"/>
  <c r="CC272" i="2"/>
  <c r="CB272" i="2"/>
  <c r="CD272" i="2" s="1"/>
  <c r="CA272" i="2"/>
  <c r="BX272" i="2"/>
  <c r="BU272" i="2"/>
  <c r="BR272" i="2"/>
  <c r="BO272" i="2"/>
  <c r="BL272" i="2"/>
  <c r="BH272" i="2"/>
  <c r="BG272" i="2"/>
  <c r="BF272" i="2"/>
  <c r="BC272" i="2"/>
  <c r="AZ272" i="2"/>
  <c r="AW272" i="2"/>
  <c r="AT272" i="2"/>
  <c r="AQ272" i="2"/>
  <c r="AM272" i="2"/>
  <c r="AL272" i="2"/>
  <c r="AK272" i="2"/>
  <c r="AH272" i="2"/>
  <c r="AE272" i="2"/>
  <c r="AB272" i="2"/>
  <c r="Y272" i="2"/>
  <c r="V272" i="2"/>
  <c r="S272" i="2"/>
  <c r="P272" i="2"/>
  <c r="M272" i="2"/>
  <c r="J272" i="2"/>
  <c r="G272" i="2"/>
  <c r="D272" i="2"/>
  <c r="LD271" i="2"/>
  <c r="LA271" i="2"/>
  <c r="KU271" i="2"/>
  <c r="KT271" i="2"/>
  <c r="KS271" i="2"/>
  <c r="KR271" i="2"/>
  <c r="KO271" i="2"/>
  <c r="KL271" i="2"/>
  <c r="KI271" i="2"/>
  <c r="KE271" i="2"/>
  <c r="KW271" i="2" s="1"/>
  <c r="KD271" i="2"/>
  <c r="KV271" i="2" s="1"/>
  <c r="KX271" i="2" s="1"/>
  <c r="KC271" i="2"/>
  <c r="KB271" i="2"/>
  <c r="KA271" i="2"/>
  <c r="JZ271" i="2"/>
  <c r="JW271" i="2"/>
  <c r="JS271" i="2"/>
  <c r="JR271" i="2"/>
  <c r="JT271" i="2" s="1"/>
  <c r="JQ271" i="2"/>
  <c r="JN271" i="2"/>
  <c r="JK271" i="2"/>
  <c r="JG271" i="2"/>
  <c r="JF271" i="2"/>
  <c r="JH271" i="2" s="1"/>
  <c r="JE271" i="2"/>
  <c r="JB271" i="2"/>
  <c r="IY271" i="2"/>
  <c r="IR271" i="2"/>
  <c r="IQ271" i="2"/>
  <c r="IS271" i="2" s="1"/>
  <c r="IP271" i="2"/>
  <c r="IM271" i="2"/>
  <c r="IJ271" i="2"/>
  <c r="IC271" i="2"/>
  <c r="IB271" i="2"/>
  <c r="ID271" i="2" s="1"/>
  <c r="IA271" i="2"/>
  <c r="HX271" i="2"/>
  <c r="HU271" i="2"/>
  <c r="HR271" i="2"/>
  <c r="HN271" i="2"/>
  <c r="HM271" i="2"/>
  <c r="HL271" i="2"/>
  <c r="HI271" i="2"/>
  <c r="HF271" i="2"/>
  <c r="HC271" i="2"/>
  <c r="GW271" i="2"/>
  <c r="GT271" i="2"/>
  <c r="GQ271" i="2"/>
  <c r="GP271" i="2"/>
  <c r="GO271" i="2"/>
  <c r="GN271" i="2"/>
  <c r="GK271" i="2"/>
  <c r="GH271" i="2"/>
  <c r="GE271" i="2"/>
  <c r="GA271" i="2"/>
  <c r="GB271" i="2" s="1"/>
  <c r="FZ271" i="2"/>
  <c r="FY271" i="2"/>
  <c r="FV271" i="2"/>
  <c r="FS271" i="2"/>
  <c r="FO271" i="2"/>
  <c r="FN271" i="2"/>
  <c r="FP271" i="2" s="1"/>
  <c r="FM271" i="2"/>
  <c r="FJ271" i="2"/>
  <c r="FG271" i="2"/>
  <c r="FC271" i="2"/>
  <c r="FB271" i="2"/>
  <c r="FD271" i="2" s="1"/>
  <c r="FA271" i="2"/>
  <c r="EX271" i="2"/>
  <c r="EU271" i="2"/>
  <c r="ER271" i="2"/>
  <c r="EN271" i="2"/>
  <c r="EM271" i="2"/>
  <c r="EO271" i="2" s="1"/>
  <c r="EL271" i="2"/>
  <c r="EI271" i="2"/>
  <c r="EF271" i="2"/>
  <c r="EC271" i="2"/>
  <c r="DV271" i="2"/>
  <c r="DU271" i="2"/>
  <c r="DW271" i="2" s="1"/>
  <c r="DT271" i="2"/>
  <c r="DQ271" i="2"/>
  <c r="DM271" i="2"/>
  <c r="DL271" i="2"/>
  <c r="DN271" i="2" s="1"/>
  <c r="DK271" i="2"/>
  <c r="DH271" i="2"/>
  <c r="DA271" i="2"/>
  <c r="CZ271" i="2"/>
  <c r="DB271" i="2" s="1"/>
  <c r="CY271" i="2"/>
  <c r="CV271" i="2"/>
  <c r="CS271" i="2"/>
  <c r="CO271" i="2"/>
  <c r="CP271" i="2" s="1"/>
  <c r="CN271" i="2"/>
  <c r="CM271" i="2"/>
  <c r="CJ271" i="2"/>
  <c r="CG271" i="2"/>
  <c r="CC271" i="2"/>
  <c r="CB271" i="2"/>
  <c r="CA271" i="2"/>
  <c r="BX271" i="2"/>
  <c r="BU271" i="2"/>
  <c r="BR271" i="2"/>
  <c r="BO271" i="2"/>
  <c r="BL271" i="2"/>
  <c r="BI271" i="2"/>
  <c r="BH271" i="2"/>
  <c r="BG271" i="2"/>
  <c r="DC271" i="2" s="1"/>
  <c r="BF271" i="2"/>
  <c r="BC271" i="2"/>
  <c r="AZ271" i="2"/>
  <c r="AW271" i="2"/>
  <c r="AT271" i="2"/>
  <c r="AQ271" i="2"/>
  <c r="AM271" i="2"/>
  <c r="AL271" i="2"/>
  <c r="AK271" i="2"/>
  <c r="AH271" i="2"/>
  <c r="AE271" i="2"/>
  <c r="AB271" i="2"/>
  <c r="Y271" i="2"/>
  <c r="V271" i="2"/>
  <c r="S271" i="2"/>
  <c r="P271" i="2"/>
  <c r="M271" i="2"/>
  <c r="J271" i="2"/>
  <c r="G271" i="2"/>
  <c r="D271" i="2"/>
  <c r="LD270" i="2"/>
  <c r="LA270" i="2"/>
  <c r="KU270" i="2"/>
  <c r="KT270" i="2"/>
  <c r="KS270" i="2"/>
  <c r="KR270" i="2"/>
  <c r="KO270" i="2"/>
  <c r="KL270" i="2"/>
  <c r="KI270" i="2"/>
  <c r="KE270" i="2"/>
  <c r="KW270" i="2" s="1"/>
  <c r="KD270" i="2"/>
  <c r="KV270" i="2" s="1"/>
  <c r="KX270" i="2" s="1"/>
  <c r="KC270" i="2"/>
  <c r="KB270" i="2"/>
  <c r="KA270" i="2"/>
  <c r="JZ270" i="2"/>
  <c r="JW270" i="2"/>
  <c r="JS270" i="2"/>
  <c r="JR270" i="2"/>
  <c r="JT270" i="2" s="1"/>
  <c r="JQ270" i="2"/>
  <c r="JN270" i="2"/>
  <c r="JK270" i="2"/>
  <c r="JG270" i="2"/>
  <c r="JF270" i="2"/>
  <c r="JH270" i="2" s="1"/>
  <c r="JE270" i="2"/>
  <c r="JB270" i="2"/>
  <c r="IY270" i="2"/>
  <c r="IR270" i="2"/>
  <c r="IQ270" i="2"/>
  <c r="IS270" i="2" s="1"/>
  <c r="IP270" i="2"/>
  <c r="IM270" i="2"/>
  <c r="IJ270" i="2"/>
  <c r="IC270" i="2"/>
  <c r="IB270" i="2"/>
  <c r="IA270" i="2"/>
  <c r="HX270" i="2"/>
  <c r="HU270" i="2"/>
  <c r="HR270" i="2"/>
  <c r="HN270" i="2"/>
  <c r="HM270" i="2"/>
  <c r="HL270" i="2"/>
  <c r="HI270" i="2"/>
  <c r="HF270" i="2"/>
  <c r="HC270" i="2"/>
  <c r="GW270" i="2"/>
  <c r="GT270" i="2"/>
  <c r="GQ270" i="2"/>
  <c r="GP270" i="2"/>
  <c r="GO270" i="2"/>
  <c r="GN270" i="2"/>
  <c r="GK270" i="2"/>
  <c r="GH270" i="2"/>
  <c r="GE270" i="2"/>
  <c r="GA270" i="2"/>
  <c r="GB270" i="2" s="1"/>
  <c r="FZ270" i="2"/>
  <c r="FY270" i="2"/>
  <c r="FV270" i="2"/>
  <c r="FS270" i="2"/>
  <c r="FO270" i="2"/>
  <c r="FN270" i="2"/>
  <c r="FP270" i="2" s="1"/>
  <c r="FM270" i="2"/>
  <c r="FJ270" i="2"/>
  <c r="FG270" i="2"/>
  <c r="FC270" i="2"/>
  <c r="FB270" i="2"/>
  <c r="FD270" i="2" s="1"/>
  <c r="FA270" i="2"/>
  <c r="EX270" i="2"/>
  <c r="EU270" i="2"/>
  <c r="ER270" i="2"/>
  <c r="EN270" i="2"/>
  <c r="EM270" i="2"/>
  <c r="EO270" i="2" s="1"/>
  <c r="EL270" i="2"/>
  <c r="EI270" i="2"/>
  <c r="EF270" i="2"/>
  <c r="EC270" i="2"/>
  <c r="DV270" i="2"/>
  <c r="DU270" i="2"/>
  <c r="DW270" i="2" s="1"/>
  <c r="DT270" i="2"/>
  <c r="DQ270" i="2"/>
  <c r="DN270" i="2"/>
  <c r="DM270" i="2"/>
  <c r="DL270" i="2"/>
  <c r="DK270" i="2"/>
  <c r="DH270" i="2"/>
  <c r="DB270" i="2"/>
  <c r="DA270" i="2"/>
  <c r="CZ270" i="2"/>
  <c r="CY270" i="2"/>
  <c r="CV270" i="2"/>
  <c r="CS270" i="2"/>
  <c r="CO270" i="2"/>
  <c r="CP270" i="2" s="1"/>
  <c r="CN270" i="2"/>
  <c r="CM270" i="2"/>
  <c r="CJ270" i="2"/>
  <c r="CG270" i="2"/>
  <c r="CC270" i="2"/>
  <c r="CB270" i="2"/>
  <c r="CD270" i="2" s="1"/>
  <c r="CA270" i="2"/>
  <c r="BX270" i="2"/>
  <c r="BU270" i="2"/>
  <c r="BR270" i="2"/>
  <c r="BO270" i="2"/>
  <c r="BL270" i="2"/>
  <c r="BH270" i="2"/>
  <c r="BG270" i="2"/>
  <c r="BF270" i="2"/>
  <c r="BC270" i="2"/>
  <c r="AZ270" i="2"/>
  <c r="AW270" i="2"/>
  <c r="AT270" i="2"/>
  <c r="AQ270" i="2"/>
  <c r="AM270" i="2"/>
  <c r="AL270" i="2"/>
  <c r="AK270" i="2"/>
  <c r="AH270" i="2"/>
  <c r="AE270" i="2"/>
  <c r="AB270" i="2"/>
  <c r="Y270" i="2"/>
  <c r="V270" i="2"/>
  <c r="S270" i="2"/>
  <c r="P270" i="2"/>
  <c r="M270" i="2"/>
  <c r="J270" i="2"/>
  <c r="G270" i="2"/>
  <c r="D270" i="2"/>
  <c r="LD269" i="2"/>
  <c r="LA269" i="2"/>
  <c r="KU269" i="2"/>
  <c r="KT269" i="2"/>
  <c r="KS269" i="2"/>
  <c r="KR269" i="2"/>
  <c r="KO269" i="2"/>
  <c r="KL269" i="2"/>
  <c r="KI269" i="2"/>
  <c r="KE269" i="2"/>
  <c r="KW269" i="2" s="1"/>
  <c r="KD269" i="2"/>
  <c r="KV269" i="2" s="1"/>
  <c r="KX269" i="2" s="1"/>
  <c r="KC269" i="2"/>
  <c r="KB269" i="2"/>
  <c r="KA269" i="2"/>
  <c r="JZ269" i="2"/>
  <c r="JW269" i="2"/>
  <c r="JS269" i="2"/>
  <c r="JR269" i="2"/>
  <c r="JT269" i="2" s="1"/>
  <c r="JQ269" i="2"/>
  <c r="JN269" i="2"/>
  <c r="JK269" i="2"/>
  <c r="JG269" i="2"/>
  <c r="JF269" i="2"/>
  <c r="JH269" i="2" s="1"/>
  <c r="JE269" i="2"/>
  <c r="JB269" i="2"/>
  <c r="IY269" i="2"/>
  <c r="IR269" i="2"/>
  <c r="IQ269" i="2"/>
  <c r="IS269" i="2" s="1"/>
  <c r="IP269" i="2"/>
  <c r="IM269" i="2"/>
  <c r="IJ269" i="2"/>
  <c r="IC269" i="2"/>
  <c r="IB269" i="2"/>
  <c r="ID269" i="2" s="1"/>
  <c r="IA269" i="2"/>
  <c r="HX269" i="2"/>
  <c r="HU269" i="2"/>
  <c r="HR269" i="2"/>
  <c r="HN269" i="2"/>
  <c r="HM269" i="2"/>
  <c r="HL269" i="2"/>
  <c r="HI269" i="2"/>
  <c r="HF269" i="2"/>
  <c r="HC269" i="2"/>
  <c r="GW269" i="2"/>
  <c r="GT269" i="2"/>
  <c r="GQ269" i="2"/>
  <c r="GP269" i="2"/>
  <c r="GO269" i="2"/>
  <c r="GN269" i="2"/>
  <c r="GK269" i="2"/>
  <c r="GH269" i="2"/>
  <c r="GE269" i="2"/>
  <c r="GA269" i="2"/>
  <c r="GB269" i="2" s="1"/>
  <c r="FZ269" i="2"/>
  <c r="FY269" i="2"/>
  <c r="FV269" i="2"/>
  <c r="FS269" i="2"/>
  <c r="FO269" i="2"/>
  <c r="FN269" i="2"/>
  <c r="FM269" i="2"/>
  <c r="FJ269" i="2"/>
  <c r="FG269" i="2"/>
  <c r="FC269" i="2"/>
  <c r="FB269" i="2"/>
  <c r="FD269" i="2" s="1"/>
  <c r="FA269" i="2"/>
  <c r="EX269" i="2"/>
  <c r="EU269" i="2"/>
  <c r="ER269" i="2"/>
  <c r="EN269" i="2"/>
  <c r="EM269" i="2"/>
  <c r="EO269" i="2" s="1"/>
  <c r="EL269" i="2"/>
  <c r="EI269" i="2"/>
  <c r="EF269" i="2"/>
  <c r="EC269" i="2"/>
  <c r="DV269" i="2"/>
  <c r="DU269" i="2"/>
  <c r="DW269" i="2" s="1"/>
  <c r="DT269" i="2"/>
  <c r="DQ269" i="2"/>
  <c r="DN269" i="2"/>
  <c r="DM269" i="2"/>
  <c r="DL269" i="2"/>
  <c r="DK269" i="2"/>
  <c r="DH269" i="2"/>
  <c r="DB269" i="2"/>
  <c r="DA269" i="2"/>
  <c r="CZ269" i="2"/>
  <c r="CY269" i="2"/>
  <c r="CV269" i="2"/>
  <c r="CS269" i="2"/>
  <c r="CO269" i="2"/>
  <c r="CP269" i="2" s="1"/>
  <c r="CN269" i="2"/>
  <c r="CM269" i="2"/>
  <c r="CJ269" i="2"/>
  <c r="CG269" i="2"/>
  <c r="CC269" i="2"/>
  <c r="CB269" i="2"/>
  <c r="CD269" i="2" s="1"/>
  <c r="CA269" i="2"/>
  <c r="BX269" i="2"/>
  <c r="BU269" i="2"/>
  <c r="BR269" i="2"/>
  <c r="BO269" i="2"/>
  <c r="BL269" i="2"/>
  <c r="BH269" i="2"/>
  <c r="DD269" i="2" s="1"/>
  <c r="BG269" i="2"/>
  <c r="BF269" i="2"/>
  <c r="BC269" i="2"/>
  <c r="AZ269" i="2"/>
  <c r="AW269" i="2"/>
  <c r="AT269" i="2"/>
  <c r="AQ269" i="2"/>
  <c r="AM269" i="2"/>
  <c r="AL269" i="2"/>
  <c r="AK269" i="2"/>
  <c r="AH269" i="2"/>
  <c r="AE269" i="2"/>
  <c r="AB269" i="2"/>
  <c r="Y269" i="2"/>
  <c r="V269" i="2"/>
  <c r="S269" i="2"/>
  <c r="P269" i="2"/>
  <c r="M269" i="2"/>
  <c r="J269" i="2"/>
  <c r="G269" i="2"/>
  <c r="D269" i="2"/>
  <c r="LD268" i="2"/>
  <c r="LA268" i="2"/>
  <c r="KT268" i="2"/>
  <c r="KS268" i="2"/>
  <c r="KU268" i="2" s="1"/>
  <c r="KR268" i="2"/>
  <c r="KO268" i="2"/>
  <c r="KL268" i="2"/>
  <c r="KI268" i="2"/>
  <c r="KE268" i="2"/>
  <c r="KW268" i="2" s="1"/>
  <c r="KD268" i="2"/>
  <c r="KC268" i="2"/>
  <c r="KB268" i="2"/>
  <c r="KA268" i="2"/>
  <c r="JZ268" i="2"/>
  <c r="JW268" i="2"/>
  <c r="JS268" i="2"/>
  <c r="JR268" i="2"/>
  <c r="JT268" i="2" s="1"/>
  <c r="JQ268" i="2"/>
  <c r="JN268" i="2"/>
  <c r="JK268" i="2"/>
  <c r="JG268" i="2"/>
  <c r="JF268" i="2"/>
  <c r="JH268" i="2" s="1"/>
  <c r="JE268" i="2"/>
  <c r="JB268" i="2"/>
  <c r="IY268" i="2"/>
  <c r="IR268" i="2"/>
  <c r="IQ268" i="2"/>
  <c r="IS268" i="2" s="1"/>
  <c r="IP268" i="2"/>
  <c r="IM268" i="2"/>
  <c r="IJ268" i="2"/>
  <c r="IC268" i="2"/>
  <c r="IB268" i="2"/>
  <c r="ID268" i="2" s="1"/>
  <c r="IA268" i="2"/>
  <c r="HX268" i="2"/>
  <c r="HU268" i="2"/>
  <c r="HR268" i="2"/>
  <c r="HN268" i="2"/>
  <c r="IF268" i="2" s="1"/>
  <c r="IU268" i="2" s="1"/>
  <c r="HM268" i="2"/>
  <c r="HL268" i="2"/>
  <c r="HI268" i="2"/>
  <c r="HF268" i="2"/>
  <c r="HC268" i="2"/>
  <c r="GW268" i="2"/>
  <c r="GT268" i="2"/>
  <c r="GQ268" i="2"/>
  <c r="GP268" i="2"/>
  <c r="GO268" i="2"/>
  <c r="GN268" i="2"/>
  <c r="GK268" i="2"/>
  <c r="GH268" i="2"/>
  <c r="GE268" i="2"/>
  <c r="GA268" i="2"/>
  <c r="GB268" i="2" s="1"/>
  <c r="FZ268" i="2"/>
  <c r="FY268" i="2"/>
  <c r="FV268" i="2"/>
  <c r="FS268" i="2"/>
  <c r="FO268" i="2"/>
  <c r="FN268" i="2"/>
  <c r="FM268" i="2"/>
  <c r="FJ268" i="2"/>
  <c r="FG268" i="2"/>
  <c r="FC268" i="2"/>
  <c r="FB268" i="2"/>
  <c r="FD268" i="2" s="1"/>
  <c r="FA268" i="2"/>
  <c r="EX268" i="2"/>
  <c r="EU268" i="2"/>
  <c r="ER268" i="2"/>
  <c r="EN268" i="2"/>
  <c r="EM268" i="2"/>
  <c r="EO268" i="2" s="1"/>
  <c r="EL268" i="2"/>
  <c r="EI268" i="2"/>
  <c r="EF268" i="2"/>
  <c r="EC268" i="2"/>
  <c r="DV268" i="2"/>
  <c r="DU268" i="2"/>
  <c r="DW268" i="2" s="1"/>
  <c r="DT268" i="2"/>
  <c r="DQ268" i="2"/>
  <c r="DN268" i="2"/>
  <c r="DM268" i="2"/>
  <c r="DL268" i="2"/>
  <c r="DK268" i="2"/>
  <c r="DH268" i="2"/>
  <c r="DA268" i="2"/>
  <c r="CZ268" i="2"/>
  <c r="DB268" i="2" s="1"/>
  <c r="CY268" i="2"/>
  <c r="CV268" i="2"/>
  <c r="CS268" i="2"/>
  <c r="CO268" i="2"/>
  <c r="CP268" i="2" s="1"/>
  <c r="CN268" i="2"/>
  <c r="CM268" i="2"/>
  <c r="CJ268" i="2"/>
  <c r="CG268" i="2"/>
  <c r="CC268" i="2"/>
  <c r="CB268" i="2"/>
  <c r="CD268" i="2" s="1"/>
  <c r="CA268" i="2"/>
  <c r="BX268" i="2"/>
  <c r="BU268" i="2"/>
  <c r="BR268" i="2"/>
  <c r="BO268" i="2"/>
  <c r="BL268" i="2"/>
  <c r="BH268" i="2"/>
  <c r="DD268" i="2" s="1"/>
  <c r="BG268" i="2"/>
  <c r="BF268" i="2"/>
  <c r="BC268" i="2"/>
  <c r="AZ268" i="2"/>
  <c r="AW268" i="2"/>
  <c r="AT268" i="2"/>
  <c r="AQ268" i="2"/>
  <c r="AM268" i="2"/>
  <c r="AL268" i="2"/>
  <c r="AK268" i="2"/>
  <c r="AH268" i="2"/>
  <c r="AE268" i="2"/>
  <c r="AB268" i="2"/>
  <c r="Y268" i="2"/>
  <c r="V268" i="2"/>
  <c r="S268" i="2"/>
  <c r="P268" i="2"/>
  <c r="M268" i="2"/>
  <c r="J268" i="2"/>
  <c r="G268" i="2"/>
  <c r="D268" i="2"/>
  <c r="LD267" i="2"/>
  <c r="LA267" i="2"/>
  <c r="KT267" i="2"/>
  <c r="KW267" i="2" s="1"/>
  <c r="KS267" i="2"/>
  <c r="KV267" i="2" s="1"/>
  <c r="KR267" i="2"/>
  <c r="KO267" i="2"/>
  <c r="KL267" i="2"/>
  <c r="KI267" i="2"/>
  <c r="KF267" i="2"/>
  <c r="KB267" i="2"/>
  <c r="KA267" i="2"/>
  <c r="KC267" i="2" s="1"/>
  <c r="JZ267" i="2"/>
  <c r="JW267" i="2"/>
  <c r="JS267" i="2"/>
  <c r="JR267" i="2"/>
  <c r="JT267" i="2" s="1"/>
  <c r="JQ267" i="2"/>
  <c r="JN267" i="2"/>
  <c r="JK267" i="2"/>
  <c r="JH267" i="2"/>
  <c r="JG267" i="2"/>
  <c r="JF267" i="2"/>
  <c r="JE267" i="2"/>
  <c r="JB267" i="2"/>
  <c r="IY267" i="2"/>
  <c r="IR267" i="2"/>
  <c r="IQ267" i="2"/>
  <c r="IS267" i="2" s="1"/>
  <c r="IP267" i="2"/>
  <c r="IM267" i="2"/>
  <c r="IJ267" i="2"/>
  <c r="IC267" i="2"/>
  <c r="IB267" i="2"/>
  <c r="ID267" i="2" s="1"/>
  <c r="IA267" i="2"/>
  <c r="HX267" i="2"/>
  <c r="HU267" i="2"/>
  <c r="HR267" i="2"/>
  <c r="HN267" i="2"/>
  <c r="IF267" i="2" s="1"/>
  <c r="IU267" i="2" s="1"/>
  <c r="HM267" i="2"/>
  <c r="IE267" i="2" s="1"/>
  <c r="IT267" i="2" s="1"/>
  <c r="IV267" i="2" s="1"/>
  <c r="HL267" i="2"/>
  <c r="HI267" i="2"/>
  <c r="HF267" i="2"/>
  <c r="HC267" i="2"/>
  <c r="GW267" i="2"/>
  <c r="GT267" i="2"/>
  <c r="GP267" i="2"/>
  <c r="GO267" i="2"/>
  <c r="GQ267" i="2" s="1"/>
  <c r="GN267" i="2"/>
  <c r="GK267" i="2"/>
  <c r="GH267" i="2"/>
  <c r="GE267" i="2"/>
  <c r="GA267" i="2"/>
  <c r="FZ267" i="2"/>
  <c r="GB267" i="2" s="1"/>
  <c r="FY267" i="2"/>
  <c r="FV267" i="2"/>
  <c r="FS267" i="2"/>
  <c r="FO267" i="2"/>
  <c r="FN267" i="2"/>
  <c r="FP267" i="2" s="1"/>
  <c r="FM267" i="2"/>
  <c r="FJ267" i="2"/>
  <c r="FG267" i="2"/>
  <c r="FC267" i="2"/>
  <c r="FB267" i="2"/>
  <c r="FD267" i="2" s="1"/>
  <c r="FA267" i="2"/>
  <c r="EX267" i="2"/>
  <c r="EU267" i="2"/>
  <c r="ER267" i="2"/>
  <c r="EO267" i="2"/>
  <c r="EN267" i="2"/>
  <c r="GY267" i="2" s="1"/>
  <c r="EM267" i="2"/>
  <c r="EL267" i="2"/>
  <c r="EI267" i="2"/>
  <c r="EF267" i="2"/>
  <c r="EC267" i="2"/>
  <c r="DV267" i="2"/>
  <c r="DU267" i="2"/>
  <c r="DW267" i="2" s="1"/>
  <c r="DT267" i="2"/>
  <c r="DQ267" i="2"/>
  <c r="DM267" i="2"/>
  <c r="DN267" i="2" s="1"/>
  <c r="DL267" i="2"/>
  <c r="DK267" i="2"/>
  <c r="DH267" i="2"/>
  <c r="DC267" i="2"/>
  <c r="DA267" i="2"/>
  <c r="DB267" i="2" s="1"/>
  <c r="CZ267" i="2"/>
  <c r="CY267" i="2"/>
  <c r="CV267" i="2"/>
  <c r="CS267" i="2"/>
  <c r="CO267" i="2"/>
  <c r="CN267" i="2"/>
  <c r="CP267" i="2" s="1"/>
  <c r="CM267" i="2"/>
  <c r="CJ267" i="2"/>
  <c r="CG267" i="2"/>
  <c r="CC267" i="2"/>
  <c r="CB267" i="2"/>
  <c r="CD267" i="2" s="1"/>
  <c r="CA267" i="2"/>
  <c r="BX267" i="2"/>
  <c r="BU267" i="2"/>
  <c r="BR267" i="2"/>
  <c r="BO267" i="2"/>
  <c r="BL267" i="2"/>
  <c r="BH267" i="2"/>
  <c r="DD267" i="2" s="1"/>
  <c r="DY267" i="2" s="1"/>
  <c r="LF267" i="2" s="1"/>
  <c r="BG267" i="2"/>
  <c r="BI267" i="2" s="1"/>
  <c r="BF267" i="2"/>
  <c r="BC267" i="2"/>
  <c r="AZ267" i="2"/>
  <c r="AW267" i="2"/>
  <c r="AS267" i="2"/>
  <c r="AR267" i="2"/>
  <c r="AT267" i="2" s="1"/>
  <c r="AQ267" i="2"/>
  <c r="AM267" i="2"/>
  <c r="AN267" i="2" s="1"/>
  <c r="AL267" i="2"/>
  <c r="AK267" i="2"/>
  <c r="AH267" i="2"/>
  <c r="AE267" i="2"/>
  <c r="AB267" i="2"/>
  <c r="Y267" i="2"/>
  <c r="V267" i="2"/>
  <c r="S267" i="2"/>
  <c r="P267" i="2"/>
  <c r="M267" i="2"/>
  <c r="J267" i="2"/>
  <c r="G267" i="2"/>
  <c r="D267" i="2"/>
  <c r="LD266" i="2"/>
  <c r="LA266" i="2"/>
  <c r="KT266" i="2"/>
  <c r="KW266" i="2" s="1"/>
  <c r="KS266" i="2"/>
  <c r="KV266" i="2" s="1"/>
  <c r="KR266" i="2"/>
  <c r="KO266" i="2"/>
  <c r="KL266" i="2"/>
  <c r="KI266" i="2"/>
  <c r="KF266" i="2"/>
  <c r="KB266" i="2"/>
  <c r="KA266" i="2"/>
  <c r="KC266" i="2" s="1"/>
  <c r="JZ266" i="2"/>
  <c r="JW266" i="2"/>
  <c r="JS266" i="2"/>
  <c r="JR266" i="2"/>
  <c r="JT266" i="2" s="1"/>
  <c r="JQ266" i="2"/>
  <c r="JN266" i="2"/>
  <c r="JK266" i="2"/>
  <c r="JH266" i="2"/>
  <c r="JG266" i="2"/>
  <c r="JF266" i="2"/>
  <c r="JE266" i="2"/>
  <c r="JB266" i="2"/>
  <c r="IY266" i="2"/>
  <c r="IR266" i="2"/>
  <c r="IQ266" i="2"/>
  <c r="IS266" i="2" s="1"/>
  <c r="IP266" i="2"/>
  <c r="IM266" i="2"/>
  <c r="IJ266" i="2"/>
  <c r="IC266" i="2"/>
  <c r="IF266" i="2" s="1"/>
  <c r="IU266" i="2" s="1"/>
  <c r="IB266" i="2"/>
  <c r="ID266" i="2" s="1"/>
  <c r="IA266" i="2"/>
  <c r="HX266" i="2"/>
  <c r="HU266" i="2"/>
  <c r="HR266" i="2"/>
  <c r="HN266" i="2"/>
  <c r="HM266" i="2"/>
  <c r="IE266" i="2" s="1"/>
  <c r="IT266" i="2" s="1"/>
  <c r="HL266" i="2"/>
  <c r="HI266" i="2"/>
  <c r="HF266" i="2"/>
  <c r="HC266" i="2"/>
  <c r="GW266" i="2"/>
  <c r="GT266" i="2"/>
  <c r="GQ266" i="2"/>
  <c r="GP266" i="2"/>
  <c r="GO266" i="2"/>
  <c r="GN266" i="2"/>
  <c r="GK266" i="2"/>
  <c r="GH266" i="2"/>
  <c r="GE266" i="2"/>
  <c r="GA266" i="2"/>
  <c r="FZ266" i="2"/>
  <c r="FY266" i="2"/>
  <c r="FV266" i="2"/>
  <c r="FS266" i="2"/>
  <c r="FO266" i="2"/>
  <c r="FN266" i="2"/>
  <c r="FP266" i="2" s="1"/>
  <c r="FM266" i="2"/>
  <c r="FJ266" i="2"/>
  <c r="FG266" i="2"/>
  <c r="FD266" i="2"/>
  <c r="FC266" i="2"/>
  <c r="FB266" i="2"/>
  <c r="FA266" i="2"/>
  <c r="EX266" i="2"/>
  <c r="EU266" i="2"/>
  <c r="ER266" i="2"/>
  <c r="EO266" i="2"/>
  <c r="EN266" i="2"/>
  <c r="EM266" i="2"/>
  <c r="EL266" i="2"/>
  <c r="EI266" i="2"/>
  <c r="EF266" i="2"/>
  <c r="EC266" i="2"/>
  <c r="DV266" i="2"/>
  <c r="DU266" i="2"/>
  <c r="DW266" i="2" s="1"/>
  <c r="DT266" i="2"/>
  <c r="DQ266" i="2"/>
  <c r="DM266" i="2"/>
  <c r="DN266" i="2" s="1"/>
  <c r="DL266" i="2"/>
  <c r="DK266" i="2"/>
  <c r="DH266" i="2"/>
  <c r="DC266" i="2"/>
  <c r="DA266" i="2"/>
  <c r="DB266" i="2" s="1"/>
  <c r="CZ266" i="2"/>
  <c r="CY266" i="2"/>
  <c r="CV266" i="2"/>
  <c r="CS266" i="2"/>
  <c r="CO266" i="2"/>
  <c r="CN266" i="2"/>
  <c r="CP266" i="2" s="1"/>
  <c r="CM266" i="2"/>
  <c r="CJ266" i="2"/>
  <c r="CG266" i="2"/>
  <c r="CC266" i="2"/>
  <c r="CB266" i="2"/>
  <c r="CD266" i="2" s="1"/>
  <c r="CA266" i="2"/>
  <c r="BX266" i="2"/>
  <c r="BU266" i="2"/>
  <c r="BR266" i="2"/>
  <c r="BO266" i="2"/>
  <c r="BL266" i="2"/>
  <c r="BH266" i="2"/>
  <c r="BG266" i="2"/>
  <c r="BI266" i="2" s="1"/>
  <c r="BF266" i="2"/>
  <c r="BC266" i="2"/>
  <c r="AZ266" i="2"/>
  <c r="AW266" i="2"/>
  <c r="AS266" i="2"/>
  <c r="AR266" i="2"/>
  <c r="AT266" i="2" s="1"/>
  <c r="AQ266" i="2"/>
  <c r="AM266" i="2"/>
  <c r="AN266" i="2" s="1"/>
  <c r="AL266" i="2"/>
  <c r="AK266" i="2"/>
  <c r="AH266" i="2"/>
  <c r="AE266" i="2"/>
  <c r="AB266" i="2"/>
  <c r="Y266" i="2"/>
  <c r="V266" i="2"/>
  <c r="S266" i="2"/>
  <c r="P266" i="2"/>
  <c r="M266" i="2"/>
  <c r="J266" i="2"/>
  <c r="G266" i="2"/>
  <c r="D266" i="2"/>
  <c r="LD265" i="2"/>
  <c r="LA265" i="2"/>
  <c r="KT265" i="2"/>
  <c r="KW265" i="2" s="1"/>
  <c r="KS265" i="2"/>
  <c r="KR265" i="2"/>
  <c r="KO265" i="2"/>
  <c r="KL265" i="2"/>
  <c r="KI265" i="2"/>
  <c r="KF265" i="2"/>
  <c r="KB265" i="2"/>
  <c r="KA265" i="2"/>
  <c r="KC265" i="2" s="1"/>
  <c r="JZ265" i="2"/>
  <c r="JW265" i="2"/>
  <c r="JS265" i="2"/>
  <c r="JR265" i="2"/>
  <c r="JT265" i="2" s="1"/>
  <c r="JQ265" i="2"/>
  <c r="JN265" i="2"/>
  <c r="JK265" i="2"/>
  <c r="JH265" i="2"/>
  <c r="JG265" i="2"/>
  <c r="JF265" i="2"/>
  <c r="JE265" i="2"/>
  <c r="JB265" i="2"/>
  <c r="IY265" i="2"/>
  <c r="IU265" i="2"/>
  <c r="IR265" i="2"/>
  <c r="IQ265" i="2"/>
  <c r="IS265" i="2" s="1"/>
  <c r="IP265" i="2"/>
  <c r="IM265" i="2"/>
  <c r="IJ265" i="2"/>
  <c r="IC265" i="2"/>
  <c r="IF265" i="2" s="1"/>
  <c r="IB265" i="2"/>
  <c r="ID265" i="2" s="1"/>
  <c r="IA265" i="2"/>
  <c r="HX265" i="2"/>
  <c r="HU265" i="2"/>
  <c r="HR265" i="2"/>
  <c r="HN265" i="2"/>
  <c r="HM265" i="2"/>
  <c r="IE265" i="2" s="1"/>
  <c r="IT265" i="2" s="1"/>
  <c r="IV265" i="2" s="1"/>
  <c r="HL265" i="2"/>
  <c r="HI265" i="2"/>
  <c r="HF265" i="2"/>
  <c r="HC265" i="2"/>
  <c r="GW265" i="2"/>
  <c r="GT265" i="2"/>
  <c r="GP265" i="2"/>
  <c r="GO265" i="2"/>
  <c r="GQ265" i="2" s="1"/>
  <c r="GN265" i="2"/>
  <c r="GK265" i="2"/>
  <c r="GH265" i="2"/>
  <c r="GE265" i="2"/>
  <c r="GA265" i="2"/>
  <c r="FZ265" i="2"/>
  <c r="FY265" i="2"/>
  <c r="FV265" i="2"/>
  <c r="FS265" i="2"/>
  <c r="FO265" i="2"/>
  <c r="FN265" i="2"/>
  <c r="FP265" i="2" s="1"/>
  <c r="FM265" i="2"/>
  <c r="FJ265" i="2"/>
  <c r="FG265" i="2"/>
  <c r="FD265" i="2"/>
  <c r="FC265" i="2"/>
  <c r="FB265" i="2"/>
  <c r="GX265" i="2" s="1"/>
  <c r="FA265" i="2"/>
  <c r="EX265" i="2"/>
  <c r="EU265" i="2"/>
  <c r="ER265" i="2"/>
  <c r="EO265" i="2"/>
  <c r="EN265" i="2"/>
  <c r="GY265" i="2" s="1"/>
  <c r="EM265" i="2"/>
  <c r="EL265" i="2"/>
  <c r="EI265" i="2"/>
  <c r="EF265" i="2"/>
  <c r="EC265" i="2"/>
  <c r="DV265" i="2"/>
  <c r="DU265" i="2"/>
  <c r="DW265" i="2" s="1"/>
  <c r="DT265" i="2"/>
  <c r="DQ265" i="2"/>
  <c r="DM265" i="2"/>
  <c r="DN265" i="2" s="1"/>
  <c r="DL265" i="2"/>
  <c r="DK265" i="2"/>
  <c r="DH265" i="2"/>
  <c r="DA265" i="2"/>
  <c r="DB265" i="2" s="1"/>
  <c r="CZ265" i="2"/>
  <c r="CY265" i="2"/>
  <c r="CV265" i="2"/>
  <c r="CS265" i="2"/>
  <c r="CO265" i="2"/>
  <c r="CN265" i="2"/>
  <c r="CP265" i="2" s="1"/>
  <c r="CM265" i="2"/>
  <c r="CJ265" i="2"/>
  <c r="CG265" i="2"/>
  <c r="CC265" i="2"/>
  <c r="CB265" i="2"/>
  <c r="CD265" i="2" s="1"/>
  <c r="CA265" i="2"/>
  <c r="BX265" i="2"/>
  <c r="BU265" i="2"/>
  <c r="BR265" i="2"/>
  <c r="BO265" i="2"/>
  <c r="BL265" i="2"/>
  <c r="BH265" i="2"/>
  <c r="BG265" i="2"/>
  <c r="BF265" i="2"/>
  <c r="BC265" i="2"/>
  <c r="AZ265" i="2"/>
  <c r="AW265" i="2"/>
  <c r="AS265" i="2"/>
  <c r="AR265" i="2"/>
  <c r="AT265" i="2" s="1"/>
  <c r="AQ265" i="2"/>
  <c r="AM265" i="2"/>
  <c r="AL265" i="2"/>
  <c r="AK265" i="2"/>
  <c r="AH265" i="2"/>
  <c r="AE265" i="2"/>
  <c r="AB265" i="2"/>
  <c r="Y265" i="2"/>
  <c r="V265" i="2"/>
  <c r="S265" i="2"/>
  <c r="P265" i="2"/>
  <c r="M265" i="2"/>
  <c r="J265" i="2"/>
  <c r="G265" i="2"/>
  <c r="D265" i="2"/>
  <c r="LD264" i="2"/>
  <c r="LA264" i="2"/>
  <c r="KT264" i="2"/>
  <c r="KW264" i="2" s="1"/>
  <c r="KS264" i="2"/>
  <c r="KV264" i="2" s="1"/>
  <c r="KR264" i="2"/>
  <c r="KO264" i="2"/>
  <c r="KL264" i="2"/>
  <c r="KI264" i="2"/>
  <c r="KF264" i="2"/>
  <c r="KB264" i="2"/>
  <c r="KA264" i="2"/>
  <c r="KC264" i="2" s="1"/>
  <c r="JZ264" i="2"/>
  <c r="JW264" i="2"/>
  <c r="JR264" i="2"/>
  <c r="JQ264" i="2"/>
  <c r="JM264" i="2"/>
  <c r="JK264" i="2"/>
  <c r="JG264" i="2"/>
  <c r="JF264" i="2"/>
  <c r="JH264" i="2" s="1"/>
  <c r="JE264" i="2"/>
  <c r="JB264" i="2"/>
  <c r="IY264" i="2"/>
  <c r="IR264" i="2"/>
  <c r="IQ264" i="2"/>
  <c r="IS264" i="2" s="1"/>
  <c r="IP264" i="2"/>
  <c r="IM264" i="2"/>
  <c r="IJ264" i="2"/>
  <c r="IC264" i="2"/>
  <c r="IB264" i="2"/>
  <c r="ID264" i="2" s="1"/>
  <c r="IA264" i="2"/>
  <c r="HX264" i="2"/>
  <c r="HU264" i="2"/>
  <c r="HR264" i="2"/>
  <c r="HN264" i="2"/>
  <c r="IF264" i="2" s="1"/>
  <c r="IU264" i="2" s="1"/>
  <c r="HM264" i="2"/>
  <c r="IE264" i="2" s="1"/>
  <c r="HL264" i="2"/>
  <c r="HI264" i="2"/>
  <c r="HF264" i="2"/>
  <c r="HC264" i="2"/>
  <c r="GW264" i="2"/>
  <c r="GT264" i="2"/>
  <c r="GP264" i="2"/>
  <c r="GQ264" i="2" s="1"/>
  <c r="GO264" i="2"/>
  <c r="GN264" i="2"/>
  <c r="GK264" i="2"/>
  <c r="GH264" i="2"/>
  <c r="GE264" i="2"/>
  <c r="GA264" i="2"/>
  <c r="FZ264" i="2"/>
  <c r="GB264" i="2" s="1"/>
  <c r="FY264" i="2"/>
  <c r="FV264" i="2"/>
  <c r="FS264" i="2"/>
  <c r="FO264" i="2"/>
  <c r="FN264" i="2"/>
  <c r="FP264" i="2" s="1"/>
  <c r="FM264" i="2"/>
  <c r="FJ264" i="2"/>
  <c r="FG264" i="2"/>
  <c r="FC264" i="2"/>
  <c r="GY264" i="2" s="1"/>
  <c r="FB264" i="2"/>
  <c r="FD264" i="2" s="1"/>
  <c r="FA264" i="2"/>
  <c r="EX264" i="2"/>
  <c r="EU264" i="2"/>
  <c r="ER264" i="2"/>
  <c r="EO264" i="2"/>
  <c r="EN264" i="2"/>
  <c r="EM264" i="2"/>
  <c r="EL264" i="2"/>
  <c r="EI264" i="2"/>
  <c r="EF264" i="2"/>
  <c r="EC264" i="2"/>
  <c r="DV264" i="2"/>
  <c r="DU264" i="2"/>
  <c r="DW264" i="2" s="1"/>
  <c r="DT264" i="2"/>
  <c r="DQ264" i="2"/>
  <c r="DN264" i="2"/>
  <c r="DM264" i="2"/>
  <c r="DL264" i="2"/>
  <c r="DK264" i="2"/>
  <c r="DH264" i="2"/>
  <c r="DB264" i="2"/>
  <c r="DA264" i="2"/>
  <c r="CZ264" i="2"/>
  <c r="CY264" i="2"/>
  <c r="CV264" i="2"/>
  <c r="CS264" i="2"/>
  <c r="CO264" i="2"/>
  <c r="CN264" i="2"/>
  <c r="CP264" i="2" s="1"/>
  <c r="CM264" i="2"/>
  <c r="CJ264" i="2"/>
  <c r="CG264" i="2"/>
  <c r="CC264" i="2"/>
  <c r="CB264" i="2"/>
  <c r="CD264" i="2" s="1"/>
  <c r="CA264" i="2"/>
  <c r="BX264" i="2"/>
  <c r="BU264" i="2"/>
  <c r="BR264" i="2"/>
  <c r="BO264" i="2"/>
  <c r="BL264" i="2"/>
  <c r="BH264" i="2"/>
  <c r="DD264" i="2" s="1"/>
  <c r="BG264" i="2"/>
  <c r="BF264" i="2"/>
  <c r="BC264" i="2"/>
  <c r="AZ264" i="2"/>
  <c r="AW264" i="2"/>
  <c r="AS264" i="2"/>
  <c r="AS274" i="2" s="1"/>
  <c r="AR264" i="2"/>
  <c r="AQ264" i="2"/>
  <c r="AN264" i="2"/>
  <c r="AM264" i="2"/>
  <c r="AL264" i="2"/>
  <c r="AK264" i="2"/>
  <c r="AH264" i="2"/>
  <c r="AE264" i="2"/>
  <c r="AB264" i="2"/>
  <c r="Y264" i="2"/>
  <c r="V264" i="2"/>
  <c r="S264" i="2"/>
  <c r="P264" i="2"/>
  <c r="M264" i="2"/>
  <c r="J264" i="2"/>
  <c r="G264" i="2"/>
  <c r="D264" i="2"/>
  <c r="LD263" i="2"/>
  <c r="LA263" i="2"/>
  <c r="KT263" i="2"/>
  <c r="KU263" i="2" s="1"/>
  <c r="KS263" i="2"/>
  <c r="KR263" i="2"/>
  <c r="KO263" i="2"/>
  <c r="KL263" i="2"/>
  <c r="KI263" i="2"/>
  <c r="KE263" i="2"/>
  <c r="KD263" i="2"/>
  <c r="KF263" i="2" s="1"/>
  <c r="KC263" i="2"/>
  <c r="KB263" i="2"/>
  <c r="KA263" i="2"/>
  <c r="JZ263" i="2"/>
  <c r="JW263" i="2"/>
  <c r="JS263" i="2"/>
  <c r="JR263" i="2"/>
  <c r="JT263" i="2" s="1"/>
  <c r="JQ263" i="2"/>
  <c r="JN263" i="2"/>
  <c r="JK263" i="2"/>
  <c r="JG263" i="2"/>
  <c r="JF263" i="2"/>
  <c r="JH263" i="2" s="1"/>
  <c r="JE263" i="2"/>
  <c r="JB263" i="2"/>
  <c r="IY263" i="2"/>
  <c r="IR263" i="2"/>
  <c r="IQ263" i="2"/>
  <c r="IS263" i="2" s="1"/>
  <c r="IP263" i="2"/>
  <c r="IM263" i="2"/>
  <c r="IJ263" i="2"/>
  <c r="IC263" i="2"/>
  <c r="IB263" i="2"/>
  <c r="ID263" i="2" s="1"/>
  <c r="IA263" i="2"/>
  <c r="HX263" i="2"/>
  <c r="HU263" i="2"/>
  <c r="HR263" i="2"/>
  <c r="HN263" i="2"/>
  <c r="IF263" i="2" s="1"/>
  <c r="HM263" i="2"/>
  <c r="HL263" i="2"/>
  <c r="HI263" i="2"/>
  <c r="HF263" i="2"/>
  <c r="HC263" i="2"/>
  <c r="GX263" i="2"/>
  <c r="GZ263" i="2" s="1"/>
  <c r="GW263" i="2"/>
  <c r="GT263" i="2"/>
  <c r="GQ263" i="2"/>
  <c r="GP263" i="2"/>
  <c r="GO263" i="2"/>
  <c r="GN263" i="2"/>
  <c r="GK263" i="2"/>
  <c r="GH263" i="2"/>
  <c r="GE263" i="2"/>
  <c r="GB263" i="2"/>
  <c r="GA263" i="2"/>
  <c r="FZ263" i="2"/>
  <c r="FY263" i="2"/>
  <c r="FV263" i="2"/>
  <c r="FS263" i="2"/>
  <c r="FP263" i="2"/>
  <c r="FO263" i="2"/>
  <c r="FN263" i="2"/>
  <c r="FM263" i="2"/>
  <c r="FJ263" i="2"/>
  <c r="FG263" i="2"/>
  <c r="FC263" i="2"/>
  <c r="GY263" i="2" s="1"/>
  <c r="FB263" i="2"/>
  <c r="FD263" i="2" s="1"/>
  <c r="FA263" i="2"/>
  <c r="EX263" i="2"/>
  <c r="EU263" i="2"/>
  <c r="ER263" i="2"/>
  <c r="EN263" i="2"/>
  <c r="EM263" i="2"/>
  <c r="EO263" i="2" s="1"/>
  <c r="EL263" i="2"/>
  <c r="EI263" i="2"/>
  <c r="EF263" i="2"/>
  <c r="EC263" i="2"/>
  <c r="DV263" i="2"/>
  <c r="DU263" i="2"/>
  <c r="DW263" i="2" s="1"/>
  <c r="DT263" i="2"/>
  <c r="DQ263" i="2"/>
  <c r="DM263" i="2"/>
  <c r="DL263" i="2"/>
  <c r="DN263" i="2" s="1"/>
  <c r="DK263" i="2"/>
  <c r="DH263" i="2"/>
  <c r="DA263" i="2"/>
  <c r="CZ263" i="2"/>
  <c r="DB263" i="2" s="1"/>
  <c r="CY263" i="2"/>
  <c r="CV263" i="2"/>
  <c r="CS263" i="2"/>
  <c r="CP263" i="2"/>
  <c r="CO263" i="2"/>
  <c r="CN263" i="2"/>
  <c r="CM263" i="2"/>
  <c r="CJ263" i="2"/>
  <c r="CG263" i="2"/>
  <c r="CC263" i="2"/>
  <c r="CB263" i="2"/>
  <c r="CD263" i="2" s="1"/>
  <c r="CA263" i="2"/>
  <c r="BX263" i="2"/>
  <c r="BU263" i="2"/>
  <c r="BR263" i="2"/>
  <c r="BO263" i="2"/>
  <c r="BL263" i="2"/>
  <c r="BH263" i="2"/>
  <c r="BI263" i="2" s="1"/>
  <c r="BG263" i="2"/>
  <c r="DC263" i="2" s="1"/>
  <c r="BF263" i="2"/>
  <c r="BC263" i="2"/>
  <c r="AZ263" i="2"/>
  <c r="AW263" i="2"/>
  <c r="AT263" i="2"/>
  <c r="AQ263" i="2"/>
  <c r="AN263" i="2"/>
  <c r="AM263" i="2"/>
  <c r="AL263" i="2"/>
  <c r="AK263" i="2"/>
  <c r="AH263" i="2"/>
  <c r="AE263" i="2"/>
  <c r="AB263" i="2"/>
  <c r="Y263" i="2"/>
  <c r="V263" i="2"/>
  <c r="S263" i="2"/>
  <c r="P263" i="2"/>
  <c r="M263" i="2"/>
  <c r="J263" i="2"/>
  <c r="G263" i="2"/>
  <c r="D263" i="2"/>
  <c r="LD262" i="2"/>
  <c r="LA262" i="2"/>
  <c r="KV262" i="2"/>
  <c r="KT262" i="2"/>
  <c r="KS262" i="2"/>
  <c r="KR262" i="2"/>
  <c r="KO262" i="2"/>
  <c r="KL262" i="2"/>
  <c r="KI262" i="2"/>
  <c r="KF262" i="2"/>
  <c r="KD262" i="2"/>
  <c r="KC262" i="2"/>
  <c r="KB262" i="2"/>
  <c r="KA262" i="2"/>
  <c r="JZ262" i="2"/>
  <c r="JW262" i="2"/>
  <c r="JS262" i="2"/>
  <c r="JR262" i="2"/>
  <c r="JT262" i="2" s="1"/>
  <c r="JQ262" i="2"/>
  <c r="JN262" i="2"/>
  <c r="JK262" i="2"/>
  <c r="JG262" i="2"/>
  <c r="JF262" i="2"/>
  <c r="JH262" i="2" s="1"/>
  <c r="JE262" i="2"/>
  <c r="JB262" i="2"/>
  <c r="IY262" i="2"/>
  <c r="IR262" i="2"/>
  <c r="IQ262" i="2"/>
  <c r="IS262" i="2" s="1"/>
  <c r="IP262" i="2"/>
  <c r="IM262" i="2"/>
  <c r="IJ262" i="2"/>
  <c r="IC262" i="2"/>
  <c r="IB262" i="2"/>
  <c r="ID262" i="2" s="1"/>
  <c r="IA262" i="2"/>
  <c r="HX262" i="2"/>
  <c r="HU262" i="2"/>
  <c r="HR262" i="2"/>
  <c r="HN262" i="2"/>
  <c r="HM262" i="2"/>
  <c r="HL262" i="2"/>
  <c r="HI262" i="2"/>
  <c r="HF262" i="2"/>
  <c r="HC262" i="2"/>
  <c r="GW262" i="2"/>
  <c r="GT262" i="2"/>
  <c r="GQ262" i="2"/>
  <c r="GP262" i="2"/>
  <c r="GO262" i="2"/>
  <c r="GN262" i="2"/>
  <c r="GK262" i="2"/>
  <c r="GH262" i="2"/>
  <c r="GE262" i="2"/>
  <c r="GA262" i="2"/>
  <c r="GB262" i="2" s="1"/>
  <c r="FZ262" i="2"/>
  <c r="FY262" i="2"/>
  <c r="FV262" i="2"/>
  <c r="FS262" i="2"/>
  <c r="FO262" i="2"/>
  <c r="FN262" i="2"/>
  <c r="FM262" i="2"/>
  <c r="FJ262" i="2"/>
  <c r="FG262" i="2"/>
  <c r="FC262" i="2"/>
  <c r="FB262" i="2"/>
  <c r="FD262" i="2" s="1"/>
  <c r="FA262" i="2"/>
  <c r="EX262" i="2"/>
  <c r="EU262" i="2"/>
  <c r="ER262" i="2"/>
  <c r="EN262" i="2"/>
  <c r="EM262" i="2"/>
  <c r="EO262" i="2" s="1"/>
  <c r="EL262" i="2"/>
  <c r="EI262" i="2"/>
  <c r="EF262" i="2"/>
  <c r="EC262" i="2"/>
  <c r="DV262" i="2"/>
  <c r="DU262" i="2"/>
  <c r="DW262" i="2" s="1"/>
  <c r="DT262" i="2"/>
  <c r="DQ262" i="2"/>
  <c r="DN262" i="2"/>
  <c r="DM262" i="2"/>
  <c r="DL262" i="2"/>
  <c r="DK262" i="2"/>
  <c r="DH262" i="2"/>
  <c r="DB262" i="2"/>
  <c r="DA262" i="2"/>
  <c r="CZ262" i="2"/>
  <c r="CY262" i="2"/>
  <c r="CV262" i="2"/>
  <c r="CS262" i="2"/>
  <c r="CO262" i="2"/>
  <c r="CP262" i="2" s="1"/>
  <c r="CN262" i="2"/>
  <c r="CM262" i="2"/>
  <c r="CJ262" i="2"/>
  <c r="CG262" i="2"/>
  <c r="CC262" i="2"/>
  <c r="CB262" i="2"/>
  <c r="CD262" i="2" s="1"/>
  <c r="CA262" i="2"/>
  <c r="BX262" i="2"/>
  <c r="BU262" i="2"/>
  <c r="BR262" i="2"/>
  <c r="BO262" i="2"/>
  <c r="BL262" i="2"/>
  <c r="BH262" i="2"/>
  <c r="DD262" i="2" s="1"/>
  <c r="BG262" i="2"/>
  <c r="BF262" i="2"/>
  <c r="BC262" i="2"/>
  <c r="AZ262" i="2"/>
  <c r="AW262" i="2"/>
  <c r="AT262" i="2"/>
  <c r="AQ262" i="2"/>
  <c r="AM262" i="2"/>
  <c r="AL262" i="2"/>
  <c r="AK262" i="2"/>
  <c r="AH262" i="2"/>
  <c r="AE262" i="2"/>
  <c r="AB262" i="2"/>
  <c r="Y262" i="2"/>
  <c r="V262" i="2"/>
  <c r="S262" i="2"/>
  <c r="P262" i="2"/>
  <c r="M262" i="2"/>
  <c r="J262" i="2"/>
  <c r="G262" i="2"/>
  <c r="D262" i="2"/>
  <c r="LD261" i="2"/>
  <c r="LA261" i="2"/>
  <c r="KT261" i="2"/>
  <c r="KS261" i="2"/>
  <c r="KU261" i="2" s="1"/>
  <c r="KR261" i="2"/>
  <c r="KO261" i="2"/>
  <c r="KL261" i="2"/>
  <c r="KI261" i="2"/>
  <c r="KE261" i="2"/>
  <c r="KD261" i="2"/>
  <c r="KB261" i="2"/>
  <c r="JZ261" i="2"/>
  <c r="JU261" i="2"/>
  <c r="JU274" i="2" s="1"/>
  <c r="JT261" i="2"/>
  <c r="JS261" i="2"/>
  <c r="JR261" i="2"/>
  <c r="JQ261" i="2"/>
  <c r="JN261" i="2"/>
  <c r="JK261" i="2"/>
  <c r="JG261" i="2"/>
  <c r="JF261" i="2"/>
  <c r="JH261" i="2" s="1"/>
  <c r="JE261" i="2"/>
  <c r="JB261" i="2"/>
  <c r="IY261" i="2"/>
  <c r="IR261" i="2"/>
  <c r="IQ261" i="2"/>
  <c r="IS261" i="2" s="1"/>
  <c r="IP261" i="2"/>
  <c r="IM261" i="2"/>
  <c r="IJ261" i="2"/>
  <c r="ID261" i="2"/>
  <c r="IC261" i="2"/>
  <c r="IB261" i="2"/>
  <c r="IA261" i="2"/>
  <c r="HX261" i="2"/>
  <c r="HU261" i="2"/>
  <c r="HR261" i="2"/>
  <c r="HN261" i="2"/>
  <c r="IF261" i="2" s="1"/>
  <c r="IU261" i="2" s="1"/>
  <c r="HM261" i="2"/>
  <c r="HL261" i="2"/>
  <c r="HI261" i="2"/>
  <c r="HF261" i="2"/>
  <c r="HC261" i="2"/>
  <c r="GW261" i="2"/>
  <c r="GT261" i="2"/>
  <c r="GQ261" i="2"/>
  <c r="GP261" i="2"/>
  <c r="GO261" i="2"/>
  <c r="GN261" i="2"/>
  <c r="GK261" i="2"/>
  <c r="GH261" i="2"/>
  <c r="GE261" i="2"/>
  <c r="GB261" i="2"/>
  <c r="GA261" i="2"/>
  <c r="FZ261" i="2"/>
  <c r="FY261" i="2"/>
  <c r="FV261" i="2"/>
  <c r="FS261" i="2"/>
  <c r="FO261" i="2"/>
  <c r="FN261" i="2"/>
  <c r="FP261" i="2" s="1"/>
  <c r="FM261" i="2"/>
  <c r="FJ261" i="2"/>
  <c r="FG261" i="2"/>
  <c r="FC261" i="2"/>
  <c r="FB261" i="2"/>
  <c r="FD261" i="2" s="1"/>
  <c r="FA261" i="2"/>
  <c r="EX261" i="2"/>
  <c r="EU261" i="2"/>
  <c r="ER261" i="2"/>
  <c r="EN261" i="2"/>
  <c r="EM261" i="2"/>
  <c r="EO261" i="2" s="1"/>
  <c r="EL261" i="2"/>
  <c r="EI261" i="2"/>
  <c r="EF261" i="2"/>
  <c r="EC261" i="2"/>
  <c r="DV261" i="2"/>
  <c r="DU261" i="2"/>
  <c r="DT261" i="2"/>
  <c r="DQ261" i="2"/>
  <c r="DM261" i="2"/>
  <c r="DL261" i="2"/>
  <c r="DN261" i="2" s="1"/>
  <c r="DK261" i="2"/>
  <c r="DH261" i="2"/>
  <c r="DD261" i="2"/>
  <c r="DA261" i="2"/>
  <c r="CZ261" i="2"/>
  <c r="DB261" i="2" s="1"/>
  <c r="CY261" i="2"/>
  <c r="CV261" i="2"/>
  <c r="CS261" i="2"/>
  <c r="CP261" i="2"/>
  <c r="CO261" i="2"/>
  <c r="CN261" i="2"/>
  <c r="CM261" i="2"/>
  <c r="CJ261" i="2"/>
  <c r="CG261" i="2"/>
  <c r="CD261" i="2"/>
  <c r="CC261" i="2"/>
  <c r="CB261" i="2"/>
  <c r="CA261" i="2"/>
  <c r="BX261" i="2"/>
  <c r="BU261" i="2"/>
  <c r="BR261" i="2"/>
  <c r="BO261" i="2"/>
  <c r="BL261" i="2"/>
  <c r="BH261" i="2"/>
  <c r="BI261" i="2" s="1"/>
  <c r="BG261" i="2"/>
  <c r="DC261" i="2" s="1"/>
  <c r="BF261" i="2"/>
  <c r="BC261" i="2"/>
  <c r="AZ261" i="2"/>
  <c r="AW261" i="2"/>
  <c r="AT261" i="2"/>
  <c r="AQ261" i="2"/>
  <c r="AN261" i="2"/>
  <c r="AM261" i="2"/>
  <c r="DY261" i="2" s="1"/>
  <c r="AL261" i="2"/>
  <c r="AK261" i="2"/>
  <c r="AH261" i="2"/>
  <c r="AE261" i="2"/>
  <c r="AB261" i="2"/>
  <c r="Y261" i="2"/>
  <c r="V261" i="2"/>
  <c r="S261" i="2"/>
  <c r="P261" i="2"/>
  <c r="M261" i="2"/>
  <c r="J261" i="2"/>
  <c r="G261" i="2"/>
  <c r="D261" i="2"/>
  <c r="LD260" i="2"/>
  <c r="LA260" i="2"/>
  <c r="KV260" i="2"/>
  <c r="KU260" i="2"/>
  <c r="KT260" i="2"/>
  <c r="KS260" i="2"/>
  <c r="KR260" i="2"/>
  <c r="KO260" i="2"/>
  <c r="KL260" i="2"/>
  <c r="KI260" i="2"/>
  <c r="KE260" i="2"/>
  <c r="KW260" i="2" s="1"/>
  <c r="KD260" i="2"/>
  <c r="KC260" i="2"/>
  <c r="KB260" i="2"/>
  <c r="KA260" i="2"/>
  <c r="JZ260" i="2"/>
  <c r="JW260" i="2"/>
  <c r="JS260" i="2"/>
  <c r="JT260" i="2" s="1"/>
  <c r="JR260" i="2"/>
  <c r="JQ260" i="2"/>
  <c r="JM260" i="2"/>
  <c r="JK260" i="2"/>
  <c r="JG260" i="2"/>
  <c r="JF260" i="2"/>
  <c r="JH260" i="2" s="1"/>
  <c r="JE260" i="2"/>
  <c r="JB260" i="2"/>
  <c r="IY260" i="2"/>
  <c r="IS260" i="2"/>
  <c r="IR260" i="2"/>
  <c r="IQ260" i="2"/>
  <c r="IP260" i="2"/>
  <c r="IM260" i="2"/>
  <c r="IJ260" i="2"/>
  <c r="IC260" i="2"/>
  <c r="ID260" i="2" s="1"/>
  <c r="IB260" i="2"/>
  <c r="IA260" i="2"/>
  <c r="HX260" i="2"/>
  <c r="HU260" i="2"/>
  <c r="HR260" i="2"/>
  <c r="HN260" i="2"/>
  <c r="HM260" i="2"/>
  <c r="IE260" i="2" s="1"/>
  <c r="HL260" i="2"/>
  <c r="HI260" i="2"/>
  <c r="HF260" i="2"/>
  <c r="HC260" i="2"/>
  <c r="GW260" i="2"/>
  <c r="GT260" i="2"/>
  <c r="GP260" i="2"/>
  <c r="GO260" i="2"/>
  <c r="GQ260" i="2" s="1"/>
  <c r="GN260" i="2"/>
  <c r="GK260" i="2"/>
  <c r="GH260" i="2"/>
  <c r="GE260" i="2"/>
  <c r="GB260" i="2"/>
  <c r="GA260" i="2"/>
  <c r="FZ260" i="2"/>
  <c r="FY260" i="2"/>
  <c r="FV260" i="2"/>
  <c r="FS260" i="2"/>
  <c r="FO260" i="2"/>
  <c r="FP260" i="2" s="1"/>
  <c r="FN260" i="2"/>
  <c r="FM260" i="2"/>
  <c r="FJ260" i="2"/>
  <c r="FG260" i="2"/>
  <c r="FC260" i="2"/>
  <c r="GY260" i="2" s="1"/>
  <c r="FB260" i="2"/>
  <c r="FD260" i="2" s="1"/>
  <c r="FA260" i="2"/>
  <c r="EX260" i="2"/>
  <c r="EU260" i="2"/>
  <c r="ER260" i="2"/>
  <c r="EN260" i="2"/>
  <c r="EM260" i="2"/>
  <c r="EO260" i="2" s="1"/>
  <c r="EL260" i="2"/>
  <c r="EI260" i="2"/>
  <c r="EF260" i="2"/>
  <c r="EC260" i="2"/>
  <c r="DV260" i="2"/>
  <c r="DU260" i="2"/>
  <c r="DW260" i="2" s="1"/>
  <c r="DT260" i="2"/>
  <c r="DQ260" i="2"/>
  <c r="DM260" i="2"/>
  <c r="DL260" i="2"/>
  <c r="DN260" i="2" s="1"/>
  <c r="DK260" i="2"/>
  <c r="DH260" i="2"/>
  <c r="DE260" i="2"/>
  <c r="DA260" i="2"/>
  <c r="CZ260" i="2"/>
  <c r="DB260" i="2" s="1"/>
  <c r="CY260" i="2"/>
  <c r="CV260" i="2"/>
  <c r="CS260" i="2"/>
  <c r="CP260" i="2"/>
  <c r="CO260" i="2"/>
  <c r="CN260" i="2"/>
  <c r="CM260" i="2"/>
  <c r="CJ260" i="2"/>
  <c r="CG260" i="2"/>
  <c r="CD260" i="2"/>
  <c r="CC260" i="2"/>
  <c r="CB260" i="2"/>
  <c r="CA260" i="2"/>
  <c r="BX260" i="2"/>
  <c r="BU260" i="2"/>
  <c r="BR260" i="2"/>
  <c r="BO260" i="2"/>
  <c r="BL260" i="2"/>
  <c r="BI260" i="2"/>
  <c r="BH260" i="2"/>
  <c r="DD260" i="2" s="1"/>
  <c r="BG260" i="2"/>
  <c r="DC260" i="2" s="1"/>
  <c r="BF260" i="2"/>
  <c r="BC260" i="2"/>
  <c r="AZ260" i="2"/>
  <c r="AW260" i="2"/>
  <c r="AT260" i="2"/>
  <c r="AQ260" i="2"/>
  <c r="AN260" i="2"/>
  <c r="AM260" i="2"/>
  <c r="AL260" i="2"/>
  <c r="AK260" i="2"/>
  <c r="AH260" i="2"/>
  <c r="AE260" i="2"/>
  <c r="AB260" i="2"/>
  <c r="Y260" i="2"/>
  <c r="V260" i="2"/>
  <c r="S260" i="2"/>
  <c r="P260" i="2"/>
  <c r="M260" i="2"/>
  <c r="J260" i="2"/>
  <c r="G260" i="2"/>
  <c r="D260" i="2"/>
  <c r="LD259" i="2"/>
  <c r="LA259" i="2"/>
  <c r="KW259" i="2"/>
  <c r="KV259" i="2"/>
  <c r="KU259" i="2"/>
  <c r="KT259" i="2"/>
  <c r="KS259" i="2"/>
  <c r="KR259" i="2"/>
  <c r="KO259" i="2"/>
  <c r="KL259" i="2"/>
  <c r="KI259" i="2"/>
  <c r="KE259" i="2"/>
  <c r="KF259" i="2" s="1"/>
  <c r="KC259" i="2"/>
  <c r="KB259" i="2"/>
  <c r="KA259" i="2"/>
  <c r="JZ259" i="2"/>
  <c r="JW259" i="2"/>
  <c r="JT259" i="2"/>
  <c r="JS259" i="2"/>
  <c r="JR259" i="2"/>
  <c r="JQ259" i="2"/>
  <c r="JN259" i="2"/>
  <c r="JK259" i="2"/>
  <c r="JG259" i="2"/>
  <c r="JF259" i="2"/>
  <c r="JH259" i="2" s="1"/>
  <c r="JE259" i="2"/>
  <c r="JB259" i="2"/>
  <c r="IY259" i="2"/>
  <c r="IR259" i="2"/>
  <c r="IQ259" i="2"/>
  <c r="IS259" i="2" s="1"/>
  <c r="IP259" i="2"/>
  <c r="IM259" i="2"/>
  <c r="IJ259" i="2"/>
  <c r="ID259" i="2"/>
  <c r="IC259" i="2"/>
  <c r="IB259" i="2"/>
  <c r="IA259" i="2"/>
  <c r="HX259" i="2"/>
  <c r="HU259" i="2"/>
  <c r="HR259" i="2"/>
  <c r="HN259" i="2"/>
  <c r="HM259" i="2"/>
  <c r="HL259" i="2"/>
  <c r="HI259" i="2"/>
  <c r="HF259" i="2"/>
  <c r="HC259" i="2"/>
  <c r="GW259" i="2"/>
  <c r="GT259" i="2"/>
  <c r="GQ259" i="2"/>
  <c r="GP259" i="2"/>
  <c r="GO259" i="2"/>
  <c r="GN259" i="2"/>
  <c r="GK259" i="2"/>
  <c r="GH259" i="2"/>
  <c r="GE259" i="2"/>
  <c r="GB259" i="2"/>
  <c r="GA259" i="2"/>
  <c r="FZ259" i="2"/>
  <c r="FY259" i="2"/>
  <c r="FV259" i="2"/>
  <c r="FS259" i="2"/>
  <c r="FO259" i="2"/>
  <c r="FP259" i="2" s="1"/>
  <c r="FN259" i="2"/>
  <c r="FM259" i="2"/>
  <c r="FJ259" i="2"/>
  <c r="FG259" i="2"/>
  <c r="FC259" i="2"/>
  <c r="GY259" i="2" s="1"/>
  <c r="FB259" i="2"/>
  <c r="FA259" i="2"/>
  <c r="EX259" i="2"/>
  <c r="EU259" i="2"/>
  <c r="ER259" i="2"/>
  <c r="EN259" i="2"/>
  <c r="EM259" i="2"/>
  <c r="EO259" i="2" s="1"/>
  <c r="EL259" i="2"/>
  <c r="EI259" i="2"/>
  <c r="EF259" i="2"/>
  <c r="EC259" i="2"/>
  <c r="DV259" i="2"/>
  <c r="DU259" i="2"/>
  <c r="DW259" i="2" s="1"/>
  <c r="DT259" i="2"/>
  <c r="DQ259" i="2"/>
  <c r="DM259" i="2"/>
  <c r="DL259" i="2"/>
  <c r="DN259" i="2" s="1"/>
  <c r="DK259" i="2"/>
  <c r="DH259" i="2"/>
  <c r="DD259" i="2"/>
  <c r="DA259" i="2"/>
  <c r="CZ259" i="2"/>
  <c r="DB259" i="2" s="1"/>
  <c r="CY259" i="2"/>
  <c r="CV259" i="2"/>
  <c r="CS259" i="2"/>
  <c r="CP259" i="2"/>
  <c r="CO259" i="2"/>
  <c r="CN259" i="2"/>
  <c r="CM259" i="2"/>
  <c r="CJ259" i="2"/>
  <c r="CG259" i="2"/>
  <c r="CD259" i="2"/>
  <c r="CC259" i="2"/>
  <c r="CB259" i="2"/>
  <c r="CA259" i="2"/>
  <c r="BX259" i="2"/>
  <c r="BU259" i="2"/>
  <c r="BR259" i="2"/>
  <c r="BO259" i="2"/>
  <c r="BL259" i="2"/>
  <c r="BH259" i="2"/>
  <c r="BI259" i="2" s="1"/>
  <c r="BG259" i="2"/>
  <c r="BF259" i="2"/>
  <c r="BC259" i="2"/>
  <c r="AZ259" i="2"/>
  <c r="AW259" i="2"/>
  <c r="AT259" i="2"/>
  <c r="AQ259" i="2"/>
  <c r="AN259" i="2"/>
  <c r="AM259" i="2"/>
  <c r="AL259" i="2"/>
  <c r="AK259" i="2"/>
  <c r="AH259" i="2"/>
  <c r="AE259" i="2"/>
  <c r="AB259" i="2"/>
  <c r="Y259" i="2"/>
  <c r="V259" i="2"/>
  <c r="S259" i="2"/>
  <c r="P259" i="2"/>
  <c r="M259" i="2"/>
  <c r="J259" i="2"/>
  <c r="G259" i="2"/>
  <c r="D259" i="2"/>
  <c r="LD258" i="2"/>
  <c r="LA258" i="2"/>
  <c r="KT258" i="2"/>
  <c r="KU258" i="2" s="1"/>
  <c r="KS258" i="2"/>
  <c r="KR258" i="2"/>
  <c r="KO258" i="2"/>
  <c r="KL258" i="2"/>
  <c r="KI258" i="2"/>
  <c r="KE258" i="2"/>
  <c r="KD258" i="2"/>
  <c r="KC258" i="2"/>
  <c r="KB258" i="2"/>
  <c r="KA258" i="2"/>
  <c r="JZ258" i="2"/>
  <c r="JW258" i="2"/>
  <c r="JS258" i="2"/>
  <c r="JR258" i="2"/>
  <c r="JT258" i="2" s="1"/>
  <c r="JQ258" i="2"/>
  <c r="JN258" i="2"/>
  <c r="JK258" i="2"/>
  <c r="JG258" i="2"/>
  <c r="JF258" i="2"/>
  <c r="JH258" i="2" s="1"/>
  <c r="JE258" i="2"/>
  <c r="JB258" i="2"/>
  <c r="IY258" i="2"/>
  <c r="IR258" i="2"/>
  <c r="IQ258" i="2"/>
  <c r="IP258" i="2"/>
  <c r="IM258" i="2"/>
  <c r="IJ258" i="2"/>
  <c r="IC258" i="2"/>
  <c r="IB258" i="2"/>
  <c r="ID258" i="2" s="1"/>
  <c r="IA258" i="2"/>
  <c r="HX258" i="2"/>
  <c r="HU258" i="2"/>
  <c r="HR258" i="2"/>
  <c r="HN258" i="2"/>
  <c r="IF258" i="2" s="1"/>
  <c r="HM258" i="2"/>
  <c r="HL258" i="2"/>
  <c r="HI258" i="2"/>
  <c r="HF258" i="2"/>
  <c r="HC258" i="2"/>
  <c r="GW258" i="2"/>
  <c r="GT258" i="2"/>
  <c r="GQ258" i="2"/>
  <c r="GP258" i="2"/>
  <c r="GO258" i="2"/>
  <c r="GN258" i="2"/>
  <c r="GK258" i="2"/>
  <c r="GH258" i="2"/>
  <c r="GE258" i="2"/>
  <c r="GB258" i="2"/>
  <c r="GA258" i="2"/>
  <c r="FZ258" i="2"/>
  <c r="FY258" i="2"/>
  <c r="FV258" i="2"/>
  <c r="FS258" i="2"/>
  <c r="FO258" i="2"/>
  <c r="FN258" i="2"/>
  <c r="GX258" i="2" s="1"/>
  <c r="FM258" i="2"/>
  <c r="FJ258" i="2"/>
  <c r="FG258" i="2"/>
  <c r="FC258" i="2"/>
  <c r="GY258" i="2" s="1"/>
  <c r="FB258" i="2"/>
  <c r="FD258" i="2" s="1"/>
  <c r="FA258" i="2"/>
  <c r="EX258" i="2"/>
  <c r="EU258" i="2"/>
  <c r="ER258" i="2"/>
  <c r="EN258" i="2"/>
  <c r="EM258" i="2"/>
  <c r="EO258" i="2" s="1"/>
  <c r="EL258" i="2"/>
  <c r="EI258" i="2"/>
  <c r="EF258" i="2"/>
  <c r="EC258" i="2"/>
  <c r="DV258" i="2"/>
  <c r="DU258" i="2"/>
  <c r="DT258" i="2"/>
  <c r="DQ258" i="2"/>
  <c r="DM258" i="2"/>
  <c r="DL258" i="2"/>
  <c r="DN258" i="2" s="1"/>
  <c r="DK258" i="2"/>
  <c r="DH258" i="2"/>
  <c r="DA258" i="2"/>
  <c r="CZ258" i="2"/>
  <c r="DB258" i="2" s="1"/>
  <c r="CY258" i="2"/>
  <c r="CV258" i="2"/>
  <c r="CS258" i="2"/>
  <c r="CP258" i="2"/>
  <c r="CO258" i="2"/>
  <c r="CN258" i="2"/>
  <c r="CM258" i="2"/>
  <c r="CJ258" i="2"/>
  <c r="CG258" i="2"/>
  <c r="CC258" i="2"/>
  <c r="CD258" i="2" s="1"/>
  <c r="CB258" i="2"/>
  <c r="CA258" i="2"/>
  <c r="BX258" i="2"/>
  <c r="BU258" i="2"/>
  <c r="BR258" i="2"/>
  <c r="BO258" i="2"/>
  <c r="BL258" i="2"/>
  <c r="BI258" i="2"/>
  <c r="BH258" i="2"/>
  <c r="BG258" i="2"/>
  <c r="DC258" i="2" s="1"/>
  <c r="DX258" i="2" s="1"/>
  <c r="BF258" i="2"/>
  <c r="BC258" i="2"/>
  <c r="AZ258" i="2"/>
  <c r="AW258" i="2"/>
  <c r="AT258" i="2"/>
  <c r="AQ258" i="2"/>
  <c r="AN258" i="2"/>
  <c r="AM258" i="2"/>
  <c r="AL258" i="2"/>
  <c r="AK258" i="2"/>
  <c r="AH258" i="2"/>
  <c r="AE258" i="2"/>
  <c r="AB258" i="2"/>
  <c r="Y258" i="2"/>
  <c r="V258" i="2"/>
  <c r="S258" i="2"/>
  <c r="P258" i="2"/>
  <c r="M258" i="2"/>
  <c r="J258" i="2"/>
  <c r="G258" i="2"/>
  <c r="D258" i="2"/>
  <c r="LD257" i="2"/>
  <c r="LA257" i="2"/>
  <c r="KV257" i="2"/>
  <c r="KU257" i="2"/>
  <c r="KT257" i="2"/>
  <c r="KS257" i="2"/>
  <c r="KR257" i="2"/>
  <c r="KO257" i="2"/>
  <c r="KL257" i="2"/>
  <c r="KI257" i="2"/>
  <c r="KE257" i="2"/>
  <c r="KC257" i="2"/>
  <c r="KB257" i="2"/>
  <c r="KA257" i="2"/>
  <c r="JZ257" i="2"/>
  <c r="JW257" i="2"/>
  <c r="JS257" i="2"/>
  <c r="JR257" i="2"/>
  <c r="JT257" i="2" s="1"/>
  <c r="JQ257" i="2"/>
  <c r="JN257" i="2"/>
  <c r="JK257" i="2"/>
  <c r="JG257" i="2"/>
  <c r="JF257" i="2"/>
  <c r="JH257" i="2" s="1"/>
  <c r="JE257" i="2"/>
  <c r="JB257" i="2"/>
  <c r="IY257" i="2"/>
  <c r="IR257" i="2"/>
  <c r="IQ257" i="2"/>
  <c r="IS257" i="2" s="1"/>
  <c r="IP257" i="2"/>
  <c r="IM257" i="2"/>
  <c r="IJ257" i="2"/>
  <c r="IC257" i="2"/>
  <c r="IB257" i="2"/>
  <c r="IA257" i="2"/>
  <c r="HX257" i="2"/>
  <c r="HU257" i="2"/>
  <c r="HR257" i="2"/>
  <c r="HN257" i="2"/>
  <c r="HM257" i="2"/>
  <c r="HL257" i="2"/>
  <c r="HI257" i="2"/>
  <c r="HF257" i="2"/>
  <c r="HC257" i="2"/>
  <c r="GW257" i="2"/>
  <c r="GT257" i="2"/>
  <c r="GQ257" i="2"/>
  <c r="GP257" i="2"/>
  <c r="GO257" i="2"/>
  <c r="GN257" i="2"/>
  <c r="GK257" i="2"/>
  <c r="GH257" i="2"/>
  <c r="GE257" i="2"/>
  <c r="GA257" i="2"/>
  <c r="GB257" i="2" s="1"/>
  <c r="FZ257" i="2"/>
  <c r="FY257" i="2"/>
  <c r="FV257" i="2"/>
  <c r="FS257" i="2"/>
  <c r="FO257" i="2"/>
  <c r="FN257" i="2"/>
  <c r="FP257" i="2" s="1"/>
  <c r="FM257" i="2"/>
  <c r="FJ257" i="2"/>
  <c r="FG257" i="2"/>
  <c r="FC257" i="2"/>
  <c r="FB257" i="2"/>
  <c r="FD257" i="2" s="1"/>
  <c r="FA257" i="2"/>
  <c r="EX257" i="2"/>
  <c r="EU257" i="2"/>
  <c r="ER257" i="2"/>
  <c r="EN257" i="2"/>
  <c r="EM257" i="2"/>
  <c r="EO257" i="2" s="1"/>
  <c r="EL257" i="2"/>
  <c r="EI257" i="2"/>
  <c r="EF257" i="2"/>
  <c r="EC257" i="2"/>
  <c r="DV257" i="2"/>
  <c r="DU257" i="2"/>
  <c r="DW257" i="2" s="1"/>
  <c r="DT257" i="2"/>
  <c r="DQ257" i="2"/>
  <c r="DN257" i="2"/>
  <c r="DM257" i="2"/>
  <c r="DL257" i="2"/>
  <c r="DK257" i="2"/>
  <c r="DH257" i="2"/>
  <c r="DB257" i="2"/>
  <c r="DA257" i="2"/>
  <c r="CZ257" i="2"/>
  <c r="CY257" i="2"/>
  <c r="CV257" i="2"/>
  <c r="CS257" i="2"/>
  <c r="CP257" i="2"/>
  <c r="CO257" i="2"/>
  <c r="CN257" i="2"/>
  <c r="CM257" i="2"/>
  <c r="CJ257" i="2"/>
  <c r="CG257" i="2"/>
  <c r="CC257" i="2"/>
  <c r="DD257" i="2" s="1"/>
  <c r="CB257" i="2"/>
  <c r="CA257" i="2"/>
  <c r="BX257" i="2"/>
  <c r="BU257" i="2"/>
  <c r="BR257" i="2"/>
  <c r="BO257" i="2"/>
  <c r="BL257" i="2"/>
  <c r="BI257" i="2"/>
  <c r="BH257" i="2"/>
  <c r="BG257" i="2"/>
  <c r="DC257" i="2" s="1"/>
  <c r="DE257" i="2" s="1"/>
  <c r="BF257" i="2"/>
  <c r="BC257" i="2"/>
  <c r="AZ257" i="2"/>
  <c r="AW257" i="2"/>
  <c r="AT257" i="2"/>
  <c r="AQ257" i="2"/>
  <c r="AM257" i="2"/>
  <c r="AL257" i="2"/>
  <c r="AK257" i="2"/>
  <c r="AH257" i="2"/>
  <c r="AE257" i="2"/>
  <c r="AB257" i="2"/>
  <c r="Y257" i="2"/>
  <c r="V257" i="2"/>
  <c r="S257" i="2"/>
  <c r="P257" i="2"/>
  <c r="M257" i="2"/>
  <c r="J257" i="2"/>
  <c r="G257" i="2"/>
  <c r="D257" i="2"/>
  <c r="LD256" i="2"/>
  <c r="LA256" i="2"/>
  <c r="KT256" i="2"/>
  <c r="KW256" i="2" s="1"/>
  <c r="KS256" i="2"/>
  <c r="KR256" i="2"/>
  <c r="KO256" i="2"/>
  <c r="KL256" i="2"/>
  <c r="KI256" i="2"/>
  <c r="KF256" i="2"/>
  <c r="KB256" i="2"/>
  <c r="KA256" i="2"/>
  <c r="KC256" i="2" s="1"/>
  <c r="JZ256" i="2"/>
  <c r="JW256" i="2"/>
  <c r="JS256" i="2"/>
  <c r="JR256" i="2"/>
  <c r="JT256" i="2" s="1"/>
  <c r="JQ256" i="2"/>
  <c r="JN256" i="2"/>
  <c r="JK256" i="2"/>
  <c r="JH256" i="2"/>
  <c r="JG256" i="2"/>
  <c r="JF256" i="2"/>
  <c r="JE256" i="2"/>
  <c r="JB256" i="2"/>
  <c r="IY256" i="2"/>
  <c r="IU256" i="2"/>
  <c r="IR256" i="2"/>
  <c r="IQ256" i="2"/>
  <c r="IS256" i="2" s="1"/>
  <c r="IP256" i="2"/>
  <c r="IM256" i="2"/>
  <c r="IJ256" i="2"/>
  <c r="IG256" i="2"/>
  <c r="IF256" i="2"/>
  <c r="IC256" i="2"/>
  <c r="IB256" i="2"/>
  <c r="ID256" i="2" s="1"/>
  <c r="IA256" i="2"/>
  <c r="HX256" i="2"/>
  <c r="HU256" i="2"/>
  <c r="HR256" i="2"/>
  <c r="HN256" i="2"/>
  <c r="HM256" i="2"/>
  <c r="IE256" i="2" s="1"/>
  <c r="IT256" i="2" s="1"/>
  <c r="IV256" i="2" s="1"/>
  <c r="HL256" i="2"/>
  <c r="HI256" i="2"/>
  <c r="HF256" i="2"/>
  <c r="HC256" i="2"/>
  <c r="GW256" i="2"/>
  <c r="GT256" i="2"/>
  <c r="GQ256" i="2"/>
  <c r="GP256" i="2"/>
  <c r="GO256" i="2"/>
  <c r="GN256" i="2"/>
  <c r="GK256" i="2"/>
  <c r="GH256" i="2"/>
  <c r="GE256" i="2"/>
  <c r="GA256" i="2"/>
  <c r="FZ256" i="2"/>
  <c r="GB256" i="2" s="1"/>
  <c r="FY256" i="2"/>
  <c r="FV256" i="2"/>
  <c r="FS256" i="2"/>
  <c r="FO256" i="2"/>
  <c r="FN256" i="2"/>
  <c r="FP256" i="2" s="1"/>
  <c r="FM256" i="2"/>
  <c r="FJ256" i="2"/>
  <c r="FG256" i="2"/>
  <c r="FD256" i="2"/>
  <c r="FC256" i="2"/>
  <c r="FB256" i="2"/>
  <c r="GX256" i="2" s="1"/>
  <c r="GZ256" i="2" s="1"/>
  <c r="FA256" i="2"/>
  <c r="EX256" i="2"/>
  <c r="EU256" i="2"/>
  <c r="ER256" i="2"/>
  <c r="EO256" i="2"/>
  <c r="EN256" i="2"/>
  <c r="GY256" i="2" s="1"/>
  <c r="EM256" i="2"/>
  <c r="EL256" i="2"/>
  <c r="EI256" i="2"/>
  <c r="EF256" i="2"/>
  <c r="EC256" i="2"/>
  <c r="DV256" i="2"/>
  <c r="DU256" i="2"/>
  <c r="DW256" i="2" s="1"/>
  <c r="DT256" i="2"/>
  <c r="DQ256" i="2"/>
  <c r="DM256" i="2"/>
  <c r="DN256" i="2" s="1"/>
  <c r="DL256" i="2"/>
  <c r="DK256" i="2"/>
  <c r="DH256" i="2"/>
  <c r="DA256" i="2"/>
  <c r="DB256" i="2" s="1"/>
  <c r="CZ256" i="2"/>
  <c r="CY256" i="2"/>
  <c r="CV256" i="2"/>
  <c r="CS256" i="2"/>
  <c r="CO256" i="2"/>
  <c r="CN256" i="2"/>
  <c r="CP256" i="2" s="1"/>
  <c r="CM256" i="2"/>
  <c r="CJ256" i="2"/>
  <c r="CG256" i="2"/>
  <c r="CC256" i="2"/>
  <c r="CB256" i="2"/>
  <c r="CD256" i="2" s="1"/>
  <c r="CA256" i="2"/>
  <c r="BX256" i="2"/>
  <c r="BU256" i="2"/>
  <c r="BR256" i="2"/>
  <c r="BO256" i="2"/>
  <c r="BL256" i="2"/>
  <c r="BH256" i="2"/>
  <c r="BG256" i="2"/>
  <c r="BI256" i="2" s="1"/>
  <c r="BF256" i="2"/>
  <c r="BC256" i="2"/>
  <c r="AZ256" i="2"/>
  <c r="AW256" i="2"/>
  <c r="AT256" i="2"/>
  <c r="AQ256" i="2"/>
  <c r="AM256" i="2"/>
  <c r="AL256" i="2"/>
  <c r="AK256" i="2"/>
  <c r="AH256" i="2"/>
  <c r="AE256" i="2"/>
  <c r="AB256" i="2"/>
  <c r="Y256" i="2"/>
  <c r="V256" i="2"/>
  <c r="S256" i="2"/>
  <c r="P256" i="2"/>
  <c r="M256" i="2"/>
  <c r="J256" i="2"/>
  <c r="G256" i="2"/>
  <c r="D256" i="2"/>
  <c r="LD255" i="2"/>
  <c r="LA255" i="2"/>
  <c r="KT255" i="2"/>
  <c r="KW255" i="2" s="1"/>
  <c r="KS255" i="2"/>
  <c r="KR255" i="2"/>
  <c r="KO255" i="2"/>
  <c r="KL255" i="2"/>
  <c r="KI255" i="2"/>
  <c r="KF255" i="2"/>
  <c r="KB255" i="2"/>
  <c r="KA255" i="2"/>
  <c r="KC255" i="2" s="1"/>
  <c r="JZ255" i="2"/>
  <c r="JW255" i="2"/>
  <c r="JT255" i="2"/>
  <c r="JS255" i="2"/>
  <c r="JR255" i="2"/>
  <c r="JQ255" i="2"/>
  <c r="JN255" i="2"/>
  <c r="JK255" i="2"/>
  <c r="JH255" i="2"/>
  <c r="JG255" i="2"/>
  <c r="JF255" i="2"/>
  <c r="JE255" i="2"/>
  <c r="JB255" i="2"/>
  <c r="IY255" i="2"/>
  <c r="IU255" i="2"/>
  <c r="IS255" i="2"/>
  <c r="IR255" i="2"/>
  <c r="IQ255" i="2"/>
  <c r="IP255" i="2"/>
  <c r="IM255" i="2"/>
  <c r="IJ255" i="2"/>
  <c r="IF255" i="2"/>
  <c r="IE255" i="2"/>
  <c r="ID255" i="2"/>
  <c r="IC255" i="2"/>
  <c r="IB255" i="2"/>
  <c r="IA255" i="2"/>
  <c r="HX255" i="2"/>
  <c r="HU255" i="2"/>
  <c r="HR255" i="2"/>
  <c r="HO255" i="2"/>
  <c r="HN255" i="2"/>
  <c r="HM255" i="2"/>
  <c r="HL255" i="2"/>
  <c r="HI255" i="2"/>
  <c r="HF255" i="2"/>
  <c r="HC255" i="2"/>
  <c r="GW255" i="2"/>
  <c r="GT255" i="2"/>
  <c r="GP255" i="2"/>
  <c r="GO255" i="2"/>
  <c r="GQ255" i="2" s="1"/>
  <c r="GN255" i="2"/>
  <c r="GK255" i="2"/>
  <c r="GH255" i="2"/>
  <c r="GE255" i="2"/>
  <c r="GA255" i="2"/>
  <c r="FZ255" i="2"/>
  <c r="GB255" i="2" s="1"/>
  <c r="FY255" i="2"/>
  <c r="FV255" i="2"/>
  <c r="FS255" i="2"/>
  <c r="FP255" i="2"/>
  <c r="FO255" i="2"/>
  <c r="FN255" i="2"/>
  <c r="FM255" i="2"/>
  <c r="FJ255" i="2"/>
  <c r="FG255" i="2"/>
  <c r="FD255" i="2"/>
  <c r="FC255" i="2"/>
  <c r="FB255" i="2"/>
  <c r="FA255" i="2"/>
  <c r="EX255" i="2"/>
  <c r="EU255" i="2"/>
  <c r="ER255" i="2"/>
  <c r="EN255" i="2"/>
  <c r="GY255" i="2" s="1"/>
  <c r="EM255" i="2"/>
  <c r="EL255" i="2"/>
  <c r="EI255" i="2"/>
  <c r="EF255" i="2"/>
  <c r="EC255" i="2"/>
  <c r="DW255" i="2"/>
  <c r="DV255" i="2"/>
  <c r="DU255" i="2"/>
  <c r="DT255" i="2"/>
  <c r="DQ255" i="2"/>
  <c r="DM255" i="2"/>
  <c r="DL255" i="2"/>
  <c r="DN255" i="2" s="1"/>
  <c r="DK255" i="2"/>
  <c r="DH255" i="2"/>
  <c r="DA255" i="2"/>
  <c r="DB255" i="2" s="1"/>
  <c r="CZ255" i="2"/>
  <c r="CY255" i="2"/>
  <c r="CV255" i="2"/>
  <c r="CS255" i="2"/>
  <c r="CO255" i="2"/>
  <c r="CN255" i="2"/>
  <c r="CP255" i="2" s="1"/>
  <c r="CM255" i="2"/>
  <c r="CJ255" i="2"/>
  <c r="CG255" i="2"/>
  <c r="CD255" i="2"/>
  <c r="CC255" i="2"/>
  <c r="CB255" i="2"/>
  <c r="CA255" i="2"/>
  <c r="BX255" i="2"/>
  <c r="BU255" i="2"/>
  <c r="BR255" i="2"/>
  <c r="BO255" i="2"/>
  <c r="BL255" i="2"/>
  <c r="BH255" i="2"/>
  <c r="BG255" i="2"/>
  <c r="BI255" i="2" s="1"/>
  <c r="BF255" i="2"/>
  <c r="BC255" i="2"/>
  <c r="AZ255" i="2"/>
  <c r="AW255" i="2"/>
  <c r="AT255" i="2"/>
  <c r="AQ255" i="2"/>
  <c r="AM255" i="2"/>
  <c r="AL255" i="2"/>
  <c r="AN255" i="2" s="1"/>
  <c r="AK255" i="2"/>
  <c r="AH255" i="2"/>
  <c r="AE255" i="2"/>
  <c r="AB255" i="2"/>
  <c r="Y255" i="2"/>
  <c r="V255" i="2"/>
  <c r="S255" i="2"/>
  <c r="P255" i="2"/>
  <c r="M255" i="2"/>
  <c r="J255" i="2"/>
  <c r="G255" i="2"/>
  <c r="D255" i="2"/>
  <c r="LC253" i="2"/>
  <c r="LB253" i="2"/>
  <c r="KZ253" i="2"/>
  <c r="KY253" i="2"/>
  <c r="LA253" i="2" s="1"/>
  <c r="KQ253" i="2"/>
  <c r="KT253" i="2" s="1"/>
  <c r="KP253" i="2"/>
  <c r="KN253" i="2"/>
  <c r="KM253" i="2"/>
  <c r="KK253" i="2"/>
  <c r="KJ253" i="2"/>
  <c r="KL253" i="2" s="1"/>
  <c r="KI253" i="2"/>
  <c r="KH253" i="2"/>
  <c r="KG253" i="2"/>
  <c r="KE253" i="2"/>
  <c r="KW253" i="2" s="1"/>
  <c r="KB253" i="2"/>
  <c r="KA253" i="2"/>
  <c r="JY253" i="2"/>
  <c r="JZ253" i="2" s="1"/>
  <c r="JX253" i="2"/>
  <c r="JW253" i="2"/>
  <c r="JV253" i="2"/>
  <c r="JU253" i="2"/>
  <c r="JS253" i="2"/>
  <c r="JP253" i="2"/>
  <c r="JO253" i="2"/>
  <c r="JQ253" i="2" s="1"/>
  <c r="JM253" i="2"/>
  <c r="JL253" i="2"/>
  <c r="JN253" i="2" s="1"/>
  <c r="JK253" i="2"/>
  <c r="JJ253" i="2"/>
  <c r="JI253" i="2"/>
  <c r="JR253" i="2" s="1"/>
  <c r="JT253" i="2" s="1"/>
  <c r="JG253" i="2"/>
  <c r="JD253" i="2"/>
  <c r="JC253" i="2"/>
  <c r="JA253" i="2"/>
  <c r="IZ253" i="2"/>
  <c r="JB253" i="2" s="1"/>
  <c r="IY253" i="2"/>
  <c r="IX253" i="2"/>
  <c r="IW253" i="2"/>
  <c r="JF253" i="2" s="1"/>
  <c r="IO253" i="2"/>
  <c r="IN253" i="2"/>
  <c r="IP253" i="2" s="1"/>
  <c r="IM253" i="2"/>
  <c r="IL253" i="2"/>
  <c r="IR253" i="2" s="1"/>
  <c r="IK253" i="2"/>
  <c r="II253" i="2"/>
  <c r="IH253" i="2"/>
  <c r="IA253" i="2"/>
  <c r="HZ253" i="2"/>
  <c r="HY253" i="2"/>
  <c r="HW253" i="2"/>
  <c r="IC253" i="2" s="1"/>
  <c r="HV253" i="2"/>
  <c r="HT253" i="2"/>
  <c r="HS253" i="2"/>
  <c r="HQ253" i="2"/>
  <c r="HP253" i="2"/>
  <c r="HR253" i="2" s="1"/>
  <c r="HK253" i="2"/>
  <c r="HJ253" i="2"/>
  <c r="HH253" i="2"/>
  <c r="HG253" i="2"/>
  <c r="HE253" i="2"/>
  <c r="HD253" i="2"/>
  <c r="HF253" i="2" s="1"/>
  <c r="HC253" i="2"/>
  <c r="HB253" i="2"/>
  <c r="HA253" i="2"/>
  <c r="GV253" i="2"/>
  <c r="GU253" i="2"/>
  <c r="GW253" i="2" s="1"/>
  <c r="GS253" i="2"/>
  <c r="GR253" i="2"/>
  <c r="GT253" i="2" s="1"/>
  <c r="GM253" i="2"/>
  <c r="GL253" i="2"/>
  <c r="GN253" i="2" s="1"/>
  <c r="GJ253" i="2"/>
  <c r="GI253" i="2"/>
  <c r="GG253" i="2"/>
  <c r="GF253" i="2"/>
  <c r="GH253" i="2" s="1"/>
  <c r="GE253" i="2"/>
  <c r="GD253" i="2"/>
  <c r="GC253" i="2"/>
  <c r="GA253" i="2"/>
  <c r="FX253" i="2"/>
  <c r="FW253" i="2"/>
  <c r="FY253" i="2" s="1"/>
  <c r="FU253" i="2"/>
  <c r="FT253" i="2"/>
  <c r="FV253" i="2" s="1"/>
  <c r="FS253" i="2"/>
  <c r="FR253" i="2"/>
  <c r="FQ253" i="2"/>
  <c r="FZ253" i="2" s="1"/>
  <c r="GB253" i="2" s="1"/>
  <c r="FO253" i="2"/>
  <c r="FL253" i="2"/>
  <c r="FK253" i="2"/>
  <c r="FM253" i="2" s="1"/>
  <c r="FI253" i="2"/>
  <c r="FH253" i="2"/>
  <c r="FJ253" i="2" s="1"/>
  <c r="FG253" i="2"/>
  <c r="FF253" i="2"/>
  <c r="FE253" i="2"/>
  <c r="FN253" i="2" s="1"/>
  <c r="FP253" i="2" s="1"/>
  <c r="FC253" i="2"/>
  <c r="EZ253" i="2"/>
  <c r="EY253" i="2"/>
  <c r="FA253" i="2" s="1"/>
  <c r="EW253" i="2"/>
  <c r="EV253" i="2"/>
  <c r="EX253" i="2" s="1"/>
  <c r="EU253" i="2"/>
  <c r="ET253" i="2"/>
  <c r="ES253" i="2"/>
  <c r="EQ253" i="2"/>
  <c r="EP253" i="2"/>
  <c r="ER253" i="2" s="1"/>
  <c r="EM253" i="2"/>
  <c r="EK253" i="2"/>
  <c r="EJ253" i="2"/>
  <c r="EL253" i="2" s="1"/>
  <c r="EI253" i="2"/>
  <c r="EH253" i="2"/>
  <c r="EG253" i="2"/>
  <c r="EF253" i="2"/>
  <c r="EE253" i="2"/>
  <c r="EN253" i="2" s="1"/>
  <c r="ED253" i="2"/>
  <c r="EB253" i="2"/>
  <c r="EA253" i="2"/>
  <c r="DS253" i="2"/>
  <c r="DR253" i="2"/>
  <c r="DT253" i="2" s="1"/>
  <c r="DP253" i="2"/>
  <c r="DV253" i="2" s="1"/>
  <c r="DO253" i="2"/>
  <c r="DK253" i="2"/>
  <c r="DJ253" i="2"/>
  <c r="DI253" i="2"/>
  <c r="DH253" i="2"/>
  <c r="DG253" i="2"/>
  <c r="DM253" i="2" s="1"/>
  <c r="DF253" i="2"/>
  <c r="DL253" i="2" s="1"/>
  <c r="DN253" i="2" s="1"/>
  <c r="CZ253" i="2"/>
  <c r="CY253" i="2"/>
  <c r="CX253" i="2"/>
  <c r="CW253" i="2"/>
  <c r="CU253" i="2"/>
  <c r="CT253" i="2"/>
  <c r="CR253" i="2"/>
  <c r="CQ253" i="2"/>
  <c r="CM253" i="2"/>
  <c r="CL253" i="2"/>
  <c r="CK253" i="2"/>
  <c r="CJ253" i="2"/>
  <c r="CI253" i="2"/>
  <c r="CO253" i="2" s="1"/>
  <c r="CH253" i="2"/>
  <c r="CN253" i="2" s="1"/>
  <c r="CF253" i="2"/>
  <c r="CE253" i="2"/>
  <c r="CG253" i="2" s="1"/>
  <c r="CB253" i="2"/>
  <c r="CA253" i="2"/>
  <c r="BZ253" i="2"/>
  <c r="BY253" i="2"/>
  <c r="BW253" i="2"/>
  <c r="BV253" i="2"/>
  <c r="BT253" i="2"/>
  <c r="BS253" i="2"/>
  <c r="BQ253" i="2"/>
  <c r="BR253" i="2" s="1"/>
  <c r="BP253" i="2"/>
  <c r="BO253" i="2"/>
  <c r="BN253" i="2"/>
  <c r="BM253" i="2"/>
  <c r="BK253" i="2"/>
  <c r="BL253" i="2" s="1"/>
  <c r="BJ253" i="2"/>
  <c r="BE253" i="2"/>
  <c r="BD253" i="2"/>
  <c r="BC253" i="2"/>
  <c r="BB253" i="2"/>
  <c r="BH253" i="2" s="1"/>
  <c r="BA253" i="2"/>
  <c r="AY253" i="2"/>
  <c r="AX253" i="2"/>
  <c r="AV253" i="2"/>
  <c r="AU253" i="2"/>
  <c r="AW253" i="2" s="1"/>
  <c r="AS253" i="2"/>
  <c r="AR253" i="2"/>
  <c r="AT253" i="2" s="1"/>
  <c r="AQ253" i="2"/>
  <c r="AP253" i="2"/>
  <c r="AO253" i="2"/>
  <c r="AJ253" i="2"/>
  <c r="AI253" i="2"/>
  <c r="AK253" i="2" s="1"/>
  <c r="AG253" i="2"/>
  <c r="AF253" i="2"/>
  <c r="AH253" i="2" s="1"/>
  <c r="AE253" i="2"/>
  <c r="AD253" i="2"/>
  <c r="AC253" i="2"/>
  <c r="AA253" i="2"/>
  <c r="Z253" i="2"/>
  <c r="AB253" i="2" s="1"/>
  <c r="X253" i="2"/>
  <c r="W253" i="2"/>
  <c r="U253" i="2"/>
  <c r="T253" i="2"/>
  <c r="V253" i="2" s="1"/>
  <c r="S253" i="2"/>
  <c r="R253" i="2"/>
  <c r="Q253" i="2"/>
  <c r="O253" i="2"/>
  <c r="N253" i="2"/>
  <c r="L253" i="2"/>
  <c r="K253" i="2"/>
  <c r="M253" i="2" s="1"/>
  <c r="I253" i="2"/>
  <c r="H253" i="2"/>
  <c r="G253" i="2"/>
  <c r="F253" i="2"/>
  <c r="E253" i="2"/>
  <c r="C253" i="2"/>
  <c r="B253" i="2"/>
  <c r="LD252" i="2"/>
  <c r="LA252" i="2"/>
  <c r="KT252" i="2"/>
  <c r="KW252" i="2" s="1"/>
  <c r="KS252" i="2"/>
  <c r="KR252" i="2"/>
  <c r="KO252" i="2"/>
  <c r="KL252" i="2"/>
  <c r="KI252" i="2"/>
  <c r="KE252" i="2"/>
  <c r="KD252" i="2"/>
  <c r="KC252" i="2"/>
  <c r="KB252" i="2"/>
  <c r="KA252" i="2"/>
  <c r="JZ252" i="2"/>
  <c r="JW252" i="2"/>
  <c r="JS252" i="2"/>
  <c r="JR252" i="2"/>
  <c r="JT252" i="2" s="1"/>
  <c r="JQ252" i="2"/>
  <c r="JN252" i="2"/>
  <c r="JK252" i="2"/>
  <c r="JG252" i="2"/>
  <c r="JF252" i="2"/>
  <c r="JE252" i="2"/>
  <c r="JB252" i="2"/>
  <c r="IY252" i="2"/>
  <c r="IS252" i="2"/>
  <c r="IR252" i="2"/>
  <c r="IQ252" i="2"/>
  <c r="IP252" i="2"/>
  <c r="IM252" i="2"/>
  <c r="IJ252" i="2"/>
  <c r="IC252" i="2"/>
  <c r="IB252" i="2"/>
  <c r="ID252" i="2" s="1"/>
  <c r="IA252" i="2"/>
  <c r="HX252" i="2"/>
  <c r="HU252" i="2"/>
  <c r="HR252" i="2"/>
  <c r="HO252" i="2"/>
  <c r="HN252" i="2"/>
  <c r="IF252" i="2" s="1"/>
  <c r="IU252" i="2" s="1"/>
  <c r="HM252" i="2"/>
  <c r="HL252" i="2"/>
  <c r="HI252" i="2"/>
  <c r="HF252" i="2"/>
  <c r="HC252" i="2"/>
  <c r="GW252" i="2"/>
  <c r="GT252" i="2"/>
  <c r="GQ252" i="2"/>
  <c r="GP252" i="2"/>
  <c r="GO252" i="2"/>
  <c r="GN252" i="2"/>
  <c r="GK252" i="2"/>
  <c r="GH252" i="2"/>
  <c r="GE252" i="2"/>
  <c r="GA252" i="2"/>
  <c r="GB252" i="2" s="1"/>
  <c r="FZ252" i="2"/>
  <c r="FY252" i="2"/>
  <c r="FV252" i="2"/>
  <c r="FS252" i="2"/>
  <c r="FO252" i="2"/>
  <c r="FN252" i="2"/>
  <c r="FP252" i="2" s="1"/>
  <c r="FM252" i="2"/>
  <c r="FJ252" i="2"/>
  <c r="FG252" i="2"/>
  <c r="FC252" i="2"/>
  <c r="GY252" i="2" s="1"/>
  <c r="FB252" i="2"/>
  <c r="FA252" i="2"/>
  <c r="EX252" i="2"/>
  <c r="EU252" i="2"/>
  <c r="ER252" i="2"/>
  <c r="EN252" i="2"/>
  <c r="EM252" i="2"/>
  <c r="EL252" i="2"/>
  <c r="EI252" i="2"/>
  <c r="EF252" i="2"/>
  <c r="EC252" i="2"/>
  <c r="DW252" i="2"/>
  <c r="DV252" i="2"/>
  <c r="DU252" i="2"/>
  <c r="DT252" i="2"/>
  <c r="DQ252" i="2"/>
  <c r="DM252" i="2"/>
  <c r="DL252" i="2"/>
  <c r="DN252" i="2" s="1"/>
  <c r="DK252" i="2"/>
  <c r="DH252" i="2"/>
  <c r="DC252" i="2"/>
  <c r="DA252" i="2"/>
  <c r="CZ252" i="2"/>
  <c r="DB252" i="2" s="1"/>
  <c r="CY252" i="2"/>
  <c r="CV252" i="2"/>
  <c r="CS252" i="2"/>
  <c r="CP252" i="2"/>
  <c r="CO252" i="2"/>
  <c r="CN252" i="2"/>
  <c r="CM252" i="2"/>
  <c r="CJ252" i="2"/>
  <c r="CG252" i="2"/>
  <c r="CC252" i="2"/>
  <c r="CB252" i="2"/>
  <c r="CD252" i="2" s="1"/>
  <c r="CA252" i="2"/>
  <c r="BX252" i="2"/>
  <c r="BU252" i="2"/>
  <c r="BR252" i="2"/>
  <c r="BO252" i="2"/>
  <c r="BL252" i="2"/>
  <c r="BH252" i="2"/>
  <c r="DD252" i="2" s="1"/>
  <c r="BG252" i="2"/>
  <c r="BF252" i="2"/>
  <c r="BC252" i="2"/>
  <c r="AZ252" i="2"/>
  <c r="AW252" i="2"/>
  <c r="AT252" i="2"/>
  <c r="AQ252" i="2"/>
  <c r="AN252" i="2"/>
  <c r="AM252" i="2"/>
  <c r="AL252" i="2"/>
  <c r="AK252" i="2"/>
  <c r="AH252" i="2"/>
  <c r="AE252" i="2"/>
  <c r="AB252" i="2"/>
  <c r="Y252" i="2"/>
  <c r="V252" i="2"/>
  <c r="S252" i="2"/>
  <c r="P252" i="2"/>
  <c r="M252" i="2"/>
  <c r="J252" i="2"/>
  <c r="G252" i="2"/>
  <c r="D252" i="2"/>
  <c r="LD251" i="2"/>
  <c r="LA251" i="2"/>
  <c r="KT251" i="2"/>
  <c r="KW251" i="2" s="1"/>
  <c r="KS251" i="2"/>
  <c r="KR251" i="2"/>
  <c r="KO251" i="2"/>
  <c r="KL251" i="2"/>
  <c r="KI251" i="2"/>
  <c r="KE251" i="2"/>
  <c r="KF251" i="2" s="1"/>
  <c r="KB251" i="2"/>
  <c r="KC251" i="2" s="1"/>
  <c r="KA251" i="2"/>
  <c r="JZ251" i="2"/>
  <c r="JW251" i="2"/>
  <c r="JT251" i="2"/>
  <c r="JS251" i="2"/>
  <c r="JR251" i="2"/>
  <c r="JQ251" i="2"/>
  <c r="JN251" i="2"/>
  <c r="JK251" i="2"/>
  <c r="JG251" i="2"/>
  <c r="JF251" i="2"/>
  <c r="JH251" i="2" s="1"/>
  <c r="JE251" i="2"/>
  <c r="JB251" i="2"/>
  <c r="IY251" i="2"/>
  <c r="IR251" i="2"/>
  <c r="IQ251" i="2"/>
  <c r="IS251" i="2" s="1"/>
  <c r="IP251" i="2"/>
  <c r="IM251" i="2"/>
  <c r="IJ251" i="2"/>
  <c r="ID251" i="2"/>
  <c r="IC251" i="2"/>
  <c r="IB251" i="2"/>
  <c r="IA251" i="2"/>
  <c r="HX251" i="2"/>
  <c r="HU251" i="2"/>
  <c r="HR251" i="2"/>
  <c r="HN251" i="2"/>
  <c r="IF251" i="2" s="1"/>
  <c r="IU251" i="2" s="1"/>
  <c r="HM251" i="2"/>
  <c r="IE251" i="2" s="1"/>
  <c r="HL251" i="2"/>
  <c r="HI251" i="2"/>
  <c r="HF251" i="2"/>
  <c r="HC251" i="2"/>
  <c r="GX251" i="2"/>
  <c r="GW251" i="2"/>
  <c r="GT251" i="2"/>
  <c r="GP251" i="2"/>
  <c r="GQ251" i="2" s="1"/>
  <c r="GO251" i="2"/>
  <c r="GN251" i="2"/>
  <c r="GK251" i="2"/>
  <c r="GH251" i="2"/>
  <c r="GE251" i="2"/>
  <c r="GA251" i="2"/>
  <c r="FZ251" i="2"/>
  <c r="FY251" i="2"/>
  <c r="FV251" i="2"/>
  <c r="FS251" i="2"/>
  <c r="FP251" i="2"/>
  <c r="FO251" i="2"/>
  <c r="FN251" i="2"/>
  <c r="FM251" i="2"/>
  <c r="FJ251" i="2"/>
  <c r="FG251" i="2"/>
  <c r="FC251" i="2"/>
  <c r="FB251" i="2"/>
  <c r="FD251" i="2" s="1"/>
  <c r="FA251" i="2"/>
  <c r="EX251" i="2"/>
  <c r="EU251" i="2"/>
  <c r="ER251" i="2"/>
  <c r="EN251" i="2"/>
  <c r="EO251" i="2" s="1"/>
  <c r="EM251" i="2"/>
  <c r="EL251" i="2"/>
  <c r="EI251" i="2"/>
  <c r="EF251" i="2"/>
  <c r="EC251" i="2"/>
  <c r="DV251" i="2"/>
  <c r="DU251" i="2"/>
  <c r="DT251" i="2"/>
  <c r="DQ251" i="2"/>
  <c r="DN251" i="2"/>
  <c r="DM251" i="2"/>
  <c r="DL251" i="2"/>
  <c r="DK251" i="2"/>
  <c r="DH251" i="2"/>
  <c r="DB251" i="2"/>
  <c r="DA251" i="2"/>
  <c r="CZ251" i="2"/>
  <c r="CY251" i="2"/>
  <c r="CV251" i="2"/>
  <c r="CS251" i="2"/>
  <c r="CO251" i="2"/>
  <c r="CN251" i="2"/>
  <c r="CM251" i="2"/>
  <c r="CJ251" i="2"/>
  <c r="CG251" i="2"/>
  <c r="CD251" i="2"/>
  <c r="CC251" i="2"/>
  <c r="CB251" i="2"/>
  <c r="CA251" i="2"/>
  <c r="BX251" i="2"/>
  <c r="BU251" i="2"/>
  <c r="BR251" i="2"/>
  <c r="BO251" i="2"/>
  <c r="BL251" i="2"/>
  <c r="BH251" i="2"/>
  <c r="DD251" i="2" s="1"/>
  <c r="BG251" i="2"/>
  <c r="BF251" i="2"/>
  <c r="BC251" i="2"/>
  <c r="AZ251" i="2"/>
  <c r="AW251" i="2"/>
  <c r="AT251" i="2"/>
  <c r="AQ251" i="2"/>
  <c r="AM251" i="2"/>
  <c r="DY251" i="2" s="1"/>
  <c r="AL251" i="2"/>
  <c r="AK251" i="2"/>
  <c r="AH251" i="2"/>
  <c r="AE251" i="2"/>
  <c r="AB251" i="2"/>
  <c r="Y251" i="2"/>
  <c r="V251" i="2"/>
  <c r="S251" i="2"/>
  <c r="P251" i="2"/>
  <c r="M251" i="2"/>
  <c r="J251" i="2"/>
  <c r="G251" i="2"/>
  <c r="D251" i="2"/>
  <c r="LD250" i="2"/>
  <c r="LA250" i="2"/>
  <c r="KV250" i="2"/>
  <c r="KT250" i="2"/>
  <c r="KS250" i="2"/>
  <c r="KU250" i="2" s="1"/>
  <c r="KR250" i="2"/>
  <c r="KO250" i="2"/>
  <c r="KL250" i="2"/>
  <c r="KI250" i="2"/>
  <c r="KF250" i="2"/>
  <c r="KE250" i="2"/>
  <c r="KW250" i="2" s="1"/>
  <c r="KB250" i="2"/>
  <c r="KA250" i="2"/>
  <c r="JZ250" i="2"/>
  <c r="JW250" i="2"/>
  <c r="JS250" i="2"/>
  <c r="JR250" i="2"/>
  <c r="JT250" i="2" s="1"/>
  <c r="JQ250" i="2"/>
  <c r="JN250" i="2"/>
  <c r="JK250" i="2"/>
  <c r="JG250" i="2"/>
  <c r="JH250" i="2" s="1"/>
  <c r="JF250" i="2"/>
  <c r="JE250" i="2"/>
  <c r="JB250" i="2"/>
  <c r="IY250" i="2"/>
  <c r="IR250" i="2"/>
  <c r="IQ250" i="2"/>
  <c r="IS250" i="2" s="1"/>
  <c r="IP250" i="2"/>
  <c r="IM250" i="2"/>
  <c r="IJ250" i="2"/>
  <c r="IC250" i="2"/>
  <c r="IF250" i="2" s="1"/>
  <c r="IU250" i="2" s="1"/>
  <c r="IB250" i="2"/>
  <c r="IA250" i="2"/>
  <c r="HX250" i="2"/>
  <c r="HU250" i="2"/>
  <c r="HR250" i="2"/>
  <c r="HN250" i="2"/>
  <c r="HM250" i="2"/>
  <c r="HL250" i="2"/>
  <c r="HI250" i="2"/>
  <c r="HF250" i="2"/>
  <c r="HC250" i="2"/>
  <c r="GW250" i="2"/>
  <c r="GT250" i="2"/>
  <c r="GP250" i="2"/>
  <c r="GO250" i="2"/>
  <c r="GQ250" i="2" s="1"/>
  <c r="GN250" i="2"/>
  <c r="GK250" i="2"/>
  <c r="GH250" i="2"/>
  <c r="GE250" i="2"/>
  <c r="GA250" i="2"/>
  <c r="FZ250" i="2"/>
  <c r="GB250" i="2" s="1"/>
  <c r="FY250" i="2"/>
  <c r="FV250" i="2"/>
  <c r="FS250" i="2"/>
  <c r="FO250" i="2"/>
  <c r="FN250" i="2"/>
  <c r="FM250" i="2"/>
  <c r="FJ250" i="2"/>
  <c r="FG250" i="2"/>
  <c r="FC250" i="2"/>
  <c r="FB250" i="2"/>
  <c r="FD250" i="2" s="1"/>
  <c r="FA250" i="2"/>
  <c r="EX250" i="2"/>
  <c r="EU250" i="2"/>
  <c r="ER250" i="2"/>
  <c r="EO250" i="2"/>
  <c r="EN250" i="2"/>
  <c r="EM250" i="2"/>
  <c r="EL250" i="2"/>
  <c r="EI250" i="2"/>
  <c r="EF250" i="2"/>
  <c r="EC250" i="2"/>
  <c r="DV250" i="2"/>
  <c r="DU250" i="2"/>
  <c r="DW250" i="2" s="1"/>
  <c r="DT250" i="2"/>
  <c r="DQ250" i="2"/>
  <c r="DN250" i="2"/>
  <c r="DM250" i="2"/>
  <c r="DL250" i="2"/>
  <c r="DK250" i="2"/>
  <c r="DH250" i="2"/>
  <c r="DA250" i="2"/>
  <c r="DB250" i="2" s="1"/>
  <c r="CZ250" i="2"/>
  <c r="CY250" i="2"/>
  <c r="CV250" i="2"/>
  <c r="CS250" i="2"/>
  <c r="CO250" i="2"/>
  <c r="CN250" i="2"/>
  <c r="CP250" i="2" s="1"/>
  <c r="CM250" i="2"/>
  <c r="CJ250" i="2"/>
  <c r="CG250" i="2"/>
  <c r="CC250" i="2"/>
  <c r="CB250" i="2"/>
  <c r="CA250" i="2"/>
  <c r="BX250" i="2"/>
  <c r="BU250" i="2"/>
  <c r="BR250" i="2"/>
  <c r="BO250" i="2"/>
  <c r="BL250" i="2"/>
  <c r="BI250" i="2"/>
  <c r="BH250" i="2"/>
  <c r="BG250" i="2"/>
  <c r="BF250" i="2"/>
  <c r="BC250" i="2"/>
  <c r="AZ250" i="2"/>
  <c r="AW250" i="2"/>
  <c r="AT250" i="2"/>
  <c r="AQ250" i="2"/>
  <c r="AM250" i="2"/>
  <c r="AL250" i="2"/>
  <c r="AK250" i="2"/>
  <c r="AH250" i="2"/>
  <c r="AE250" i="2"/>
  <c r="AB250" i="2"/>
  <c r="Y250" i="2"/>
  <c r="V250" i="2"/>
  <c r="S250" i="2"/>
  <c r="P250" i="2"/>
  <c r="M250" i="2"/>
  <c r="J250" i="2"/>
  <c r="G250" i="2"/>
  <c r="D250" i="2"/>
  <c r="LD249" i="2"/>
  <c r="LA249" i="2"/>
  <c r="KU249" i="2"/>
  <c r="KT249" i="2"/>
  <c r="KS249" i="2"/>
  <c r="KR249" i="2"/>
  <c r="KO249" i="2"/>
  <c r="KL249" i="2"/>
  <c r="KI249" i="2"/>
  <c r="KE249" i="2"/>
  <c r="KW249" i="2" s="1"/>
  <c r="KD249" i="2"/>
  <c r="KV249" i="2" s="1"/>
  <c r="KX249" i="2" s="1"/>
  <c r="KB249" i="2"/>
  <c r="KA249" i="2"/>
  <c r="KC249" i="2" s="1"/>
  <c r="JZ249" i="2"/>
  <c r="JW249" i="2"/>
  <c r="JS249" i="2"/>
  <c r="JR249" i="2"/>
  <c r="JQ249" i="2"/>
  <c r="JN249" i="2"/>
  <c r="JK249" i="2"/>
  <c r="JG249" i="2"/>
  <c r="JF249" i="2"/>
  <c r="JH249" i="2" s="1"/>
  <c r="JE249" i="2"/>
  <c r="JB249" i="2"/>
  <c r="IY249" i="2"/>
  <c r="IR249" i="2"/>
  <c r="IQ249" i="2"/>
  <c r="IS249" i="2" s="1"/>
  <c r="IP249" i="2"/>
  <c r="IM249" i="2"/>
  <c r="IJ249" i="2"/>
  <c r="IC249" i="2"/>
  <c r="IB249" i="2"/>
  <c r="ID249" i="2" s="1"/>
  <c r="IA249" i="2"/>
  <c r="HX249" i="2"/>
  <c r="HU249" i="2"/>
  <c r="HR249" i="2"/>
  <c r="HN249" i="2"/>
  <c r="IF249" i="2" s="1"/>
  <c r="IU249" i="2" s="1"/>
  <c r="HM249" i="2"/>
  <c r="HL249" i="2"/>
  <c r="HI249" i="2"/>
  <c r="HF249" i="2"/>
  <c r="HC249" i="2"/>
  <c r="GW249" i="2"/>
  <c r="GT249" i="2"/>
  <c r="GP249" i="2"/>
  <c r="GO249" i="2"/>
  <c r="GN249" i="2"/>
  <c r="GK249" i="2"/>
  <c r="GH249" i="2"/>
  <c r="GE249" i="2"/>
  <c r="GA249" i="2"/>
  <c r="FZ249" i="2"/>
  <c r="GB249" i="2" s="1"/>
  <c r="FY249" i="2"/>
  <c r="FV249" i="2"/>
  <c r="FS249" i="2"/>
  <c r="FO249" i="2"/>
  <c r="FN249" i="2"/>
  <c r="FM249" i="2"/>
  <c r="FJ249" i="2"/>
  <c r="FG249" i="2"/>
  <c r="FC249" i="2"/>
  <c r="GY249" i="2" s="1"/>
  <c r="FB249" i="2"/>
  <c r="FD249" i="2" s="1"/>
  <c r="FA249" i="2"/>
  <c r="EX249" i="2"/>
  <c r="EU249" i="2"/>
  <c r="ER249" i="2"/>
  <c r="EO249" i="2"/>
  <c r="EN249" i="2"/>
  <c r="EM249" i="2"/>
  <c r="EL249" i="2"/>
  <c r="EI249" i="2"/>
  <c r="EF249" i="2"/>
  <c r="EC249" i="2"/>
  <c r="DY249" i="2"/>
  <c r="DV249" i="2"/>
  <c r="DU249" i="2"/>
  <c r="DW249" i="2" s="1"/>
  <c r="DT249" i="2"/>
  <c r="DQ249" i="2"/>
  <c r="DN249" i="2"/>
  <c r="DM249" i="2"/>
  <c r="DL249" i="2"/>
  <c r="DK249" i="2"/>
  <c r="DH249" i="2"/>
  <c r="DB249" i="2"/>
  <c r="DA249" i="2"/>
  <c r="CZ249" i="2"/>
  <c r="CY249" i="2"/>
  <c r="CV249" i="2"/>
  <c r="CS249" i="2"/>
  <c r="CO249" i="2"/>
  <c r="CN249" i="2"/>
  <c r="CP249" i="2" s="1"/>
  <c r="CM249" i="2"/>
  <c r="CJ249" i="2"/>
  <c r="CG249" i="2"/>
  <c r="CC249" i="2"/>
  <c r="CB249" i="2"/>
  <c r="CD249" i="2" s="1"/>
  <c r="CA249" i="2"/>
  <c r="BX249" i="2"/>
  <c r="BU249" i="2"/>
  <c r="BR249" i="2"/>
  <c r="BO249" i="2"/>
  <c r="BL249" i="2"/>
  <c r="BI249" i="2"/>
  <c r="BH249" i="2"/>
  <c r="DD249" i="2" s="1"/>
  <c r="BG249" i="2"/>
  <c r="BF249" i="2"/>
  <c r="BC249" i="2"/>
  <c r="AZ249" i="2"/>
  <c r="AW249" i="2"/>
  <c r="AT249" i="2"/>
  <c r="AQ249" i="2"/>
  <c r="AM249" i="2"/>
  <c r="AL249" i="2"/>
  <c r="AK249" i="2"/>
  <c r="AH249" i="2"/>
  <c r="AE249" i="2"/>
  <c r="AB249" i="2"/>
  <c r="Y249" i="2"/>
  <c r="V249" i="2"/>
  <c r="S249" i="2"/>
  <c r="P249" i="2"/>
  <c r="M249" i="2"/>
  <c r="J249" i="2"/>
  <c r="G249" i="2"/>
  <c r="D249" i="2"/>
  <c r="LD248" i="2"/>
  <c r="LA248" i="2"/>
  <c r="KU248" i="2"/>
  <c r="KT248" i="2"/>
  <c r="KW248" i="2" s="1"/>
  <c r="KS248" i="2"/>
  <c r="KV248" i="2" s="1"/>
  <c r="KR248" i="2"/>
  <c r="KO248" i="2"/>
  <c r="KL248" i="2"/>
  <c r="KI248" i="2"/>
  <c r="KF248" i="2"/>
  <c r="KC248" i="2"/>
  <c r="KB248" i="2"/>
  <c r="KA248" i="2"/>
  <c r="JZ248" i="2"/>
  <c r="JW248" i="2"/>
  <c r="JS248" i="2"/>
  <c r="JR248" i="2"/>
  <c r="JT248" i="2" s="1"/>
  <c r="JQ248" i="2"/>
  <c r="JN248" i="2"/>
  <c r="JK248" i="2"/>
  <c r="JH248" i="2"/>
  <c r="JG248" i="2"/>
  <c r="JF248" i="2"/>
  <c r="JE248" i="2"/>
  <c r="JB248" i="2"/>
  <c r="IY248" i="2"/>
  <c r="IT248" i="2"/>
  <c r="IS248" i="2"/>
  <c r="IR248" i="2"/>
  <c r="IQ248" i="2"/>
  <c r="IP248" i="2"/>
  <c r="IM248" i="2"/>
  <c r="IJ248" i="2"/>
  <c r="IF248" i="2"/>
  <c r="IU248" i="2" s="1"/>
  <c r="IE248" i="2"/>
  <c r="IC248" i="2"/>
  <c r="IB248" i="2"/>
  <c r="ID248" i="2" s="1"/>
  <c r="IA248" i="2"/>
  <c r="HX248" i="2"/>
  <c r="HU248" i="2"/>
  <c r="HR248" i="2"/>
  <c r="HO248" i="2"/>
  <c r="HN248" i="2"/>
  <c r="HM248" i="2"/>
  <c r="HL248" i="2"/>
  <c r="HI248" i="2"/>
  <c r="HF248" i="2"/>
  <c r="HC248" i="2"/>
  <c r="GY248" i="2"/>
  <c r="GZ248" i="2" s="1"/>
  <c r="GW248" i="2"/>
  <c r="GT248" i="2"/>
  <c r="GP248" i="2"/>
  <c r="GO248" i="2"/>
  <c r="GQ248" i="2" s="1"/>
  <c r="GN248" i="2"/>
  <c r="GK248" i="2"/>
  <c r="GH248" i="2"/>
  <c r="GE248" i="2"/>
  <c r="GA248" i="2"/>
  <c r="FZ248" i="2"/>
  <c r="GB248" i="2" s="1"/>
  <c r="FY248" i="2"/>
  <c r="FV248" i="2"/>
  <c r="FS248" i="2"/>
  <c r="FO248" i="2"/>
  <c r="FN248" i="2"/>
  <c r="FP248" i="2" s="1"/>
  <c r="FM248" i="2"/>
  <c r="FJ248" i="2"/>
  <c r="FG248" i="2"/>
  <c r="FC248" i="2"/>
  <c r="FD248" i="2" s="1"/>
  <c r="FB248" i="2"/>
  <c r="FA248" i="2"/>
  <c r="EX248" i="2"/>
  <c r="EU248" i="2"/>
  <c r="ER248" i="2"/>
  <c r="EN248" i="2"/>
  <c r="EM248" i="2"/>
  <c r="GX248" i="2" s="1"/>
  <c r="EL248" i="2"/>
  <c r="EI248" i="2"/>
  <c r="EF248" i="2"/>
  <c r="EC248" i="2"/>
  <c r="DW248" i="2"/>
  <c r="DV248" i="2"/>
  <c r="DU248" i="2"/>
  <c r="DT248" i="2"/>
  <c r="DQ248" i="2"/>
  <c r="DM248" i="2"/>
  <c r="DL248" i="2"/>
  <c r="DK248" i="2"/>
  <c r="DH248" i="2"/>
  <c r="DA248" i="2"/>
  <c r="CZ248" i="2"/>
  <c r="DB248" i="2" s="1"/>
  <c r="CY248" i="2"/>
  <c r="CV248" i="2"/>
  <c r="CS248" i="2"/>
  <c r="CO248" i="2"/>
  <c r="CN248" i="2"/>
  <c r="CM248" i="2"/>
  <c r="CJ248" i="2"/>
  <c r="CG248" i="2"/>
  <c r="CC248" i="2"/>
  <c r="CB248" i="2"/>
  <c r="CD248" i="2" s="1"/>
  <c r="CA248" i="2"/>
  <c r="BX248" i="2"/>
  <c r="BU248" i="2"/>
  <c r="BR248" i="2"/>
  <c r="BO248" i="2"/>
  <c r="BL248" i="2"/>
  <c r="BH248" i="2"/>
  <c r="DD248" i="2" s="1"/>
  <c r="BG248" i="2"/>
  <c r="BI248" i="2" s="1"/>
  <c r="BF248" i="2"/>
  <c r="BC248" i="2"/>
  <c r="AZ248" i="2"/>
  <c r="AW248" i="2"/>
  <c r="AT248" i="2"/>
  <c r="AQ248" i="2"/>
  <c r="AM248" i="2"/>
  <c r="DY248" i="2" s="1"/>
  <c r="AL248" i="2"/>
  <c r="AK248" i="2"/>
  <c r="AH248" i="2"/>
  <c r="AE248" i="2"/>
  <c r="AB248" i="2"/>
  <c r="Y248" i="2"/>
  <c r="V248" i="2"/>
  <c r="S248" i="2"/>
  <c r="P248" i="2"/>
  <c r="M248" i="2"/>
  <c r="J248" i="2"/>
  <c r="G248" i="2"/>
  <c r="D248" i="2"/>
  <c r="LD247" i="2"/>
  <c r="LA247" i="2"/>
  <c r="KW247" i="2"/>
  <c r="KT247" i="2"/>
  <c r="KS247" i="2"/>
  <c r="KR247" i="2"/>
  <c r="KO247" i="2"/>
  <c r="KL247" i="2"/>
  <c r="KI247" i="2"/>
  <c r="KE247" i="2"/>
  <c r="KF247" i="2" s="1"/>
  <c r="KB247" i="2"/>
  <c r="KA247" i="2"/>
  <c r="KC247" i="2" s="1"/>
  <c r="JZ247" i="2"/>
  <c r="JW247" i="2"/>
  <c r="JT247" i="2"/>
  <c r="JS247" i="2"/>
  <c r="JR247" i="2"/>
  <c r="JQ247" i="2"/>
  <c r="JN247" i="2"/>
  <c r="JK247" i="2"/>
  <c r="JG247" i="2"/>
  <c r="JF247" i="2"/>
  <c r="JH247" i="2" s="1"/>
  <c r="JE247" i="2"/>
  <c r="JB247" i="2"/>
  <c r="IY247" i="2"/>
  <c r="IR247" i="2"/>
  <c r="IS247" i="2" s="1"/>
  <c r="IQ247" i="2"/>
  <c r="IP247" i="2"/>
  <c r="IM247" i="2"/>
  <c r="IJ247" i="2"/>
  <c r="IE247" i="2"/>
  <c r="ID247" i="2"/>
  <c r="IC247" i="2"/>
  <c r="IB247" i="2"/>
  <c r="IA247" i="2"/>
  <c r="HX247" i="2"/>
  <c r="HU247" i="2"/>
  <c r="HR247" i="2"/>
  <c r="HO247" i="2"/>
  <c r="HN247" i="2"/>
  <c r="IF247" i="2" s="1"/>
  <c r="IU247" i="2" s="1"/>
  <c r="HM247" i="2"/>
  <c r="HL247" i="2"/>
  <c r="HI247" i="2"/>
  <c r="HF247" i="2"/>
  <c r="HC247" i="2"/>
  <c r="GW247" i="2"/>
  <c r="GT247" i="2"/>
  <c r="GP247" i="2"/>
  <c r="GO247" i="2"/>
  <c r="GQ247" i="2" s="1"/>
  <c r="GN247" i="2"/>
  <c r="GK247" i="2"/>
  <c r="GH247" i="2"/>
  <c r="GE247" i="2"/>
  <c r="GA247" i="2"/>
  <c r="FZ247" i="2"/>
  <c r="GB247" i="2" s="1"/>
  <c r="FY247" i="2"/>
  <c r="FV247" i="2"/>
  <c r="FS247" i="2"/>
  <c r="FP247" i="2"/>
  <c r="FO247" i="2"/>
  <c r="FN247" i="2"/>
  <c r="FM247" i="2"/>
  <c r="FJ247" i="2"/>
  <c r="FG247" i="2"/>
  <c r="FD247" i="2"/>
  <c r="FC247" i="2"/>
  <c r="FB247" i="2"/>
  <c r="FA247" i="2"/>
  <c r="EX247" i="2"/>
  <c r="EU247" i="2"/>
  <c r="ER247" i="2"/>
  <c r="EN247" i="2"/>
  <c r="GY247" i="2" s="1"/>
  <c r="EM247" i="2"/>
  <c r="EL247" i="2"/>
  <c r="EI247" i="2"/>
  <c r="EF247" i="2"/>
  <c r="EC247" i="2"/>
  <c r="DV247" i="2"/>
  <c r="DW247" i="2" s="1"/>
  <c r="DU247" i="2"/>
  <c r="DT247" i="2"/>
  <c r="DQ247" i="2"/>
  <c r="DM247" i="2"/>
  <c r="DL247" i="2"/>
  <c r="DN247" i="2" s="1"/>
  <c r="DK247" i="2"/>
  <c r="DH247" i="2"/>
  <c r="DB247" i="2"/>
  <c r="DA247" i="2"/>
  <c r="CZ247" i="2"/>
  <c r="CY247" i="2"/>
  <c r="CV247" i="2"/>
  <c r="CS247" i="2"/>
  <c r="CO247" i="2"/>
  <c r="CN247" i="2"/>
  <c r="CP247" i="2" s="1"/>
  <c r="CM247" i="2"/>
  <c r="CJ247" i="2"/>
  <c r="CG247" i="2"/>
  <c r="CD247" i="2"/>
  <c r="CC247" i="2"/>
  <c r="CB247" i="2"/>
  <c r="CA247" i="2"/>
  <c r="BX247" i="2"/>
  <c r="BU247" i="2"/>
  <c r="BR247" i="2"/>
  <c r="BO247" i="2"/>
  <c r="BL247" i="2"/>
  <c r="BH247" i="2"/>
  <c r="DD247" i="2" s="1"/>
  <c r="BG247" i="2"/>
  <c r="BI247" i="2" s="1"/>
  <c r="BF247" i="2"/>
  <c r="BC247" i="2"/>
  <c r="AZ247" i="2"/>
  <c r="AW247" i="2"/>
  <c r="AT247" i="2"/>
  <c r="AQ247" i="2"/>
  <c r="AM247" i="2"/>
  <c r="AL247" i="2"/>
  <c r="AN247" i="2" s="1"/>
  <c r="AK247" i="2"/>
  <c r="AH247" i="2"/>
  <c r="AE247" i="2"/>
  <c r="AB247" i="2"/>
  <c r="Y247" i="2"/>
  <c r="V247" i="2"/>
  <c r="S247" i="2"/>
  <c r="P247" i="2"/>
  <c r="M247" i="2"/>
  <c r="J247" i="2"/>
  <c r="G247" i="2"/>
  <c r="D247" i="2"/>
  <c r="LD246" i="2"/>
  <c r="LA246" i="2"/>
  <c r="KW246" i="2"/>
  <c r="KV246" i="2"/>
  <c r="KX246" i="2" s="1"/>
  <c r="KT246" i="2"/>
  <c r="KS246" i="2"/>
  <c r="KU246" i="2" s="1"/>
  <c r="KR246" i="2"/>
  <c r="KO246" i="2"/>
  <c r="KL246" i="2"/>
  <c r="KI246" i="2"/>
  <c r="KF246" i="2"/>
  <c r="KE246" i="2"/>
  <c r="KB246" i="2"/>
  <c r="KA246" i="2"/>
  <c r="KC246" i="2" s="1"/>
  <c r="JZ246" i="2"/>
  <c r="JW246" i="2"/>
  <c r="JS246" i="2"/>
  <c r="JT246" i="2" s="1"/>
  <c r="JR246" i="2"/>
  <c r="JQ246" i="2"/>
  <c r="JN246" i="2"/>
  <c r="JK246" i="2"/>
  <c r="JG246" i="2"/>
  <c r="JF246" i="2"/>
  <c r="JH246" i="2" s="1"/>
  <c r="JE246" i="2"/>
  <c r="JB246" i="2"/>
  <c r="IY246" i="2"/>
  <c r="IS246" i="2"/>
  <c r="IR246" i="2"/>
  <c r="IQ246" i="2"/>
  <c r="IP246" i="2"/>
  <c r="IM246" i="2"/>
  <c r="IJ246" i="2"/>
  <c r="IE246" i="2"/>
  <c r="ID246" i="2"/>
  <c r="IC246" i="2"/>
  <c r="IB246" i="2"/>
  <c r="IA246" i="2"/>
  <c r="HX246" i="2"/>
  <c r="HU246" i="2"/>
  <c r="HR246" i="2"/>
  <c r="HN246" i="2"/>
  <c r="HM246" i="2"/>
  <c r="HL246" i="2"/>
  <c r="HI246" i="2"/>
  <c r="HF246" i="2"/>
  <c r="HC246" i="2"/>
  <c r="GX246" i="2"/>
  <c r="GW246" i="2"/>
  <c r="GT246" i="2"/>
  <c r="GP246" i="2"/>
  <c r="GO246" i="2"/>
  <c r="GQ246" i="2" s="1"/>
  <c r="GN246" i="2"/>
  <c r="GK246" i="2"/>
  <c r="GH246" i="2"/>
  <c r="GE246" i="2"/>
  <c r="GA246" i="2"/>
  <c r="FZ246" i="2"/>
  <c r="GB246" i="2" s="1"/>
  <c r="FY246" i="2"/>
  <c r="FV246" i="2"/>
  <c r="FS246" i="2"/>
  <c r="FO246" i="2"/>
  <c r="FP246" i="2" s="1"/>
  <c r="FN246" i="2"/>
  <c r="FM246" i="2"/>
  <c r="FJ246" i="2"/>
  <c r="FG246" i="2"/>
  <c r="FC246" i="2"/>
  <c r="FB246" i="2"/>
  <c r="FA246" i="2"/>
  <c r="EX246" i="2"/>
  <c r="EU246" i="2"/>
  <c r="ER246" i="2"/>
  <c r="EO246" i="2"/>
  <c r="EN246" i="2"/>
  <c r="EM246" i="2"/>
  <c r="EL246" i="2"/>
  <c r="EI246" i="2"/>
  <c r="EF246" i="2"/>
  <c r="EC246" i="2"/>
  <c r="DY246" i="2"/>
  <c r="DW246" i="2"/>
  <c r="DV246" i="2"/>
  <c r="DU246" i="2"/>
  <c r="DT246" i="2"/>
  <c r="DQ246" i="2"/>
  <c r="DM246" i="2"/>
  <c r="DL246" i="2"/>
  <c r="DN246" i="2" s="1"/>
  <c r="DK246" i="2"/>
  <c r="DH246" i="2"/>
  <c r="DA246" i="2"/>
  <c r="CZ246" i="2"/>
  <c r="CY246" i="2"/>
  <c r="CV246" i="2"/>
  <c r="CS246" i="2"/>
  <c r="CO246" i="2"/>
  <c r="CN246" i="2"/>
  <c r="CP246" i="2" s="1"/>
  <c r="CM246" i="2"/>
  <c r="CJ246" i="2"/>
  <c r="CG246" i="2"/>
  <c r="CC246" i="2"/>
  <c r="CD246" i="2" s="1"/>
  <c r="CB246" i="2"/>
  <c r="CA246" i="2"/>
  <c r="BX246" i="2"/>
  <c r="BU246" i="2"/>
  <c r="BR246" i="2"/>
  <c r="BO246" i="2"/>
  <c r="BL246" i="2"/>
  <c r="BI246" i="2"/>
  <c r="BH246" i="2"/>
  <c r="DD246" i="2" s="1"/>
  <c r="BG246" i="2"/>
  <c r="DC246" i="2" s="1"/>
  <c r="BF246" i="2"/>
  <c r="BC246" i="2"/>
  <c r="AZ246" i="2"/>
  <c r="AW246" i="2"/>
  <c r="AT246" i="2"/>
  <c r="AQ246" i="2"/>
  <c r="AM246" i="2"/>
  <c r="AL246" i="2"/>
  <c r="AN246" i="2" s="1"/>
  <c r="AK246" i="2"/>
  <c r="AH246" i="2"/>
  <c r="AE246" i="2"/>
  <c r="AB246" i="2"/>
  <c r="Y246" i="2"/>
  <c r="V246" i="2"/>
  <c r="S246" i="2"/>
  <c r="P246" i="2"/>
  <c r="M246" i="2"/>
  <c r="J246" i="2"/>
  <c r="G246" i="2"/>
  <c r="D246" i="2"/>
  <c r="LC245" i="2"/>
  <c r="LB245" i="2"/>
  <c r="LD245" i="2" s="1"/>
  <c r="LA245" i="2"/>
  <c r="KZ245" i="2"/>
  <c r="KY245" i="2"/>
  <c r="KQ245" i="2"/>
  <c r="KR245" i="2" s="1"/>
  <c r="KP245" i="2"/>
  <c r="KN245" i="2"/>
  <c r="KT245" i="2" s="1"/>
  <c r="KM245" i="2"/>
  <c r="KO245" i="2" s="1"/>
  <c r="KK245" i="2"/>
  <c r="KJ245" i="2"/>
  <c r="KL245" i="2" s="1"/>
  <c r="KI245" i="2"/>
  <c r="KH245" i="2"/>
  <c r="KG245" i="2"/>
  <c r="KE245" i="2"/>
  <c r="KD245" i="2"/>
  <c r="KB245" i="2"/>
  <c r="JY245" i="2"/>
  <c r="JX245" i="2"/>
  <c r="JZ245" i="2" s="1"/>
  <c r="JV245" i="2"/>
  <c r="JU245" i="2"/>
  <c r="JP245" i="2"/>
  <c r="JO245" i="2"/>
  <c r="JQ245" i="2" s="1"/>
  <c r="JM245" i="2"/>
  <c r="JS245" i="2" s="1"/>
  <c r="JL245" i="2"/>
  <c r="JN245" i="2" s="1"/>
  <c r="JK245" i="2"/>
  <c r="JJ245" i="2"/>
  <c r="JI245" i="2"/>
  <c r="JD245" i="2"/>
  <c r="JG245" i="2" s="1"/>
  <c r="JC245" i="2"/>
  <c r="JE245" i="2" s="1"/>
  <c r="JA245" i="2"/>
  <c r="IZ245" i="2"/>
  <c r="JB245" i="2" s="1"/>
  <c r="IY245" i="2"/>
  <c r="IX245" i="2"/>
  <c r="IW245" i="2"/>
  <c r="IO245" i="2"/>
  <c r="IR245" i="2" s="1"/>
  <c r="IN245" i="2"/>
  <c r="IM245" i="2"/>
  <c r="IL245" i="2"/>
  <c r="IK245" i="2"/>
  <c r="II245" i="2"/>
  <c r="IH245" i="2"/>
  <c r="IA245" i="2"/>
  <c r="HZ245" i="2"/>
  <c r="HY245" i="2"/>
  <c r="HX245" i="2"/>
  <c r="HW245" i="2"/>
  <c r="HV245" i="2"/>
  <c r="HT245" i="2"/>
  <c r="IC245" i="2" s="1"/>
  <c r="HS245" i="2"/>
  <c r="HQ245" i="2"/>
  <c r="HP245" i="2"/>
  <c r="HK245" i="2"/>
  <c r="HJ245" i="2"/>
  <c r="HH245" i="2"/>
  <c r="HN245" i="2" s="1"/>
  <c r="IF245" i="2" s="1"/>
  <c r="IU245" i="2" s="1"/>
  <c r="HG245" i="2"/>
  <c r="HE245" i="2"/>
  <c r="HD245" i="2"/>
  <c r="HF245" i="2" s="1"/>
  <c r="HB245" i="2"/>
  <c r="HA245" i="2"/>
  <c r="GV245" i="2"/>
  <c r="GU245" i="2"/>
  <c r="GW245" i="2" s="1"/>
  <c r="GS245" i="2"/>
  <c r="GR245" i="2"/>
  <c r="GM245" i="2"/>
  <c r="GL245" i="2"/>
  <c r="GN245" i="2" s="1"/>
  <c r="GJ245" i="2"/>
  <c r="GI245" i="2"/>
  <c r="GK245" i="2" s="1"/>
  <c r="GG245" i="2"/>
  <c r="GF245" i="2"/>
  <c r="GH245" i="2" s="1"/>
  <c r="GD245" i="2"/>
  <c r="GC245" i="2"/>
  <c r="GE245" i="2" s="1"/>
  <c r="GA245" i="2"/>
  <c r="FX245" i="2"/>
  <c r="FW245" i="2"/>
  <c r="FY245" i="2" s="1"/>
  <c r="FU245" i="2"/>
  <c r="FT245" i="2"/>
  <c r="FV245" i="2" s="1"/>
  <c r="FS245" i="2"/>
  <c r="FR245" i="2"/>
  <c r="FQ245" i="2"/>
  <c r="FZ245" i="2" s="1"/>
  <c r="GB245" i="2" s="1"/>
  <c r="FO245" i="2"/>
  <c r="FM245" i="2"/>
  <c r="FL245" i="2"/>
  <c r="FK245" i="2"/>
  <c r="FI245" i="2"/>
  <c r="FH245" i="2"/>
  <c r="FJ245" i="2" s="1"/>
  <c r="FF245" i="2"/>
  <c r="FE245" i="2"/>
  <c r="FC245" i="2"/>
  <c r="EZ245" i="2"/>
  <c r="EY245" i="2"/>
  <c r="FA245" i="2" s="1"/>
  <c r="EW245" i="2"/>
  <c r="EV245" i="2"/>
  <c r="EX245" i="2" s="1"/>
  <c r="EU245" i="2"/>
  <c r="ET245" i="2"/>
  <c r="ES245" i="2"/>
  <c r="FB245" i="2" s="1"/>
  <c r="FD245" i="2" s="1"/>
  <c r="EQ245" i="2"/>
  <c r="EP245" i="2"/>
  <c r="EM245" i="2"/>
  <c r="EO245" i="2" s="1"/>
  <c r="EK245" i="2"/>
  <c r="EJ245" i="2"/>
  <c r="EL245" i="2" s="1"/>
  <c r="EI245" i="2"/>
  <c r="EH245" i="2"/>
  <c r="EG245" i="2"/>
  <c r="EF245" i="2"/>
  <c r="EE245" i="2"/>
  <c r="EN245" i="2" s="1"/>
  <c r="ED245" i="2"/>
  <c r="EB245" i="2"/>
  <c r="EA245" i="2"/>
  <c r="DS245" i="2"/>
  <c r="DR245" i="2"/>
  <c r="DP245" i="2"/>
  <c r="DV245" i="2" s="1"/>
  <c r="DO245" i="2"/>
  <c r="DK245" i="2"/>
  <c r="DJ245" i="2"/>
  <c r="DI245" i="2"/>
  <c r="DL245" i="2" s="1"/>
  <c r="DH245" i="2"/>
  <c r="DG245" i="2"/>
  <c r="DM245" i="2" s="1"/>
  <c r="DF245" i="2"/>
  <c r="DA245" i="2"/>
  <c r="CY245" i="2"/>
  <c r="CX245" i="2"/>
  <c r="CW245" i="2"/>
  <c r="CU245" i="2"/>
  <c r="CT245" i="2"/>
  <c r="CV245" i="2" s="1"/>
  <c r="CR245" i="2"/>
  <c r="CQ245" i="2"/>
  <c r="CS245" i="2" s="1"/>
  <c r="CM245" i="2"/>
  <c r="CL245" i="2"/>
  <c r="CK245" i="2"/>
  <c r="CN245" i="2" s="1"/>
  <c r="CI245" i="2"/>
  <c r="CO245" i="2" s="1"/>
  <c r="CH245" i="2"/>
  <c r="CF245" i="2"/>
  <c r="CE245" i="2"/>
  <c r="CG245" i="2" s="1"/>
  <c r="CA245" i="2"/>
  <c r="BZ245" i="2"/>
  <c r="BY245" i="2"/>
  <c r="BW245" i="2"/>
  <c r="BV245" i="2"/>
  <c r="BX245" i="2" s="1"/>
  <c r="BU245" i="2"/>
  <c r="BT245" i="2"/>
  <c r="CC245" i="2" s="1"/>
  <c r="BS245" i="2"/>
  <c r="CB245" i="2" s="1"/>
  <c r="BQ245" i="2"/>
  <c r="BP245" i="2"/>
  <c r="BR245" i="2" s="1"/>
  <c r="BN245" i="2"/>
  <c r="BM245" i="2"/>
  <c r="BO245" i="2" s="1"/>
  <c r="BL245" i="2"/>
  <c r="BK245" i="2"/>
  <c r="BJ245" i="2"/>
  <c r="BE245" i="2"/>
  <c r="BH245" i="2" s="1"/>
  <c r="BD245" i="2"/>
  <c r="BF245" i="2" s="1"/>
  <c r="BC245" i="2"/>
  <c r="BB245" i="2"/>
  <c r="BA245" i="2"/>
  <c r="AY245" i="2"/>
  <c r="AX245" i="2"/>
  <c r="AV245" i="2"/>
  <c r="AU245" i="2"/>
  <c r="AW245" i="2" s="1"/>
  <c r="AS245" i="2"/>
  <c r="AR245" i="2"/>
  <c r="AT245" i="2" s="1"/>
  <c r="AQ245" i="2"/>
  <c r="AP245" i="2"/>
  <c r="AO245" i="2"/>
  <c r="AJ245" i="2"/>
  <c r="AI245" i="2"/>
  <c r="AK245" i="2" s="1"/>
  <c r="AG245" i="2"/>
  <c r="AF245" i="2"/>
  <c r="AH245" i="2" s="1"/>
  <c r="AE245" i="2"/>
  <c r="AD245" i="2"/>
  <c r="AC245" i="2"/>
  <c r="AA245" i="2"/>
  <c r="Z245" i="2"/>
  <c r="AB245" i="2" s="1"/>
  <c r="X245" i="2"/>
  <c r="W245" i="2"/>
  <c r="U245" i="2"/>
  <c r="T245" i="2"/>
  <c r="V245" i="2" s="1"/>
  <c r="R245" i="2"/>
  <c r="Q245" i="2"/>
  <c r="S245" i="2" s="1"/>
  <c r="O245" i="2"/>
  <c r="P245" i="2" s="1"/>
  <c r="N245" i="2"/>
  <c r="L245" i="2"/>
  <c r="K245" i="2"/>
  <c r="M245" i="2" s="1"/>
  <c r="I245" i="2"/>
  <c r="H245" i="2"/>
  <c r="G245" i="2"/>
  <c r="F245" i="2"/>
  <c r="E245" i="2"/>
  <c r="C245" i="2"/>
  <c r="B245" i="2"/>
  <c r="LD244" i="2"/>
  <c r="LA244" i="2"/>
  <c r="KU244" i="2"/>
  <c r="KT244" i="2"/>
  <c r="KS244" i="2"/>
  <c r="KV244" i="2" s="1"/>
  <c r="KR244" i="2"/>
  <c r="KO244" i="2"/>
  <c r="KL244" i="2"/>
  <c r="KI244" i="2"/>
  <c r="KE244" i="2"/>
  <c r="KF244" i="2" s="1"/>
  <c r="KC244" i="2"/>
  <c r="KB244" i="2"/>
  <c r="KA244" i="2"/>
  <c r="JZ244" i="2"/>
  <c r="JW244" i="2"/>
  <c r="JS244" i="2"/>
  <c r="JR244" i="2"/>
  <c r="JT244" i="2" s="1"/>
  <c r="JQ244" i="2"/>
  <c r="JN244" i="2"/>
  <c r="JK244" i="2"/>
  <c r="JG244" i="2"/>
  <c r="JF244" i="2"/>
  <c r="JH244" i="2" s="1"/>
  <c r="JE244" i="2"/>
  <c r="JB244" i="2"/>
  <c r="IY244" i="2"/>
  <c r="IR244" i="2"/>
  <c r="IQ244" i="2"/>
  <c r="IP244" i="2"/>
  <c r="IM244" i="2"/>
  <c r="IJ244" i="2"/>
  <c r="IC244" i="2"/>
  <c r="IB244" i="2"/>
  <c r="ID244" i="2" s="1"/>
  <c r="IA244" i="2"/>
  <c r="HX244" i="2"/>
  <c r="HU244" i="2"/>
  <c r="HR244" i="2"/>
  <c r="HN244" i="2"/>
  <c r="IF244" i="2" s="1"/>
  <c r="HM244" i="2"/>
  <c r="HL244" i="2"/>
  <c r="HI244" i="2"/>
  <c r="HF244" i="2"/>
  <c r="HC244" i="2"/>
  <c r="GW244" i="2"/>
  <c r="GT244" i="2"/>
  <c r="GP244" i="2"/>
  <c r="GQ244" i="2" s="1"/>
  <c r="GO244" i="2"/>
  <c r="GN244" i="2"/>
  <c r="GK244" i="2"/>
  <c r="GH244" i="2"/>
  <c r="GE244" i="2"/>
  <c r="GA244" i="2"/>
  <c r="FZ244" i="2"/>
  <c r="GB244" i="2" s="1"/>
  <c r="FY244" i="2"/>
  <c r="FV244" i="2"/>
  <c r="FS244" i="2"/>
  <c r="FO244" i="2"/>
  <c r="FN244" i="2"/>
  <c r="FP244" i="2" s="1"/>
  <c r="FM244" i="2"/>
  <c r="FJ244" i="2"/>
  <c r="FG244" i="2"/>
  <c r="FC244" i="2"/>
  <c r="FB244" i="2"/>
  <c r="FD244" i="2" s="1"/>
  <c r="FA244" i="2"/>
  <c r="EX244" i="2"/>
  <c r="EU244" i="2"/>
  <c r="ER244" i="2"/>
  <c r="EN244" i="2"/>
  <c r="EM244" i="2"/>
  <c r="EO244" i="2" s="1"/>
  <c r="EL244" i="2"/>
  <c r="EI244" i="2"/>
  <c r="EF244" i="2"/>
  <c r="EC244" i="2"/>
  <c r="DV244" i="2"/>
  <c r="DU244" i="2"/>
  <c r="DW244" i="2" s="1"/>
  <c r="DT244" i="2"/>
  <c r="DQ244" i="2"/>
  <c r="DN244" i="2"/>
  <c r="DM244" i="2"/>
  <c r="DL244" i="2"/>
  <c r="DK244" i="2"/>
  <c r="DH244" i="2"/>
  <c r="DC244" i="2"/>
  <c r="DB244" i="2"/>
  <c r="DA244" i="2"/>
  <c r="CZ244" i="2"/>
  <c r="CY244" i="2"/>
  <c r="CV244" i="2"/>
  <c r="CS244" i="2"/>
  <c r="CO244" i="2"/>
  <c r="CN244" i="2"/>
  <c r="CM244" i="2"/>
  <c r="CJ244" i="2"/>
  <c r="CG244" i="2"/>
  <c r="CC244" i="2"/>
  <c r="CB244" i="2"/>
  <c r="CD244" i="2" s="1"/>
  <c r="CA244" i="2"/>
  <c r="BX244" i="2"/>
  <c r="BU244" i="2"/>
  <c r="BR244" i="2"/>
  <c r="BO244" i="2"/>
  <c r="BL244" i="2"/>
  <c r="BH244" i="2"/>
  <c r="BG244" i="2"/>
  <c r="BI244" i="2" s="1"/>
  <c r="BF244" i="2"/>
  <c r="BC244" i="2"/>
  <c r="AZ244" i="2"/>
  <c r="AW244" i="2"/>
  <c r="AT244" i="2"/>
  <c r="AQ244" i="2"/>
  <c r="AM244" i="2"/>
  <c r="AL244" i="2"/>
  <c r="AK244" i="2"/>
  <c r="AH244" i="2"/>
  <c r="AE244" i="2"/>
  <c r="AB244" i="2"/>
  <c r="Y244" i="2"/>
  <c r="V244" i="2"/>
  <c r="S244" i="2"/>
  <c r="P244" i="2"/>
  <c r="M244" i="2"/>
  <c r="J244" i="2"/>
  <c r="G244" i="2"/>
  <c r="D244" i="2"/>
  <c r="LD243" i="2"/>
  <c r="LA243" i="2"/>
  <c r="KV243" i="2"/>
  <c r="KX243" i="2" s="1"/>
  <c r="KT243" i="2"/>
  <c r="KW243" i="2" s="1"/>
  <c r="KS243" i="2"/>
  <c r="KU243" i="2" s="1"/>
  <c r="KR243" i="2"/>
  <c r="KO243" i="2"/>
  <c r="KL243" i="2"/>
  <c r="KI243" i="2"/>
  <c r="KF243" i="2"/>
  <c r="KB243" i="2"/>
  <c r="KA243" i="2"/>
  <c r="JZ243" i="2"/>
  <c r="JW243" i="2"/>
  <c r="JS243" i="2"/>
  <c r="JR243" i="2"/>
  <c r="JT243" i="2" s="1"/>
  <c r="JQ243" i="2"/>
  <c r="JN243" i="2"/>
  <c r="JK243" i="2"/>
  <c r="JH243" i="2"/>
  <c r="JG243" i="2"/>
  <c r="JF243" i="2"/>
  <c r="JE243" i="2"/>
  <c r="JB243" i="2"/>
  <c r="IY243" i="2"/>
  <c r="IR243" i="2"/>
  <c r="IQ243" i="2"/>
  <c r="IS243" i="2" s="1"/>
  <c r="IP243" i="2"/>
  <c r="IM243" i="2"/>
  <c r="IJ243" i="2"/>
  <c r="IG243" i="2"/>
  <c r="IF243" i="2"/>
  <c r="IU243" i="2" s="1"/>
  <c r="IC243" i="2"/>
  <c r="IB243" i="2"/>
  <c r="ID243" i="2" s="1"/>
  <c r="IA243" i="2"/>
  <c r="HX243" i="2"/>
  <c r="HU243" i="2"/>
  <c r="HR243" i="2"/>
  <c r="HN243" i="2"/>
  <c r="HM243" i="2"/>
  <c r="IE243" i="2" s="1"/>
  <c r="IT243" i="2" s="1"/>
  <c r="IV243" i="2" s="1"/>
  <c r="HL243" i="2"/>
  <c r="HI243" i="2"/>
  <c r="HF243" i="2"/>
  <c r="HC243" i="2"/>
  <c r="GW243" i="2"/>
  <c r="GT243" i="2"/>
  <c r="GP243" i="2"/>
  <c r="GO243" i="2"/>
  <c r="GN243" i="2"/>
  <c r="GK243" i="2"/>
  <c r="GH243" i="2"/>
  <c r="GE243" i="2"/>
  <c r="GB243" i="2"/>
  <c r="GA243" i="2"/>
  <c r="FZ243" i="2"/>
  <c r="FY243" i="2"/>
  <c r="FV243" i="2"/>
  <c r="FS243" i="2"/>
  <c r="FO243" i="2"/>
  <c r="FN243" i="2"/>
  <c r="FP243" i="2" s="1"/>
  <c r="FM243" i="2"/>
  <c r="FJ243" i="2"/>
  <c r="FG243" i="2"/>
  <c r="FD243" i="2"/>
  <c r="FC243" i="2"/>
  <c r="FB243" i="2"/>
  <c r="FA243" i="2"/>
  <c r="EX243" i="2"/>
  <c r="EU243" i="2"/>
  <c r="ER243" i="2"/>
  <c r="EO243" i="2"/>
  <c r="EN243" i="2"/>
  <c r="EM243" i="2"/>
  <c r="EL243" i="2"/>
  <c r="EI243" i="2"/>
  <c r="EF243" i="2"/>
  <c r="EC243" i="2"/>
  <c r="DV243" i="2"/>
  <c r="DU243" i="2"/>
  <c r="DW243" i="2" s="1"/>
  <c r="DT243" i="2"/>
  <c r="DQ243" i="2"/>
  <c r="DM243" i="2"/>
  <c r="DN243" i="2" s="1"/>
  <c r="DL243" i="2"/>
  <c r="DK243" i="2"/>
  <c r="DH243" i="2"/>
  <c r="DA243" i="2"/>
  <c r="CZ243" i="2"/>
  <c r="CY243" i="2"/>
  <c r="CV243" i="2"/>
  <c r="CS243" i="2"/>
  <c r="CO243" i="2"/>
  <c r="CN243" i="2"/>
  <c r="CP243" i="2" s="1"/>
  <c r="CM243" i="2"/>
  <c r="CJ243" i="2"/>
  <c r="CG243" i="2"/>
  <c r="CD243" i="2"/>
  <c r="CC243" i="2"/>
  <c r="CB243" i="2"/>
  <c r="CA243" i="2"/>
  <c r="BX243" i="2"/>
  <c r="BU243" i="2"/>
  <c r="BR243" i="2"/>
  <c r="BO243" i="2"/>
  <c r="BL243" i="2"/>
  <c r="BH243" i="2"/>
  <c r="DD243" i="2" s="1"/>
  <c r="DY243" i="2" s="1"/>
  <c r="BG243" i="2"/>
  <c r="BI243" i="2" s="1"/>
  <c r="BF243" i="2"/>
  <c r="BC243" i="2"/>
  <c r="AZ243" i="2"/>
  <c r="AW243" i="2"/>
  <c r="AT243" i="2"/>
  <c r="AQ243" i="2"/>
  <c r="AM243" i="2"/>
  <c r="AL243" i="2"/>
  <c r="AK243" i="2"/>
  <c r="AH243" i="2"/>
  <c r="AE243" i="2"/>
  <c r="AB243" i="2"/>
  <c r="Y243" i="2"/>
  <c r="V243" i="2"/>
  <c r="S243" i="2"/>
  <c r="P243" i="2"/>
  <c r="M243" i="2"/>
  <c r="J243" i="2"/>
  <c r="G243" i="2"/>
  <c r="D243" i="2"/>
  <c r="LD242" i="2"/>
  <c r="LA242" i="2"/>
  <c r="KW242" i="2"/>
  <c r="KT242" i="2"/>
  <c r="KS242" i="2"/>
  <c r="KV242" i="2" s="1"/>
  <c r="KX242" i="2" s="1"/>
  <c r="KR242" i="2"/>
  <c r="KO242" i="2"/>
  <c r="KL242" i="2"/>
  <c r="KI242" i="2"/>
  <c r="KF242" i="2"/>
  <c r="KE242" i="2"/>
  <c r="KD242" i="2"/>
  <c r="KB242" i="2"/>
  <c r="KA242" i="2"/>
  <c r="KC242" i="2" s="1"/>
  <c r="JZ242" i="2"/>
  <c r="JW242" i="2"/>
  <c r="JT242" i="2"/>
  <c r="JS242" i="2"/>
  <c r="JR242" i="2"/>
  <c r="JQ242" i="2"/>
  <c r="JN242" i="2"/>
  <c r="JK242" i="2"/>
  <c r="JH242" i="2"/>
  <c r="JG242" i="2"/>
  <c r="JF242" i="2"/>
  <c r="JE242" i="2"/>
  <c r="JB242" i="2"/>
  <c r="IY242" i="2"/>
  <c r="IT242" i="2"/>
  <c r="IS242" i="2"/>
  <c r="IR242" i="2"/>
  <c r="IQ242" i="2"/>
  <c r="IP242" i="2"/>
  <c r="IM242" i="2"/>
  <c r="IJ242" i="2"/>
  <c r="IF242" i="2"/>
  <c r="IU242" i="2" s="1"/>
  <c r="IE242" i="2"/>
  <c r="ID242" i="2"/>
  <c r="IC242" i="2"/>
  <c r="IB242" i="2"/>
  <c r="IA242" i="2"/>
  <c r="HX242" i="2"/>
  <c r="HU242" i="2"/>
  <c r="HR242" i="2"/>
  <c r="HO242" i="2"/>
  <c r="HN242" i="2"/>
  <c r="HM242" i="2"/>
  <c r="HL242" i="2"/>
  <c r="HI242" i="2"/>
  <c r="HF242" i="2"/>
  <c r="HC242" i="2"/>
  <c r="GW242" i="2"/>
  <c r="GT242" i="2"/>
  <c r="GP242" i="2"/>
  <c r="GO242" i="2"/>
  <c r="GQ242" i="2" s="1"/>
  <c r="GN242" i="2"/>
  <c r="GK242" i="2"/>
  <c r="GH242" i="2"/>
  <c r="GE242" i="2"/>
  <c r="GA242" i="2"/>
  <c r="FZ242" i="2"/>
  <c r="GB242" i="2" s="1"/>
  <c r="FY242" i="2"/>
  <c r="FV242" i="2"/>
  <c r="FS242" i="2"/>
  <c r="FP242" i="2"/>
  <c r="FO242" i="2"/>
  <c r="FN242" i="2"/>
  <c r="FM242" i="2"/>
  <c r="FJ242" i="2"/>
  <c r="FG242" i="2"/>
  <c r="FD242" i="2"/>
  <c r="FC242" i="2"/>
  <c r="FB242" i="2"/>
  <c r="FA242" i="2"/>
  <c r="EX242" i="2"/>
  <c r="EU242" i="2"/>
  <c r="ER242" i="2"/>
  <c r="EN242" i="2"/>
  <c r="GY242" i="2" s="1"/>
  <c r="EM242" i="2"/>
  <c r="EL242" i="2"/>
  <c r="EI242" i="2"/>
  <c r="EF242" i="2"/>
  <c r="EC242" i="2"/>
  <c r="DW242" i="2"/>
  <c r="DV242" i="2"/>
  <c r="DU242" i="2"/>
  <c r="DT242" i="2"/>
  <c r="DQ242" i="2"/>
  <c r="DM242" i="2"/>
  <c r="DL242" i="2"/>
  <c r="DN242" i="2" s="1"/>
  <c r="DK242" i="2"/>
  <c r="DH242" i="2"/>
  <c r="DA242" i="2"/>
  <c r="CZ242" i="2"/>
  <c r="DB242" i="2" s="1"/>
  <c r="CY242" i="2"/>
  <c r="CV242" i="2"/>
  <c r="CS242" i="2"/>
  <c r="CO242" i="2"/>
  <c r="CN242" i="2"/>
  <c r="CP242" i="2" s="1"/>
  <c r="CM242" i="2"/>
  <c r="CJ242" i="2"/>
  <c r="CG242" i="2"/>
  <c r="CD242" i="2"/>
  <c r="CC242" i="2"/>
  <c r="CB242" i="2"/>
  <c r="CA242" i="2"/>
  <c r="BX242" i="2"/>
  <c r="BU242" i="2"/>
  <c r="BR242" i="2"/>
  <c r="BO242" i="2"/>
  <c r="BL242" i="2"/>
  <c r="BH242" i="2"/>
  <c r="DD242" i="2" s="1"/>
  <c r="DY242" i="2" s="1"/>
  <c r="LF242" i="2" s="1"/>
  <c r="BG242" i="2"/>
  <c r="BI242" i="2" s="1"/>
  <c r="BF242" i="2"/>
  <c r="BC242" i="2"/>
  <c r="AZ242" i="2"/>
  <c r="AW242" i="2"/>
  <c r="AT242" i="2"/>
  <c r="AQ242" i="2"/>
  <c r="AM242" i="2"/>
  <c r="AL242" i="2"/>
  <c r="AN242" i="2" s="1"/>
  <c r="AK242" i="2"/>
  <c r="AH242" i="2"/>
  <c r="AE242" i="2"/>
  <c r="AB242" i="2"/>
  <c r="Y242" i="2"/>
  <c r="V242" i="2"/>
  <c r="S242" i="2"/>
  <c r="P242" i="2"/>
  <c r="M242" i="2"/>
  <c r="J242" i="2"/>
  <c r="G242" i="2"/>
  <c r="D242" i="2"/>
  <c r="LC241" i="2"/>
  <c r="LB241" i="2"/>
  <c r="LA241" i="2"/>
  <c r="KZ241" i="2"/>
  <c r="KY241" i="2"/>
  <c r="KT241" i="2"/>
  <c r="KR241" i="2"/>
  <c r="KQ241" i="2"/>
  <c r="KP241" i="2"/>
  <c r="KN241" i="2"/>
  <c r="KM241" i="2"/>
  <c r="KL241" i="2"/>
  <c r="KK241" i="2"/>
  <c r="KJ241" i="2"/>
  <c r="KH241" i="2"/>
  <c r="KG241" i="2"/>
  <c r="KI241" i="2" s="1"/>
  <c r="KE241" i="2"/>
  <c r="KW241" i="2" s="1"/>
  <c r="KD241" i="2"/>
  <c r="JV241" i="2"/>
  <c r="JU241" i="2"/>
  <c r="JP241" i="2"/>
  <c r="JO241" i="2"/>
  <c r="JQ241" i="2" s="1"/>
  <c r="JN241" i="2"/>
  <c r="JM241" i="2"/>
  <c r="JL241" i="2"/>
  <c r="JJ241" i="2"/>
  <c r="JS241" i="2" s="1"/>
  <c r="JI241" i="2"/>
  <c r="JK241" i="2" s="1"/>
  <c r="JF241" i="2"/>
  <c r="JE241" i="2"/>
  <c r="JD241" i="2"/>
  <c r="JC241" i="2"/>
  <c r="JA241" i="2"/>
  <c r="IZ241" i="2"/>
  <c r="JB241" i="2" s="1"/>
  <c r="IY241" i="2"/>
  <c r="IX241" i="2"/>
  <c r="JG241" i="2" s="1"/>
  <c r="IW241" i="2"/>
  <c r="IR241" i="2"/>
  <c r="IQ241" i="2"/>
  <c r="IS241" i="2" s="1"/>
  <c r="IP241" i="2"/>
  <c r="IO241" i="2"/>
  <c r="IN241" i="2"/>
  <c r="IL241" i="2"/>
  <c r="IK241" i="2"/>
  <c r="IM241" i="2" s="1"/>
  <c r="IH241" i="2"/>
  <c r="HZ241" i="2"/>
  <c r="IA241" i="2" s="1"/>
  <c r="HY241" i="2"/>
  <c r="HX241" i="2"/>
  <c r="HW241" i="2"/>
  <c r="HV241" i="2"/>
  <c r="HT241" i="2"/>
  <c r="HS241" i="2"/>
  <c r="HR241" i="2"/>
  <c r="HQ241" i="2"/>
  <c r="HP241" i="2"/>
  <c r="HK241" i="2"/>
  <c r="HJ241" i="2"/>
  <c r="HI241" i="2"/>
  <c r="HH241" i="2"/>
  <c r="HN241" i="2" s="1"/>
  <c r="HG241" i="2"/>
  <c r="HE241" i="2"/>
  <c r="HD241" i="2"/>
  <c r="HC241" i="2"/>
  <c r="HB241" i="2"/>
  <c r="HA241" i="2"/>
  <c r="GV241" i="2"/>
  <c r="GU241" i="2"/>
  <c r="GW241" i="2" s="1"/>
  <c r="GT241" i="2"/>
  <c r="GS241" i="2"/>
  <c r="GR241" i="2"/>
  <c r="GM241" i="2"/>
  <c r="GL241" i="2"/>
  <c r="GK241" i="2"/>
  <c r="GJ241" i="2"/>
  <c r="GI241" i="2"/>
  <c r="GG241" i="2"/>
  <c r="GF241" i="2"/>
  <c r="GH241" i="2" s="1"/>
  <c r="GE241" i="2"/>
  <c r="GD241" i="2"/>
  <c r="GC241" i="2"/>
  <c r="FX241" i="2"/>
  <c r="FW241" i="2"/>
  <c r="FY241" i="2" s="1"/>
  <c r="FT241" i="2"/>
  <c r="FR241" i="2"/>
  <c r="GA241" i="2" s="1"/>
  <c r="FQ241" i="2"/>
  <c r="FS241" i="2" s="1"/>
  <c r="FO241" i="2"/>
  <c r="FN241" i="2"/>
  <c r="FM241" i="2"/>
  <c r="FL241" i="2"/>
  <c r="FK241" i="2"/>
  <c r="FH241" i="2"/>
  <c r="FG241" i="2"/>
  <c r="FF241" i="2"/>
  <c r="FE241" i="2"/>
  <c r="EZ241" i="2"/>
  <c r="EY241" i="2"/>
  <c r="FA241" i="2" s="1"/>
  <c r="EV241" i="2"/>
  <c r="ET241" i="2"/>
  <c r="ES241" i="2"/>
  <c r="EU241" i="2" s="1"/>
  <c r="EQ241" i="2"/>
  <c r="EP241" i="2"/>
  <c r="EK241" i="2"/>
  <c r="EJ241" i="2"/>
  <c r="EL241" i="2" s="1"/>
  <c r="EH241" i="2"/>
  <c r="EN241" i="2" s="1"/>
  <c r="EG241" i="2"/>
  <c r="EF241" i="2"/>
  <c r="EE241" i="2"/>
  <c r="ED241" i="2"/>
  <c r="EM241" i="2" s="1"/>
  <c r="EO241" i="2" s="1"/>
  <c r="EB241" i="2"/>
  <c r="EA241" i="2"/>
  <c r="DS241" i="2"/>
  <c r="DR241" i="2"/>
  <c r="DQ241" i="2"/>
  <c r="DP241" i="2"/>
  <c r="DV241" i="2" s="1"/>
  <c r="DO241" i="2"/>
  <c r="DL241" i="2"/>
  <c r="DK241" i="2"/>
  <c r="DJ241" i="2"/>
  <c r="DM241" i="2" s="1"/>
  <c r="DI241" i="2"/>
  <c r="DH241" i="2"/>
  <c r="DG241" i="2"/>
  <c r="DF241" i="2"/>
  <c r="DC241" i="2"/>
  <c r="CX241" i="2"/>
  <c r="CW241" i="2"/>
  <c r="CY241" i="2" s="1"/>
  <c r="CU241" i="2"/>
  <c r="DA241" i="2" s="1"/>
  <c r="CT241" i="2"/>
  <c r="CS241" i="2"/>
  <c r="CR241" i="2"/>
  <c r="CQ241" i="2"/>
  <c r="CZ241" i="2" s="1"/>
  <c r="DB241" i="2" s="1"/>
  <c r="CN241" i="2"/>
  <c r="CL241" i="2"/>
  <c r="CM241" i="2" s="1"/>
  <c r="CK241" i="2"/>
  <c r="CI241" i="2"/>
  <c r="CH241" i="2"/>
  <c r="CJ241" i="2" s="1"/>
  <c r="CF241" i="2"/>
  <c r="CE241" i="2"/>
  <c r="CG241" i="2" s="1"/>
  <c r="BZ241" i="2"/>
  <c r="BY241" i="2"/>
  <c r="CA241" i="2" s="1"/>
  <c r="BW241" i="2"/>
  <c r="CC241" i="2" s="1"/>
  <c r="BV241" i="2"/>
  <c r="BU241" i="2"/>
  <c r="BT241" i="2"/>
  <c r="BS241" i="2"/>
  <c r="BQ241" i="2"/>
  <c r="BP241" i="2"/>
  <c r="CB241" i="2" s="1"/>
  <c r="CD241" i="2" s="1"/>
  <c r="BN241" i="2"/>
  <c r="BO241" i="2" s="1"/>
  <c r="BM241" i="2"/>
  <c r="BK241" i="2"/>
  <c r="BJ241" i="2"/>
  <c r="BL241" i="2" s="1"/>
  <c r="BH241" i="2"/>
  <c r="BG241" i="2"/>
  <c r="BI241" i="2" s="1"/>
  <c r="BF241" i="2"/>
  <c r="BE241" i="2"/>
  <c r="BD241" i="2"/>
  <c r="BB241" i="2"/>
  <c r="BA241" i="2"/>
  <c r="BC241" i="2" s="1"/>
  <c r="AY241" i="2"/>
  <c r="AX241" i="2"/>
  <c r="AW241" i="2"/>
  <c r="AV241" i="2"/>
  <c r="AU241" i="2"/>
  <c r="AR241" i="2"/>
  <c r="AP241" i="2"/>
  <c r="AO241" i="2"/>
  <c r="AJ241" i="2"/>
  <c r="AI241" i="2"/>
  <c r="AK241" i="2" s="1"/>
  <c r="AH241" i="2"/>
  <c r="AG241" i="2"/>
  <c r="AF241" i="2"/>
  <c r="AD241" i="2"/>
  <c r="AC241" i="2"/>
  <c r="AE241" i="2" s="1"/>
  <c r="AA241" i="2"/>
  <c r="Z241" i="2"/>
  <c r="AB241" i="2" s="1"/>
  <c r="Y241" i="2"/>
  <c r="X241" i="2"/>
  <c r="W241" i="2"/>
  <c r="U241" i="2"/>
  <c r="T241" i="2"/>
  <c r="V241" i="2" s="1"/>
  <c r="S241" i="2"/>
  <c r="R241" i="2"/>
  <c r="Q241" i="2"/>
  <c r="P241" i="2"/>
  <c r="O241" i="2"/>
  <c r="N241" i="2"/>
  <c r="L241" i="2"/>
  <c r="K241" i="2"/>
  <c r="M241" i="2" s="1"/>
  <c r="J241" i="2"/>
  <c r="I241" i="2"/>
  <c r="AM241" i="2" s="1"/>
  <c r="H241" i="2"/>
  <c r="AL241" i="2" s="1"/>
  <c r="AN241" i="2" s="1"/>
  <c r="E241" i="2"/>
  <c r="C241" i="2"/>
  <c r="B241" i="2"/>
  <c r="LD240" i="2"/>
  <c r="LA240" i="2"/>
  <c r="KW240" i="2"/>
  <c r="KV240" i="2"/>
  <c r="KU240" i="2"/>
  <c r="KT240" i="2"/>
  <c r="KS240" i="2"/>
  <c r="KR240" i="2"/>
  <c r="KO240" i="2"/>
  <c r="KL240" i="2"/>
  <c r="KI240" i="2"/>
  <c r="KF240" i="2"/>
  <c r="KE240" i="2"/>
  <c r="KD240" i="2"/>
  <c r="KB240" i="2"/>
  <c r="JX240" i="2"/>
  <c r="JW240" i="2"/>
  <c r="JT240" i="2"/>
  <c r="JS240" i="2"/>
  <c r="JR240" i="2"/>
  <c r="JQ240" i="2"/>
  <c r="JN240" i="2"/>
  <c r="JK240" i="2"/>
  <c r="JG240" i="2"/>
  <c r="JH240" i="2" s="1"/>
  <c r="JF240" i="2"/>
  <c r="JE240" i="2"/>
  <c r="JB240" i="2"/>
  <c r="IY240" i="2"/>
  <c r="IX240" i="2"/>
  <c r="IU240" i="2"/>
  <c r="IT240" i="2"/>
  <c r="IV240" i="2" s="1"/>
  <c r="IS240" i="2"/>
  <c r="IR240" i="2"/>
  <c r="IQ240" i="2"/>
  <c r="IP240" i="2"/>
  <c r="IM240" i="2"/>
  <c r="II240" i="2"/>
  <c r="IJ240" i="2" s="1"/>
  <c r="IG240" i="2"/>
  <c r="IF240" i="2"/>
  <c r="ID240" i="2"/>
  <c r="IC240" i="2"/>
  <c r="IB240" i="2"/>
  <c r="IA240" i="2"/>
  <c r="HX240" i="2"/>
  <c r="HU240" i="2"/>
  <c r="HR240" i="2"/>
  <c r="HO240" i="2"/>
  <c r="HN240" i="2"/>
  <c r="HM240" i="2"/>
  <c r="IE240" i="2" s="1"/>
  <c r="HL240" i="2"/>
  <c r="HI240" i="2"/>
  <c r="HF240" i="2"/>
  <c r="HC240" i="2"/>
  <c r="GW240" i="2"/>
  <c r="GU240" i="2"/>
  <c r="GT240" i="2"/>
  <c r="GP240" i="2"/>
  <c r="GQ240" i="2" s="1"/>
  <c r="GO240" i="2"/>
  <c r="GN240" i="2"/>
  <c r="GK240" i="2"/>
  <c r="GH240" i="2"/>
  <c r="GE240" i="2"/>
  <c r="GA240" i="2"/>
  <c r="FZ240" i="2"/>
  <c r="FY240" i="2"/>
  <c r="FU240" i="2"/>
  <c r="FU241" i="2" s="1"/>
  <c r="FV241" i="2" s="1"/>
  <c r="FS240" i="2"/>
  <c r="FO240" i="2"/>
  <c r="FN240" i="2"/>
  <c r="FP240" i="2" s="1"/>
  <c r="FM240" i="2"/>
  <c r="FJ240" i="2"/>
  <c r="FI240" i="2"/>
  <c r="FI241" i="2" s="1"/>
  <c r="FG240" i="2"/>
  <c r="FB240" i="2"/>
  <c r="FA240" i="2"/>
  <c r="EX240" i="2"/>
  <c r="EW240" i="2"/>
  <c r="EW241" i="2" s="1"/>
  <c r="EX241" i="2" s="1"/>
  <c r="EU240" i="2"/>
  <c r="ER240" i="2"/>
  <c r="EQ240" i="2"/>
  <c r="EN240" i="2"/>
  <c r="EM240" i="2"/>
  <c r="EL240" i="2"/>
  <c r="EI240" i="2"/>
  <c r="EH240" i="2"/>
  <c r="EF240" i="2"/>
  <c r="EC240" i="2"/>
  <c r="DW240" i="2"/>
  <c r="DV240" i="2"/>
  <c r="DU240" i="2"/>
  <c r="DT240" i="2"/>
  <c r="DQ240" i="2"/>
  <c r="DM240" i="2"/>
  <c r="DL240" i="2"/>
  <c r="DN240" i="2" s="1"/>
  <c r="DK240" i="2"/>
  <c r="DH240" i="2"/>
  <c r="DA240" i="2"/>
  <c r="CZ240" i="2"/>
  <c r="DB240" i="2" s="1"/>
  <c r="CY240" i="2"/>
  <c r="CV240" i="2"/>
  <c r="CS240" i="2"/>
  <c r="CP240" i="2"/>
  <c r="CO240" i="2"/>
  <c r="CN240" i="2"/>
  <c r="CM240" i="2"/>
  <c r="CJ240" i="2"/>
  <c r="CG240" i="2"/>
  <c r="CD240" i="2"/>
  <c r="CC240" i="2"/>
  <c r="CB240" i="2"/>
  <c r="CA240" i="2"/>
  <c r="BX240" i="2"/>
  <c r="BU240" i="2"/>
  <c r="BR240" i="2"/>
  <c r="BO240" i="2"/>
  <c r="BL240" i="2"/>
  <c r="BI240" i="2"/>
  <c r="BH240" i="2"/>
  <c r="BG240" i="2"/>
  <c r="BF240" i="2"/>
  <c r="BC240" i="2"/>
  <c r="AZ240" i="2"/>
  <c r="AW240" i="2"/>
  <c r="AT240" i="2"/>
  <c r="AS240" i="2"/>
  <c r="DD240" i="2" s="1"/>
  <c r="DY240" i="2" s="1"/>
  <c r="AQ240" i="2"/>
  <c r="AM240" i="2"/>
  <c r="AL240" i="2"/>
  <c r="AN240" i="2" s="1"/>
  <c r="AK240" i="2"/>
  <c r="AH240" i="2"/>
  <c r="AE240" i="2"/>
  <c r="AB240" i="2"/>
  <c r="Y240" i="2"/>
  <c r="V240" i="2"/>
  <c r="S240" i="2"/>
  <c r="P240" i="2"/>
  <c r="M240" i="2"/>
  <c r="J240" i="2"/>
  <c r="G240" i="2"/>
  <c r="F240" i="2"/>
  <c r="F241" i="2" s="1"/>
  <c r="D240" i="2"/>
  <c r="LD239" i="2"/>
  <c r="LA239" i="2"/>
  <c r="KW239" i="2"/>
  <c r="KT239" i="2"/>
  <c r="KS239" i="2"/>
  <c r="KV239" i="2" s="1"/>
  <c r="KX239" i="2" s="1"/>
  <c r="KR239" i="2"/>
  <c r="KO239" i="2"/>
  <c r="KL239" i="2"/>
  <c r="KI239" i="2"/>
  <c r="KF239" i="2"/>
  <c r="KA239" i="2"/>
  <c r="JY239" i="2"/>
  <c r="JW239" i="2"/>
  <c r="JS239" i="2"/>
  <c r="JT239" i="2" s="1"/>
  <c r="JR239" i="2"/>
  <c r="JQ239" i="2"/>
  <c r="JN239" i="2"/>
  <c r="JK239" i="2"/>
  <c r="JH239" i="2"/>
  <c r="JG239" i="2"/>
  <c r="JF239" i="2"/>
  <c r="JE239" i="2"/>
  <c r="JB239" i="2"/>
  <c r="IY239" i="2"/>
  <c r="IT239" i="2"/>
  <c r="IS239" i="2"/>
  <c r="IR239" i="2"/>
  <c r="IQ239" i="2"/>
  <c r="IP239" i="2"/>
  <c r="IM239" i="2"/>
  <c r="IJ239" i="2"/>
  <c r="IF239" i="2"/>
  <c r="IE239" i="2"/>
  <c r="ID239" i="2"/>
  <c r="IC239" i="2"/>
  <c r="IB239" i="2"/>
  <c r="IA239" i="2"/>
  <c r="HX239" i="2"/>
  <c r="HU239" i="2"/>
  <c r="HR239" i="2"/>
  <c r="HO239" i="2"/>
  <c r="HN239" i="2"/>
  <c r="HM239" i="2"/>
  <c r="HL239" i="2"/>
  <c r="HI239" i="2"/>
  <c r="HF239" i="2"/>
  <c r="HC239" i="2"/>
  <c r="GZ239" i="2"/>
  <c r="GW239" i="2"/>
  <c r="GT239" i="2"/>
  <c r="GP239" i="2"/>
  <c r="GO239" i="2"/>
  <c r="GQ239" i="2" s="1"/>
  <c r="GN239" i="2"/>
  <c r="GK239" i="2"/>
  <c r="GH239" i="2"/>
  <c r="GE239" i="2"/>
  <c r="GA239" i="2"/>
  <c r="FZ239" i="2"/>
  <c r="GB239" i="2" s="1"/>
  <c r="FY239" i="2"/>
  <c r="FV239" i="2"/>
  <c r="FS239" i="2"/>
  <c r="FP239" i="2"/>
  <c r="FO239" i="2"/>
  <c r="FN239" i="2"/>
  <c r="FM239" i="2"/>
  <c r="FJ239" i="2"/>
  <c r="FG239" i="2"/>
  <c r="FD239" i="2"/>
  <c r="FC239" i="2"/>
  <c r="FB239" i="2"/>
  <c r="FA239" i="2"/>
  <c r="EX239" i="2"/>
  <c r="EU239" i="2"/>
  <c r="ER239" i="2"/>
  <c r="EN239" i="2"/>
  <c r="GY239" i="2" s="1"/>
  <c r="EM239" i="2"/>
  <c r="GX239" i="2" s="1"/>
  <c r="EL239" i="2"/>
  <c r="EI239" i="2"/>
  <c r="EF239" i="2"/>
  <c r="EC239" i="2"/>
  <c r="DY239" i="2"/>
  <c r="DW239" i="2"/>
  <c r="DV239" i="2"/>
  <c r="DU239" i="2"/>
  <c r="DT239" i="2"/>
  <c r="DQ239" i="2"/>
  <c r="DM239" i="2"/>
  <c r="DL239" i="2"/>
  <c r="DK239" i="2"/>
  <c r="DH239" i="2"/>
  <c r="DA239" i="2"/>
  <c r="CZ239" i="2"/>
  <c r="CY239" i="2"/>
  <c r="CV239" i="2"/>
  <c r="CS239" i="2"/>
  <c r="CO239" i="2"/>
  <c r="CN239" i="2"/>
  <c r="CP239" i="2" s="1"/>
  <c r="CM239" i="2"/>
  <c r="CJ239" i="2"/>
  <c r="CG239" i="2"/>
  <c r="CD239" i="2"/>
  <c r="CC239" i="2"/>
  <c r="CB239" i="2"/>
  <c r="CA239" i="2"/>
  <c r="BX239" i="2"/>
  <c r="BU239" i="2"/>
  <c r="BR239" i="2"/>
  <c r="BO239" i="2"/>
  <c r="BL239" i="2"/>
  <c r="BI239" i="2"/>
  <c r="BH239" i="2"/>
  <c r="DD239" i="2" s="1"/>
  <c r="BG239" i="2"/>
  <c r="DC239" i="2" s="1"/>
  <c r="BF239" i="2"/>
  <c r="BC239" i="2"/>
  <c r="AZ239" i="2"/>
  <c r="AW239" i="2"/>
  <c r="AT239" i="2"/>
  <c r="AQ239" i="2"/>
  <c r="AM239" i="2"/>
  <c r="AL239" i="2"/>
  <c r="AN239" i="2" s="1"/>
  <c r="AK239" i="2"/>
  <c r="AH239" i="2"/>
  <c r="AE239" i="2"/>
  <c r="AB239" i="2"/>
  <c r="Y239" i="2"/>
  <c r="V239" i="2"/>
  <c r="S239" i="2"/>
  <c r="P239" i="2"/>
  <c r="M239" i="2"/>
  <c r="J239" i="2"/>
  <c r="G239" i="2"/>
  <c r="D239" i="2"/>
  <c r="LD238" i="2"/>
  <c r="LA238" i="2"/>
  <c r="KX238" i="2"/>
  <c r="KW238" i="2"/>
  <c r="KV238" i="2"/>
  <c r="KU238" i="2"/>
  <c r="KT238" i="2"/>
  <c r="KS238" i="2"/>
  <c r="KR238" i="2"/>
  <c r="KO238" i="2"/>
  <c r="KL238" i="2"/>
  <c r="KI238" i="2"/>
  <c r="KF238" i="2"/>
  <c r="KC238" i="2"/>
  <c r="KB238" i="2"/>
  <c r="KA238" i="2"/>
  <c r="JZ238" i="2"/>
  <c r="JW238" i="2"/>
  <c r="JT238" i="2"/>
  <c r="JS238" i="2"/>
  <c r="JR238" i="2"/>
  <c r="JQ238" i="2"/>
  <c r="JN238" i="2"/>
  <c r="JK238" i="2"/>
  <c r="JG238" i="2"/>
  <c r="JF238" i="2"/>
  <c r="JH238" i="2" s="1"/>
  <c r="JE238" i="2"/>
  <c r="JB238" i="2"/>
  <c r="IY238" i="2"/>
  <c r="IS238" i="2"/>
  <c r="IR238" i="2"/>
  <c r="IQ238" i="2"/>
  <c r="IP238" i="2"/>
  <c r="IM238" i="2"/>
  <c r="IJ238" i="2"/>
  <c r="IE238" i="2"/>
  <c r="ID238" i="2"/>
  <c r="IC238" i="2"/>
  <c r="IB238" i="2"/>
  <c r="IA238" i="2"/>
  <c r="HX238" i="2"/>
  <c r="HU238" i="2"/>
  <c r="HR238" i="2"/>
  <c r="HO238" i="2"/>
  <c r="HN238" i="2"/>
  <c r="IF238" i="2" s="1"/>
  <c r="IU238" i="2" s="1"/>
  <c r="HM238" i="2"/>
  <c r="HL238" i="2"/>
  <c r="HI238" i="2"/>
  <c r="HF238" i="2"/>
  <c r="HC238" i="2"/>
  <c r="GY238" i="2"/>
  <c r="GW238" i="2"/>
  <c r="GT238" i="2"/>
  <c r="GQ238" i="2"/>
  <c r="GP238" i="2"/>
  <c r="GO238" i="2"/>
  <c r="GN238" i="2"/>
  <c r="GK238" i="2"/>
  <c r="GH238" i="2"/>
  <c r="GE238" i="2"/>
  <c r="GB238" i="2"/>
  <c r="GA238" i="2"/>
  <c r="FZ238" i="2"/>
  <c r="FY238" i="2"/>
  <c r="FV238" i="2"/>
  <c r="FS238" i="2"/>
  <c r="FP238" i="2"/>
  <c r="FO238" i="2"/>
  <c r="FN238" i="2"/>
  <c r="FM238" i="2"/>
  <c r="FJ238" i="2"/>
  <c r="FG238" i="2"/>
  <c r="FC238" i="2"/>
  <c r="FB238" i="2"/>
  <c r="FD238" i="2" s="1"/>
  <c r="FA238" i="2"/>
  <c r="EX238" i="2"/>
  <c r="EU238" i="2"/>
  <c r="ER238" i="2"/>
  <c r="EN238" i="2"/>
  <c r="EM238" i="2"/>
  <c r="EO238" i="2" s="1"/>
  <c r="EL238" i="2"/>
  <c r="EI238" i="2"/>
  <c r="EF238" i="2"/>
  <c r="EC238" i="2"/>
  <c r="DW238" i="2"/>
  <c r="DV238" i="2"/>
  <c r="DU238" i="2"/>
  <c r="DT238" i="2"/>
  <c r="DQ238" i="2"/>
  <c r="DM238" i="2"/>
  <c r="DL238" i="2"/>
  <c r="DN238" i="2" s="1"/>
  <c r="DK238" i="2"/>
  <c r="DH238" i="2"/>
  <c r="DA238" i="2"/>
  <c r="CZ238" i="2"/>
  <c r="DB238" i="2" s="1"/>
  <c r="CY238" i="2"/>
  <c r="CV238" i="2"/>
  <c r="CS238" i="2"/>
  <c r="CP238" i="2"/>
  <c r="CO238" i="2"/>
  <c r="CN238" i="2"/>
  <c r="CM238" i="2"/>
  <c r="CJ238" i="2"/>
  <c r="CG238" i="2"/>
  <c r="CD238" i="2"/>
  <c r="CC238" i="2"/>
  <c r="CB238" i="2"/>
  <c r="CA238" i="2"/>
  <c r="BX238" i="2"/>
  <c r="BU238" i="2"/>
  <c r="BR238" i="2"/>
  <c r="BO238" i="2"/>
  <c r="BL238" i="2"/>
  <c r="BI238" i="2"/>
  <c r="BH238" i="2"/>
  <c r="DD238" i="2" s="1"/>
  <c r="BG238" i="2"/>
  <c r="DC238" i="2" s="1"/>
  <c r="BF238" i="2"/>
  <c r="BC238" i="2"/>
  <c r="AZ238" i="2"/>
  <c r="AW238" i="2"/>
  <c r="AT238" i="2"/>
  <c r="AQ238" i="2"/>
  <c r="AM238" i="2"/>
  <c r="AN238" i="2" s="1"/>
  <c r="AL238" i="2"/>
  <c r="AK238" i="2"/>
  <c r="AH238" i="2"/>
  <c r="AE238" i="2"/>
  <c r="AB238" i="2"/>
  <c r="Y238" i="2"/>
  <c r="V238" i="2"/>
  <c r="S238" i="2"/>
  <c r="P238" i="2"/>
  <c r="M238" i="2"/>
  <c r="J238" i="2"/>
  <c r="G238" i="2"/>
  <c r="D238" i="2"/>
  <c r="LC237" i="2"/>
  <c r="LB237" i="2"/>
  <c r="LD237" i="2" s="1"/>
  <c r="LA237" i="2"/>
  <c r="KZ237" i="2"/>
  <c r="KY237" i="2"/>
  <c r="KT237" i="2"/>
  <c r="KS237" i="2"/>
  <c r="KU237" i="2" s="1"/>
  <c r="KR237" i="2"/>
  <c r="KQ237" i="2"/>
  <c r="KP237" i="2"/>
  <c r="KN237" i="2"/>
  <c r="KM237" i="2"/>
  <c r="KO237" i="2" s="1"/>
  <c r="KK237" i="2"/>
  <c r="KJ237" i="2"/>
  <c r="KI237" i="2"/>
  <c r="KH237" i="2"/>
  <c r="KG237" i="2"/>
  <c r="KB237" i="2"/>
  <c r="JY237" i="2"/>
  <c r="JZ237" i="2" s="1"/>
  <c r="JX237" i="2"/>
  <c r="JV237" i="2"/>
  <c r="JU237" i="2"/>
  <c r="JQ237" i="2"/>
  <c r="JP237" i="2"/>
  <c r="JO237" i="2"/>
  <c r="JM237" i="2"/>
  <c r="JL237" i="2"/>
  <c r="JJ237" i="2"/>
  <c r="JI237" i="2"/>
  <c r="JK237" i="2" s="1"/>
  <c r="JD237" i="2"/>
  <c r="JE237" i="2" s="1"/>
  <c r="JC237" i="2"/>
  <c r="JA237" i="2"/>
  <c r="IZ237" i="2"/>
  <c r="JB237" i="2" s="1"/>
  <c r="IW237" i="2"/>
  <c r="IO237" i="2"/>
  <c r="IN237" i="2"/>
  <c r="IP237" i="2" s="1"/>
  <c r="IL237" i="2"/>
  <c r="IR237" i="2" s="1"/>
  <c r="IK237" i="2"/>
  <c r="IM237" i="2" s="1"/>
  <c r="II237" i="2"/>
  <c r="IH237" i="2"/>
  <c r="IJ237" i="2" s="1"/>
  <c r="HZ237" i="2"/>
  <c r="IC237" i="2" s="1"/>
  <c r="HY237" i="2"/>
  <c r="IA237" i="2" s="1"/>
  <c r="HX237" i="2"/>
  <c r="HW237" i="2"/>
  <c r="HV237" i="2"/>
  <c r="HU237" i="2"/>
  <c r="HT237" i="2"/>
  <c r="HS237" i="2"/>
  <c r="HQ237" i="2"/>
  <c r="HP237" i="2"/>
  <c r="HR237" i="2" s="1"/>
  <c r="HK237" i="2"/>
  <c r="HJ237" i="2"/>
  <c r="HL237" i="2" s="1"/>
  <c r="HI237" i="2"/>
  <c r="HH237" i="2"/>
  <c r="HN237" i="2" s="1"/>
  <c r="IF237" i="2" s="1"/>
  <c r="HG237" i="2"/>
  <c r="HM237" i="2" s="1"/>
  <c r="HE237" i="2"/>
  <c r="HF237" i="2" s="1"/>
  <c r="HD237" i="2"/>
  <c r="HB237" i="2"/>
  <c r="HA237" i="2"/>
  <c r="GW237" i="2"/>
  <c r="GV237" i="2"/>
  <c r="GU237" i="2"/>
  <c r="GS237" i="2"/>
  <c r="GR237" i="2"/>
  <c r="GM237" i="2"/>
  <c r="GL237" i="2"/>
  <c r="GO237" i="2" s="1"/>
  <c r="GK237" i="2"/>
  <c r="GJ237" i="2"/>
  <c r="GI237" i="2"/>
  <c r="GG237" i="2"/>
  <c r="GF237" i="2"/>
  <c r="GH237" i="2" s="1"/>
  <c r="GD237" i="2"/>
  <c r="GC237" i="2"/>
  <c r="GE237" i="2" s="1"/>
  <c r="FX237" i="2"/>
  <c r="FW237" i="2"/>
  <c r="FY237" i="2" s="1"/>
  <c r="FU237" i="2"/>
  <c r="FT237" i="2"/>
  <c r="FR237" i="2"/>
  <c r="FQ237" i="2"/>
  <c r="FS237" i="2" s="1"/>
  <c r="FL237" i="2"/>
  <c r="FM237" i="2" s="1"/>
  <c r="FK237" i="2"/>
  <c r="FI237" i="2"/>
  <c r="FH237" i="2"/>
  <c r="FJ237" i="2" s="1"/>
  <c r="FF237" i="2"/>
  <c r="FE237" i="2"/>
  <c r="EZ237" i="2"/>
  <c r="EY237" i="2"/>
  <c r="FA237" i="2" s="1"/>
  <c r="EW237" i="2"/>
  <c r="EV237" i="2"/>
  <c r="EX237" i="2" s="1"/>
  <c r="ET237" i="2"/>
  <c r="ES237" i="2"/>
  <c r="EU237" i="2" s="1"/>
  <c r="EQ237" i="2"/>
  <c r="EP237" i="2"/>
  <c r="ER237" i="2" s="1"/>
  <c r="EN237" i="2"/>
  <c r="EK237" i="2"/>
  <c r="EJ237" i="2"/>
  <c r="EL237" i="2" s="1"/>
  <c r="EH237" i="2"/>
  <c r="EG237" i="2"/>
  <c r="EF237" i="2"/>
  <c r="EE237" i="2"/>
  <c r="ED237" i="2"/>
  <c r="EC237" i="2"/>
  <c r="EB237" i="2"/>
  <c r="EA237" i="2"/>
  <c r="DS237" i="2"/>
  <c r="DR237" i="2"/>
  <c r="DP237" i="2"/>
  <c r="DO237" i="2"/>
  <c r="DJ237" i="2"/>
  <c r="DM237" i="2" s="1"/>
  <c r="DI237" i="2"/>
  <c r="DK237" i="2" s="1"/>
  <c r="DH237" i="2"/>
  <c r="DG237" i="2"/>
  <c r="DF237" i="2"/>
  <c r="DA237" i="2"/>
  <c r="CZ237" i="2"/>
  <c r="DB237" i="2" s="1"/>
  <c r="CX237" i="2"/>
  <c r="CW237" i="2"/>
  <c r="CY237" i="2" s="1"/>
  <c r="CU237" i="2"/>
  <c r="CT237" i="2"/>
  <c r="CV237" i="2" s="1"/>
  <c r="CR237" i="2"/>
  <c r="CS237" i="2" s="1"/>
  <c r="CQ237" i="2"/>
  <c r="CL237" i="2"/>
  <c r="CO237" i="2" s="1"/>
  <c r="CK237" i="2"/>
  <c r="CJ237" i="2"/>
  <c r="CI237" i="2"/>
  <c r="CH237" i="2"/>
  <c r="CF237" i="2"/>
  <c r="CE237" i="2"/>
  <c r="CG237" i="2" s="1"/>
  <c r="CC237" i="2"/>
  <c r="CD237" i="2" s="1"/>
  <c r="CB237" i="2"/>
  <c r="BZ237" i="2"/>
  <c r="BY237" i="2"/>
  <c r="CA237" i="2" s="1"/>
  <c r="BW237" i="2"/>
  <c r="BV237" i="2"/>
  <c r="BX237" i="2" s="1"/>
  <c r="BU237" i="2"/>
  <c r="BT237" i="2"/>
  <c r="BS237" i="2"/>
  <c r="BQ237" i="2"/>
  <c r="BR237" i="2" s="1"/>
  <c r="BP237" i="2"/>
  <c r="BN237" i="2"/>
  <c r="BM237" i="2"/>
  <c r="BL237" i="2"/>
  <c r="BK237" i="2"/>
  <c r="BJ237" i="2"/>
  <c r="BF237" i="2"/>
  <c r="BE237" i="2"/>
  <c r="BD237" i="2"/>
  <c r="BB237" i="2"/>
  <c r="BA237" i="2"/>
  <c r="BC237" i="2" s="1"/>
  <c r="AY237" i="2"/>
  <c r="AX237" i="2"/>
  <c r="AZ237" i="2" s="1"/>
  <c r="AV237" i="2"/>
  <c r="AW237" i="2" s="1"/>
  <c r="AU237" i="2"/>
  <c r="AS237" i="2"/>
  <c r="AT237" i="2" s="1"/>
  <c r="AR237" i="2"/>
  <c r="AP237" i="2"/>
  <c r="AO237" i="2"/>
  <c r="AJ237" i="2"/>
  <c r="AI237" i="2"/>
  <c r="AK237" i="2" s="1"/>
  <c r="AH237" i="2"/>
  <c r="AG237" i="2"/>
  <c r="AF237" i="2"/>
  <c r="AD237" i="2"/>
  <c r="AC237" i="2"/>
  <c r="AE237" i="2" s="1"/>
  <c r="AA237" i="2"/>
  <c r="Z237" i="2"/>
  <c r="AB237" i="2" s="1"/>
  <c r="Y237" i="2"/>
  <c r="X237" i="2"/>
  <c r="W237" i="2"/>
  <c r="U237" i="2"/>
  <c r="V237" i="2" s="1"/>
  <c r="T237" i="2"/>
  <c r="R237" i="2"/>
  <c r="Q237" i="2"/>
  <c r="S237" i="2" s="1"/>
  <c r="P237" i="2"/>
  <c r="O237" i="2"/>
  <c r="N237" i="2"/>
  <c r="M237" i="2"/>
  <c r="L237" i="2"/>
  <c r="K237" i="2"/>
  <c r="I237" i="2"/>
  <c r="AM237" i="2" s="1"/>
  <c r="H237" i="2"/>
  <c r="E237" i="2"/>
  <c r="G237" i="2" s="1"/>
  <c r="C237" i="2"/>
  <c r="B237" i="2"/>
  <c r="D237" i="2" s="1"/>
  <c r="LD236" i="2"/>
  <c r="LA236" i="2"/>
  <c r="KV236" i="2"/>
  <c r="KX236" i="2" s="1"/>
  <c r="KU236" i="2"/>
  <c r="KT236" i="2"/>
  <c r="KW236" i="2" s="1"/>
  <c r="KS236" i="2"/>
  <c r="KR236" i="2"/>
  <c r="KO236" i="2"/>
  <c r="KL236" i="2"/>
  <c r="KI236" i="2"/>
  <c r="KF236" i="2"/>
  <c r="KC236" i="2"/>
  <c r="KB236" i="2"/>
  <c r="KA236" i="2"/>
  <c r="JZ236" i="2"/>
  <c r="JW236" i="2"/>
  <c r="JS236" i="2"/>
  <c r="JR236" i="2"/>
  <c r="JT236" i="2" s="1"/>
  <c r="JQ236" i="2"/>
  <c r="JN236" i="2"/>
  <c r="JK236" i="2"/>
  <c r="JF236" i="2"/>
  <c r="JE236" i="2"/>
  <c r="JB236" i="2"/>
  <c r="IX236" i="2"/>
  <c r="IR236" i="2"/>
  <c r="IQ236" i="2"/>
  <c r="IS236" i="2" s="1"/>
  <c r="IP236" i="2"/>
  <c r="IM236" i="2"/>
  <c r="IJ236" i="2"/>
  <c r="IC236" i="2"/>
  <c r="IB236" i="2"/>
  <c r="ID236" i="2" s="1"/>
  <c r="IA236" i="2"/>
  <c r="HX236" i="2"/>
  <c r="HU236" i="2"/>
  <c r="HR236" i="2"/>
  <c r="HN236" i="2"/>
  <c r="IF236" i="2" s="1"/>
  <c r="IU236" i="2" s="1"/>
  <c r="HM236" i="2"/>
  <c r="HL236" i="2"/>
  <c r="HI236" i="2"/>
  <c r="HF236" i="2"/>
  <c r="HC236" i="2"/>
  <c r="GW236" i="2"/>
  <c r="GT236" i="2"/>
  <c r="GQ236" i="2"/>
  <c r="GP236" i="2"/>
  <c r="GO236" i="2"/>
  <c r="GN236" i="2"/>
  <c r="GK236" i="2"/>
  <c r="GH236" i="2"/>
  <c r="GE236" i="2"/>
  <c r="GB236" i="2"/>
  <c r="GA236" i="2"/>
  <c r="FZ236" i="2"/>
  <c r="FY236" i="2"/>
  <c r="FV236" i="2"/>
  <c r="FS236" i="2"/>
  <c r="FO236" i="2"/>
  <c r="FN236" i="2"/>
  <c r="FM236" i="2"/>
  <c r="FJ236" i="2"/>
  <c r="FG236" i="2"/>
  <c r="FC236" i="2"/>
  <c r="FB236" i="2"/>
  <c r="FD236" i="2" s="1"/>
  <c r="FA236" i="2"/>
  <c r="EX236" i="2"/>
  <c r="EU236" i="2"/>
  <c r="ER236" i="2"/>
  <c r="EO236" i="2"/>
  <c r="EN236" i="2"/>
  <c r="EM236" i="2"/>
  <c r="EL236" i="2"/>
  <c r="EI236" i="2"/>
  <c r="EF236" i="2"/>
  <c r="EC236" i="2"/>
  <c r="DV236" i="2"/>
  <c r="DU236" i="2"/>
  <c r="DW236" i="2" s="1"/>
  <c r="DT236" i="2"/>
  <c r="DQ236" i="2"/>
  <c r="DM236" i="2"/>
  <c r="DL236" i="2"/>
  <c r="DN236" i="2" s="1"/>
  <c r="DK236" i="2"/>
  <c r="DH236" i="2"/>
  <c r="DA236" i="2"/>
  <c r="CZ236" i="2"/>
  <c r="DB236" i="2" s="1"/>
  <c r="CY236" i="2"/>
  <c r="CV236" i="2"/>
  <c r="CS236" i="2"/>
  <c r="CP236" i="2"/>
  <c r="CO236" i="2"/>
  <c r="CN236" i="2"/>
  <c r="CM236" i="2"/>
  <c r="CJ236" i="2"/>
  <c r="CG236" i="2"/>
  <c r="CC236" i="2"/>
  <c r="CB236" i="2"/>
  <c r="CA236" i="2"/>
  <c r="BX236" i="2"/>
  <c r="BU236" i="2"/>
  <c r="BR236" i="2"/>
  <c r="BO236" i="2"/>
  <c r="BL236" i="2"/>
  <c r="BI236" i="2"/>
  <c r="BH236" i="2"/>
  <c r="BG236" i="2"/>
  <c r="BF236" i="2"/>
  <c r="BC236" i="2"/>
  <c r="AZ236" i="2"/>
  <c r="AW236" i="2"/>
  <c r="AT236" i="2"/>
  <c r="AQ236" i="2"/>
  <c r="AN236" i="2"/>
  <c r="AM236" i="2"/>
  <c r="AL236" i="2"/>
  <c r="AK236" i="2"/>
  <c r="AH236" i="2"/>
  <c r="AE236" i="2"/>
  <c r="AB236" i="2"/>
  <c r="Y236" i="2"/>
  <c r="V236" i="2"/>
  <c r="S236" i="2"/>
  <c r="P236" i="2"/>
  <c r="M236" i="2"/>
  <c r="J236" i="2"/>
  <c r="G236" i="2"/>
  <c r="D236" i="2"/>
  <c r="LD235" i="2"/>
  <c r="LA235" i="2"/>
  <c r="KT235" i="2"/>
  <c r="KS235" i="2"/>
  <c r="KU235" i="2" s="1"/>
  <c r="KR235" i="2"/>
  <c r="KO235" i="2"/>
  <c r="KL235" i="2"/>
  <c r="KI235" i="2"/>
  <c r="KE235" i="2"/>
  <c r="KD235" i="2"/>
  <c r="KC235" i="2"/>
  <c r="KB235" i="2"/>
  <c r="KA235" i="2"/>
  <c r="JZ235" i="2"/>
  <c r="JW235" i="2"/>
  <c r="JS235" i="2"/>
  <c r="JR235" i="2"/>
  <c r="JQ235" i="2"/>
  <c r="JN235" i="2"/>
  <c r="JK235" i="2"/>
  <c r="JH235" i="2"/>
  <c r="JG235" i="2"/>
  <c r="JF235" i="2"/>
  <c r="JE235" i="2"/>
  <c r="JB235" i="2"/>
  <c r="IY235" i="2"/>
  <c r="IR235" i="2"/>
  <c r="IQ235" i="2"/>
  <c r="IS235" i="2" s="1"/>
  <c r="IP235" i="2"/>
  <c r="IM235" i="2"/>
  <c r="IJ235" i="2"/>
  <c r="IC235" i="2"/>
  <c r="IB235" i="2"/>
  <c r="IA235" i="2"/>
  <c r="HX235" i="2"/>
  <c r="HU235" i="2"/>
  <c r="HR235" i="2"/>
  <c r="HN235" i="2"/>
  <c r="IF235" i="2" s="1"/>
  <c r="IU235" i="2" s="1"/>
  <c r="HM235" i="2"/>
  <c r="HL235" i="2"/>
  <c r="HI235" i="2"/>
  <c r="HF235" i="2"/>
  <c r="HC235" i="2"/>
  <c r="GW235" i="2"/>
  <c r="GT235" i="2"/>
  <c r="GQ235" i="2"/>
  <c r="GP235" i="2"/>
  <c r="GO235" i="2"/>
  <c r="GN235" i="2"/>
  <c r="GK235" i="2"/>
  <c r="GH235" i="2"/>
  <c r="GE235" i="2"/>
  <c r="GB235" i="2"/>
  <c r="GA235" i="2"/>
  <c r="FZ235" i="2"/>
  <c r="FY235" i="2"/>
  <c r="FV235" i="2"/>
  <c r="FS235" i="2"/>
  <c r="FO235" i="2"/>
  <c r="FN235" i="2"/>
  <c r="FP235" i="2" s="1"/>
  <c r="FM235" i="2"/>
  <c r="FJ235" i="2"/>
  <c r="FG235" i="2"/>
  <c r="FD235" i="2"/>
  <c r="FC235" i="2"/>
  <c r="FB235" i="2"/>
  <c r="FA235" i="2"/>
  <c r="EX235" i="2"/>
  <c r="EU235" i="2"/>
  <c r="ER235" i="2"/>
  <c r="EO235" i="2"/>
  <c r="EN235" i="2"/>
  <c r="EM235" i="2"/>
  <c r="EL235" i="2"/>
  <c r="EI235" i="2"/>
  <c r="EF235" i="2"/>
  <c r="EC235" i="2"/>
  <c r="DV235" i="2"/>
  <c r="DU235" i="2"/>
  <c r="DW235" i="2" s="1"/>
  <c r="DT235" i="2"/>
  <c r="DQ235" i="2"/>
  <c r="DM235" i="2"/>
  <c r="DL235" i="2"/>
  <c r="DN235" i="2" s="1"/>
  <c r="DK235" i="2"/>
  <c r="DH235" i="2"/>
  <c r="DA235" i="2"/>
  <c r="CZ235" i="2"/>
  <c r="DB235" i="2" s="1"/>
  <c r="CY235" i="2"/>
  <c r="CV235" i="2"/>
  <c r="CS235" i="2"/>
  <c r="CP235" i="2"/>
  <c r="CO235" i="2"/>
  <c r="CN235" i="2"/>
  <c r="CM235" i="2"/>
  <c r="CJ235" i="2"/>
  <c r="CG235" i="2"/>
  <c r="CC235" i="2"/>
  <c r="CB235" i="2"/>
  <c r="CA235" i="2"/>
  <c r="BX235" i="2"/>
  <c r="BU235" i="2"/>
  <c r="BR235" i="2"/>
  <c r="BO235" i="2"/>
  <c r="BL235" i="2"/>
  <c r="BH235" i="2"/>
  <c r="BG235" i="2"/>
  <c r="BF235" i="2"/>
  <c r="BC235" i="2"/>
  <c r="AZ235" i="2"/>
  <c r="AW235" i="2"/>
  <c r="AT235" i="2"/>
  <c r="AQ235" i="2"/>
  <c r="AM235" i="2"/>
  <c r="AL235" i="2"/>
  <c r="AK235" i="2"/>
  <c r="AH235" i="2"/>
  <c r="AE235" i="2"/>
  <c r="AB235" i="2"/>
  <c r="Y235" i="2"/>
  <c r="V235" i="2"/>
  <c r="S235" i="2"/>
  <c r="P235" i="2"/>
  <c r="M235" i="2"/>
  <c r="J235" i="2"/>
  <c r="G235" i="2"/>
  <c r="D235" i="2"/>
  <c r="LD234" i="2"/>
  <c r="LA234" i="2"/>
  <c r="KT234" i="2"/>
  <c r="KS234" i="2"/>
  <c r="KU234" i="2" s="1"/>
  <c r="KR234" i="2"/>
  <c r="KO234" i="2"/>
  <c r="KL234" i="2"/>
  <c r="KI234" i="2"/>
  <c r="KE234" i="2"/>
  <c r="KW234" i="2" s="1"/>
  <c r="KD234" i="2"/>
  <c r="KC234" i="2"/>
  <c r="KB234" i="2"/>
  <c r="KA234" i="2"/>
  <c r="JZ234" i="2"/>
  <c r="JW234" i="2"/>
  <c r="JS234" i="2"/>
  <c r="JR234" i="2"/>
  <c r="JQ234" i="2"/>
  <c r="JN234" i="2"/>
  <c r="JK234" i="2"/>
  <c r="JH234" i="2"/>
  <c r="JG234" i="2"/>
  <c r="JF234" i="2"/>
  <c r="JE234" i="2"/>
  <c r="JB234" i="2"/>
  <c r="IY234" i="2"/>
  <c r="IR234" i="2"/>
  <c r="IQ234" i="2"/>
  <c r="IS234" i="2" s="1"/>
  <c r="IP234" i="2"/>
  <c r="IM234" i="2"/>
  <c r="IJ234" i="2"/>
  <c r="IC234" i="2"/>
  <c r="IF234" i="2" s="1"/>
  <c r="IU234" i="2" s="1"/>
  <c r="IB234" i="2"/>
  <c r="IA234" i="2"/>
  <c r="HX234" i="2"/>
  <c r="HU234" i="2"/>
  <c r="HR234" i="2"/>
  <c r="HN234" i="2"/>
  <c r="HM234" i="2"/>
  <c r="HL234" i="2"/>
  <c r="HI234" i="2"/>
  <c r="HF234" i="2"/>
  <c r="HC234" i="2"/>
  <c r="GW234" i="2"/>
  <c r="GT234" i="2"/>
  <c r="GQ234" i="2"/>
  <c r="GP234" i="2"/>
  <c r="GO234" i="2"/>
  <c r="GN234" i="2"/>
  <c r="GK234" i="2"/>
  <c r="GH234" i="2"/>
  <c r="GE234" i="2"/>
  <c r="GA234" i="2"/>
  <c r="GB234" i="2" s="1"/>
  <c r="FZ234" i="2"/>
  <c r="FY234" i="2"/>
  <c r="FV234" i="2"/>
  <c r="FS234" i="2"/>
  <c r="FO234" i="2"/>
  <c r="FN234" i="2"/>
  <c r="FP234" i="2" s="1"/>
  <c r="FM234" i="2"/>
  <c r="FJ234" i="2"/>
  <c r="FG234" i="2"/>
  <c r="FD234" i="2"/>
  <c r="FC234" i="2"/>
  <c r="FB234" i="2"/>
  <c r="FA234" i="2"/>
  <c r="EX234" i="2"/>
  <c r="EU234" i="2"/>
  <c r="ER234" i="2"/>
  <c r="EO234" i="2"/>
  <c r="EN234" i="2"/>
  <c r="EM234" i="2"/>
  <c r="EL234" i="2"/>
  <c r="EI234" i="2"/>
  <c r="EF234" i="2"/>
  <c r="EC234" i="2"/>
  <c r="DV234" i="2"/>
  <c r="DU234" i="2"/>
  <c r="DW234" i="2" s="1"/>
  <c r="DT234" i="2"/>
  <c r="DQ234" i="2"/>
  <c r="DM234" i="2"/>
  <c r="DL234" i="2"/>
  <c r="DN234" i="2" s="1"/>
  <c r="DK234" i="2"/>
  <c r="DH234" i="2"/>
  <c r="DA234" i="2"/>
  <c r="CZ234" i="2"/>
  <c r="DB234" i="2" s="1"/>
  <c r="CY234" i="2"/>
  <c r="CV234" i="2"/>
  <c r="CS234" i="2"/>
  <c r="CO234" i="2"/>
  <c r="CP234" i="2" s="1"/>
  <c r="CN234" i="2"/>
  <c r="CM234" i="2"/>
  <c r="CJ234" i="2"/>
  <c r="CG234" i="2"/>
  <c r="CC234" i="2"/>
  <c r="CB234" i="2"/>
  <c r="CD234" i="2" s="1"/>
  <c r="CA234" i="2"/>
  <c r="BX234" i="2"/>
  <c r="BU234" i="2"/>
  <c r="BR234" i="2"/>
  <c r="BO234" i="2"/>
  <c r="BL234" i="2"/>
  <c r="BH234" i="2"/>
  <c r="DD234" i="2" s="1"/>
  <c r="BG234" i="2"/>
  <c r="BF234" i="2"/>
  <c r="BC234" i="2"/>
  <c r="AZ234" i="2"/>
  <c r="AW234" i="2"/>
  <c r="AT234" i="2"/>
  <c r="AQ234" i="2"/>
  <c r="AM234" i="2"/>
  <c r="AL234" i="2"/>
  <c r="AK234" i="2"/>
  <c r="AH234" i="2"/>
  <c r="AE234" i="2"/>
  <c r="AB234" i="2"/>
  <c r="Y234" i="2"/>
  <c r="V234" i="2"/>
  <c r="S234" i="2"/>
  <c r="P234" i="2"/>
  <c r="M234" i="2"/>
  <c r="J234" i="2"/>
  <c r="G234" i="2"/>
  <c r="D234" i="2"/>
  <c r="LD233" i="2"/>
  <c r="LA233" i="2"/>
  <c r="KU233" i="2"/>
  <c r="KT233" i="2"/>
  <c r="KS233" i="2"/>
  <c r="KR233" i="2"/>
  <c r="KO233" i="2"/>
  <c r="KL233" i="2"/>
  <c r="KI233" i="2"/>
  <c r="KE233" i="2"/>
  <c r="KW233" i="2" s="1"/>
  <c r="KD233" i="2"/>
  <c r="KC233" i="2"/>
  <c r="KB233" i="2"/>
  <c r="KA233" i="2"/>
  <c r="JZ233" i="2"/>
  <c r="JW233" i="2"/>
  <c r="JS233" i="2"/>
  <c r="JR233" i="2"/>
  <c r="JQ233" i="2"/>
  <c r="JN233" i="2"/>
  <c r="JK233" i="2"/>
  <c r="JH233" i="2"/>
  <c r="JG233" i="2"/>
  <c r="JF233" i="2"/>
  <c r="JE233" i="2"/>
  <c r="JB233" i="2"/>
  <c r="IY233" i="2"/>
  <c r="IR233" i="2"/>
  <c r="IQ233" i="2"/>
  <c r="IS233" i="2" s="1"/>
  <c r="IP233" i="2"/>
  <c r="IM233" i="2"/>
  <c r="IJ233" i="2"/>
  <c r="IC233" i="2"/>
  <c r="IF233" i="2" s="1"/>
  <c r="IU233" i="2" s="1"/>
  <c r="IB233" i="2"/>
  <c r="IA233" i="2"/>
  <c r="HX233" i="2"/>
  <c r="HU233" i="2"/>
  <c r="HR233" i="2"/>
  <c r="HN233" i="2"/>
  <c r="HM233" i="2"/>
  <c r="HL233" i="2"/>
  <c r="HI233" i="2"/>
  <c r="HF233" i="2"/>
  <c r="HC233" i="2"/>
  <c r="GW233" i="2"/>
  <c r="GT233" i="2"/>
  <c r="GQ233" i="2"/>
  <c r="GP233" i="2"/>
  <c r="GO233" i="2"/>
  <c r="GN233" i="2"/>
  <c r="GK233" i="2"/>
  <c r="GH233" i="2"/>
  <c r="GE233" i="2"/>
  <c r="GA233" i="2"/>
  <c r="GB233" i="2" s="1"/>
  <c r="FZ233" i="2"/>
  <c r="FY233" i="2"/>
  <c r="FV233" i="2"/>
  <c r="FS233" i="2"/>
  <c r="FO233" i="2"/>
  <c r="FN233" i="2"/>
  <c r="FM233" i="2"/>
  <c r="FJ233" i="2"/>
  <c r="FG233" i="2"/>
  <c r="FD233" i="2"/>
  <c r="FC233" i="2"/>
  <c r="FB233" i="2"/>
  <c r="GX233" i="2" s="1"/>
  <c r="FA233" i="2"/>
  <c r="EX233" i="2"/>
  <c r="EU233" i="2"/>
  <c r="ER233" i="2"/>
  <c r="EO233" i="2"/>
  <c r="EN233" i="2"/>
  <c r="GY233" i="2" s="1"/>
  <c r="EM233" i="2"/>
  <c r="EL233" i="2"/>
  <c r="EI233" i="2"/>
  <c r="EF233" i="2"/>
  <c r="EC233" i="2"/>
  <c r="DV233" i="2"/>
  <c r="DU233" i="2"/>
  <c r="DW233" i="2" s="1"/>
  <c r="DT233" i="2"/>
  <c r="DQ233" i="2"/>
  <c r="DM233" i="2"/>
  <c r="DN233" i="2" s="1"/>
  <c r="DL233" i="2"/>
  <c r="DK233" i="2"/>
  <c r="DH233" i="2"/>
  <c r="DA233" i="2"/>
  <c r="CZ233" i="2"/>
  <c r="DB233" i="2" s="1"/>
  <c r="CY233" i="2"/>
  <c r="CV233" i="2"/>
  <c r="CS233" i="2"/>
  <c r="CP233" i="2"/>
  <c r="CO233" i="2"/>
  <c r="DD233" i="2" s="1"/>
  <c r="CN233" i="2"/>
  <c r="CM233" i="2"/>
  <c r="CJ233" i="2"/>
  <c r="CG233" i="2"/>
  <c r="CC233" i="2"/>
  <c r="CB233" i="2"/>
  <c r="CD233" i="2" s="1"/>
  <c r="CA233" i="2"/>
  <c r="BX233" i="2"/>
  <c r="BU233" i="2"/>
  <c r="BR233" i="2"/>
  <c r="BO233" i="2"/>
  <c r="BL233" i="2"/>
  <c r="BH233" i="2"/>
  <c r="BG233" i="2"/>
  <c r="BI233" i="2" s="1"/>
  <c r="BF233" i="2"/>
  <c r="BC233" i="2"/>
  <c r="AZ233" i="2"/>
  <c r="AW233" i="2"/>
  <c r="AT233" i="2"/>
  <c r="AQ233" i="2"/>
  <c r="AM233" i="2"/>
  <c r="AL233" i="2"/>
  <c r="AK233" i="2"/>
  <c r="AH233" i="2"/>
  <c r="AE233" i="2"/>
  <c r="AB233" i="2"/>
  <c r="Y233" i="2"/>
  <c r="V233" i="2"/>
  <c r="S233" i="2"/>
  <c r="P233" i="2"/>
  <c r="M233" i="2"/>
  <c r="J233" i="2"/>
  <c r="G233" i="2"/>
  <c r="D233" i="2"/>
  <c r="LD232" i="2"/>
  <c r="LA232" i="2"/>
  <c r="KU232" i="2"/>
  <c r="KT232" i="2"/>
  <c r="KS232" i="2"/>
  <c r="KR232" i="2"/>
  <c r="KO232" i="2"/>
  <c r="KL232" i="2"/>
  <c r="KI232" i="2"/>
  <c r="KE232" i="2"/>
  <c r="KW232" i="2" s="1"/>
  <c r="KD232" i="2"/>
  <c r="KC232" i="2"/>
  <c r="KB232" i="2"/>
  <c r="KA232" i="2"/>
  <c r="JZ232" i="2"/>
  <c r="JW232" i="2"/>
  <c r="JS232" i="2"/>
  <c r="JR232" i="2"/>
  <c r="JQ232" i="2"/>
  <c r="JN232" i="2"/>
  <c r="JK232" i="2"/>
  <c r="JH232" i="2"/>
  <c r="JG232" i="2"/>
  <c r="JF232" i="2"/>
  <c r="JE232" i="2"/>
  <c r="JB232" i="2"/>
  <c r="IY232" i="2"/>
  <c r="IR232" i="2"/>
  <c r="IQ232" i="2"/>
  <c r="IS232" i="2" s="1"/>
  <c r="IP232" i="2"/>
  <c r="IM232" i="2"/>
  <c r="IJ232" i="2"/>
  <c r="IC232" i="2"/>
  <c r="IF232" i="2" s="1"/>
  <c r="IU232" i="2" s="1"/>
  <c r="IB232" i="2"/>
  <c r="IA232" i="2"/>
  <c r="HX232" i="2"/>
  <c r="HU232" i="2"/>
  <c r="HR232" i="2"/>
  <c r="HN232" i="2"/>
  <c r="HM232" i="2"/>
  <c r="HL232" i="2"/>
  <c r="HI232" i="2"/>
  <c r="HF232" i="2"/>
  <c r="HC232" i="2"/>
  <c r="GW232" i="2"/>
  <c r="GT232" i="2"/>
  <c r="GQ232" i="2"/>
  <c r="GP232" i="2"/>
  <c r="GO232" i="2"/>
  <c r="GN232" i="2"/>
  <c r="GK232" i="2"/>
  <c r="GH232" i="2"/>
  <c r="GE232" i="2"/>
  <c r="GA232" i="2"/>
  <c r="GB232" i="2" s="1"/>
  <c r="FZ232" i="2"/>
  <c r="FY232" i="2"/>
  <c r="FV232" i="2"/>
  <c r="FS232" i="2"/>
  <c r="FO232" i="2"/>
  <c r="FN232" i="2"/>
  <c r="FM232" i="2"/>
  <c r="FJ232" i="2"/>
  <c r="FG232" i="2"/>
  <c r="FD232" i="2"/>
  <c r="FC232" i="2"/>
  <c r="FB232" i="2"/>
  <c r="GX232" i="2" s="1"/>
  <c r="FA232" i="2"/>
  <c r="EX232" i="2"/>
  <c r="EU232" i="2"/>
  <c r="ER232" i="2"/>
  <c r="EO232" i="2"/>
  <c r="EN232" i="2"/>
  <c r="GY232" i="2" s="1"/>
  <c r="EM232" i="2"/>
  <c r="EL232" i="2"/>
  <c r="EI232" i="2"/>
  <c r="EF232" i="2"/>
  <c r="EC232" i="2"/>
  <c r="DV232" i="2"/>
  <c r="DU232" i="2"/>
  <c r="DW232" i="2" s="1"/>
  <c r="DT232" i="2"/>
  <c r="DQ232" i="2"/>
  <c r="DM232" i="2"/>
  <c r="DL232" i="2"/>
  <c r="DN232" i="2" s="1"/>
  <c r="DK232" i="2"/>
  <c r="DH232" i="2"/>
  <c r="DD232" i="2"/>
  <c r="DC232" i="2"/>
  <c r="DE232" i="2" s="1"/>
  <c r="DA232" i="2"/>
  <c r="CZ232" i="2"/>
  <c r="DB232" i="2" s="1"/>
  <c r="CY232" i="2"/>
  <c r="CV232" i="2"/>
  <c r="CS232" i="2"/>
  <c r="CO232" i="2"/>
  <c r="CP232" i="2" s="1"/>
  <c r="CN232" i="2"/>
  <c r="CM232" i="2"/>
  <c r="CJ232" i="2"/>
  <c r="CG232" i="2"/>
  <c r="CC232" i="2"/>
  <c r="CB232" i="2"/>
  <c r="CA232" i="2"/>
  <c r="BX232" i="2"/>
  <c r="BU232" i="2"/>
  <c r="BR232" i="2"/>
  <c r="BO232" i="2"/>
  <c r="BL232" i="2"/>
  <c r="BH232" i="2"/>
  <c r="BG232" i="2"/>
  <c r="BI232" i="2" s="1"/>
  <c r="BF232" i="2"/>
  <c r="BC232" i="2"/>
  <c r="AZ232" i="2"/>
  <c r="AW232" i="2"/>
  <c r="AT232" i="2"/>
  <c r="AQ232" i="2"/>
  <c r="AM232" i="2"/>
  <c r="AL232" i="2"/>
  <c r="DX232" i="2" s="1"/>
  <c r="AK232" i="2"/>
  <c r="AH232" i="2"/>
  <c r="AE232" i="2"/>
  <c r="AB232" i="2"/>
  <c r="Y232" i="2"/>
  <c r="V232" i="2"/>
  <c r="S232" i="2"/>
  <c r="P232" i="2"/>
  <c r="M232" i="2"/>
  <c r="J232" i="2"/>
  <c r="F232" i="2"/>
  <c r="F237" i="2" s="1"/>
  <c r="D232" i="2"/>
  <c r="LD231" i="2"/>
  <c r="LA231" i="2"/>
  <c r="KV231" i="2"/>
  <c r="KU231" i="2"/>
  <c r="KT231" i="2"/>
  <c r="KS231" i="2"/>
  <c r="KR231" i="2"/>
  <c r="KO231" i="2"/>
  <c r="KL231" i="2"/>
  <c r="KI231" i="2"/>
  <c r="KE231" i="2"/>
  <c r="KD231" i="2"/>
  <c r="KD237" i="2" s="1"/>
  <c r="KB231" i="2"/>
  <c r="KC231" i="2" s="1"/>
  <c r="KA231" i="2"/>
  <c r="JZ231" i="2"/>
  <c r="JW231" i="2"/>
  <c r="JS231" i="2"/>
  <c r="JR231" i="2"/>
  <c r="JT231" i="2" s="1"/>
  <c r="JQ231" i="2"/>
  <c r="JN231" i="2"/>
  <c r="JK231" i="2"/>
  <c r="JG231" i="2"/>
  <c r="JF231" i="2"/>
  <c r="JH231" i="2" s="1"/>
  <c r="JE231" i="2"/>
  <c r="JB231" i="2"/>
  <c r="IY231" i="2"/>
  <c r="IR231" i="2"/>
  <c r="IQ231" i="2"/>
  <c r="IP231" i="2"/>
  <c r="IM231" i="2"/>
  <c r="IJ231" i="2"/>
  <c r="IC231" i="2"/>
  <c r="IB231" i="2"/>
  <c r="ID231" i="2" s="1"/>
  <c r="IA231" i="2"/>
  <c r="HX231" i="2"/>
  <c r="HU231" i="2"/>
  <c r="HR231" i="2"/>
  <c r="HN231" i="2"/>
  <c r="HM231" i="2"/>
  <c r="HL231" i="2"/>
  <c r="HI231" i="2"/>
  <c r="HF231" i="2"/>
  <c r="HC231" i="2"/>
  <c r="GW231" i="2"/>
  <c r="GT231" i="2"/>
  <c r="GP231" i="2"/>
  <c r="GQ231" i="2" s="1"/>
  <c r="GO231" i="2"/>
  <c r="GN231" i="2"/>
  <c r="GK231" i="2"/>
  <c r="GH231" i="2"/>
  <c r="GE231" i="2"/>
  <c r="GB231" i="2"/>
  <c r="GA231" i="2"/>
  <c r="FZ231" i="2"/>
  <c r="FY231" i="2"/>
  <c r="FV231" i="2"/>
  <c r="FS231" i="2"/>
  <c r="FP231" i="2"/>
  <c r="FO231" i="2"/>
  <c r="FN231" i="2"/>
  <c r="FM231" i="2"/>
  <c r="FJ231" i="2"/>
  <c r="FG231" i="2"/>
  <c r="FC231" i="2"/>
  <c r="GY231" i="2" s="1"/>
  <c r="FB231" i="2"/>
  <c r="FD231" i="2" s="1"/>
  <c r="FA231" i="2"/>
  <c r="EX231" i="2"/>
  <c r="EU231" i="2"/>
  <c r="ER231" i="2"/>
  <c r="EO231" i="2"/>
  <c r="EN231" i="2"/>
  <c r="EM231" i="2"/>
  <c r="EL231" i="2"/>
  <c r="EI231" i="2"/>
  <c r="EF231" i="2"/>
  <c r="EC231" i="2"/>
  <c r="DV231" i="2"/>
  <c r="DU231" i="2"/>
  <c r="DW231" i="2" s="1"/>
  <c r="DT231" i="2"/>
  <c r="DQ231" i="2"/>
  <c r="DN231" i="2"/>
  <c r="DM231" i="2"/>
  <c r="DL231" i="2"/>
  <c r="DK231" i="2"/>
  <c r="DH231" i="2"/>
  <c r="DB231" i="2"/>
  <c r="DA231" i="2"/>
  <c r="CZ231" i="2"/>
  <c r="CY231" i="2"/>
  <c r="CV231" i="2"/>
  <c r="CS231" i="2"/>
  <c r="CP231" i="2"/>
  <c r="CO231" i="2"/>
  <c r="CN231" i="2"/>
  <c r="CM231" i="2"/>
  <c r="CJ231" i="2"/>
  <c r="CG231" i="2"/>
  <c r="CC231" i="2"/>
  <c r="CB231" i="2"/>
  <c r="CD231" i="2" s="1"/>
  <c r="CA231" i="2"/>
  <c r="BX231" i="2"/>
  <c r="BU231" i="2"/>
  <c r="BR231" i="2"/>
  <c r="BO231" i="2"/>
  <c r="BL231" i="2"/>
  <c r="BH231" i="2"/>
  <c r="BG231" i="2"/>
  <c r="DC231" i="2" s="1"/>
  <c r="BF231" i="2"/>
  <c r="BC231" i="2"/>
  <c r="AZ231" i="2"/>
  <c r="AW231" i="2"/>
  <c r="AT231" i="2"/>
  <c r="AQ231" i="2"/>
  <c r="AN231" i="2"/>
  <c r="AM231" i="2"/>
  <c r="AL231" i="2"/>
  <c r="AK231" i="2"/>
  <c r="AH231" i="2"/>
  <c r="AE231" i="2"/>
  <c r="AB231" i="2"/>
  <c r="Y231" i="2"/>
  <c r="V231" i="2"/>
  <c r="S231" i="2"/>
  <c r="P231" i="2"/>
  <c r="M231" i="2"/>
  <c r="J231" i="2"/>
  <c r="G231" i="2"/>
  <c r="D231" i="2"/>
  <c r="LD230" i="2"/>
  <c r="LA230" i="2"/>
  <c r="KV230" i="2"/>
  <c r="KX230" i="2" s="1"/>
  <c r="KU230" i="2"/>
  <c r="KT230" i="2"/>
  <c r="KW230" i="2" s="1"/>
  <c r="KS230" i="2"/>
  <c r="KR230" i="2"/>
  <c r="KO230" i="2"/>
  <c r="KL230" i="2"/>
  <c r="KI230" i="2"/>
  <c r="KF230" i="2"/>
  <c r="KC230" i="2"/>
  <c r="KB230" i="2"/>
  <c r="KA230" i="2"/>
  <c r="JZ230" i="2"/>
  <c r="JW230" i="2"/>
  <c r="JS230" i="2"/>
  <c r="JR230" i="2"/>
  <c r="JT230" i="2" s="1"/>
  <c r="JQ230" i="2"/>
  <c r="JN230" i="2"/>
  <c r="JK230" i="2"/>
  <c r="JH230" i="2"/>
  <c r="JG230" i="2"/>
  <c r="JF230" i="2"/>
  <c r="JE230" i="2"/>
  <c r="JB230" i="2"/>
  <c r="IY230" i="2"/>
  <c r="IS230" i="2"/>
  <c r="IR230" i="2"/>
  <c r="IQ230" i="2"/>
  <c r="IP230" i="2"/>
  <c r="IM230" i="2"/>
  <c r="IJ230" i="2"/>
  <c r="IF230" i="2"/>
  <c r="IU230" i="2" s="1"/>
  <c r="IC230" i="2"/>
  <c r="IB230" i="2"/>
  <c r="IA230" i="2"/>
  <c r="HX230" i="2"/>
  <c r="HU230" i="2"/>
  <c r="HR230" i="2"/>
  <c r="HO230" i="2"/>
  <c r="HN230" i="2"/>
  <c r="HM230" i="2"/>
  <c r="HL230" i="2"/>
  <c r="HI230" i="2"/>
  <c r="HF230" i="2"/>
  <c r="HC230" i="2"/>
  <c r="GW230" i="2"/>
  <c r="GT230" i="2"/>
  <c r="GQ230" i="2"/>
  <c r="GP230" i="2"/>
  <c r="GO230" i="2"/>
  <c r="GN230" i="2"/>
  <c r="GK230" i="2"/>
  <c r="GH230" i="2"/>
  <c r="GE230" i="2"/>
  <c r="GB230" i="2"/>
  <c r="GA230" i="2"/>
  <c r="FZ230" i="2"/>
  <c r="FY230" i="2"/>
  <c r="FV230" i="2"/>
  <c r="FS230" i="2"/>
  <c r="FO230" i="2"/>
  <c r="FN230" i="2"/>
  <c r="FP230" i="2" s="1"/>
  <c r="FM230" i="2"/>
  <c r="FJ230" i="2"/>
  <c r="FG230" i="2"/>
  <c r="FD230" i="2"/>
  <c r="FC230" i="2"/>
  <c r="FB230" i="2"/>
  <c r="FA230" i="2"/>
  <c r="EX230" i="2"/>
  <c r="EU230" i="2"/>
  <c r="ER230" i="2"/>
  <c r="EN230" i="2"/>
  <c r="EO230" i="2" s="1"/>
  <c r="EM230" i="2"/>
  <c r="EL230" i="2"/>
  <c r="EI230" i="2"/>
  <c r="EF230" i="2"/>
  <c r="EC230" i="2"/>
  <c r="DW230" i="2"/>
  <c r="DV230" i="2"/>
  <c r="DU230" i="2"/>
  <c r="DT230" i="2"/>
  <c r="DQ230" i="2"/>
  <c r="DN230" i="2"/>
  <c r="DM230" i="2"/>
  <c r="DL230" i="2"/>
  <c r="DK230" i="2"/>
  <c r="DH230" i="2"/>
  <c r="DB230" i="2"/>
  <c r="DA230" i="2"/>
  <c r="CZ230" i="2"/>
  <c r="CY230" i="2"/>
  <c r="CV230" i="2"/>
  <c r="CS230" i="2"/>
  <c r="CO230" i="2"/>
  <c r="CN230" i="2"/>
  <c r="CP230" i="2" s="1"/>
  <c r="CM230" i="2"/>
  <c r="CJ230" i="2"/>
  <c r="CG230" i="2"/>
  <c r="CC230" i="2"/>
  <c r="CB230" i="2"/>
  <c r="CD230" i="2" s="1"/>
  <c r="CA230" i="2"/>
  <c r="BX230" i="2"/>
  <c r="BU230" i="2"/>
  <c r="BR230" i="2"/>
  <c r="BO230" i="2"/>
  <c r="BL230" i="2"/>
  <c r="BH230" i="2"/>
  <c r="DD230" i="2" s="1"/>
  <c r="BG230" i="2"/>
  <c r="DC230" i="2" s="1"/>
  <c r="BF230" i="2"/>
  <c r="BC230" i="2"/>
  <c r="AZ230" i="2"/>
  <c r="AW230" i="2"/>
  <c r="AT230" i="2"/>
  <c r="AQ230" i="2"/>
  <c r="AN230" i="2"/>
  <c r="AM230" i="2"/>
  <c r="AL230" i="2"/>
  <c r="AK230" i="2"/>
  <c r="AH230" i="2"/>
  <c r="AE230" i="2"/>
  <c r="AB230" i="2"/>
  <c r="Y230" i="2"/>
  <c r="V230" i="2"/>
  <c r="S230" i="2"/>
  <c r="P230" i="2"/>
  <c r="M230" i="2"/>
  <c r="J230" i="2"/>
  <c r="G230" i="2"/>
  <c r="D230" i="2"/>
  <c r="LD229" i="2"/>
  <c r="LC229" i="2"/>
  <c r="LB229" i="2"/>
  <c r="LA229" i="2"/>
  <c r="KZ229" i="2"/>
  <c r="KY229" i="2"/>
  <c r="KQ229" i="2"/>
  <c r="KP229" i="2"/>
  <c r="KR229" i="2" s="1"/>
  <c r="KN229" i="2"/>
  <c r="KM229" i="2"/>
  <c r="KS229" i="2" s="1"/>
  <c r="KL229" i="2"/>
  <c r="KK229" i="2"/>
  <c r="KJ229" i="2"/>
  <c r="KH229" i="2"/>
  <c r="KG229" i="2"/>
  <c r="KD229" i="2"/>
  <c r="JY229" i="2"/>
  <c r="JZ229" i="2" s="1"/>
  <c r="JX229" i="2"/>
  <c r="JV229" i="2"/>
  <c r="JW229" i="2" s="1"/>
  <c r="JU229" i="2"/>
  <c r="JP229" i="2"/>
  <c r="JQ229" i="2" s="1"/>
  <c r="JO229" i="2"/>
  <c r="JN229" i="2"/>
  <c r="JM229" i="2"/>
  <c r="JL229" i="2"/>
  <c r="JJ229" i="2"/>
  <c r="JI229" i="2"/>
  <c r="JE229" i="2"/>
  <c r="JD229" i="2"/>
  <c r="JC229" i="2"/>
  <c r="JB229" i="2"/>
  <c r="JA229" i="2"/>
  <c r="IZ229" i="2"/>
  <c r="JF229" i="2" s="1"/>
  <c r="IW229" i="2"/>
  <c r="IR229" i="2"/>
  <c r="IP229" i="2"/>
  <c r="IO229" i="2"/>
  <c r="IN229" i="2"/>
  <c r="IL229" i="2"/>
  <c r="IK229" i="2"/>
  <c r="IJ229" i="2"/>
  <c r="II229" i="2"/>
  <c r="IH229" i="2"/>
  <c r="HZ229" i="2"/>
  <c r="IA229" i="2" s="1"/>
  <c r="HY229" i="2"/>
  <c r="HW229" i="2"/>
  <c r="HV229" i="2"/>
  <c r="HU229" i="2"/>
  <c r="HT229" i="2"/>
  <c r="IC229" i="2" s="1"/>
  <c r="HS229" i="2"/>
  <c r="HR229" i="2"/>
  <c r="HQ229" i="2"/>
  <c r="HP229" i="2"/>
  <c r="HN229" i="2"/>
  <c r="HM229" i="2"/>
  <c r="HO229" i="2" s="1"/>
  <c r="HL229" i="2"/>
  <c r="HK229" i="2"/>
  <c r="HJ229" i="2"/>
  <c r="HI229" i="2"/>
  <c r="HH229" i="2"/>
  <c r="HG229" i="2"/>
  <c r="HE229" i="2"/>
  <c r="IF229" i="2" s="1"/>
  <c r="HD229" i="2"/>
  <c r="HB229" i="2"/>
  <c r="HC229" i="2" s="1"/>
  <c r="HA229" i="2"/>
  <c r="GW229" i="2"/>
  <c r="GV229" i="2"/>
  <c r="GU229" i="2"/>
  <c r="GT229" i="2"/>
  <c r="GS229" i="2"/>
  <c r="GR229" i="2"/>
  <c r="GN229" i="2"/>
  <c r="GM229" i="2"/>
  <c r="GL229" i="2"/>
  <c r="GJ229" i="2"/>
  <c r="GI229" i="2"/>
  <c r="GK229" i="2" s="1"/>
  <c r="GH229" i="2"/>
  <c r="GG229" i="2"/>
  <c r="GP229" i="2" s="1"/>
  <c r="GF229" i="2"/>
  <c r="GO229" i="2" s="1"/>
  <c r="GQ229" i="2" s="1"/>
  <c r="GD229" i="2"/>
  <c r="GE229" i="2" s="1"/>
  <c r="GC229" i="2"/>
  <c r="FY229" i="2"/>
  <c r="FX229" i="2"/>
  <c r="FW229" i="2"/>
  <c r="FV229" i="2"/>
  <c r="FU229" i="2"/>
  <c r="FT229" i="2"/>
  <c r="FR229" i="2"/>
  <c r="FQ229" i="2"/>
  <c r="FS229" i="2" s="1"/>
  <c r="FL229" i="2"/>
  <c r="FK229" i="2"/>
  <c r="FM229" i="2" s="1"/>
  <c r="FJ229" i="2"/>
  <c r="FI229" i="2"/>
  <c r="FH229" i="2"/>
  <c r="FN229" i="2" s="1"/>
  <c r="FF229" i="2"/>
  <c r="FE229" i="2"/>
  <c r="FG229" i="2" s="1"/>
  <c r="EZ229" i="2"/>
  <c r="FA229" i="2" s="1"/>
  <c r="EY229" i="2"/>
  <c r="EX229" i="2"/>
  <c r="EW229" i="2"/>
  <c r="EV229" i="2"/>
  <c r="ET229" i="2"/>
  <c r="ES229" i="2"/>
  <c r="EU229" i="2" s="1"/>
  <c r="ER229" i="2"/>
  <c r="EQ229" i="2"/>
  <c r="EP229" i="2"/>
  <c r="EK229" i="2"/>
  <c r="EJ229" i="2"/>
  <c r="EL229" i="2" s="1"/>
  <c r="EH229" i="2"/>
  <c r="EG229" i="2"/>
  <c r="EI229" i="2" s="1"/>
  <c r="EE229" i="2"/>
  <c r="EN229" i="2" s="1"/>
  <c r="ED229" i="2"/>
  <c r="EC229" i="2"/>
  <c r="EB229" i="2"/>
  <c r="EA229" i="2"/>
  <c r="DW229" i="2"/>
  <c r="DV229" i="2"/>
  <c r="DU229" i="2"/>
  <c r="DT229" i="2"/>
  <c r="DS229" i="2"/>
  <c r="DR229" i="2"/>
  <c r="DP229" i="2"/>
  <c r="DO229" i="2"/>
  <c r="DQ229" i="2" s="1"/>
  <c r="DN229" i="2"/>
  <c r="DM229" i="2"/>
  <c r="DL229" i="2"/>
  <c r="DJ229" i="2"/>
  <c r="DI229" i="2"/>
  <c r="DK229" i="2" s="1"/>
  <c r="DG229" i="2"/>
  <c r="DF229" i="2"/>
  <c r="CY229" i="2"/>
  <c r="CX229" i="2"/>
  <c r="CW229" i="2"/>
  <c r="CV229" i="2"/>
  <c r="CU229" i="2"/>
  <c r="CT229" i="2"/>
  <c r="CR229" i="2"/>
  <c r="CQ229" i="2"/>
  <c r="CP229" i="2"/>
  <c r="CO229" i="2"/>
  <c r="CN229" i="2"/>
  <c r="CL229" i="2"/>
  <c r="CK229" i="2"/>
  <c r="CM229" i="2" s="1"/>
  <c r="CI229" i="2"/>
  <c r="CH229" i="2"/>
  <c r="CJ229" i="2" s="1"/>
  <c r="CF229" i="2"/>
  <c r="CG229" i="2" s="1"/>
  <c r="CE229" i="2"/>
  <c r="CA229" i="2"/>
  <c r="BZ229" i="2"/>
  <c r="BY229" i="2"/>
  <c r="BW229" i="2"/>
  <c r="BV229" i="2"/>
  <c r="BX229" i="2" s="1"/>
  <c r="BT229" i="2"/>
  <c r="BS229" i="2"/>
  <c r="BU229" i="2" s="1"/>
  <c r="BR229" i="2"/>
  <c r="BQ229" i="2"/>
  <c r="CC229" i="2" s="1"/>
  <c r="BP229" i="2"/>
  <c r="BN229" i="2"/>
  <c r="BO229" i="2" s="1"/>
  <c r="BM229" i="2"/>
  <c r="BK229" i="2"/>
  <c r="BJ229" i="2"/>
  <c r="BL229" i="2" s="1"/>
  <c r="BE229" i="2"/>
  <c r="BD229" i="2"/>
  <c r="BF229" i="2" s="1"/>
  <c r="BC229" i="2"/>
  <c r="BB229" i="2"/>
  <c r="BH229" i="2" s="1"/>
  <c r="BA229" i="2"/>
  <c r="BG229" i="2" s="1"/>
  <c r="BI229" i="2" s="1"/>
  <c r="AZ229" i="2"/>
  <c r="AY229" i="2"/>
  <c r="AX229" i="2"/>
  <c r="AV229" i="2"/>
  <c r="AU229" i="2"/>
  <c r="AT229" i="2"/>
  <c r="AS229" i="2"/>
  <c r="AR229" i="2"/>
  <c r="AP229" i="2"/>
  <c r="AO229" i="2"/>
  <c r="AM229" i="2"/>
  <c r="AK229" i="2"/>
  <c r="AJ229" i="2"/>
  <c r="AI229" i="2"/>
  <c r="AG229" i="2"/>
  <c r="AF229" i="2"/>
  <c r="AH229" i="2" s="1"/>
  <c r="AE229" i="2"/>
  <c r="AD229" i="2"/>
  <c r="AC229" i="2"/>
  <c r="AB229" i="2"/>
  <c r="AA229" i="2"/>
  <c r="Z229" i="2"/>
  <c r="X229" i="2"/>
  <c r="W229" i="2"/>
  <c r="V229" i="2"/>
  <c r="U229" i="2"/>
  <c r="T229" i="2"/>
  <c r="R229" i="2"/>
  <c r="Q229" i="2"/>
  <c r="S229" i="2" s="1"/>
  <c r="P229" i="2"/>
  <c r="O229" i="2"/>
  <c r="N229" i="2"/>
  <c r="M229" i="2"/>
  <c r="L229" i="2"/>
  <c r="K229" i="2"/>
  <c r="I229" i="2"/>
  <c r="H229" i="2"/>
  <c r="J229" i="2" s="1"/>
  <c r="G229" i="2"/>
  <c r="F229" i="2"/>
  <c r="E229" i="2"/>
  <c r="D229" i="2"/>
  <c r="C229" i="2"/>
  <c r="B229" i="2"/>
  <c r="LD228" i="2"/>
  <c r="LA228" i="2"/>
  <c r="KT228" i="2"/>
  <c r="KS228" i="2"/>
  <c r="KR228" i="2"/>
  <c r="KO228" i="2"/>
  <c r="KL228" i="2"/>
  <c r="KI228" i="2"/>
  <c r="KE228" i="2"/>
  <c r="KE229" i="2" s="1"/>
  <c r="KB228" i="2"/>
  <c r="KA228" i="2"/>
  <c r="KC228" i="2" s="1"/>
  <c r="JZ228" i="2"/>
  <c r="JW228" i="2"/>
  <c r="JS228" i="2"/>
  <c r="JR228" i="2"/>
  <c r="JT228" i="2" s="1"/>
  <c r="JQ228" i="2"/>
  <c r="JN228" i="2"/>
  <c r="JK228" i="2"/>
  <c r="JF228" i="2"/>
  <c r="JE228" i="2"/>
  <c r="JB228" i="2"/>
  <c r="IY228" i="2"/>
  <c r="IX228" i="2"/>
  <c r="IR228" i="2"/>
  <c r="IQ228" i="2"/>
  <c r="IS228" i="2" s="1"/>
  <c r="IP228" i="2"/>
  <c r="IM228" i="2"/>
  <c r="IJ228" i="2"/>
  <c r="IC228" i="2"/>
  <c r="IF228" i="2" s="1"/>
  <c r="IU228" i="2" s="1"/>
  <c r="IB228" i="2"/>
  <c r="ID228" i="2" s="1"/>
  <c r="IA228" i="2"/>
  <c r="HX228" i="2"/>
  <c r="HU228" i="2"/>
  <c r="HR228" i="2"/>
  <c r="HN228" i="2"/>
  <c r="HM228" i="2"/>
  <c r="HL228" i="2"/>
  <c r="HI228" i="2"/>
  <c r="HF228" i="2"/>
  <c r="HC228" i="2"/>
  <c r="GW228" i="2"/>
  <c r="GT228" i="2"/>
  <c r="GQ228" i="2"/>
  <c r="GP228" i="2"/>
  <c r="GO228" i="2"/>
  <c r="GN228" i="2"/>
  <c r="GK228" i="2"/>
  <c r="GH228" i="2"/>
  <c r="GE228" i="2"/>
  <c r="GA228" i="2"/>
  <c r="GB228" i="2" s="1"/>
  <c r="FZ228" i="2"/>
  <c r="FY228" i="2"/>
  <c r="FV228" i="2"/>
  <c r="FS228" i="2"/>
  <c r="FO228" i="2"/>
  <c r="FN228" i="2"/>
  <c r="FP228" i="2" s="1"/>
  <c r="FM228" i="2"/>
  <c r="FJ228" i="2"/>
  <c r="FG228" i="2"/>
  <c r="FD228" i="2"/>
  <c r="FC228" i="2"/>
  <c r="FB228" i="2"/>
  <c r="FA228" i="2"/>
  <c r="EX228" i="2"/>
  <c r="EU228" i="2"/>
  <c r="ER228" i="2"/>
  <c r="EO228" i="2"/>
  <c r="EN228" i="2"/>
  <c r="EM228" i="2"/>
  <c r="GX228" i="2" s="1"/>
  <c r="EL228" i="2"/>
  <c r="EI228" i="2"/>
  <c r="EF228" i="2"/>
  <c r="EC228" i="2"/>
  <c r="DV228" i="2"/>
  <c r="DU228" i="2"/>
  <c r="DW228" i="2" s="1"/>
  <c r="DT228" i="2"/>
  <c r="DQ228" i="2"/>
  <c r="DN228" i="2"/>
  <c r="DM228" i="2"/>
  <c r="DL228" i="2"/>
  <c r="DK228" i="2"/>
  <c r="DH228" i="2"/>
  <c r="DB228" i="2"/>
  <c r="DA228" i="2"/>
  <c r="CZ228" i="2"/>
  <c r="CY228" i="2"/>
  <c r="CV228" i="2"/>
  <c r="CS228" i="2"/>
  <c r="CO228" i="2"/>
  <c r="CN228" i="2"/>
  <c r="CM228" i="2"/>
  <c r="CJ228" i="2"/>
  <c r="CG228" i="2"/>
  <c r="CC228" i="2"/>
  <c r="CB228" i="2"/>
  <c r="CD228" i="2" s="1"/>
  <c r="CA228" i="2"/>
  <c r="BX228" i="2"/>
  <c r="BU228" i="2"/>
  <c r="BR228" i="2"/>
  <c r="BO228" i="2"/>
  <c r="BL228" i="2"/>
  <c r="BH228" i="2"/>
  <c r="DD228" i="2" s="1"/>
  <c r="BG228" i="2"/>
  <c r="BF228" i="2"/>
  <c r="BC228" i="2"/>
  <c r="AZ228" i="2"/>
  <c r="AW228" i="2"/>
  <c r="AT228" i="2"/>
  <c r="AQ228" i="2"/>
  <c r="AN228" i="2"/>
  <c r="AM228" i="2"/>
  <c r="AL228" i="2"/>
  <c r="AK228" i="2"/>
  <c r="AH228" i="2"/>
  <c r="AE228" i="2"/>
  <c r="AB228" i="2"/>
  <c r="Y228" i="2"/>
  <c r="V228" i="2"/>
  <c r="S228" i="2"/>
  <c r="P228" i="2"/>
  <c r="M228" i="2"/>
  <c r="J228" i="2"/>
  <c r="G228" i="2"/>
  <c r="D228" i="2"/>
  <c r="LD227" i="2"/>
  <c r="LA227" i="2"/>
  <c r="KT227" i="2"/>
  <c r="KW227" i="2" s="1"/>
  <c r="KS227" i="2"/>
  <c r="KR227" i="2"/>
  <c r="KO227" i="2"/>
  <c r="KL227" i="2"/>
  <c r="KI227" i="2"/>
  <c r="KF227" i="2"/>
  <c r="KB227" i="2"/>
  <c r="KA227" i="2"/>
  <c r="JZ227" i="2"/>
  <c r="JW227" i="2"/>
  <c r="JT227" i="2"/>
  <c r="JS227" i="2"/>
  <c r="JR227" i="2"/>
  <c r="JQ227" i="2"/>
  <c r="JN227" i="2"/>
  <c r="JK227" i="2"/>
  <c r="JH227" i="2"/>
  <c r="JG227" i="2"/>
  <c r="JF227" i="2"/>
  <c r="JE227" i="2"/>
  <c r="JB227" i="2"/>
  <c r="IY227" i="2"/>
  <c r="IT227" i="2"/>
  <c r="IS227" i="2"/>
  <c r="IR227" i="2"/>
  <c r="IQ227" i="2"/>
  <c r="IP227" i="2"/>
  <c r="IM227" i="2"/>
  <c r="IJ227" i="2"/>
  <c r="IF227" i="2"/>
  <c r="IE227" i="2"/>
  <c r="ID227" i="2"/>
  <c r="IC227" i="2"/>
  <c r="IB227" i="2"/>
  <c r="IA227" i="2"/>
  <c r="HX227" i="2"/>
  <c r="HU227" i="2"/>
  <c r="HR227" i="2"/>
  <c r="HO227" i="2"/>
  <c r="HN227" i="2"/>
  <c r="HM227" i="2"/>
  <c r="HL227" i="2"/>
  <c r="HI227" i="2"/>
  <c r="HF227" i="2"/>
  <c r="HC227" i="2"/>
  <c r="GW227" i="2"/>
  <c r="GT227" i="2"/>
  <c r="GP227" i="2"/>
  <c r="GO227" i="2"/>
  <c r="GQ227" i="2" s="1"/>
  <c r="GN227" i="2"/>
  <c r="GK227" i="2"/>
  <c r="GH227" i="2"/>
  <c r="GE227" i="2"/>
  <c r="GA227" i="2"/>
  <c r="FZ227" i="2"/>
  <c r="GB227" i="2" s="1"/>
  <c r="FY227" i="2"/>
  <c r="FV227" i="2"/>
  <c r="FS227" i="2"/>
  <c r="FP227" i="2"/>
  <c r="FO227" i="2"/>
  <c r="FN227" i="2"/>
  <c r="FM227" i="2"/>
  <c r="FJ227" i="2"/>
  <c r="FG227" i="2"/>
  <c r="FD227" i="2"/>
  <c r="FC227" i="2"/>
  <c r="FB227" i="2"/>
  <c r="FA227" i="2"/>
  <c r="EX227" i="2"/>
  <c r="EU227" i="2"/>
  <c r="ER227" i="2"/>
  <c r="EN227" i="2"/>
  <c r="EM227" i="2"/>
  <c r="EL227" i="2"/>
  <c r="EI227" i="2"/>
  <c r="EF227" i="2"/>
  <c r="EC227" i="2"/>
  <c r="DY227" i="2"/>
  <c r="DW227" i="2"/>
  <c r="DV227" i="2"/>
  <c r="DU227" i="2"/>
  <c r="DT227" i="2"/>
  <c r="DQ227" i="2"/>
  <c r="DM227" i="2"/>
  <c r="DL227" i="2"/>
  <c r="DN227" i="2" s="1"/>
  <c r="DK227" i="2"/>
  <c r="DH227" i="2"/>
  <c r="DA227" i="2"/>
  <c r="CZ227" i="2"/>
  <c r="DB227" i="2" s="1"/>
  <c r="CY227" i="2"/>
  <c r="CV227" i="2"/>
  <c r="CS227" i="2"/>
  <c r="CO227" i="2"/>
  <c r="CN227" i="2"/>
  <c r="CP227" i="2" s="1"/>
  <c r="CM227" i="2"/>
  <c r="CJ227" i="2"/>
  <c r="CG227" i="2"/>
  <c r="CD227" i="2"/>
  <c r="CC227" i="2"/>
  <c r="CB227" i="2"/>
  <c r="CA227" i="2"/>
  <c r="BX227" i="2"/>
  <c r="BU227" i="2"/>
  <c r="BR227" i="2"/>
  <c r="BO227" i="2"/>
  <c r="BL227" i="2"/>
  <c r="BH227" i="2"/>
  <c r="DD227" i="2" s="1"/>
  <c r="BG227" i="2"/>
  <c r="BI227" i="2" s="1"/>
  <c r="BF227" i="2"/>
  <c r="BC227" i="2"/>
  <c r="AZ227" i="2"/>
  <c r="AW227" i="2"/>
  <c r="AT227" i="2"/>
  <c r="AQ227" i="2"/>
  <c r="AM227" i="2"/>
  <c r="AL227" i="2"/>
  <c r="AN227" i="2" s="1"/>
  <c r="AK227" i="2"/>
  <c r="AH227" i="2"/>
  <c r="AE227" i="2"/>
  <c r="AB227" i="2"/>
  <c r="Y227" i="2"/>
  <c r="V227" i="2"/>
  <c r="S227" i="2"/>
  <c r="P227" i="2"/>
  <c r="M227" i="2"/>
  <c r="J227" i="2"/>
  <c r="G227" i="2"/>
  <c r="D227" i="2"/>
  <c r="LC226" i="2"/>
  <c r="LB226" i="2"/>
  <c r="LD226" i="2" s="1"/>
  <c r="LA226" i="2"/>
  <c r="KZ226" i="2"/>
  <c r="KY226" i="2"/>
  <c r="KT226" i="2"/>
  <c r="KR226" i="2"/>
  <c r="KQ226" i="2"/>
  <c r="KP226" i="2"/>
  <c r="KN226" i="2"/>
  <c r="KM226" i="2"/>
  <c r="KL226" i="2"/>
  <c r="KK226" i="2"/>
  <c r="KE226" i="2"/>
  <c r="KD226" i="2"/>
  <c r="JY226" i="2"/>
  <c r="JX226" i="2"/>
  <c r="JZ226" i="2" s="1"/>
  <c r="JW226" i="2"/>
  <c r="JV226" i="2"/>
  <c r="KB226" i="2" s="1"/>
  <c r="JP226" i="2"/>
  <c r="JO226" i="2"/>
  <c r="JJ226" i="2"/>
  <c r="JS226" i="2" s="1"/>
  <c r="JI226" i="2"/>
  <c r="JK226" i="2" s="1"/>
  <c r="JE226" i="2"/>
  <c r="JD226" i="2"/>
  <c r="JC226" i="2"/>
  <c r="JA226" i="2"/>
  <c r="IZ226" i="2"/>
  <c r="IX226" i="2"/>
  <c r="JG226" i="2" s="1"/>
  <c r="IR226" i="2"/>
  <c r="IQ226" i="2"/>
  <c r="IS226" i="2" s="1"/>
  <c r="IP226" i="2"/>
  <c r="IO226" i="2"/>
  <c r="IN226" i="2"/>
  <c r="IL226" i="2"/>
  <c r="IK226" i="2"/>
  <c r="IM226" i="2" s="1"/>
  <c r="II226" i="2"/>
  <c r="IH226" i="2"/>
  <c r="IJ226" i="2" s="1"/>
  <c r="HZ226" i="2"/>
  <c r="IA226" i="2" s="1"/>
  <c r="HY226" i="2"/>
  <c r="HT226" i="2"/>
  <c r="HS226" i="2"/>
  <c r="HU226" i="2" s="1"/>
  <c r="HL226" i="2"/>
  <c r="HK226" i="2"/>
  <c r="HJ226" i="2"/>
  <c r="HH226" i="2"/>
  <c r="HN226" i="2" s="1"/>
  <c r="HE226" i="2"/>
  <c r="HD226" i="2"/>
  <c r="HC226" i="2"/>
  <c r="HB226" i="2"/>
  <c r="HA226" i="2"/>
  <c r="GV226" i="2"/>
  <c r="GU226" i="2"/>
  <c r="GT226" i="2"/>
  <c r="GS226" i="2"/>
  <c r="GR226" i="2"/>
  <c r="GM226" i="2"/>
  <c r="GL226" i="2"/>
  <c r="GN226" i="2" s="1"/>
  <c r="GG226" i="2"/>
  <c r="GF226" i="2"/>
  <c r="GD226" i="2"/>
  <c r="GE226" i="2" s="1"/>
  <c r="GC226" i="2"/>
  <c r="FX226" i="2"/>
  <c r="FW226" i="2"/>
  <c r="FV226" i="2"/>
  <c r="FR226" i="2"/>
  <c r="FQ226" i="2"/>
  <c r="FS226" i="2" s="1"/>
  <c r="FO226" i="2"/>
  <c r="FP226" i="2" s="1"/>
  <c r="FM226" i="2"/>
  <c r="FL226" i="2"/>
  <c r="FK226" i="2"/>
  <c r="FH226" i="2"/>
  <c r="FN226" i="2" s="1"/>
  <c r="FF226" i="2"/>
  <c r="FG226" i="2" s="1"/>
  <c r="FE226" i="2"/>
  <c r="EZ226" i="2"/>
  <c r="EY226" i="2"/>
  <c r="FA226" i="2" s="1"/>
  <c r="ET226" i="2"/>
  <c r="FC226" i="2" s="1"/>
  <c r="ES226" i="2"/>
  <c r="EU226" i="2" s="1"/>
  <c r="EQ226" i="2"/>
  <c r="EP226" i="2"/>
  <c r="EK226" i="2"/>
  <c r="EJ226" i="2"/>
  <c r="EL226" i="2" s="1"/>
  <c r="EH226" i="2"/>
  <c r="EN226" i="2" s="1"/>
  <c r="EF226" i="2"/>
  <c r="EE226" i="2"/>
  <c r="ED226" i="2"/>
  <c r="EB226" i="2"/>
  <c r="EA226" i="2"/>
  <c r="DS226" i="2"/>
  <c r="DR226" i="2"/>
  <c r="DU226" i="2" s="1"/>
  <c r="DQ226" i="2"/>
  <c r="DP226" i="2"/>
  <c r="DV226" i="2" s="1"/>
  <c r="DO226" i="2"/>
  <c r="DJ226" i="2"/>
  <c r="DM226" i="2" s="1"/>
  <c r="DH226" i="2"/>
  <c r="DG226" i="2"/>
  <c r="DF226" i="2"/>
  <c r="CX226" i="2"/>
  <c r="CW226" i="2"/>
  <c r="CY226" i="2" s="1"/>
  <c r="CU226" i="2"/>
  <c r="DA226" i="2" s="1"/>
  <c r="CS226" i="2"/>
  <c r="CR226" i="2"/>
  <c r="CQ226" i="2"/>
  <c r="CN226" i="2"/>
  <c r="CL226" i="2"/>
  <c r="CK226" i="2"/>
  <c r="CJ226" i="2"/>
  <c r="CI226" i="2"/>
  <c r="CH226" i="2"/>
  <c r="CE226" i="2"/>
  <c r="BW226" i="2"/>
  <c r="BU226" i="2"/>
  <c r="BT226" i="2"/>
  <c r="BS226" i="2"/>
  <c r="BQ226" i="2"/>
  <c r="BP226" i="2"/>
  <c r="BO226" i="2"/>
  <c r="BN226" i="2"/>
  <c r="BL226" i="2"/>
  <c r="BK226" i="2"/>
  <c r="BJ226" i="2"/>
  <c r="BH226" i="2"/>
  <c r="BG226" i="2"/>
  <c r="BI226" i="2" s="1"/>
  <c r="BF226" i="2"/>
  <c r="BE226" i="2"/>
  <c r="BD226" i="2"/>
  <c r="BB226" i="2"/>
  <c r="BA226" i="2"/>
  <c r="BC226" i="2" s="1"/>
  <c r="AR226" i="2"/>
  <c r="AQ226" i="2"/>
  <c r="AP226" i="2"/>
  <c r="AO226" i="2"/>
  <c r="AJ226" i="2"/>
  <c r="AI226" i="2"/>
  <c r="AH226" i="2"/>
  <c r="AG226" i="2"/>
  <c r="AF226" i="2"/>
  <c r="AD226" i="2"/>
  <c r="AC226" i="2"/>
  <c r="AE226" i="2" s="1"/>
  <c r="AA226" i="2"/>
  <c r="Z226" i="2"/>
  <c r="AB226" i="2" s="1"/>
  <c r="Y226" i="2"/>
  <c r="X226" i="2"/>
  <c r="W226" i="2"/>
  <c r="U226" i="2"/>
  <c r="T226" i="2"/>
  <c r="V226" i="2" s="1"/>
  <c r="R226" i="2"/>
  <c r="S226" i="2" s="1"/>
  <c r="Q226" i="2"/>
  <c r="P226" i="2"/>
  <c r="O226" i="2"/>
  <c r="N226" i="2"/>
  <c r="L226" i="2"/>
  <c r="K226" i="2"/>
  <c r="J226" i="2"/>
  <c r="I226" i="2"/>
  <c r="H226" i="2"/>
  <c r="C226" i="2"/>
  <c r="B226" i="2"/>
  <c r="D226" i="2" s="1"/>
  <c r="LD225" i="2"/>
  <c r="LA225" i="2"/>
  <c r="KV225" i="2"/>
  <c r="KU225" i="2"/>
  <c r="KT225" i="2"/>
  <c r="KS225" i="2"/>
  <c r="KR225" i="2"/>
  <c r="KO225" i="2"/>
  <c r="KL225" i="2"/>
  <c r="KH225" i="2"/>
  <c r="KH226" i="2" s="1"/>
  <c r="KG225" i="2"/>
  <c r="KG226" i="2" s="1"/>
  <c r="KF225" i="2"/>
  <c r="KE225" i="2"/>
  <c r="KD225" i="2"/>
  <c r="KB225" i="2"/>
  <c r="KA225" i="2"/>
  <c r="JZ225" i="2"/>
  <c r="JW225" i="2"/>
  <c r="JT225" i="2"/>
  <c r="JS225" i="2"/>
  <c r="JR225" i="2"/>
  <c r="JQ225" i="2"/>
  <c r="JN225" i="2"/>
  <c r="JK225" i="2"/>
  <c r="JH225" i="2"/>
  <c r="JG225" i="2"/>
  <c r="JF225" i="2"/>
  <c r="JE225" i="2"/>
  <c r="JB225" i="2"/>
  <c r="IY225" i="2"/>
  <c r="IT225" i="2"/>
  <c r="IS225" i="2"/>
  <c r="IR225" i="2"/>
  <c r="IQ225" i="2"/>
  <c r="IP225" i="2"/>
  <c r="IM225" i="2"/>
  <c r="IJ225" i="2"/>
  <c r="IF225" i="2"/>
  <c r="IE225" i="2"/>
  <c r="ID225" i="2"/>
  <c r="IC225" i="2"/>
  <c r="IB225" i="2"/>
  <c r="IA225" i="2"/>
  <c r="HX225" i="2"/>
  <c r="HU225" i="2"/>
  <c r="HR225" i="2"/>
  <c r="HO225" i="2"/>
  <c r="HN225" i="2"/>
  <c r="HM225" i="2"/>
  <c r="HL225" i="2"/>
  <c r="HI225" i="2"/>
  <c r="HF225" i="2"/>
  <c r="HC225" i="2"/>
  <c r="GW225" i="2"/>
  <c r="GT225" i="2"/>
  <c r="GP225" i="2"/>
  <c r="GO225" i="2"/>
  <c r="GN225" i="2"/>
  <c r="GK225" i="2"/>
  <c r="GH225" i="2"/>
  <c r="GE225" i="2"/>
  <c r="GA225" i="2"/>
  <c r="FZ225" i="2"/>
  <c r="GB225" i="2" s="1"/>
  <c r="FY225" i="2"/>
  <c r="FV225" i="2"/>
  <c r="FS225" i="2"/>
  <c r="FP225" i="2"/>
  <c r="FO225" i="2"/>
  <c r="FN225" i="2"/>
  <c r="FM225" i="2"/>
  <c r="FJ225" i="2"/>
  <c r="FG225" i="2"/>
  <c r="FD225" i="2"/>
  <c r="FC225" i="2"/>
  <c r="FB225" i="2"/>
  <c r="FA225" i="2"/>
  <c r="EX225" i="2"/>
  <c r="EU225" i="2"/>
  <c r="ER225" i="2"/>
  <c r="EO225" i="2"/>
  <c r="EN225" i="2"/>
  <c r="EM225" i="2"/>
  <c r="GX225" i="2" s="1"/>
  <c r="EL225" i="2"/>
  <c r="EI225" i="2"/>
  <c r="EF225" i="2"/>
  <c r="EC225" i="2"/>
  <c r="DW225" i="2"/>
  <c r="DV225" i="2"/>
  <c r="DU225" i="2"/>
  <c r="DT225" i="2"/>
  <c r="DQ225" i="2"/>
  <c r="DM225" i="2"/>
  <c r="DL225" i="2"/>
  <c r="DN225" i="2" s="1"/>
  <c r="DK225" i="2"/>
  <c r="DH225" i="2"/>
  <c r="DA225" i="2"/>
  <c r="CZ225" i="2"/>
  <c r="DB225" i="2" s="1"/>
  <c r="CY225" i="2"/>
  <c r="CV225" i="2"/>
  <c r="CS225" i="2"/>
  <c r="CO225" i="2"/>
  <c r="CN225" i="2"/>
  <c r="CP225" i="2" s="1"/>
  <c r="CM225" i="2"/>
  <c r="CJ225" i="2"/>
  <c r="CG225" i="2"/>
  <c r="CD225" i="2"/>
  <c r="CC225" i="2"/>
  <c r="CB225" i="2"/>
  <c r="CA225" i="2"/>
  <c r="BX225" i="2"/>
  <c r="BU225" i="2"/>
  <c r="BR225" i="2"/>
  <c r="BO225" i="2"/>
  <c r="BL225" i="2"/>
  <c r="BH225" i="2"/>
  <c r="BG225" i="2"/>
  <c r="BI225" i="2" s="1"/>
  <c r="BF225" i="2"/>
  <c r="BC225" i="2"/>
  <c r="AZ225" i="2"/>
  <c r="AW225" i="2"/>
  <c r="AT225" i="2"/>
  <c r="AQ225" i="2"/>
  <c r="AM225" i="2"/>
  <c r="AL225" i="2"/>
  <c r="AN225" i="2" s="1"/>
  <c r="AK225" i="2"/>
  <c r="AH225" i="2"/>
  <c r="AE225" i="2"/>
  <c r="AB225" i="2"/>
  <c r="Y225" i="2"/>
  <c r="V225" i="2"/>
  <c r="S225" i="2"/>
  <c r="P225" i="2"/>
  <c r="M225" i="2"/>
  <c r="J225" i="2"/>
  <c r="G225" i="2"/>
  <c r="D225" i="2"/>
  <c r="LD224" i="2"/>
  <c r="LA224" i="2"/>
  <c r="KW224" i="2"/>
  <c r="KT224" i="2"/>
  <c r="KS224" i="2"/>
  <c r="KU224" i="2" s="1"/>
  <c r="KR224" i="2"/>
  <c r="KO224" i="2"/>
  <c r="KL224" i="2"/>
  <c r="KJ224" i="2"/>
  <c r="KJ226" i="2" s="1"/>
  <c r="KI224" i="2"/>
  <c r="KE224" i="2"/>
  <c r="KD224" i="2"/>
  <c r="KV224" i="2" s="1"/>
  <c r="KX224" i="2" s="1"/>
  <c r="KB224" i="2"/>
  <c r="KA224" i="2"/>
  <c r="KC224" i="2" s="1"/>
  <c r="JZ224" i="2"/>
  <c r="JW224" i="2"/>
  <c r="JV224" i="2"/>
  <c r="JU224" i="2"/>
  <c r="JU226" i="2" s="1"/>
  <c r="KA226" i="2" s="1"/>
  <c r="KC226" i="2" s="1"/>
  <c r="JS224" i="2"/>
  <c r="JR224" i="2"/>
  <c r="JQ224" i="2"/>
  <c r="JN224" i="2"/>
  <c r="JM224" i="2"/>
  <c r="JM226" i="2" s="1"/>
  <c r="JL224" i="2"/>
  <c r="JL226" i="2" s="1"/>
  <c r="JN226" i="2" s="1"/>
  <c r="JK224" i="2"/>
  <c r="JG224" i="2"/>
  <c r="JF224" i="2"/>
  <c r="JH224" i="2" s="1"/>
  <c r="JE224" i="2"/>
  <c r="JB224" i="2"/>
  <c r="IY224" i="2"/>
  <c r="IX224" i="2"/>
  <c r="IW224" i="2"/>
  <c r="IW226" i="2" s="1"/>
  <c r="IY226" i="2" s="1"/>
  <c r="IS224" i="2"/>
  <c r="IR224" i="2"/>
  <c r="IQ224" i="2"/>
  <c r="IP224" i="2"/>
  <c r="IM224" i="2"/>
  <c r="II224" i="2"/>
  <c r="IH224" i="2"/>
  <c r="IJ224" i="2" s="1"/>
  <c r="IA224" i="2"/>
  <c r="HX224" i="2"/>
  <c r="HW224" i="2"/>
  <c r="HV224" i="2"/>
  <c r="HV226" i="2" s="1"/>
  <c r="HU224" i="2"/>
  <c r="HQ224" i="2"/>
  <c r="HQ226" i="2" s="1"/>
  <c r="HP224" i="2"/>
  <c r="HP226" i="2" s="1"/>
  <c r="HR226" i="2" s="1"/>
  <c r="HN224" i="2"/>
  <c r="HM224" i="2"/>
  <c r="HL224" i="2"/>
  <c r="HI224" i="2"/>
  <c r="HG224" i="2"/>
  <c r="HG226" i="2" s="1"/>
  <c r="HF224" i="2"/>
  <c r="HC224" i="2"/>
  <c r="GW224" i="2"/>
  <c r="GT224" i="2"/>
  <c r="GN224" i="2"/>
  <c r="GJ224" i="2"/>
  <c r="GI224" i="2"/>
  <c r="GI226" i="2" s="1"/>
  <c r="GH224" i="2"/>
  <c r="GE224" i="2"/>
  <c r="FZ224" i="2"/>
  <c r="FY224" i="2"/>
  <c r="FV224" i="2"/>
  <c r="FU224" i="2"/>
  <c r="FU226" i="2" s="1"/>
  <c r="FT224" i="2"/>
  <c r="FT226" i="2" s="1"/>
  <c r="FS224" i="2"/>
  <c r="FN224" i="2"/>
  <c r="FM224" i="2"/>
  <c r="FJ224" i="2"/>
  <c r="FI224" i="2"/>
  <c r="FI226" i="2" s="1"/>
  <c r="FH224" i="2"/>
  <c r="FG224" i="2"/>
  <c r="FB224" i="2"/>
  <c r="FA224" i="2"/>
  <c r="EX224" i="2"/>
  <c r="EW224" i="2"/>
  <c r="EW226" i="2" s="1"/>
  <c r="EV224" i="2"/>
  <c r="EV226" i="2" s="1"/>
  <c r="EX226" i="2" s="1"/>
  <c r="EU224" i="2"/>
  <c r="EQ224" i="2"/>
  <c r="EP224" i="2"/>
  <c r="ER224" i="2" s="1"/>
  <c r="EO224" i="2"/>
  <c r="EN224" i="2"/>
  <c r="EM224" i="2"/>
  <c r="EL224" i="2"/>
  <c r="EH224" i="2"/>
  <c r="EG224" i="2"/>
  <c r="EG226" i="2" s="1"/>
  <c r="EF224" i="2"/>
  <c r="EC224" i="2"/>
  <c r="DV224" i="2"/>
  <c r="DU224" i="2"/>
  <c r="DW224" i="2" s="1"/>
  <c r="DT224" i="2"/>
  <c r="DQ224" i="2"/>
  <c r="DM224" i="2"/>
  <c r="DJ224" i="2"/>
  <c r="DI224" i="2"/>
  <c r="DI226" i="2" s="1"/>
  <c r="DL226" i="2" s="1"/>
  <c r="DN226" i="2" s="1"/>
  <c r="DH224" i="2"/>
  <c r="DD224" i="2"/>
  <c r="DA224" i="2"/>
  <c r="CY224" i="2"/>
  <c r="CV224" i="2"/>
  <c r="CT224" i="2"/>
  <c r="CZ224" i="2" s="1"/>
  <c r="DB224" i="2" s="1"/>
  <c r="CS224" i="2"/>
  <c r="CP224" i="2"/>
  <c r="CO224" i="2"/>
  <c r="CN224" i="2"/>
  <c r="CM224" i="2"/>
  <c r="CJ224" i="2"/>
  <c r="CG224" i="2"/>
  <c r="CF224" i="2"/>
  <c r="CF226" i="2" s="1"/>
  <c r="BZ224" i="2"/>
  <c r="BZ226" i="2" s="1"/>
  <c r="BY224" i="2"/>
  <c r="CA224" i="2" s="1"/>
  <c r="BW224" i="2"/>
  <c r="CC224" i="2" s="1"/>
  <c r="BV224" i="2"/>
  <c r="BU224" i="2"/>
  <c r="BR224" i="2"/>
  <c r="BN224" i="2"/>
  <c r="BM224" i="2"/>
  <c r="BM226" i="2" s="1"/>
  <c r="BL224" i="2"/>
  <c r="BI224" i="2"/>
  <c r="BH224" i="2"/>
  <c r="BG224" i="2"/>
  <c r="BF224" i="2"/>
  <c r="BE224" i="2"/>
  <c r="BC224" i="2"/>
  <c r="AY224" i="2"/>
  <c r="AY226" i="2" s="1"/>
  <c r="AX224" i="2"/>
  <c r="AW224" i="2"/>
  <c r="AV224" i="2"/>
  <c r="AV226" i="2" s="1"/>
  <c r="AU224" i="2"/>
  <c r="AU226" i="2" s="1"/>
  <c r="AS224" i="2"/>
  <c r="AS226" i="2" s="1"/>
  <c r="AR224" i="2"/>
  <c r="AT224" i="2" s="1"/>
  <c r="AQ224" i="2"/>
  <c r="AM224" i="2"/>
  <c r="AN224" i="2" s="1"/>
  <c r="AL224" i="2"/>
  <c r="AK224" i="2"/>
  <c r="AH224" i="2"/>
  <c r="AE224" i="2"/>
  <c r="AB224" i="2"/>
  <c r="Y224" i="2"/>
  <c r="V224" i="2"/>
  <c r="S224" i="2"/>
  <c r="R224" i="2"/>
  <c r="Q224" i="2"/>
  <c r="P224" i="2"/>
  <c r="M224" i="2"/>
  <c r="J224" i="2"/>
  <c r="F224" i="2"/>
  <c r="E224" i="2"/>
  <c r="D224" i="2"/>
  <c r="LD223" i="2"/>
  <c r="LA223" i="2"/>
  <c r="KX223" i="2"/>
  <c r="KW223" i="2"/>
  <c r="KV223" i="2"/>
  <c r="KT223" i="2"/>
  <c r="KU223" i="2" s="1"/>
  <c r="KS223" i="2"/>
  <c r="KR223" i="2"/>
  <c r="KO223" i="2"/>
  <c r="KL223" i="2"/>
  <c r="KI223" i="2"/>
  <c r="KF223" i="2"/>
  <c r="KE223" i="2"/>
  <c r="KD223" i="2"/>
  <c r="KB223" i="2"/>
  <c r="KA223" i="2"/>
  <c r="KC223" i="2" s="1"/>
  <c r="JZ223" i="2"/>
  <c r="JW223" i="2"/>
  <c r="JT223" i="2"/>
  <c r="JS223" i="2"/>
  <c r="JR223" i="2"/>
  <c r="JQ223" i="2"/>
  <c r="JN223" i="2"/>
  <c r="JK223" i="2"/>
  <c r="JG223" i="2"/>
  <c r="JH223" i="2" s="1"/>
  <c r="JF223" i="2"/>
  <c r="JE223" i="2"/>
  <c r="JB223" i="2"/>
  <c r="IY223" i="2"/>
  <c r="IU223" i="2"/>
  <c r="IT223" i="2"/>
  <c r="IS223" i="2"/>
  <c r="IR223" i="2"/>
  <c r="IQ223" i="2"/>
  <c r="IP223" i="2"/>
  <c r="IM223" i="2"/>
  <c r="IJ223" i="2"/>
  <c r="IG223" i="2"/>
  <c r="IF223" i="2"/>
  <c r="IE223" i="2"/>
  <c r="ID223" i="2"/>
  <c r="IC223" i="2"/>
  <c r="IB223" i="2"/>
  <c r="IA223" i="2"/>
  <c r="HX223" i="2"/>
  <c r="HU223" i="2"/>
  <c r="HR223" i="2"/>
  <c r="HO223" i="2"/>
  <c r="HN223" i="2"/>
  <c r="HM223" i="2"/>
  <c r="HL223" i="2"/>
  <c r="HI223" i="2"/>
  <c r="HF223" i="2"/>
  <c r="HC223" i="2"/>
  <c r="GW223" i="2"/>
  <c r="GT223" i="2"/>
  <c r="GP223" i="2"/>
  <c r="GO223" i="2"/>
  <c r="GQ223" i="2" s="1"/>
  <c r="GN223" i="2"/>
  <c r="GK223" i="2"/>
  <c r="GH223" i="2"/>
  <c r="GE223" i="2"/>
  <c r="GB223" i="2"/>
  <c r="GA223" i="2"/>
  <c r="FZ223" i="2"/>
  <c r="FY223" i="2"/>
  <c r="FV223" i="2"/>
  <c r="FS223" i="2"/>
  <c r="FP223" i="2"/>
  <c r="FO223" i="2"/>
  <c r="FN223" i="2"/>
  <c r="FM223" i="2"/>
  <c r="FJ223" i="2"/>
  <c r="FG223" i="2"/>
  <c r="FC223" i="2"/>
  <c r="FD223" i="2" s="1"/>
  <c r="FB223" i="2"/>
  <c r="FA223" i="2"/>
  <c r="EX223" i="2"/>
  <c r="EU223" i="2"/>
  <c r="ER223" i="2"/>
  <c r="EN223" i="2"/>
  <c r="GY223" i="2" s="1"/>
  <c r="EM223" i="2"/>
  <c r="EL223" i="2"/>
  <c r="EI223" i="2"/>
  <c r="EF223" i="2"/>
  <c r="EC223" i="2"/>
  <c r="DW223" i="2"/>
  <c r="DV223" i="2"/>
  <c r="DU223" i="2"/>
  <c r="DT223" i="2"/>
  <c r="DQ223" i="2"/>
  <c r="DM223" i="2"/>
  <c r="DL223" i="2"/>
  <c r="DK223" i="2"/>
  <c r="DH223" i="2"/>
  <c r="DA223" i="2"/>
  <c r="CZ223" i="2"/>
  <c r="CY223" i="2"/>
  <c r="CV223" i="2"/>
  <c r="CS223" i="2"/>
  <c r="CP223" i="2"/>
  <c r="CO223" i="2"/>
  <c r="CN223" i="2"/>
  <c r="CM223" i="2"/>
  <c r="CJ223" i="2"/>
  <c r="CG223" i="2"/>
  <c r="CD223" i="2"/>
  <c r="CC223" i="2"/>
  <c r="CB223" i="2"/>
  <c r="CA223" i="2"/>
  <c r="BX223" i="2"/>
  <c r="BU223" i="2"/>
  <c r="BR223" i="2"/>
  <c r="BO223" i="2"/>
  <c r="BL223" i="2"/>
  <c r="BH223" i="2"/>
  <c r="BI223" i="2" s="1"/>
  <c r="BG223" i="2"/>
  <c r="BF223" i="2"/>
  <c r="BC223" i="2"/>
  <c r="AZ223" i="2"/>
  <c r="AW223" i="2"/>
  <c r="AT223" i="2"/>
  <c r="AQ223" i="2"/>
  <c r="AN223" i="2"/>
  <c r="AM223" i="2"/>
  <c r="AL223" i="2"/>
  <c r="AK223" i="2"/>
  <c r="AH223" i="2"/>
  <c r="AE223" i="2"/>
  <c r="AB223" i="2"/>
  <c r="Y223" i="2"/>
  <c r="V223" i="2"/>
  <c r="S223" i="2"/>
  <c r="P223" i="2"/>
  <c r="M223" i="2"/>
  <c r="J223" i="2"/>
  <c r="G223" i="2"/>
  <c r="D223" i="2"/>
  <c r="LD222" i="2"/>
  <c r="LA222" i="2"/>
  <c r="KW222" i="2"/>
  <c r="KX222" i="2" s="1"/>
  <c r="KV222" i="2"/>
  <c r="KT222" i="2"/>
  <c r="KS222" i="2"/>
  <c r="KU222" i="2" s="1"/>
  <c r="KR222" i="2"/>
  <c r="KO222" i="2"/>
  <c r="KL222" i="2"/>
  <c r="KI222" i="2"/>
  <c r="KF222" i="2"/>
  <c r="KB222" i="2"/>
  <c r="KA222" i="2"/>
  <c r="KC222" i="2" s="1"/>
  <c r="JZ222" i="2"/>
  <c r="JW222" i="2"/>
  <c r="JT222" i="2"/>
  <c r="JS222" i="2"/>
  <c r="JR222" i="2"/>
  <c r="JQ222" i="2"/>
  <c r="JN222" i="2"/>
  <c r="JK222" i="2"/>
  <c r="JG222" i="2"/>
  <c r="JF222" i="2"/>
  <c r="JE222" i="2"/>
  <c r="JB222" i="2"/>
  <c r="IY222" i="2"/>
  <c r="IR222" i="2"/>
  <c r="IQ222" i="2"/>
  <c r="IS222" i="2" s="1"/>
  <c r="IP222" i="2"/>
  <c r="IM222" i="2"/>
  <c r="IJ222" i="2"/>
  <c r="IE222" i="2"/>
  <c r="IC222" i="2"/>
  <c r="ID222" i="2" s="1"/>
  <c r="IB222" i="2"/>
  <c r="IA222" i="2"/>
  <c r="HX222" i="2"/>
  <c r="HU222" i="2"/>
  <c r="HR222" i="2"/>
  <c r="HO222" i="2"/>
  <c r="HN222" i="2"/>
  <c r="HM222" i="2"/>
  <c r="HL222" i="2"/>
  <c r="HI222" i="2"/>
  <c r="HF222" i="2"/>
  <c r="HC222" i="2"/>
  <c r="GW222" i="2"/>
  <c r="GT222" i="2"/>
  <c r="GP222" i="2"/>
  <c r="GQ222" i="2" s="1"/>
  <c r="GO222" i="2"/>
  <c r="GN222" i="2"/>
  <c r="GK222" i="2"/>
  <c r="GH222" i="2"/>
  <c r="GE222" i="2"/>
  <c r="GB222" i="2"/>
  <c r="GA222" i="2"/>
  <c r="FZ222" i="2"/>
  <c r="FY222" i="2"/>
  <c r="FV222" i="2"/>
  <c r="FS222" i="2"/>
  <c r="FO222" i="2"/>
  <c r="GY222" i="2" s="1"/>
  <c r="FN222" i="2"/>
  <c r="FM222" i="2"/>
  <c r="FJ222" i="2"/>
  <c r="FG222" i="2"/>
  <c r="FC222" i="2"/>
  <c r="FB222" i="2"/>
  <c r="FA222" i="2"/>
  <c r="EX222" i="2"/>
  <c r="EU222" i="2"/>
  <c r="ER222" i="2"/>
  <c r="EN222" i="2"/>
  <c r="EM222" i="2"/>
  <c r="EO222" i="2" s="1"/>
  <c r="EL222" i="2"/>
  <c r="EI222" i="2"/>
  <c r="EF222" i="2"/>
  <c r="EC222" i="2"/>
  <c r="DV222" i="2"/>
  <c r="DU222" i="2"/>
  <c r="DW222" i="2" s="1"/>
  <c r="DT222" i="2"/>
  <c r="DQ222" i="2"/>
  <c r="DN222" i="2"/>
  <c r="DM222" i="2"/>
  <c r="DL222" i="2"/>
  <c r="DK222" i="2"/>
  <c r="DH222" i="2"/>
  <c r="DB222" i="2"/>
  <c r="DA222" i="2"/>
  <c r="CZ222" i="2"/>
  <c r="CY222" i="2"/>
  <c r="CV222" i="2"/>
  <c r="CS222" i="2"/>
  <c r="CP222" i="2"/>
  <c r="CO222" i="2"/>
  <c r="CN222" i="2"/>
  <c r="CM222" i="2"/>
  <c r="CJ222" i="2"/>
  <c r="CG222" i="2"/>
  <c r="CD222" i="2"/>
  <c r="CC222" i="2"/>
  <c r="CB222" i="2"/>
  <c r="CA222" i="2"/>
  <c r="BX222" i="2"/>
  <c r="BU222" i="2"/>
  <c r="BR222" i="2"/>
  <c r="BO222" i="2"/>
  <c r="BL222" i="2"/>
  <c r="BI222" i="2"/>
  <c r="BH222" i="2"/>
  <c r="DD222" i="2" s="1"/>
  <c r="BG222" i="2"/>
  <c r="DC222" i="2" s="1"/>
  <c r="DE222" i="2" s="1"/>
  <c r="BF222" i="2"/>
  <c r="BC222" i="2"/>
  <c r="AZ222" i="2"/>
  <c r="AW222" i="2"/>
  <c r="AT222" i="2"/>
  <c r="AQ222" i="2"/>
  <c r="AN222" i="2"/>
  <c r="AM222" i="2"/>
  <c r="AL222" i="2"/>
  <c r="DX222" i="2" s="1"/>
  <c r="AK222" i="2"/>
  <c r="AH222" i="2"/>
  <c r="AE222" i="2"/>
  <c r="AB222" i="2"/>
  <c r="Y222" i="2"/>
  <c r="V222" i="2"/>
  <c r="S222" i="2"/>
  <c r="P222" i="2"/>
  <c r="M222" i="2"/>
  <c r="J222" i="2"/>
  <c r="G222" i="2"/>
  <c r="D222" i="2"/>
  <c r="LD221" i="2"/>
  <c r="LA221" i="2"/>
  <c r="KW221" i="2"/>
  <c r="KV221" i="2"/>
  <c r="KU221" i="2"/>
  <c r="KT221" i="2"/>
  <c r="KS221" i="2"/>
  <c r="KR221" i="2"/>
  <c r="KO221" i="2"/>
  <c r="KL221" i="2"/>
  <c r="KI221" i="2"/>
  <c r="KF221" i="2"/>
  <c r="KD221" i="2"/>
  <c r="KB221" i="2"/>
  <c r="JX221" i="2"/>
  <c r="JZ221" i="2" s="1"/>
  <c r="JU221" i="2"/>
  <c r="KA221" i="2" s="1"/>
  <c r="KC221" i="2" s="1"/>
  <c r="JT221" i="2"/>
  <c r="JS221" i="2"/>
  <c r="JR221" i="2"/>
  <c r="JQ221" i="2"/>
  <c r="JN221" i="2"/>
  <c r="JK221" i="2"/>
  <c r="JG221" i="2"/>
  <c r="JF221" i="2"/>
  <c r="JH221" i="2" s="1"/>
  <c r="JE221" i="2"/>
  <c r="JB221" i="2"/>
  <c r="IY221" i="2"/>
  <c r="IS221" i="2"/>
  <c r="IR221" i="2"/>
  <c r="IQ221" i="2"/>
  <c r="IP221" i="2"/>
  <c r="IM221" i="2"/>
  <c r="IJ221" i="2"/>
  <c r="IE221" i="2"/>
  <c r="IG221" i="2" s="1"/>
  <c r="ID221" i="2"/>
  <c r="IC221" i="2"/>
  <c r="IB221" i="2"/>
  <c r="IA221" i="2"/>
  <c r="HX221" i="2"/>
  <c r="HU221" i="2"/>
  <c r="HR221" i="2"/>
  <c r="HO221" i="2"/>
  <c r="HN221" i="2"/>
  <c r="IF221" i="2" s="1"/>
  <c r="IU221" i="2" s="1"/>
  <c r="HM221" i="2"/>
  <c r="HL221" i="2"/>
  <c r="HI221" i="2"/>
  <c r="HF221" i="2"/>
  <c r="HC221" i="2"/>
  <c r="GX221" i="2"/>
  <c r="GW221" i="2"/>
  <c r="GT221" i="2"/>
  <c r="GQ221" i="2"/>
  <c r="GP221" i="2"/>
  <c r="GO221" i="2"/>
  <c r="GN221" i="2"/>
  <c r="GK221" i="2"/>
  <c r="GH221" i="2"/>
  <c r="GE221" i="2"/>
  <c r="GA221" i="2"/>
  <c r="GB221" i="2" s="1"/>
  <c r="FZ221" i="2"/>
  <c r="FY221" i="2"/>
  <c r="FV221" i="2"/>
  <c r="FS221" i="2"/>
  <c r="FP221" i="2"/>
  <c r="FO221" i="2"/>
  <c r="FN221" i="2"/>
  <c r="FM221" i="2"/>
  <c r="FJ221" i="2"/>
  <c r="FG221" i="2"/>
  <c r="FC221" i="2"/>
  <c r="FB221" i="2"/>
  <c r="FD221" i="2" s="1"/>
  <c r="FA221" i="2"/>
  <c r="EX221" i="2"/>
  <c r="EU221" i="2"/>
  <c r="ER221" i="2"/>
  <c r="EN221" i="2"/>
  <c r="GY221" i="2" s="1"/>
  <c r="EM221" i="2"/>
  <c r="EL221" i="2"/>
  <c r="EI221" i="2"/>
  <c r="EF221" i="2"/>
  <c r="EC221" i="2"/>
  <c r="DV221" i="2"/>
  <c r="DW221" i="2" s="1"/>
  <c r="DU221" i="2"/>
  <c r="DT221" i="2"/>
  <c r="DQ221" i="2"/>
  <c r="DM221" i="2"/>
  <c r="DL221" i="2"/>
  <c r="DN221" i="2" s="1"/>
  <c r="DK221" i="2"/>
  <c r="DH221" i="2"/>
  <c r="DA221" i="2"/>
  <c r="CZ221" i="2"/>
  <c r="DB221" i="2" s="1"/>
  <c r="CY221" i="2"/>
  <c r="CV221" i="2"/>
  <c r="CS221" i="2"/>
  <c r="CO221" i="2"/>
  <c r="CP221" i="2" s="1"/>
  <c r="CN221" i="2"/>
  <c r="CM221" i="2"/>
  <c r="CJ221" i="2"/>
  <c r="CG221" i="2"/>
  <c r="CD221" i="2"/>
  <c r="CC221" i="2"/>
  <c r="CB221" i="2"/>
  <c r="CA221" i="2"/>
  <c r="BX221" i="2"/>
  <c r="BU221" i="2"/>
  <c r="BR221" i="2"/>
  <c r="BO221" i="2"/>
  <c r="BL221" i="2"/>
  <c r="BI221" i="2"/>
  <c r="BH221" i="2"/>
  <c r="DD221" i="2" s="1"/>
  <c r="BG221" i="2"/>
  <c r="BF221" i="2"/>
  <c r="BC221" i="2"/>
  <c r="AZ221" i="2"/>
  <c r="AW221" i="2"/>
  <c r="AT221" i="2"/>
  <c r="AQ221" i="2"/>
  <c r="AM221" i="2"/>
  <c r="AN221" i="2" s="1"/>
  <c r="AL221" i="2"/>
  <c r="AK221" i="2"/>
  <c r="AH221" i="2"/>
  <c r="AE221" i="2"/>
  <c r="AB221" i="2"/>
  <c r="Y221" i="2"/>
  <c r="V221" i="2"/>
  <c r="S221" i="2"/>
  <c r="P221" i="2"/>
  <c r="M221" i="2"/>
  <c r="J221" i="2"/>
  <c r="G221" i="2"/>
  <c r="D221" i="2"/>
  <c r="LD220" i="2"/>
  <c r="LA220" i="2"/>
  <c r="KX220" i="2"/>
  <c r="KW220" i="2"/>
  <c r="KV220" i="2"/>
  <c r="KU220" i="2"/>
  <c r="KT220" i="2"/>
  <c r="KS220" i="2"/>
  <c r="KR220" i="2"/>
  <c r="KO220" i="2"/>
  <c r="KL220" i="2"/>
  <c r="KI220" i="2"/>
  <c r="KF220" i="2"/>
  <c r="KE220" i="2"/>
  <c r="KD220" i="2"/>
  <c r="KB220" i="2"/>
  <c r="JX220" i="2"/>
  <c r="JZ220" i="2" s="1"/>
  <c r="JW220" i="2"/>
  <c r="JU220" i="2"/>
  <c r="JS220" i="2"/>
  <c r="JT220" i="2" s="1"/>
  <c r="JR220" i="2"/>
  <c r="JQ220" i="2"/>
  <c r="JN220" i="2"/>
  <c r="JK220" i="2"/>
  <c r="JH220" i="2"/>
  <c r="JG220" i="2"/>
  <c r="JF220" i="2"/>
  <c r="JE220" i="2"/>
  <c r="JB220" i="2"/>
  <c r="IY220" i="2"/>
  <c r="IT220" i="2"/>
  <c r="IS220" i="2"/>
  <c r="IR220" i="2"/>
  <c r="IQ220" i="2"/>
  <c r="IP220" i="2"/>
  <c r="IM220" i="2"/>
  <c r="IJ220" i="2"/>
  <c r="IF220" i="2"/>
  <c r="IE220" i="2"/>
  <c r="IC220" i="2"/>
  <c r="ID220" i="2" s="1"/>
  <c r="IB220" i="2"/>
  <c r="IA220" i="2"/>
  <c r="HX220" i="2"/>
  <c r="HU220" i="2"/>
  <c r="HR220" i="2"/>
  <c r="HO220" i="2"/>
  <c r="HN220" i="2"/>
  <c r="HM220" i="2"/>
  <c r="HL220" i="2"/>
  <c r="HI220" i="2"/>
  <c r="HF220" i="2"/>
  <c r="HC220" i="2"/>
  <c r="GW220" i="2"/>
  <c r="GT220" i="2"/>
  <c r="GP220" i="2"/>
  <c r="GO220" i="2"/>
  <c r="GQ220" i="2" s="1"/>
  <c r="GN220" i="2"/>
  <c r="GK220" i="2"/>
  <c r="GH220" i="2"/>
  <c r="GE220" i="2"/>
  <c r="GA220" i="2"/>
  <c r="FZ220" i="2"/>
  <c r="GB220" i="2" s="1"/>
  <c r="FY220" i="2"/>
  <c r="FV220" i="2"/>
  <c r="FS220" i="2"/>
  <c r="FO220" i="2"/>
  <c r="FP220" i="2" s="1"/>
  <c r="FN220" i="2"/>
  <c r="FM220" i="2"/>
  <c r="FJ220" i="2"/>
  <c r="FG220" i="2"/>
  <c r="FD220" i="2"/>
  <c r="FC220" i="2"/>
  <c r="FB220" i="2"/>
  <c r="FA220" i="2"/>
  <c r="EX220" i="2"/>
  <c r="EU220" i="2"/>
  <c r="ER220" i="2"/>
  <c r="EO220" i="2"/>
  <c r="EN220" i="2"/>
  <c r="GY220" i="2" s="1"/>
  <c r="EM220" i="2"/>
  <c r="EL220" i="2"/>
  <c r="EI220" i="2"/>
  <c r="EF220" i="2"/>
  <c r="EC220" i="2"/>
  <c r="DW220" i="2"/>
  <c r="DV220" i="2"/>
  <c r="DU220" i="2"/>
  <c r="DT220" i="2"/>
  <c r="DQ220" i="2"/>
  <c r="DM220" i="2"/>
  <c r="DN220" i="2" s="1"/>
  <c r="DL220" i="2"/>
  <c r="DK220" i="2"/>
  <c r="DH220" i="2"/>
  <c r="DB220" i="2"/>
  <c r="DA220" i="2"/>
  <c r="CZ220" i="2"/>
  <c r="CY220" i="2"/>
  <c r="CV220" i="2"/>
  <c r="CS220" i="2"/>
  <c r="CO220" i="2"/>
  <c r="CN220" i="2"/>
  <c r="CP220" i="2" s="1"/>
  <c r="CM220" i="2"/>
  <c r="CJ220" i="2"/>
  <c r="CG220" i="2"/>
  <c r="CC220" i="2"/>
  <c r="CD220" i="2" s="1"/>
  <c r="CB220" i="2"/>
  <c r="CA220" i="2"/>
  <c r="BX220" i="2"/>
  <c r="BU220" i="2"/>
  <c r="BR220" i="2"/>
  <c r="BO220" i="2"/>
  <c r="BL220" i="2"/>
  <c r="BI220" i="2"/>
  <c r="BH220" i="2"/>
  <c r="DD220" i="2" s="1"/>
  <c r="DY220" i="2" s="1"/>
  <c r="BG220" i="2"/>
  <c r="BF220" i="2"/>
  <c r="BC220" i="2"/>
  <c r="AZ220" i="2"/>
  <c r="AW220" i="2"/>
  <c r="AT220" i="2"/>
  <c r="AQ220" i="2"/>
  <c r="AM220" i="2"/>
  <c r="AL220" i="2"/>
  <c r="AN220" i="2" s="1"/>
  <c r="AK220" i="2"/>
  <c r="AH220" i="2"/>
  <c r="AE220" i="2"/>
  <c r="AB220" i="2"/>
  <c r="Y220" i="2"/>
  <c r="V220" i="2"/>
  <c r="S220" i="2"/>
  <c r="P220" i="2"/>
  <c r="M220" i="2"/>
  <c r="J220" i="2"/>
  <c r="G220" i="2"/>
  <c r="D220" i="2"/>
  <c r="LC219" i="2"/>
  <c r="LB219" i="2"/>
  <c r="LD219" i="2" s="1"/>
  <c r="LA219" i="2"/>
  <c r="KZ219" i="2"/>
  <c r="KY219" i="2"/>
  <c r="KT219" i="2"/>
  <c r="KQ219" i="2"/>
  <c r="KR219" i="2" s="1"/>
  <c r="KP219" i="2"/>
  <c r="KN219" i="2"/>
  <c r="KM219" i="2"/>
  <c r="KL219" i="2"/>
  <c r="KK219" i="2"/>
  <c r="KJ219" i="2"/>
  <c r="KI219" i="2"/>
  <c r="KH219" i="2"/>
  <c r="KG219" i="2"/>
  <c r="KE219" i="2"/>
  <c r="KW219" i="2" s="1"/>
  <c r="KD219" i="2"/>
  <c r="KF219" i="2" s="1"/>
  <c r="JY219" i="2"/>
  <c r="JX219" i="2"/>
  <c r="JZ219" i="2" s="1"/>
  <c r="JV219" i="2"/>
  <c r="JU219" i="2"/>
  <c r="KA219" i="2" s="1"/>
  <c r="JP219" i="2"/>
  <c r="JO219" i="2"/>
  <c r="JQ219" i="2" s="1"/>
  <c r="JN219" i="2"/>
  <c r="JM219" i="2"/>
  <c r="JS219" i="2" s="1"/>
  <c r="JL219" i="2"/>
  <c r="JK219" i="2"/>
  <c r="JJ219" i="2"/>
  <c r="JI219" i="2"/>
  <c r="JR219" i="2" s="1"/>
  <c r="JT219" i="2" s="1"/>
  <c r="JE219" i="2"/>
  <c r="JD219" i="2"/>
  <c r="JC219" i="2"/>
  <c r="JA219" i="2"/>
  <c r="IZ219" i="2"/>
  <c r="IX219" i="2"/>
  <c r="IY219" i="2" s="1"/>
  <c r="IW219" i="2"/>
  <c r="IR219" i="2"/>
  <c r="IQ219" i="2"/>
  <c r="IP219" i="2"/>
  <c r="IO219" i="2"/>
  <c r="IN219" i="2"/>
  <c r="IM219" i="2"/>
  <c r="IL219" i="2"/>
  <c r="IK219" i="2"/>
  <c r="IJ219" i="2"/>
  <c r="II219" i="2"/>
  <c r="IH219" i="2"/>
  <c r="IB219" i="2"/>
  <c r="ID219" i="2" s="1"/>
  <c r="IA219" i="2"/>
  <c r="HZ219" i="2"/>
  <c r="HY219" i="2"/>
  <c r="HW219" i="2"/>
  <c r="HX219" i="2" s="1"/>
  <c r="HV219" i="2"/>
  <c r="HT219" i="2"/>
  <c r="IC219" i="2" s="1"/>
  <c r="HS219" i="2"/>
  <c r="HR219" i="2"/>
  <c r="HQ219" i="2"/>
  <c r="HP219" i="2"/>
  <c r="HK219" i="2"/>
  <c r="HJ219" i="2"/>
  <c r="HL219" i="2" s="1"/>
  <c r="HI219" i="2"/>
  <c r="HH219" i="2"/>
  <c r="HG219" i="2"/>
  <c r="HE219" i="2"/>
  <c r="HD219" i="2"/>
  <c r="HC219" i="2"/>
  <c r="HB219" i="2"/>
  <c r="HA219" i="2"/>
  <c r="GV219" i="2"/>
  <c r="GU219" i="2"/>
  <c r="GT219" i="2"/>
  <c r="GS219" i="2"/>
  <c r="GR219" i="2"/>
  <c r="GM219" i="2"/>
  <c r="GL219" i="2"/>
  <c r="GN219" i="2" s="1"/>
  <c r="GK219" i="2"/>
  <c r="GJ219" i="2"/>
  <c r="GI219" i="2"/>
  <c r="GG219" i="2"/>
  <c r="GP219" i="2" s="1"/>
  <c r="GF219" i="2"/>
  <c r="GE219" i="2"/>
  <c r="GD219" i="2"/>
  <c r="GC219" i="2"/>
  <c r="FX219" i="2"/>
  <c r="FW219" i="2"/>
  <c r="FV219" i="2"/>
  <c r="FU219" i="2"/>
  <c r="GA219" i="2" s="1"/>
  <c r="FT219" i="2"/>
  <c r="FS219" i="2"/>
  <c r="FR219" i="2"/>
  <c r="FQ219" i="2"/>
  <c r="FZ219" i="2" s="1"/>
  <c r="GB219" i="2" s="1"/>
  <c r="FN219" i="2"/>
  <c r="FP219" i="2" s="1"/>
  <c r="FM219" i="2"/>
  <c r="FL219" i="2"/>
  <c r="FK219" i="2"/>
  <c r="FI219" i="2"/>
  <c r="FH219" i="2"/>
  <c r="FJ219" i="2" s="1"/>
  <c r="FG219" i="2"/>
  <c r="FF219" i="2"/>
  <c r="FO219" i="2" s="1"/>
  <c r="FE219" i="2"/>
  <c r="EZ219" i="2"/>
  <c r="EY219" i="2"/>
  <c r="EX219" i="2"/>
  <c r="EW219" i="2"/>
  <c r="EV219" i="2"/>
  <c r="EU219" i="2"/>
  <c r="ET219" i="2"/>
  <c r="ES219" i="2"/>
  <c r="FB219" i="2" s="1"/>
  <c r="ER219" i="2"/>
  <c r="EQ219" i="2"/>
  <c r="EP219" i="2"/>
  <c r="EK219" i="2"/>
  <c r="EJ219" i="2"/>
  <c r="EL219" i="2" s="1"/>
  <c r="EI219" i="2"/>
  <c r="EH219" i="2"/>
  <c r="EG219" i="2"/>
  <c r="EM219" i="2" s="1"/>
  <c r="EO219" i="2" s="1"/>
  <c r="EE219" i="2"/>
  <c r="EN219" i="2" s="1"/>
  <c r="ED219" i="2"/>
  <c r="EB219" i="2"/>
  <c r="EA219" i="2"/>
  <c r="DS219" i="2"/>
  <c r="DR219" i="2"/>
  <c r="DT219" i="2" s="1"/>
  <c r="DQ219" i="2"/>
  <c r="DP219" i="2"/>
  <c r="DO219" i="2"/>
  <c r="DL219" i="2"/>
  <c r="DK219" i="2"/>
  <c r="DJ219" i="2"/>
  <c r="DI219" i="2"/>
  <c r="DG219" i="2"/>
  <c r="DH219" i="2" s="1"/>
  <c r="DF219" i="2"/>
  <c r="CY219" i="2"/>
  <c r="CX219" i="2"/>
  <c r="CW219" i="2"/>
  <c r="CU219" i="2"/>
  <c r="DA219" i="2" s="1"/>
  <c r="CT219" i="2"/>
  <c r="CS219" i="2"/>
  <c r="CR219" i="2"/>
  <c r="CQ219" i="2"/>
  <c r="CZ219" i="2" s="1"/>
  <c r="DB219" i="2" s="1"/>
  <c r="CN219" i="2"/>
  <c r="CL219" i="2"/>
  <c r="CM219" i="2" s="1"/>
  <c r="CK219" i="2"/>
  <c r="CI219" i="2"/>
  <c r="CJ219" i="2" s="1"/>
  <c r="CH219" i="2"/>
  <c r="CF219" i="2"/>
  <c r="CE219" i="2"/>
  <c r="CG219" i="2" s="1"/>
  <c r="CA219" i="2"/>
  <c r="BZ219" i="2"/>
  <c r="BY219" i="2"/>
  <c r="BW219" i="2"/>
  <c r="CC219" i="2" s="1"/>
  <c r="BV219" i="2"/>
  <c r="BX219" i="2" s="1"/>
  <c r="BU219" i="2"/>
  <c r="BT219" i="2"/>
  <c r="BS219" i="2"/>
  <c r="BQ219" i="2"/>
  <c r="BP219" i="2"/>
  <c r="BN219" i="2"/>
  <c r="BO219" i="2" s="1"/>
  <c r="BM219" i="2"/>
  <c r="BK219" i="2"/>
  <c r="BL219" i="2" s="1"/>
  <c r="BJ219" i="2"/>
  <c r="BH219" i="2"/>
  <c r="BG219" i="2"/>
  <c r="BI219" i="2" s="1"/>
  <c r="BF219" i="2"/>
  <c r="BE219" i="2"/>
  <c r="BD219" i="2"/>
  <c r="BC219" i="2"/>
  <c r="BB219" i="2"/>
  <c r="BA219" i="2"/>
  <c r="AY219" i="2"/>
  <c r="AX219" i="2"/>
  <c r="AW219" i="2"/>
  <c r="AV219" i="2"/>
  <c r="AU219" i="2"/>
  <c r="AS219" i="2"/>
  <c r="AR219" i="2"/>
  <c r="AT219" i="2" s="1"/>
  <c r="AP219" i="2"/>
  <c r="AO219" i="2"/>
  <c r="AJ219" i="2"/>
  <c r="AI219" i="2"/>
  <c r="AK219" i="2" s="1"/>
  <c r="AH219" i="2"/>
  <c r="AG219" i="2"/>
  <c r="AF219" i="2"/>
  <c r="AE219" i="2"/>
  <c r="AD219" i="2"/>
  <c r="AC219" i="2"/>
  <c r="AA219" i="2"/>
  <c r="Z219" i="2"/>
  <c r="AB219" i="2" s="1"/>
  <c r="Y219" i="2"/>
  <c r="X219" i="2"/>
  <c r="W219" i="2"/>
  <c r="U219" i="2"/>
  <c r="T219" i="2"/>
  <c r="V219" i="2" s="1"/>
  <c r="R219" i="2"/>
  <c r="R254" i="2" s="1"/>
  <c r="Q219" i="2"/>
  <c r="O219" i="2"/>
  <c r="P219" i="2" s="1"/>
  <c r="N219" i="2"/>
  <c r="L219" i="2"/>
  <c r="K219" i="2"/>
  <c r="M219" i="2" s="1"/>
  <c r="J219" i="2"/>
  <c r="I219" i="2"/>
  <c r="H219" i="2"/>
  <c r="G219" i="2"/>
  <c r="F219" i="2"/>
  <c r="E219" i="2"/>
  <c r="C219" i="2"/>
  <c r="B219" i="2"/>
  <c r="LD218" i="2"/>
  <c r="LA218" i="2"/>
  <c r="KW218" i="2"/>
  <c r="KV218" i="2"/>
  <c r="KX218" i="2" s="1"/>
  <c r="KU218" i="2"/>
  <c r="KT218" i="2"/>
  <c r="KS218" i="2"/>
  <c r="KR218" i="2"/>
  <c r="KO218" i="2"/>
  <c r="KL218" i="2"/>
  <c r="KI218" i="2"/>
  <c r="KF218" i="2"/>
  <c r="KE218" i="2"/>
  <c r="KD218" i="2"/>
  <c r="KC218" i="2"/>
  <c r="KB218" i="2"/>
  <c r="KA218" i="2"/>
  <c r="JZ218" i="2"/>
  <c r="JW218" i="2"/>
  <c r="JT218" i="2"/>
  <c r="JS218" i="2"/>
  <c r="JR218" i="2"/>
  <c r="JQ218" i="2"/>
  <c r="JN218" i="2"/>
  <c r="JK218" i="2"/>
  <c r="JG218" i="2"/>
  <c r="JF218" i="2"/>
  <c r="JH218" i="2" s="1"/>
  <c r="JE218" i="2"/>
  <c r="JB218" i="2"/>
  <c r="IY218" i="2"/>
  <c r="IS218" i="2"/>
  <c r="IR218" i="2"/>
  <c r="IQ218" i="2"/>
  <c r="IP218" i="2"/>
  <c r="IM218" i="2"/>
  <c r="IJ218" i="2"/>
  <c r="IF218" i="2"/>
  <c r="IU218" i="2" s="1"/>
  <c r="IE218" i="2"/>
  <c r="ID218" i="2"/>
  <c r="IC218" i="2"/>
  <c r="IB218" i="2"/>
  <c r="IA218" i="2"/>
  <c r="HX218" i="2"/>
  <c r="HU218" i="2"/>
  <c r="HR218" i="2"/>
  <c r="HN218" i="2"/>
  <c r="HO218" i="2" s="1"/>
  <c r="HM218" i="2"/>
  <c r="HL218" i="2"/>
  <c r="HI218" i="2"/>
  <c r="HF218" i="2"/>
  <c r="HC218" i="2"/>
  <c r="GW218" i="2"/>
  <c r="GT218" i="2"/>
  <c r="GQ218" i="2"/>
  <c r="GP218" i="2"/>
  <c r="GO218" i="2"/>
  <c r="GN218" i="2"/>
  <c r="GK218" i="2"/>
  <c r="GH218" i="2"/>
  <c r="GE218" i="2"/>
  <c r="GA218" i="2"/>
  <c r="GB218" i="2" s="1"/>
  <c r="FZ218" i="2"/>
  <c r="FY218" i="2"/>
  <c r="FV218" i="2"/>
  <c r="FS218" i="2"/>
  <c r="FP218" i="2"/>
  <c r="FO218" i="2"/>
  <c r="FN218" i="2"/>
  <c r="FM218" i="2"/>
  <c r="FJ218" i="2"/>
  <c r="FG218" i="2"/>
  <c r="FD218" i="2"/>
  <c r="FC218" i="2"/>
  <c r="FB218" i="2"/>
  <c r="FA218" i="2"/>
  <c r="EX218" i="2"/>
  <c r="EU218" i="2"/>
  <c r="ER218" i="2"/>
  <c r="EN218" i="2"/>
  <c r="EM218" i="2"/>
  <c r="EL218" i="2"/>
  <c r="EI218" i="2"/>
  <c r="EF218" i="2"/>
  <c r="EC218" i="2"/>
  <c r="DW218" i="2"/>
  <c r="DV218" i="2"/>
  <c r="DU218" i="2"/>
  <c r="DT218" i="2"/>
  <c r="DQ218" i="2"/>
  <c r="DM218" i="2"/>
  <c r="DL218" i="2"/>
  <c r="DN218" i="2" s="1"/>
  <c r="DK218" i="2"/>
  <c r="DH218" i="2"/>
  <c r="DA218" i="2"/>
  <c r="CZ218" i="2"/>
  <c r="DB218" i="2" s="1"/>
  <c r="CY218" i="2"/>
  <c r="CV218" i="2"/>
  <c r="CS218" i="2"/>
  <c r="CO218" i="2"/>
  <c r="CP218" i="2" s="1"/>
  <c r="CN218" i="2"/>
  <c r="CM218" i="2"/>
  <c r="CJ218" i="2"/>
  <c r="CG218" i="2"/>
  <c r="CD218" i="2"/>
  <c r="CC218" i="2"/>
  <c r="CB218" i="2"/>
  <c r="CA218" i="2"/>
  <c r="BX218" i="2"/>
  <c r="BU218" i="2"/>
  <c r="BR218" i="2"/>
  <c r="BO218" i="2"/>
  <c r="BL218" i="2"/>
  <c r="BI218" i="2"/>
  <c r="BH218" i="2"/>
  <c r="DD218" i="2" s="1"/>
  <c r="BG218" i="2"/>
  <c r="BF218" i="2"/>
  <c r="BC218" i="2"/>
  <c r="AZ218" i="2"/>
  <c r="AW218" i="2"/>
  <c r="AT218" i="2"/>
  <c r="AQ218" i="2"/>
  <c r="AM218" i="2"/>
  <c r="AN218" i="2" s="1"/>
  <c r="AL218" i="2"/>
  <c r="AK218" i="2"/>
  <c r="AH218" i="2"/>
  <c r="AE218" i="2"/>
  <c r="AB218" i="2"/>
  <c r="Y218" i="2"/>
  <c r="V218" i="2"/>
  <c r="S218" i="2"/>
  <c r="P218" i="2"/>
  <c r="M218" i="2"/>
  <c r="J218" i="2"/>
  <c r="G218" i="2"/>
  <c r="D218" i="2"/>
  <c r="LD217" i="2"/>
  <c r="LA217" i="2"/>
  <c r="KW217" i="2"/>
  <c r="KV217" i="2"/>
  <c r="KX217" i="2" s="1"/>
  <c r="KU217" i="2"/>
  <c r="KT217" i="2"/>
  <c r="KS217" i="2"/>
  <c r="KR217" i="2"/>
  <c r="KO217" i="2"/>
  <c r="KL217" i="2"/>
  <c r="KI217" i="2"/>
  <c r="KF217" i="2"/>
  <c r="KE217" i="2"/>
  <c r="KD217" i="2"/>
  <c r="KC217" i="2"/>
  <c r="KB217" i="2"/>
  <c r="KA217" i="2"/>
  <c r="JZ217" i="2"/>
  <c r="JW217" i="2"/>
  <c r="JT217" i="2"/>
  <c r="JS217" i="2"/>
  <c r="JR217" i="2"/>
  <c r="JQ217" i="2"/>
  <c r="JN217" i="2"/>
  <c r="JK217" i="2"/>
  <c r="JG217" i="2"/>
  <c r="JF217" i="2"/>
  <c r="JH217" i="2" s="1"/>
  <c r="JE217" i="2"/>
  <c r="JB217" i="2"/>
  <c r="IY217" i="2"/>
  <c r="IT217" i="2"/>
  <c r="IR217" i="2"/>
  <c r="IS217" i="2" s="1"/>
  <c r="IQ217" i="2"/>
  <c r="IP217" i="2"/>
  <c r="IM217" i="2"/>
  <c r="IJ217" i="2"/>
  <c r="IF217" i="2"/>
  <c r="IU217" i="2" s="1"/>
  <c r="IE217" i="2"/>
  <c r="ID217" i="2"/>
  <c r="IC217" i="2"/>
  <c r="IB217" i="2"/>
  <c r="IA217" i="2"/>
  <c r="HX217" i="2"/>
  <c r="HU217" i="2"/>
  <c r="HR217" i="2"/>
  <c r="HO217" i="2"/>
  <c r="HN217" i="2"/>
  <c r="HM217" i="2"/>
  <c r="HL217" i="2"/>
  <c r="HI217" i="2"/>
  <c r="HF217" i="2"/>
  <c r="HC217" i="2"/>
  <c r="GW217" i="2"/>
  <c r="GT217" i="2"/>
  <c r="GQ217" i="2"/>
  <c r="GP217" i="2"/>
  <c r="GO217" i="2"/>
  <c r="GN217" i="2"/>
  <c r="GK217" i="2"/>
  <c r="GH217" i="2"/>
  <c r="GE217" i="2"/>
  <c r="GA217" i="2"/>
  <c r="GB217" i="2" s="1"/>
  <c r="FZ217" i="2"/>
  <c r="FY217" i="2"/>
  <c r="FV217" i="2"/>
  <c r="FS217" i="2"/>
  <c r="FP217" i="2"/>
  <c r="FO217" i="2"/>
  <c r="FN217" i="2"/>
  <c r="FM217" i="2"/>
  <c r="FJ217" i="2"/>
  <c r="FG217" i="2"/>
  <c r="FC217" i="2"/>
  <c r="GY217" i="2" s="1"/>
  <c r="FB217" i="2"/>
  <c r="FA217" i="2"/>
  <c r="EX217" i="2"/>
  <c r="EU217" i="2"/>
  <c r="ER217" i="2"/>
  <c r="EN217" i="2"/>
  <c r="EM217" i="2"/>
  <c r="EL217" i="2"/>
  <c r="EI217" i="2"/>
  <c r="EF217" i="2"/>
  <c r="EC217" i="2"/>
  <c r="DW217" i="2"/>
  <c r="DV217" i="2"/>
  <c r="DU217" i="2"/>
  <c r="DT217" i="2"/>
  <c r="DQ217" i="2"/>
  <c r="DM217" i="2"/>
  <c r="DL217" i="2"/>
  <c r="DN217" i="2" s="1"/>
  <c r="DK217" i="2"/>
  <c r="DH217" i="2"/>
  <c r="DA217" i="2"/>
  <c r="CZ217" i="2"/>
  <c r="DB217" i="2" s="1"/>
  <c r="CY217" i="2"/>
  <c r="CV217" i="2"/>
  <c r="CS217" i="2"/>
  <c r="CO217" i="2"/>
  <c r="CP217" i="2" s="1"/>
  <c r="CN217" i="2"/>
  <c r="CM217" i="2"/>
  <c r="CJ217" i="2"/>
  <c r="CG217" i="2"/>
  <c r="CD217" i="2"/>
  <c r="CC217" i="2"/>
  <c r="CB217" i="2"/>
  <c r="CA217" i="2"/>
  <c r="BX217" i="2"/>
  <c r="BU217" i="2"/>
  <c r="BR217" i="2"/>
  <c r="BO217" i="2"/>
  <c r="BL217" i="2"/>
  <c r="BI217" i="2"/>
  <c r="BH217" i="2"/>
  <c r="DD217" i="2" s="1"/>
  <c r="BG217" i="2"/>
  <c r="DC217" i="2" s="1"/>
  <c r="DE217" i="2" s="1"/>
  <c r="BF217" i="2"/>
  <c r="BC217" i="2"/>
  <c r="AZ217" i="2"/>
  <c r="AW217" i="2"/>
  <c r="AT217" i="2"/>
  <c r="AQ217" i="2"/>
  <c r="AM217" i="2"/>
  <c r="AN217" i="2" s="1"/>
  <c r="AL217" i="2"/>
  <c r="AK217" i="2"/>
  <c r="AH217" i="2"/>
  <c r="AE217" i="2"/>
  <c r="AB217" i="2"/>
  <c r="Y217" i="2"/>
  <c r="V217" i="2"/>
  <c r="S217" i="2"/>
  <c r="P217" i="2"/>
  <c r="M217" i="2"/>
  <c r="J217" i="2"/>
  <c r="G217" i="2"/>
  <c r="D217" i="2"/>
  <c r="LD216" i="2"/>
  <c r="LA216" i="2"/>
  <c r="KW216" i="2"/>
  <c r="KV216" i="2"/>
  <c r="KX216" i="2" s="1"/>
  <c r="KU216" i="2"/>
  <c r="KT216" i="2"/>
  <c r="KS216" i="2"/>
  <c r="KR216" i="2"/>
  <c r="KO216" i="2"/>
  <c r="KL216" i="2"/>
  <c r="KI216" i="2"/>
  <c r="KF216" i="2"/>
  <c r="KE216" i="2"/>
  <c r="KD216" i="2"/>
  <c r="KC216" i="2"/>
  <c r="KB216" i="2"/>
  <c r="KA216" i="2"/>
  <c r="JZ216" i="2"/>
  <c r="JW216" i="2"/>
  <c r="JT216" i="2"/>
  <c r="JS216" i="2"/>
  <c r="JR216" i="2"/>
  <c r="JQ216" i="2"/>
  <c r="JN216" i="2"/>
  <c r="JK216" i="2"/>
  <c r="JG216" i="2"/>
  <c r="JF216" i="2"/>
  <c r="JH216" i="2" s="1"/>
  <c r="JE216" i="2"/>
  <c r="JB216" i="2"/>
  <c r="IY216" i="2"/>
  <c r="IT216" i="2"/>
  <c r="IS216" i="2"/>
  <c r="IR216" i="2"/>
  <c r="IQ216" i="2"/>
  <c r="IP216" i="2"/>
  <c r="IM216" i="2"/>
  <c r="IJ216" i="2"/>
  <c r="IE216" i="2"/>
  <c r="ID216" i="2"/>
  <c r="IC216" i="2"/>
  <c r="IB216" i="2"/>
  <c r="IA216" i="2"/>
  <c r="HX216" i="2"/>
  <c r="HU216" i="2"/>
  <c r="HR216" i="2"/>
  <c r="HN216" i="2"/>
  <c r="IF216" i="2" s="1"/>
  <c r="IU216" i="2" s="1"/>
  <c r="HM216" i="2"/>
  <c r="HL216" i="2"/>
  <c r="HI216" i="2"/>
  <c r="HF216" i="2"/>
  <c r="HC216" i="2"/>
  <c r="GW216" i="2"/>
  <c r="GT216" i="2"/>
  <c r="GQ216" i="2"/>
  <c r="GP216" i="2"/>
  <c r="GO216" i="2"/>
  <c r="GN216" i="2"/>
  <c r="GK216" i="2"/>
  <c r="GH216" i="2"/>
  <c r="GE216" i="2"/>
  <c r="GA216" i="2"/>
  <c r="GB216" i="2" s="1"/>
  <c r="FZ216" i="2"/>
  <c r="FY216" i="2"/>
  <c r="FV216" i="2"/>
  <c r="FS216" i="2"/>
  <c r="FP216" i="2"/>
  <c r="FO216" i="2"/>
  <c r="FN216" i="2"/>
  <c r="FM216" i="2"/>
  <c r="FJ216" i="2"/>
  <c r="FG216" i="2"/>
  <c r="FC216" i="2"/>
  <c r="FB216" i="2"/>
  <c r="FA216" i="2"/>
  <c r="EX216" i="2"/>
  <c r="EU216" i="2"/>
  <c r="ER216" i="2"/>
  <c r="EN216" i="2"/>
  <c r="GY216" i="2" s="1"/>
  <c r="EM216" i="2"/>
  <c r="EL216" i="2"/>
  <c r="EI216" i="2"/>
  <c r="EF216" i="2"/>
  <c r="EC216" i="2"/>
  <c r="DV216" i="2"/>
  <c r="DW216" i="2" s="1"/>
  <c r="DU216" i="2"/>
  <c r="DT216" i="2"/>
  <c r="DQ216" i="2"/>
  <c r="DM216" i="2"/>
  <c r="DL216" i="2"/>
  <c r="DN216" i="2" s="1"/>
  <c r="DK216" i="2"/>
  <c r="DH216" i="2"/>
  <c r="DA216" i="2"/>
  <c r="CZ216" i="2"/>
  <c r="DB216" i="2" s="1"/>
  <c r="CY216" i="2"/>
  <c r="CV216" i="2"/>
  <c r="CS216" i="2"/>
  <c r="CO216" i="2"/>
  <c r="CP216" i="2" s="1"/>
  <c r="CN216" i="2"/>
  <c r="CM216" i="2"/>
  <c r="CJ216" i="2"/>
  <c r="CG216" i="2"/>
  <c r="CD216" i="2"/>
  <c r="CC216" i="2"/>
  <c r="CB216" i="2"/>
  <c r="CA216" i="2"/>
  <c r="BX216" i="2"/>
  <c r="BU216" i="2"/>
  <c r="BR216" i="2"/>
  <c r="BO216" i="2"/>
  <c r="BL216" i="2"/>
  <c r="BI216" i="2"/>
  <c r="BH216" i="2"/>
  <c r="DD216" i="2" s="1"/>
  <c r="BG216" i="2"/>
  <c r="BF216" i="2"/>
  <c r="BC216" i="2"/>
  <c r="AZ216" i="2"/>
  <c r="AW216" i="2"/>
  <c r="AT216" i="2"/>
  <c r="AQ216" i="2"/>
  <c r="AM216" i="2"/>
  <c r="AN216" i="2" s="1"/>
  <c r="AL216" i="2"/>
  <c r="AK216" i="2"/>
  <c r="AH216" i="2"/>
  <c r="AE216" i="2"/>
  <c r="AB216" i="2"/>
  <c r="Y216" i="2"/>
  <c r="V216" i="2"/>
  <c r="S216" i="2"/>
  <c r="P216" i="2"/>
  <c r="M216" i="2"/>
  <c r="J216" i="2"/>
  <c r="G216" i="2"/>
  <c r="D216" i="2"/>
  <c r="LD215" i="2"/>
  <c r="LA215" i="2"/>
  <c r="KX215" i="2"/>
  <c r="KW215" i="2"/>
  <c r="KV215" i="2"/>
  <c r="KU215" i="2"/>
  <c r="KT215" i="2"/>
  <c r="KS215" i="2"/>
  <c r="KR215" i="2"/>
  <c r="KO215" i="2"/>
  <c r="KL215" i="2"/>
  <c r="KI215" i="2"/>
  <c r="KF215" i="2"/>
  <c r="KC215" i="2"/>
  <c r="KB215" i="2"/>
  <c r="KA215" i="2"/>
  <c r="JZ215" i="2"/>
  <c r="JW215" i="2"/>
  <c r="JT215" i="2"/>
  <c r="JS215" i="2"/>
  <c r="JR215" i="2"/>
  <c r="JQ215" i="2"/>
  <c r="JN215" i="2"/>
  <c r="JK215" i="2"/>
  <c r="JG215" i="2"/>
  <c r="JF215" i="2"/>
  <c r="JH215" i="2" s="1"/>
  <c r="JE215" i="2"/>
  <c r="JB215" i="2"/>
  <c r="IY215" i="2"/>
  <c r="IR215" i="2"/>
  <c r="IQ215" i="2"/>
  <c r="IS215" i="2" s="1"/>
  <c r="IP215" i="2"/>
  <c r="IM215" i="2"/>
  <c r="IJ215" i="2"/>
  <c r="ID215" i="2"/>
  <c r="IC215" i="2"/>
  <c r="IB215" i="2"/>
  <c r="IA215" i="2"/>
  <c r="HX215" i="2"/>
  <c r="HU215" i="2"/>
  <c r="HR215" i="2"/>
  <c r="HN215" i="2"/>
  <c r="IF215" i="2" s="1"/>
  <c r="IU215" i="2" s="1"/>
  <c r="HM215" i="2"/>
  <c r="HL215" i="2"/>
  <c r="HI215" i="2"/>
  <c r="HF215" i="2"/>
  <c r="HC215" i="2"/>
  <c r="GW215" i="2"/>
  <c r="GT215" i="2"/>
  <c r="GQ215" i="2"/>
  <c r="GP215" i="2"/>
  <c r="GO215" i="2"/>
  <c r="GN215" i="2"/>
  <c r="GK215" i="2"/>
  <c r="GH215" i="2"/>
  <c r="GE215" i="2"/>
  <c r="GB215" i="2"/>
  <c r="GA215" i="2"/>
  <c r="FZ215" i="2"/>
  <c r="FY215" i="2"/>
  <c r="FV215" i="2"/>
  <c r="FS215" i="2"/>
  <c r="FO215" i="2"/>
  <c r="FN215" i="2"/>
  <c r="FP215" i="2" s="1"/>
  <c r="FM215" i="2"/>
  <c r="FJ215" i="2"/>
  <c r="FG215" i="2"/>
  <c r="FC215" i="2"/>
  <c r="GY215" i="2" s="1"/>
  <c r="FB215" i="2"/>
  <c r="FA215" i="2"/>
  <c r="EX215" i="2"/>
  <c r="EU215" i="2"/>
  <c r="ER215" i="2"/>
  <c r="EO215" i="2"/>
  <c r="EN215" i="2"/>
  <c r="EM215" i="2"/>
  <c r="EL215" i="2"/>
  <c r="EI215" i="2"/>
  <c r="EF215" i="2"/>
  <c r="EC215" i="2"/>
  <c r="DV215" i="2"/>
  <c r="DU215" i="2"/>
  <c r="DT215" i="2"/>
  <c r="DQ215" i="2"/>
  <c r="DM215" i="2"/>
  <c r="DN215" i="2" s="1"/>
  <c r="DL215" i="2"/>
  <c r="DK215" i="2"/>
  <c r="DH215" i="2"/>
  <c r="DA215" i="2"/>
  <c r="DB215" i="2" s="1"/>
  <c r="CZ215" i="2"/>
  <c r="CY215" i="2"/>
  <c r="CV215" i="2"/>
  <c r="CS215" i="2"/>
  <c r="CP215" i="2"/>
  <c r="CO215" i="2"/>
  <c r="CN215" i="2"/>
  <c r="CM215" i="2"/>
  <c r="CJ215" i="2"/>
  <c r="CG215" i="2"/>
  <c r="CC215" i="2"/>
  <c r="CB215" i="2"/>
  <c r="CD215" i="2" s="1"/>
  <c r="CA215" i="2"/>
  <c r="BX215" i="2"/>
  <c r="BU215" i="2"/>
  <c r="BR215" i="2"/>
  <c r="BO215" i="2"/>
  <c r="BL215" i="2"/>
  <c r="BH215" i="2"/>
  <c r="BG215" i="2"/>
  <c r="DC215" i="2" s="1"/>
  <c r="BF215" i="2"/>
  <c r="BC215" i="2"/>
  <c r="AZ215" i="2"/>
  <c r="AW215" i="2"/>
  <c r="AT215" i="2"/>
  <c r="AQ215" i="2"/>
  <c r="AN215" i="2"/>
  <c r="AM215" i="2"/>
  <c r="AL215" i="2"/>
  <c r="AK215" i="2"/>
  <c r="AH215" i="2"/>
  <c r="AE215" i="2"/>
  <c r="AB215" i="2"/>
  <c r="Y215" i="2"/>
  <c r="V215" i="2"/>
  <c r="S215" i="2"/>
  <c r="P215" i="2"/>
  <c r="M215" i="2"/>
  <c r="J215" i="2"/>
  <c r="G215" i="2"/>
  <c r="D215" i="2"/>
  <c r="LC214" i="2"/>
  <c r="LB214" i="2"/>
  <c r="KZ214" i="2"/>
  <c r="KZ254" i="2" s="1"/>
  <c r="KY214" i="2"/>
  <c r="KQ214" i="2"/>
  <c r="KQ254" i="2" s="1"/>
  <c r="KP214" i="2"/>
  <c r="KO214" i="2"/>
  <c r="KN214" i="2"/>
  <c r="KM214" i="2"/>
  <c r="KK214" i="2"/>
  <c r="KK254" i="2" s="1"/>
  <c r="KJ214" i="2"/>
  <c r="KI214" i="2"/>
  <c r="KH214" i="2"/>
  <c r="KG214" i="2"/>
  <c r="JV214" i="2"/>
  <c r="JQ214" i="2"/>
  <c r="JP214" i="2"/>
  <c r="JO214" i="2"/>
  <c r="JM214" i="2"/>
  <c r="JL214" i="2"/>
  <c r="JR214" i="2" s="1"/>
  <c r="JK214" i="2"/>
  <c r="JJ214" i="2"/>
  <c r="JJ254" i="2" s="1"/>
  <c r="JI214" i="2"/>
  <c r="JI254" i="2" s="1"/>
  <c r="JD214" i="2"/>
  <c r="JD254" i="2" s="1"/>
  <c r="JC214" i="2"/>
  <c r="JB214" i="2"/>
  <c r="JA214" i="2"/>
  <c r="JA254" i="2" s="1"/>
  <c r="IZ214" i="2"/>
  <c r="IY214" i="2"/>
  <c r="IX214" i="2"/>
  <c r="IW214" i="2"/>
  <c r="IO214" i="2"/>
  <c r="IO254" i="2" s="1"/>
  <c r="IN214" i="2"/>
  <c r="IL214" i="2"/>
  <c r="IK214" i="2"/>
  <c r="IH214" i="2"/>
  <c r="HZ214" i="2"/>
  <c r="HY214" i="2"/>
  <c r="HY254" i="2" s="1"/>
  <c r="HW214" i="2"/>
  <c r="HV214" i="2"/>
  <c r="HU214" i="2"/>
  <c r="HT214" i="2"/>
  <c r="HS214" i="2"/>
  <c r="HQ214" i="2"/>
  <c r="HP214" i="2"/>
  <c r="HN214" i="2"/>
  <c r="HO214" i="2" s="1"/>
  <c r="HK214" i="2"/>
  <c r="HJ214" i="2"/>
  <c r="HH214" i="2"/>
  <c r="HH254" i="2" s="1"/>
  <c r="HG214" i="2"/>
  <c r="HM214" i="2" s="1"/>
  <c r="HE214" i="2"/>
  <c r="HD214" i="2"/>
  <c r="HB214" i="2"/>
  <c r="HA214" i="2"/>
  <c r="GW214" i="2"/>
  <c r="GV214" i="2"/>
  <c r="GU214" i="2"/>
  <c r="GS214" i="2"/>
  <c r="GS254" i="2" s="1"/>
  <c r="GR214" i="2"/>
  <c r="GP214" i="2"/>
  <c r="GO214" i="2"/>
  <c r="GQ214" i="2" s="1"/>
  <c r="GM214" i="2"/>
  <c r="GL214" i="2"/>
  <c r="GJ214" i="2"/>
  <c r="GI214" i="2"/>
  <c r="GH214" i="2"/>
  <c r="GG214" i="2"/>
  <c r="GG254" i="2" s="1"/>
  <c r="GF214" i="2"/>
  <c r="GD214" i="2"/>
  <c r="GC214" i="2"/>
  <c r="GC254" i="2" s="1"/>
  <c r="FY214" i="2"/>
  <c r="FX214" i="2"/>
  <c r="FW214" i="2"/>
  <c r="FU214" i="2"/>
  <c r="FT214" i="2"/>
  <c r="FR214" i="2"/>
  <c r="FQ214" i="2"/>
  <c r="FQ254" i="2" s="1"/>
  <c r="FL214" i="2"/>
  <c r="FL254" i="2" s="1"/>
  <c r="FK214" i="2"/>
  <c r="FJ214" i="2"/>
  <c r="FI214" i="2"/>
  <c r="FH214" i="2"/>
  <c r="FF214" i="2"/>
  <c r="FE214" i="2"/>
  <c r="FE254" i="2" s="1"/>
  <c r="FA214" i="2"/>
  <c r="EZ214" i="2"/>
  <c r="EY214" i="2"/>
  <c r="EW214" i="2"/>
  <c r="EV214" i="2"/>
  <c r="ET214" i="2"/>
  <c r="ET254" i="2" s="1"/>
  <c r="ES214" i="2"/>
  <c r="ES254" i="2" s="1"/>
  <c r="EQ214" i="2"/>
  <c r="ER214" i="2" s="1"/>
  <c r="EP214" i="2"/>
  <c r="EL214" i="2"/>
  <c r="EK214" i="2"/>
  <c r="EK254" i="2" s="1"/>
  <c r="EJ214" i="2"/>
  <c r="EH214" i="2"/>
  <c r="EG214" i="2"/>
  <c r="EI214" i="2" s="1"/>
  <c r="EE214" i="2"/>
  <c r="EE254" i="2" s="1"/>
  <c r="ED214" i="2"/>
  <c r="EM214" i="2" s="1"/>
  <c r="EC214" i="2"/>
  <c r="EB214" i="2"/>
  <c r="EA214" i="2"/>
  <c r="DV214" i="2"/>
  <c r="DS214" i="2"/>
  <c r="DR214" i="2"/>
  <c r="DP214" i="2"/>
  <c r="DO214" i="2"/>
  <c r="DJ214" i="2"/>
  <c r="DI214" i="2"/>
  <c r="DK214" i="2" s="1"/>
  <c r="DH214" i="2"/>
  <c r="DG214" i="2"/>
  <c r="DG254" i="2" s="1"/>
  <c r="DF214" i="2"/>
  <c r="CX214" i="2"/>
  <c r="CW214" i="2"/>
  <c r="CU214" i="2"/>
  <c r="CT214" i="2"/>
  <c r="CR214" i="2"/>
  <c r="CR254" i="2" s="1"/>
  <c r="CQ214" i="2"/>
  <c r="CL214" i="2"/>
  <c r="CK214" i="2"/>
  <c r="CI214" i="2"/>
  <c r="CI254" i="2" s="1"/>
  <c r="CH214" i="2"/>
  <c r="CH254" i="2" s="1"/>
  <c r="CG214" i="2"/>
  <c r="CF214" i="2"/>
  <c r="CE214" i="2"/>
  <c r="CC214" i="2"/>
  <c r="CB214" i="2"/>
  <c r="CD214" i="2" s="1"/>
  <c r="BZ214" i="2"/>
  <c r="BZ254" i="2" s="1"/>
  <c r="BY214" i="2"/>
  <c r="CA214" i="2" s="1"/>
  <c r="BW214" i="2"/>
  <c r="BV214" i="2"/>
  <c r="BT214" i="2"/>
  <c r="BT254" i="2" s="1"/>
  <c r="BS214" i="2"/>
  <c r="BQ214" i="2"/>
  <c r="BQ254" i="2" s="1"/>
  <c r="BP214" i="2"/>
  <c r="BO214" i="2"/>
  <c r="BM214" i="2"/>
  <c r="BK214" i="2"/>
  <c r="BK254" i="2" s="1"/>
  <c r="BJ214" i="2"/>
  <c r="BE214" i="2"/>
  <c r="BE254" i="2" s="1"/>
  <c r="BD214" i="2"/>
  <c r="BB214" i="2"/>
  <c r="BA214" i="2"/>
  <c r="AY214" i="2"/>
  <c r="AZ214" i="2" s="1"/>
  <c r="AX214" i="2"/>
  <c r="AV214" i="2"/>
  <c r="AU214" i="2"/>
  <c r="AW214" i="2" s="1"/>
  <c r="AS214" i="2"/>
  <c r="AR214" i="2"/>
  <c r="AT214" i="2" s="1"/>
  <c r="AQ214" i="2"/>
  <c r="AP214" i="2"/>
  <c r="AO214" i="2"/>
  <c r="AJ214" i="2"/>
  <c r="AI214" i="2"/>
  <c r="AG214" i="2"/>
  <c r="AG254" i="2" s="1"/>
  <c r="AF214" i="2"/>
  <c r="AD214" i="2"/>
  <c r="AD254" i="2" s="1"/>
  <c r="AC214" i="2"/>
  <c r="AC254" i="2" s="1"/>
  <c r="AA214" i="2"/>
  <c r="Z214" i="2"/>
  <c r="X214" i="2"/>
  <c r="X254" i="2" s="1"/>
  <c r="W214" i="2"/>
  <c r="W254" i="2" s="1"/>
  <c r="V214" i="2"/>
  <c r="U214" i="2"/>
  <c r="U254" i="2" s="1"/>
  <c r="T214" i="2"/>
  <c r="S214" i="2"/>
  <c r="R214" i="2"/>
  <c r="Q214" i="2"/>
  <c r="Q254" i="2" s="1"/>
  <c r="O214" i="2"/>
  <c r="N214" i="2"/>
  <c r="L214" i="2"/>
  <c r="K214" i="2"/>
  <c r="I214" i="2"/>
  <c r="I254" i="2" s="1"/>
  <c r="H214" i="2"/>
  <c r="F214" i="2"/>
  <c r="E214" i="2"/>
  <c r="D214" i="2"/>
  <c r="C214" i="2"/>
  <c r="B214" i="2"/>
  <c r="B254" i="2" s="1"/>
  <c r="LD213" i="2"/>
  <c r="LA213" i="2"/>
  <c r="KV213" i="2"/>
  <c r="KX213" i="2" s="1"/>
  <c r="KU213" i="2"/>
  <c r="KT213" i="2"/>
  <c r="KS213" i="2"/>
  <c r="KR213" i="2"/>
  <c r="KO213" i="2"/>
  <c r="KL213" i="2"/>
  <c r="KI213" i="2"/>
  <c r="KF213" i="2"/>
  <c r="KE213" i="2"/>
  <c r="KW213" i="2" s="1"/>
  <c r="KB213" i="2"/>
  <c r="KA213" i="2"/>
  <c r="KC213" i="2" s="1"/>
  <c r="JZ213" i="2"/>
  <c r="JW213" i="2"/>
  <c r="JS213" i="2"/>
  <c r="JR213" i="2"/>
  <c r="JT213" i="2" s="1"/>
  <c r="JQ213" i="2"/>
  <c r="JN213" i="2"/>
  <c r="JK213" i="2"/>
  <c r="JH213" i="2"/>
  <c r="JG213" i="2"/>
  <c r="JF213" i="2"/>
  <c r="JE213" i="2"/>
  <c r="JB213" i="2"/>
  <c r="IY213" i="2"/>
  <c r="IR213" i="2"/>
  <c r="IQ213" i="2"/>
  <c r="IS213" i="2" s="1"/>
  <c r="IP213" i="2"/>
  <c r="IM213" i="2"/>
  <c r="IJ213" i="2"/>
  <c r="IF213" i="2"/>
  <c r="IU213" i="2" s="1"/>
  <c r="IC213" i="2"/>
  <c r="IB213" i="2"/>
  <c r="IA213" i="2"/>
  <c r="HX213" i="2"/>
  <c r="HU213" i="2"/>
  <c r="HR213" i="2"/>
  <c r="HN213" i="2"/>
  <c r="HM213" i="2"/>
  <c r="HL213" i="2"/>
  <c r="HI213" i="2"/>
  <c r="HF213" i="2"/>
  <c r="HC213" i="2"/>
  <c r="GW213" i="2"/>
  <c r="GT213" i="2"/>
  <c r="GP213" i="2"/>
  <c r="GO213" i="2"/>
  <c r="GQ213" i="2" s="1"/>
  <c r="GN213" i="2"/>
  <c r="GK213" i="2"/>
  <c r="GH213" i="2"/>
  <c r="GE213" i="2"/>
  <c r="GB213" i="2"/>
  <c r="GA213" i="2"/>
  <c r="FZ213" i="2"/>
  <c r="FY213" i="2"/>
  <c r="FV213" i="2"/>
  <c r="FS213" i="2"/>
  <c r="FO213" i="2"/>
  <c r="FN213" i="2"/>
  <c r="FP213" i="2" s="1"/>
  <c r="FM213" i="2"/>
  <c r="FJ213" i="2"/>
  <c r="FG213" i="2"/>
  <c r="FD213" i="2"/>
  <c r="FC213" i="2"/>
  <c r="FB213" i="2"/>
  <c r="FA213" i="2"/>
  <c r="EX213" i="2"/>
  <c r="EU213" i="2"/>
  <c r="ER213" i="2"/>
  <c r="EN213" i="2"/>
  <c r="GY213" i="2" s="1"/>
  <c r="EM213" i="2"/>
  <c r="EL213" i="2"/>
  <c r="EI213" i="2"/>
  <c r="EF213" i="2"/>
  <c r="EC213" i="2"/>
  <c r="DV213" i="2"/>
  <c r="DU213" i="2"/>
  <c r="DW213" i="2" s="1"/>
  <c r="DT213" i="2"/>
  <c r="DQ213" i="2"/>
  <c r="DM213" i="2"/>
  <c r="DL213" i="2"/>
  <c r="DN213" i="2" s="1"/>
  <c r="DK213" i="2"/>
  <c r="DH213" i="2"/>
  <c r="DD213" i="2"/>
  <c r="DY213" i="2" s="1"/>
  <c r="DA213" i="2"/>
  <c r="CZ213" i="2"/>
  <c r="DB213" i="2" s="1"/>
  <c r="CY213" i="2"/>
  <c r="CV213" i="2"/>
  <c r="CS213" i="2"/>
  <c r="CP213" i="2"/>
  <c r="CO213" i="2"/>
  <c r="CN213" i="2"/>
  <c r="CM213" i="2"/>
  <c r="CJ213" i="2"/>
  <c r="CG213" i="2"/>
  <c r="CC213" i="2"/>
  <c r="CB213" i="2"/>
  <c r="CD213" i="2" s="1"/>
  <c r="CA213" i="2"/>
  <c r="BX213" i="2"/>
  <c r="BU213" i="2"/>
  <c r="BR213" i="2"/>
  <c r="BO213" i="2"/>
  <c r="BL213" i="2"/>
  <c r="BH213" i="2"/>
  <c r="BI213" i="2" s="1"/>
  <c r="BG213" i="2"/>
  <c r="DC213" i="2" s="1"/>
  <c r="DE213" i="2" s="1"/>
  <c r="BF213" i="2"/>
  <c r="BC213" i="2"/>
  <c r="AZ213" i="2"/>
  <c r="AW213" i="2"/>
  <c r="AT213" i="2"/>
  <c r="AQ213" i="2"/>
  <c r="AM213" i="2"/>
  <c r="AL213" i="2"/>
  <c r="AN213" i="2" s="1"/>
  <c r="AK213" i="2"/>
  <c r="AH213" i="2"/>
  <c r="AE213" i="2"/>
  <c r="AB213" i="2"/>
  <c r="Y213" i="2"/>
  <c r="V213" i="2"/>
  <c r="S213" i="2"/>
  <c r="P213" i="2"/>
  <c r="M213" i="2"/>
  <c r="J213" i="2"/>
  <c r="G213" i="2"/>
  <c r="D213" i="2"/>
  <c r="LD212" i="2"/>
  <c r="LA212" i="2"/>
  <c r="KV212" i="2"/>
  <c r="KT212" i="2"/>
  <c r="KU212" i="2" s="1"/>
  <c r="KS212" i="2"/>
  <c r="KR212" i="2"/>
  <c r="KO212" i="2"/>
  <c r="KL212" i="2"/>
  <c r="KI212" i="2"/>
  <c r="KE212" i="2"/>
  <c r="KB212" i="2"/>
  <c r="JX212" i="2"/>
  <c r="JW212" i="2"/>
  <c r="JS212" i="2"/>
  <c r="JR212" i="2"/>
  <c r="JT212" i="2" s="1"/>
  <c r="JQ212" i="2"/>
  <c r="JN212" i="2"/>
  <c r="JK212" i="2"/>
  <c r="JH212" i="2"/>
  <c r="JG212" i="2"/>
  <c r="JF212" i="2"/>
  <c r="JE212" i="2"/>
  <c r="JB212" i="2"/>
  <c r="IY212" i="2"/>
  <c r="IR212" i="2"/>
  <c r="IQ212" i="2"/>
  <c r="IS212" i="2" s="1"/>
  <c r="IP212" i="2"/>
  <c r="IM212" i="2"/>
  <c r="IJ212" i="2"/>
  <c r="IF212" i="2"/>
  <c r="IU212" i="2" s="1"/>
  <c r="IC212" i="2"/>
  <c r="IB212" i="2"/>
  <c r="ID212" i="2" s="1"/>
  <c r="IA212" i="2"/>
  <c r="HX212" i="2"/>
  <c r="HU212" i="2"/>
  <c r="HR212" i="2"/>
  <c r="HN212" i="2"/>
  <c r="HM212" i="2"/>
  <c r="HL212" i="2"/>
  <c r="HI212" i="2"/>
  <c r="HF212" i="2"/>
  <c r="HC212" i="2"/>
  <c r="GW212" i="2"/>
  <c r="GT212" i="2"/>
  <c r="GP212" i="2"/>
  <c r="GO212" i="2"/>
  <c r="GN212" i="2"/>
  <c r="GK212" i="2"/>
  <c r="GH212" i="2"/>
  <c r="GE212" i="2"/>
  <c r="GB212" i="2"/>
  <c r="GA212" i="2"/>
  <c r="FZ212" i="2"/>
  <c r="FY212" i="2"/>
  <c r="FV212" i="2"/>
  <c r="FS212" i="2"/>
  <c r="FO212" i="2"/>
  <c r="FN212" i="2"/>
  <c r="FP212" i="2" s="1"/>
  <c r="FM212" i="2"/>
  <c r="FJ212" i="2"/>
  <c r="FG212" i="2"/>
  <c r="FD212" i="2"/>
  <c r="FC212" i="2"/>
  <c r="FB212" i="2"/>
  <c r="FA212" i="2"/>
  <c r="EX212" i="2"/>
  <c r="EU212" i="2"/>
  <c r="ER212" i="2"/>
  <c r="EN212" i="2"/>
  <c r="EM212" i="2"/>
  <c r="EL212" i="2"/>
  <c r="EI212" i="2"/>
  <c r="EF212" i="2"/>
  <c r="EC212" i="2"/>
  <c r="DV212" i="2"/>
  <c r="DU212" i="2"/>
  <c r="DW212" i="2" s="1"/>
  <c r="DT212" i="2"/>
  <c r="DQ212" i="2"/>
  <c r="DM212" i="2"/>
  <c r="DL212" i="2"/>
  <c r="DN212" i="2" s="1"/>
  <c r="DK212" i="2"/>
  <c r="DH212" i="2"/>
  <c r="DA212" i="2"/>
  <c r="CZ212" i="2"/>
  <c r="DB212" i="2" s="1"/>
  <c r="CY212" i="2"/>
  <c r="CV212" i="2"/>
  <c r="CS212" i="2"/>
  <c r="CO212" i="2"/>
  <c r="CN212" i="2"/>
  <c r="CP212" i="2" s="1"/>
  <c r="CM212" i="2"/>
  <c r="CJ212" i="2"/>
  <c r="CG212" i="2"/>
  <c r="CC212" i="2"/>
  <c r="DD212" i="2" s="1"/>
  <c r="CB212" i="2"/>
  <c r="CA212" i="2"/>
  <c r="BX212" i="2"/>
  <c r="BU212" i="2"/>
  <c r="BR212" i="2"/>
  <c r="BO212" i="2"/>
  <c r="BN212" i="2"/>
  <c r="BN214" i="2" s="1"/>
  <c r="BL212" i="2"/>
  <c r="BH212" i="2"/>
  <c r="BG212" i="2"/>
  <c r="BF212" i="2"/>
  <c r="BC212" i="2"/>
  <c r="AZ212" i="2"/>
  <c r="AW212" i="2"/>
  <c r="AT212" i="2"/>
  <c r="AQ212" i="2"/>
  <c r="AM212" i="2"/>
  <c r="AL212" i="2"/>
  <c r="AN212" i="2" s="1"/>
  <c r="AK212" i="2"/>
  <c r="AH212" i="2"/>
  <c r="AE212" i="2"/>
  <c r="AB212" i="2"/>
  <c r="Y212" i="2"/>
  <c r="V212" i="2"/>
  <c r="S212" i="2"/>
  <c r="P212" i="2"/>
  <c r="M212" i="2"/>
  <c r="J212" i="2"/>
  <c r="G212" i="2"/>
  <c r="D212" i="2"/>
  <c r="LD211" i="2"/>
  <c r="LA211" i="2"/>
  <c r="KT211" i="2"/>
  <c r="KS211" i="2"/>
  <c r="KV211" i="2" s="1"/>
  <c r="KX211" i="2" s="1"/>
  <c r="KR211" i="2"/>
  <c r="KO211" i="2"/>
  <c r="KL211" i="2"/>
  <c r="KI211" i="2"/>
  <c r="KE211" i="2"/>
  <c r="KW211" i="2" s="1"/>
  <c r="KB211" i="2"/>
  <c r="KA211" i="2"/>
  <c r="JZ211" i="2"/>
  <c r="JW211" i="2"/>
  <c r="JS211" i="2"/>
  <c r="JR211" i="2"/>
  <c r="JT211" i="2" s="1"/>
  <c r="JQ211" i="2"/>
  <c r="JN211" i="2"/>
  <c r="JK211" i="2"/>
  <c r="JH211" i="2"/>
  <c r="JG211" i="2"/>
  <c r="JF211" i="2"/>
  <c r="JE211" i="2"/>
  <c r="JB211" i="2"/>
  <c r="IY211" i="2"/>
  <c r="IR211" i="2"/>
  <c r="IQ211" i="2"/>
  <c r="IS211" i="2" s="1"/>
  <c r="IP211" i="2"/>
  <c r="IM211" i="2"/>
  <c r="IJ211" i="2"/>
  <c r="IC211" i="2"/>
  <c r="IF211" i="2" s="1"/>
  <c r="IU211" i="2" s="1"/>
  <c r="IB211" i="2"/>
  <c r="ID211" i="2" s="1"/>
  <c r="IA211" i="2"/>
  <c r="HX211" i="2"/>
  <c r="HU211" i="2"/>
  <c r="HR211" i="2"/>
  <c r="HN211" i="2"/>
  <c r="HM211" i="2"/>
  <c r="HL211" i="2"/>
  <c r="HI211" i="2"/>
  <c r="HF211" i="2"/>
  <c r="HC211" i="2"/>
  <c r="GW211" i="2"/>
  <c r="GT211" i="2"/>
  <c r="GP211" i="2"/>
  <c r="GO211" i="2"/>
  <c r="GQ211" i="2" s="1"/>
  <c r="GN211" i="2"/>
  <c r="GK211" i="2"/>
  <c r="GH211" i="2"/>
  <c r="GE211" i="2"/>
  <c r="GA211" i="2"/>
  <c r="FZ211" i="2"/>
  <c r="GB211" i="2" s="1"/>
  <c r="FY211" i="2"/>
  <c r="FV211" i="2"/>
  <c r="FS211" i="2"/>
  <c r="FO211" i="2"/>
  <c r="FN211" i="2"/>
  <c r="FM211" i="2"/>
  <c r="FJ211" i="2"/>
  <c r="FG211" i="2"/>
  <c r="FD211" i="2"/>
  <c r="FC211" i="2"/>
  <c r="FB211" i="2"/>
  <c r="FA211" i="2"/>
  <c r="EX211" i="2"/>
  <c r="EU211" i="2"/>
  <c r="ER211" i="2"/>
  <c r="EN211" i="2"/>
  <c r="EM211" i="2"/>
  <c r="EO211" i="2" s="1"/>
  <c r="EL211" i="2"/>
  <c r="EI211" i="2"/>
  <c r="EF211" i="2"/>
  <c r="EC211" i="2"/>
  <c r="DV211" i="2"/>
  <c r="DU211" i="2"/>
  <c r="DW211" i="2" s="1"/>
  <c r="DT211" i="2"/>
  <c r="DQ211" i="2"/>
  <c r="DN211" i="2"/>
  <c r="DM211" i="2"/>
  <c r="DL211" i="2"/>
  <c r="DK211" i="2"/>
  <c r="DH211" i="2"/>
  <c r="DD211" i="2"/>
  <c r="DY211" i="2" s="1"/>
  <c r="DB211" i="2"/>
  <c r="DA211" i="2"/>
  <c r="CZ211" i="2"/>
  <c r="CY211" i="2"/>
  <c r="CV211" i="2"/>
  <c r="CS211" i="2"/>
  <c r="CO211" i="2"/>
  <c r="CN211" i="2"/>
  <c r="CP211" i="2" s="1"/>
  <c r="CM211" i="2"/>
  <c r="CJ211" i="2"/>
  <c r="CG211" i="2"/>
  <c r="CC211" i="2"/>
  <c r="CB211" i="2"/>
  <c r="CA211" i="2"/>
  <c r="BX211" i="2"/>
  <c r="BU211" i="2"/>
  <c r="BR211" i="2"/>
  <c r="BO211" i="2"/>
  <c r="BL211" i="2"/>
  <c r="BI211" i="2"/>
  <c r="BH211" i="2"/>
  <c r="BG211" i="2"/>
  <c r="BF211" i="2"/>
  <c r="BC211" i="2"/>
  <c r="AZ211" i="2"/>
  <c r="AW211" i="2"/>
  <c r="AT211" i="2"/>
  <c r="AQ211" i="2"/>
  <c r="AM211" i="2"/>
  <c r="AL211" i="2"/>
  <c r="AK211" i="2"/>
  <c r="AH211" i="2"/>
  <c r="AE211" i="2"/>
  <c r="AB211" i="2"/>
  <c r="Y211" i="2"/>
  <c r="V211" i="2"/>
  <c r="S211" i="2"/>
  <c r="P211" i="2"/>
  <c r="M211" i="2"/>
  <c r="J211" i="2"/>
  <c r="G211" i="2"/>
  <c r="D211" i="2"/>
  <c r="LD210" i="2"/>
  <c r="LA210" i="2"/>
  <c r="KV210" i="2"/>
  <c r="KU210" i="2"/>
  <c r="KT210" i="2"/>
  <c r="KS210" i="2"/>
  <c r="KR210" i="2"/>
  <c r="KO210" i="2"/>
  <c r="KL210" i="2"/>
  <c r="KI210" i="2"/>
  <c r="KE210" i="2"/>
  <c r="KB210" i="2"/>
  <c r="KA210" i="2"/>
  <c r="KC210" i="2" s="1"/>
  <c r="JZ210" i="2"/>
  <c r="JW210" i="2"/>
  <c r="JS210" i="2"/>
  <c r="JR210" i="2"/>
  <c r="JT210" i="2" s="1"/>
  <c r="JQ210" i="2"/>
  <c r="JN210" i="2"/>
  <c r="JK210" i="2"/>
  <c r="JG210" i="2"/>
  <c r="JF210" i="2"/>
  <c r="JE210" i="2"/>
  <c r="JB210" i="2"/>
  <c r="IY210" i="2"/>
  <c r="IS210" i="2"/>
  <c r="IR210" i="2"/>
  <c r="IQ210" i="2"/>
  <c r="IP210" i="2"/>
  <c r="IM210" i="2"/>
  <c r="IJ210" i="2"/>
  <c r="IE210" i="2"/>
  <c r="IC210" i="2"/>
  <c r="IB210" i="2"/>
  <c r="ID210" i="2" s="1"/>
  <c r="IA210" i="2"/>
  <c r="HX210" i="2"/>
  <c r="HU210" i="2"/>
  <c r="HR210" i="2"/>
  <c r="HO210" i="2"/>
  <c r="HN210" i="2"/>
  <c r="IF210" i="2" s="1"/>
  <c r="IU210" i="2" s="1"/>
  <c r="HM210" i="2"/>
  <c r="HL210" i="2"/>
  <c r="HI210" i="2"/>
  <c r="HF210" i="2"/>
  <c r="HC210" i="2"/>
  <c r="GY210" i="2"/>
  <c r="GW210" i="2"/>
  <c r="GT210" i="2"/>
  <c r="GP210" i="2"/>
  <c r="GO210" i="2"/>
  <c r="GQ210" i="2" s="1"/>
  <c r="GN210" i="2"/>
  <c r="GK210" i="2"/>
  <c r="GH210" i="2"/>
  <c r="GE210" i="2"/>
  <c r="GB210" i="2"/>
  <c r="GA210" i="2"/>
  <c r="FZ210" i="2"/>
  <c r="FY210" i="2"/>
  <c r="FV210" i="2"/>
  <c r="FS210" i="2"/>
  <c r="FO210" i="2"/>
  <c r="FN210" i="2"/>
  <c r="FP210" i="2" s="1"/>
  <c r="FM210" i="2"/>
  <c r="FJ210" i="2"/>
  <c r="FG210" i="2"/>
  <c r="FC210" i="2"/>
  <c r="FB210" i="2"/>
  <c r="FA210" i="2"/>
  <c r="EX210" i="2"/>
  <c r="EU210" i="2"/>
  <c r="ER210" i="2"/>
  <c r="EN210" i="2"/>
  <c r="EM210" i="2"/>
  <c r="EL210" i="2"/>
  <c r="EI210" i="2"/>
  <c r="EF210" i="2"/>
  <c r="EC210" i="2"/>
  <c r="DY210" i="2"/>
  <c r="DW210" i="2"/>
  <c r="DV210" i="2"/>
  <c r="DU210" i="2"/>
  <c r="DT210" i="2"/>
  <c r="DQ210" i="2"/>
  <c r="DM210" i="2"/>
  <c r="DL210" i="2"/>
  <c r="DK210" i="2"/>
  <c r="DH210" i="2"/>
  <c r="DA210" i="2"/>
  <c r="CZ210" i="2"/>
  <c r="DB210" i="2" s="1"/>
  <c r="CY210" i="2"/>
  <c r="CV210" i="2"/>
  <c r="CS210" i="2"/>
  <c r="CP210" i="2"/>
  <c r="CO210" i="2"/>
  <c r="CN210" i="2"/>
  <c r="CM210" i="2"/>
  <c r="CJ210" i="2"/>
  <c r="CG210" i="2"/>
  <c r="CC210" i="2"/>
  <c r="CB210" i="2"/>
  <c r="CD210" i="2" s="1"/>
  <c r="CA210" i="2"/>
  <c r="BX210" i="2"/>
  <c r="BU210" i="2"/>
  <c r="BR210" i="2"/>
  <c r="BO210" i="2"/>
  <c r="BL210" i="2"/>
  <c r="BH210" i="2"/>
  <c r="DD210" i="2" s="1"/>
  <c r="BG210" i="2"/>
  <c r="BF210" i="2"/>
  <c r="BC210" i="2"/>
  <c r="AZ210" i="2"/>
  <c r="AW210" i="2"/>
  <c r="AT210" i="2"/>
  <c r="AQ210" i="2"/>
  <c r="AM210" i="2"/>
  <c r="AN210" i="2" s="1"/>
  <c r="AL210" i="2"/>
  <c r="AK210" i="2"/>
  <c r="AH210" i="2"/>
  <c r="AE210" i="2"/>
  <c r="AB210" i="2"/>
  <c r="Y210" i="2"/>
  <c r="V210" i="2"/>
  <c r="S210" i="2"/>
  <c r="P210" i="2"/>
  <c r="M210" i="2"/>
  <c r="J210" i="2"/>
  <c r="G210" i="2"/>
  <c r="D210" i="2"/>
  <c r="LD209" i="2"/>
  <c r="LA209" i="2"/>
  <c r="KT209" i="2"/>
  <c r="KW209" i="2" s="1"/>
  <c r="KS209" i="2"/>
  <c r="KR209" i="2"/>
  <c r="KO209" i="2"/>
  <c r="KL209" i="2"/>
  <c r="KI209" i="2"/>
  <c r="KF209" i="2"/>
  <c r="KE209" i="2"/>
  <c r="KB209" i="2"/>
  <c r="JZ209" i="2"/>
  <c r="JU209" i="2"/>
  <c r="JS209" i="2"/>
  <c r="JR209" i="2"/>
  <c r="JT209" i="2" s="1"/>
  <c r="JQ209" i="2"/>
  <c r="JN209" i="2"/>
  <c r="JK209" i="2"/>
  <c r="JG209" i="2"/>
  <c r="JF209" i="2"/>
  <c r="JH209" i="2" s="1"/>
  <c r="JE209" i="2"/>
  <c r="JB209" i="2"/>
  <c r="IY209" i="2"/>
  <c r="IS209" i="2"/>
  <c r="IR209" i="2"/>
  <c r="IQ209" i="2"/>
  <c r="IP209" i="2"/>
  <c r="IM209" i="2"/>
  <c r="IJ209" i="2"/>
  <c r="IC209" i="2"/>
  <c r="IB209" i="2"/>
  <c r="ID209" i="2" s="1"/>
  <c r="IA209" i="2"/>
  <c r="HX209" i="2"/>
  <c r="HU209" i="2"/>
  <c r="HR209" i="2"/>
  <c r="HO209" i="2"/>
  <c r="HN209" i="2"/>
  <c r="IF209" i="2" s="1"/>
  <c r="IU209" i="2" s="1"/>
  <c r="HM209" i="2"/>
  <c r="HL209" i="2"/>
  <c r="HI209" i="2"/>
  <c r="HF209" i="2"/>
  <c r="HC209" i="2"/>
  <c r="GY209" i="2"/>
  <c r="GW209" i="2"/>
  <c r="GT209" i="2"/>
  <c r="GP209" i="2"/>
  <c r="GO209" i="2"/>
  <c r="GQ209" i="2" s="1"/>
  <c r="GN209" i="2"/>
  <c r="GK209" i="2"/>
  <c r="GH209" i="2"/>
  <c r="GE209" i="2"/>
  <c r="GB209" i="2"/>
  <c r="GA209" i="2"/>
  <c r="FZ209" i="2"/>
  <c r="FY209" i="2"/>
  <c r="FV209" i="2"/>
  <c r="FS209" i="2"/>
  <c r="FO209" i="2"/>
  <c r="FN209" i="2"/>
  <c r="FP209" i="2" s="1"/>
  <c r="FM209" i="2"/>
  <c r="FJ209" i="2"/>
  <c r="FG209" i="2"/>
  <c r="FC209" i="2"/>
  <c r="FB209" i="2"/>
  <c r="FD209" i="2" s="1"/>
  <c r="FA209" i="2"/>
  <c r="EX209" i="2"/>
  <c r="EU209" i="2"/>
  <c r="ER209" i="2"/>
  <c r="EN209" i="2"/>
  <c r="EM209" i="2"/>
  <c r="EL209" i="2"/>
  <c r="EI209" i="2"/>
  <c r="EF209" i="2"/>
  <c r="EC209" i="2"/>
  <c r="DW209" i="2"/>
  <c r="DV209" i="2"/>
  <c r="DU209" i="2"/>
  <c r="DT209" i="2"/>
  <c r="DQ209" i="2"/>
  <c r="DM209" i="2"/>
  <c r="DL209" i="2"/>
  <c r="DN209" i="2" s="1"/>
  <c r="DK209" i="2"/>
  <c r="DH209" i="2"/>
  <c r="DC209" i="2"/>
  <c r="DA209" i="2"/>
  <c r="CZ209" i="2"/>
  <c r="DB209" i="2" s="1"/>
  <c r="CY209" i="2"/>
  <c r="CV209" i="2"/>
  <c r="CS209" i="2"/>
  <c r="CO209" i="2"/>
  <c r="CP209" i="2" s="1"/>
  <c r="CN209" i="2"/>
  <c r="CM209" i="2"/>
  <c r="CJ209" i="2"/>
  <c r="CG209" i="2"/>
  <c r="CC209" i="2"/>
  <c r="CB209" i="2"/>
  <c r="CD209" i="2" s="1"/>
  <c r="CA209" i="2"/>
  <c r="BX209" i="2"/>
  <c r="BU209" i="2"/>
  <c r="BR209" i="2"/>
  <c r="BO209" i="2"/>
  <c r="BL209" i="2"/>
  <c r="BH209" i="2"/>
  <c r="DD209" i="2" s="1"/>
  <c r="BG209" i="2"/>
  <c r="BF209" i="2"/>
  <c r="BC209" i="2"/>
  <c r="AZ209" i="2"/>
  <c r="AW209" i="2"/>
  <c r="AT209" i="2"/>
  <c r="AQ209" i="2"/>
  <c r="AN209" i="2"/>
  <c r="AM209" i="2"/>
  <c r="DY209" i="2" s="1"/>
  <c r="AL209" i="2"/>
  <c r="AK209" i="2"/>
  <c r="AH209" i="2"/>
  <c r="AE209" i="2"/>
  <c r="AB209" i="2"/>
  <c r="Y209" i="2"/>
  <c r="V209" i="2"/>
  <c r="S209" i="2"/>
  <c r="P209" i="2"/>
  <c r="M209" i="2"/>
  <c r="J209" i="2"/>
  <c r="G209" i="2"/>
  <c r="D209" i="2"/>
  <c r="LD208" i="2"/>
  <c r="LA208" i="2"/>
  <c r="KW208" i="2"/>
  <c r="KT208" i="2"/>
  <c r="KS208" i="2"/>
  <c r="KU208" i="2" s="1"/>
  <c r="KR208" i="2"/>
  <c r="KO208" i="2"/>
  <c r="KL208" i="2"/>
  <c r="KI208" i="2"/>
  <c r="KE208" i="2"/>
  <c r="KD208" i="2"/>
  <c r="KA208" i="2"/>
  <c r="JY208" i="2"/>
  <c r="JW208" i="2"/>
  <c r="JS208" i="2"/>
  <c r="JR208" i="2"/>
  <c r="JQ208" i="2"/>
  <c r="JN208" i="2"/>
  <c r="JK208" i="2"/>
  <c r="JH208" i="2"/>
  <c r="JG208" i="2"/>
  <c r="JF208" i="2"/>
  <c r="JE208" i="2"/>
  <c r="JB208" i="2"/>
  <c r="IY208" i="2"/>
  <c r="IR208" i="2"/>
  <c r="IQ208" i="2"/>
  <c r="IS208" i="2" s="1"/>
  <c r="IP208" i="2"/>
  <c r="IM208" i="2"/>
  <c r="IJ208" i="2"/>
  <c r="IC208" i="2"/>
  <c r="IF208" i="2" s="1"/>
  <c r="IU208" i="2" s="1"/>
  <c r="IB208" i="2"/>
  <c r="IA208" i="2"/>
  <c r="HX208" i="2"/>
  <c r="HU208" i="2"/>
  <c r="HR208" i="2"/>
  <c r="HN208" i="2"/>
  <c r="HM208" i="2"/>
  <c r="HL208" i="2"/>
  <c r="HI208" i="2"/>
  <c r="HF208" i="2"/>
  <c r="HC208" i="2"/>
  <c r="GW208" i="2"/>
  <c r="GT208" i="2"/>
  <c r="GP208" i="2"/>
  <c r="GO208" i="2"/>
  <c r="GQ208" i="2" s="1"/>
  <c r="GN208" i="2"/>
  <c r="GK208" i="2"/>
  <c r="GH208" i="2"/>
  <c r="GE208" i="2"/>
  <c r="GB208" i="2"/>
  <c r="GA208" i="2"/>
  <c r="FZ208" i="2"/>
  <c r="FY208" i="2"/>
  <c r="FV208" i="2"/>
  <c r="FS208" i="2"/>
  <c r="FO208" i="2"/>
  <c r="FN208" i="2"/>
  <c r="FM208" i="2"/>
  <c r="FJ208" i="2"/>
  <c r="FG208" i="2"/>
  <c r="FD208" i="2"/>
  <c r="FC208" i="2"/>
  <c r="FB208" i="2"/>
  <c r="FA208" i="2"/>
  <c r="EX208" i="2"/>
  <c r="EU208" i="2"/>
  <c r="ER208" i="2"/>
  <c r="EN208" i="2"/>
  <c r="EM208" i="2"/>
  <c r="EO208" i="2" s="1"/>
  <c r="EL208" i="2"/>
  <c r="EI208" i="2"/>
  <c r="EF208" i="2"/>
  <c r="EC208" i="2"/>
  <c r="DV208" i="2"/>
  <c r="DU208" i="2"/>
  <c r="DW208" i="2" s="1"/>
  <c r="DT208" i="2"/>
  <c r="DQ208" i="2"/>
  <c r="DM208" i="2"/>
  <c r="DL208" i="2"/>
  <c r="DN208" i="2" s="1"/>
  <c r="DK208" i="2"/>
  <c r="DH208" i="2"/>
  <c r="DD208" i="2"/>
  <c r="DY208" i="2" s="1"/>
  <c r="DA208" i="2"/>
  <c r="CZ208" i="2"/>
  <c r="DB208" i="2" s="1"/>
  <c r="CY208" i="2"/>
  <c r="CV208" i="2"/>
  <c r="CS208" i="2"/>
  <c r="CO208" i="2"/>
  <c r="CN208" i="2"/>
  <c r="CP208" i="2" s="1"/>
  <c r="CM208" i="2"/>
  <c r="CJ208" i="2"/>
  <c r="CG208" i="2"/>
  <c r="CC208" i="2"/>
  <c r="CB208" i="2"/>
  <c r="CA208" i="2"/>
  <c r="BX208" i="2"/>
  <c r="BU208" i="2"/>
  <c r="BR208" i="2"/>
  <c r="BO208" i="2"/>
  <c r="BL208" i="2"/>
  <c r="BI208" i="2"/>
  <c r="BH208" i="2"/>
  <c r="BG208" i="2"/>
  <c r="BF208" i="2"/>
  <c r="BC208" i="2"/>
  <c r="AZ208" i="2"/>
  <c r="AW208" i="2"/>
  <c r="AT208" i="2"/>
  <c r="AQ208" i="2"/>
  <c r="AM208" i="2"/>
  <c r="AL208" i="2"/>
  <c r="AK208" i="2"/>
  <c r="AH208" i="2"/>
  <c r="AE208" i="2"/>
  <c r="AB208" i="2"/>
  <c r="Y208" i="2"/>
  <c r="V208" i="2"/>
  <c r="S208" i="2"/>
  <c r="P208" i="2"/>
  <c r="M208" i="2"/>
  <c r="J208" i="2"/>
  <c r="G208" i="2"/>
  <c r="D208" i="2"/>
  <c r="LD207" i="2"/>
  <c r="LA207" i="2"/>
  <c r="KU207" i="2"/>
  <c r="KT207" i="2"/>
  <c r="KS207" i="2"/>
  <c r="KR207" i="2"/>
  <c r="KO207" i="2"/>
  <c r="KL207" i="2"/>
  <c r="KI207" i="2"/>
  <c r="KE207" i="2"/>
  <c r="KD207" i="2"/>
  <c r="KB207" i="2"/>
  <c r="KA207" i="2"/>
  <c r="KC207" i="2" s="1"/>
  <c r="JZ207" i="2"/>
  <c r="JY207" i="2"/>
  <c r="JW207" i="2"/>
  <c r="JS207" i="2"/>
  <c r="JT207" i="2" s="1"/>
  <c r="JR207" i="2"/>
  <c r="JQ207" i="2"/>
  <c r="JN207" i="2"/>
  <c r="JK207" i="2"/>
  <c r="JG207" i="2"/>
  <c r="JF207" i="2"/>
  <c r="JH207" i="2" s="1"/>
  <c r="JE207" i="2"/>
  <c r="JB207" i="2"/>
  <c r="IY207" i="2"/>
  <c r="IR207" i="2"/>
  <c r="IQ207" i="2"/>
  <c r="IP207" i="2"/>
  <c r="IM207" i="2"/>
  <c r="II207" i="2"/>
  <c r="ID207" i="2"/>
  <c r="IC207" i="2"/>
  <c r="IB207" i="2"/>
  <c r="IE207" i="2" s="1"/>
  <c r="IA207" i="2"/>
  <c r="HX207" i="2"/>
  <c r="HU207" i="2"/>
  <c r="HR207" i="2"/>
  <c r="HN207" i="2"/>
  <c r="HM207" i="2"/>
  <c r="HL207" i="2"/>
  <c r="HI207" i="2"/>
  <c r="HF207" i="2"/>
  <c r="HC207" i="2"/>
  <c r="GW207" i="2"/>
  <c r="GT207" i="2"/>
  <c r="GP207" i="2"/>
  <c r="GY207" i="2" s="1"/>
  <c r="GO207" i="2"/>
  <c r="GN207" i="2"/>
  <c r="GK207" i="2"/>
  <c r="GH207" i="2"/>
  <c r="GE207" i="2"/>
  <c r="GA207" i="2"/>
  <c r="FZ207" i="2"/>
  <c r="GB207" i="2" s="1"/>
  <c r="FY207" i="2"/>
  <c r="FV207" i="2"/>
  <c r="FS207" i="2"/>
  <c r="FO207" i="2"/>
  <c r="FN207" i="2"/>
  <c r="FM207" i="2"/>
  <c r="FJ207" i="2"/>
  <c r="FG207" i="2"/>
  <c r="FC207" i="2"/>
  <c r="FB207" i="2"/>
  <c r="FD207" i="2" s="1"/>
  <c r="FA207" i="2"/>
  <c r="EX207" i="2"/>
  <c r="EU207" i="2"/>
  <c r="ER207" i="2"/>
  <c r="EN207" i="2"/>
  <c r="EM207" i="2"/>
  <c r="EO207" i="2" s="1"/>
  <c r="EL207" i="2"/>
  <c r="EI207" i="2"/>
  <c r="EF207" i="2"/>
  <c r="EC207" i="2"/>
  <c r="DV207" i="2"/>
  <c r="DW207" i="2" s="1"/>
  <c r="DU207" i="2"/>
  <c r="DT207" i="2"/>
  <c r="DQ207" i="2"/>
  <c r="DN207" i="2"/>
  <c r="DM207" i="2"/>
  <c r="DL207" i="2"/>
  <c r="DK207" i="2"/>
  <c r="DH207" i="2"/>
  <c r="DB207" i="2"/>
  <c r="DA207" i="2"/>
  <c r="CZ207" i="2"/>
  <c r="CY207" i="2"/>
  <c r="CV207" i="2"/>
  <c r="CS207" i="2"/>
  <c r="CP207" i="2"/>
  <c r="CO207" i="2"/>
  <c r="CN207" i="2"/>
  <c r="CM207" i="2"/>
  <c r="CJ207" i="2"/>
  <c r="CG207" i="2"/>
  <c r="CC207" i="2"/>
  <c r="CB207" i="2"/>
  <c r="CD207" i="2" s="1"/>
  <c r="CA207" i="2"/>
  <c r="BX207" i="2"/>
  <c r="BU207" i="2"/>
  <c r="BR207" i="2"/>
  <c r="BO207" i="2"/>
  <c r="BL207" i="2"/>
  <c r="BH207" i="2"/>
  <c r="DD207" i="2" s="1"/>
  <c r="DY207" i="2" s="1"/>
  <c r="BG207" i="2"/>
  <c r="DC207" i="2" s="1"/>
  <c r="DE207" i="2" s="1"/>
  <c r="BF207" i="2"/>
  <c r="BC207" i="2"/>
  <c r="AZ207" i="2"/>
  <c r="AW207" i="2"/>
  <c r="AT207" i="2"/>
  <c r="AQ207" i="2"/>
  <c r="AN207" i="2"/>
  <c r="AM207" i="2"/>
  <c r="AL207" i="2"/>
  <c r="AK207" i="2"/>
  <c r="AH207" i="2"/>
  <c r="AE207" i="2"/>
  <c r="AB207" i="2"/>
  <c r="Y207" i="2"/>
  <c r="V207" i="2"/>
  <c r="S207" i="2"/>
  <c r="P207" i="2"/>
  <c r="M207" i="2"/>
  <c r="J207" i="2"/>
  <c r="G207" i="2"/>
  <c r="D207" i="2"/>
  <c r="LD206" i="2"/>
  <c r="LA206" i="2"/>
  <c r="KV206" i="2"/>
  <c r="KT206" i="2"/>
  <c r="KW206" i="2" s="1"/>
  <c r="KS206" i="2"/>
  <c r="KR206" i="2"/>
  <c r="KO206" i="2"/>
  <c r="KL206" i="2"/>
  <c r="KI206" i="2"/>
  <c r="KF206" i="2"/>
  <c r="KB206" i="2"/>
  <c r="KA206" i="2"/>
  <c r="KC206" i="2" s="1"/>
  <c r="JZ206" i="2"/>
  <c r="JW206" i="2"/>
  <c r="JS206" i="2"/>
  <c r="JR206" i="2"/>
  <c r="JQ206" i="2"/>
  <c r="JN206" i="2"/>
  <c r="JK206" i="2"/>
  <c r="JH206" i="2"/>
  <c r="JG206" i="2"/>
  <c r="JF206" i="2"/>
  <c r="JE206" i="2"/>
  <c r="JB206" i="2"/>
  <c r="IY206" i="2"/>
  <c r="IR206" i="2"/>
  <c r="IQ206" i="2"/>
  <c r="IS206" i="2" s="1"/>
  <c r="IP206" i="2"/>
  <c r="IM206" i="2"/>
  <c r="IJ206" i="2"/>
  <c r="IF206" i="2"/>
  <c r="IU206" i="2" s="1"/>
  <c r="IC206" i="2"/>
  <c r="IB206" i="2"/>
  <c r="IA206" i="2"/>
  <c r="HX206" i="2"/>
  <c r="HU206" i="2"/>
  <c r="HR206" i="2"/>
  <c r="HN206" i="2"/>
  <c r="HM206" i="2"/>
  <c r="HL206" i="2"/>
  <c r="HI206" i="2"/>
  <c r="HF206" i="2"/>
  <c r="HC206" i="2"/>
  <c r="GW206" i="2"/>
  <c r="GT206" i="2"/>
  <c r="GP206" i="2"/>
  <c r="GO206" i="2"/>
  <c r="GN206" i="2"/>
  <c r="GK206" i="2"/>
  <c r="GH206" i="2"/>
  <c r="GE206" i="2"/>
  <c r="GA206" i="2"/>
  <c r="FZ206" i="2"/>
  <c r="GB206" i="2" s="1"/>
  <c r="FY206" i="2"/>
  <c r="FV206" i="2"/>
  <c r="FS206" i="2"/>
  <c r="FO206" i="2"/>
  <c r="FN206" i="2"/>
  <c r="FP206" i="2" s="1"/>
  <c r="FM206" i="2"/>
  <c r="FJ206" i="2"/>
  <c r="FG206" i="2"/>
  <c r="FD206" i="2"/>
  <c r="FC206" i="2"/>
  <c r="FB206" i="2"/>
  <c r="FA206" i="2"/>
  <c r="EX206" i="2"/>
  <c r="EU206" i="2"/>
  <c r="ER206" i="2"/>
  <c r="EN206" i="2"/>
  <c r="EM206" i="2"/>
  <c r="EL206" i="2"/>
  <c r="EI206" i="2"/>
  <c r="EF206" i="2"/>
  <c r="EC206" i="2"/>
  <c r="DV206" i="2"/>
  <c r="DU206" i="2"/>
  <c r="DW206" i="2" s="1"/>
  <c r="DT206" i="2"/>
  <c r="DQ206" i="2"/>
  <c r="DM206" i="2"/>
  <c r="DL206" i="2"/>
  <c r="DN206" i="2" s="1"/>
  <c r="DK206" i="2"/>
  <c r="DH206" i="2"/>
  <c r="DA206" i="2"/>
  <c r="CZ206" i="2"/>
  <c r="DB206" i="2" s="1"/>
  <c r="CY206" i="2"/>
  <c r="CV206" i="2"/>
  <c r="CS206" i="2"/>
  <c r="CO206" i="2"/>
  <c r="CN206" i="2"/>
  <c r="CP206" i="2" s="1"/>
  <c r="CM206" i="2"/>
  <c r="CJ206" i="2"/>
  <c r="CG206" i="2"/>
  <c r="CC206" i="2"/>
  <c r="CB206" i="2"/>
  <c r="CD206" i="2" s="1"/>
  <c r="CA206" i="2"/>
  <c r="BX206" i="2"/>
  <c r="BU206" i="2"/>
  <c r="BR206" i="2"/>
  <c r="BO206" i="2"/>
  <c r="BL206" i="2"/>
  <c r="BH206" i="2"/>
  <c r="BG206" i="2"/>
  <c r="BF206" i="2"/>
  <c r="BC206" i="2"/>
  <c r="AZ206" i="2"/>
  <c r="AW206" i="2"/>
  <c r="AT206" i="2"/>
  <c r="AQ206" i="2"/>
  <c r="AN206" i="2"/>
  <c r="AM206" i="2"/>
  <c r="AL206" i="2"/>
  <c r="AK206" i="2"/>
  <c r="AH206" i="2"/>
  <c r="AE206" i="2"/>
  <c r="AB206" i="2"/>
  <c r="Y206" i="2"/>
  <c r="V206" i="2"/>
  <c r="S206" i="2"/>
  <c r="P206" i="2"/>
  <c r="M206" i="2"/>
  <c r="J206" i="2"/>
  <c r="G206" i="2"/>
  <c r="D206" i="2"/>
  <c r="LD205" i="2"/>
  <c r="LA205" i="2"/>
  <c r="KV205" i="2"/>
  <c r="KT205" i="2"/>
  <c r="KU205" i="2" s="1"/>
  <c r="KS205" i="2"/>
  <c r="KR205" i="2"/>
  <c r="KO205" i="2"/>
  <c r="KL205" i="2"/>
  <c r="KI205" i="2"/>
  <c r="KE205" i="2"/>
  <c r="KB205" i="2"/>
  <c r="KA205" i="2"/>
  <c r="KC205" i="2" s="1"/>
  <c r="JZ205" i="2"/>
  <c r="JW205" i="2"/>
  <c r="JS205" i="2"/>
  <c r="JR205" i="2"/>
  <c r="JT205" i="2" s="1"/>
  <c r="JQ205" i="2"/>
  <c r="JN205" i="2"/>
  <c r="JK205" i="2"/>
  <c r="JG205" i="2"/>
  <c r="JF205" i="2"/>
  <c r="JH205" i="2" s="1"/>
  <c r="JE205" i="2"/>
  <c r="JB205" i="2"/>
  <c r="IY205" i="2"/>
  <c r="IS205" i="2"/>
  <c r="IR205" i="2"/>
  <c r="IQ205" i="2"/>
  <c r="IP205" i="2"/>
  <c r="IM205" i="2"/>
  <c r="IJ205" i="2"/>
  <c r="IC205" i="2"/>
  <c r="IB205" i="2"/>
  <c r="IA205" i="2"/>
  <c r="HX205" i="2"/>
  <c r="HU205" i="2"/>
  <c r="HR205" i="2"/>
  <c r="HO205" i="2"/>
  <c r="HN205" i="2"/>
  <c r="IF205" i="2" s="1"/>
  <c r="IU205" i="2" s="1"/>
  <c r="HM205" i="2"/>
  <c r="HL205" i="2"/>
  <c r="HI205" i="2"/>
  <c r="HF205" i="2"/>
  <c r="HC205" i="2"/>
  <c r="GW205" i="2"/>
  <c r="GT205" i="2"/>
  <c r="GP205" i="2"/>
  <c r="GO205" i="2"/>
  <c r="GQ205" i="2" s="1"/>
  <c r="GN205" i="2"/>
  <c r="GK205" i="2"/>
  <c r="GH205" i="2"/>
  <c r="GE205" i="2"/>
  <c r="GA205" i="2"/>
  <c r="GB205" i="2" s="1"/>
  <c r="FZ205" i="2"/>
  <c r="FY205" i="2"/>
  <c r="FV205" i="2"/>
  <c r="FS205" i="2"/>
  <c r="FO205" i="2"/>
  <c r="FN205" i="2"/>
  <c r="FP205" i="2" s="1"/>
  <c r="FM205" i="2"/>
  <c r="FJ205" i="2"/>
  <c r="FG205" i="2"/>
  <c r="FC205" i="2"/>
  <c r="FB205" i="2"/>
  <c r="FD205" i="2" s="1"/>
  <c r="FA205" i="2"/>
  <c r="EX205" i="2"/>
  <c r="EU205" i="2"/>
  <c r="EQ205" i="2"/>
  <c r="ER205" i="2" s="1"/>
  <c r="EN205" i="2"/>
  <c r="GY205" i="2" s="1"/>
  <c r="EM205" i="2"/>
  <c r="EO205" i="2" s="1"/>
  <c r="EL205" i="2"/>
  <c r="EI205" i="2"/>
  <c r="EF205" i="2"/>
  <c r="EC205" i="2"/>
  <c r="DV205" i="2"/>
  <c r="DU205" i="2"/>
  <c r="DW205" i="2" s="1"/>
  <c r="DT205" i="2"/>
  <c r="DQ205" i="2"/>
  <c r="DM205" i="2"/>
  <c r="DL205" i="2"/>
  <c r="DN205" i="2" s="1"/>
  <c r="DK205" i="2"/>
  <c r="DH205" i="2"/>
  <c r="DD205" i="2"/>
  <c r="DY205" i="2" s="1"/>
  <c r="DB205" i="2"/>
  <c r="DA205" i="2"/>
  <c r="CZ205" i="2"/>
  <c r="CY205" i="2"/>
  <c r="CV205" i="2"/>
  <c r="CS205" i="2"/>
  <c r="CO205" i="2"/>
  <c r="CN205" i="2"/>
  <c r="CP205" i="2" s="1"/>
  <c r="CM205" i="2"/>
  <c r="CJ205" i="2"/>
  <c r="CG205" i="2"/>
  <c r="CC205" i="2"/>
  <c r="CB205" i="2"/>
  <c r="CD205" i="2" s="1"/>
  <c r="CA205" i="2"/>
  <c r="BX205" i="2"/>
  <c r="BU205" i="2"/>
  <c r="BR205" i="2"/>
  <c r="BO205" i="2"/>
  <c r="BL205" i="2"/>
  <c r="BH205" i="2"/>
  <c r="BI205" i="2" s="1"/>
  <c r="BG205" i="2"/>
  <c r="DC205" i="2" s="1"/>
  <c r="DE205" i="2" s="1"/>
  <c r="BF205" i="2"/>
  <c r="BC205" i="2"/>
  <c r="AZ205" i="2"/>
  <c r="AW205" i="2"/>
  <c r="AT205" i="2"/>
  <c r="AQ205" i="2"/>
  <c r="AM205" i="2"/>
  <c r="AL205" i="2"/>
  <c r="DX205" i="2" s="1"/>
  <c r="AK205" i="2"/>
  <c r="AH205" i="2"/>
  <c r="AE205" i="2"/>
  <c r="AB205" i="2"/>
  <c r="Y205" i="2"/>
  <c r="V205" i="2"/>
  <c r="S205" i="2"/>
  <c r="P205" i="2"/>
  <c r="M205" i="2"/>
  <c r="J205" i="2"/>
  <c r="G205" i="2"/>
  <c r="D205" i="2"/>
  <c r="LD204" i="2"/>
  <c r="LA204" i="2"/>
  <c r="KX204" i="2"/>
  <c r="KV204" i="2"/>
  <c r="KT204" i="2"/>
  <c r="KW204" i="2" s="1"/>
  <c r="KS204" i="2"/>
  <c r="KR204" i="2"/>
  <c r="KO204" i="2"/>
  <c r="KL204" i="2"/>
  <c r="KI204" i="2"/>
  <c r="KF204" i="2"/>
  <c r="KB204" i="2"/>
  <c r="KC204" i="2" s="1"/>
  <c r="KA204" i="2"/>
  <c r="JZ204" i="2"/>
  <c r="JW204" i="2"/>
  <c r="JT204" i="2"/>
  <c r="JS204" i="2"/>
  <c r="JR204" i="2"/>
  <c r="JQ204" i="2"/>
  <c r="JN204" i="2"/>
  <c r="JK204" i="2"/>
  <c r="JG204" i="2"/>
  <c r="JF204" i="2"/>
  <c r="JH204" i="2" s="1"/>
  <c r="JE204" i="2"/>
  <c r="JB204" i="2"/>
  <c r="IY204" i="2"/>
  <c r="IR204" i="2"/>
  <c r="IQ204" i="2"/>
  <c r="IS204" i="2" s="1"/>
  <c r="IP204" i="2"/>
  <c r="IM204" i="2"/>
  <c r="IJ204" i="2"/>
  <c r="ID204" i="2"/>
  <c r="IC204" i="2"/>
  <c r="IB204" i="2"/>
  <c r="IA204" i="2"/>
  <c r="HX204" i="2"/>
  <c r="HU204" i="2"/>
  <c r="HR204" i="2"/>
  <c r="HN204" i="2"/>
  <c r="IF204" i="2" s="1"/>
  <c r="IU204" i="2" s="1"/>
  <c r="HM204" i="2"/>
  <c r="IE204" i="2" s="1"/>
  <c r="IT204" i="2" s="1"/>
  <c r="HL204" i="2"/>
  <c r="HI204" i="2"/>
  <c r="HF204" i="2"/>
  <c r="HC204" i="2"/>
  <c r="GW204" i="2"/>
  <c r="GT204" i="2"/>
  <c r="GP204" i="2"/>
  <c r="GQ204" i="2" s="1"/>
  <c r="GO204" i="2"/>
  <c r="GN204" i="2"/>
  <c r="GK204" i="2"/>
  <c r="GH204" i="2"/>
  <c r="GE204" i="2"/>
  <c r="GA204" i="2"/>
  <c r="FZ204" i="2"/>
  <c r="FY204" i="2"/>
  <c r="FV204" i="2"/>
  <c r="FS204" i="2"/>
  <c r="FP204" i="2"/>
  <c r="FO204" i="2"/>
  <c r="FN204" i="2"/>
  <c r="FM204" i="2"/>
  <c r="FJ204" i="2"/>
  <c r="FG204" i="2"/>
  <c r="FC204" i="2"/>
  <c r="FB204" i="2"/>
  <c r="GX204" i="2" s="1"/>
  <c r="GZ204" i="2" s="1"/>
  <c r="FA204" i="2"/>
  <c r="EX204" i="2"/>
  <c r="EU204" i="2"/>
  <c r="ER204" i="2"/>
  <c r="EN204" i="2"/>
  <c r="GY204" i="2" s="1"/>
  <c r="EM204" i="2"/>
  <c r="EO204" i="2" s="1"/>
  <c r="EL204" i="2"/>
  <c r="EI204" i="2"/>
  <c r="EF204" i="2"/>
  <c r="EC204" i="2"/>
  <c r="DV204" i="2"/>
  <c r="DU204" i="2"/>
  <c r="DW204" i="2" s="1"/>
  <c r="DT204" i="2"/>
  <c r="DQ204" i="2"/>
  <c r="DM204" i="2"/>
  <c r="DL204" i="2"/>
  <c r="DN204" i="2" s="1"/>
  <c r="DK204" i="2"/>
  <c r="DH204" i="2"/>
  <c r="DB204" i="2"/>
  <c r="DA204" i="2"/>
  <c r="CZ204" i="2"/>
  <c r="CY204" i="2"/>
  <c r="CV204" i="2"/>
  <c r="CS204" i="2"/>
  <c r="CO204" i="2"/>
  <c r="CN204" i="2"/>
  <c r="CP204" i="2" s="1"/>
  <c r="CM204" i="2"/>
  <c r="CJ204" i="2"/>
  <c r="CG204" i="2"/>
  <c r="CD204" i="2"/>
  <c r="CC204" i="2"/>
  <c r="CB204" i="2"/>
  <c r="CA204" i="2"/>
  <c r="BX204" i="2"/>
  <c r="BU204" i="2"/>
  <c r="BR204" i="2"/>
  <c r="BO204" i="2"/>
  <c r="BL204" i="2"/>
  <c r="BH204" i="2"/>
  <c r="BG204" i="2"/>
  <c r="BI204" i="2" s="1"/>
  <c r="BF204" i="2"/>
  <c r="BC204" i="2"/>
  <c r="AZ204" i="2"/>
  <c r="AW204" i="2"/>
  <c r="AT204" i="2"/>
  <c r="AS204" i="2"/>
  <c r="AR204" i="2"/>
  <c r="AQ204" i="2"/>
  <c r="AM204" i="2"/>
  <c r="AL204" i="2"/>
  <c r="AK204" i="2"/>
  <c r="AH204" i="2"/>
  <c r="AE204" i="2"/>
  <c r="AB204" i="2"/>
  <c r="Y204" i="2"/>
  <c r="V204" i="2"/>
  <c r="S204" i="2"/>
  <c r="P204" i="2"/>
  <c r="M204" i="2"/>
  <c r="J204" i="2"/>
  <c r="G204" i="2"/>
  <c r="D204" i="2"/>
  <c r="LD203" i="2"/>
  <c r="LA203" i="2"/>
  <c r="KV203" i="2"/>
  <c r="KU203" i="2"/>
  <c r="KT203" i="2"/>
  <c r="KW203" i="2" s="1"/>
  <c r="KX203" i="2" s="1"/>
  <c r="KS203" i="2"/>
  <c r="KR203" i="2"/>
  <c r="KO203" i="2"/>
  <c r="KL203" i="2"/>
  <c r="KI203" i="2"/>
  <c r="KF203" i="2"/>
  <c r="KB203" i="2"/>
  <c r="JY203" i="2"/>
  <c r="JX203" i="2"/>
  <c r="JW203" i="2"/>
  <c r="JS203" i="2"/>
  <c r="JR203" i="2"/>
  <c r="JQ203" i="2"/>
  <c r="JN203" i="2"/>
  <c r="JK203" i="2"/>
  <c r="JH203" i="2"/>
  <c r="JG203" i="2"/>
  <c r="JF203" i="2"/>
  <c r="JE203" i="2"/>
  <c r="JB203" i="2"/>
  <c r="IY203" i="2"/>
  <c r="IR203" i="2"/>
  <c r="IQ203" i="2"/>
  <c r="IS203" i="2" s="1"/>
  <c r="IP203" i="2"/>
  <c r="IM203" i="2"/>
  <c r="IJ203" i="2"/>
  <c r="IC203" i="2"/>
  <c r="IF203" i="2" s="1"/>
  <c r="IU203" i="2" s="1"/>
  <c r="IB203" i="2"/>
  <c r="IA203" i="2"/>
  <c r="HX203" i="2"/>
  <c r="HU203" i="2"/>
  <c r="HR203" i="2"/>
  <c r="HN203" i="2"/>
  <c r="HM203" i="2"/>
  <c r="HL203" i="2"/>
  <c r="HI203" i="2"/>
  <c r="HF203" i="2"/>
  <c r="HC203" i="2"/>
  <c r="GW203" i="2"/>
  <c r="GT203" i="2"/>
  <c r="GP203" i="2"/>
  <c r="GO203" i="2"/>
  <c r="GQ203" i="2" s="1"/>
  <c r="GN203" i="2"/>
  <c r="GK203" i="2"/>
  <c r="GH203" i="2"/>
  <c r="GE203" i="2"/>
  <c r="GA203" i="2"/>
  <c r="FZ203" i="2"/>
  <c r="GB203" i="2" s="1"/>
  <c r="FY203" i="2"/>
  <c r="FV203" i="2"/>
  <c r="FS203" i="2"/>
  <c r="FO203" i="2"/>
  <c r="FN203" i="2"/>
  <c r="FM203" i="2"/>
  <c r="FJ203" i="2"/>
  <c r="FG203" i="2"/>
  <c r="FD203" i="2"/>
  <c r="FC203" i="2"/>
  <c r="FB203" i="2"/>
  <c r="FA203" i="2"/>
  <c r="EX203" i="2"/>
  <c r="EU203" i="2"/>
  <c r="ER203" i="2"/>
  <c r="EN203" i="2"/>
  <c r="GY203" i="2" s="1"/>
  <c r="EM203" i="2"/>
  <c r="EL203" i="2"/>
  <c r="EI203" i="2"/>
  <c r="EF203" i="2"/>
  <c r="EC203" i="2"/>
  <c r="DW203" i="2"/>
  <c r="DV203" i="2"/>
  <c r="DU203" i="2"/>
  <c r="DT203" i="2"/>
  <c r="DQ203" i="2"/>
  <c r="DM203" i="2"/>
  <c r="DL203" i="2"/>
  <c r="DN203" i="2" s="1"/>
  <c r="DK203" i="2"/>
  <c r="DH203" i="2"/>
  <c r="DA203" i="2"/>
  <c r="CZ203" i="2"/>
  <c r="DB203" i="2" s="1"/>
  <c r="CY203" i="2"/>
  <c r="CV203" i="2"/>
  <c r="CS203" i="2"/>
  <c r="CO203" i="2"/>
  <c r="CN203" i="2"/>
  <c r="CP203" i="2" s="1"/>
  <c r="CM203" i="2"/>
  <c r="CJ203" i="2"/>
  <c r="CG203" i="2"/>
  <c r="CC203" i="2"/>
  <c r="CB203" i="2"/>
  <c r="CD203" i="2" s="1"/>
  <c r="CA203" i="2"/>
  <c r="BX203" i="2"/>
  <c r="BU203" i="2"/>
  <c r="BR203" i="2"/>
  <c r="BO203" i="2"/>
  <c r="BL203" i="2"/>
  <c r="BH203" i="2"/>
  <c r="BG203" i="2"/>
  <c r="BF203" i="2"/>
  <c r="BC203" i="2"/>
  <c r="AZ203" i="2"/>
  <c r="AW203" i="2"/>
  <c r="AT203" i="2"/>
  <c r="AQ203" i="2"/>
  <c r="AN203" i="2"/>
  <c r="AM203" i="2"/>
  <c r="AL203" i="2"/>
  <c r="AK203" i="2"/>
  <c r="AH203" i="2"/>
  <c r="AE203" i="2"/>
  <c r="AB203" i="2"/>
  <c r="Y203" i="2"/>
  <c r="V203" i="2"/>
  <c r="S203" i="2"/>
  <c r="P203" i="2"/>
  <c r="M203" i="2"/>
  <c r="J203" i="2"/>
  <c r="G203" i="2"/>
  <c r="D203" i="2"/>
  <c r="LD202" i="2"/>
  <c r="LA202" i="2"/>
  <c r="KV202" i="2"/>
  <c r="KU202" i="2"/>
  <c r="KT202" i="2"/>
  <c r="KS202" i="2"/>
  <c r="KR202" i="2"/>
  <c r="KO202" i="2"/>
  <c r="KL202" i="2"/>
  <c r="KI202" i="2"/>
  <c r="KE202" i="2"/>
  <c r="KF202" i="2" s="1"/>
  <c r="KB202" i="2"/>
  <c r="KA202" i="2"/>
  <c r="KC202" i="2" s="1"/>
  <c r="JZ202" i="2"/>
  <c r="JW202" i="2"/>
  <c r="JS202" i="2"/>
  <c r="JR202" i="2"/>
  <c r="JT202" i="2" s="1"/>
  <c r="JQ202" i="2"/>
  <c r="JN202" i="2"/>
  <c r="JK202" i="2"/>
  <c r="JG202" i="2"/>
  <c r="JF202" i="2"/>
  <c r="JE202" i="2"/>
  <c r="JB202" i="2"/>
  <c r="IY202" i="2"/>
  <c r="IR202" i="2"/>
  <c r="IS202" i="2" s="1"/>
  <c r="IQ202" i="2"/>
  <c r="IP202" i="2"/>
  <c r="IM202" i="2"/>
  <c r="IJ202" i="2"/>
  <c r="IE202" i="2"/>
  <c r="ID202" i="2"/>
  <c r="IC202" i="2"/>
  <c r="IB202" i="2"/>
  <c r="IA202" i="2"/>
  <c r="HX202" i="2"/>
  <c r="HU202" i="2"/>
  <c r="HR202" i="2"/>
  <c r="HO202" i="2"/>
  <c r="HN202" i="2"/>
  <c r="IF202" i="2" s="1"/>
  <c r="HM202" i="2"/>
  <c r="HL202" i="2"/>
  <c r="HI202" i="2"/>
  <c r="HF202" i="2"/>
  <c r="HC202" i="2"/>
  <c r="GW202" i="2"/>
  <c r="GT202" i="2"/>
  <c r="GP202" i="2"/>
  <c r="GO202" i="2"/>
  <c r="GQ202" i="2" s="1"/>
  <c r="GN202" i="2"/>
  <c r="GK202" i="2"/>
  <c r="GH202" i="2"/>
  <c r="GE202" i="2"/>
  <c r="GB202" i="2"/>
  <c r="GA202" i="2"/>
  <c r="FZ202" i="2"/>
  <c r="FY202" i="2"/>
  <c r="FV202" i="2"/>
  <c r="FS202" i="2"/>
  <c r="FN202" i="2"/>
  <c r="FM202" i="2"/>
  <c r="FI202" i="2"/>
  <c r="FG202" i="2"/>
  <c r="FD202" i="2"/>
  <c r="FC202" i="2"/>
  <c r="FB202" i="2"/>
  <c r="FA202" i="2"/>
  <c r="EX202" i="2"/>
  <c r="EW202" i="2"/>
  <c r="EU202" i="2"/>
  <c r="ER202" i="2"/>
  <c r="EN202" i="2"/>
  <c r="EL202" i="2"/>
  <c r="EH202" i="2"/>
  <c r="EG202" i="2"/>
  <c r="EF202" i="2"/>
  <c r="EC202" i="2"/>
  <c r="DV202" i="2"/>
  <c r="DU202" i="2"/>
  <c r="DW202" i="2" s="1"/>
  <c r="DT202" i="2"/>
  <c r="DQ202" i="2"/>
  <c r="DM202" i="2"/>
  <c r="DL202" i="2"/>
  <c r="DN202" i="2" s="1"/>
  <c r="DK202" i="2"/>
  <c r="DH202" i="2"/>
  <c r="DA202" i="2"/>
  <c r="CZ202" i="2"/>
  <c r="DB202" i="2" s="1"/>
  <c r="CY202" i="2"/>
  <c r="CV202" i="2"/>
  <c r="CS202" i="2"/>
  <c r="CP202" i="2"/>
  <c r="CO202" i="2"/>
  <c r="CN202" i="2"/>
  <c r="CM202" i="2"/>
  <c r="CJ202" i="2"/>
  <c r="CG202" i="2"/>
  <c r="CC202" i="2"/>
  <c r="DD202" i="2" s="1"/>
  <c r="CB202" i="2"/>
  <c r="CA202" i="2"/>
  <c r="BX202" i="2"/>
  <c r="BU202" i="2"/>
  <c r="BR202" i="2"/>
  <c r="BO202" i="2"/>
  <c r="BL202" i="2"/>
  <c r="BI202" i="2"/>
  <c r="BH202" i="2"/>
  <c r="BG202" i="2"/>
  <c r="DC202" i="2" s="1"/>
  <c r="DE202" i="2" s="1"/>
  <c r="BF202" i="2"/>
  <c r="BC202" i="2"/>
  <c r="AZ202" i="2"/>
  <c r="AW202" i="2"/>
  <c r="AS202" i="2"/>
  <c r="AT202" i="2" s="1"/>
  <c r="AQ202" i="2"/>
  <c r="AM202" i="2"/>
  <c r="AN202" i="2" s="1"/>
  <c r="AL202" i="2"/>
  <c r="DX202" i="2" s="1"/>
  <c r="AK202" i="2"/>
  <c r="AH202" i="2"/>
  <c r="AE202" i="2"/>
  <c r="AB202" i="2"/>
  <c r="Y202" i="2"/>
  <c r="V202" i="2"/>
  <c r="S202" i="2"/>
  <c r="P202" i="2"/>
  <c r="M202" i="2"/>
  <c r="J202" i="2"/>
  <c r="F202" i="2"/>
  <c r="D202" i="2"/>
  <c r="LD201" i="2"/>
  <c r="LA201" i="2"/>
  <c r="KT201" i="2"/>
  <c r="KS201" i="2"/>
  <c r="KV201" i="2" s="1"/>
  <c r="KR201" i="2"/>
  <c r="KO201" i="2"/>
  <c r="KL201" i="2"/>
  <c r="KI201" i="2"/>
  <c r="KE201" i="2"/>
  <c r="KC201" i="2"/>
  <c r="KB201" i="2"/>
  <c r="KA201" i="2"/>
  <c r="JZ201" i="2"/>
  <c r="JW201" i="2"/>
  <c r="JS201" i="2"/>
  <c r="JR201" i="2"/>
  <c r="JT201" i="2" s="1"/>
  <c r="JQ201" i="2"/>
  <c r="JN201" i="2"/>
  <c r="JK201" i="2"/>
  <c r="JG201" i="2"/>
  <c r="JF201" i="2"/>
  <c r="JH201" i="2" s="1"/>
  <c r="JE201" i="2"/>
  <c r="JB201" i="2"/>
  <c r="IY201" i="2"/>
  <c r="IR201" i="2"/>
  <c r="IQ201" i="2"/>
  <c r="IS201" i="2" s="1"/>
  <c r="IP201" i="2"/>
  <c r="IM201" i="2"/>
  <c r="IJ201" i="2"/>
  <c r="IC201" i="2"/>
  <c r="IB201" i="2"/>
  <c r="ID201" i="2" s="1"/>
  <c r="IA201" i="2"/>
  <c r="HX201" i="2"/>
  <c r="HU201" i="2"/>
  <c r="HR201" i="2"/>
  <c r="HN201" i="2"/>
  <c r="IF201" i="2" s="1"/>
  <c r="IU201" i="2" s="1"/>
  <c r="HM201" i="2"/>
  <c r="HL201" i="2"/>
  <c r="HI201" i="2"/>
  <c r="HF201" i="2"/>
  <c r="HC201" i="2"/>
  <c r="GW201" i="2"/>
  <c r="GT201" i="2"/>
  <c r="GP201" i="2"/>
  <c r="GO201" i="2"/>
  <c r="GQ201" i="2" s="1"/>
  <c r="GN201" i="2"/>
  <c r="GK201" i="2"/>
  <c r="GH201" i="2"/>
  <c r="GE201" i="2"/>
  <c r="GA201" i="2"/>
  <c r="FZ201" i="2"/>
  <c r="GB201" i="2" s="1"/>
  <c r="FY201" i="2"/>
  <c r="FV201" i="2"/>
  <c r="FS201" i="2"/>
  <c r="FO201" i="2"/>
  <c r="FM201" i="2"/>
  <c r="FI201" i="2"/>
  <c r="FI254" i="2" s="1"/>
  <c r="FH201" i="2"/>
  <c r="FH254" i="2" s="1"/>
  <c r="FJ254" i="2" s="1"/>
  <c r="FG201" i="2"/>
  <c r="FC201" i="2"/>
  <c r="FD201" i="2" s="1"/>
  <c r="FB201" i="2"/>
  <c r="FA201" i="2"/>
  <c r="EW201" i="2"/>
  <c r="EW254" i="2" s="1"/>
  <c r="EU201" i="2"/>
  <c r="EQ201" i="2"/>
  <c r="EN201" i="2"/>
  <c r="EM201" i="2"/>
  <c r="EL201" i="2"/>
  <c r="EH201" i="2"/>
  <c r="EH254" i="2" s="1"/>
  <c r="EF201" i="2"/>
  <c r="EC201" i="2"/>
  <c r="DV201" i="2"/>
  <c r="DU201" i="2"/>
  <c r="DW201" i="2" s="1"/>
  <c r="DT201" i="2"/>
  <c r="DQ201" i="2"/>
  <c r="DM201" i="2"/>
  <c r="DN201" i="2" s="1"/>
  <c r="DL201" i="2"/>
  <c r="DK201" i="2"/>
  <c r="DH201" i="2"/>
  <c r="DA201" i="2"/>
  <c r="CZ201" i="2"/>
  <c r="DB201" i="2" s="1"/>
  <c r="CY201" i="2"/>
  <c r="CV201" i="2"/>
  <c r="CS201" i="2"/>
  <c r="CO201" i="2"/>
  <c r="CN201" i="2"/>
  <c r="CP201" i="2" s="1"/>
  <c r="CM201" i="2"/>
  <c r="CJ201" i="2"/>
  <c r="CG201" i="2"/>
  <c r="CD201" i="2"/>
  <c r="CC201" i="2"/>
  <c r="CB201" i="2"/>
  <c r="CA201" i="2"/>
  <c r="BX201" i="2"/>
  <c r="BU201" i="2"/>
  <c r="BR201" i="2"/>
  <c r="BO201" i="2"/>
  <c r="BL201" i="2"/>
  <c r="BH201" i="2"/>
  <c r="BG201" i="2"/>
  <c r="BI201" i="2" s="1"/>
  <c r="BF201" i="2"/>
  <c r="BC201" i="2"/>
  <c r="AY201" i="2"/>
  <c r="AW201" i="2"/>
  <c r="AU201" i="2"/>
  <c r="AS201" i="2"/>
  <c r="AQ201" i="2"/>
  <c r="AM201" i="2"/>
  <c r="AL201" i="2"/>
  <c r="AK201" i="2"/>
  <c r="AH201" i="2"/>
  <c r="AE201" i="2"/>
  <c r="AB201" i="2"/>
  <c r="Y201" i="2"/>
  <c r="V201" i="2"/>
  <c r="S201" i="2"/>
  <c r="P201" i="2"/>
  <c r="M201" i="2"/>
  <c r="J201" i="2"/>
  <c r="F201" i="2"/>
  <c r="D201" i="2"/>
  <c r="LD200" i="2"/>
  <c r="LA200" i="2"/>
  <c r="KT200" i="2"/>
  <c r="KW200" i="2" s="1"/>
  <c r="KS200" i="2"/>
  <c r="KV200" i="2" s="1"/>
  <c r="KX200" i="2" s="1"/>
  <c r="KR200" i="2"/>
  <c r="KO200" i="2"/>
  <c r="KL200" i="2"/>
  <c r="KI200" i="2"/>
  <c r="KF200" i="2"/>
  <c r="KB200" i="2"/>
  <c r="KA200" i="2"/>
  <c r="KC200" i="2" s="1"/>
  <c r="JZ200" i="2"/>
  <c r="JW200" i="2"/>
  <c r="JS200" i="2"/>
  <c r="JR200" i="2"/>
  <c r="JQ200" i="2"/>
  <c r="JN200" i="2"/>
  <c r="JK200" i="2"/>
  <c r="JG200" i="2"/>
  <c r="JH200" i="2" s="1"/>
  <c r="JF200" i="2"/>
  <c r="JE200" i="2"/>
  <c r="JB200" i="2"/>
  <c r="IY200" i="2"/>
  <c r="IR200" i="2"/>
  <c r="IQ200" i="2"/>
  <c r="IS200" i="2" s="1"/>
  <c r="IP200" i="2"/>
  <c r="IM200" i="2"/>
  <c r="IJ200" i="2"/>
  <c r="IC200" i="2"/>
  <c r="IF200" i="2" s="1"/>
  <c r="IU200" i="2" s="1"/>
  <c r="IB200" i="2"/>
  <c r="ID200" i="2" s="1"/>
  <c r="IA200" i="2"/>
  <c r="HX200" i="2"/>
  <c r="HU200" i="2"/>
  <c r="HR200" i="2"/>
  <c r="HN200" i="2"/>
  <c r="HM200" i="2"/>
  <c r="HO200" i="2" s="1"/>
  <c r="HL200" i="2"/>
  <c r="HI200" i="2"/>
  <c r="HF200" i="2"/>
  <c r="HC200" i="2"/>
  <c r="GW200" i="2"/>
  <c r="GT200" i="2"/>
  <c r="GQ200" i="2"/>
  <c r="GP200" i="2"/>
  <c r="GO200" i="2"/>
  <c r="GN200" i="2"/>
  <c r="GK200" i="2"/>
  <c r="GH200" i="2"/>
  <c r="GE200" i="2"/>
  <c r="GA200" i="2"/>
  <c r="GB200" i="2" s="1"/>
  <c r="FZ200" i="2"/>
  <c r="FY200" i="2"/>
  <c r="FV200" i="2"/>
  <c r="FS200" i="2"/>
  <c r="FO200" i="2"/>
  <c r="GY200" i="2" s="1"/>
  <c r="FN200" i="2"/>
  <c r="FP200" i="2" s="1"/>
  <c r="FM200" i="2"/>
  <c r="FJ200" i="2"/>
  <c r="FG200" i="2"/>
  <c r="FC200" i="2"/>
  <c r="FD200" i="2" s="1"/>
  <c r="FB200" i="2"/>
  <c r="FA200" i="2"/>
  <c r="EX200" i="2"/>
  <c r="EU200" i="2"/>
  <c r="ER200" i="2"/>
  <c r="EN200" i="2"/>
  <c r="EM200" i="2"/>
  <c r="EL200" i="2"/>
  <c r="EI200" i="2"/>
  <c r="EF200" i="2"/>
  <c r="EC200" i="2"/>
  <c r="DV200" i="2"/>
  <c r="DU200" i="2"/>
  <c r="DW200" i="2" s="1"/>
  <c r="DT200" i="2"/>
  <c r="DQ200" i="2"/>
  <c r="DN200" i="2"/>
  <c r="DM200" i="2"/>
  <c r="DL200" i="2"/>
  <c r="DK200" i="2"/>
  <c r="DH200" i="2"/>
  <c r="DD200" i="2"/>
  <c r="DB200" i="2"/>
  <c r="DA200" i="2"/>
  <c r="CZ200" i="2"/>
  <c r="CY200" i="2"/>
  <c r="CV200" i="2"/>
  <c r="CS200" i="2"/>
  <c r="CP200" i="2"/>
  <c r="CO200" i="2"/>
  <c r="CN200" i="2"/>
  <c r="CM200" i="2"/>
  <c r="CJ200" i="2"/>
  <c r="CG200" i="2"/>
  <c r="CC200" i="2"/>
  <c r="CB200" i="2"/>
  <c r="CD200" i="2" s="1"/>
  <c r="CA200" i="2"/>
  <c r="BX200" i="2"/>
  <c r="BU200" i="2"/>
  <c r="BR200" i="2"/>
  <c r="BO200" i="2"/>
  <c r="BL200" i="2"/>
  <c r="BH200" i="2"/>
  <c r="BG200" i="2"/>
  <c r="BF200" i="2"/>
  <c r="BC200" i="2"/>
  <c r="AZ200" i="2"/>
  <c r="AW200" i="2"/>
  <c r="AT200" i="2"/>
  <c r="AQ200" i="2"/>
  <c r="AM200" i="2"/>
  <c r="DY200" i="2" s="1"/>
  <c r="LF200" i="2" s="1"/>
  <c r="AL200" i="2"/>
  <c r="AK200" i="2"/>
  <c r="AH200" i="2"/>
  <c r="AE200" i="2"/>
  <c r="AB200" i="2"/>
  <c r="Y200" i="2"/>
  <c r="V200" i="2"/>
  <c r="S200" i="2"/>
  <c r="P200" i="2"/>
  <c r="M200" i="2"/>
  <c r="J200" i="2"/>
  <c r="G200" i="2"/>
  <c r="D200" i="2"/>
  <c r="KM199" i="2"/>
  <c r="KK199" i="2"/>
  <c r="KL199" i="2" s="1"/>
  <c r="KD199" i="2"/>
  <c r="JV199" i="2"/>
  <c r="JU199" i="2"/>
  <c r="JW199" i="2" s="1"/>
  <c r="JC199" i="2"/>
  <c r="JE199" i="2" s="1"/>
  <c r="IZ199" i="2"/>
  <c r="JB199" i="2" s="1"/>
  <c r="IH199" i="2"/>
  <c r="HZ199" i="2"/>
  <c r="HT199" i="2"/>
  <c r="HJ199" i="2"/>
  <c r="HD199" i="2"/>
  <c r="HB199" i="2"/>
  <c r="GV199" i="2"/>
  <c r="GL199" i="2"/>
  <c r="GF199" i="2"/>
  <c r="GD199" i="2"/>
  <c r="FX199" i="2"/>
  <c r="FH199" i="2"/>
  <c r="FF199" i="2"/>
  <c r="EZ199" i="2"/>
  <c r="EP199" i="2"/>
  <c r="EJ199" i="2"/>
  <c r="EB199" i="2"/>
  <c r="DR199" i="2"/>
  <c r="DJ199" i="2"/>
  <c r="CT199" i="2"/>
  <c r="CL199" i="2"/>
  <c r="CF199" i="2"/>
  <c r="BV199" i="2"/>
  <c r="BP199" i="2"/>
  <c r="BN199" i="2"/>
  <c r="AX199" i="2"/>
  <c r="AR199" i="2"/>
  <c r="AP199" i="2"/>
  <c r="AJ199" i="2"/>
  <c r="Z199" i="2"/>
  <c r="T199" i="2"/>
  <c r="V199" i="2" s="1"/>
  <c r="L199" i="2"/>
  <c r="J199" i="2"/>
  <c r="B199" i="2"/>
  <c r="LD198" i="2"/>
  <c r="LA198" i="2"/>
  <c r="KX198" i="2"/>
  <c r="KW198" i="2"/>
  <c r="KV198" i="2"/>
  <c r="KU198" i="2"/>
  <c r="KT198" i="2"/>
  <c r="KS198" i="2"/>
  <c r="KR198" i="2"/>
  <c r="KO198" i="2"/>
  <c r="KL198" i="2"/>
  <c r="KI198" i="2"/>
  <c r="KF198" i="2"/>
  <c r="KE198" i="2"/>
  <c r="KB198" i="2"/>
  <c r="KA198" i="2"/>
  <c r="KC198" i="2" s="1"/>
  <c r="JZ198" i="2"/>
  <c r="JW198" i="2"/>
  <c r="JS198" i="2"/>
  <c r="JT198" i="2" s="1"/>
  <c r="JR198" i="2"/>
  <c r="JQ198" i="2"/>
  <c r="JN198" i="2"/>
  <c r="JK198" i="2"/>
  <c r="JG198" i="2"/>
  <c r="JF198" i="2"/>
  <c r="JH198" i="2" s="1"/>
  <c r="JE198" i="2"/>
  <c r="JB198" i="2"/>
  <c r="IY198" i="2"/>
  <c r="IS198" i="2"/>
  <c r="IR198" i="2"/>
  <c r="IQ198" i="2"/>
  <c r="IP198" i="2"/>
  <c r="IM198" i="2"/>
  <c r="IJ198" i="2"/>
  <c r="IE198" i="2"/>
  <c r="IC198" i="2"/>
  <c r="ID198" i="2" s="1"/>
  <c r="IB198" i="2"/>
  <c r="IA198" i="2"/>
  <c r="HX198" i="2"/>
  <c r="HU198" i="2"/>
  <c r="HR198" i="2"/>
  <c r="HN198" i="2"/>
  <c r="IF198" i="2" s="1"/>
  <c r="IU198" i="2" s="1"/>
  <c r="HM198" i="2"/>
  <c r="HO198" i="2" s="1"/>
  <c r="HL198" i="2"/>
  <c r="HI198" i="2"/>
  <c r="HF198" i="2"/>
  <c r="HC198" i="2"/>
  <c r="GW198" i="2"/>
  <c r="GT198" i="2"/>
  <c r="GP198" i="2"/>
  <c r="GO198" i="2"/>
  <c r="GQ198" i="2" s="1"/>
  <c r="GN198" i="2"/>
  <c r="GK198" i="2"/>
  <c r="GH198" i="2"/>
  <c r="GE198" i="2"/>
  <c r="GB198" i="2"/>
  <c r="GA198" i="2"/>
  <c r="FZ198" i="2"/>
  <c r="FY198" i="2"/>
  <c r="FV198" i="2"/>
  <c r="FS198" i="2"/>
  <c r="FO198" i="2"/>
  <c r="FP198" i="2" s="1"/>
  <c r="FN198" i="2"/>
  <c r="FM198" i="2"/>
  <c r="FJ198" i="2"/>
  <c r="FG198" i="2"/>
  <c r="FC198" i="2"/>
  <c r="GY198" i="2" s="1"/>
  <c r="FB198" i="2"/>
  <c r="FA198" i="2"/>
  <c r="EX198" i="2"/>
  <c r="EU198" i="2"/>
  <c r="ER198" i="2"/>
  <c r="EN198" i="2"/>
  <c r="EM198" i="2"/>
  <c r="EL198" i="2"/>
  <c r="EI198" i="2"/>
  <c r="EF198" i="2"/>
  <c r="EC198" i="2"/>
  <c r="DV198" i="2"/>
  <c r="DU198" i="2"/>
  <c r="DW198" i="2" s="1"/>
  <c r="DT198" i="2"/>
  <c r="DQ198" i="2"/>
  <c r="DM198" i="2"/>
  <c r="DL198" i="2"/>
  <c r="DN198" i="2" s="1"/>
  <c r="DK198" i="2"/>
  <c r="DH198" i="2"/>
  <c r="DA198" i="2"/>
  <c r="CZ198" i="2"/>
  <c r="DB198" i="2" s="1"/>
  <c r="CY198" i="2"/>
  <c r="CV198" i="2"/>
  <c r="CS198" i="2"/>
  <c r="CP198" i="2"/>
  <c r="CO198" i="2"/>
  <c r="CN198" i="2"/>
  <c r="CM198" i="2"/>
  <c r="CJ198" i="2"/>
  <c r="CG198" i="2"/>
  <c r="CC198" i="2"/>
  <c r="CD198" i="2" s="1"/>
  <c r="CB198" i="2"/>
  <c r="CA198" i="2"/>
  <c r="BX198" i="2"/>
  <c r="BU198" i="2"/>
  <c r="BR198" i="2"/>
  <c r="BO198" i="2"/>
  <c r="BL198" i="2"/>
  <c r="BI198" i="2"/>
  <c r="BH198" i="2"/>
  <c r="BG198" i="2"/>
  <c r="DC198" i="2" s="1"/>
  <c r="BF198" i="2"/>
  <c r="BC198" i="2"/>
  <c r="AZ198" i="2"/>
  <c r="AW198" i="2"/>
  <c r="AT198" i="2"/>
  <c r="AQ198" i="2"/>
  <c r="AN198" i="2"/>
  <c r="AM198" i="2"/>
  <c r="AL198" i="2"/>
  <c r="AK198" i="2"/>
  <c r="AH198" i="2"/>
  <c r="AE198" i="2"/>
  <c r="AB198" i="2"/>
  <c r="Y198" i="2"/>
  <c r="V198" i="2"/>
  <c r="S198" i="2"/>
  <c r="P198" i="2"/>
  <c r="M198" i="2"/>
  <c r="J198" i="2"/>
  <c r="G198" i="2"/>
  <c r="D198" i="2"/>
  <c r="LD197" i="2"/>
  <c r="LA197" i="2"/>
  <c r="KW197" i="2"/>
  <c r="KV197" i="2"/>
  <c r="KU197" i="2"/>
  <c r="KT197" i="2"/>
  <c r="KS197" i="2"/>
  <c r="KR197" i="2"/>
  <c r="KO197" i="2"/>
  <c r="KL197" i="2"/>
  <c r="KI197" i="2"/>
  <c r="KE197" i="2"/>
  <c r="KF197" i="2" s="1"/>
  <c r="KD197" i="2"/>
  <c r="KB197" i="2"/>
  <c r="KA197" i="2"/>
  <c r="KC197" i="2" s="1"/>
  <c r="JZ197" i="2"/>
  <c r="JW197" i="2"/>
  <c r="JS197" i="2"/>
  <c r="JT197" i="2" s="1"/>
  <c r="JR197" i="2"/>
  <c r="JQ197" i="2"/>
  <c r="JN197" i="2"/>
  <c r="JK197" i="2"/>
  <c r="JG197" i="2"/>
  <c r="JF197" i="2"/>
  <c r="JH197" i="2" s="1"/>
  <c r="JE197" i="2"/>
  <c r="JB197" i="2"/>
  <c r="IY197" i="2"/>
  <c r="IR197" i="2"/>
  <c r="IQ197" i="2"/>
  <c r="IS197" i="2" s="1"/>
  <c r="IP197" i="2"/>
  <c r="IM197" i="2"/>
  <c r="IJ197" i="2"/>
  <c r="IC197" i="2"/>
  <c r="ID197" i="2" s="1"/>
  <c r="IB197" i="2"/>
  <c r="IA197" i="2"/>
  <c r="HX197" i="2"/>
  <c r="HU197" i="2"/>
  <c r="HR197" i="2"/>
  <c r="HN197" i="2"/>
  <c r="HM197" i="2"/>
  <c r="HO197" i="2" s="1"/>
  <c r="HL197" i="2"/>
  <c r="HI197" i="2"/>
  <c r="HF197" i="2"/>
  <c r="HC197" i="2"/>
  <c r="GW197" i="2"/>
  <c r="GT197" i="2"/>
  <c r="GP197" i="2"/>
  <c r="GO197" i="2"/>
  <c r="GQ197" i="2" s="1"/>
  <c r="GN197" i="2"/>
  <c r="GK197" i="2"/>
  <c r="GH197" i="2"/>
  <c r="GE197" i="2"/>
  <c r="GB197" i="2"/>
  <c r="GA197" i="2"/>
  <c r="FZ197" i="2"/>
  <c r="FY197" i="2"/>
  <c r="FV197" i="2"/>
  <c r="FS197" i="2"/>
  <c r="FO197" i="2"/>
  <c r="FP197" i="2" s="1"/>
  <c r="FN197" i="2"/>
  <c r="FM197" i="2"/>
  <c r="FJ197" i="2"/>
  <c r="FG197" i="2"/>
  <c r="FC197" i="2"/>
  <c r="FB197" i="2"/>
  <c r="FD197" i="2" s="1"/>
  <c r="FA197" i="2"/>
  <c r="EX197" i="2"/>
  <c r="EU197" i="2"/>
  <c r="ER197" i="2"/>
  <c r="EN197" i="2"/>
  <c r="EM197" i="2"/>
  <c r="EL197" i="2"/>
  <c r="EI197" i="2"/>
  <c r="EF197" i="2"/>
  <c r="EC197" i="2"/>
  <c r="DW197" i="2"/>
  <c r="DV197" i="2"/>
  <c r="DU197" i="2"/>
  <c r="DT197" i="2"/>
  <c r="DQ197" i="2"/>
  <c r="DM197" i="2"/>
  <c r="DL197" i="2"/>
  <c r="DN197" i="2" s="1"/>
  <c r="DK197" i="2"/>
  <c r="DH197" i="2"/>
  <c r="DA197" i="2"/>
  <c r="CZ197" i="2"/>
  <c r="DB197" i="2" s="1"/>
  <c r="CY197" i="2"/>
  <c r="CV197" i="2"/>
  <c r="CS197" i="2"/>
  <c r="CP197" i="2"/>
  <c r="CO197" i="2"/>
  <c r="CN197" i="2"/>
  <c r="CM197" i="2"/>
  <c r="CJ197" i="2"/>
  <c r="CG197" i="2"/>
  <c r="CC197" i="2"/>
  <c r="CD197" i="2" s="1"/>
  <c r="CB197" i="2"/>
  <c r="CA197" i="2"/>
  <c r="BX197" i="2"/>
  <c r="BU197" i="2"/>
  <c r="BR197" i="2"/>
  <c r="BO197" i="2"/>
  <c r="BL197" i="2"/>
  <c r="BI197" i="2"/>
  <c r="BH197" i="2"/>
  <c r="BG197" i="2"/>
  <c r="DC197" i="2" s="1"/>
  <c r="BF197" i="2"/>
  <c r="BC197" i="2"/>
  <c r="AZ197" i="2"/>
  <c r="AW197" i="2"/>
  <c r="AT197" i="2"/>
  <c r="AQ197" i="2"/>
  <c r="AN197" i="2"/>
  <c r="AM197" i="2"/>
  <c r="AL197" i="2"/>
  <c r="AK197" i="2"/>
  <c r="AH197" i="2"/>
  <c r="AE197" i="2"/>
  <c r="AB197" i="2"/>
  <c r="Y197" i="2"/>
  <c r="V197" i="2"/>
  <c r="S197" i="2"/>
  <c r="P197" i="2"/>
  <c r="M197" i="2"/>
  <c r="J197" i="2"/>
  <c r="G197" i="2"/>
  <c r="D197" i="2"/>
  <c r="LD196" i="2"/>
  <c r="LA196" i="2"/>
  <c r="KW196" i="2"/>
  <c r="KV196" i="2"/>
  <c r="KU196" i="2"/>
  <c r="KT196" i="2"/>
  <c r="KS196" i="2"/>
  <c r="KR196" i="2"/>
  <c r="KO196" i="2"/>
  <c r="KL196" i="2"/>
  <c r="KI196" i="2"/>
  <c r="KE196" i="2"/>
  <c r="KF196" i="2" s="1"/>
  <c r="KC196" i="2"/>
  <c r="KB196" i="2"/>
  <c r="KA196" i="2"/>
  <c r="JZ196" i="2"/>
  <c r="JW196" i="2"/>
  <c r="JT196" i="2"/>
  <c r="JS196" i="2"/>
  <c r="JR196" i="2"/>
  <c r="JQ196" i="2"/>
  <c r="JM196" i="2"/>
  <c r="JN196" i="2" s="1"/>
  <c r="JK196" i="2"/>
  <c r="JG196" i="2"/>
  <c r="JF196" i="2"/>
  <c r="JE196" i="2"/>
  <c r="JB196" i="2"/>
  <c r="IY196" i="2"/>
  <c r="IS196" i="2"/>
  <c r="IR196" i="2"/>
  <c r="IQ196" i="2"/>
  <c r="IP196" i="2"/>
  <c r="IM196" i="2"/>
  <c r="IJ196" i="2"/>
  <c r="IE196" i="2"/>
  <c r="IC196" i="2"/>
  <c r="ID196" i="2" s="1"/>
  <c r="IB196" i="2"/>
  <c r="IA196" i="2"/>
  <c r="HX196" i="2"/>
  <c r="HU196" i="2"/>
  <c r="HR196" i="2"/>
  <c r="HO196" i="2"/>
  <c r="HN196" i="2"/>
  <c r="IF196" i="2" s="1"/>
  <c r="IU196" i="2" s="1"/>
  <c r="HM196" i="2"/>
  <c r="HL196" i="2"/>
  <c r="HI196" i="2"/>
  <c r="HF196" i="2"/>
  <c r="HC196" i="2"/>
  <c r="GW196" i="2"/>
  <c r="GT196" i="2"/>
  <c r="GP196" i="2"/>
  <c r="GO196" i="2"/>
  <c r="GQ196" i="2" s="1"/>
  <c r="GN196" i="2"/>
  <c r="GK196" i="2"/>
  <c r="GH196" i="2"/>
  <c r="GE196" i="2"/>
  <c r="GB196" i="2"/>
  <c r="GA196" i="2"/>
  <c r="FZ196" i="2"/>
  <c r="FY196" i="2"/>
  <c r="FV196" i="2"/>
  <c r="FS196" i="2"/>
  <c r="FO196" i="2"/>
  <c r="FN196" i="2"/>
  <c r="FM196" i="2"/>
  <c r="FJ196" i="2"/>
  <c r="FG196" i="2"/>
  <c r="FC196" i="2"/>
  <c r="FB196" i="2"/>
  <c r="FD196" i="2" s="1"/>
  <c r="FA196" i="2"/>
  <c r="EX196" i="2"/>
  <c r="EU196" i="2"/>
  <c r="ER196" i="2"/>
  <c r="EN196" i="2"/>
  <c r="EM196" i="2"/>
  <c r="EL196" i="2"/>
  <c r="EI196" i="2"/>
  <c r="EF196" i="2"/>
  <c r="EC196" i="2"/>
  <c r="DV196" i="2"/>
  <c r="DU196" i="2"/>
  <c r="DW196" i="2" s="1"/>
  <c r="DT196" i="2"/>
  <c r="DP196" i="2"/>
  <c r="DQ196" i="2" s="1"/>
  <c r="DM196" i="2"/>
  <c r="DL196" i="2"/>
  <c r="DN196" i="2" s="1"/>
  <c r="DK196" i="2"/>
  <c r="DH196" i="2"/>
  <c r="DA196" i="2"/>
  <c r="CZ196" i="2"/>
  <c r="DB196" i="2" s="1"/>
  <c r="CY196" i="2"/>
  <c r="CV196" i="2"/>
  <c r="CS196" i="2"/>
  <c r="CO196" i="2"/>
  <c r="CN196" i="2"/>
  <c r="CP196" i="2" s="1"/>
  <c r="CM196" i="2"/>
  <c r="CJ196" i="2"/>
  <c r="CG196" i="2"/>
  <c r="CD196" i="2"/>
  <c r="CC196" i="2"/>
  <c r="CB196" i="2"/>
  <c r="CA196" i="2"/>
  <c r="BX196" i="2"/>
  <c r="BU196" i="2"/>
  <c r="BR196" i="2"/>
  <c r="BO196" i="2"/>
  <c r="BL196" i="2"/>
  <c r="BG196" i="2"/>
  <c r="BE196" i="2"/>
  <c r="BH196" i="2" s="1"/>
  <c r="BC196" i="2"/>
  <c r="AZ196" i="2"/>
  <c r="AW196" i="2"/>
  <c r="AT196" i="2"/>
  <c r="AQ196" i="2"/>
  <c r="AM196" i="2"/>
  <c r="AL196" i="2"/>
  <c r="AN196" i="2" s="1"/>
  <c r="AK196" i="2"/>
  <c r="AH196" i="2"/>
  <c r="AE196" i="2"/>
  <c r="AB196" i="2"/>
  <c r="Y196" i="2"/>
  <c r="V196" i="2"/>
  <c r="S196" i="2"/>
  <c r="P196" i="2"/>
  <c r="M196" i="2"/>
  <c r="J196" i="2"/>
  <c r="G196" i="2"/>
  <c r="D196" i="2"/>
  <c r="LD195" i="2"/>
  <c r="LA195" i="2"/>
  <c r="KW195" i="2"/>
  <c r="KT195" i="2"/>
  <c r="KS195" i="2"/>
  <c r="KV195" i="2" s="1"/>
  <c r="KX195" i="2" s="1"/>
  <c r="KR195" i="2"/>
  <c r="KO195" i="2"/>
  <c r="KL195" i="2"/>
  <c r="KI195" i="2"/>
  <c r="KF195" i="2"/>
  <c r="KE195" i="2"/>
  <c r="KB195" i="2"/>
  <c r="KA195" i="2"/>
  <c r="KC195" i="2" s="1"/>
  <c r="JZ195" i="2"/>
  <c r="JW195" i="2"/>
  <c r="JT195" i="2"/>
  <c r="JR195" i="2"/>
  <c r="JQ195" i="2"/>
  <c r="JM195" i="2"/>
  <c r="JS195" i="2" s="1"/>
  <c r="JK195" i="2"/>
  <c r="JG195" i="2"/>
  <c r="JH195" i="2" s="1"/>
  <c r="JF195" i="2"/>
  <c r="JE195" i="2"/>
  <c r="JB195" i="2"/>
  <c r="IY195" i="2"/>
  <c r="IU195" i="2"/>
  <c r="IS195" i="2"/>
  <c r="IR195" i="2"/>
  <c r="IQ195" i="2"/>
  <c r="IP195" i="2"/>
  <c r="IM195" i="2"/>
  <c r="IJ195" i="2"/>
  <c r="IG195" i="2"/>
  <c r="IF195" i="2"/>
  <c r="IE195" i="2"/>
  <c r="IT195" i="2" s="1"/>
  <c r="ID195" i="2"/>
  <c r="IC195" i="2"/>
  <c r="IB195" i="2"/>
  <c r="IA195" i="2"/>
  <c r="HX195" i="2"/>
  <c r="HU195" i="2"/>
  <c r="HR195" i="2"/>
  <c r="HO195" i="2"/>
  <c r="HN195" i="2"/>
  <c r="HM195" i="2"/>
  <c r="HL195" i="2"/>
  <c r="HI195" i="2"/>
  <c r="HF195" i="2"/>
  <c r="HC195" i="2"/>
  <c r="GY195" i="2"/>
  <c r="GW195" i="2"/>
  <c r="GT195" i="2"/>
  <c r="GP195" i="2"/>
  <c r="GO195" i="2"/>
  <c r="GQ195" i="2" s="1"/>
  <c r="GN195" i="2"/>
  <c r="GK195" i="2"/>
  <c r="GH195" i="2"/>
  <c r="GE195" i="2"/>
  <c r="GA195" i="2"/>
  <c r="FZ195" i="2"/>
  <c r="GB195" i="2" s="1"/>
  <c r="FY195" i="2"/>
  <c r="FV195" i="2"/>
  <c r="FS195" i="2"/>
  <c r="FP195" i="2"/>
  <c r="FO195" i="2"/>
  <c r="FN195" i="2"/>
  <c r="FM195" i="2"/>
  <c r="FJ195" i="2"/>
  <c r="FG195" i="2"/>
  <c r="FC195" i="2"/>
  <c r="FD195" i="2" s="1"/>
  <c r="FB195" i="2"/>
  <c r="FA195" i="2"/>
  <c r="EX195" i="2"/>
  <c r="EU195" i="2"/>
  <c r="ER195" i="2"/>
  <c r="EN195" i="2"/>
  <c r="EM195" i="2"/>
  <c r="GX195" i="2" s="1"/>
  <c r="EL195" i="2"/>
  <c r="EI195" i="2"/>
  <c r="EF195" i="2"/>
  <c r="EC195" i="2"/>
  <c r="DW195" i="2"/>
  <c r="DV195" i="2"/>
  <c r="DU195" i="2"/>
  <c r="DT195" i="2"/>
  <c r="DQ195" i="2"/>
  <c r="DM195" i="2"/>
  <c r="DL195" i="2"/>
  <c r="DN195" i="2" s="1"/>
  <c r="DK195" i="2"/>
  <c r="DH195" i="2"/>
  <c r="DA195" i="2"/>
  <c r="CZ195" i="2"/>
  <c r="CY195" i="2"/>
  <c r="CV195" i="2"/>
  <c r="CS195" i="2"/>
  <c r="CO195" i="2"/>
  <c r="CN195" i="2"/>
  <c r="CP195" i="2" s="1"/>
  <c r="CM195" i="2"/>
  <c r="CJ195" i="2"/>
  <c r="CG195" i="2"/>
  <c r="CD195" i="2"/>
  <c r="CC195" i="2"/>
  <c r="CB195" i="2"/>
  <c r="CA195" i="2"/>
  <c r="BX195" i="2"/>
  <c r="BU195" i="2"/>
  <c r="BR195" i="2"/>
  <c r="BO195" i="2"/>
  <c r="BL195" i="2"/>
  <c r="BG195" i="2"/>
  <c r="BE195" i="2"/>
  <c r="BC195" i="2"/>
  <c r="AZ195" i="2"/>
  <c r="AW195" i="2"/>
  <c r="AT195" i="2"/>
  <c r="AQ195" i="2"/>
  <c r="AM195" i="2"/>
  <c r="AL195" i="2"/>
  <c r="AK195" i="2"/>
  <c r="AH195" i="2"/>
  <c r="AE195" i="2"/>
  <c r="AB195" i="2"/>
  <c r="Y195" i="2"/>
  <c r="V195" i="2"/>
  <c r="S195" i="2"/>
  <c r="P195" i="2"/>
  <c r="M195" i="2"/>
  <c r="J195" i="2"/>
  <c r="G195" i="2"/>
  <c r="D195" i="2"/>
  <c r="LD194" i="2"/>
  <c r="LA194" i="2"/>
  <c r="KT194" i="2"/>
  <c r="KW194" i="2" s="1"/>
  <c r="KS194" i="2"/>
  <c r="KV194" i="2" s="1"/>
  <c r="KX194" i="2" s="1"/>
  <c r="KR194" i="2"/>
  <c r="KO194" i="2"/>
  <c r="KL194" i="2"/>
  <c r="KI194" i="2"/>
  <c r="KE194" i="2"/>
  <c r="KF194" i="2" s="1"/>
  <c r="KB194" i="2"/>
  <c r="KA194" i="2"/>
  <c r="KC194" i="2" s="1"/>
  <c r="JZ194" i="2"/>
  <c r="JW194" i="2"/>
  <c r="JQ194" i="2"/>
  <c r="JM194" i="2"/>
  <c r="JS194" i="2" s="1"/>
  <c r="JL194" i="2"/>
  <c r="JR194" i="2" s="1"/>
  <c r="JT194" i="2" s="1"/>
  <c r="JK194" i="2"/>
  <c r="JH194" i="2"/>
  <c r="JG194" i="2"/>
  <c r="JF194" i="2"/>
  <c r="JE194" i="2"/>
  <c r="JB194" i="2"/>
  <c r="IY194" i="2"/>
  <c r="IU194" i="2"/>
  <c r="IR194" i="2"/>
  <c r="IQ194" i="2"/>
  <c r="IS194" i="2" s="1"/>
  <c r="IP194" i="2"/>
  <c r="IM194" i="2"/>
  <c r="IJ194" i="2"/>
  <c r="IF194" i="2"/>
  <c r="IC194" i="2"/>
  <c r="IB194" i="2"/>
  <c r="ID194" i="2" s="1"/>
  <c r="IA194" i="2"/>
  <c r="HX194" i="2"/>
  <c r="HU194" i="2"/>
  <c r="HR194" i="2"/>
  <c r="HN194" i="2"/>
  <c r="HM194" i="2"/>
  <c r="IE194" i="2" s="1"/>
  <c r="IT194" i="2" s="1"/>
  <c r="HL194" i="2"/>
  <c r="HI194" i="2"/>
  <c r="HF194" i="2"/>
  <c r="HC194" i="2"/>
  <c r="GW194" i="2"/>
  <c r="GT194" i="2"/>
  <c r="GP194" i="2"/>
  <c r="GO194" i="2"/>
  <c r="GQ194" i="2" s="1"/>
  <c r="GN194" i="2"/>
  <c r="GK194" i="2"/>
  <c r="GH194" i="2"/>
  <c r="GE194" i="2"/>
  <c r="GA194" i="2"/>
  <c r="FZ194" i="2"/>
  <c r="FY194" i="2"/>
  <c r="FV194" i="2"/>
  <c r="FS194" i="2"/>
  <c r="FO194" i="2"/>
  <c r="FN194" i="2"/>
  <c r="FP194" i="2" s="1"/>
  <c r="FM194" i="2"/>
  <c r="FJ194" i="2"/>
  <c r="FG194" i="2"/>
  <c r="FD194" i="2"/>
  <c r="FC194" i="2"/>
  <c r="FB194" i="2"/>
  <c r="FA194" i="2"/>
  <c r="EX194" i="2"/>
  <c r="EU194" i="2"/>
  <c r="ER194" i="2"/>
  <c r="EO194" i="2"/>
  <c r="EN194" i="2"/>
  <c r="EM194" i="2"/>
  <c r="EL194" i="2"/>
  <c r="EI194" i="2"/>
  <c r="EF194" i="2"/>
  <c r="EC194" i="2"/>
  <c r="DV194" i="2"/>
  <c r="DU194" i="2"/>
  <c r="DW194" i="2" s="1"/>
  <c r="DT194" i="2"/>
  <c r="DQ194" i="2"/>
  <c r="DM194" i="2"/>
  <c r="DN194" i="2" s="1"/>
  <c r="DL194" i="2"/>
  <c r="DK194" i="2"/>
  <c r="DH194" i="2"/>
  <c r="DA194" i="2"/>
  <c r="DB194" i="2" s="1"/>
  <c r="CZ194" i="2"/>
  <c r="CY194" i="2"/>
  <c r="CV194" i="2"/>
  <c r="CS194" i="2"/>
  <c r="CO194" i="2"/>
  <c r="CN194" i="2"/>
  <c r="CM194" i="2"/>
  <c r="CJ194" i="2"/>
  <c r="CG194" i="2"/>
  <c r="CC194" i="2"/>
  <c r="CB194" i="2"/>
  <c r="CD194" i="2" s="1"/>
  <c r="CA194" i="2"/>
  <c r="BX194" i="2"/>
  <c r="BU194" i="2"/>
  <c r="BR194" i="2"/>
  <c r="BO194" i="2"/>
  <c r="BL194" i="2"/>
  <c r="BH194" i="2"/>
  <c r="BG194" i="2"/>
  <c r="BF194" i="2"/>
  <c r="BC194" i="2"/>
  <c r="AZ194" i="2"/>
  <c r="AW194" i="2"/>
  <c r="AT194" i="2"/>
  <c r="AQ194" i="2"/>
  <c r="AM194" i="2"/>
  <c r="AL194" i="2"/>
  <c r="AK194" i="2"/>
  <c r="AH194" i="2"/>
  <c r="AE194" i="2"/>
  <c r="AB194" i="2"/>
  <c r="Y194" i="2"/>
  <c r="V194" i="2"/>
  <c r="S194" i="2"/>
  <c r="P194" i="2"/>
  <c r="M194" i="2"/>
  <c r="J194" i="2"/>
  <c r="G194" i="2"/>
  <c r="D194" i="2"/>
  <c r="LC193" i="2"/>
  <c r="LD193" i="2" s="1"/>
  <c r="LB193" i="2"/>
  <c r="LB199" i="2" s="1"/>
  <c r="KZ193" i="2"/>
  <c r="KZ199" i="2" s="1"/>
  <c r="KW193" i="2"/>
  <c r="KU193" i="2"/>
  <c r="KQ193" i="2"/>
  <c r="KQ199" i="2" s="1"/>
  <c r="KP193" i="2"/>
  <c r="KP199" i="2" s="1"/>
  <c r="KN193" i="2"/>
  <c r="KT193" i="2" s="1"/>
  <c r="KM193" i="2"/>
  <c r="KS193" i="2" s="1"/>
  <c r="KL193" i="2"/>
  <c r="KK193" i="2"/>
  <c r="KJ193" i="2"/>
  <c r="KJ199" i="2" s="1"/>
  <c r="KH193" i="2"/>
  <c r="KH199" i="2" s="1"/>
  <c r="KG193" i="2"/>
  <c r="KE193" i="2"/>
  <c r="KD193" i="2"/>
  <c r="JY193" i="2"/>
  <c r="JY199" i="2" s="1"/>
  <c r="JX193" i="2"/>
  <c r="JX199" i="2" s="1"/>
  <c r="JZ199" i="2" s="1"/>
  <c r="JW193" i="2"/>
  <c r="JV193" i="2"/>
  <c r="KB193" i="2" s="1"/>
  <c r="JU193" i="2"/>
  <c r="JP193" i="2"/>
  <c r="JP199" i="2" s="1"/>
  <c r="JO193" i="2"/>
  <c r="JO199" i="2" s="1"/>
  <c r="JQ199" i="2" s="1"/>
  <c r="JJ193" i="2"/>
  <c r="JI193" i="2"/>
  <c r="JG193" i="2"/>
  <c r="JD193" i="2"/>
  <c r="JD199" i="2" s="1"/>
  <c r="JC193" i="2"/>
  <c r="JE193" i="2" s="1"/>
  <c r="JA193" i="2"/>
  <c r="JA199" i="2" s="1"/>
  <c r="IZ193" i="2"/>
  <c r="JF193" i="2" s="1"/>
  <c r="IY193" i="2"/>
  <c r="IX193" i="2"/>
  <c r="IX199" i="2" s="1"/>
  <c r="JG199" i="2" s="1"/>
  <c r="IW193" i="2"/>
  <c r="IW199" i="2" s="1"/>
  <c r="IR193" i="2"/>
  <c r="IQ193" i="2"/>
  <c r="IS193" i="2" s="1"/>
  <c r="IP193" i="2"/>
  <c r="IO193" i="2"/>
  <c r="IO199" i="2" s="1"/>
  <c r="IN193" i="2"/>
  <c r="IN199" i="2" s="1"/>
  <c r="IP199" i="2" s="1"/>
  <c r="IL193" i="2"/>
  <c r="IL199" i="2" s="1"/>
  <c r="IR199" i="2" s="1"/>
  <c r="IK193" i="2"/>
  <c r="IH193" i="2"/>
  <c r="IC193" i="2"/>
  <c r="IA193" i="2"/>
  <c r="HZ193" i="2"/>
  <c r="HY193" i="2"/>
  <c r="HY199" i="2" s="1"/>
  <c r="HW193" i="2"/>
  <c r="HW199" i="2" s="1"/>
  <c r="HV193" i="2"/>
  <c r="HX193" i="2" s="1"/>
  <c r="HT193" i="2"/>
  <c r="HS193" i="2"/>
  <c r="HP193" i="2"/>
  <c r="HP199" i="2" s="1"/>
  <c r="HK193" i="2"/>
  <c r="HJ193" i="2"/>
  <c r="HH193" i="2"/>
  <c r="HH199" i="2" s="1"/>
  <c r="HE193" i="2"/>
  <c r="HD193" i="2"/>
  <c r="HC193" i="2"/>
  <c r="HB193" i="2"/>
  <c r="HA193" i="2"/>
  <c r="HA199" i="2" s="1"/>
  <c r="GV193" i="2"/>
  <c r="GU193" i="2"/>
  <c r="GT193" i="2"/>
  <c r="GS193" i="2"/>
  <c r="GS199" i="2" s="1"/>
  <c r="GR193" i="2"/>
  <c r="GR199" i="2" s="1"/>
  <c r="GT199" i="2" s="1"/>
  <c r="GO193" i="2"/>
  <c r="GM193" i="2"/>
  <c r="GL193" i="2"/>
  <c r="GI193" i="2"/>
  <c r="GG193" i="2"/>
  <c r="GF193" i="2"/>
  <c r="GE193" i="2"/>
  <c r="GD193" i="2"/>
  <c r="GC193" i="2"/>
  <c r="GC199" i="2" s="1"/>
  <c r="GE199" i="2" s="1"/>
  <c r="FX193" i="2"/>
  <c r="FW193" i="2"/>
  <c r="FW199" i="2" s="1"/>
  <c r="FT193" i="2"/>
  <c r="FT199" i="2" s="1"/>
  <c r="FR193" i="2"/>
  <c r="FR199" i="2" s="1"/>
  <c r="FQ193" i="2"/>
  <c r="FL193" i="2"/>
  <c r="FL199" i="2" s="1"/>
  <c r="FK193" i="2"/>
  <c r="FM193" i="2" s="1"/>
  <c r="FH193" i="2"/>
  <c r="FN193" i="2" s="1"/>
  <c r="FG193" i="2"/>
  <c r="FF193" i="2"/>
  <c r="FE193" i="2"/>
  <c r="FE199" i="2" s="1"/>
  <c r="FG199" i="2" s="1"/>
  <c r="FA193" i="2"/>
  <c r="EZ193" i="2"/>
  <c r="EY193" i="2"/>
  <c r="EY199" i="2" s="1"/>
  <c r="FA199" i="2" s="1"/>
  <c r="EV193" i="2"/>
  <c r="EV199" i="2" s="1"/>
  <c r="ET193" i="2"/>
  <c r="ET199" i="2" s="1"/>
  <c r="ES193" i="2"/>
  <c r="EP193" i="2"/>
  <c r="EK193" i="2"/>
  <c r="EK199" i="2" s="1"/>
  <c r="EJ193" i="2"/>
  <c r="EG193" i="2"/>
  <c r="EG199" i="2" s="1"/>
  <c r="EE193" i="2"/>
  <c r="EE199" i="2" s="1"/>
  <c r="ED193" i="2"/>
  <c r="EF193" i="2" s="1"/>
  <c r="EB193" i="2"/>
  <c r="EA193" i="2"/>
  <c r="DU193" i="2"/>
  <c r="DS193" i="2"/>
  <c r="DR193" i="2"/>
  <c r="DP193" i="2"/>
  <c r="DP199" i="2" s="1"/>
  <c r="DO193" i="2"/>
  <c r="DQ193" i="2" s="1"/>
  <c r="DM193" i="2"/>
  <c r="DL193" i="2"/>
  <c r="DN193" i="2" s="1"/>
  <c r="DK193" i="2"/>
  <c r="DI193" i="2"/>
  <c r="DI199" i="2" s="1"/>
  <c r="DG193" i="2"/>
  <c r="DG199" i="2" s="1"/>
  <c r="DF193" i="2"/>
  <c r="DH193" i="2" s="1"/>
  <c r="CX193" i="2"/>
  <c r="CX199" i="2" s="1"/>
  <c r="CW193" i="2"/>
  <c r="CU193" i="2"/>
  <c r="CT193" i="2"/>
  <c r="CR193" i="2"/>
  <c r="CR199" i="2" s="1"/>
  <c r="CQ193" i="2"/>
  <c r="CS193" i="2" s="1"/>
  <c r="CO193" i="2"/>
  <c r="CN193" i="2"/>
  <c r="CP193" i="2" s="1"/>
  <c r="CM193" i="2"/>
  <c r="CL193" i="2"/>
  <c r="CK193" i="2"/>
  <c r="CK199" i="2" s="1"/>
  <c r="CM199" i="2" s="1"/>
  <c r="CI193" i="2"/>
  <c r="CI199" i="2" s="1"/>
  <c r="CO199" i="2" s="1"/>
  <c r="CH193" i="2"/>
  <c r="CJ193" i="2" s="1"/>
  <c r="CF193" i="2"/>
  <c r="CE193" i="2"/>
  <c r="BZ193" i="2"/>
  <c r="BZ199" i="2" s="1"/>
  <c r="BY193" i="2"/>
  <c r="BW193" i="2"/>
  <c r="BV193" i="2"/>
  <c r="BT193" i="2"/>
  <c r="BT199" i="2" s="1"/>
  <c r="BS193" i="2"/>
  <c r="BU193" i="2" s="1"/>
  <c r="BQ193" i="2"/>
  <c r="BP193" i="2"/>
  <c r="CB193" i="2" s="1"/>
  <c r="BN193" i="2"/>
  <c r="BK193" i="2"/>
  <c r="BK199" i="2" s="1"/>
  <c r="BJ193" i="2"/>
  <c r="BL193" i="2" s="1"/>
  <c r="BH193" i="2"/>
  <c r="BG193" i="2"/>
  <c r="BI193" i="2" s="1"/>
  <c r="BF193" i="2"/>
  <c r="BE193" i="2"/>
  <c r="BD193" i="2"/>
  <c r="BD199" i="2" s="1"/>
  <c r="BB193" i="2"/>
  <c r="BB199" i="2" s="1"/>
  <c r="BA193" i="2"/>
  <c r="AY193" i="2"/>
  <c r="AX193" i="2"/>
  <c r="AV193" i="2"/>
  <c r="AV199" i="2" s="1"/>
  <c r="AU193" i="2"/>
  <c r="AW193" i="2" s="1"/>
  <c r="AS193" i="2"/>
  <c r="AR193" i="2"/>
  <c r="AT193" i="2" s="1"/>
  <c r="AQ193" i="2"/>
  <c r="AP193" i="2"/>
  <c r="AO193" i="2"/>
  <c r="AO199" i="2" s="1"/>
  <c r="AJ193" i="2"/>
  <c r="AI193" i="2"/>
  <c r="AH193" i="2"/>
  <c r="AG193" i="2"/>
  <c r="AG199" i="2" s="1"/>
  <c r="AF193" i="2"/>
  <c r="AF199" i="2" s="1"/>
  <c r="AH199" i="2" s="1"/>
  <c r="AD193" i="2"/>
  <c r="AD199" i="2" s="1"/>
  <c r="AC193" i="2"/>
  <c r="AA193" i="2"/>
  <c r="Z193" i="2"/>
  <c r="X193" i="2"/>
  <c r="X199" i="2" s="1"/>
  <c r="W193" i="2"/>
  <c r="Y193" i="2" s="1"/>
  <c r="U193" i="2"/>
  <c r="U199" i="2" s="1"/>
  <c r="T193" i="2"/>
  <c r="V193" i="2" s="1"/>
  <c r="Q193" i="2"/>
  <c r="Q199" i="2" s="1"/>
  <c r="O193" i="2"/>
  <c r="O199" i="2" s="1"/>
  <c r="N193" i="2"/>
  <c r="P193" i="2" s="1"/>
  <c r="L193" i="2"/>
  <c r="K193" i="2"/>
  <c r="J193" i="2"/>
  <c r="I193" i="2"/>
  <c r="I199" i="2" s="1"/>
  <c r="H193" i="2"/>
  <c r="H199" i="2" s="1"/>
  <c r="F193" i="2"/>
  <c r="F199" i="2" s="1"/>
  <c r="E193" i="2"/>
  <c r="C193" i="2"/>
  <c r="B193" i="2"/>
  <c r="LD192" i="2"/>
  <c r="LA192" i="2"/>
  <c r="KY192" i="2"/>
  <c r="KY193" i="2" s="1"/>
  <c r="KW192" i="2"/>
  <c r="KT192" i="2"/>
  <c r="KS192" i="2"/>
  <c r="KV192" i="2" s="1"/>
  <c r="KX192" i="2" s="1"/>
  <c r="KR192" i="2"/>
  <c r="KO192" i="2"/>
  <c r="KL192" i="2"/>
  <c r="KI192" i="2"/>
  <c r="KF192" i="2"/>
  <c r="KE192" i="2"/>
  <c r="KB192" i="2"/>
  <c r="KA192" i="2"/>
  <c r="KC192" i="2" s="1"/>
  <c r="JZ192" i="2"/>
  <c r="JW192" i="2"/>
  <c r="JQ192" i="2"/>
  <c r="JM192" i="2"/>
  <c r="JL192" i="2"/>
  <c r="JL193" i="2" s="1"/>
  <c r="JK192" i="2"/>
  <c r="JH192" i="2"/>
  <c r="JG192" i="2"/>
  <c r="JF192" i="2"/>
  <c r="JE192" i="2"/>
  <c r="JB192" i="2"/>
  <c r="IY192" i="2"/>
  <c r="IR192" i="2"/>
  <c r="IQ192" i="2"/>
  <c r="IS192" i="2" s="1"/>
  <c r="IP192" i="2"/>
  <c r="IM192" i="2"/>
  <c r="II192" i="2"/>
  <c r="IC192" i="2"/>
  <c r="IB192" i="2"/>
  <c r="ID192" i="2" s="1"/>
  <c r="IA192" i="2"/>
  <c r="HX192" i="2"/>
  <c r="HV192" i="2"/>
  <c r="HU192" i="2"/>
  <c r="HQ192" i="2"/>
  <c r="HQ193" i="2" s="1"/>
  <c r="HN192" i="2"/>
  <c r="IF192" i="2" s="1"/>
  <c r="IU192" i="2" s="1"/>
  <c r="HM192" i="2"/>
  <c r="IE192" i="2" s="1"/>
  <c r="HL192" i="2"/>
  <c r="HI192" i="2"/>
  <c r="HG192" i="2"/>
  <c r="HG193" i="2" s="1"/>
  <c r="HF192" i="2"/>
  <c r="HC192" i="2"/>
  <c r="GX192" i="2"/>
  <c r="GW192" i="2"/>
  <c r="GT192" i="2"/>
  <c r="GO192" i="2"/>
  <c r="GN192" i="2"/>
  <c r="GK192" i="2"/>
  <c r="GJ192" i="2"/>
  <c r="GJ193" i="2" s="1"/>
  <c r="GJ199" i="2" s="1"/>
  <c r="GH192" i="2"/>
  <c r="GE192" i="2"/>
  <c r="FZ192" i="2"/>
  <c r="FY192" i="2"/>
  <c r="FV192" i="2"/>
  <c r="FU192" i="2"/>
  <c r="FU193" i="2" s="1"/>
  <c r="FS192" i="2"/>
  <c r="FN192" i="2"/>
  <c r="FM192" i="2"/>
  <c r="FI192" i="2"/>
  <c r="FG192" i="2"/>
  <c r="FB192" i="2"/>
  <c r="FA192" i="2"/>
  <c r="EW192" i="2"/>
  <c r="FC192" i="2" s="1"/>
  <c r="FD192" i="2" s="1"/>
  <c r="EU192" i="2"/>
  <c r="EQ192" i="2"/>
  <c r="ER192" i="2" s="1"/>
  <c r="EM192" i="2"/>
  <c r="EL192" i="2"/>
  <c r="EH192" i="2"/>
  <c r="EF192" i="2"/>
  <c r="EC192" i="2"/>
  <c r="DV192" i="2"/>
  <c r="DU192" i="2"/>
  <c r="DW192" i="2" s="1"/>
  <c r="DT192" i="2"/>
  <c r="DQ192" i="2"/>
  <c r="DL192" i="2"/>
  <c r="DJ192" i="2"/>
  <c r="DJ193" i="2" s="1"/>
  <c r="DH192" i="2"/>
  <c r="CZ192" i="2"/>
  <c r="CY192" i="2"/>
  <c r="CV192" i="2"/>
  <c r="CU192" i="2"/>
  <c r="DA192" i="2" s="1"/>
  <c r="CS192" i="2"/>
  <c r="CP192" i="2"/>
  <c r="CO192" i="2"/>
  <c r="CN192" i="2"/>
  <c r="CM192" i="2"/>
  <c r="CJ192" i="2"/>
  <c r="CG192" i="2"/>
  <c r="CC192" i="2"/>
  <c r="CB192" i="2"/>
  <c r="CA192" i="2"/>
  <c r="BX192" i="2"/>
  <c r="BU192" i="2"/>
  <c r="BR192" i="2"/>
  <c r="BO192" i="2"/>
  <c r="BM192" i="2"/>
  <c r="DC192" i="2" s="1"/>
  <c r="BL192" i="2"/>
  <c r="BI192" i="2"/>
  <c r="BH192" i="2"/>
  <c r="BG192" i="2"/>
  <c r="BF192" i="2"/>
  <c r="BC192" i="2"/>
  <c r="AZ192" i="2"/>
  <c r="AW192" i="2"/>
  <c r="AT192" i="2"/>
  <c r="AQ192" i="2"/>
  <c r="AL192" i="2"/>
  <c r="AK192" i="2"/>
  <c r="AH192" i="2"/>
  <c r="AE192" i="2"/>
  <c r="AB192" i="2"/>
  <c r="Y192" i="2"/>
  <c r="V192" i="2"/>
  <c r="R192" i="2"/>
  <c r="R193" i="2" s="1"/>
  <c r="P192" i="2"/>
  <c r="M192" i="2"/>
  <c r="J192" i="2"/>
  <c r="G192" i="2"/>
  <c r="F192" i="2"/>
  <c r="E192" i="2"/>
  <c r="D192" i="2"/>
  <c r="LD191" i="2"/>
  <c r="LA191" i="2"/>
  <c r="KT191" i="2"/>
  <c r="KW191" i="2" s="1"/>
  <c r="KS191" i="2"/>
  <c r="KR191" i="2"/>
  <c r="KO191" i="2"/>
  <c r="KL191" i="2"/>
  <c r="KI191" i="2"/>
  <c r="KF191" i="2"/>
  <c r="KB191" i="2"/>
  <c r="KA191" i="2"/>
  <c r="KC191" i="2" s="1"/>
  <c r="JZ191" i="2"/>
  <c r="JW191" i="2"/>
  <c r="JT191" i="2"/>
  <c r="JS191" i="2"/>
  <c r="JR191" i="2"/>
  <c r="JQ191" i="2"/>
  <c r="JN191" i="2"/>
  <c r="JK191" i="2"/>
  <c r="JG191" i="2"/>
  <c r="JH191" i="2" s="1"/>
  <c r="JF191" i="2"/>
  <c r="JE191" i="2"/>
  <c r="JB191" i="2"/>
  <c r="IY191" i="2"/>
  <c r="IU191" i="2"/>
  <c r="IS191" i="2"/>
  <c r="IR191" i="2"/>
  <c r="IQ191" i="2"/>
  <c r="IP191" i="2"/>
  <c r="IM191" i="2"/>
  <c r="IJ191" i="2"/>
  <c r="IG191" i="2"/>
  <c r="IF191" i="2"/>
  <c r="IE191" i="2"/>
  <c r="IT191" i="2" s="1"/>
  <c r="IV191" i="2" s="1"/>
  <c r="ID191" i="2"/>
  <c r="IC191" i="2"/>
  <c r="IB191" i="2"/>
  <c r="IA191" i="2"/>
  <c r="HX191" i="2"/>
  <c r="HU191" i="2"/>
  <c r="HR191" i="2"/>
  <c r="HO191" i="2"/>
  <c r="HN191" i="2"/>
  <c r="HM191" i="2"/>
  <c r="HL191" i="2"/>
  <c r="HI191" i="2"/>
  <c r="HF191" i="2"/>
  <c r="HC191" i="2"/>
  <c r="GW191" i="2"/>
  <c r="GT191" i="2"/>
  <c r="GP191" i="2"/>
  <c r="GO191" i="2"/>
  <c r="GQ191" i="2" s="1"/>
  <c r="GN191" i="2"/>
  <c r="GK191" i="2"/>
  <c r="GH191" i="2"/>
  <c r="GE191" i="2"/>
  <c r="GA191" i="2"/>
  <c r="FZ191" i="2"/>
  <c r="GB191" i="2" s="1"/>
  <c r="FY191" i="2"/>
  <c r="FV191" i="2"/>
  <c r="FS191" i="2"/>
  <c r="FP191" i="2"/>
  <c r="FO191" i="2"/>
  <c r="FN191" i="2"/>
  <c r="FM191" i="2"/>
  <c r="FJ191" i="2"/>
  <c r="FG191" i="2"/>
  <c r="FC191" i="2"/>
  <c r="FB191" i="2"/>
  <c r="FA191" i="2"/>
  <c r="EX191" i="2"/>
  <c r="EU191" i="2"/>
  <c r="ER191" i="2"/>
  <c r="EN191" i="2"/>
  <c r="EM191" i="2"/>
  <c r="EL191" i="2"/>
  <c r="EI191" i="2"/>
  <c r="EF191" i="2"/>
  <c r="EC191" i="2"/>
  <c r="DW191" i="2"/>
  <c r="DV191" i="2"/>
  <c r="DU191" i="2"/>
  <c r="DT191" i="2"/>
  <c r="DQ191" i="2"/>
  <c r="DM191" i="2"/>
  <c r="DL191" i="2"/>
  <c r="DK191" i="2"/>
  <c r="DH191" i="2"/>
  <c r="DA191" i="2"/>
  <c r="CZ191" i="2"/>
  <c r="DB191" i="2" s="1"/>
  <c r="CY191" i="2"/>
  <c r="CV191" i="2"/>
  <c r="CS191" i="2"/>
  <c r="CO191" i="2"/>
  <c r="CN191" i="2"/>
  <c r="CP191" i="2" s="1"/>
  <c r="CM191" i="2"/>
  <c r="CJ191" i="2"/>
  <c r="CG191" i="2"/>
  <c r="CD191" i="2"/>
  <c r="CC191" i="2"/>
  <c r="CB191" i="2"/>
  <c r="CA191" i="2"/>
  <c r="BX191" i="2"/>
  <c r="BU191" i="2"/>
  <c r="BR191" i="2"/>
  <c r="BO191" i="2"/>
  <c r="BL191" i="2"/>
  <c r="BH191" i="2"/>
  <c r="DD191" i="2" s="1"/>
  <c r="DY191" i="2" s="1"/>
  <c r="BG191" i="2"/>
  <c r="BI191" i="2" s="1"/>
  <c r="BF191" i="2"/>
  <c r="BC191" i="2"/>
  <c r="AZ191" i="2"/>
  <c r="AW191" i="2"/>
  <c r="AT191" i="2"/>
  <c r="AQ191" i="2"/>
  <c r="AM191" i="2"/>
  <c r="AL191" i="2"/>
  <c r="AN191" i="2" s="1"/>
  <c r="AK191" i="2"/>
  <c r="AH191" i="2"/>
  <c r="AE191" i="2"/>
  <c r="AB191" i="2"/>
  <c r="Y191" i="2"/>
  <c r="V191" i="2"/>
  <c r="S191" i="2"/>
  <c r="P191" i="2"/>
  <c r="M191" i="2"/>
  <c r="J191" i="2"/>
  <c r="G191" i="2"/>
  <c r="D191" i="2"/>
  <c r="LD190" i="2"/>
  <c r="LA190" i="2"/>
  <c r="KW190" i="2"/>
  <c r="KT190" i="2"/>
  <c r="KS190" i="2"/>
  <c r="KV190" i="2" s="1"/>
  <c r="KR190" i="2"/>
  <c r="KO190" i="2"/>
  <c r="KL190" i="2"/>
  <c r="KI190" i="2"/>
  <c r="KF190" i="2"/>
  <c r="KB190" i="2"/>
  <c r="KA190" i="2"/>
  <c r="KC190" i="2" s="1"/>
  <c r="JZ190" i="2"/>
  <c r="JW190" i="2"/>
  <c r="JS190" i="2"/>
  <c r="JT190" i="2" s="1"/>
  <c r="JR190" i="2"/>
  <c r="JQ190" i="2"/>
  <c r="JN190" i="2"/>
  <c r="JK190" i="2"/>
  <c r="JG190" i="2"/>
  <c r="JF190" i="2"/>
  <c r="JE190" i="2"/>
  <c r="JB190" i="2"/>
  <c r="IY190" i="2"/>
  <c r="IR190" i="2"/>
  <c r="IQ190" i="2"/>
  <c r="IS190" i="2" s="1"/>
  <c r="IP190" i="2"/>
  <c r="IM190" i="2"/>
  <c r="IJ190" i="2"/>
  <c r="IE190" i="2"/>
  <c r="IC190" i="2"/>
  <c r="ID190" i="2" s="1"/>
  <c r="IB190" i="2"/>
  <c r="IA190" i="2"/>
  <c r="HX190" i="2"/>
  <c r="HU190" i="2"/>
  <c r="HR190" i="2"/>
  <c r="HO190" i="2"/>
  <c r="HN190" i="2"/>
  <c r="IF190" i="2" s="1"/>
  <c r="IU190" i="2" s="1"/>
  <c r="HM190" i="2"/>
  <c r="HL190" i="2"/>
  <c r="HI190" i="2"/>
  <c r="HF190" i="2"/>
  <c r="HC190" i="2"/>
  <c r="GW190" i="2"/>
  <c r="GT190" i="2"/>
  <c r="GP190" i="2"/>
  <c r="GO190" i="2"/>
  <c r="GQ190" i="2" s="1"/>
  <c r="GN190" i="2"/>
  <c r="GK190" i="2"/>
  <c r="GH190" i="2"/>
  <c r="GE190" i="2"/>
  <c r="GB190" i="2"/>
  <c r="GA190" i="2"/>
  <c r="FZ190" i="2"/>
  <c r="FY190" i="2"/>
  <c r="FV190" i="2"/>
  <c r="FS190" i="2"/>
  <c r="FO190" i="2"/>
  <c r="FP190" i="2" s="1"/>
  <c r="FN190" i="2"/>
  <c r="FM190" i="2"/>
  <c r="FJ190" i="2"/>
  <c r="FG190" i="2"/>
  <c r="FC190" i="2"/>
  <c r="FB190" i="2"/>
  <c r="FA190" i="2"/>
  <c r="EX190" i="2"/>
  <c r="EU190" i="2"/>
  <c r="ER190" i="2"/>
  <c r="EN190" i="2"/>
  <c r="EM190" i="2"/>
  <c r="EL190" i="2"/>
  <c r="EI190" i="2"/>
  <c r="EF190" i="2"/>
  <c r="EC190" i="2"/>
  <c r="DV190" i="2"/>
  <c r="DU190" i="2"/>
  <c r="DW190" i="2" s="1"/>
  <c r="DT190" i="2"/>
  <c r="DQ190" i="2"/>
  <c r="DM190" i="2"/>
  <c r="DL190" i="2"/>
  <c r="DN190" i="2" s="1"/>
  <c r="DK190" i="2"/>
  <c r="DH190" i="2"/>
  <c r="DA190" i="2"/>
  <c r="CZ190" i="2"/>
  <c r="DB190" i="2" s="1"/>
  <c r="CY190" i="2"/>
  <c r="CV190" i="2"/>
  <c r="CS190" i="2"/>
  <c r="CP190" i="2"/>
  <c r="CO190" i="2"/>
  <c r="CN190" i="2"/>
  <c r="CM190" i="2"/>
  <c r="CJ190" i="2"/>
  <c r="CG190" i="2"/>
  <c r="CC190" i="2"/>
  <c r="CD190" i="2" s="1"/>
  <c r="CB190" i="2"/>
  <c r="CA190" i="2"/>
  <c r="BX190" i="2"/>
  <c r="BU190" i="2"/>
  <c r="BR190" i="2"/>
  <c r="BO190" i="2"/>
  <c r="BL190" i="2"/>
  <c r="BI190" i="2"/>
  <c r="BH190" i="2"/>
  <c r="DD190" i="2" s="1"/>
  <c r="DY190" i="2" s="1"/>
  <c r="BG190" i="2"/>
  <c r="DC190" i="2" s="1"/>
  <c r="BF190" i="2"/>
  <c r="BC190" i="2"/>
  <c r="AZ190" i="2"/>
  <c r="AW190" i="2"/>
  <c r="AT190" i="2"/>
  <c r="AQ190" i="2"/>
  <c r="AN190" i="2"/>
  <c r="AM190" i="2"/>
  <c r="AL190" i="2"/>
  <c r="AK190" i="2"/>
  <c r="AH190" i="2"/>
  <c r="AE190" i="2"/>
  <c r="AB190" i="2"/>
  <c r="Y190" i="2"/>
  <c r="V190" i="2"/>
  <c r="S190" i="2"/>
  <c r="P190" i="2"/>
  <c r="M190" i="2"/>
  <c r="J190" i="2"/>
  <c r="G190" i="2"/>
  <c r="D190" i="2"/>
  <c r="JU189" i="2"/>
  <c r="JS189" i="2"/>
  <c r="IW189" i="2"/>
  <c r="GC189" i="2"/>
  <c r="DO189" i="2"/>
  <c r="CI189" i="2"/>
  <c r="AG189" i="2"/>
  <c r="W189" i="2"/>
  <c r="LD188" i="2"/>
  <c r="LA188" i="2"/>
  <c r="KT188" i="2"/>
  <c r="KW188" i="2" s="1"/>
  <c r="KS188" i="2"/>
  <c r="KU188" i="2" s="1"/>
  <c r="KR188" i="2"/>
  <c r="KO188" i="2"/>
  <c r="KL188" i="2"/>
  <c r="KI188" i="2"/>
  <c r="KD188" i="2"/>
  <c r="KB188" i="2"/>
  <c r="KC188" i="2" s="1"/>
  <c r="KA188" i="2"/>
  <c r="JZ188" i="2"/>
  <c r="JW188" i="2"/>
  <c r="JS188" i="2"/>
  <c r="JR188" i="2"/>
  <c r="JT188" i="2" s="1"/>
  <c r="JQ188" i="2"/>
  <c r="JN188" i="2"/>
  <c r="JK188" i="2"/>
  <c r="JG188" i="2"/>
  <c r="JF188" i="2"/>
  <c r="JH188" i="2" s="1"/>
  <c r="JE188" i="2"/>
  <c r="JB188" i="2"/>
  <c r="IY188" i="2"/>
  <c r="IR188" i="2"/>
  <c r="IQ188" i="2"/>
  <c r="IS188" i="2" s="1"/>
  <c r="IP188" i="2"/>
  <c r="IM188" i="2"/>
  <c r="IJ188" i="2"/>
  <c r="IC188" i="2"/>
  <c r="IB188" i="2"/>
  <c r="ID188" i="2" s="1"/>
  <c r="IA188" i="2"/>
  <c r="HX188" i="2"/>
  <c r="HU188" i="2"/>
  <c r="HR188" i="2"/>
  <c r="HN188" i="2"/>
  <c r="IF188" i="2" s="1"/>
  <c r="IU188" i="2" s="1"/>
  <c r="HM188" i="2"/>
  <c r="HL188" i="2"/>
  <c r="HI188" i="2"/>
  <c r="HF188" i="2"/>
  <c r="HC188" i="2"/>
  <c r="GW188" i="2"/>
  <c r="GT188" i="2"/>
  <c r="GP188" i="2"/>
  <c r="GQ188" i="2" s="1"/>
  <c r="GO188" i="2"/>
  <c r="GN188" i="2"/>
  <c r="GK188" i="2"/>
  <c r="GH188" i="2"/>
  <c r="GE188" i="2"/>
  <c r="GA188" i="2"/>
  <c r="FZ188" i="2"/>
  <c r="GB188" i="2" s="1"/>
  <c r="FY188" i="2"/>
  <c r="FV188" i="2"/>
  <c r="FS188" i="2"/>
  <c r="FO188" i="2"/>
  <c r="FN188" i="2"/>
  <c r="FP188" i="2" s="1"/>
  <c r="FM188" i="2"/>
  <c r="FJ188" i="2"/>
  <c r="FG188" i="2"/>
  <c r="FC188" i="2"/>
  <c r="FB188" i="2"/>
  <c r="FD188" i="2" s="1"/>
  <c r="FA188" i="2"/>
  <c r="EX188" i="2"/>
  <c r="EU188" i="2"/>
  <c r="ER188" i="2"/>
  <c r="EO188" i="2"/>
  <c r="EN188" i="2"/>
  <c r="GY188" i="2" s="1"/>
  <c r="EM188" i="2"/>
  <c r="EL188" i="2"/>
  <c r="EI188" i="2"/>
  <c r="EF188" i="2"/>
  <c r="EC188" i="2"/>
  <c r="DV188" i="2"/>
  <c r="DU188" i="2"/>
  <c r="DW188" i="2" s="1"/>
  <c r="DT188" i="2"/>
  <c r="DQ188" i="2"/>
  <c r="DN188" i="2"/>
  <c r="DM188" i="2"/>
  <c r="DL188" i="2"/>
  <c r="DK188" i="2"/>
  <c r="DH188" i="2"/>
  <c r="DB188" i="2"/>
  <c r="DA188" i="2"/>
  <c r="CZ188" i="2"/>
  <c r="CY188" i="2"/>
  <c r="CV188" i="2"/>
  <c r="CS188" i="2"/>
  <c r="CO188" i="2"/>
  <c r="CN188" i="2"/>
  <c r="CP188" i="2" s="1"/>
  <c r="CM188" i="2"/>
  <c r="CJ188" i="2"/>
  <c r="CG188" i="2"/>
  <c r="CC188" i="2"/>
  <c r="CB188" i="2"/>
  <c r="CD188" i="2" s="1"/>
  <c r="CA188" i="2"/>
  <c r="BX188" i="2"/>
  <c r="BU188" i="2"/>
  <c r="BR188" i="2"/>
  <c r="BO188" i="2"/>
  <c r="BL188" i="2"/>
  <c r="BH188" i="2"/>
  <c r="DD188" i="2" s="1"/>
  <c r="BG188" i="2"/>
  <c r="BF188" i="2"/>
  <c r="BC188" i="2"/>
  <c r="AZ188" i="2"/>
  <c r="AW188" i="2"/>
  <c r="AT188" i="2"/>
  <c r="AQ188" i="2"/>
  <c r="AN188" i="2"/>
  <c r="AM188" i="2"/>
  <c r="AL188" i="2"/>
  <c r="AK188" i="2"/>
  <c r="AH188" i="2"/>
  <c r="AE188" i="2"/>
  <c r="AB188" i="2"/>
  <c r="Y188" i="2"/>
  <c r="V188" i="2"/>
  <c r="S188" i="2"/>
  <c r="P188" i="2"/>
  <c r="M188" i="2"/>
  <c r="J188" i="2"/>
  <c r="G188" i="2"/>
  <c r="D188" i="2"/>
  <c r="LD187" i="2"/>
  <c r="LC187" i="2"/>
  <c r="LB187" i="2"/>
  <c r="KZ187" i="2"/>
  <c r="KY187" i="2"/>
  <c r="LA187" i="2" s="1"/>
  <c r="KQ187" i="2"/>
  <c r="KP187" i="2"/>
  <c r="KR187" i="2" s="1"/>
  <c r="KN187" i="2"/>
  <c r="KM187" i="2"/>
  <c r="KK187" i="2"/>
  <c r="KJ187" i="2"/>
  <c r="KL187" i="2" s="1"/>
  <c r="KH187" i="2"/>
  <c r="KG187" i="2"/>
  <c r="KE187" i="2"/>
  <c r="JY187" i="2"/>
  <c r="KB187" i="2" s="1"/>
  <c r="JV187" i="2"/>
  <c r="JR187" i="2"/>
  <c r="JP187" i="2"/>
  <c r="JQ187" i="2" s="1"/>
  <c r="JO187" i="2"/>
  <c r="JM187" i="2"/>
  <c r="JL187" i="2"/>
  <c r="JN187" i="2" s="1"/>
  <c r="JJ187" i="2"/>
  <c r="JI187" i="2"/>
  <c r="JK187" i="2" s="1"/>
  <c r="JD187" i="2"/>
  <c r="JC187" i="2"/>
  <c r="JE187" i="2" s="1"/>
  <c r="JB187" i="2"/>
  <c r="JA187" i="2"/>
  <c r="IZ187" i="2"/>
  <c r="JF187" i="2" s="1"/>
  <c r="IW187" i="2"/>
  <c r="IO187" i="2"/>
  <c r="IN187" i="2"/>
  <c r="IP187" i="2" s="1"/>
  <c r="IL187" i="2"/>
  <c r="IR187" i="2" s="1"/>
  <c r="IK187" i="2"/>
  <c r="IQ187" i="2" s="1"/>
  <c r="IS187" i="2" s="1"/>
  <c r="IJ187" i="2"/>
  <c r="II187" i="2"/>
  <c r="IH187" i="2"/>
  <c r="IB187" i="2"/>
  <c r="IA187" i="2"/>
  <c r="HZ187" i="2"/>
  <c r="HY187" i="2"/>
  <c r="HW187" i="2"/>
  <c r="HV187" i="2"/>
  <c r="HX187" i="2" s="1"/>
  <c r="HT187" i="2"/>
  <c r="HS187" i="2"/>
  <c r="HQ187" i="2"/>
  <c r="HP187" i="2"/>
  <c r="HR187" i="2" s="1"/>
  <c r="HN187" i="2"/>
  <c r="HM187" i="2"/>
  <c r="HO187" i="2" s="1"/>
  <c r="HL187" i="2"/>
  <c r="HK187" i="2"/>
  <c r="HJ187" i="2"/>
  <c r="HH187" i="2"/>
  <c r="HG187" i="2"/>
  <c r="HI187" i="2" s="1"/>
  <c r="HE187" i="2"/>
  <c r="HD187" i="2"/>
  <c r="HC187" i="2"/>
  <c r="HB187" i="2"/>
  <c r="HA187" i="2"/>
  <c r="GV187" i="2"/>
  <c r="GW187" i="2" s="1"/>
  <c r="GU187" i="2"/>
  <c r="GS187" i="2"/>
  <c r="GR187" i="2"/>
  <c r="GT187" i="2" s="1"/>
  <c r="GP187" i="2"/>
  <c r="GN187" i="2"/>
  <c r="GM187" i="2"/>
  <c r="GL187" i="2"/>
  <c r="GJ187" i="2"/>
  <c r="GI187" i="2"/>
  <c r="GK187" i="2" s="1"/>
  <c r="GH187" i="2"/>
  <c r="GG187" i="2"/>
  <c r="GF187" i="2"/>
  <c r="GO187" i="2" s="1"/>
  <c r="GQ187" i="2" s="1"/>
  <c r="GE187" i="2"/>
  <c r="GD187" i="2"/>
  <c r="GC187" i="2"/>
  <c r="FZ187" i="2"/>
  <c r="FX187" i="2"/>
  <c r="FY187" i="2" s="1"/>
  <c r="FW187" i="2"/>
  <c r="FT187" i="2"/>
  <c r="FV187" i="2" s="1"/>
  <c r="FR187" i="2"/>
  <c r="FQ187" i="2"/>
  <c r="FS187" i="2" s="1"/>
  <c r="FL187" i="2"/>
  <c r="FK187" i="2"/>
  <c r="FM187" i="2" s="1"/>
  <c r="FI187" i="2"/>
  <c r="FO187" i="2" s="1"/>
  <c r="FH187" i="2"/>
  <c r="FG187" i="2"/>
  <c r="FF187" i="2"/>
  <c r="FE187" i="2"/>
  <c r="FB187" i="2"/>
  <c r="EZ187" i="2"/>
  <c r="FA187" i="2" s="1"/>
  <c r="EY187" i="2"/>
  <c r="EV187" i="2"/>
  <c r="ET187" i="2"/>
  <c r="ES187" i="2"/>
  <c r="EP187" i="2"/>
  <c r="EK187" i="2"/>
  <c r="EJ187" i="2"/>
  <c r="EL187" i="2" s="1"/>
  <c r="EG187" i="2"/>
  <c r="EE187" i="2"/>
  <c r="EN187" i="2" s="1"/>
  <c r="ED187" i="2"/>
  <c r="EB187" i="2"/>
  <c r="EA187" i="2"/>
  <c r="DV187" i="2"/>
  <c r="DU187" i="2"/>
  <c r="DW187" i="2" s="1"/>
  <c r="DT187" i="2"/>
  <c r="DS187" i="2"/>
  <c r="DR187" i="2"/>
  <c r="DP187" i="2"/>
  <c r="DO187" i="2"/>
  <c r="DQ187" i="2" s="1"/>
  <c r="DM187" i="2"/>
  <c r="DL187" i="2"/>
  <c r="DN187" i="2" s="1"/>
  <c r="DK187" i="2"/>
  <c r="DJ187" i="2"/>
  <c r="DI187" i="2"/>
  <c r="DG187" i="2"/>
  <c r="DF187" i="2"/>
  <c r="DH187" i="2" s="1"/>
  <c r="CX187" i="2"/>
  <c r="CW187" i="2"/>
  <c r="CV187" i="2"/>
  <c r="CU187" i="2"/>
  <c r="CT187" i="2"/>
  <c r="CR187" i="2"/>
  <c r="CQ187" i="2"/>
  <c r="CS187" i="2" s="1"/>
  <c r="CO187" i="2"/>
  <c r="CN187" i="2"/>
  <c r="CM187" i="2"/>
  <c r="CL187" i="2"/>
  <c r="CK187" i="2"/>
  <c r="CI187" i="2"/>
  <c r="CH187" i="2"/>
  <c r="CJ187" i="2" s="1"/>
  <c r="CF187" i="2"/>
  <c r="CG187" i="2" s="1"/>
  <c r="CE187" i="2"/>
  <c r="BZ187" i="2"/>
  <c r="BY187" i="2"/>
  <c r="BX187" i="2"/>
  <c r="BW187" i="2"/>
  <c r="BV187" i="2"/>
  <c r="BT187" i="2"/>
  <c r="BS187" i="2"/>
  <c r="BU187" i="2" s="1"/>
  <c r="BQ187" i="2"/>
  <c r="CC187" i="2" s="1"/>
  <c r="BP187" i="2"/>
  <c r="BM187" i="2"/>
  <c r="BK187" i="2"/>
  <c r="BJ187" i="2"/>
  <c r="BL187" i="2" s="1"/>
  <c r="BH187" i="2"/>
  <c r="BE187" i="2"/>
  <c r="BB187" i="2"/>
  <c r="BA187" i="2"/>
  <c r="AZ187" i="2"/>
  <c r="AY187" i="2"/>
  <c r="AX187" i="2"/>
  <c r="AV187" i="2"/>
  <c r="AU187" i="2"/>
  <c r="AW187" i="2" s="1"/>
  <c r="AS187" i="2"/>
  <c r="AR187" i="2"/>
  <c r="AQ187" i="2"/>
  <c r="AP187" i="2"/>
  <c r="AO187" i="2"/>
  <c r="AK187" i="2"/>
  <c r="AJ187" i="2"/>
  <c r="AI187" i="2"/>
  <c r="AG187" i="2"/>
  <c r="AF187" i="2"/>
  <c r="AH187" i="2" s="1"/>
  <c r="AD187" i="2"/>
  <c r="AC187" i="2"/>
  <c r="AE187" i="2" s="1"/>
  <c r="AB187" i="2"/>
  <c r="AA187" i="2"/>
  <c r="Z187" i="2"/>
  <c r="X187" i="2"/>
  <c r="W187" i="2"/>
  <c r="Y187" i="2" s="1"/>
  <c r="U187" i="2"/>
  <c r="T187" i="2"/>
  <c r="V187" i="2" s="1"/>
  <c r="S187" i="2"/>
  <c r="R187" i="2"/>
  <c r="Q187" i="2"/>
  <c r="O187" i="2"/>
  <c r="N187" i="2"/>
  <c r="L187" i="2"/>
  <c r="K187" i="2"/>
  <c r="I187" i="2"/>
  <c r="H187" i="2"/>
  <c r="J187" i="2" s="1"/>
  <c r="F187" i="2"/>
  <c r="E187" i="2"/>
  <c r="D187" i="2"/>
  <c r="C187" i="2"/>
  <c r="B187" i="2"/>
  <c r="LD186" i="2"/>
  <c r="LA186" i="2"/>
  <c r="KX186" i="2"/>
  <c r="KT186" i="2"/>
  <c r="KW186" i="2" s="1"/>
  <c r="KS186" i="2"/>
  <c r="KV186" i="2" s="1"/>
  <c r="KR186" i="2"/>
  <c r="KO186" i="2"/>
  <c r="KL186" i="2"/>
  <c r="KI186" i="2"/>
  <c r="KF186" i="2"/>
  <c r="KB186" i="2"/>
  <c r="KA186" i="2"/>
  <c r="KC186" i="2" s="1"/>
  <c r="JZ186" i="2"/>
  <c r="JW186" i="2"/>
  <c r="JT186" i="2"/>
  <c r="JS186" i="2"/>
  <c r="JR186" i="2"/>
  <c r="JQ186" i="2"/>
  <c r="JN186" i="2"/>
  <c r="JK186" i="2"/>
  <c r="JG186" i="2"/>
  <c r="JH186" i="2" s="1"/>
  <c r="JF186" i="2"/>
  <c r="JE186" i="2"/>
  <c r="JC186" i="2"/>
  <c r="JB186" i="2"/>
  <c r="IX186" i="2"/>
  <c r="IX187" i="2" s="1"/>
  <c r="IT186" i="2"/>
  <c r="IS186" i="2"/>
  <c r="IR186" i="2"/>
  <c r="IQ186" i="2"/>
  <c r="IP186" i="2"/>
  <c r="IM186" i="2"/>
  <c r="IJ186" i="2"/>
  <c r="IF186" i="2"/>
  <c r="IU186" i="2" s="1"/>
  <c r="IC186" i="2"/>
  <c r="IB186" i="2"/>
  <c r="IE186" i="2" s="1"/>
  <c r="IA186" i="2"/>
  <c r="HX186" i="2"/>
  <c r="HU186" i="2"/>
  <c r="HR186" i="2"/>
  <c r="HO186" i="2"/>
  <c r="HN186" i="2"/>
  <c r="HM186" i="2"/>
  <c r="HL186" i="2"/>
  <c r="HI186" i="2"/>
  <c r="HF186" i="2"/>
  <c r="HC186" i="2"/>
  <c r="GW186" i="2"/>
  <c r="GT186" i="2"/>
  <c r="GP186" i="2"/>
  <c r="GO186" i="2"/>
  <c r="GQ186" i="2" s="1"/>
  <c r="GN186" i="2"/>
  <c r="GK186" i="2"/>
  <c r="GH186" i="2"/>
  <c r="GE186" i="2"/>
  <c r="GA186" i="2"/>
  <c r="FZ186" i="2"/>
  <c r="GB186" i="2" s="1"/>
  <c r="FY186" i="2"/>
  <c r="FV186" i="2"/>
  <c r="FS186" i="2"/>
  <c r="FO186" i="2"/>
  <c r="FN186" i="2"/>
  <c r="FP186" i="2" s="1"/>
  <c r="FM186" i="2"/>
  <c r="FJ186" i="2"/>
  <c r="FG186" i="2"/>
  <c r="FD186" i="2"/>
  <c r="FC186" i="2"/>
  <c r="FB186" i="2"/>
  <c r="FA186" i="2"/>
  <c r="EX186" i="2"/>
  <c r="EU186" i="2"/>
  <c r="ER186" i="2"/>
  <c r="EO186" i="2"/>
  <c r="EN186" i="2"/>
  <c r="GY186" i="2" s="1"/>
  <c r="EM186" i="2"/>
  <c r="EL186" i="2"/>
  <c r="EI186" i="2"/>
  <c r="EF186" i="2"/>
  <c r="EC186" i="2"/>
  <c r="DW186" i="2"/>
  <c r="DV186" i="2"/>
  <c r="DU186" i="2"/>
  <c r="DT186" i="2"/>
  <c r="DQ186" i="2"/>
  <c r="DN186" i="2"/>
  <c r="DM186" i="2"/>
  <c r="DL186" i="2"/>
  <c r="DK186" i="2"/>
  <c r="DH186" i="2"/>
  <c r="DA186" i="2"/>
  <c r="CZ186" i="2"/>
  <c r="DB186" i="2" s="1"/>
  <c r="CY186" i="2"/>
  <c r="CV186" i="2"/>
  <c r="CS186" i="2"/>
  <c r="CO186" i="2"/>
  <c r="CN186" i="2"/>
  <c r="CP186" i="2" s="1"/>
  <c r="CM186" i="2"/>
  <c r="CJ186" i="2"/>
  <c r="CG186" i="2"/>
  <c r="CC186" i="2"/>
  <c r="CB186" i="2"/>
  <c r="CD186" i="2" s="1"/>
  <c r="CA186" i="2"/>
  <c r="BX186" i="2"/>
  <c r="BU186" i="2"/>
  <c r="BR186" i="2"/>
  <c r="BO186" i="2"/>
  <c r="BL186" i="2"/>
  <c r="BH186" i="2"/>
  <c r="BG186" i="2"/>
  <c r="BI186" i="2" s="1"/>
  <c r="BF186" i="2"/>
  <c r="BC186" i="2"/>
  <c r="AZ186" i="2"/>
  <c r="AW186" i="2"/>
  <c r="AT186" i="2"/>
  <c r="AQ186" i="2"/>
  <c r="AM186" i="2"/>
  <c r="AL186" i="2"/>
  <c r="AK186" i="2"/>
  <c r="AH186" i="2"/>
  <c r="AE186" i="2"/>
  <c r="AB186" i="2"/>
  <c r="Y186" i="2"/>
  <c r="V186" i="2"/>
  <c r="S186" i="2"/>
  <c r="P186" i="2"/>
  <c r="M186" i="2"/>
  <c r="J186" i="2"/>
  <c r="G186" i="2"/>
  <c r="D186" i="2"/>
  <c r="LD185" i="2"/>
  <c r="LA185" i="2"/>
  <c r="KT185" i="2"/>
  <c r="KW185" i="2" s="1"/>
  <c r="KX185" i="2" s="1"/>
  <c r="KS185" i="2"/>
  <c r="KV185" i="2" s="1"/>
  <c r="KR185" i="2"/>
  <c r="KO185" i="2"/>
  <c r="KL185" i="2"/>
  <c r="KI185" i="2"/>
  <c r="KF185" i="2"/>
  <c r="KD185" i="2"/>
  <c r="KD187" i="2" s="1"/>
  <c r="KB185" i="2"/>
  <c r="JX185" i="2"/>
  <c r="KA185" i="2" s="1"/>
  <c r="KC185" i="2" s="1"/>
  <c r="JW185" i="2"/>
  <c r="JU185" i="2"/>
  <c r="JU187" i="2" s="1"/>
  <c r="JS185" i="2"/>
  <c r="JR185" i="2"/>
  <c r="JT185" i="2" s="1"/>
  <c r="JQ185" i="2"/>
  <c r="JN185" i="2"/>
  <c r="JK185" i="2"/>
  <c r="JH185" i="2"/>
  <c r="JG185" i="2"/>
  <c r="JF185" i="2"/>
  <c r="JE185" i="2"/>
  <c r="JB185" i="2"/>
  <c r="IY185" i="2"/>
  <c r="IU185" i="2"/>
  <c r="IR185" i="2"/>
  <c r="IQ185" i="2"/>
  <c r="IS185" i="2" s="1"/>
  <c r="IP185" i="2"/>
  <c r="IM185" i="2"/>
  <c r="IJ185" i="2"/>
  <c r="IC185" i="2"/>
  <c r="IF185" i="2" s="1"/>
  <c r="IB185" i="2"/>
  <c r="ID185" i="2" s="1"/>
  <c r="IA185" i="2"/>
  <c r="HX185" i="2"/>
  <c r="HU185" i="2"/>
  <c r="HR185" i="2"/>
  <c r="HN185" i="2"/>
  <c r="HM185" i="2"/>
  <c r="IE185" i="2" s="1"/>
  <c r="IT185" i="2" s="1"/>
  <c r="IV185" i="2" s="1"/>
  <c r="HL185" i="2"/>
  <c r="HI185" i="2"/>
  <c r="HF185" i="2"/>
  <c r="HC185" i="2"/>
  <c r="GW185" i="2"/>
  <c r="GT185" i="2"/>
  <c r="GP185" i="2"/>
  <c r="GQ185" i="2" s="1"/>
  <c r="GO185" i="2"/>
  <c r="GN185" i="2"/>
  <c r="GK185" i="2"/>
  <c r="GH185" i="2"/>
  <c r="GE185" i="2"/>
  <c r="GA185" i="2"/>
  <c r="FZ185" i="2"/>
  <c r="GB185" i="2" s="1"/>
  <c r="FY185" i="2"/>
  <c r="FV185" i="2"/>
  <c r="FU185" i="2"/>
  <c r="FU187" i="2" s="1"/>
  <c r="FS185" i="2"/>
  <c r="FO185" i="2"/>
  <c r="FN185" i="2"/>
  <c r="FP185" i="2" s="1"/>
  <c r="FM185" i="2"/>
  <c r="FJ185" i="2"/>
  <c r="FG185" i="2"/>
  <c r="FB185" i="2"/>
  <c r="FA185" i="2"/>
  <c r="EX185" i="2"/>
  <c r="EW185" i="2"/>
  <c r="EU185" i="2"/>
  <c r="ER185" i="2"/>
  <c r="EQ185" i="2"/>
  <c r="EQ187" i="2" s="1"/>
  <c r="ER187" i="2" s="1"/>
  <c r="EN185" i="2"/>
  <c r="EM185" i="2"/>
  <c r="EL185" i="2"/>
  <c r="EI185" i="2"/>
  <c r="EF185" i="2"/>
  <c r="EC185" i="2"/>
  <c r="DV185" i="2"/>
  <c r="DU185" i="2"/>
  <c r="DW185" i="2" s="1"/>
  <c r="DT185" i="2"/>
  <c r="DQ185" i="2"/>
  <c r="DM185" i="2"/>
  <c r="DL185" i="2"/>
  <c r="DN185" i="2" s="1"/>
  <c r="DK185" i="2"/>
  <c r="DH185" i="2"/>
  <c r="DD185" i="2"/>
  <c r="DA185" i="2"/>
  <c r="CZ185" i="2"/>
  <c r="DB185" i="2" s="1"/>
  <c r="CY185" i="2"/>
  <c r="CV185" i="2"/>
  <c r="CS185" i="2"/>
  <c r="CP185" i="2"/>
  <c r="CO185" i="2"/>
  <c r="CN185" i="2"/>
  <c r="CM185" i="2"/>
  <c r="CJ185" i="2"/>
  <c r="CG185" i="2"/>
  <c r="CC185" i="2"/>
  <c r="CB185" i="2"/>
  <c r="CD185" i="2" s="1"/>
  <c r="CA185" i="2"/>
  <c r="BX185" i="2"/>
  <c r="BU185" i="2"/>
  <c r="BR185" i="2"/>
  <c r="BN185" i="2"/>
  <c r="BL185" i="2"/>
  <c r="BH185" i="2"/>
  <c r="BD185" i="2"/>
  <c r="BG185" i="2" s="1"/>
  <c r="BC185" i="2"/>
  <c r="AZ185" i="2"/>
  <c r="AW185" i="2"/>
  <c r="AT185" i="2"/>
  <c r="AQ185" i="2"/>
  <c r="AM185" i="2"/>
  <c r="AL185" i="2"/>
  <c r="AN185" i="2" s="1"/>
  <c r="AK185" i="2"/>
  <c r="AH185" i="2"/>
  <c r="AE185" i="2"/>
  <c r="AB185" i="2"/>
  <c r="Y185" i="2"/>
  <c r="V185" i="2"/>
  <c r="S185" i="2"/>
  <c r="P185" i="2"/>
  <c r="M185" i="2"/>
  <c r="J185" i="2"/>
  <c r="G185" i="2"/>
  <c r="F185" i="2"/>
  <c r="D185" i="2"/>
  <c r="LD184" i="2"/>
  <c r="LA184" i="2"/>
  <c r="KX184" i="2"/>
  <c r="KW184" i="2"/>
  <c r="KT184" i="2"/>
  <c r="KS184" i="2"/>
  <c r="KV184" i="2" s="1"/>
  <c r="KR184" i="2"/>
  <c r="KO184" i="2"/>
  <c r="KL184" i="2"/>
  <c r="KI184" i="2"/>
  <c r="KF184" i="2"/>
  <c r="KB184" i="2"/>
  <c r="KA184" i="2"/>
  <c r="KC184" i="2" s="1"/>
  <c r="JZ184" i="2"/>
  <c r="JW184" i="2"/>
  <c r="JS184" i="2"/>
  <c r="JT184" i="2" s="1"/>
  <c r="JR184" i="2"/>
  <c r="JQ184" i="2"/>
  <c r="JN184" i="2"/>
  <c r="JK184" i="2"/>
  <c r="JG184" i="2"/>
  <c r="JF184" i="2"/>
  <c r="JE184" i="2"/>
  <c r="JB184" i="2"/>
  <c r="IY184" i="2"/>
  <c r="IS184" i="2"/>
  <c r="IR184" i="2"/>
  <c r="IQ184" i="2"/>
  <c r="IP184" i="2"/>
  <c r="IM184" i="2"/>
  <c r="IJ184" i="2"/>
  <c r="IC184" i="2"/>
  <c r="ID184" i="2" s="1"/>
  <c r="IB184" i="2"/>
  <c r="IA184" i="2"/>
  <c r="HX184" i="2"/>
  <c r="HU184" i="2"/>
  <c r="HR184" i="2"/>
  <c r="HN184" i="2"/>
  <c r="HM184" i="2"/>
  <c r="HL184" i="2"/>
  <c r="HI184" i="2"/>
  <c r="HF184" i="2"/>
  <c r="HC184" i="2"/>
  <c r="GW184" i="2"/>
  <c r="GT184" i="2"/>
  <c r="GP184" i="2"/>
  <c r="GO184" i="2"/>
  <c r="GQ184" i="2" s="1"/>
  <c r="GN184" i="2"/>
  <c r="GK184" i="2"/>
  <c r="GH184" i="2"/>
  <c r="GE184" i="2"/>
  <c r="GB184" i="2"/>
  <c r="GA184" i="2"/>
  <c r="FZ184" i="2"/>
  <c r="FY184" i="2"/>
  <c r="FV184" i="2"/>
  <c r="FS184" i="2"/>
  <c r="FO184" i="2"/>
  <c r="FP184" i="2" s="1"/>
  <c r="FN184" i="2"/>
  <c r="FM184" i="2"/>
  <c r="FI184" i="2"/>
  <c r="FJ184" i="2" s="1"/>
  <c r="FG184" i="2"/>
  <c r="FD184" i="2"/>
  <c r="FC184" i="2"/>
  <c r="FB184" i="2"/>
  <c r="FA184" i="2"/>
  <c r="EX184" i="2"/>
  <c r="EU184" i="2"/>
  <c r="ER184" i="2"/>
  <c r="EN184" i="2"/>
  <c r="GY184" i="2" s="1"/>
  <c r="EM184" i="2"/>
  <c r="EL184" i="2"/>
  <c r="EI184" i="2"/>
  <c r="EH184" i="2"/>
  <c r="EH187" i="2" s="1"/>
  <c r="EI187" i="2" s="1"/>
  <c r="EF184" i="2"/>
  <c r="EC184" i="2"/>
  <c r="DW184" i="2"/>
  <c r="DV184" i="2"/>
  <c r="DU184" i="2"/>
  <c r="DT184" i="2"/>
  <c r="DQ184" i="2"/>
  <c r="DM184" i="2"/>
  <c r="DY184" i="2" s="1"/>
  <c r="DL184" i="2"/>
  <c r="DK184" i="2"/>
  <c r="DH184" i="2"/>
  <c r="DA184" i="2"/>
  <c r="CZ184" i="2"/>
  <c r="DB184" i="2" s="1"/>
  <c r="CY184" i="2"/>
  <c r="CV184" i="2"/>
  <c r="CS184" i="2"/>
  <c r="CO184" i="2"/>
  <c r="CN184" i="2"/>
  <c r="CP184" i="2" s="1"/>
  <c r="CM184" i="2"/>
  <c r="CJ184" i="2"/>
  <c r="CG184" i="2"/>
  <c r="CD184" i="2"/>
  <c r="CC184" i="2"/>
  <c r="CB184" i="2"/>
  <c r="CA184" i="2"/>
  <c r="BX184" i="2"/>
  <c r="BU184" i="2"/>
  <c r="BR184" i="2"/>
  <c r="BO184" i="2"/>
  <c r="BL184" i="2"/>
  <c r="BH184" i="2"/>
  <c r="DD184" i="2" s="1"/>
  <c r="BD184" i="2"/>
  <c r="BC184" i="2"/>
  <c r="AZ184" i="2"/>
  <c r="AW184" i="2"/>
  <c r="AT184" i="2"/>
  <c r="AQ184" i="2"/>
  <c r="AM184" i="2"/>
  <c r="AL184" i="2"/>
  <c r="AN184" i="2" s="1"/>
  <c r="AK184" i="2"/>
  <c r="AH184" i="2"/>
  <c r="AE184" i="2"/>
  <c r="AB184" i="2"/>
  <c r="Y184" i="2"/>
  <c r="V184" i="2"/>
  <c r="S184" i="2"/>
  <c r="P184" i="2"/>
  <c r="M184" i="2"/>
  <c r="J184" i="2"/>
  <c r="G184" i="2"/>
  <c r="D184" i="2"/>
  <c r="LD183" i="2"/>
  <c r="LA183" i="2"/>
  <c r="KW183" i="2"/>
  <c r="KT183" i="2"/>
  <c r="KS183" i="2"/>
  <c r="KV183" i="2" s="1"/>
  <c r="KX183" i="2" s="1"/>
  <c r="KR183" i="2"/>
  <c r="KO183" i="2"/>
  <c r="KL183" i="2"/>
  <c r="KI183" i="2"/>
  <c r="KF183" i="2"/>
  <c r="KB183" i="2"/>
  <c r="KA183" i="2"/>
  <c r="KC183" i="2" s="1"/>
  <c r="JZ183" i="2"/>
  <c r="JW183" i="2"/>
  <c r="JT183" i="2"/>
  <c r="JS183" i="2"/>
  <c r="JR183" i="2"/>
  <c r="JQ183" i="2"/>
  <c r="JN183" i="2"/>
  <c r="JK183" i="2"/>
  <c r="JG183" i="2"/>
  <c r="JF183" i="2"/>
  <c r="JH183" i="2" s="1"/>
  <c r="JE183" i="2"/>
  <c r="JB183" i="2"/>
  <c r="IY183" i="2"/>
  <c r="IR183" i="2"/>
  <c r="IQ183" i="2"/>
  <c r="IS183" i="2" s="1"/>
  <c r="IP183" i="2"/>
  <c r="IM183" i="2"/>
  <c r="IJ183" i="2"/>
  <c r="ID183" i="2"/>
  <c r="IC183" i="2"/>
  <c r="IB183" i="2"/>
  <c r="IA183" i="2"/>
  <c r="HX183" i="2"/>
  <c r="HU183" i="2"/>
  <c r="HR183" i="2"/>
  <c r="HN183" i="2"/>
  <c r="IF183" i="2" s="1"/>
  <c r="IU183" i="2" s="1"/>
  <c r="HM183" i="2"/>
  <c r="IE183" i="2" s="1"/>
  <c r="HL183" i="2"/>
  <c r="HI183" i="2"/>
  <c r="HF183" i="2"/>
  <c r="HC183" i="2"/>
  <c r="GX183" i="2"/>
  <c r="GW183" i="2"/>
  <c r="GT183" i="2"/>
  <c r="GP183" i="2"/>
  <c r="GO183" i="2"/>
  <c r="GQ183" i="2" s="1"/>
  <c r="GN183" i="2"/>
  <c r="GK183" i="2"/>
  <c r="GH183" i="2"/>
  <c r="GE183" i="2"/>
  <c r="GA183" i="2"/>
  <c r="FZ183" i="2"/>
  <c r="GB183" i="2" s="1"/>
  <c r="FY183" i="2"/>
  <c r="FV183" i="2"/>
  <c r="FS183" i="2"/>
  <c r="FP183" i="2"/>
  <c r="FO183" i="2"/>
  <c r="FN183" i="2"/>
  <c r="FM183" i="2"/>
  <c r="FJ183" i="2"/>
  <c r="FG183" i="2"/>
  <c r="FC183" i="2"/>
  <c r="FB183" i="2"/>
  <c r="FD183" i="2" s="1"/>
  <c r="FA183" i="2"/>
  <c r="EX183" i="2"/>
  <c r="EU183" i="2"/>
  <c r="ER183" i="2"/>
  <c r="EN183" i="2"/>
  <c r="GY183" i="2" s="1"/>
  <c r="EM183" i="2"/>
  <c r="EL183" i="2"/>
  <c r="EI183" i="2"/>
  <c r="EF183" i="2"/>
  <c r="EC183" i="2"/>
  <c r="DV183" i="2"/>
  <c r="DW183" i="2" s="1"/>
  <c r="DU183" i="2"/>
  <c r="DT183" i="2"/>
  <c r="DQ183" i="2"/>
  <c r="DM183" i="2"/>
  <c r="DL183" i="2"/>
  <c r="DN183" i="2" s="1"/>
  <c r="DK183" i="2"/>
  <c r="DH183" i="2"/>
  <c r="DA183" i="2"/>
  <c r="CZ183" i="2"/>
  <c r="DB183" i="2" s="1"/>
  <c r="CY183" i="2"/>
  <c r="CV183" i="2"/>
  <c r="CS183" i="2"/>
  <c r="CO183" i="2"/>
  <c r="CN183" i="2"/>
  <c r="CP183" i="2" s="1"/>
  <c r="CM183" i="2"/>
  <c r="CJ183" i="2"/>
  <c r="CG183" i="2"/>
  <c r="CD183" i="2"/>
  <c r="CC183" i="2"/>
  <c r="CB183" i="2"/>
  <c r="CA183" i="2"/>
  <c r="BX183" i="2"/>
  <c r="BU183" i="2"/>
  <c r="BR183" i="2"/>
  <c r="BO183" i="2"/>
  <c r="BL183" i="2"/>
  <c r="BI183" i="2"/>
  <c r="BH183" i="2"/>
  <c r="DD183" i="2" s="1"/>
  <c r="DE183" i="2" s="1"/>
  <c r="BG183" i="2"/>
  <c r="DC183" i="2" s="1"/>
  <c r="DX183" i="2" s="1"/>
  <c r="BF183" i="2"/>
  <c r="BC183" i="2"/>
  <c r="AZ183" i="2"/>
  <c r="AW183" i="2"/>
  <c r="AT183" i="2"/>
  <c r="AQ183" i="2"/>
  <c r="AM183" i="2"/>
  <c r="AL183" i="2"/>
  <c r="AN183" i="2" s="1"/>
  <c r="AK183" i="2"/>
  <c r="AH183" i="2"/>
  <c r="AE183" i="2"/>
  <c r="AB183" i="2"/>
  <c r="Y183" i="2"/>
  <c r="V183" i="2"/>
  <c r="S183" i="2"/>
  <c r="P183" i="2"/>
  <c r="M183" i="2"/>
  <c r="J183" i="2"/>
  <c r="F183" i="2"/>
  <c r="D183" i="2"/>
  <c r="LD182" i="2"/>
  <c r="LA182" i="2"/>
  <c r="KW182" i="2"/>
  <c r="KV182" i="2"/>
  <c r="KX182" i="2" s="1"/>
  <c r="KT182" i="2"/>
  <c r="KS182" i="2"/>
  <c r="KU182" i="2" s="1"/>
  <c r="KR182" i="2"/>
  <c r="KO182" i="2"/>
  <c r="KL182" i="2"/>
  <c r="KI182" i="2"/>
  <c r="KF182" i="2"/>
  <c r="KB182" i="2"/>
  <c r="KA182" i="2"/>
  <c r="KC182" i="2" s="1"/>
  <c r="JZ182" i="2"/>
  <c r="JW182" i="2"/>
  <c r="JS182" i="2"/>
  <c r="JR182" i="2"/>
  <c r="JT182" i="2" s="1"/>
  <c r="JQ182" i="2"/>
  <c r="JN182" i="2"/>
  <c r="JK182" i="2"/>
  <c r="JG182" i="2"/>
  <c r="JF182" i="2"/>
  <c r="JH182" i="2" s="1"/>
  <c r="JE182" i="2"/>
  <c r="JB182" i="2"/>
  <c r="IY182" i="2"/>
  <c r="IS182" i="2"/>
  <c r="IR182" i="2"/>
  <c r="IQ182" i="2"/>
  <c r="IP182" i="2"/>
  <c r="IM182" i="2"/>
  <c r="IJ182" i="2"/>
  <c r="IC182" i="2"/>
  <c r="IB182" i="2"/>
  <c r="ID182" i="2" s="1"/>
  <c r="IA182" i="2"/>
  <c r="HX182" i="2"/>
  <c r="HU182" i="2"/>
  <c r="HR182" i="2"/>
  <c r="HO182" i="2"/>
  <c r="HN182" i="2"/>
  <c r="HM182" i="2"/>
  <c r="IE182" i="2" s="1"/>
  <c r="HL182" i="2"/>
  <c r="HI182" i="2"/>
  <c r="HF182" i="2"/>
  <c r="HC182" i="2"/>
  <c r="GX182" i="2"/>
  <c r="GW182" i="2"/>
  <c r="GT182" i="2"/>
  <c r="GP182" i="2"/>
  <c r="GO182" i="2"/>
  <c r="GQ182" i="2" s="1"/>
  <c r="GN182" i="2"/>
  <c r="GK182" i="2"/>
  <c r="GH182" i="2"/>
  <c r="GE182" i="2"/>
  <c r="GB182" i="2"/>
  <c r="GA182" i="2"/>
  <c r="FZ182" i="2"/>
  <c r="FY182" i="2"/>
  <c r="FV182" i="2"/>
  <c r="FS182" i="2"/>
  <c r="FO182" i="2"/>
  <c r="FN182" i="2"/>
  <c r="FP182" i="2" s="1"/>
  <c r="FM182" i="2"/>
  <c r="FJ182" i="2"/>
  <c r="FG182" i="2"/>
  <c r="FC182" i="2"/>
  <c r="GY182" i="2" s="1"/>
  <c r="FB182" i="2"/>
  <c r="FD182" i="2" s="1"/>
  <c r="FA182" i="2"/>
  <c r="EX182" i="2"/>
  <c r="EU182" i="2"/>
  <c r="ER182" i="2"/>
  <c r="EN182" i="2"/>
  <c r="EM182" i="2"/>
  <c r="EO182" i="2" s="1"/>
  <c r="EL182" i="2"/>
  <c r="EI182" i="2"/>
  <c r="EF182" i="2"/>
  <c r="EC182" i="2"/>
  <c r="DV182" i="2"/>
  <c r="DU182" i="2"/>
  <c r="DT182" i="2"/>
  <c r="DQ182" i="2"/>
  <c r="DM182" i="2"/>
  <c r="DL182" i="2"/>
  <c r="DN182" i="2" s="1"/>
  <c r="DK182" i="2"/>
  <c r="DH182" i="2"/>
  <c r="DA182" i="2"/>
  <c r="CZ182" i="2"/>
  <c r="DB182" i="2" s="1"/>
  <c r="CY182" i="2"/>
  <c r="CV182" i="2"/>
  <c r="CS182" i="2"/>
  <c r="CP182" i="2"/>
  <c r="CO182" i="2"/>
  <c r="CN182" i="2"/>
  <c r="CM182" i="2"/>
  <c r="CJ182" i="2"/>
  <c r="CG182" i="2"/>
  <c r="CC182" i="2"/>
  <c r="DD182" i="2" s="1"/>
  <c r="CB182" i="2"/>
  <c r="CA182" i="2"/>
  <c r="BX182" i="2"/>
  <c r="BU182" i="2"/>
  <c r="BR182" i="2"/>
  <c r="BO182" i="2"/>
  <c r="BL182" i="2"/>
  <c r="BI182" i="2"/>
  <c r="BH182" i="2"/>
  <c r="BG182" i="2"/>
  <c r="DC182" i="2" s="1"/>
  <c r="BF182" i="2"/>
  <c r="BC182" i="2"/>
  <c r="AZ182" i="2"/>
  <c r="AW182" i="2"/>
  <c r="AT182" i="2"/>
  <c r="AQ182" i="2"/>
  <c r="AN182" i="2"/>
  <c r="AM182" i="2"/>
  <c r="AL182" i="2"/>
  <c r="AK182" i="2"/>
  <c r="AH182" i="2"/>
  <c r="AE182" i="2"/>
  <c r="AB182" i="2"/>
  <c r="Y182" i="2"/>
  <c r="V182" i="2"/>
  <c r="S182" i="2"/>
  <c r="P182" i="2"/>
  <c r="M182" i="2"/>
  <c r="J182" i="2"/>
  <c r="G182" i="2"/>
  <c r="D182" i="2"/>
  <c r="LC181" i="2"/>
  <c r="LB181" i="2"/>
  <c r="LD181" i="2" s="1"/>
  <c r="KZ181" i="2"/>
  <c r="KY181" i="2"/>
  <c r="LA181" i="2" s="1"/>
  <c r="KQ181" i="2"/>
  <c r="KT181" i="2" s="1"/>
  <c r="KP181" i="2"/>
  <c r="KN181" i="2"/>
  <c r="KM181" i="2"/>
  <c r="KO181" i="2" s="1"/>
  <c r="KK181" i="2"/>
  <c r="KJ181" i="2"/>
  <c r="KI181" i="2"/>
  <c r="KH181" i="2"/>
  <c r="KG181" i="2"/>
  <c r="KE181" i="2"/>
  <c r="KW181" i="2" s="1"/>
  <c r="KD181" i="2"/>
  <c r="KB181" i="2"/>
  <c r="KC181" i="2" s="1"/>
  <c r="KA181" i="2"/>
  <c r="JZ181" i="2"/>
  <c r="JY181" i="2"/>
  <c r="JX181" i="2"/>
  <c r="JV181" i="2"/>
  <c r="JU181" i="2"/>
  <c r="JW181" i="2" s="1"/>
  <c r="JP181" i="2"/>
  <c r="JO181" i="2"/>
  <c r="JQ181" i="2" s="1"/>
  <c r="JM181" i="2"/>
  <c r="JS181" i="2" s="1"/>
  <c r="JL181" i="2"/>
  <c r="JJ181" i="2"/>
  <c r="JK181" i="2" s="1"/>
  <c r="JI181" i="2"/>
  <c r="JD181" i="2"/>
  <c r="JC181" i="2"/>
  <c r="JE181" i="2" s="1"/>
  <c r="JB181" i="2"/>
  <c r="JA181" i="2"/>
  <c r="IZ181" i="2"/>
  <c r="IX181" i="2"/>
  <c r="IW181" i="2"/>
  <c r="IO181" i="2"/>
  <c r="IN181" i="2"/>
  <c r="IL181" i="2"/>
  <c r="IK181" i="2"/>
  <c r="IH181" i="2"/>
  <c r="HZ181" i="2"/>
  <c r="HY181" i="2"/>
  <c r="IA181" i="2" s="1"/>
  <c r="HW181" i="2"/>
  <c r="IC181" i="2" s="1"/>
  <c r="HV181" i="2"/>
  <c r="HX181" i="2" s="1"/>
  <c r="HT181" i="2"/>
  <c r="HS181" i="2"/>
  <c r="HU181" i="2" s="1"/>
  <c r="HQ181" i="2"/>
  <c r="HP181" i="2"/>
  <c r="HK181" i="2"/>
  <c r="HG181" i="2"/>
  <c r="HF181" i="2"/>
  <c r="HE181" i="2"/>
  <c r="HD181" i="2"/>
  <c r="HB181" i="2"/>
  <c r="HA181" i="2"/>
  <c r="HC181" i="2" s="1"/>
  <c r="GV181" i="2"/>
  <c r="GU181" i="2"/>
  <c r="GW181" i="2" s="1"/>
  <c r="GS181" i="2"/>
  <c r="GR181" i="2"/>
  <c r="GT181" i="2" s="1"/>
  <c r="GP181" i="2"/>
  <c r="GM181" i="2"/>
  <c r="GL181" i="2"/>
  <c r="GN181" i="2" s="1"/>
  <c r="GK181" i="2"/>
  <c r="GJ181" i="2"/>
  <c r="GI181" i="2"/>
  <c r="GO181" i="2" s="1"/>
  <c r="GQ181" i="2" s="1"/>
  <c r="GH181" i="2"/>
  <c r="GG181" i="2"/>
  <c r="GF181" i="2"/>
  <c r="GD181" i="2"/>
  <c r="GC181" i="2"/>
  <c r="GE181" i="2" s="1"/>
  <c r="FX181" i="2"/>
  <c r="FW181" i="2"/>
  <c r="FY181" i="2" s="1"/>
  <c r="FU181" i="2"/>
  <c r="FT181" i="2"/>
  <c r="FS181" i="2"/>
  <c r="FR181" i="2"/>
  <c r="FQ181" i="2"/>
  <c r="FL181" i="2"/>
  <c r="FM181" i="2" s="1"/>
  <c r="FK181" i="2"/>
  <c r="FH181" i="2"/>
  <c r="FF181" i="2"/>
  <c r="FE181" i="2"/>
  <c r="EZ181" i="2"/>
  <c r="EY181" i="2"/>
  <c r="FA181" i="2" s="1"/>
  <c r="EW181" i="2"/>
  <c r="FC181" i="2" s="1"/>
  <c r="EV181" i="2"/>
  <c r="EU181" i="2"/>
  <c r="ET181" i="2"/>
  <c r="ES181" i="2"/>
  <c r="EQ181" i="2"/>
  <c r="EP181" i="2"/>
  <c r="ER181" i="2" s="1"/>
  <c r="EM181" i="2"/>
  <c r="EL181" i="2"/>
  <c r="EK181" i="2"/>
  <c r="EJ181" i="2"/>
  <c r="EH181" i="2"/>
  <c r="EG181" i="2"/>
  <c r="EI181" i="2" s="1"/>
  <c r="EE181" i="2"/>
  <c r="EN181" i="2" s="1"/>
  <c r="ED181" i="2"/>
  <c r="EF181" i="2" s="1"/>
  <c r="EB181" i="2"/>
  <c r="EA181" i="2"/>
  <c r="EC181" i="2" s="1"/>
  <c r="DV181" i="2"/>
  <c r="DS181" i="2"/>
  <c r="DR181" i="2"/>
  <c r="DT181" i="2" s="1"/>
  <c r="DQ181" i="2"/>
  <c r="DP181" i="2"/>
  <c r="DO181" i="2"/>
  <c r="DU181" i="2" s="1"/>
  <c r="DW181" i="2" s="1"/>
  <c r="DJ181" i="2"/>
  <c r="DI181" i="2"/>
  <c r="DK181" i="2" s="1"/>
  <c r="DG181" i="2"/>
  <c r="DM181" i="2" s="1"/>
  <c r="DF181" i="2"/>
  <c r="CY181" i="2"/>
  <c r="CX181" i="2"/>
  <c r="CW181" i="2"/>
  <c r="CU181" i="2"/>
  <c r="CT181" i="2"/>
  <c r="CV181" i="2" s="1"/>
  <c r="CS181" i="2"/>
  <c r="CR181" i="2"/>
  <c r="DA181" i="2" s="1"/>
  <c r="CQ181" i="2"/>
  <c r="CZ181" i="2" s="1"/>
  <c r="DB181" i="2" s="1"/>
  <c r="CL181" i="2"/>
  <c r="CK181" i="2"/>
  <c r="CM181" i="2" s="1"/>
  <c r="CI181" i="2"/>
  <c r="CO181" i="2" s="1"/>
  <c r="CH181" i="2"/>
  <c r="CF181" i="2"/>
  <c r="CE181" i="2"/>
  <c r="CG181" i="2" s="1"/>
  <c r="BZ181" i="2"/>
  <c r="CA181" i="2" s="1"/>
  <c r="BY181" i="2"/>
  <c r="BW181" i="2"/>
  <c r="BV181" i="2"/>
  <c r="BX181" i="2" s="1"/>
  <c r="BT181" i="2"/>
  <c r="CC181" i="2" s="1"/>
  <c r="BS181" i="2"/>
  <c r="BR181" i="2"/>
  <c r="BQ181" i="2"/>
  <c r="BP181" i="2"/>
  <c r="BN181" i="2"/>
  <c r="BM181" i="2"/>
  <c r="BO181" i="2" s="1"/>
  <c r="BK181" i="2"/>
  <c r="BJ181" i="2"/>
  <c r="BL181" i="2" s="1"/>
  <c r="BE181" i="2"/>
  <c r="BD181" i="2"/>
  <c r="BB181" i="2"/>
  <c r="BA181" i="2"/>
  <c r="AY181" i="2"/>
  <c r="AX181" i="2"/>
  <c r="AZ181" i="2" s="1"/>
  <c r="AV181" i="2"/>
  <c r="AU181" i="2"/>
  <c r="AW181" i="2" s="1"/>
  <c r="AT181" i="2"/>
  <c r="AS181" i="2"/>
  <c r="AR181" i="2"/>
  <c r="AP181" i="2"/>
  <c r="AO181" i="2"/>
  <c r="AJ181" i="2"/>
  <c r="AI181" i="2"/>
  <c r="AK181" i="2" s="1"/>
  <c r="AG181" i="2"/>
  <c r="AF181" i="2"/>
  <c r="AH181" i="2" s="1"/>
  <c r="AD181" i="2"/>
  <c r="AE181" i="2" s="1"/>
  <c r="AC181" i="2"/>
  <c r="AA181" i="2"/>
  <c r="Z181" i="2"/>
  <c r="AB181" i="2" s="1"/>
  <c r="X181" i="2"/>
  <c r="W181" i="2"/>
  <c r="Y181" i="2" s="1"/>
  <c r="V181" i="2"/>
  <c r="U181" i="2"/>
  <c r="T181" i="2"/>
  <c r="R181" i="2"/>
  <c r="Q181" i="2"/>
  <c r="S181" i="2" s="1"/>
  <c r="O181" i="2"/>
  <c r="N181" i="2"/>
  <c r="L181" i="2"/>
  <c r="K181" i="2"/>
  <c r="M181" i="2" s="1"/>
  <c r="J181" i="2"/>
  <c r="I181" i="2"/>
  <c r="H181" i="2"/>
  <c r="E181" i="2"/>
  <c r="C181" i="2"/>
  <c r="B181" i="2"/>
  <c r="LD180" i="2"/>
  <c r="LA180" i="2"/>
  <c r="KV180" i="2"/>
  <c r="KX180" i="2" s="1"/>
  <c r="KT180" i="2"/>
  <c r="KW180" i="2" s="1"/>
  <c r="KS180" i="2"/>
  <c r="KR180" i="2"/>
  <c r="KO180" i="2"/>
  <c r="KL180" i="2"/>
  <c r="KI180" i="2"/>
  <c r="KF180" i="2"/>
  <c r="KB180" i="2"/>
  <c r="KA180" i="2"/>
  <c r="JZ180" i="2"/>
  <c r="JW180" i="2"/>
  <c r="JS180" i="2"/>
  <c r="JR180" i="2"/>
  <c r="JT180" i="2" s="1"/>
  <c r="JQ180" i="2"/>
  <c r="JN180" i="2"/>
  <c r="JK180" i="2"/>
  <c r="JH180" i="2"/>
  <c r="JG180" i="2"/>
  <c r="JF180" i="2"/>
  <c r="JE180" i="2"/>
  <c r="JB180" i="2"/>
  <c r="IY180" i="2"/>
  <c r="IR180" i="2"/>
  <c r="IQ180" i="2"/>
  <c r="IS180" i="2" s="1"/>
  <c r="IP180" i="2"/>
  <c r="IM180" i="2"/>
  <c r="IJ180" i="2"/>
  <c r="IF180" i="2"/>
  <c r="IU180" i="2" s="1"/>
  <c r="IC180" i="2"/>
  <c r="IB180" i="2"/>
  <c r="ID180" i="2" s="1"/>
  <c r="IA180" i="2"/>
  <c r="HX180" i="2"/>
  <c r="HU180" i="2"/>
  <c r="HR180" i="2"/>
  <c r="HN180" i="2"/>
  <c r="HM180" i="2"/>
  <c r="IE180" i="2" s="1"/>
  <c r="HL180" i="2"/>
  <c r="HI180" i="2"/>
  <c r="HF180" i="2"/>
  <c r="HC180" i="2"/>
  <c r="GW180" i="2"/>
  <c r="GT180" i="2"/>
  <c r="GP180" i="2"/>
  <c r="GQ180" i="2" s="1"/>
  <c r="GO180" i="2"/>
  <c r="GN180" i="2"/>
  <c r="GK180" i="2"/>
  <c r="GH180" i="2"/>
  <c r="GE180" i="2"/>
  <c r="GA180" i="2"/>
  <c r="FZ180" i="2"/>
  <c r="FY180" i="2"/>
  <c r="FV180" i="2"/>
  <c r="FS180" i="2"/>
  <c r="FN180" i="2"/>
  <c r="FM180" i="2"/>
  <c r="FI180" i="2"/>
  <c r="FG180" i="2"/>
  <c r="FC180" i="2"/>
  <c r="FB180" i="2"/>
  <c r="FD180" i="2" s="1"/>
  <c r="FA180" i="2"/>
  <c r="EX180" i="2"/>
  <c r="EU180" i="2"/>
  <c r="ER180" i="2"/>
  <c r="EO180" i="2"/>
  <c r="EN180" i="2"/>
  <c r="EM180" i="2"/>
  <c r="EL180" i="2"/>
  <c r="EI180" i="2"/>
  <c r="EF180" i="2"/>
  <c r="EC180" i="2"/>
  <c r="DV180" i="2"/>
  <c r="DU180" i="2"/>
  <c r="DW180" i="2" s="1"/>
  <c r="DT180" i="2"/>
  <c r="DQ180" i="2"/>
  <c r="DM180" i="2"/>
  <c r="DN180" i="2" s="1"/>
  <c r="DL180" i="2"/>
  <c r="DK180" i="2"/>
  <c r="DH180" i="2"/>
  <c r="DC180" i="2"/>
  <c r="DA180" i="2"/>
  <c r="DB180" i="2" s="1"/>
  <c r="CZ180" i="2"/>
  <c r="CY180" i="2"/>
  <c r="CV180" i="2"/>
  <c r="CS180" i="2"/>
  <c r="CO180" i="2"/>
  <c r="CP180" i="2" s="1"/>
  <c r="CN180" i="2"/>
  <c r="CM180" i="2"/>
  <c r="CJ180" i="2"/>
  <c r="CG180" i="2"/>
  <c r="CC180" i="2"/>
  <c r="CB180" i="2"/>
  <c r="CA180" i="2"/>
  <c r="BX180" i="2"/>
  <c r="BU180" i="2"/>
  <c r="BR180" i="2"/>
  <c r="BO180" i="2"/>
  <c r="BL180" i="2"/>
  <c r="BI180" i="2"/>
  <c r="BH180" i="2"/>
  <c r="BG180" i="2"/>
  <c r="BF180" i="2"/>
  <c r="BC180" i="2"/>
  <c r="AZ180" i="2"/>
  <c r="AW180" i="2"/>
  <c r="AT180" i="2"/>
  <c r="AQ180" i="2"/>
  <c r="AM180" i="2"/>
  <c r="AL180" i="2"/>
  <c r="DX180" i="2" s="1"/>
  <c r="AK180" i="2"/>
  <c r="AH180" i="2"/>
  <c r="AE180" i="2"/>
  <c r="AB180" i="2"/>
  <c r="Y180" i="2"/>
  <c r="V180" i="2"/>
  <c r="S180" i="2"/>
  <c r="P180" i="2"/>
  <c r="M180" i="2"/>
  <c r="J180" i="2"/>
  <c r="G180" i="2"/>
  <c r="D180" i="2"/>
  <c r="LD179" i="2"/>
  <c r="LA179" i="2"/>
  <c r="KU179" i="2"/>
  <c r="KT179" i="2"/>
  <c r="KW179" i="2" s="1"/>
  <c r="KS179" i="2"/>
  <c r="KV179" i="2" s="1"/>
  <c r="KX179" i="2" s="1"/>
  <c r="KR179" i="2"/>
  <c r="KO179" i="2"/>
  <c r="KL179" i="2"/>
  <c r="KI179" i="2"/>
  <c r="KF179" i="2"/>
  <c r="KC179" i="2"/>
  <c r="KB179" i="2"/>
  <c r="KA179" i="2"/>
  <c r="JZ179" i="2"/>
  <c r="JW179" i="2"/>
  <c r="JS179" i="2"/>
  <c r="JR179" i="2"/>
  <c r="JT179" i="2" s="1"/>
  <c r="JQ179" i="2"/>
  <c r="JN179" i="2"/>
  <c r="JK179" i="2"/>
  <c r="JG179" i="2"/>
  <c r="JH179" i="2" s="1"/>
  <c r="JF179" i="2"/>
  <c r="JE179" i="2"/>
  <c r="JB179" i="2"/>
  <c r="IY179" i="2"/>
  <c r="IS179" i="2"/>
  <c r="IR179" i="2"/>
  <c r="IQ179" i="2"/>
  <c r="IP179" i="2"/>
  <c r="IM179" i="2"/>
  <c r="IJ179" i="2"/>
  <c r="II179" i="2"/>
  <c r="IF179" i="2"/>
  <c r="IU179" i="2" s="1"/>
  <c r="IC179" i="2"/>
  <c r="IB179" i="2"/>
  <c r="ID179" i="2" s="1"/>
  <c r="IA179" i="2"/>
  <c r="HX179" i="2"/>
  <c r="HU179" i="2"/>
  <c r="HR179" i="2"/>
  <c r="HL179" i="2"/>
  <c r="HJ179" i="2"/>
  <c r="HH179" i="2"/>
  <c r="HN179" i="2" s="1"/>
  <c r="HF179" i="2"/>
  <c r="HC179" i="2"/>
  <c r="GX179" i="2"/>
  <c r="GW179" i="2"/>
  <c r="GT179" i="2"/>
  <c r="GQ179" i="2"/>
  <c r="GP179" i="2"/>
  <c r="GO179" i="2"/>
  <c r="GN179" i="2"/>
  <c r="GK179" i="2"/>
  <c r="GH179" i="2"/>
  <c r="GE179" i="2"/>
  <c r="GB179" i="2"/>
  <c r="GA179" i="2"/>
  <c r="FZ179" i="2"/>
  <c r="FY179" i="2"/>
  <c r="FV179" i="2"/>
  <c r="FS179" i="2"/>
  <c r="FP179" i="2"/>
  <c r="FO179" i="2"/>
  <c r="FN179" i="2"/>
  <c r="FM179" i="2"/>
  <c r="FJ179" i="2"/>
  <c r="FG179" i="2"/>
  <c r="FC179" i="2"/>
  <c r="FB179" i="2"/>
  <c r="FD179" i="2" s="1"/>
  <c r="FA179" i="2"/>
  <c r="EX179" i="2"/>
  <c r="EU179" i="2"/>
  <c r="ER179" i="2"/>
  <c r="EN179" i="2"/>
  <c r="EM179" i="2"/>
  <c r="EO179" i="2" s="1"/>
  <c r="EL179" i="2"/>
  <c r="EI179" i="2"/>
  <c r="EF179" i="2"/>
  <c r="EC179" i="2"/>
  <c r="DV179" i="2"/>
  <c r="DU179" i="2"/>
  <c r="DT179" i="2"/>
  <c r="DQ179" i="2"/>
  <c r="DN179" i="2"/>
  <c r="DM179" i="2"/>
  <c r="DL179" i="2"/>
  <c r="DK179" i="2"/>
  <c r="DH179" i="2"/>
  <c r="DB179" i="2"/>
  <c r="DA179" i="2"/>
  <c r="CZ179" i="2"/>
  <c r="CY179" i="2"/>
  <c r="CV179" i="2"/>
  <c r="CS179" i="2"/>
  <c r="CO179" i="2"/>
  <c r="CP179" i="2" s="1"/>
  <c r="CN179" i="2"/>
  <c r="CM179" i="2"/>
  <c r="CJ179" i="2"/>
  <c r="CG179" i="2"/>
  <c r="CD179" i="2"/>
  <c r="CC179" i="2"/>
  <c r="CB179" i="2"/>
  <c r="CA179" i="2"/>
  <c r="BX179" i="2"/>
  <c r="BU179" i="2"/>
  <c r="BR179" i="2"/>
  <c r="BO179" i="2"/>
  <c r="BL179" i="2"/>
  <c r="BH179" i="2"/>
  <c r="DD179" i="2" s="1"/>
  <c r="BG179" i="2"/>
  <c r="BI179" i="2" s="1"/>
  <c r="BF179" i="2"/>
  <c r="BC179" i="2"/>
  <c r="AZ179" i="2"/>
  <c r="AW179" i="2"/>
  <c r="AT179" i="2"/>
  <c r="AQ179" i="2"/>
  <c r="AM179" i="2"/>
  <c r="AL179" i="2"/>
  <c r="AK179" i="2"/>
  <c r="AH179" i="2"/>
  <c r="AE179" i="2"/>
  <c r="AB179" i="2"/>
  <c r="Y179" i="2"/>
  <c r="V179" i="2"/>
  <c r="S179" i="2"/>
  <c r="P179" i="2"/>
  <c r="M179" i="2"/>
  <c r="J179" i="2"/>
  <c r="F179" i="2"/>
  <c r="D179" i="2"/>
  <c r="LD178" i="2"/>
  <c r="LA178" i="2"/>
  <c r="KW178" i="2"/>
  <c r="KV178" i="2"/>
  <c r="KX178" i="2" s="1"/>
  <c r="KU178" i="2"/>
  <c r="KT178" i="2"/>
  <c r="KS178" i="2"/>
  <c r="KR178" i="2"/>
  <c r="KO178" i="2"/>
  <c r="KL178" i="2"/>
  <c r="KI178" i="2"/>
  <c r="KF178" i="2"/>
  <c r="KC178" i="2"/>
  <c r="KB178" i="2"/>
  <c r="KA178" i="2"/>
  <c r="JZ178" i="2"/>
  <c r="JW178" i="2"/>
  <c r="JS178" i="2"/>
  <c r="JR178" i="2"/>
  <c r="JQ178" i="2"/>
  <c r="JN178" i="2"/>
  <c r="JK178" i="2"/>
  <c r="JG178" i="2"/>
  <c r="JF178" i="2"/>
  <c r="JH178" i="2" s="1"/>
  <c r="JE178" i="2"/>
  <c r="JB178" i="2"/>
  <c r="IY178" i="2"/>
  <c r="IR178" i="2"/>
  <c r="IQ178" i="2"/>
  <c r="IS178" i="2" s="1"/>
  <c r="IP178" i="2"/>
  <c r="IM178" i="2"/>
  <c r="IJ178" i="2"/>
  <c r="IC178" i="2"/>
  <c r="IB178" i="2"/>
  <c r="IA178" i="2"/>
  <c r="HX178" i="2"/>
  <c r="HU178" i="2"/>
  <c r="HR178" i="2"/>
  <c r="HM178" i="2"/>
  <c r="HL178" i="2"/>
  <c r="HI178" i="2"/>
  <c r="HH178" i="2"/>
  <c r="HF178" i="2"/>
  <c r="HC178" i="2"/>
  <c r="GW178" i="2"/>
  <c r="GT178" i="2"/>
  <c r="GP178" i="2"/>
  <c r="GQ178" i="2" s="1"/>
  <c r="GO178" i="2"/>
  <c r="GN178" i="2"/>
  <c r="GK178" i="2"/>
  <c r="GH178" i="2"/>
  <c r="GE178" i="2"/>
  <c r="GA178" i="2"/>
  <c r="FZ178" i="2"/>
  <c r="GB178" i="2" s="1"/>
  <c r="FY178" i="2"/>
  <c r="FV178" i="2"/>
  <c r="FS178" i="2"/>
  <c r="FO178" i="2"/>
  <c r="FN178" i="2"/>
  <c r="FM178" i="2"/>
  <c r="FJ178" i="2"/>
  <c r="FG178" i="2"/>
  <c r="FC178" i="2"/>
  <c r="FB178" i="2"/>
  <c r="FD178" i="2" s="1"/>
  <c r="FA178" i="2"/>
  <c r="EX178" i="2"/>
  <c r="EU178" i="2"/>
  <c r="ER178" i="2"/>
  <c r="EN178" i="2"/>
  <c r="EM178" i="2"/>
  <c r="EO178" i="2" s="1"/>
  <c r="EL178" i="2"/>
  <c r="EI178" i="2"/>
  <c r="EF178" i="2"/>
  <c r="EC178" i="2"/>
  <c r="DV178" i="2"/>
  <c r="DU178" i="2"/>
  <c r="DW178" i="2" s="1"/>
  <c r="DT178" i="2"/>
  <c r="DQ178" i="2"/>
  <c r="DN178" i="2"/>
  <c r="DM178" i="2"/>
  <c r="DL178" i="2"/>
  <c r="DK178" i="2"/>
  <c r="DH178" i="2"/>
  <c r="DD178" i="2"/>
  <c r="DB178" i="2"/>
  <c r="DA178" i="2"/>
  <c r="CZ178" i="2"/>
  <c r="CY178" i="2"/>
  <c r="CV178" i="2"/>
  <c r="CS178" i="2"/>
  <c r="CP178" i="2"/>
  <c r="CO178" i="2"/>
  <c r="CN178" i="2"/>
  <c r="CM178" i="2"/>
  <c r="CJ178" i="2"/>
  <c r="CG178" i="2"/>
  <c r="CC178" i="2"/>
  <c r="CB178" i="2"/>
  <c r="CA178" i="2"/>
  <c r="BX178" i="2"/>
  <c r="BU178" i="2"/>
  <c r="BR178" i="2"/>
  <c r="BO178" i="2"/>
  <c r="BL178" i="2"/>
  <c r="BI178" i="2"/>
  <c r="BH178" i="2"/>
  <c r="BG178" i="2"/>
  <c r="DC178" i="2" s="1"/>
  <c r="DE178" i="2" s="1"/>
  <c r="BF178" i="2"/>
  <c r="BC178" i="2"/>
  <c r="AZ178" i="2"/>
  <c r="AW178" i="2"/>
  <c r="AT178" i="2"/>
  <c r="AQ178" i="2"/>
  <c r="AN178" i="2"/>
  <c r="AM178" i="2"/>
  <c r="AL178" i="2"/>
  <c r="AK178" i="2"/>
  <c r="AH178" i="2"/>
  <c r="AE178" i="2"/>
  <c r="AB178" i="2"/>
  <c r="Y178" i="2"/>
  <c r="V178" i="2"/>
  <c r="S178" i="2"/>
  <c r="P178" i="2"/>
  <c r="M178" i="2"/>
  <c r="J178" i="2"/>
  <c r="F178" i="2"/>
  <c r="D178" i="2"/>
  <c r="LD177" i="2"/>
  <c r="LA177" i="2"/>
  <c r="KV177" i="2"/>
  <c r="KX177" i="2" s="1"/>
  <c r="KT177" i="2"/>
  <c r="KW177" i="2" s="1"/>
  <c r="KS177" i="2"/>
  <c r="KR177" i="2"/>
  <c r="KO177" i="2"/>
  <c r="KL177" i="2"/>
  <c r="KI177" i="2"/>
  <c r="KF177" i="2"/>
  <c r="KB177" i="2"/>
  <c r="KA177" i="2"/>
  <c r="JZ177" i="2"/>
  <c r="JW177" i="2"/>
  <c r="JS177" i="2"/>
  <c r="JR177" i="2"/>
  <c r="JQ177" i="2"/>
  <c r="JN177" i="2"/>
  <c r="JK177" i="2"/>
  <c r="JG177" i="2"/>
  <c r="JF177" i="2"/>
  <c r="JH177" i="2" s="1"/>
  <c r="JE177" i="2"/>
  <c r="JB177" i="2"/>
  <c r="IY177" i="2"/>
  <c r="IR177" i="2"/>
  <c r="IQ177" i="2"/>
  <c r="IS177" i="2" s="1"/>
  <c r="IP177" i="2"/>
  <c r="IM177" i="2"/>
  <c r="IJ177" i="2"/>
  <c r="II177" i="2"/>
  <c r="IC177" i="2"/>
  <c r="IB177" i="2"/>
  <c r="ID177" i="2" s="1"/>
  <c r="IA177" i="2"/>
  <c r="HX177" i="2"/>
  <c r="HU177" i="2"/>
  <c r="HR177" i="2"/>
  <c r="HN177" i="2"/>
  <c r="HM177" i="2"/>
  <c r="HL177" i="2"/>
  <c r="HI177" i="2"/>
  <c r="HF177" i="2"/>
  <c r="HC177" i="2"/>
  <c r="GW177" i="2"/>
  <c r="GT177" i="2"/>
  <c r="GQ177" i="2"/>
  <c r="GP177" i="2"/>
  <c r="GO177" i="2"/>
  <c r="GN177" i="2"/>
  <c r="GK177" i="2"/>
  <c r="GH177" i="2"/>
  <c r="GE177" i="2"/>
  <c r="GA177" i="2"/>
  <c r="FZ177" i="2"/>
  <c r="FY177" i="2"/>
  <c r="FV177" i="2"/>
  <c r="FS177" i="2"/>
  <c r="FO177" i="2"/>
  <c r="FN177" i="2"/>
  <c r="GX177" i="2" s="1"/>
  <c r="FM177" i="2"/>
  <c r="FJ177" i="2"/>
  <c r="FG177" i="2"/>
  <c r="FC177" i="2"/>
  <c r="FB177" i="2"/>
  <c r="FD177" i="2" s="1"/>
  <c r="FA177" i="2"/>
  <c r="EX177" i="2"/>
  <c r="EU177" i="2"/>
  <c r="ER177" i="2"/>
  <c r="EN177" i="2"/>
  <c r="EM177" i="2"/>
  <c r="EO177" i="2" s="1"/>
  <c r="EL177" i="2"/>
  <c r="EI177" i="2"/>
  <c r="EF177" i="2"/>
  <c r="EC177" i="2"/>
  <c r="DV177" i="2"/>
  <c r="DU177" i="2"/>
  <c r="DT177" i="2"/>
  <c r="DQ177" i="2"/>
  <c r="DN177" i="2"/>
  <c r="DM177" i="2"/>
  <c r="DL177" i="2"/>
  <c r="DK177" i="2"/>
  <c r="DH177" i="2"/>
  <c r="DC177" i="2"/>
  <c r="DB177" i="2"/>
  <c r="DA177" i="2"/>
  <c r="CZ177" i="2"/>
  <c r="CY177" i="2"/>
  <c r="CV177" i="2"/>
  <c r="CS177" i="2"/>
  <c r="CO177" i="2"/>
  <c r="CP177" i="2" s="1"/>
  <c r="CN177" i="2"/>
  <c r="CM177" i="2"/>
  <c r="CJ177" i="2"/>
  <c r="CG177" i="2"/>
  <c r="CD177" i="2"/>
  <c r="CC177" i="2"/>
  <c r="CB177" i="2"/>
  <c r="CA177" i="2"/>
  <c r="BX177" i="2"/>
  <c r="BU177" i="2"/>
  <c r="BR177" i="2"/>
  <c r="BO177" i="2"/>
  <c r="BL177" i="2"/>
  <c r="BH177" i="2"/>
  <c r="DD177" i="2" s="1"/>
  <c r="BG177" i="2"/>
  <c r="BF177" i="2"/>
  <c r="BC177" i="2"/>
  <c r="AZ177" i="2"/>
  <c r="AW177" i="2"/>
  <c r="AT177" i="2"/>
  <c r="AQ177" i="2"/>
  <c r="AN177" i="2"/>
  <c r="AM177" i="2"/>
  <c r="AL177" i="2"/>
  <c r="AK177" i="2"/>
  <c r="AH177" i="2"/>
  <c r="AE177" i="2"/>
  <c r="AB177" i="2"/>
  <c r="Y177" i="2"/>
  <c r="V177" i="2"/>
  <c r="S177" i="2"/>
  <c r="P177" i="2"/>
  <c r="M177" i="2"/>
  <c r="J177" i="2"/>
  <c r="G177" i="2"/>
  <c r="D177" i="2"/>
  <c r="LD176" i="2"/>
  <c r="LA176" i="2"/>
  <c r="KT176" i="2"/>
  <c r="KW176" i="2" s="1"/>
  <c r="KS176" i="2"/>
  <c r="KV176" i="2" s="1"/>
  <c r="KR176" i="2"/>
  <c r="KO176" i="2"/>
  <c r="KL176" i="2"/>
  <c r="KI176" i="2"/>
  <c r="KF176" i="2"/>
  <c r="KB176" i="2"/>
  <c r="KA176" i="2"/>
  <c r="JZ176" i="2"/>
  <c r="JW176" i="2"/>
  <c r="JS176" i="2"/>
  <c r="JR176" i="2"/>
  <c r="JT176" i="2" s="1"/>
  <c r="JQ176" i="2"/>
  <c r="JN176" i="2"/>
  <c r="JK176" i="2"/>
  <c r="JH176" i="2"/>
  <c r="JG176" i="2"/>
  <c r="JF176" i="2"/>
  <c r="JE176" i="2"/>
  <c r="JB176" i="2"/>
  <c r="IY176" i="2"/>
  <c r="IR176" i="2"/>
  <c r="IQ176" i="2"/>
  <c r="IS176" i="2" s="1"/>
  <c r="IP176" i="2"/>
  <c r="IM176" i="2"/>
  <c r="IJ176" i="2"/>
  <c r="IF176" i="2"/>
  <c r="IU176" i="2" s="1"/>
  <c r="IC176" i="2"/>
  <c r="IB176" i="2"/>
  <c r="ID176" i="2" s="1"/>
  <c r="IA176" i="2"/>
  <c r="HX176" i="2"/>
  <c r="HU176" i="2"/>
  <c r="HR176" i="2"/>
  <c r="HN176" i="2"/>
  <c r="HM176" i="2"/>
  <c r="IE176" i="2" s="1"/>
  <c r="HL176" i="2"/>
  <c r="HI176" i="2"/>
  <c r="HF176" i="2"/>
  <c r="HC176" i="2"/>
  <c r="GW176" i="2"/>
  <c r="GT176" i="2"/>
  <c r="GQ176" i="2"/>
  <c r="GP176" i="2"/>
  <c r="GO176" i="2"/>
  <c r="GN176" i="2"/>
  <c r="GK176" i="2"/>
  <c r="GH176" i="2"/>
  <c r="GE176" i="2"/>
  <c r="GA176" i="2"/>
  <c r="FZ176" i="2"/>
  <c r="GB176" i="2" s="1"/>
  <c r="FY176" i="2"/>
  <c r="FV176" i="2"/>
  <c r="FS176" i="2"/>
  <c r="FO176" i="2"/>
  <c r="FN176" i="2"/>
  <c r="FP176" i="2" s="1"/>
  <c r="FM176" i="2"/>
  <c r="FJ176" i="2"/>
  <c r="FG176" i="2"/>
  <c r="FD176" i="2"/>
  <c r="FC176" i="2"/>
  <c r="FB176" i="2"/>
  <c r="FA176" i="2"/>
  <c r="EX176" i="2"/>
  <c r="EU176" i="2"/>
  <c r="ER176" i="2"/>
  <c r="EN176" i="2"/>
  <c r="EM176" i="2"/>
  <c r="EL176" i="2"/>
  <c r="EI176" i="2"/>
  <c r="EF176" i="2"/>
  <c r="EC176" i="2"/>
  <c r="DV176" i="2"/>
  <c r="DU176" i="2"/>
  <c r="DW176" i="2" s="1"/>
  <c r="DT176" i="2"/>
  <c r="DQ176" i="2"/>
  <c r="DM176" i="2"/>
  <c r="DL176" i="2"/>
  <c r="DK176" i="2"/>
  <c r="DH176" i="2"/>
  <c r="DA176" i="2"/>
  <c r="CZ176" i="2"/>
  <c r="DB176" i="2" s="1"/>
  <c r="CY176" i="2"/>
  <c r="CV176" i="2"/>
  <c r="CS176" i="2"/>
  <c r="CO176" i="2"/>
  <c r="CN176" i="2"/>
  <c r="CP176" i="2" s="1"/>
  <c r="CM176" i="2"/>
  <c r="CJ176" i="2"/>
  <c r="CG176" i="2"/>
  <c r="CC176" i="2"/>
  <c r="CB176" i="2"/>
  <c r="CD176" i="2" s="1"/>
  <c r="CA176" i="2"/>
  <c r="BX176" i="2"/>
  <c r="BU176" i="2"/>
  <c r="BR176" i="2"/>
  <c r="BO176" i="2"/>
  <c r="BL176" i="2"/>
  <c r="BH176" i="2"/>
  <c r="DD176" i="2" s="1"/>
  <c r="BG176" i="2"/>
  <c r="BF176" i="2"/>
  <c r="BC176" i="2"/>
  <c r="AZ176" i="2"/>
  <c r="AW176" i="2"/>
  <c r="AT176" i="2"/>
  <c r="AQ176" i="2"/>
  <c r="AN176" i="2"/>
  <c r="AM176" i="2"/>
  <c r="AL176" i="2"/>
  <c r="AK176" i="2"/>
  <c r="AH176" i="2"/>
  <c r="AE176" i="2"/>
  <c r="AB176" i="2"/>
  <c r="Y176" i="2"/>
  <c r="V176" i="2"/>
  <c r="S176" i="2"/>
  <c r="P176" i="2"/>
  <c r="M176" i="2"/>
  <c r="J176" i="2"/>
  <c r="G176" i="2"/>
  <c r="D176" i="2"/>
  <c r="LD175" i="2"/>
  <c r="LA175" i="2"/>
  <c r="KT175" i="2"/>
  <c r="KW175" i="2" s="1"/>
  <c r="KS175" i="2"/>
  <c r="KR175" i="2"/>
  <c r="KO175" i="2"/>
  <c r="KL175" i="2"/>
  <c r="KI175" i="2"/>
  <c r="KF175" i="2"/>
  <c r="KB175" i="2"/>
  <c r="KA175" i="2"/>
  <c r="KC175" i="2" s="1"/>
  <c r="JZ175" i="2"/>
  <c r="JW175" i="2"/>
  <c r="JT175" i="2"/>
  <c r="JS175" i="2"/>
  <c r="JR175" i="2"/>
  <c r="JQ175" i="2"/>
  <c r="JN175" i="2"/>
  <c r="JK175" i="2"/>
  <c r="JG175" i="2"/>
  <c r="JF175" i="2"/>
  <c r="JE175" i="2"/>
  <c r="JB175" i="2"/>
  <c r="IY175" i="2"/>
  <c r="IS175" i="2"/>
  <c r="IR175" i="2"/>
  <c r="IQ175" i="2"/>
  <c r="IP175" i="2"/>
  <c r="IM175" i="2"/>
  <c r="IJ175" i="2"/>
  <c r="IE175" i="2"/>
  <c r="ID175" i="2"/>
  <c r="IC175" i="2"/>
  <c r="IB175" i="2"/>
  <c r="IA175" i="2"/>
  <c r="HX175" i="2"/>
  <c r="HU175" i="2"/>
  <c r="HR175" i="2"/>
  <c r="HO175" i="2"/>
  <c r="HN175" i="2"/>
  <c r="IF175" i="2" s="1"/>
  <c r="IU175" i="2" s="1"/>
  <c r="HM175" i="2"/>
  <c r="HL175" i="2"/>
  <c r="HI175" i="2"/>
  <c r="HF175" i="2"/>
  <c r="HC175" i="2"/>
  <c r="GY175" i="2"/>
  <c r="GW175" i="2"/>
  <c r="GT175" i="2"/>
  <c r="GP175" i="2"/>
  <c r="GO175" i="2"/>
  <c r="GQ175" i="2" s="1"/>
  <c r="GN175" i="2"/>
  <c r="GK175" i="2"/>
  <c r="GH175" i="2"/>
  <c r="GE175" i="2"/>
  <c r="FZ175" i="2"/>
  <c r="GB175" i="2" s="1"/>
  <c r="FY175" i="2"/>
  <c r="FU175" i="2"/>
  <c r="GA175" i="2" s="1"/>
  <c r="FS175" i="2"/>
  <c r="FM175" i="2"/>
  <c r="FJ175" i="2"/>
  <c r="FI175" i="2"/>
  <c r="FO175" i="2" s="1"/>
  <c r="FH175" i="2"/>
  <c r="FN175" i="2" s="1"/>
  <c r="FG175" i="2"/>
  <c r="FB175" i="2"/>
  <c r="FA175" i="2"/>
  <c r="EX175" i="2"/>
  <c r="EW175" i="2"/>
  <c r="FC175" i="2" s="1"/>
  <c r="EU175" i="2"/>
  <c r="ER175" i="2"/>
  <c r="EM175" i="2"/>
  <c r="EO175" i="2" s="1"/>
  <c r="EL175" i="2"/>
  <c r="EH175" i="2"/>
  <c r="EN175" i="2" s="1"/>
  <c r="EF175" i="2"/>
  <c r="EC175" i="2"/>
  <c r="DW175" i="2"/>
  <c r="DV175" i="2"/>
  <c r="DU175" i="2"/>
  <c r="DT175" i="2"/>
  <c r="DQ175" i="2"/>
  <c r="DM175" i="2"/>
  <c r="DL175" i="2"/>
  <c r="DN175" i="2" s="1"/>
  <c r="DK175" i="2"/>
  <c r="DH175" i="2"/>
  <c r="DA175" i="2"/>
  <c r="CZ175" i="2"/>
  <c r="DB175" i="2" s="1"/>
  <c r="CY175" i="2"/>
  <c r="CV175" i="2"/>
  <c r="CS175" i="2"/>
  <c r="CO175" i="2"/>
  <c r="CP175" i="2" s="1"/>
  <c r="CN175" i="2"/>
  <c r="CM175" i="2"/>
  <c r="CJ175" i="2"/>
  <c r="CG175" i="2"/>
  <c r="CC175" i="2"/>
  <c r="DD175" i="2" s="1"/>
  <c r="CB175" i="2"/>
  <c r="CD175" i="2" s="1"/>
  <c r="CA175" i="2"/>
  <c r="BX175" i="2"/>
  <c r="BU175" i="2"/>
  <c r="BR175" i="2"/>
  <c r="BO175" i="2"/>
  <c r="BL175" i="2"/>
  <c r="BI175" i="2"/>
  <c r="BH175" i="2"/>
  <c r="BG175" i="2"/>
  <c r="BF175" i="2"/>
  <c r="BC175" i="2"/>
  <c r="AZ175" i="2"/>
  <c r="AW175" i="2"/>
  <c r="AR175" i="2"/>
  <c r="AQ175" i="2"/>
  <c r="AN175" i="2"/>
  <c r="AM175" i="2"/>
  <c r="AL175" i="2"/>
  <c r="AK175" i="2"/>
  <c r="AH175" i="2"/>
  <c r="AE175" i="2"/>
  <c r="AB175" i="2"/>
  <c r="Y175" i="2"/>
  <c r="V175" i="2"/>
  <c r="S175" i="2"/>
  <c r="P175" i="2"/>
  <c r="M175" i="2"/>
  <c r="J175" i="2"/>
  <c r="F175" i="2"/>
  <c r="D175" i="2"/>
  <c r="LD174" i="2"/>
  <c r="LC174" i="2"/>
  <c r="LB174" i="2"/>
  <c r="KZ174" i="2"/>
  <c r="KY174" i="2"/>
  <c r="LA174" i="2" s="1"/>
  <c r="KT174" i="2"/>
  <c r="KQ174" i="2"/>
  <c r="KR174" i="2" s="1"/>
  <c r="KP174" i="2"/>
  <c r="KN174" i="2"/>
  <c r="KM174" i="2"/>
  <c r="KL174" i="2"/>
  <c r="KK174" i="2"/>
  <c r="KJ174" i="2"/>
  <c r="KI174" i="2"/>
  <c r="KH174" i="2"/>
  <c r="KG174" i="2"/>
  <c r="KE174" i="2"/>
  <c r="KD174" i="2"/>
  <c r="KF174" i="2" s="1"/>
  <c r="JY174" i="2"/>
  <c r="JX174" i="2"/>
  <c r="JZ174" i="2" s="1"/>
  <c r="JW174" i="2"/>
  <c r="JV174" i="2"/>
  <c r="KB174" i="2" s="1"/>
  <c r="JU174" i="2"/>
  <c r="KA174" i="2" s="1"/>
  <c r="KC174" i="2" s="1"/>
  <c r="JT174" i="2"/>
  <c r="JP174" i="2"/>
  <c r="JO174" i="2"/>
  <c r="JQ174" i="2" s="1"/>
  <c r="JM174" i="2"/>
  <c r="JS174" i="2" s="1"/>
  <c r="JL174" i="2"/>
  <c r="JR174" i="2" s="1"/>
  <c r="JK174" i="2"/>
  <c r="JJ174" i="2"/>
  <c r="JI174" i="2"/>
  <c r="JE174" i="2"/>
  <c r="JD174" i="2"/>
  <c r="JC174" i="2"/>
  <c r="JA174" i="2"/>
  <c r="IZ174" i="2"/>
  <c r="JB174" i="2" s="1"/>
  <c r="IX174" i="2"/>
  <c r="JG174" i="2" s="1"/>
  <c r="IW174" i="2"/>
  <c r="IY174" i="2" s="1"/>
  <c r="IM174" i="2"/>
  <c r="IL174" i="2"/>
  <c r="IK174" i="2"/>
  <c r="II174" i="2"/>
  <c r="HZ174" i="2"/>
  <c r="HY174" i="2"/>
  <c r="HW174" i="2"/>
  <c r="HX174" i="2" s="1"/>
  <c r="HV174" i="2"/>
  <c r="HT174" i="2"/>
  <c r="HS174" i="2"/>
  <c r="HQ174" i="2"/>
  <c r="HQ189" i="2" s="1"/>
  <c r="HP174" i="2"/>
  <c r="HK174" i="2"/>
  <c r="HJ174" i="2"/>
  <c r="HL174" i="2" s="1"/>
  <c r="HH174" i="2"/>
  <c r="HN174" i="2" s="1"/>
  <c r="HG174" i="2"/>
  <c r="HG189" i="2" s="1"/>
  <c r="HE174" i="2"/>
  <c r="HD174" i="2"/>
  <c r="HF174" i="2" s="1"/>
  <c r="HB174" i="2"/>
  <c r="HA174" i="2"/>
  <c r="GV174" i="2"/>
  <c r="GS174" i="2"/>
  <c r="GR174" i="2"/>
  <c r="GT174" i="2" s="1"/>
  <c r="GM174" i="2"/>
  <c r="GN174" i="2" s="1"/>
  <c r="GL174" i="2"/>
  <c r="GG174" i="2"/>
  <c r="GF174" i="2"/>
  <c r="GE174" i="2"/>
  <c r="GD174" i="2"/>
  <c r="FX174" i="2"/>
  <c r="FW174" i="2"/>
  <c r="FY174" i="2" s="1"/>
  <c r="FT174" i="2"/>
  <c r="FS174" i="2"/>
  <c r="FR174" i="2"/>
  <c r="FQ174" i="2"/>
  <c r="FL174" i="2"/>
  <c r="FK174" i="2"/>
  <c r="FM174" i="2" s="1"/>
  <c r="FH174" i="2"/>
  <c r="FJ174" i="2" s="1"/>
  <c r="FF174" i="2"/>
  <c r="FO174" i="2" s="1"/>
  <c r="FE174" i="2"/>
  <c r="EZ174" i="2"/>
  <c r="EY174" i="2"/>
  <c r="FA174" i="2" s="1"/>
  <c r="EW174" i="2"/>
  <c r="EV174" i="2"/>
  <c r="ET174" i="2"/>
  <c r="EU174" i="2" s="1"/>
  <c r="ES174" i="2"/>
  <c r="EQ174" i="2"/>
  <c r="EP174" i="2"/>
  <c r="ER174" i="2" s="1"/>
  <c r="EN174" i="2"/>
  <c r="EK174" i="2"/>
  <c r="EJ174" i="2"/>
  <c r="EL174" i="2" s="1"/>
  <c r="EH174" i="2"/>
  <c r="EG174" i="2"/>
  <c r="EI174" i="2" s="1"/>
  <c r="EF174" i="2"/>
  <c r="EE174" i="2"/>
  <c r="ED174" i="2"/>
  <c r="EB174" i="2"/>
  <c r="EA174" i="2"/>
  <c r="DW174" i="2"/>
  <c r="DS174" i="2"/>
  <c r="DR174" i="2"/>
  <c r="DT174" i="2" s="1"/>
  <c r="DP174" i="2"/>
  <c r="DV174" i="2" s="1"/>
  <c r="DO174" i="2"/>
  <c r="DU174" i="2" s="1"/>
  <c r="DJ174" i="2"/>
  <c r="DI174" i="2"/>
  <c r="DK174" i="2" s="1"/>
  <c r="DH174" i="2"/>
  <c r="DG174" i="2"/>
  <c r="DM174" i="2" s="1"/>
  <c r="DF174" i="2"/>
  <c r="DL174" i="2" s="1"/>
  <c r="DN174" i="2" s="1"/>
  <c r="CY174" i="2"/>
  <c r="CX174" i="2"/>
  <c r="DA174" i="2" s="1"/>
  <c r="CW174" i="2"/>
  <c r="CV174" i="2"/>
  <c r="CU174" i="2"/>
  <c r="CT174" i="2"/>
  <c r="CR174" i="2"/>
  <c r="CQ174" i="2"/>
  <c r="CM174" i="2"/>
  <c r="CL174" i="2"/>
  <c r="CK174" i="2"/>
  <c r="CI174" i="2"/>
  <c r="CO174" i="2" s="1"/>
  <c r="CH174" i="2"/>
  <c r="CF174" i="2"/>
  <c r="CE174" i="2"/>
  <c r="CG174" i="2" s="1"/>
  <c r="CA174" i="2"/>
  <c r="BZ174" i="2"/>
  <c r="BY174" i="2"/>
  <c r="BW174" i="2"/>
  <c r="BV174" i="2"/>
  <c r="BX174" i="2" s="1"/>
  <c r="BT174" i="2"/>
  <c r="BS174" i="2"/>
  <c r="BU174" i="2" s="1"/>
  <c r="BQ174" i="2"/>
  <c r="BP174" i="2"/>
  <c r="BN174" i="2"/>
  <c r="BK174" i="2"/>
  <c r="BJ174" i="2"/>
  <c r="BL174" i="2" s="1"/>
  <c r="BH174" i="2"/>
  <c r="BG174" i="2"/>
  <c r="BF174" i="2"/>
  <c r="BE174" i="2"/>
  <c r="BE189" i="2" s="1"/>
  <c r="BD174" i="2"/>
  <c r="BB174" i="2"/>
  <c r="BC174" i="2" s="1"/>
  <c r="BA174" i="2"/>
  <c r="AZ174" i="2"/>
  <c r="AY174" i="2"/>
  <c r="AX174" i="2"/>
  <c r="AW174" i="2"/>
  <c r="AV174" i="2"/>
  <c r="AU174" i="2"/>
  <c r="AS174" i="2"/>
  <c r="AR174" i="2"/>
  <c r="AT174" i="2" s="1"/>
  <c r="AP174" i="2"/>
  <c r="AO174" i="2"/>
  <c r="AJ174" i="2"/>
  <c r="AI174" i="2"/>
  <c r="AK174" i="2" s="1"/>
  <c r="AG174" i="2"/>
  <c r="AF174" i="2"/>
  <c r="AH174" i="2" s="1"/>
  <c r="AD174" i="2"/>
  <c r="AE174" i="2" s="1"/>
  <c r="AC174" i="2"/>
  <c r="AA174" i="2"/>
  <c r="Z174" i="2"/>
  <c r="Y174" i="2"/>
  <c r="X174" i="2"/>
  <c r="W174" i="2"/>
  <c r="U174" i="2"/>
  <c r="T174" i="2"/>
  <c r="V174" i="2" s="1"/>
  <c r="S174" i="2"/>
  <c r="R174" i="2"/>
  <c r="Q174" i="2"/>
  <c r="P174" i="2"/>
  <c r="O174" i="2"/>
  <c r="N174" i="2"/>
  <c r="L174" i="2"/>
  <c r="K174" i="2"/>
  <c r="J174" i="2"/>
  <c r="I174" i="2"/>
  <c r="AM174" i="2" s="1"/>
  <c r="H174" i="2"/>
  <c r="G174" i="2"/>
  <c r="E174" i="2"/>
  <c r="C174" i="2"/>
  <c r="B174" i="2"/>
  <c r="D174" i="2" s="1"/>
  <c r="LD173" i="2"/>
  <c r="LA173" i="2"/>
  <c r="KV173" i="2"/>
  <c r="KX173" i="2" s="1"/>
  <c r="KT173" i="2"/>
  <c r="KW173" i="2" s="1"/>
  <c r="KS173" i="2"/>
  <c r="KR173" i="2"/>
  <c r="KO173" i="2"/>
  <c r="KL173" i="2"/>
  <c r="KI173" i="2"/>
  <c r="KF173" i="2"/>
  <c r="KB173" i="2"/>
  <c r="KA173" i="2"/>
  <c r="JZ173" i="2"/>
  <c r="JW173" i="2"/>
  <c r="JS173" i="2"/>
  <c r="JR173" i="2"/>
  <c r="JT173" i="2" s="1"/>
  <c r="JQ173" i="2"/>
  <c r="JN173" i="2"/>
  <c r="JK173" i="2"/>
  <c r="JG173" i="2"/>
  <c r="JF173" i="2"/>
  <c r="JH173" i="2" s="1"/>
  <c r="JE173" i="2"/>
  <c r="JB173" i="2"/>
  <c r="IY173" i="2"/>
  <c r="IO173" i="2"/>
  <c r="IN173" i="2"/>
  <c r="IN174" i="2" s="1"/>
  <c r="IM173" i="2"/>
  <c r="IJ173" i="2"/>
  <c r="II173" i="2"/>
  <c r="ID173" i="2"/>
  <c r="IC173" i="2"/>
  <c r="IB173" i="2"/>
  <c r="IA173" i="2"/>
  <c r="HX173" i="2"/>
  <c r="HU173" i="2"/>
  <c r="HR173" i="2"/>
  <c r="HN173" i="2"/>
  <c r="IF173" i="2" s="1"/>
  <c r="HM173" i="2"/>
  <c r="IE173" i="2" s="1"/>
  <c r="HL173" i="2"/>
  <c r="HI173" i="2"/>
  <c r="HF173" i="2"/>
  <c r="HC173" i="2"/>
  <c r="GW173" i="2"/>
  <c r="GT173" i="2"/>
  <c r="GQ173" i="2"/>
  <c r="GP173" i="2"/>
  <c r="GO173" i="2"/>
  <c r="GN173" i="2"/>
  <c r="GK173" i="2"/>
  <c r="GH173" i="2"/>
  <c r="GE173" i="2"/>
  <c r="GA173" i="2"/>
  <c r="GB173" i="2" s="1"/>
  <c r="FZ173" i="2"/>
  <c r="FY173" i="2"/>
  <c r="FV173" i="2"/>
  <c r="FS173" i="2"/>
  <c r="FO173" i="2"/>
  <c r="FN173" i="2"/>
  <c r="FP173" i="2" s="1"/>
  <c r="FM173" i="2"/>
  <c r="FJ173" i="2"/>
  <c r="FG173" i="2"/>
  <c r="FC173" i="2"/>
  <c r="FB173" i="2"/>
  <c r="FD173" i="2" s="1"/>
  <c r="FA173" i="2"/>
  <c r="EX173" i="2"/>
  <c r="EU173" i="2"/>
  <c r="ER173" i="2"/>
  <c r="EN173" i="2"/>
  <c r="GY173" i="2" s="1"/>
  <c r="EM173" i="2"/>
  <c r="EO173" i="2" s="1"/>
  <c r="EL173" i="2"/>
  <c r="EI173" i="2"/>
  <c r="EF173" i="2"/>
  <c r="EC173" i="2"/>
  <c r="DV173" i="2"/>
  <c r="DU173" i="2"/>
  <c r="DW173" i="2" s="1"/>
  <c r="DT173" i="2"/>
  <c r="DQ173" i="2"/>
  <c r="DM173" i="2"/>
  <c r="DL173" i="2"/>
  <c r="DK173" i="2"/>
  <c r="DH173" i="2"/>
  <c r="DD173" i="2"/>
  <c r="DA173" i="2"/>
  <c r="DB173" i="2" s="1"/>
  <c r="CZ173" i="2"/>
  <c r="CY173" i="2"/>
  <c r="CV173" i="2"/>
  <c r="CS173" i="2"/>
  <c r="CO173" i="2"/>
  <c r="CN173" i="2"/>
  <c r="CP173" i="2" s="1"/>
  <c r="CM173" i="2"/>
  <c r="CJ173" i="2"/>
  <c r="CG173" i="2"/>
  <c r="CC173" i="2"/>
  <c r="CB173" i="2"/>
  <c r="CD173" i="2" s="1"/>
  <c r="CA173" i="2"/>
  <c r="BX173" i="2"/>
  <c r="BU173" i="2"/>
  <c r="BR173" i="2"/>
  <c r="BN173" i="2"/>
  <c r="BM173" i="2"/>
  <c r="BM174" i="2" s="1"/>
  <c r="BM189" i="2" s="1"/>
  <c r="BL173" i="2"/>
  <c r="BH173" i="2"/>
  <c r="BG173" i="2"/>
  <c r="BF173" i="2"/>
  <c r="BC173" i="2"/>
  <c r="AZ173" i="2"/>
  <c r="AW173" i="2"/>
  <c r="AT173" i="2"/>
  <c r="AQ173" i="2"/>
  <c r="AM173" i="2"/>
  <c r="AL173" i="2"/>
  <c r="AK173" i="2"/>
  <c r="AH173" i="2"/>
  <c r="AE173" i="2"/>
  <c r="AB173" i="2"/>
  <c r="Y173" i="2"/>
  <c r="V173" i="2"/>
  <c r="S173" i="2"/>
  <c r="P173" i="2"/>
  <c r="M173" i="2"/>
  <c r="J173" i="2"/>
  <c r="G173" i="2"/>
  <c r="D173" i="2"/>
  <c r="LD172" i="2"/>
  <c r="LA172" i="2"/>
  <c r="KV172" i="2"/>
  <c r="KX172" i="2" s="1"/>
  <c r="KT172" i="2"/>
  <c r="KW172" i="2" s="1"/>
  <c r="KS172" i="2"/>
  <c r="KR172" i="2"/>
  <c r="KO172" i="2"/>
  <c r="KL172" i="2"/>
  <c r="KI172" i="2"/>
  <c r="KF172" i="2"/>
  <c r="KB172" i="2"/>
  <c r="KA172" i="2"/>
  <c r="JZ172" i="2"/>
  <c r="JW172" i="2"/>
  <c r="JS172" i="2"/>
  <c r="JR172" i="2"/>
  <c r="JT172" i="2" s="1"/>
  <c r="JQ172" i="2"/>
  <c r="JN172" i="2"/>
  <c r="JK172" i="2"/>
  <c r="JG172" i="2"/>
  <c r="JF172" i="2"/>
  <c r="JH172" i="2" s="1"/>
  <c r="JE172" i="2"/>
  <c r="JB172" i="2"/>
  <c r="IY172" i="2"/>
  <c r="IU172" i="2"/>
  <c r="IR172" i="2"/>
  <c r="IQ172" i="2"/>
  <c r="IS172" i="2" s="1"/>
  <c r="IP172" i="2"/>
  <c r="IM172" i="2"/>
  <c r="IJ172" i="2"/>
  <c r="IC172" i="2"/>
  <c r="IB172" i="2"/>
  <c r="ID172" i="2" s="1"/>
  <c r="IA172" i="2"/>
  <c r="HX172" i="2"/>
  <c r="HU172" i="2"/>
  <c r="HR172" i="2"/>
  <c r="HN172" i="2"/>
  <c r="IF172" i="2" s="1"/>
  <c r="HM172" i="2"/>
  <c r="HL172" i="2"/>
  <c r="HI172" i="2"/>
  <c r="HF172" i="2"/>
  <c r="HC172" i="2"/>
  <c r="GU172" i="2"/>
  <c r="GT172" i="2"/>
  <c r="GP172" i="2"/>
  <c r="GN172" i="2"/>
  <c r="GJ172" i="2"/>
  <c r="GJ174" i="2" s="1"/>
  <c r="GP174" i="2" s="1"/>
  <c r="GI172" i="2"/>
  <c r="GH172" i="2"/>
  <c r="GE172" i="2"/>
  <c r="FZ172" i="2"/>
  <c r="FY172" i="2"/>
  <c r="FU172" i="2"/>
  <c r="FS172" i="2"/>
  <c r="FO172" i="2"/>
  <c r="FP172" i="2" s="1"/>
  <c r="FN172" i="2"/>
  <c r="FM172" i="2"/>
  <c r="FJ172" i="2"/>
  <c r="FI172" i="2"/>
  <c r="FI174" i="2" s="1"/>
  <c r="FG172" i="2"/>
  <c r="FC172" i="2"/>
  <c r="FB172" i="2"/>
  <c r="FA172" i="2"/>
  <c r="EW172" i="2"/>
  <c r="EV172" i="2"/>
  <c r="EX172" i="2" s="1"/>
  <c r="EU172" i="2"/>
  <c r="ER172" i="2"/>
  <c r="EN172" i="2"/>
  <c r="EL172" i="2"/>
  <c r="EH172" i="2"/>
  <c r="EG172" i="2"/>
  <c r="EF172" i="2"/>
  <c r="EC172" i="2"/>
  <c r="DV172" i="2"/>
  <c r="DU172" i="2"/>
  <c r="DW172" i="2" s="1"/>
  <c r="DT172" i="2"/>
  <c r="DQ172" i="2"/>
  <c r="DN172" i="2"/>
  <c r="DM172" i="2"/>
  <c r="DL172" i="2"/>
  <c r="DK172" i="2"/>
  <c r="DH172" i="2"/>
  <c r="DB172" i="2"/>
  <c r="DA172" i="2"/>
  <c r="CZ172" i="2"/>
  <c r="CY172" i="2"/>
  <c r="CV172" i="2"/>
  <c r="CS172" i="2"/>
  <c r="CO172" i="2"/>
  <c r="CN172" i="2"/>
  <c r="CM172" i="2"/>
  <c r="CJ172" i="2"/>
  <c r="CG172" i="2"/>
  <c r="CC172" i="2"/>
  <c r="CB172" i="2"/>
  <c r="CA172" i="2"/>
  <c r="BX172" i="2"/>
  <c r="BU172" i="2"/>
  <c r="BR172" i="2"/>
  <c r="BO172" i="2"/>
  <c r="BL172" i="2"/>
  <c r="BI172" i="2"/>
  <c r="BH172" i="2"/>
  <c r="BG172" i="2"/>
  <c r="BF172" i="2"/>
  <c r="BC172" i="2"/>
  <c r="AZ172" i="2"/>
  <c r="AW172" i="2"/>
  <c r="AT172" i="2"/>
  <c r="AQ172" i="2"/>
  <c r="AM172" i="2"/>
  <c r="AL172" i="2"/>
  <c r="AK172" i="2"/>
  <c r="AH172" i="2"/>
  <c r="AE172" i="2"/>
  <c r="AB172" i="2"/>
  <c r="Y172" i="2"/>
  <c r="V172" i="2"/>
  <c r="S172" i="2"/>
  <c r="P172" i="2"/>
  <c r="M172" i="2"/>
  <c r="J172" i="2"/>
  <c r="G172" i="2"/>
  <c r="F172" i="2"/>
  <c r="F174" i="2" s="1"/>
  <c r="D172" i="2"/>
  <c r="LD171" i="2"/>
  <c r="LA171" i="2"/>
  <c r="KV171" i="2"/>
  <c r="KX171" i="2" s="1"/>
  <c r="KT171" i="2"/>
  <c r="KW171" i="2" s="1"/>
  <c r="KS171" i="2"/>
  <c r="KR171" i="2"/>
  <c r="KO171" i="2"/>
  <c r="KL171" i="2"/>
  <c r="KI171" i="2"/>
  <c r="KF171" i="2"/>
  <c r="KB171" i="2"/>
  <c r="KA171" i="2"/>
  <c r="JZ171" i="2"/>
  <c r="JW171" i="2"/>
  <c r="JS171" i="2"/>
  <c r="JR171" i="2"/>
  <c r="JT171" i="2" s="1"/>
  <c r="JQ171" i="2"/>
  <c r="JN171" i="2"/>
  <c r="JK171" i="2"/>
  <c r="JG171" i="2"/>
  <c r="JF171" i="2"/>
  <c r="JH171" i="2" s="1"/>
  <c r="JE171" i="2"/>
  <c r="JB171" i="2"/>
  <c r="IY171" i="2"/>
  <c r="IU171" i="2"/>
  <c r="IR171" i="2"/>
  <c r="IQ171" i="2"/>
  <c r="IS171" i="2" s="1"/>
  <c r="IP171" i="2"/>
  <c r="IM171" i="2"/>
  <c r="IJ171" i="2"/>
  <c r="IC171" i="2"/>
  <c r="IB171" i="2"/>
  <c r="ID171" i="2" s="1"/>
  <c r="IA171" i="2"/>
  <c r="HX171" i="2"/>
  <c r="HU171" i="2"/>
  <c r="HR171" i="2"/>
  <c r="HN171" i="2"/>
  <c r="IF171" i="2" s="1"/>
  <c r="HM171" i="2"/>
  <c r="HL171" i="2"/>
  <c r="HI171" i="2"/>
  <c r="HF171" i="2"/>
  <c r="HC171" i="2"/>
  <c r="GW171" i="2"/>
  <c r="GT171" i="2"/>
  <c r="GP171" i="2"/>
  <c r="GO171" i="2"/>
  <c r="GN171" i="2"/>
  <c r="GI171" i="2"/>
  <c r="GK171" i="2" s="1"/>
  <c r="GH171" i="2"/>
  <c r="GE171" i="2"/>
  <c r="GC171" i="2"/>
  <c r="GC174" i="2" s="1"/>
  <c r="GB171" i="2"/>
  <c r="GA171" i="2"/>
  <c r="FZ171" i="2"/>
  <c r="FY171" i="2"/>
  <c r="FV171" i="2"/>
  <c r="FS171" i="2"/>
  <c r="FP171" i="2"/>
  <c r="FO171" i="2"/>
  <c r="FN171" i="2"/>
  <c r="FM171" i="2"/>
  <c r="FJ171" i="2"/>
  <c r="FG171" i="2"/>
  <c r="FC171" i="2"/>
  <c r="FB171" i="2"/>
  <c r="FA171" i="2"/>
  <c r="EX171" i="2"/>
  <c r="EU171" i="2"/>
  <c r="ER171" i="2"/>
  <c r="EN171" i="2"/>
  <c r="EM171" i="2"/>
  <c r="EO171" i="2" s="1"/>
  <c r="EL171" i="2"/>
  <c r="EI171" i="2"/>
  <c r="EF171" i="2"/>
  <c r="EC171" i="2"/>
  <c r="DV171" i="2"/>
  <c r="DU171" i="2"/>
  <c r="DT171" i="2"/>
  <c r="DQ171" i="2"/>
  <c r="DM171" i="2"/>
  <c r="DL171" i="2"/>
  <c r="DN171" i="2" s="1"/>
  <c r="DK171" i="2"/>
  <c r="DH171" i="2"/>
  <c r="DC171" i="2"/>
  <c r="DA171" i="2"/>
  <c r="CZ171" i="2"/>
  <c r="DB171" i="2" s="1"/>
  <c r="CY171" i="2"/>
  <c r="CV171" i="2"/>
  <c r="CS171" i="2"/>
  <c r="CO171" i="2"/>
  <c r="CP171" i="2" s="1"/>
  <c r="CN171" i="2"/>
  <c r="CM171" i="2"/>
  <c r="CJ171" i="2"/>
  <c r="CG171" i="2"/>
  <c r="CD171" i="2"/>
  <c r="CC171" i="2"/>
  <c r="CB171" i="2"/>
  <c r="CA171" i="2"/>
  <c r="BX171" i="2"/>
  <c r="BU171" i="2"/>
  <c r="BR171" i="2"/>
  <c r="BO171" i="2"/>
  <c r="BL171" i="2"/>
  <c r="BH171" i="2"/>
  <c r="DD171" i="2" s="1"/>
  <c r="BG171" i="2"/>
  <c r="BF171" i="2"/>
  <c r="BC171" i="2"/>
  <c r="AZ171" i="2"/>
  <c r="AW171" i="2"/>
  <c r="AT171" i="2"/>
  <c r="AQ171" i="2"/>
  <c r="AN171" i="2"/>
  <c r="AM171" i="2"/>
  <c r="AL171" i="2"/>
  <c r="AK171" i="2"/>
  <c r="AH171" i="2"/>
  <c r="AE171" i="2"/>
  <c r="AB171" i="2"/>
  <c r="Y171" i="2"/>
  <c r="V171" i="2"/>
  <c r="S171" i="2"/>
  <c r="P171" i="2"/>
  <c r="M171" i="2"/>
  <c r="J171" i="2"/>
  <c r="G171" i="2"/>
  <c r="D171" i="2"/>
  <c r="LD170" i="2"/>
  <c r="LA170" i="2"/>
  <c r="KV170" i="2"/>
  <c r="KX170" i="2" s="1"/>
  <c r="KT170" i="2"/>
  <c r="KW170" i="2" s="1"/>
  <c r="KS170" i="2"/>
  <c r="KU170" i="2" s="1"/>
  <c r="KR170" i="2"/>
  <c r="KO170" i="2"/>
  <c r="KL170" i="2"/>
  <c r="KI170" i="2"/>
  <c r="KF170" i="2"/>
  <c r="KB170" i="2"/>
  <c r="KA170" i="2"/>
  <c r="JZ170" i="2"/>
  <c r="JW170" i="2"/>
  <c r="JS170" i="2"/>
  <c r="JR170" i="2"/>
  <c r="JT170" i="2" s="1"/>
  <c r="JQ170" i="2"/>
  <c r="JN170" i="2"/>
  <c r="JK170" i="2"/>
  <c r="JG170" i="2"/>
  <c r="JF170" i="2"/>
  <c r="JH170" i="2" s="1"/>
  <c r="JE170" i="2"/>
  <c r="JB170" i="2"/>
  <c r="IY170" i="2"/>
  <c r="IR170" i="2"/>
  <c r="IQ170" i="2"/>
  <c r="IS170" i="2" s="1"/>
  <c r="IP170" i="2"/>
  <c r="IM170" i="2"/>
  <c r="IH170" i="2"/>
  <c r="IC170" i="2"/>
  <c r="IB170" i="2"/>
  <c r="ID170" i="2" s="1"/>
  <c r="IA170" i="2"/>
  <c r="HX170" i="2"/>
  <c r="HU170" i="2"/>
  <c r="HR170" i="2"/>
  <c r="HN170" i="2"/>
  <c r="IF170" i="2" s="1"/>
  <c r="IU170" i="2" s="1"/>
  <c r="HM170" i="2"/>
  <c r="HL170" i="2"/>
  <c r="HI170" i="2"/>
  <c r="HF170" i="2"/>
  <c r="HC170" i="2"/>
  <c r="GW170" i="2"/>
  <c r="GT170" i="2"/>
  <c r="GP170" i="2"/>
  <c r="GQ170" i="2" s="1"/>
  <c r="GO170" i="2"/>
  <c r="GN170" i="2"/>
  <c r="GK170" i="2"/>
  <c r="GH170" i="2"/>
  <c r="GE170" i="2"/>
  <c r="GA170" i="2"/>
  <c r="FZ170" i="2"/>
  <c r="FY170" i="2"/>
  <c r="FV170" i="2"/>
  <c r="FS170" i="2"/>
  <c r="FO170" i="2"/>
  <c r="FN170" i="2"/>
  <c r="FM170" i="2"/>
  <c r="FJ170" i="2"/>
  <c r="FG170" i="2"/>
  <c r="FC170" i="2"/>
  <c r="GY170" i="2" s="1"/>
  <c r="FB170" i="2"/>
  <c r="FD170" i="2" s="1"/>
  <c r="FA170" i="2"/>
  <c r="EX170" i="2"/>
  <c r="EU170" i="2"/>
  <c r="ER170" i="2"/>
  <c r="EN170" i="2"/>
  <c r="EM170" i="2"/>
  <c r="EO170" i="2" s="1"/>
  <c r="EL170" i="2"/>
  <c r="EI170" i="2"/>
  <c r="EF170" i="2"/>
  <c r="EC170" i="2"/>
  <c r="DV170" i="2"/>
  <c r="DU170" i="2"/>
  <c r="DW170" i="2" s="1"/>
  <c r="DT170" i="2"/>
  <c r="DQ170" i="2"/>
  <c r="DN170" i="2"/>
  <c r="DM170" i="2"/>
  <c r="DL170" i="2"/>
  <c r="DK170" i="2"/>
  <c r="DH170" i="2"/>
  <c r="DB170" i="2"/>
  <c r="DA170" i="2"/>
  <c r="CZ170" i="2"/>
  <c r="CY170" i="2"/>
  <c r="CV170" i="2"/>
  <c r="CS170" i="2"/>
  <c r="CO170" i="2"/>
  <c r="CN170" i="2"/>
  <c r="CM170" i="2"/>
  <c r="CJ170" i="2"/>
  <c r="CG170" i="2"/>
  <c r="CC170" i="2"/>
  <c r="CB170" i="2"/>
  <c r="CA170" i="2"/>
  <c r="BX170" i="2"/>
  <c r="BU170" i="2"/>
  <c r="BR170" i="2"/>
  <c r="BO170" i="2"/>
  <c r="BL170" i="2"/>
  <c r="BI170" i="2"/>
  <c r="BH170" i="2"/>
  <c r="BG170" i="2"/>
  <c r="BF170" i="2"/>
  <c r="BC170" i="2"/>
  <c r="AZ170" i="2"/>
  <c r="AW170" i="2"/>
  <c r="AT170" i="2"/>
  <c r="AQ170" i="2"/>
  <c r="AM170" i="2"/>
  <c r="AL170" i="2"/>
  <c r="AK170" i="2"/>
  <c r="AH170" i="2"/>
  <c r="AE170" i="2"/>
  <c r="AB170" i="2"/>
  <c r="Y170" i="2"/>
  <c r="V170" i="2"/>
  <c r="S170" i="2"/>
  <c r="P170" i="2"/>
  <c r="M170" i="2"/>
  <c r="J170" i="2"/>
  <c r="G170" i="2"/>
  <c r="D170" i="2"/>
  <c r="LD169" i="2"/>
  <c r="LA169" i="2"/>
  <c r="KT169" i="2"/>
  <c r="KW169" i="2" s="1"/>
  <c r="KS169" i="2"/>
  <c r="KV169" i="2" s="1"/>
  <c r="KX169" i="2" s="1"/>
  <c r="KR169" i="2"/>
  <c r="KO169" i="2"/>
  <c r="KL169" i="2"/>
  <c r="KI169" i="2"/>
  <c r="KF169" i="2"/>
  <c r="KB169" i="2"/>
  <c r="KA169" i="2"/>
  <c r="KC169" i="2" s="1"/>
  <c r="JZ169" i="2"/>
  <c r="JW169" i="2"/>
  <c r="JS169" i="2"/>
  <c r="JR169" i="2"/>
  <c r="JT169" i="2" s="1"/>
  <c r="JQ169" i="2"/>
  <c r="JN169" i="2"/>
  <c r="JK169" i="2"/>
  <c r="JH169" i="2"/>
  <c r="JG169" i="2"/>
  <c r="JF169" i="2"/>
  <c r="JE169" i="2"/>
  <c r="JB169" i="2"/>
  <c r="IY169" i="2"/>
  <c r="IR169" i="2"/>
  <c r="IQ169" i="2"/>
  <c r="IS169" i="2" s="1"/>
  <c r="IP169" i="2"/>
  <c r="IM169" i="2"/>
  <c r="IJ169" i="2"/>
  <c r="IF169" i="2"/>
  <c r="IU169" i="2" s="1"/>
  <c r="IC169" i="2"/>
  <c r="IB169" i="2"/>
  <c r="ID169" i="2" s="1"/>
  <c r="IA169" i="2"/>
  <c r="HX169" i="2"/>
  <c r="HU169" i="2"/>
  <c r="HR169" i="2"/>
  <c r="HN169" i="2"/>
  <c r="HM169" i="2"/>
  <c r="IE169" i="2" s="1"/>
  <c r="HL169" i="2"/>
  <c r="HI169" i="2"/>
  <c r="HF169" i="2"/>
  <c r="HC169" i="2"/>
  <c r="GW169" i="2"/>
  <c r="GT169" i="2"/>
  <c r="GQ169" i="2"/>
  <c r="GP169" i="2"/>
  <c r="GO169" i="2"/>
  <c r="GN169" i="2"/>
  <c r="GK169" i="2"/>
  <c r="GH169" i="2"/>
  <c r="GE169" i="2"/>
  <c r="GA169" i="2"/>
  <c r="FZ169" i="2"/>
  <c r="GB169" i="2" s="1"/>
  <c r="FY169" i="2"/>
  <c r="FV169" i="2"/>
  <c r="FS169" i="2"/>
  <c r="FO169" i="2"/>
  <c r="FN169" i="2"/>
  <c r="FP169" i="2" s="1"/>
  <c r="FM169" i="2"/>
  <c r="FJ169" i="2"/>
  <c r="FG169" i="2"/>
  <c r="FD169" i="2"/>
  <c r="FC169" i="2"/>
  <c r="FB169" i="2"/>
  <c r="FA169" i="2"/>
  <c r="EX169" i="2"/>
  <c r="EU169" i="2"/>
  <c r="ER169" i="2"/>
  <c r="EN169" i="2"/>
  <c r="EM169" i="2"/>
  <c r="EL169" i="2"/>
  <c r="EI169" i="2"/>
  <c r="EF169" i="2"/>
  <c r="EC169" i="2"/>
  <c r="DX169" i="2"/>
  <c r="DV169" i="2"/>
  <c r="DU169" i="2"/>
  <c r="DW169" i="2" s="1"/>
  <c r="DT169" i="2"/>
  <c r="DQ169" i="2"/>
  <c r="DM169" i="2"/>
  <c r="DL169" i="2"/>
  <c r="DK169" i="2"/>
  <c r="DH169" i="2"/>
  <c r="DC169" i="2"/>
  <c r="DA169" i="2"/>
  <c r="CZ169" i="2"/>
  <c r="CY169" i="2"/>
  <c r="CV169" i="2"/>
  <c r="CS169" i="2"/>
  <c r="CO169" i="2"/>
  <c r="CN169" i="2"/>
  <c r="CP169" i="2" s="1"/>
  <c r="CM169" i="2"/>
  <c r="CJ169" i="2"/>
  <c r="CG169" i="2"/>
  <c r="CC169" i="2"/>
  <c r="CB169" i="2"/>
  <c r="CD169" i="2" s="1"/>
  <c r="CA169" i="2"/>
  <c r="BX169" i="2"/>
  <c r="BU169" i="2"/>
  <c r="BR169" i="2"/>
  <c r="BO169" i="2"/>
  <c r="BL169" i="2"/>
  <c r="BH169" i="2"/>
  <c r="BG169" i="2"/>
  <c r="BI169" i="2" s="1"/>
  <c r="BF169" i="2"/>
  <c r="BC169" i="2"/>
  <c r="AZ169" i="2"/>
  <c r="AW169" i="2"/>
  <c r="AT169" i="2"/>
  <c r="AQ169" i="2"/>
  <c r="AM169" i="2"/>
  <c r="AL169" i="2"/>
  <c r="AK169" i="2"/>
  <c r="AH169" i="2"/>
  <c r="AE169" i="2"/>
  <c r="AB169" i="2"/>
  <c r="Y169" i="2"/>
  <c r="V169" i="2"/>
  <c r="S169" i="2"/>
  <c r="P169" i="2"/>
  <c r="M169" i="2"/>
  <c r="J169" i="2"/>
  <c r="G169" i="2"/>
  <c r="D169" i="2"/>
  <c r="LC168" i="2"/>
  <c r="LC189" i="2" s="1"/>
  <c r="LB168" i="2"/>
  <c r="KZ168" i="2"/>
  <c r="KZ189" i="2" s="1"/>
  <c r="KY168" i="2"/>
  <c r="LA168" i="2" s="1"/>
  <c r="KT168" i="2"/>
  <c r="KQ168" i="2"/>
  <c r="KQ189" i="2" s="1"/>
  <c r="KP168" i="2"/>
  <c r="KO168" i="2"/>
  <c r="KN168" i="2"/>
  <c r="KM168" i="2"/>
  <c r="KL168" i="2"/>
  <c r="KK168" i="2"/>
  <c r="KK189" i="2" s="1"/>
  <c r="KJ168" i="2"/>
  <c r="KJ189" i="2" s="1"/>
  <c r="KH168" i="2"/>
  <c r="KG168" i="2"/>
  <c r="KE168" i="2"/>
  <c r="KE189" i="2" s="1"/>
  <c r="KD168" i="2"/>
  <c r="JY168" i="2"/>
  <c r="JY189" i="2" s="1"/>
  <c r="JX168" i="2"/>
  <c r="JV168" i="2"/>
  <c r="JU168" i="2"/>
  <c r="JP168" i="2"/>
  <c r="JP189" i="2" s="1"/>
  <c r="JO168" i="2"/>
  <c r="JO189" i="2" s="1"/>
  <c r="JQ189" i="2" s="1"/>
  <c r="JN168" i="2"/>
  <c r="JM168" i="2"/>
  <c r="JM189" i="2" s="1"/>
  <c r="JL168" i="2"/>
  <c r="JJ168" i="2"/>
  <c r="JJ189" i="2" s="1"/>
  <c r="JI168" i="2"/>
  <c r="JF168" i="2"/>
  <c r="JD168" i="2"/>
  <c r="JC168" i="2"/>
  <c r="JE168" i="2" s="1"/>
  <c r="JA168" i="2"/>
  <c r="JA189" i="2" s="1"/>
  <c r="IZ168" i="2"/>
  <c r="IZ189" i="2" s="1"/>
  <c r="IY168" i="2"/>
  <c r="IX168" i="2"/>
  <c r="IW168" i="2"/>
  <c r="IR168" i="2"/>
  <c r="IP168" i="2"/>
  <c r="IO168" i="2"/>
  <c r="IN168" i="2"/>
  <c r="IL168" i="2"/>
  <c r="IK168" i="2"/>
  <c r="II168" i="2"/>
  <c r="IH168" i="2"/>
  <c r="HZ168" i="2"/>
  <c r="HY168" i="2"/>
  <c r="HY189" i="2" s="1"/>
  <c r="HW168" i="2"/>
  <c r="HW189" i="2" s="1"/>
  <c r="HV168" i="2"/>
  <c r="HU168" i="2"/>
  <c r="HT168" i="2"/>
  <c r="HT189" i="2" s="1"/>
  <c r="HS168" i="2"/>
  <c r="HR168" i="2"/>
  <c r="HQ168" i="2"/>
  <c r="HP168" i="2"/>
  <c r="HM168" i="2"/>
  <c r="HO168" i="2" s="1"/>
  <c r="HK168" i="2"/>
  <c r="HK189" i="2" s="1"/>
  <c r="HJ168" i="2"/>
  <c r="HH168" i="2"/>
  <c r="HN168" i="2" s="1"/>
  <c r="HG168" i="2"/>
  <c r="HI168" i="2" s="1"/>
  <c r="HE168" i="2"/>
  <c r="HD168" i="2"/>
  <c r="HC168" i="2"/>
  <c r="HB168" i="2"/>
  <c r="HA168" i="2"/>
  <c r="HA189" i="2" s="1"/>
  <c r="GW168" i="2"/>
  <c r="GV168" i="2"/>
  <c r="GU168" i="2"/>
  <c r="GT168" i="2"/>
  <c r="GS168" i="2"/>
  <c r="GS189" i="2" s="1"/>
  <c r="GR168" i="2"/>
  <c r="GR189" i="2" s="1"/>
  <c r="GO168" i="2"/>
  <c r="GM168" i="2"/>
  <c r="GL168" i="2"/>
  <c r="GJ168" i="2"/>
  <c r="GI168" i="2"/>
  <c r="GK168" i="2" s="1"/>
  <c r="GG168" i="2"/>
  <c r="GF168" i="2"/>
  <c r="GE168" i="2"/>
  <c r="GD168" i="2"/>
  <c r="GD189" i="2" s="1"/>
  <c r="GC168" i="2"/>
  <c r="FY168" i="2"/>
  <c r="FX168" i="2"/>
  <c r="FX189" i="2" s="1"/>
  <c r="FW168" i="2"/>
  <c r="FW189" i="2" s="1"/>
  <c r="FY189" i="2" s="1"/>
  <c r="FV168" i="2"/>
  <c r="FU168" i="2"/>
  <c r="FT168" i="2"/>
  <c r="FT189" i="2" s="1"/>
  <c r="FR168" i="2"/>
  <c r="FQ168" i="2"/>
  <c r="FN168" i="2"/>
  <c r="FL168" i="2"/>
  <c r="FL189" i="2" s="1"/>
  <c r="FK168" i="2"/>
  <c r="FM168" i="2" s="1"/>
  <c r="FI168" i="2"/>
  <c r="FH168" i="2"/>
  <c r="FG168" i="2"/>
  <c r="FF168" i="2"/>
  <c r="FE168" i="2"/>
  <c r="FA168" i="2"/>
  <c r="EZ168" i="2"/>
  <c r="EY168" i="2"/>
  <c r="EY189" i="2" s="1"/>
  <c r="EX168" i="2"/>
  <c r="EW168" i="2"/>
  <c r="EV168" i="2"/>
  <c r="ET168" i="2"/>
  <c r="ES168" i="2"/>
  <c r="EQ168" i="2"/>
  <c r="EP168" i="2"/>
  <c r="EK168" i="2"/>
  <c r="EK189" i="2" s="1"/>
  <c r="EJ168" i="2"/>
  <c r="EJ189" i="2" s="1"/>
  <c r="EH168" i="2"/>
  <c r="EG168" i="2"/>
  <c r="EE168" i="2"/>
  <c r="ED168" i="2"/>
  <c r="EB168" i="2"/>
  <c r="EB189" i="2" s="1"/>
  <c r="EA168" i="2"/>
  <c r="DU168" i="2"/>
  <c r="DS168" i="2"/>
  <c r="DS189" i="2" s="1"/>
  <c r="DR168" i="2"/>
  <c r="DP168" i="2"/>
  <c r="DP189" i="2" s="1"/>
  <c r="DO168" i="2"/>
  <c r="DQ168" i="2" s="1"/>
  <c r="DL168" i="2"/>
  <c r="DJ168" i="2"/>
  <c r="DI168" i="2"/>
  <c r="DG168" i="2"/>
  <c r="DG189" i="2" s="1"/>
  <c r="DF168" i="2"/>
  <c r="CX168" i="2"/>
  <c r="CW168" i="2"/>
  <c r="CU168" i="2"/>
  <c r="CU189" i="2" s="1"/>
  <c r="CT168" i="2"/>
  <c r="CR168" i="2"/>
  <c r="CR189" i="2" s="1"/>
  <c r="CQ168" i="2"/>
  <c r="CS168" i="2" s="1"/>
  <c r="CN168" i="2"/>
  <c r="CL168" i="2"/>
  <c r="CK168" i="2"/>
  <c r="CI168" i="2"/>
  <c r="CJ168" i="2" s="1"/>
  <c r="CH168" i="2"/>
  <c r="CF168" i="2"/>
  <c r="CE168" i="2"/>
  <c r="BZ168" i="2"/>
  <c r="BY168" i="2"/>
  <c r="BW168" i="2"/>
  <c r="BV168" i="2"/>
  <c r="BT168" i="2"/>
  <c r="BT189" i="2" s="1"/>
  <c r="BS168" i="2"/>
  <c r="BU168" i="2" s="1"/>
  <c r="BQ168" i="2"/>
  <c r="BP168" i="2"/>
  <c r="BO168" i="2"/>
  <c r="BN168" i="2"/>
  <c r="BM168" i="2"/>
  <c r="BK168" i="2"/>
  <c r="BL168" i="2" s="1"/>
  <c r="BJ168" i="2"/>
  <c r="BH168" i="2"/>
  <c r="BG168" i="2"/>
  <c r="BI168" i="2" s="1"/>
  <c r="BF168" i="2"/>
  <c r="BE168" i="2"/>
  <c r="BD168" i="2"/>
  <c r="BB168" i="2"/>
  <c r="BA168" i="2"/>
  <c r="AY168" i="2"/>
  <c r="AY189" i="2" s="1"/>
  <c r="AX168" i="2"/>
  <c r="AV168" i="2"/>
  <c r="AU168" i="2"/>
  <c r="AW168" i="2" s="1"/>
  <c r="AS168" i="2"/>
  <c r="AR168" i="2"/>
  <c r="AQ168" i="2"/>
  <c r="AP168" i="2"/>
  <c r="AO168" i="2"/>
  <c r="AO189" i="2" s="1"/>
  <c r="AK168" i="2"/>
  <c r="AJ168" i="2"/>
  <c r="AJ189" i="2" s="1"/>
  <c r="AI168" i="2"/>
  <c r="AI189" i="2" s="1"/>
  <c r="AK189" i="2" s="1"/>
  <c r="AH168" i="2"/>
  <c r="AG168" i="2"/>
  <c r="AF168" i="2"/>
  <c r="AD168" i="2"/>
  <c r="AC168" i="2"/>
  <c r="AA168" i="2"/>
  <c r="AA189" i="2" s="1"/>
  <c r="Z168" i="2"/>
  <c r="X168" i="2"/>
  <c r="W168" i="2"/>
  <c r="Y168" i="2" s="1"/>
  <c r="U168" i="2"/>
  <c r="U189" i="2" s="1"/>
  <c r="T168" i="2"/>
  <c r="T189" i="2" s="1"/>
  <c r="R168" i="2"/>
  <c r="R189" i="2" s="1"/>
  <c r="Q168" i="2"/>
  <c r="Q189" i="2" s="1"/>
  <c r="S189" i="2" s="1"/>
  <c r="O168" i="2"/>
  <c r="O189" i="2" s="1"/>
  <c r="N168" i="2"/>
  <c r="M168" i="2"/>
  <c r="L168" i="2"/>
  <c r="L189" i="2" s="1"/>
  <c r="K168" i="2"/>
  <c r="K189" i="2" s="1"/>
  <c r="M189" i="2" s="1"/>
  <c r="J168" i="2"/>
  <c r="I168" i="2"/>
  <c r="I189" i="2" s="1"/>
  <c r="H168" i="2"/>
  <c r="F168" i="2"/>
  <c r="E168" i="2"/>
  <c r="C168" i="2"/>
  <c r="B168" i="2"/>
  <c r="LD167" i="2"/>
  <c r="LA167" i="2"/>
  <c r="KW167" i="2"/>
  <c r="KV167" i="2"/>
  <c r="KX167" i="2" s="1"/>
  <c r="KT167" i="2"/>
  <c r="KS167" i="2"/>
  <c r="KU167" i="2" s="1"/>
  <c r="KR167" i="2"/>
  <c r="KO167" i="2"/>
  <c r="KL167" i="2"/>
  <c r="KI167" i="2"/>
  <c r="KF167" i="2"/>
  <c r="KB167" i="2"/>
  <c r="KA167" i="2"/>
  <c r="KC167" i="2" s="1"/>
  <c r="JZ167" i="2"/>
  <c r="JW167" i="2"/>
  <c r="JS167" i="2"/>
  <c r="JR167" i="2"/>
  <c r="JQ167" i="2"/>
  <c r="JN167" i="2"/>
  <c r="JK167" i="2"/>
  <c r="JG167" i="2"/>
  <c r="JF167" i="2"/>
  <c r="JH167" i="2" s="1"/>
  <c r="JE167" i="2"/>
  <c r="JB167" i="2"/>
  <c r="IY167" i="2"/>
  <c r="IR167" i="2"/>
  <c r="IQ167" i="2"/>
  <c r="IS167" i="2" s="1"/>
  <c r="IP167" i="2"/>
  <c r="IM167" i="2"/>
  <c r="IJ167" i="2"/>
  <c r="IE167" i="2"/>
  <c r="IC167" i="2"/>
  <c r="IB167" i="2"/>
  <c r="IA167" i="2"/>
  <c r="HX167" i="2"/>
  <c r="HU167" i="2"/>
  <c r="HR167" i="2"/>
  <c r="HN167" i="2"/>
  <c r="IF167" i="2" s="1"/>
  <c r="IU167" i="2" s="1"/>
  <c r="HM167" i="2"/>
  <c r="HO167" i="2" s="1"/>
  <c r="HL167" i="2"/>
  <c r="HI167" i="2"/>
  <c r="HF167" i="2"/>
  <c r="HC167" i="2"/>
  <c r="GY167" i="2"/>
  <c r="GW167" i="2"/>
  <c r="GT167" i="2"/>
  <c r="GP167" i="2"/>
  <c r="GO167" i="2"/>
  <c r="GQ167" i="2" s="1"/>
  <c r="GN167" i="2"/>
  <c r="GK167" i="2"/>
  <c r="GH167" i="2"/>
  <c r="GE167" i="2"/>
  <c r="GB167" i="2"/>
  <c r="GA167" i="2"/>
  <c r="FZ167" i="2"/>
  <c r="FY167" i="2"/>
  <c r="FV167" i="2"/>
  <c r="FS167" i="2"/>
  <c r="FO167" i="2"/>
  <c r="FN167" i="2"/>
  <c r="FP167" i="2" s="1"/>
  <c r="FM167" i="2"/>
  <c r="FI167" i="2"/>
  <c r="FJ167" i="2" s="1"/>
  <c r="FG167" i="2"/>
  <c r="FC167" i="2"/>
  <c r="FB167" i="2"/>
  <c r="FD167" i="2" s="1"/>
  <c r="FA167" i="2"/>
  <c r="EX167" i="2"/>
  <c r="EU167" i="2"/>
  <c r="ER167" i="2"/>
  <c r="EN167" i="2"/>
  <c r="EM167" i="2"/>
  <c r="EL167" i="2"/>
  <c r="EI167" i="2"/>
  <c r="EF167" i="2"/>
  <c r="EC167" i="2"/>
  <c r="DV167" i="2"/>
  <c r="DU167" i="2"/>
  <c r="DT167" i="2"/>
  <c r="DQ167" i="2"/>
  <c r="DM167" i="2"/>
  <c r="DL167" i="2"/>
  <c r="DN167" i="2" s="1"/>
  <c r="DK167" i="2"/>
  <c r="DH167" i="2"/>
  <c r="DA167" i="2"/>
  <c r="CZ167" i="2"/>
  <c r="DB167" i="2" s="1"/>
  <c r="CY167" i="2"/>
  <c r="CV167" i="2"/>
  <c r="CS167" i="2"/>
  <c r="CO167" i="2"/>
  <c r="CN167" i="2"/>
  <c r="CP167" i="2" s="1"/>
  <c r="CM167" i="2"/>
  <c r="CJ167" i="2"/>
  <c r="CG167" i="2"/>
  <c r="CC167" i="2"/>
  <c r="CD167" i="2" s="1"/>
  <c r="CB167" i="2"/>
  <c r="CA167" i="2"/>
  <c r="BX167" i="2"/>
  <c r="BU167" i="2"/>
  <c r="BR167" i="2"/>
  <c r="BO167" i="2"/>
  <c r="BL167" i="2"/>
  <c r="BI167" i="2"/>
  <c r="BH167" i="2"/>
  <c r="BG167" i="2"/>
  <c r="DC167" i="2" s="1"/>
  <c r="BF167" i="2"/>
  <c r="BC167" i="2"/>
  <c r="AZ167" i="2"/>
  <c r="AW167" i="2"/>
  <c r="AT167" i="2"/>
  <c r="AQ167" i="2"/>
  <c r="AM167" i="2"/>
  <c r="AL167" i="2"/>
  <c r="AN167" i="2" s="1"/>
  <c r="AK167" i="2"/>
  <c r="AH167" i="2"/>
  <c r="AE167" i="2"/>
  <c r="AB167" i="2"/>
  <c r="Y167" i="2"/>
  <c r="V167" i="2"/>
  <c r="S167" i="2"/>
  <c r="P167" i="2"/>
  <c r="M167" i="2"/>
  <c r="J167" i="2"/>
  <c r="G167" i="2"/>
  <c r="D167" i="2"/>
  <c r="LD166" i="2"/>
  <c r="LA166" i="2"/>
  <c r="KX166" i="2"/>
  <c r="KW166" i="2"/>
  <c r="KV166" i="2"/>
  <c r="KU166" i="2"/>
  <c r="KT166" i="2"/>
  <c r="KS166" i="2"/>
  <c r="KR166" i="2"/>
  <c r="KO166" i="2"/>
  <c r="KL166" i="2"/>
  <c r="KI166" i="2"/>
  <c r="KF166" i="2"/>
  <c r="KC166" i="2"/>
  <c r="KB166" i="2"/>
  <c r="KA166" i="2"/>
  <c r="JZ166" i="2"/>
  <c r="JW166" i="2"/>
  <c r="JT166" i="2"/>
  <c r="JS166" i="2"/>
  <c r="JR166" i="2"/>
  <c r="JQ166" i="2"/>
  <c r="JN166" i="2"/>
  <c r="JK166" i="2"/>
  <c r="JG166" i="2"/>
  <c r="JF166" i="2"/>
  <c r="JH166" i="2" s="1"/>
  <c r="JE166" i="2"/>
  <c r="JB166" i="2"/>
  <c r="IY166" i="2"/>
  <c r="IR166" i="2"/>
  <c r="IQ166" i="2"/>
  <c r="IP166" i="2"/>
  <c r="IM166" i="2"/>
  <c r="IJ166" i="2"/>
  <c r="ID166" i="2"/>
  <c r="IC166" i="2"/>
  <c r="IB166" i="2"/>
  <c r="IA166" i="2"/>
  <c r="HX166" i="2"/>
  <c r="HU166" i="2"/>
  <c r="HR166" i="2"/>
  <c r="HN166" i="2"/>
  <c r="IF166" i="2" s="1"/>
  <c r="IU166" i="2" s="1"/>
  <c r="HM166" i="2"/>
  <c r="IE166" i="2" s="1"/>
  <c r="HL166" i="2"/>
  <c r="HI166" i="2"/>
  <c r="HF166" i="2"/>
  <c r="HC166" i="2"/>
  <c r="GW166" i="2"/>
  <c r="GT166" i="2"/>
  <c r="GQ166" i="2"/>
  <c r="GP166" i="2"/>
  <c r="GO166" i="2"/>
  <c r="GN166" i="2"/>
  <c r="GK166" i="2"/>
  <c r="GH166" i="2"/>
  <c r="GE166" i="2"/>
  <c r="GA166" i="2"/>
  <c r="GB166" i="2" s="1"/>
  <c r="FZ166" i="2"/>
  <c r="FY166" i="2"/>
  <c r="FV166" i="2"/>
  <c r="FS166" i="2"/>
  <c r="FO166" i="2"/>
  <c r="FN166" i="2"/>
  <c r="FM166" i="2"/>
  <c r="FJ166" i="2"/>
  <c r="FG166" i="2"/>
  <c r="FC166" i="2"/>
  <c r="FB166" i="2"/>
  <c r="FD166" i="2" s="1"/>
  <c r="FA166" i="2"/>
  <c r="EX166" i="2"/>
  <c r="EU166" i="2"/>
  <c r="ER166" i="2"/>
  <c r="EN166" i="2"/>
  <c r="EO166" i="2" s="1"/>
  <c r="EM166" i="2"/>
  <c r="EL166" i="2"/>
  <c r="EI166" i="2"/>
  <c r="EF166" i="2"/>
  <c r="EC166" i="2"/>
  <c r="DV166" i="2"/>
  <c r="DU166" i="2"/>
  <c r="DT166" i="2"/>
  <c r="DQ166" i="2"/>
  <c r="DM166" i="2"/>
  <c r="DL166" i="2"/>
  <c r="DN166" i="2" s="1"/>
  <c r="DK166" i="2"/>
  <c r="DH166" i="2"/>
  <c r="DD166" i="2"/>
  <c r="DC166" i="2"/>
  <c r="DA166" i="2"/>
  <c r="CZ166" i="2"/>
  <c r="DB166" i="2" s="1"/>
  <c r="CY166" i="2"/>
  <c r="CV166" i="2"/>
  <c r="CS166" i="2"/>
  <c r="CO166" i="2"/>
  <c r="CP166" i="2" s="1"/>
  <c r="CN166" i="2"/>
  <c r="CM166" i="2"/>
  <c r="CJ166" i="2"/>
  <c r="CG166" i="2"/>
  <c r="CC166" i="2"/>
  <c r="CB166" i="2"/>
  <c r="CD166" i="2" s="1"/>
  <c r="CA166" i="2"/>
  <c r="BX166" i="2"/>
  <c r="BU166" i="2"/>
  <c r="BR166" i="2"/>
  <c r="BO166" i="2"/>
  <c r="BL166" i="2"/>
  <c r="BH166" i="2"/>
  <c r="BG166" i="2"/>
  <c r="BI166" i="2" s="1"/>
  <c r="BF166" i="2"/>
  <c r="BC166" i="2"/>
  <c r="AZ166" i="2"/>
  <c r="AW166" i="2"/>
  <c r="AT166" i="2"/>
  <c r="AQ166" i="2"/>
  <c r="AM166" i="2"/>
  <c r="AL166" i="2"/>
  <c r="AK166" i="2"/>
  <c r="AH166" i="2"/>
  <c r="AE166" i="2"/>
  <c r="AB166" i="2"/>
  <c r="Y166" i="2"/>
  <c r="V166" i="2"/>
  <c r="S166" i="2"/>
  <c r="P166" i="2"/>
  <c r="M166" i="2"/>
  <c r="J166" i="2"/>
  <c r="G166" i="2"/>
  <c r="D166" i="2"/>
  <c r="LD165" i="2"/>
  <c r="LA165" i="2"/>
  <c r="KV165" i="2"/>
  <c r="KX165" i="2" s="1"/>
  <c r="KT165" i="2"/>
  <c r="KW165" i="2" s="1"/>
  <c r="KS165" i="2"/>
  <c r="KU165" i="2" s="1"/>
  <c r="KR165" i="2"/>
  <c r="KO165" i="2"/>
  <c r="KL165" i="2"/>
  <c r="KI165" i="2"/>
  <c r="KF165" i="2"/>
  <c r="KB165" i="2"/>
  <c r="KA165" i="2"/>
  <c r="JZ165" i="2"/>
  <c r="JW165" i="2"/>
  <c r="JS165" i="2"/>
  <c r="JR165" i="2"/>
  <c r="JT165" i="2" s="1"/>
  <c r="JQ165" i="2"/>
  <c r="JN165" i="2"/>
  <c r="JK165" i="2"/>
  <c r="JG165" i="2"/>
  <c r="JF165" i="2"/>
  <c r="JH165" i="2" s="1"/>
  <c r="JE165" i="2"/>
  <c r="JB165" i="2"/>
  <c r="IY165" i="2"/>
  <c r="IU165" i="2"/>
  <c r="IR165" i="2"/>
  <c r="IS165" i="2" s="1"/>
  <c r="IQ165" i="2"/>
  <c r="IP165" i="2"/>
  <c r="IM165" i="2"/>
  <c r="IJ165" i="2"/>
  <c r="IC165" i="2"/>
  <c r="IB165" i="2"/>
  <c r="IA165" i="2"/>
  <c r="HX165" i="2"/>
  <c r="HU165" i="2"/>
  <c r="HR165" i="2"/>
  <c r="HN165" i="2"/>
  <c r="IF165" i="2" s="1"/>
  <c r="HM165" i="2"/>
  <c r="HL165" i="2"/>
  <c r="HI165" i="2"/>
  <c r="HF165" i="2"/>
  <c r="HC165" i="2"/>
  <c r="GW165" i="2"/>
  <c r="GT165" i="2"/>
  <c r="GP165" i="2"/>
  <c r="GO165" i="2"/>
  <c r="GQ165" i="2" s="1"/>
  <c r="GN165" i="2"/>
  <c r="GK165" i="2"/>
  <c r="GH165" i="2"/>
  <c r="GE165" i="2"/>
  <c r="GB165" i="2"/>
  <c r="GA165" i="2"/>
  <c r="FZ165" i="2"/>
  <c r="FY165" i="2"/>
  <c r="FV165" i="2"/>
  <c r="FS165" i="2"/>
  <c r="FO165" i="2"/>
  <c r="FN165" i="2"/>
  <c r="FP165" i="2" s="1"/>
  <c r="FM165" i="2"/>
  <c r="FJ165" i="2"/>
  <c r="FG165" i="2"/>
  <c r="FC165" i="2"/>
  <c r="GY165" i="2" s="1"/>
  <c r="FB165" i="2"/>
  <c r="FD165" i="2" s="1"/>
  <c r="FA165" i="2"/>
  <c r="EX165" i="2"/>
  <c r="EU165" i="2"/>
  <c r="ER165" i="2"/>
  <c r="EO165" i="2"/>
  <c r="EN165" i="2"/>
  <c r="EM165" i="2"/>
  <c r="GX165" i="2" s="1"/>
  <c r="GZ165" i="2" s="1"/>
  <c r="EL165" i="2"/>
  <c r="EI165" i="2"/>
  <c r="EF165" i="2"/>
  <c r="EC165" i="2"/>
  <c r="DV165" i="2"/>
  <c r="DW165" i="2" s="1"/>
  <c r="DU165" i="2"/>
  <c r="DT165" i="2"/>
  <c r="DQ165" i="2"/>
  <c r="DN165" i="2"/>
  <c r="DM165" i="2"/>
  <c r="DL165" i="2"/>
  <c r="DK165" i="2"/>
  <c r="DH165" i="2"/>
  <c r="DA165" i="2"/>
  <c r="DB165" i="2" s="1"/>
  <c r="CZ165" i="2"/>
  <c r="CY165" i="2"/>
  <c r="CV165" i="2"/>
  <c r="CS165" i="2"/>
  <c r="CO165" i="2"/>
  <c r="CN165" i="2"/>
  <c r="CP165" i="2" s="1"/>
  <c r="CM165" i="2"/>
  <c r="CJ165" i="2"/>
  <c r="CG165" i="2"/>
  <c r="CC165" i="2"/>
  <c r="CB165" i="2"/>
  <c r="CD165" i="2" s="1"/>
  <c r="CA165" i="2"/>
  <c r="BX165" i="2"/>
  <c r="BU165" i="2"/>
  <c r="BR165" i="2"/>
  <c r="BO165" i="2"/>
  <c r="BL165" i="2"/>
  <c r="BH165" i="2"/>
  <c r="BG165" i="2"/>
  <c r="BF165" i="2"/>
  <c r="BC165" i="2"/>
  <c r="AZ165" i="2"/>
  <c r="AW165" i="2"/>
  <c r="AT165" i="2"/>
  <c r="AQ165" i="2"/>
  <c r="AN165" i="2"/>
  <c r="AM165" i="2"/>
  <c r="AL165" i="2"/>
  <c r="AK165" i="2"/>
  <c r="AH165" i="2"/>
  <c r="AE165" i="2"/>
  <c r="AB165" i="2"/>
  <c r="Y165" i="2"/>
  <c r="V165" i="2"/>
  <c r="S165" i="2"/>
  <c r="P165" i="2"/>
  <c r="M165" i="2"/>
  <c r="J165" i="2"/>
  <c r="G165" i="2"/>
  <c r="D165" i="2"/>
  <c r="KP164" i="2"/>
  <c r="KN164" i="2"/>
  <c r="JO164" i="2"/>
  <c r="JJ164" i="2"/>
  <c r="IZ164" i="2"/>
  <c r="JB164" i="2" s="1"/>
  <c r="IL164" i="2"/>
  <c r="HV164" i="2"/>
  <c r="HX164" i="2" s="1"/>
  <c r="HK164" i="2"/>
  <c r="GN164" i="2"/>
  <c r="GM164" i="2"/>
  <c r="FR164" i="2"/>
  <c r="EZ164" i="2"/>
  <c r="EA164" i="2"/>
  <c r="DF164" i="2"/>
  <c r="CX164" i="2"/>
  <c r="CE164" i="2"/>
  <c r="AY164" i="2"/>
  <c r="AR164" i="2"/>
  <c r="AT164" i="2" s="1"/>
  <c r="LD163" i="2"/>
  <c r="LA163" i="2"/>
  <c r="KW163" i="2"/>
  <c r="KT163" i="2"/>
  <c r="KS163" i="2"/>
  <c r="KV163" i="2" s="1"/>
  <c r="KX163" i="2" s="1"/>
  <c r="KR163" i="2"/>
  <c r="KO163" i="2"/>
  <c r="KL163" i="2"/>
  <c r="KI163" i="2"/>
  <c r="KH163" i="2"/>
  <c r="KF163" i="2"/>
  <c r="KB163" i="2"/>
  <c r="KA163" i="2"/>
  <c r="KC163" i="2" s="1"/>
  <c r="JZ163" i="2"/>
  <c r="JW163" i="2"/>
  <c r="JT163" i="2"/>
  <c r="JS163" i="2"/>
  <c r="JR163" i="2"/>
  <c r="JQ163" i="2"/>
  <c r="JN163" i="2"/>
  <c r="JK163" i="2"/>
  <c r="JG163" i="2"/>
  <c r="JF163" i="2"/>
  <c r="JH163" i="2" s="1"/>
  <c r="JE163" i="2"/>
  <c r="JB163" i="2"/>
  <c r="IY163" i="2"/>
  <c r="IR163" i="2"/>
  <c r="IS163" i="2" s="1"/>
  <c r="IQ163" i="2"/>
  <c r="IP163" i="2"/>
  <c r="IM163" i="2"/>
  <c r="IJ163" i="2"/>
  <c r="IE163" i="2"/>
  <c r="IT163" i="2" s="1"/>
  <c r="ID163" i="2"/>
  <c r="IC163" i="2"/>
  <c r="IB163" i="2"/>
  <c r="IA163" i="2"/>
  <c r="HX163" i="2"/>
  <c r="HU163" i="2"/>
  <c r="HR163" i="2"/>
  <c r="HN163" i="2"/>
  <c r="IF163" i="2" s="1"/>
  <c r="IG163" i="2" s="1"/>
  <c r="HM163" i="2"/>
  <c r="HL163" i="2"/>
  <c r="HI163" i="2"/>
  <c r="HF163" i="2"/>
  <c r="HC163" i="2"/>
  <c r="GW163" i="2"/>
  <c r="GT163" i="2"/>
  <c r="GP163" i="2"/>
  <c r="GO163" i="2"/>
  <c r="GQ163" i="2" s="1"/>
  <c r="GN163" i="2"/>
  <c r="GK163" i="2"/>
  <c r="GH163" i="2"/>
  <c r="GE163" i="2"/>
  <c r="GA163" i="2"/>
  <c r="FZ163" i="2"/>
  <c r="GB163" i="2" s="1"/>
  <c r="FY163" i="2"/>
  <c r="FV163" i="2"/>
  <c r="FS163" i="2"/>
  <c r="FP163" i="2"/>
  <c r="FO163" i="2"/>
  <c r="FN163" i="2"/>
  <c r="FM163" i="2"/>
  <c r="FJ163" i="2"/>
  <c r="FG163" i="2"/>
  <c r="FC163" i="2"/>
  <c r="GY163" i="2" s="1"/>
  <c r="FB163" i="2"/>
  <c r="FA163" i="2"/>
  <c r="EX163" i="2"/>
  <c r="EU163" i="2"/>
  <c r="ER163" i="2"/>
  <c r="EO163" i="2"/>
  <c r="EN163" i="2"/>
  <c r="EM163" i="2"/>
  <c r="GX163" i="2" s="1"/>
  <c r="GZ163" i="2" s="1"/>
  <c r="EL163" i="2"/>
  <c r="EI163" i="2"/>
  <c r="EF163" i="2"/>
  <c r="EC163" i="2"/>
  <c r="DV163" i="2"/>
  <c r="DW163" i="2" s="1"/>
  <c r="DU163" i="2"/>
  <c r="DT163" i="2"/>
  <c r="DQ163" i="2"/>
  <c r="DM163" i="2"/>
  <c r="DL163" i="2"/>
  <c r="DK163" i="2"/>
  <c r="DH163" i="2"/>
  <c r="DA163" i="2"/>
  <c r="CZ163" i="2"/>
  <c r="CY163" i="2"/>
  <c r="CV163" i="2"/>
  <c r="CS163" i="2"/>
  <c r="CO163" i="2"/>
  <c r="CP163" i="2" s="1"/>
  <c r="CN163" i="2"/>
  <c r="CM163" i="2"/>
  <c r="CJ163" i="2"/>
  <c r="CG163" i="2"/>
  <c r="CD163" i="2"/>
  <c r="CC163" i="2"/>
  <c r="CB163" i="2"/>
  <c r="CA163" i="2"/>
  <c r="BX163" i="2"/>
  <c r="BU163" i="2"/>
  <c r="BR163" i="2"/>
  <c r="BO163" i="2"/>
  <c r="BL163" i="2"/>
  <c r="BH163" i="2"/>
  <c r="BG163" i="2"/>
  <c r="BI163" i="2" s="1"/>
  <c r="BF163" i="2"/>
  <c r="BC163" i="2"/>
  <c r="AZ163" i="2"/>
  <c r="AW163" i="2"/>
  <c r="AT163" i="2"/>
  <c r="AQ163" i="2"/>
  <c r="AM163" i="2"/>
  <c r="AL163" i="2"/>
  <c r="AN163" i="2" s="1"/>
  <c r="AK163" i="2"/>
  <c r="AH163" i="2"/>
  <c r="AE163" i="2"/>
  <c r="AB163" i="2"/>
  <c r="Y163" i="2"/>
  <c r="V163" i="2"/>
  <c r="S163" i="2"/>
  <c r="P163" i="2"/>
  <c r="M163" i="2"/>
  <c r="J163" i="2"/>
  <c r="G163" i="2"/>
  <c r="D163" i="2"/>
  <c r="LC162" i="2"/>
  <c r="LB162" i="2"/>
  <c r="LA162" i="2"/>
  <c r="KZ162" i="2"/>
  <c r="KY162" i="2"/>
  <c r="KT162" i="2"/>
  <c r="KS162" i="2"/>
  <c r="KU162" i="2" s="1"/>
  <c r="KR162" i="2"/>
  <c r="KQ162" i="2"/>
  <c r="KP162" i="2"/>
  <c r="KN162" i="2"/>
  <c r="KM162" i="2"/>
  <c r="KO162" i="2" s="1"/>
  <c r="KK162" i="2"/>
  <c r="KJ162" i="2"/>
  <c r="KL162" i="2" s="1"/>
  <c r="KH162" i="2"/>
  <c r="KG162" i="2"/>
  <c r="KI162" i="2" s="1"/>
  <c r="KB162" i="2"/>
  <c r="JY162" i="2"/>
  <c r="JX162" i="2"/>
  <c r="JZ162" i="2" s="1"/>
  <c r="JV162" i="2"/>
  <c r="JU162" i="2"/>
  <c r="JP162" i="2"/>
  <c r="JO162" i="2"/>
  <c r="JQ162" i="2" s="1"/>
  <c r="JM162" i="2"/>
  <c r="JL162" i="2"/>
  <c r="JN162" i="2" s="1"/>
  <c r="JJ162" i="2"/>
  <c r="JS162" i="2" s="1"/>
  <c r="JI162" i="2"/>
  <c r="JK162" i="2" s="1"/>
  <c r="JG162" i="2"/>
  <c r="JD162" i="2"/>
  <c r="JE162" i="2" s="1"/>
  <c r="JC162" i="2"/>
  <c r="JA162" i="2"/>
  <c r="IZ162" i="2"/>
  <c r="JB162" i="2" s="1"/>
  <c r="IX162" i="2"/>
  <c r="IW162" i="2"/>
  <c r="JF162" i="2" s="1"/>
  <c r="JH162" i="2" s="1"/>
  <c r="IQ162" i="2"/>
  <c r="IS162" i="2" s="1"/>
  <c r="IO162" i="2"/>
  <c r="IN162" i="2"/>
  <c r="IL162" i="2"/>
  <c r="IR162" i="2" s="1"/>
  <c r="IK162" i="2"/>
  <c r="IM162" i="2" s="1"/>
  <c r="II162" i="2"/>
  <c r="IH162" i="2"/>
  <c r="IJ162" i="2" s="1"/>
  <c r="HZ162" i="2"/>
  <c r="HY162" i="2"/>
  <c r="IA162" i="2" s="1"/>
  <c r="HX162" i="2"/>
  <c r="HW162" i="2"/>
  <c r="HV162" i="2"/>
  <c r="HT162" i="2"/>
  <c r="IC162" i="2" s="1"/>
  <c r="HS162" i="2"/>
  <c r="HQ162" i="2"/>
  <c r="HP162" i="2"/>
  <c r="HK162" i="2"/>
  <c r="HJ162" i="2"/>
  <c r="HM162" i="2" s="1"/>
  <c r="HH162" i="2"/>
  <c r="HG162" i="2"/>
  <c r="HE162" i="2"/>
  <c r="HD162" i="2"/>
  <c r="HB162" i="2"/>
  <c r="HA162" i="2"/>
  <c r="GV162" i="2"/>
  <c r="GU162" i="2"/>
  <c r="GW162" i="2" s="1"/>
  <c r="GS162" i="2"/>
  <c r="GR162" i="2"/>
  <c r="GM162" i="2"/>
  <c r="GL162" i="2"/>
  <c r="GN162" i="2" s="1"/>
  <c r="GJ162" i="2"/>
  <c r="GK162" i="2" s="1"/>
  <c r="GI162" i="2"/>
  <c r="GG162" i="2"/>
  <c r="GF162" i="2"/>
  <c r="GH162" i="2" s="1"/>
  <c r="GD162" i="2"/>
  <c r="GC162" i="2"/>
  <c r="GE162" i="2" s="1"/>
  <c r="FX162" i="2"/>
  <c r="FW162" i="2"/>
  <c r="FU162" i="2"/>
  <c r="FT162" i="2"/>
  <c r="FV162" i="2" s="1"/>
  <c r="FR162" i="2"/>
  <c r="FQ162" i="2"/>
  <c r="FS162" i="2" s="1"/>
  <c r="FM162" i="2"/>
  <c r="FL162" i="2"/>
  <c r="FO162" i="2" s="1"/>
  <c r="FK162" i="2"/>
  <c r="FI162" i="2"/>
  <c r="FH162" i="2"/>
  <c r="FJ162" i="2" s="1"/>
  <c r="FF162" i="2"/>
  <c r="FE162" i="2"/>
  <c r="FN162" i="2" s="1"/>
  <c r="EZ162" i="2"/>
  <c r="EY162" i="2"/>
  <c r="FA162" i="2" s="1"/>
  <c r="EW162" i="2"/>
  <c r="EV162" i="2"/>
  <c r="EX162" i="2" s="1"/>
  <c r="ET162" i="2"/>
  <c r="ES162" i="2"/>
  <c r="EU162" i="2" s="1"/>
  <c r="EQ162" i="2"/>
  <c r="EP162" i="2"/>
  <c r="ER162" i="2" s="1"/>
  <c r="EN162" i="2"/>
  <c r="EK162" i="2"/>
  <c r="EJ162" i="2"/>
  <c r="EL162" i="2" s="1"/>
  <c r="EH162" i="2"/>
  <c r="EG162" i="2"/>
  <c r="EI162" i="2" s="1"/>
  <c r="EF162" i="2"/>
  <c r="EE162" i="2"/>
  <c r="ED162" i="2"/>
  <c r="EM162" i="2" s="1"/>
  <c r="EO162" i="2" s="1"/>
  <c r="EB162" i="2"/>
  <c r="EA162" i="2"/>
  <c r="DS162" i="2"/>
  <c r="DR162" i="2"/>
  <c r="DU162" i="2" s="1"/>
  <c r="DW162" i="2" s="1"/>
  <c r="DQ162" i="2"/>
  <c r="DP162" i="2"/>
  <c r="DV162" i="2" s="1"/>
  <c r="DO162" i="2"/>
  <c r="DK162" i="2"/>
  <c r="DJ162" i="2"/>
  <c r="DM162" i="2" s="1"/>
  <c r="DI162" i="2"/>
  <c r="DH162" i="2"/>
  <c r="DG162" i="2"/>
  <c r="DF162" i="2"/>
  <c r="DL162" i="2" s="1"/>
  <c r="DN162" i="2" s="1"/>
  <c r="CZ162" i="2"/>
  <c r="CX162" i="2"/>
  <c r="CW162" i="2"/>
  <c r="CY162" i="2" s="1"/>
  <c r="CU162" i="2"/>
  <c r="CT162" i="2"/>
  <c r="CV162" i="2" s="1"/>
  <c r="CR162" i="2"/>
  <c r="CQ162" i="2"/>
  <c r="CM162" i="2"/>
  <c r="CL162" i="2"/>
  <c r="CO162" i="2" s="1"/>
  <c r="CK162" i="2"/>
  <c r="CJ162" i="2"/>
  <c r="CI162" i="2"/>
  <c r="CH162" i="2"/>
  <c r="CN162" i="2" s="1"/>
  <c r="CP162" i="2" s="1"/>
  <c r="CF162" i="2"/>
  <c r="CE162" i="2"/>
  <c r="CG162" i="2" s="1"/>
  <c r="CB162" i="2"/>
  <c r="BZ162" i="2"/>
  <c r="BY162" i="2"/>
  <c r="CA162" i="2" s="1"/>
  <c r="BW162" i="2"/>
  <c r="CC162" i="2" s="1"/>
  <c r="BV162" i="2"/>
  <c r="BX162" i="2" s="1"/>
  <c r="BU162" i="2"/>
  <c r="BT162" i="2"/>
  <c r="BS162" i="2"/>
  <c r="BR162" i="2"/>
  <c r="BQ162" i="2"/>
  <c r="BP162" i="2"/>
  <c r="BN162" i="2"/>
  <c r="BM162" i="2"/>
  <c r="BO162" i="2" s="1"/>
  <c r="BL162" i="2"/>
  <c r="BK162" i="2"/>
  <c r="BJ162" i="2"/>
  <c r="BE162" i="2"/>
  <c r="BD162" i="2"/>
  <c r="BB162" i="2"/>
  <c r="BH162" i="2" s="1"/>
  <c r="BA162" i="2"/>
  <c r="BC162" i="2" s="1"/>
  <c r="AY162" i="2"/>
  <c r="AX162" i="2"/>
  <c r="AZ162" i="2" s="1"/>
  <c r="AW162" i="2"/>
  <c r="AV162" i="2"/>
  <c r="AU162" i="2"/>
  <c r="AT162" i="2"/>
  <c r="AS162" i="2"/>
  <c r="AR162" i="2"/>
  <c r="AQ162" i="2"/>
  <c r="AP162" i="2"/>
  <c r="AO162" i="2"/>
  <c r="AJ162" i="2"/>
  <c r="AI162" i="2"/>
  <c r="AK162" i="2" s="1"/>
  <c r="AG162" i="2"/>
  <c r="AF162" i="2"/>
  <c r="AD162" i="2"/>
  <c r="AC162" i="2"/>
  <c r="AE162" i="2" s="1"/>
  <c r="AA162" i="2"/>
  <c r="Z162" i="2"/>
  <c r="X162" i="2"/>
  <c r="Y162" i="2" s="1"/>
  <c r="W162" i="2"/>
  <c r="V162" i="2"/>
  <c r="U162" i="2"/>
  <c r="T162" i="2"/>
  <c r="R162" i="2"/>
  <c r="Q162" i="2"/>
  <c r="S162" i="2" s="1"/>
  <c r="P162" i="2"/>
  <c r="O162" i="2"/>
  <c r="N162" i="2"/>
  <c r="L162" i="2"/>
  <c r="K162" i="2"/>
  <c r="M162" i="2" s="1"/>
  <c r="I162" i="2"/>
  <c r="H162" i="2"/>
  <c r="F162" i="2"/>
  <c r="E162" i="2"/>
  <c r="G162" i="2" s="1"/>
  <c r="C162" i="2"/>
  <c r="B162" i="2"/>
  <c r="D162" i="2" s="1"/>
  <c r="LD161" i="2"/>
  <c r="LA161" i="2"/>
  <c r="KU161" i="2"/>
  <c r="KT161" i="2"/>
  <c r="KS161" i="2"/>
  <c r="KR161" i="2"/>
  <c r="KO161" i="2"/>
  <c r="KL161" i="2"/>
  <c r="KI161" i="2"/>
  <c r="KE161" i="2"/>
  <c r="KD161" i="2"/>
  <c r="KB161" i="2"/>
  <c r="KA161" i="2"/>
  <c r="KC161" i="2" s="1"/>
  <c r="JZ161" i="2"/>
  <c r="JW161" i="2"/>
  <c r="JS161" i="2"/>
  <c r="JR161" i="2"/>
  <c r="JQ161" i="2"/>
  <c r="JN161" i="2"/>
  <c r="JK161" i="2"/>
  <c r="JG161" i="2"/>
  <c r="JF161" i="2"/>
  <c r="JE161" i="2"/>
  <c r="JB161" i="2"/>
  <c r="IY161" i="2"/>
  <c r="IR161" i="2"/>
  <c r="IQ161" i="2"/>
  <c r="IS161" i="2" s="1"/>
  <c r="IP161" i="2"/>
  <c r="IM161" i="2"/>
  <c r="IJ161" i="2"/>
  <c r="IC161" i="2"/>
  <c r="IB161" i="2"/>
  <c r="ID161" i="2" s="1"/>
  <c r="IA161" i="2"/>
  <c r="HX161" i="2"/>
  <c r="HU161" i="2"/>
  <c r="HR161" i="2"/>
  <c r="HO161" i="2"/>
  <c r="HN161" i="2"/>
  <c r="IF161" i="2" s="1"/>
  <c r="IU161" i="2" s="1"/>
  <c r="HM161" i="2"/>
  <c r="HL161" i="2"/>
  <c r="HI161" i="2"/>
  <c r="HF161" i="2"/>
  <c r="HC161" i="2"/>
  <c r="GW161" i="2"/>
  <c r="GT161" i="2"/>
  <c r="GP161" i="2"/>
  <c r="GO161" i="2"/>
  <c r="GQ161" i="2" s="1"/>
  <c r="GN161" i="2"/>
  <c r="GK161" i="2"/>
  <c r="GH161" i="2"/>
  <c r="GE161" i="2"/>
  <c r="GB161" i="2"/>
  <c r="GA161" i="2"/>
  <c r="FZ161" i="2"/>
  <c r="FY161" i="2"/>
  <c r="FV161" i="2"/>
  <c r="FS161" i="2"/>
  <c r="FO161" i="2"/>
  <c r="FN161" i="2"/>
  <c r="FM161" i="2"/>
  <c r="FJ161" i="2"/>
  <c r="FG161" i="2"/>
  <c r="FC161" i="2"/>
  <c r="GY161" i="2" s="1"/>
  <c r="FB161" i="2"/>
  <c r="FD161" i="2" s="1"/>
  <c r="FA161" i="2"/>
  <c r="EX161" i="2"/>
  <c r="EU161" i="2"/>
  <c r="ER161" i="2"/>
  <c r="EN161" i="2"/>
  <c r="EM161" i="2"/>
  <c r="EL161" i="2"/>
  <c r="EI161" i="2"/>
  <c r="EF161" i="2"/>
  <c r="EC161" i="2"/>
  <c r="DW161" i="2"/>
  <c r="DV161" i="2"/>
  <c r="DU161" i="2"/>
  <c r="DT161" i="2"/>
  <c r="DQ161" i="2"/>
  <c r="DN161" i="2"/>
  <c r="DM161" i="2"/>
  <c r="DL161" i="2"/>
  <c r="DK161" i="2"/>
  <c r="DH161" i="2"/>
  <c r="DB161" i="2"/>
  <c r="DA161" i="2"/>
  <c r="CZ161" i="2"/>
  <c r="CY161" i="2"/>
  <c r="CV161" i="2"/>
  <c r="CS161" i="2"/>
  <c r="CP161" i="2"/>
  <c r="CO161" i="2"/>
  <c r="CN161" i="2"/>
  <c r="CM161" i="2"/>
  <c r="CJ161" i="2"/>
  <c r="CG161" i="2"/>
  <c r="CC161" i="2"/>
  <c r="CB161" i="2"/>
  <c r="CD161" i="2" s="1"/>
  <c r="CA161" i="2"/>
  <c r="BX161" i="2"/>
  <c r="BU161" i="2"/>
  <c r="BR161" i="2"/>
  <c r="BO161" i="2"/>
  <c r="BL161" i="2"/>
  <c r="BH161" i="2"/>
  <c r="DD161" i="2" s="1"/>
  <c r="DY161" i="2" s="1"/>
  <c r="BG161" i="2"/>
  <c r="BF161" i="2"/>
  <c r="BC161" i="2"/>
  <c r="AZ161" i="2"/>
  <c r="AW161" i="2"/>
  <c r="AT161" i="2"/>
  <c r="AQ161" i="2"/>
  <c r="AN161" i="2"/>
  <c r="AM161" i="2"/>
  <c r="AL161" i="2"/>
  <c r="AK161" i="2"/>
  <c r="AH161" i="2"/>
  <c r="AE161" i="2"/>
  <c r="AB161" i="2"/>
  <c r="Y161" i="2"/>
  <c r="V161" i="2"/>
  <c r="S161" i="2"/>
  <c r="P161" i="2"/>
  <c r="M161" i="2"/>
  <c r="J161" i="2"/>
  <c r="G161" i="2"/>
  <c r="D161" i="2"/>
  <c r="LD160" i="2"/>
  <c r="LA160" i="2"/>
  <c r="KV160" i="2"/>
  <c r="KU160" i="2"/>
  <c r="KT160" i="2"/>
  <c r="KW160" i="2" s="1"/>
  <c r="KS160" i="2"/>
  <c r="KR160" i="2"/>
  <c r="KO160" i="2"/>
  <c r="KL160" i="2"/>
  <c r="KI160" i="2"/>
  <c r="KF160" i="2"/>
  <c r="KC160" i="2"/>
  <c r="KB160" i="2"/>
  <c r="KA160" i="2"/>
  <c r="JZ160" i="2"/>
  <c r="JW160" i="2"/>
  <c r="JS160" i="2"/>
  <c r="JR160" i="2"/>
  <c r="JT160" i="2" s="1"/>
  <c r="JQ160" i="2"/>
  <c r="JN160" i="2"/>
  <c r="JK160" i="2"/>
  <c r="JH160" i="2"/>
  <c r="JG160" i="2"/>
  <c r="JF160" i="2"/>
  <c r="JE160" i="2"/>
  <c r="JB160" i="2"/>
  <c r="IY160" i="2"/>
  <c r="IR160" i="2"/>
  <c r="IQ160" i="2"/>
  <c r="IS160" i="2" s="1"/>
  <c r="IP160" i="2"/>
  <c r="IM160" i="2"/>
  <c r="IJ160" i="2"/>
  <c r="IC160" i="2"/>
  <c r="IF160" i="2" s="1"/>
  <c r="IU160" i="2" s="1"/>
  <c r="IB160" i="2"/>
  <c r="ID160" i="2" s="1"/>
  <c r="IA160" i="2"/>
  <c r="HX160" i="2"/>
  <c r="HU160" i="2"/>
  <c r="HR160" i="2"/>
  <c r="HN160" i="2"/>
  <c r="HM160" i="2"/>
  <c r="HL160" i="2"/>
  <c r="HI160" i="2"/>
  <c r="HF160" i="2"/>
  <c r="HC160" i="2"/>
  <c r="GW160" i="2"/>
  <c r="GT160" i="2"/>
  <c r="GQ160" i="2"/>
  <c r="GP160" i="2"/>
  <c r="GO160" i="2"/>
  <c r="GN160" i="2"/>
  <c r="GK160" i="2"/>
  <c r="GH160" i="2"/>
  <c r="GE160" i="2"/>
  <c r="GA160" i="2"/>
  <c r="FZ160" i="2"/>
  <c r="FY160" i="2"/>
  <c r="FV160" i="2"/>
  <c r="FS160" i="2"/>
  <c r="FO160" i="2"/>
  <c r="FN160" i="2"/>
  <c r="FM160" i="2"/>
  <c r="FJ160" i="2"/>
  <c r="FG160" i="2"/>
  <c r="FD160" i="2"/>
  <c r="FC160" i="2"/>
  <c r="FB160" i="2"/>
  <c r="FA160" i="2"/>
  <c r="EX160" i="2"/>
  <c r="EU160" i="2"/>
  <c r="ER160" i="2"/>
  <c r="EN160" i="2"/>
  <c r="EM160" i="2"/>
  <c r="EO160" i="2" s="1"/>
  <c r="EL160" i="2"/>
  <c r="EI160" i="2"/>
  <c r="EF160" i="2"/>
  <c r="EC160" i="2"/>
  <c r="DV160" i="2"/>
  <c r="DU160" i="2"/>
  <c r="DW160" i="2" s="1"/>
  <c r="DT160" i="2"/>
  <c r="DQ160" i="2"/>
  <c r="DN160" i="2"/>
  <c r="DM160" i="2"/>
  <c r="DL160" i="2"/>
  <c r="DK160" i="2"/>
  <c r="DH160" i="2"/>
  <c r="DB160" i="2"/>
  <c r="DA160" i="2"/>
  <c r="CZ160" i="2"/>
  <c r="CY160" i="2"/>
  <c r="CV160" i="2"/>
  <c r="CS160" i="2"/>
  <c r="CO160" i="2"/>
  <c r="CN160" i="2"/>
  <c r="CM160" i="2"/>
  <c r="CJ160" i="2"/>
  <c r="CG160" i="2"/>
  <c r="CC160" i="2"/>
  <c r="CB160" i="2"/>
  <c r="CA160" i="2"/>
  <c r="BX160" i="2"/>
  <c r="BU160" i="2"/>
  <c r="BR160" i="2"/>
  <c r="BO160" i="2"/>
  <c r="BL160" i="2"/>
  <c r="BI160" i="2"/>
  <c r="BH160" i="2"/>
  <c r="BG160" i="2"/>
  <c r="DC160" i="2" s="1"/>
  <c r="BF160" i="2"/>
  <c r="BC160" i="2"/>
  <c r="AZ160" i="2"/>
  <c r="AW160" i="2"/>
  <c r="AT160" i="2"/>
  <c r="AQ160" i="2"/>
  <c r="AM160" i="2"/>
  <c r="AL160" i="2"/>
  <c r="AK160" i="2"/>
  <c r="AH160" i="2"/>
  <c r="AE160" i="2"/>
  <c r="AB160" i="2"/>
  <c r="Y160" i="2"/>
  <c r="V160" i="2"/>
  <c r="S160" i="2"/>
  <c r="P160" i="2"/>
  <c r="M160" i="2"/>
  <c r="J160" i="2"/>
  <c r="G160" i="2"/>
  <c r="D160" i="2"/>
  <c r="LD159" i="2"/>
  <c r="LC159" i="2"/>
  <c r="LB159" i="2"/>
  <c r="KZ159" i="2"/>
  <c r="KY159" i="2"/>
  <c r="LA159" i="2" s="1"/>
  <c r="KV159" i="2"/>
  <c r="KQ159" i="2"/>
  <c r="KP159" i="2"/>
  <c r="KS159" i="2" s="1"/>
  <c r="KO159" i="2"/>
  <c r="KN159" i="2"/>
  <c r="KM159" i="2"/>
  <c r="KK159" i="2"/>
  <c r="KL159" i="2" s="1"/>
  <c r="KJ159" i="2"/>
  <c r="KI159" i="2"/>
  <c r="KH159" i="2"/>
  <c r="KG159" i="2"/>
  <c r="KF159" i="2"/>
  <c r="KE159" i="2"/>
  <c r="KD159" i="2"/>
  <c r="JY159" i="2"/>
  <c r="JX159" i="2"/>
  <c r="JV159" i="2"/>
  <c r="KB159" i="2" s="1"/>
  <c r="JU159" i="2"/>
  <c r="JW159" i="2" s="1"/>
  <c r="JS159" i="2"/>
  <c r="JQ159" i="2"/>
  <c r="JP159" i="2"/>
  <c r="JO159" i="2"/>
  <c r="JN159" i="2"/>
  <c r="JM159" i="2"/>
  <c r="JL159" i="2"/>
  <c r="JK159" i="2"/>
  <c r="JJ159" i="2"/>
  <c r="JI159" i="2"/>
  <c r="JR159" i="2" s="1"/>
  <c r="JD159" i="2"/>
  <c r="JC159" i="2"/>
  <c r="JE159" i="2" s="1"/>
  <c r="JA159" i="2"/>
  <c r="IZ159" i="2"/>
  <c r="IX159" i="2"/>
  <c r="IW159" i="2"/>
  <c r="IY159" i="2" s="1"/>
  <c r="IR159" i="2"/>
  <c r="IP159" i="2"/>
  <c r="IO159" i="2"/>
  <c r="IN159" i="2"/>
  <c r="IM159" i="2"/>
  <c r="IL159" i="2"/>
  <c r="IK159" i="2"/>
  <c r="IQ159" i="2" s="1"/>
  <c r="IS159" i="2" s="1"/>
  <c r="IJ159" i="2"/>
  <c r="II159" i="2"/>
  <c r="IH159" i="2"/>
  <c r="IE159" i="2"/>
  <c r="IC159" i="2"/>
  <c r="IB159" i="2"/>
  <c r="HZ159" i="2"/>
  <c r="HY159" i="2"/>
  <c r="IA159" i="2" s="1"/>
  <c r="HW159" i="2"/>
  <c r="HV159" i="2"/>
  <c r="HX159" i="2" s="1"/>
  <c r="HU159" i="2"/>
  <c r="HT159" i="2"/>
  <c r="HS159" i="2"/>
  <c r="HR159" i="2"/>
  <c r="HQ159" i="2"/>
  <c r="HP159" i="2"/>
  <c r="HN159" i="2"/>
  <c r="HM159" i="2"/>
  <c r="HO159" i="2" s="1"/>
  <c r="HL159" i="2"/>
  <c r="HK159" i="2"/>
  <c r="HJ159" i="2"/>
  <c r="HH159" i="2"/>
  <c r="HG159" i="2"/>
  <c r="HI159" i="2" s="1"/>
  <c r="HE159" i="2"/>
  <c r="HD159" i="2"/>
  <c r="HF159" i="2" s="1"/>
  <c r="HB159" i="2"/>
  <c r="HA159" i="2"/>
  <c r="HC159" i="2" s="1"/>
  <c r="GV159" i="2"/>
  <c r="GW159" i="2" s="1"/>
  <c r="GU159" i="2"/>
  <c r="GT159" i="2"/>
  <c r="GS159" i="2"/>
  <c r="GR159" i="2"/>
  <c r="GO159" i="2"/>
  <c r="GQ159" i="2" s="1"/>
  <c r="GN159" i="2"/>
  <c r="GM159" i="2"/>
  <c r="GL159" i="2"/>
  <c r="GJ159" i="2"/>
  <c r="GI159" i="2"/>
  <c r="GK159" i="2" s="1"/>
  <c r="GG159" i="2"/>
  <c r="GP159" i="2" s="1"/>
  <c r="GF159" i="2"/>
  <c r="GD159" i="2"/>
  <c r="GC159" i="2"/>
  <c r="GE159" i="2" s="1"/>
  <c r="GA159" i="2"/>
  <c r="FY159" i="2"/>
  <c r="FX159" i="2"/>
  <c r="FW159" i="2"/>
  <c r="FU159" i="2"/>
  <c r="FV159" i="2" s="1"/>
  <c r="FT159" i="2"/>
  <c r="FS159" i="2"/>
  <c r="FR159" i="2"/>
  <c r="FQ159" i="2"/>
  <c r="FZ159" i="2" s="1"/>
  <c r="GB159" i="2" s="1"/>
  <c r="FL159" i="2"/>
  <c r="FK159" i="2"/>
  <c r="FM159" i="2" s="1"/>
  <c r="FI159" i="2"/>
  <c r="FH159" i="2"/>
  <c r="FF159" i="2"/>
  <c r="FE159" i="2"/>
  <c r="FG159" i="2" s="1"/>
  <c r="FC159" i="2"/>
  <c r="FA159" i="2"/>
  <c r="EZ159" i="2"/>
  <c r="EY159" i="2"/>
  <c r="EW159" i="2"/>
  <c r="EX159" i="2" s="1"/>
  <c r="EV159" i="2"/>
  <c r="EU159" i="2"/>
  <c r="ET159" i="2"/>
  <c r="ES159" i="2"/>
  <c r="FB159" i="2" s="1"/>
  <c r="FD159" i="2" s="1"/>
  <c r="ER159" i="2"/>
  <c r="EQ159" i="2"/>
  <c r="EP159" i="2"/>
  <c r="EM159" i="2"/>
  <c r="EK159" i="2"/>
  <c r="EJ159" i="2"/>
  <c r="EH159" i="2"/>
  <c r="EG159" i="2"/>
  <c r="EI159" i="2" s="1"/>
  <c r="EE159" i="2"/>
  <c r="ED159" i="2"/>
  <c r="EB159" i="2"/>
  <c r="EC159" i="2" s="1"/>
  <c r="EA159" i="2"/>
  <c r="DV159" i="2"/>
  <c r="DT159" i="2"/>
  <c r="DS159" i="2"/>
  <c r="DR159" i="2"/>
  <c r="DP159" i="2"/>
  <c r="DO159" i="2"/>
  <c r="DM159" i="2"/>
  <c r="DL159" i="2"/>
  <c r="DJ159" i="2"/>
  <c r="DI159" i="2"/>
  <c r="DK159" i="2" s="1"/>
  <c r="DG159" i="2"/>
  <c r="DF159" i="2"/>
  <c r="DH159" i="2" s="1"/>
  <c r="CY159" i="2"/>
  <c r="CX159" i="2"/>
  <c r="DA159" i="2" s="1"/>
  <c r="CW159" i="2"/>
  <c r="CV159" i="2"/>
  <c r="CU159" i="2"/>
  <c r="CT159" i="2"/>
  <c r="CR159" i="2"/>
  <c r="CQ159" i="2"/>
  <c r="CO159" i="2"/>
  <c r="CN159" i="2"/>
  <c r="CL159" i="2"/>
  <c r="CK159" i="2"/>
  <c r="CM159" i="2" s="1"/>
  <c r="CI159" i="2"/>
  <c r="CH159" i="2"/>
  <c r="CJ159" i="2" s="1"/>
  <c r="CG159" i="2"/>
  <c r="CF159" i="2"/>
  <c r="CE159" i="2"/>
  <c r="CA159" i="2"/>
  <c r="BZ159" i="2"/>
  <c r="BY159" i="2"/>
  <c r="BX159" i="2"/>
  <c r="BW159" i="2"/>
  <c r="BV159" i="2"/>
  <c r="BT159" i="2"/>
  <c r="BS159" i="2"/>
  <c r="BU159" i="2" s="1"/>
  <c r="BQ159" i="2"/>
  <c r="CC159" i="2" s="1"/>
  <c r="BP159" i="2"/>
  <c r="BN159" i="2"/>
  <c r="BM159" i="2"/>
  <c r="BO159" i="2" s="1"/>
  <c r="BK159" i="2"/>
  <c r="BJ159" i="2"/>
  <c r="BL159" i="2" s="1"/>
  <c r="BH159" i="2"/>
  <c r="DD159" i="2" s="1"/>
  <c r="BE159" i="2"/>
  <c r="BF159" i="2" s="1"/>
  <c r="BD159" i="2"/>
  <c r="BB159" i="2"/>
  <c r="BA159" i="2"/>
  <c r="BG159" i="2" s="1"/>
  <c r="AZ159" i="2"/>
  <c r="AY159" i="2"/>
  <c r="AX159" i="2"/>
  <c r="AV159" i="2"/>
  <c r="AU159" i="2"/>
  <c r="AW159" i="2" s="1"/>
  <c r="AS159" i="2"/>
  <c r="AR159" i="2"/>
  <c r="AP159" i="2"/>
  <c r="AO159" i="2"/>
  <c r="AM159" i="2"/>
  <c r="AK159" i="2"/>
  <c r="AJ159" i="2"/>
  <c r="AI159" i="2"/>
  <c r="AG159" i="2"/>
  <c r="AH159" i="2" s="1"/>
  <c r="AF159" i="2"/>
  <c r="AD159" i="2"/>
  <c r="AC159" i="2"/>
  <c r="AE159" i="2" s="1"/>
  <c r="AB159" i="2"/>
  <c r="AA159" i="2"/>
  <c r="Z159" i="2"/>
  <c r="X159" i="2"/>
  <c r="W159" i="2"/>
  <c r="Y159" i="2" s="1"/>
  <c r="U159" i="2"/>
  <c r="T159" i="2"/>
  <c r="V159" i="2" s="1"/>
  <c r="R159" i="2"/>
  <c r="Q159" i="2"/>
  <c r="S159" i="2" s="1"/>
  <c r="O159" i="2"/>
  <c r="N159" i="2"/>
  <c r="P159" i="2" s="1"/>
  <c r="M159" i="2"/>
  <c r="L159" i="2"/>
  <c r="K159" i="2"/>
  <c r="I159" i="2"/>
  <c r="J159" i="2" s="1"/>
  <c r="H159" i="2"/>
  <c r="G159" i="2"/>
  <c r="F159" i="2"/>
  <c r="E159" i="2"/>
  <c r="D159" i="2"/>
  <c r="C159" i="2"/>
  <c r="B159" i="2"/>
  <c r="LD158" i="2"/>
  <c r="LA158" i="2"/>
  <c r="KT158" i="2"/>
  <c r="KW158" i="2" s="1"/>
  <c r="KS158" i="2"/>
  <c r="KU158" i="2" s="1"/>
  <c r="KR158" i="2"/>
  <c r="KO158" i="2"/>
  <c r="KL158" i="2"/>
  <c r="KG158" i="2"/>
  <c r="KI158" i="2" s="1"/>
  <c r="KF158" i="2"/>
  <c r="KB158" i="2"/>
  <c r="KA158" i="2"/>
  <c r="KC158" i="2" s="1"/>
  <c r="JZ158" i="2"/>
  <c r="JW158" i="2"/>
  <c r="JS158" i="2"/>
  <c r="JR158" i="2"/>
  <c r="JT158" i="2" s="1"/>
  <c r="JQ158" i="2"/>
  <c r="JN158" i="2"/>
  <c r="JK158" i="2"/>
  <c r="JH158" i="2"/>
  <c r="JG158" i="2"/>
  <c r="JF158" i="2"/>
  <c r="JE158" i="2"/>
  <c r="JB158" i="2"/>
  <c r="IY158" i="2"/>
  <c r="IS158" i="2"/>
  <c r="IR158" i="2"/>
  <c r="IQ158" i="2"/>
  <c r="IP158" i="2"/>
  <c r="IM158" i="2"/>
  <c r="IJ158" i="2"/>
  <c r="IF158" i="2"/>
  <c r="IU158" i="2" s="1"/>
  <c r="IE158" i="2"/>
  <c r="IC158" i="2"/>
  <c r="IB158" i="2"/>
  <c r="ID158" i="2" s="1"/>
  <c r="IA158" i="2"/>
  <c r="HX158" i="2"/>
  <c r="HU158" i="2"/>
  <c r="HR158" i="2"/>
  <c r="HO158" i="2"/>
  <c r="HN158" i="2"/>
  <c r="HM158" i="2"/>
  <c r="HL158" i="2"/>
  <c r="HI158" i="2"/>
  <c r="HF158" i="2"/>
  <c r="HC158" i="2"/>
  <c r="GY158" i="2"/>
  <c r="GW158" i="2"/>
  <c r="GT158" i="2"/>
  <c r="GP158" i="2"/>
  <c r="GO158" i="2"/>
  <c r="GN158" i="2"/>
  <c r="GK158" i="2"/>
  <c r="GH158" i="2"/>
  <c r="GE158" i="2"/>
  <c r="GA158" i="2"/>
  <c r="FZ158" i="2"/>
  <c r="GB158" i="2" s="1"/>
  <c r="FY158" i="2"/>
  <c r="FV158" i="2"/>
  <c r="FS158" i="2"/>
  <c r="FO158" i="2"/>
  <c r="FN158" i="2"/>
  <c r="FP158" i="2" s="1"/>
  <c r="FM158" i="2"/>
  <c r="FJ158" i="2"/>
  <c r="FG158" i="2"/>
  <c r="FD158" i="2"/>
  <c r="FC158" i="2"/>
  <c r="FB158" i="2"/>
  <c r="FA158" i="2"/>
  <c r="EX158" i="2"/>
  <c r="EU158" i="2"/>
  <c r="ER158" i="2"/>
  <c r="EN158" i="2"/>
  <c r="EM158" i="2"/>
  <c r="EL158" i="2"/>
  <c r="EI158" i="2"/>
  <c r="EF158" i="2"/>
  <c r="EC158" i="2"/>
  <c r="DW158" i="2"/>
  <c r="DV158" i="2"/>
  <c r="DU158" i="2"/>
  <c r="DT158" i="2"/>
  <c r="DQ158" i="2"/>
  <c r="DN158" i="2"/>
  <c r="DM158" i="2"/>
  <c r="DL158" i="2"/>
  <c r="DK158" i="2"/>
  <c r="DH158" i="2"/>
  <c r="DA158" i="2"/>
  <c r="CZ158" i="2"/>
  <c r="DB158" i="2" s="1"/>
  <c r="CY158" i="2"/>
  <c r="CV158" i="2"/>
  <c r="CS158" i="2"/>
  <c r="CO158" i="2"/>
  <c r="CN158" i="2"/>
  <c r="CP158" i="2" s="1"/>
  <c r="CM158" i="2"/>
  <c r="CJ158" i="2"/>
  <c r="CG158" i="2"/>
  <c r="CC158" i="2"/>
  <c r="CB158" i="2"/>
  <c r="CD158" i="2" s="1"/>
  <c r="CA158" i="2"/>
  <c r="BX158" i="2"/>
  <c r="BU158" i="2"/>
  <c r="BR158" i="2"/>
  <c r="BO158" i="2"/>
  <c r="BL158" i="2"/>
  <c r="BH158" i="2"/>
  <c r="BI158" i="2" s="1"/>
  <c r="BG158" i="2"/>
  <c r="BF158" i="2"/>
  <c r="BC158" i="2"/>
  <c r="AZ158" i="2"/>
  <c r="AW158" i="2"/>
  <c r="AT158" i="2"/>
  <c r="AQ158" i="2"/>
  <c r="AM158" i="2"/>
  <c r="AL158" i="2"/>
  <c r="AK158" i="2"/>
  <c r="AH158" i="2"/>
  <c r="AE158" i="2"/>
  <c r="AB158" i="2"/>
  <c r="Y158" i="2"/>
  <c r="V158" i="2"/>
  <c r="S158" i="2"/>
  <c r="P158" i="2"/>
  <c r="M158" i="2"/>
  <c r="J158" i="2"/>
  <c r="G158" i="2"/>
  <c r="D158" i="2"/>
  <c r="LD157" i="2"/>
  <c r="LA157" i="2"/>
  <c r="KX157" i="2"/>
  <c r="KW157" i="2"/>
  <c r="KT157" i="2"/>
  <c r="KS157" i="2"/>
  <c r="KV157" i="2" s="1"/>
  <c r="KR157" i="2"/>
  <c r="KO157" i="2"/>
  <c r="KL157" i="2"/>
  <c r="KI157" i="2"/>
  <c r="KF157" i="2"/>
  <c r="KB157" i="2"/>
  <c r="KA157" i="2"/>
  <c r="KC157" i="2" s="1"/>
  <c r="JZ157" i="2"/>
  <c r="JW157" i="2"/>
  <c r="JS157" i="2"/>
  <c r="JT157" i="2" s="1"/>
  <c r="JR157" i="2"/>
  <c r="JQ157" i="2"/>
  <c r="JN157" i="2"/>
  <c r="JK157" i="2"/>
  <c r="JH157" i="2"/>
  <c r="JG157" i="2"/>
  <c r="JF157" i="2"/>
  <c r="JE157" i="2"/>
  <c r="JB157" i="2"/>
  <c r="IY157" i="2"/>
  <c r="IR157" i="2"/>
  <c r="IQ157" i="2"/>
  <c r="IS157" i="2" s="1"/>
  <c r="IP157" i="2"/>
  <c r="IM157" i="2"/>
  <c r="IJ157" i="2"/>
  <c r="ID157" i="2"/>
  <c r="IC157" i="2"/>
  <c r="IB157" i="2"/>
  <c r="IA157" i="2"/>
  <c r="HX157" i="2"/>
  <c r="HU157" i="2"/>
  <c r="HR157" i="2"/>
  <c r="HN157" i="2"/>
  <c r="IF157" i="2" s="1"/>
  <c r="IU157" i="2" s="1"/>
  <c r="HM157" i="2"/>
  <c r="HL157" i="2"/>
  <c r="HI157" i="2"/>
  <c r="HF157" i="2"/>
  <c r="HC157" i="2"/>
  <c r="GX157" i="2"/>
  <c r="GZ157" i="2" s="1"/>
  <c r="GW157" i="2"/>
  <c r="GT157" i="2"/>
  <c r="GP157" i="2"/>
  <c r="GO157" i="2"/>
  <c r="GQ157" i="2" s="1"/>
  <c r="GN157" i="2"/>
  <c r="GK157" i="2"/>
  <c r="GH157" i="2"/>
  <c r="GE157" i="2"/>
  <c r="GA157" i="2"/>
  <c r="FZ157" i="2"/>
  <c r="GB157" i="2" s="1"/>
  <c r="FY157" i="2"/>
  <c r="FV157" i="2"/>
  <c r="FS157" i="2"/>
  <c r="FP157" i="2"/>
  <c r="FO157" i="2"/>
  <c r="FN157" i="2"/>
  <c r="FM157" i="2"/>
  <c r="FJ157" i="2"/>
  <c r="FG157" i="2"/>
  <c r="FD157" i="2"/>
  <c r="FC157" i="2"/>
  <c r="FB157" i="2"/>
  <c r="FA157" i="2"/>
  <c r="EX157" i="2"/>
  <c r="EU157" i="2"/>
  <c r="ER157" i="2"/>
  <c r="EN157" i="2"/>
  <c r="GY157" i="2" s="1"/>
  <c r="EM157" i="2"/>
  <c r="EL157" i="2"/>
  <c r="EI157" i="2"/>
  <c r="EF157" i="2"/>
  <c r="EC157" i="2"/>
  <c r="DV157" i="2"/>
  <c r="DU157" i="2"/>
  <c r="DW157" i="2" s="1"/>
  <c r="DT157" i="2"/>
  <c r="DQ157" i="2"/>
  <c r="DM157" i="2"/>
  <c r="DL157" i="2"/>
  <c r="DN157" i="2" s="1"/>
  <c r="DK157" i="2"/>
  <c r="DH157" i="2"/>
  <c r="DA157" i="2"/>
  <c r="CZ157" i="2"/>
  <c r="DB157" i="2" s="1"/>
  <c r="CY157" i="2"/>
  <c r="CV157" i="2"/>
  <c r="CS157" i="2"/>
  <c r="CO157" i="2"/>
  <c r="CN157" i="2"/>
  <c r="CP157" i="2" s="1"/>
  <c r="CM157" i="2"/>
  <c r="CJ157" i="2"/>
  <c r="CG157" i="2"/>
  <c r="CD157" i="2"/>
  <c r="CC157" i="2"/>
  <c r="CB157" i="2"/>
  <c r="CA157" i="2"/>
  <c r="BX157" i="2"/>
  <c r="BU157" i="2"/>
  <c r="BR157" i="2"/>
  <c r="BO157" i="2"/>
  <c r="BL157" i="2"/>
  <c r="BI157" i="2"/>
  <c r="BH157" i="2"/>
  <c r="BG157" i="2"/>
  <c r="BF157" i="2"/>
  <c r="BC157" i="2"/>
  <c r="AZ157" i="2"/>
  <c r="AW157" i="2"/>
  <c r="AT157" i="2"/>
  <c r="AQ157" i="2"/>
  <c r="AM157" i="2"/>
  <c r="AL157" i="2"/>
  <c r="AN157" i="2" s="1"/>
  <c r="AK157" i="2"/>
  <c r="AH157" i="2"/>
  <c r="AE157" i="2"/>
  <c r="AB157" i="2"/>
  <c r="Y157" i="2"/>
  <c r="V157" i="2"/>
  <c r="S157" i="2"/>
  <c r="P157" i="2"/>
  <c r="M157" i="2"/>
  <c r="J157" i="2"/>
  <c r="G157" i="2"/>
  <c r="D157" i="2"/>
  <c r="LC156" i="2"/>
  <c r="LB156" i="2"/>
  <c r="LD156" i="2" s="1"/>
  <c r="KZ156" i="2"/>
  <c r="KY156" i="2"/>
  <c r="LA156" i="2" s="1"/>
  <c r="KT156" i="2"/>
  <c r="KS156" i="2"/>
  <c r="KQ156" i="2"/>
  <c r="KR156" i="2" s="1"/>
  <c r="KP156" i="2"/>
  <c r="KN156" i="2"/>
  <c r="KO156" i="2" s="1"/>
  <c r="KM156" i="2"/>
  <c r="KL156" i="2"/>
  <c r="KK156" i="2"/>
  <c r="KJ156" i="2"/>
  <c r="KH156" i="2"/>
  <c r="KE156" i="2"/>
  <c r="KD156" i="2"/>
  <c r="KA156" i="2"/>
  <c r="JY156" i="2"/>
  <c r="JX156" i="2"/>
  <c r="JZ156" i="2" s="1"/>
  <c r="JV156" i="2"/>
  <c r="KB156" i="2" s="1"/>
  <c r="JU156" i="2"/>
  <c r="JW156" i="2" s="1"/>
  <c r="JS156" i="2"/>
  <c r="JP156" i="2"/>
  <c r="JQ156" i="2" s="1"/>
  <c r="JO156" i="2"/>
  <c r="JN156" i="2"/>
  <c r="JM156" i="2"/>
  <c r="JL156" i="2"/>
  <c r="JK156" i="2"/>
  <c r="JJ156" i="2"/>
  <c r="JI156" i="2"/>
  <c r="JD156" i="2"/>
  <c r="JC156" i="2"/>
  <c r="JA156" i="2"/>
  <c r="IZ156" i="2"/>
  <c r="JB156" i="2" s="1"/>
  <c r="IX156" i="2"/>
  <c r="IW156" i="2"/>
  <c r="IO156" i="2"/>
  <c r="IR156" i="2" s="1"/>
  <c r="IN156" i="2"/>
  <c r="IP156" i="2" s="1"/>
  <c r="IM156" i="2"/>
  <c r="IL156" i="2"/>
  <c r="IK156" i="2"/>
  <c r="II156" i="2"/>
  <c r="IH156" i="2"/>
  <c r="IJ156" i="2" s="1"/>
  <c r="HZ156" i="2"/>
  <c r="HY156" i="2"/>
  <c r="IB156" i="2" s="1"/>
  <c r="HX156" i="2"/>
  <c r="HW156" i="2"/>
  <c r="HV156" i="2"/>
  <c r="HT156" i="2"/>
  <c r="HS156" i="2"/>
  <c r="HR156" i="2"/>
  <c r="HQ156" i="2"/>
  <c r="HP156" i="2"/>
  <c r="HK156" i="2"/>
  <c r="HJ156" i="2"/>
  <c r="HL156" i="2" s="1"/>
  <c r="HH156" i="2"/>
  <c r="HN156" i="2" s="1"/>
  <c r="HG156" i="2"/>
  <c r="HE156" i="2"/>
  <c r="HD156" i="2"/>
  <c r="HF156" i="2" s="1"/>
  <c r="HB156" i="2"/>
  <c r="HA156" i="2"/>
  <c r="GV156" i="2"/>
  <c r="GW156" i="2" s="1"/>
  <c r="GU156" i="2"/>
  <c r="GT156" i="2"/>
  <c r="GS156" i="2"/>
  <c r="GR156" i="2"/>
  <c r="GM156" i="2"/>
  <c r="GL156" i="2"/>
  <c r="GN156" i="2" s="1"/>
  <c r="GJ156" i="2"/>
  <c r="GI156" i="2"/>
  <c r="GK156" i="2" s="1"/>
  <c r="GG156" i="2"/>
  <c r="GP156" i="2" s="1"/>
  <c r="GF156" i="2"/>
  <c r="GH156" i="2" s="1"/>
  <c r="GD156" i="2"/>
  <c r="GC156" i="2"/>
  <c r="GE156" i="2" s="1"/>
  <c r="GA156" i="2"/>
  <c r="FX156" i="2"/>
  <c r="FY156" i="2" s="1"/>
  <c r="FW156" i="2"/>
  <c r="FV156" i="2"/>
  <c r="FU156" i="2"/>
  <c r="FT156" i="2"/>
  <c r="FS156" i="2"/>
  <c r="FR156" i="2"/>
  <c r="FQ156" i="2"/>
  <c r="FL156" i="2"/>
  <c r="FK156" i="2"/>
  <c r="FI156" i="2"/>
  <c r="FH156" i="2"/>
  <c r="FJ156" i="2" s="1"/>
  <c r="FF156" i="2"/>
  <c r="FE156" i="2"/>
  <c r="FC156" i="2"/>
  <c r="EZ156" i="2"/>
  <c r="FA156" i="2" s="1"/>
  <c r="EY156" i="2"/>
  <c r="EX156" i="2"/>
  <c r="EW156" i="2"/>
  <c r="EV156" i="2"/>
  <c r="EU156" i="2"/>
  <c r="ET156" i="2"/>
  <c r="ES156" i="2"/>
  <c r="EQ156" i="2"/>
  <c r="EP156" i="2"/>
  <c r="ER156" i="2" s="1"/>
  <c r="EM156" i="2"/>
  <c r="EK156" i="2"/>
  <c r="EJ156" i="2"/>
  <c r="EL156" i="2" s="1"/>
  <c r="EH156" i="2"/>
  <c r="EG156" i="2"/>
  <c r="EI156" i="2" s="1"/>
  <c r="EE156" i="2"/>
  <c r="EF156" i="2" s="1"/>
  <c r="ED156" i="2"/>
  <c r="EB156" i="2"/>
  <c r="EC156" i="2" s="1"/>
  <c r="EA156" i="2"/>
  <c r="DS156" i="2"/>
  <c r="DR156" i="2"/>
  <c r="DT156" i="2" s="1"/>
  <c r="DP156" i="2"/>
  <c r="DV156" i="2" s="1"/>
  <c r="DO156" i="2"/>
  <c r="DJ156" i="2"/>
  <c r="DI156" i="2"/>
  <c r="DL156" i="2" s="1"/>
  <c r="DG156" i="2"/>
  <c r="DF156" i="2"/>
  <c r="CZ156" i="2"/>
  <c r="CY156" i="2"/>
  <c r="CX156" i="2"/>
  <c r="CW156" i="2"/>
  <c r="CU156" i="2"/>
  <c r="CT156" i="2"/>
  <c r="CV156" i="2" s="1"/>
  <c r="CR156" i="2"/>
  <c r="DA156" i="2" s="1"/>
  <c r="CQ156" i="2"/>
  <c r="CL156" i="2"/>
  <c r="CK156" i="2"/>
  <c r="CN156" i="2" s="1"/>
  <c r="CJ156" i="2"/>
  <c r="CI156" i="2"/>
  <c r="CH156" i="2"/>
  <c r="CF156" i="2"/>
  <c r="CG156" i="2" s="1"/>
  <c r="CE156" i="2"/>
  <c r="CB156" i="2"/>
  <c r="CA156" i="2"/>
  <c r="BZ156" i="2"/>
  <c r="BY156" i="2"/>
  <c r="BW156" i="2"/>
  <c r="BV156" i="2"/>
  <c r="BX156" i="2" s="1"/>
  <c r="BT156" i="2"/>
  <c r="CC156" i="2" s="1"/>
  <c r="BS156" i="2"/>
  <c r="BQ156" i="2"/>
  <c r="BP156" i="2"/>
  <c r="BR156" i="2" s="1"/>
  <c r="BN156" i="2"/>
  <c r="BM156" i="2"/>
  <c r="BK156" i="2"/>
  <c r="BL156" i="2" s="1"/>
  <c r="BJ156" i="2"/>
  <c r="BF156" i="2"/>
  <c r="BE156" i="2"/>
  <c r="BH156" i="2" s="1"/>
  <c r="BD156" i="2"/>
  <c r="BC156" i="2"/>
  <c r="BB156" i="2"/>
  <c r="BA156" i="2"/>
  <c r="AY156" i="2"/>
  <c r="AX156" i="2"/>
  <c r="AZ156" i="2" s="1"/>
  <c r="AV156" i="2"/>
  <c r="AU156" i="2"/>
  <c r="AS156" i="2"/>
  <c r="AR156" i="2"/>
  <c r="AT156" i="2" s="1"/>
  <c r="AP156" i="2"/>
  <c r="AO156" i="2"/>
  <c r="AJ156" i="2"/>
  <c r="AK156" i="2" s="1"/>
  <c r="AI156" i="2"/>
  <c r="AH156" i="2"/>
  <c r="AG156" i="2"/>
  <c r="AF156" i="2"/>
  <c r="AE156" i="2"/>
  <c r="AD156" i="2"/>
  <c r="AC156" i="2"/>
  <c r="AA156" i="2"/>
  <c r="Z156" i="2"/>
  <c r="AB156" i="2" s="1"/>
  <c r="X156" i="2"/>
  <c r="W156" i="2"/>
  <c r="Y156" i="2" s="1"/>
  <c r="U156" i="2"/>
  <c r="T156" i="2"/>
  <c r="V156" i="2" s="1"/>
  <c r="R156" i="2"/>
  <c r="Q156" i="2"/>
  <c r="S156" i="2" s="1"/>
  <c r="O156" i="2"/>
  <c r="N156" i="2"/>
  <c r="L156" i="2"/>
  <c r="K156" i="2"/>
  <c r="M156" i="2" s="1"/>
  <c r="I156" i="2"/>
  <c r="H156" i="2"/>
  <c r="G156" i="2"/>
  <c r="F156" i="2"/>
  <c r="E156" i="2"/>
  <c r="C156" i="2"/>
  <c r="B156" i="2"/>
  <c r="D156" i="2" s="1"/>
  <c r="LD155" i="2"/>
  <c r="LA155" i="2"/>
  <c r="KV155" i="2"/>
  <c r="KX155" i="2" s="1"/>
  <c r="KT155" i="2"/>
  <c r="KW155" i="2" s="1"/>
  <c r="KS155" i="2"/>
  <c r="KU155" i="2" s="1"/>
  <c r="KR155" i="2"/>
  <c r="KO155" i="2"/>
  <c r="KL155" i="2"/>
  <c r="KG155" i="2"/>
  <c r="KF155" i="2"/>
  <c r="KC155" i="2"/>
  <c r="KB155" i="2"/>
  <c r="KA155" i="2"/>
  <c r="JZ155" i="2"/>
  <c r="JW155" i="2"/>
  <c r="JS155" i="2"/>
  <c r="JR155" i="2"/>
  <c r="JT155" i="2" s="1"/>
  <c r="JQ155" i="2"/>
  <c r="JN155" i="2"/>
  <c r="JK155" i="2"/>
  <c r="JG155" i="2"/>
  <c r="JF155" i="2"/>
  <c r="JH155" i="2" s="1"/>
  <c r="JE155" i="2"/>
  <c r="JB155" i="2"/>
  <c r="IY155" i="2"/>
  <c r="IR155" i="2"/>
  <c r="IQ155" i="2"/>
  <c r="IS155" i="2" s="1"/>
  <c r="IP155" i="2"/>
  <c r="IM155" i="2"/>
  <c r="IJ155" i="2"/>
  <c r="IC155" i="2"/>
  <c r="IB155" i="2"/>
  <c r="ID155" i="2" s="1"/>
  <c r="IA155" i="2"/>
  <c r="HX155" i="2"/>
  <c r="HU155" i="2"/>
  <c r="HR155" i="2"/>
  <c r="HN155" i="2"/>
  <c r="HM155" i="2"/>
  <c r="HL155" i="2"/>
  <c r="HI155" i="2"/>
  <c r="HF155" i="2"/>
  <c r="HC155" i="2"/>
  <c r="GW155" i="2"/>
  <c r="GT155" i="2"/>
  <c r="GQ155" i="2"/>
  <c r="GP155" i="2"/>
  <c r="GO155" i="2"/>
  <c r="GN155" i="2"/>
  <c r="GK155" i="2"/>
  <c r="GH155" i="2"/>
  <c r="GE155" i="2"/>
  <c r="GA155" i="2"/>
  <c r="FZ155" i="2"/>
  <c r="FY155" i="2"/>
  <c r="FV155" i="2"/>
  <c r="FS155" i="2"/>
  <c r="FO155" i="2"/>
  <c r="FN155" i="2"/>
  <c r="FP155" i="2" s="1"/>
  <c r="FM155" i="2"/>
  <c r="FJ155" i="2"/>
  <c r="FG155" i="2"/>
  <c r="FC155" i="2"/>
  <c r="FB155" i="2"/>
  <c r="FD155" i="2" s="1"/>
  <c r="FA155" i="2"/>
  <c r="EX155" i="2"/>
  <c r="EU155" i="2"/>
  <c r="ER155" i="2"/>
  <c r="EN155" i="2"/>
  <c r="EM155" i="2"/>
  <c r="EO155" i="2" s="1"/>
  <c r="EL155" i="2"/>
  <c r="EI155" i="2"/>
  <c r="EF155" i="2"/>
  <c r="EC155" i="2"/>
  <c r="DV155" i="2"/>
  <c r="DU155" i="2"/>
  <c r="DW155" i="2" s="1"/>
  <c r="DT155" i="2"/>
  <c r="DQ155" i="2"/>
  <c r="DN155" i="2"/>
  <c r="DM155" i="2"/>
  <c r="DL155" i="2"/>
  <c r="DK155" i="2"/>
  <c r="DH155" i="2"/>
  <c r="DB155" i="2"/>
  <c r="DA155" i="2"/>
  <c r="CZ155" i="2"/>
  <c r="CY155" i="2"/>
  <c r="CV155" i="2"/>
  <c r="CS155" i="2"/>
  <c r="CO155" i="2"/>
  <c r="CN155" i="2"/>
  <c r="CM155" i="2"/>
  <c r="CJ155" i="2"/>
  <c r="CG155" i="2"/>
  <c r="CC155" i="2"/>
  <c r="CB155" i="2"/>
  <c r="CA155" i="2"/>
  <c r="BX155" i="2"/>
  <c r="BU155" i="2"/>
  <c r="BR155" i="2"/>
  <c r="BO155" i="2"/>
  <c r="BL155" i="2"/>
  <c r="BI155" i="2"/>
  <c r="BH155" i="2"/>
  <c r="BG155" i="2"/>
  <c r="DC155" i="2" s="1"/>
  <c r="BF155" i="2"/>
  <c r="BC155" i="2"/>
  <c r="AZ155" i="2"/>
  <c r="AW155" i="2"/>
  <c r="AT155" i="2"/>
  <c r="AQ155" i="2"/>
  <c r="AM155" i="2"/>
  <c r="AL155" i="2"/>
  <c r="AK155" i="2"/>
  <c r="AH155" i="2"/>
  <c r="AE155" i="2"/>
  <c r="AB155" i="2"/>
  <c r="Y155" i="2"/>
  <c r="V155" i="2"/>
  <c r="S155" i="2"/>
  <c r="P155" i="2"/>
  <c r="M155" i="2"/>
  <c r="J155" i="2"/>
  <c r="G155" i="2"/>
  <c r="D155" i="2"/>
  <c r="LD154" i="2"/>
  <c r="LA154" i="2"/>
  <c r="KU154" i="2"/>
  <c r="KT154" i="2"/>
  <c r="KW154" i="2" s="1"/>
  <c r="KS154" i="2"/>
  <c r="KV154" i="2" s="1"/>
  <c r="KR154" i="2"/>
  <c r="KO154" i="2"/>
  <c r="KL154" i="2"/>
  <c r="KI154" i="2"/>
  <c r="KF154" i="2"/>
  <c r="KC154" i="2"/>
  <c r="KB154" i="2"/>
  <c r="KA154" i="2"/>
  <c r="JZ154" i="2"/>
  <c r="JW154" i="2"/>
  <c r="JS154" i="2"/>
  <c r="JR154" i="2"/>
  <c r="JT154" i="2" s="1"/>
  <c r="JQ154" i="2"/>
  <c r="JN154" i="2"/>
  <c r="JK154" i="2"/>
  <c r="JH154" i="2"/>
  <c r="JG154" i="2"/>
  <c r="JF154" i="2"/>
  <c r="JE154" i="2"/>
  <c r="JB154" i="2"/>
  <c r="IY154" i="2"/>
  <c r="IR154" i="2"/>
  <c r="IQ154" i="2"/>
  <c r="IS154" i="2" s="1"/>
  <c r="IP154" i="2"/>
  <c r="IM154" i="2"/>
  <c r="IJ154" i="2"/>
  <c r="IF154" i="2"/>
  <c r="IU154" i="2" s="1"/>
  <c r="IC154" i="2"/>
  <c r="IB154" i="2"/>
  <c r="ID154" i="2" s="1"/>
  <c r="IA154" i="2"/>
  <c r="HX154" i="2"/>
  <c r="HU154" i="2"/>
  <c r="HR154" i="2"/>
  <c r="HN154" i="2"/>
  <c r="HM154" i="2"/>
  <c r="IE154" i="2" s="1"/>
  <c r="IT154" i="2" s="1"/>
  <c r="IV154" i="2" s="1"/>
  <c r="HL154" i="2"/>
  <c r="HI154" i="2"/>
  <c r="HF154" i="2"/>
  <c r="HC154" i="2"/>
  <c r="GW154" i="2"/>
  <c r="GT154" i="2"/>
  <c r="GQ154" i="2"/>
  <c r="GP154" i="2"/>
  <c r="GO154" i="2"/>
  <c r="GN154" i="2"/>
  <c r="GK154" i="2"/>
  <c r="GH154" i="2"/>
  <c r="GE154" i="2"/>
  <c r="GA154" i="2"/>
  <c r="FZ154" i="2"/>
  <c r="GB154" i="2" s="1"/>
  <c r="FY154" i="2"/>
  <c r="FV154" i="2"/>
  <c r="FS154" i="2"/>
  <c r="FO154" i="2"/>
  <c r="FN154" i="2"/>
  <c r="FP154" i="2" s="1"/>
  <c r="FM154" i="2"/>
  <c r="FJ154" i="2"/>
  <c r="FG154" i="2"/>
  <c r="FD154" i="2"/>
  <c r="FC154" i="2"/>
  <c r="FB154" i="2"/>
  <c r="FA154" i="2"/>
  <c r="EX154" i="2"/>
  <c r="EU154" i="2"/>
  <c r="ER154" i="2"/>
  <c r="EO154" i="2"/>
  <c r="EN154" i="2"/>
  <c r="EM154" i="2"/>
  <c r="EL154" i="2"/>
  <c r="EI154" i="2"/>
  <c r="EF154" i="2"/>
  <c r="EC154" i="2"/>
  <c r="DV154" i="2"/>
  <c r="DU154" i="2"/>
  <c r="DW154" i="2" s="1"/>
  <c r="DT154" i="2"/>
  <c r="DQ154" i="2"/>
  <c r="DN154" i="2"/>
  <c r="DM154" i="2"/>
  <c r="DL154" i="2"/>
  <c r="DK154" i="2"/>
  <c r="DH154" i="2"/>
  <c r="DB154" i="2"/>
  <c r="DA154" i="2"/>
  <c r="CZ154" i="2"/>
  <c r="CY154" i="2"/>
  <c r="CV154" i="2"/>
  <c r="CS154" i="2"/>
  <c r="CO154" i="2"/>
  <c r="CN154" i="2"/>
  <c r="CP154" i="2" s="1"/>
  <c r="CM154" i="2"/>
  <c r="CJ154" i="2"/>
  <c r="CG154" i="2"/>
  <c r="CC154" i="2"/>
  <c r="CB154" i="2"/>
  <c r="CD154" i="2" s="1"/>
  <c r="CA154" i="2"/>
  <c r="BX154" i="2"/>
  <c r="BU154" i="2"/>
  <c r="BR154" i="2"/>
  <c r="BO154" i="2"/>
  <c r="BL154" i="2"/>
  <c r="BH154" i="2"/>
  <c r="BG154" i="2"/>
  <c r="BI154" i="2" s="1"/>
  <c r="BF154" i="2"/>
  <c r="BC154" i="2"/>
  <c r="AZ154" i="2"/>
  <c r="AW154" i="2"/>
  <c r="AT154" i="2"/>
  <c r="AQ154" i="2"/>
  <c r="AM154" i="2"/>
  <c r="AL154" i="2"/>
  <c r="AN154" i="2" s="1"/>
  <c r="AK154" i="2"/>
  <c r="AH154" i="2"/>
  <c r="AE154" i="2"/>
  <c r="AB154" i="2"/>
  <c r="Y154" i="2"/>
  <c r="V154" i="2"/>
  <c r="S154" i="2"/>
  <c r="P154" i="2"/>
  <c r="M154" i="2"/>
  <c r="J154" i="2"/>
  <c r="G154" i="2"/>
  <c r="D154" i="2"/>
  <c r="LD153" i="2"/>
  <c r="LC153" i="2"/>
  <c r="LC164" i="2" s="1"/>
  <c r="LB153" i="2"/>
  <c r="LB164" i="2" s="1"/>
  <c r="KZ153" i="2"/>
  <c r="KZ164" i="2" s="1"/>
  <c r="KY153" i="2"/>
  <c r="LA153" i="2" s="1"/>
  <c r="KU153" i="2"/>
  <c r="KT153" i="2"/>
  <c r="KQ153" i="2"/>
  <c r="KP153" i="2"/>
  <c r="KR153" i="2" s="1"/>
  <c r="KN153" i="2"/>
  <c r="KM153" i="2"/>
  <c r="KS153" i="2" s="1"/>
  <c r="KL153" i="2"/>
  <c r="KK153" i="2"/>
  <c r="KK164" i="2" s="1"/>
  <c r="KJ153" i="2"/>
  <c r="KJ164" i="2" s="1"/>
  <c r="KL164" i="2" s="1"/>
  <c r="KG153" i="2"/>
  <c r="JY153" i="2"/>
  <c r="JX153" i="2"/>
  <c r="JW153" i="2"/>
  <c r="JV153" i="2"/>
  <c r="JU153" i="2"/>
  <c r="JQ153" i="2"/>
  <c r="JP153" i="2"/>
  <c r="JP164" i="2" s="1"/>
  <c r="JO153" i="2"/>
  <c r="JN153" i="2"/>
  <c r="JM153" i="2"/>
  <c r="JM164" i="2" s="1"/>
  <c r="JL153" i="2"/>
  <c r="JL164" i="2" s="1"/>
  <c r="JJ153" i="2"/>
  <c r="JS153" i="2" s="1"/>
  <c r="JI153" i="2"/>
  <c r="JD153" i="2"/>
  <c r="JC153" i="2"/>
  <c r="JE153" i="2" s="1"/>
  <c r="JA153" i="2"/>
  <c r="JA164" i="2" s="1"/>
  <c r="IZ153" i="2"/>
  <c r="IX153" i="2"/>
  <c r="IW153" i="2"/>
  <c r="IR153" i="2"/>
  <c r="IQ153" i="2"/>
  <c r="IS153" i="2" s="1"/>
  <c r="IP153" i="2"/>
  <c r="IO153" i="2"/>
  <c r="IO164" i="2" s="1"/>
  <c r="IR164" i="2" s="1"/>
  <c r="IN153" i="2"/>
  <c r="IL153" i="2"/>
  <c r="IK153" i="2"/>
  <c r="IH153" i="2"/>
  <c r="IC153" i="2"/>
  <c r="HZ153" i="2"/>
  <c r="HY153" i="2"/>
  <c r="HY164" i="2" s="1"/>
  <c r="HW153" i="2"/>
  <c r="HW164" i="2" s="1"/>
  <c r="HV153" i="2"/>
  <c r="HX153" i="2" s="1"/>
  <c r="HT153" i="2"/>
  <c r="HS153" i="2"/>
  <c r="HR153" i="2"/>
  <c r="HQ153" i="2"/>
  <c r="HQ164" i="2" s="1"/>
  <c r="HP153" i="2"/>
  <c r="HP164" i="2" s="1"/>
  <c r="HK153" i="2"/>
  <c r="HJ153" i="2"/>
  <c r="HH153" i="2"/>
  <c r="HG153" i="2"/>
  <c r="HI153" i="2" s="1"/>
  <c r="HE153" i="2"/>
  <c r="HD153" i="2"/>
  <c r="HD164" i="2" s="1"/>
  <c r="HB153" i="2"/>
  <c r="HA153" i="2"/>
  <c r="HA164" i="2" s="1"/>
  <c r="GV153" i="2"/>
  <c r="GV164" i="2" s="1"/>
  <c r="GS153" i="2"/>
  <c r="GS164" i="2" s="1"/>
  <c r="GR153" i="2"/>
  <c r="GM153" i="2"/>
  <c r="GL153" i="2"/>
  <c r="GL164" i="2" s="1"/>
  <c r="GJ153" i="2"/>
  <c r="GI153" i="2"/>
  <c r="GH153" i="2"/>
  <c r="GG153" i="2"/>
  <c r="GF153" i="2"/>
  <c r="GE153" i="2"/>
  <c r="GD153" i="2"/>
  <c r="GD164" i="2" s="1"/>
  <c r="GC153" i="2"/>
  <c r="GC164" i="2" s="1"/>
  <c r="GE164" i="2" s="1"/>
  <c r="FZ153" i="2"/>
  <c r="FX153" i="2"/>
  <c r="FW153" i="2"/>
  <c r="FU153" i="2"/>
  <c r="FU164" i="2" s="1"/>
  <c r="FT153" i="2"/>
  <c r="FS153" i="2"/>
  <c r="FR153" i="2"/>
  <c r="GA153" i="2" s="1"/>
  <c r="FQ153" i="2"/>
  <c r="FL153" i="2"/>
  <c r="FK153" i="2"/>
  <c r="FJ153" i="2"/>
  <c r="FI153" i="2"/>
  <c r="FI164" i="2" s="1"/>
  <c r="FH153" i="2"/>
  <c r="FH164" i="2" s="1"/>
  <c r="FJ164" i="2" s="1"/>
  <c r="FG153" i="2"/>
  <c r="FF153" i="2"/>
  <c r="FE153" i="2"/>
  <c r="FE164" i="2" s="1"/>
  <c r="EZ153" i="2"/>
  <c r="EY153" i="2"/>
  <c r="EY164" i="2" s="1"/>
  <c r="FA164" i="2" s="1"/>
  <c r="EW153" i="2"/>
  <c r="EW164" i="2" s="1"/>
  <c r="EV153" i="2"/>
  <c r="ET153" i="2"/>
  <c r="ET164" i="2" s="1"/>
  <c r="FC164" i="2" s="1"/>
  <c r="ES153" i="2"/>
  <c r="EU153" i="2" s="1"/>
  <c r="EQ153" i="2"/>
  <c r="EP153" i="2"/>
  <c r="EL153" i="2"/>
  <c r="EK153" i="2"/>
  <c r="EK164" i="2" s="1"/>
  <c r="EJ153" i="2"/>
  <c r="EJ164" i="2" s="1"/>
  <c r="EH153" i="2"/>
  <c r="EG153" i="2"/>
  <c r="EG164" i="2" s="1"/>
  <c r="EE153" i="2"/>
  <c r="ED153" i="2"/>
  <c r="ED164" i="2" s="1"/>
  <c r="EB153" i="2"/>
  <c r="EC153" i="2" s="1"/>
  <c r="EA153" i="2"/>
  <c r="DU153" i="2"/>
  <c r="DS153" i="2"/>
  <c r="DR153" i="2"/>
  <c r="DP153" i="2"/>
  <c r="DO153" i="2"/>
  <c r="DL153" i="2"/>
  <c r="DJ153" i="2"/>
  <c r="DI153" i="2"/>
  <c r="DI164" i="2" s="1"/>
  <c r="DH153" i="2"/>
  <c r="DG153" i="2"/>
  <c r="DG164" i="2" s="1"/>
  <c r="DF153" i="2"/>
  <c r="CY153" i="2"/>
  <c r="CX153" i="2"/>
  <c r="CW153" i="2"/>
  <c r="CU153" i="2"/>
  <c r="CU164" i="2" s="1"/>
  <c r="CT153" i="2"/>
  <c r="CR153" i="2"/>
  <c r="CQ153" i="2"/>
  <c r="CL153" i="2"/>
  <c r="CK153" i="2"/>
  <c r="CK164" i="2" s="1"/>
  <c r="CJ153" i="2"/>
  <c r="CI153" i="2"/>
  <c r="CI164" i="2" s="1"/>
  <c r="CH153" i="2"/>
  <c r="CN153" i="2" s="1"/>
  <c r="CF153" i="2"/>
  <c r="CF164" i="2" s="1"/>
  <c r="CE153" i="2"/>
  <c r="CG153" i="2" s="1"/>
  <c r="BZ153" i="2"/>
  <c r="BZ164" i="2" s="1"/>
  <c r="BY153" i="2"/>
  <c r="BY164" i="2" s="1"/>
  <c r="BW153" i="2"/>
  <c r="BW164" i="2" s="1"/>
  <c r="BV153" i="2"/>
  <c r="BV164" i="2" s="1"/>
  <c r="BX164" i="2" s="1"/>
  <c r="BT153" i="2"/>
  <c r="BS153" i="2"/>
  <c r="BQ153" i="2"/>
  <c r="BP153" i="2"/>
  <c r="BO153" i="2"/>
  <c r="BN153" i="2"/>
  <c r="BM153" i="2"/>
  <c r="BK153" i="2"/>
  <c r="BK164" i="2" s="1"/>
  <c r="BJ153" i="2"/>
  <c r="BH153" i="2"/>
  <c r="BE153" i="2"/>
  <c r="BE164" i="2" s="1"/>
  <c r="BD153" i="2"/>
  <c r="BB153" i="2"/>
  <c r="BB164" i="2" s="1"/>
  <c r="BH164" i="2" s="1"/>
  <c r="BA153" i="2"/>
  <c r="BA164" i="2" s="1"/>
  <c r="AZ153" i="2"/>
  <c r="AY153" i="2"/>
  <c r="AX153" i="2"/>
  <c r="AV153" i="2"/>
  <c r="AU153" i="2"/>
  <c r="AS153" i="2"/>
  <c r="AS164" i="2" s="1"/>
  <c r="AR153" i="2"/>
  <c r="AQ153" i="2"/>
  <c r="AP153" i="2"/>
  <c r="AP164" i="2" s="1"/>
  <c r="AO153" i="2"/>
  <c r="AO164" i="2" s="1"/>
  <c r="AJ153" i="2"/>
  <c r="AJ164" i="2" s="1"/>
  <c r="AI153" i="2"/>
  <c r="AI164" i="2" s="1"/>
  <c r="AG153" i="2"/>
  <c r="AF153" i="2"/>
  <c r="AD153" i="2"/>
  <c r="AD164" i="2" s="1"/>
  <c r="AC153" i="2"/>
  <c r="AA153" i="2"/>
  <c r="AB153" i="2" s="1"/>
  <c r="Z153" i="2"/>
  <c r="X153" i="2"/>
  <c r="W153" i="2"/>
  <c r="U153" i="2"/>
  <c r="U164" i="2" s="1"/>
  <c r="T153" i="2"/>
  <c r="R153" i="2"/>
  <c r="Q153" i="2"/>
  <c r="Q164" i="2" s="1"/>
  <c r="O153" i="2"/>
  <c r="N153" i="2"/>
  <c r="L153" i="2"/>
  <c r="K153" i="2"/>
  <c r="K164" i="2" s="1"/>
  <c r="J153" i="2"/>
  <c r="I153" i="2"/>
  <c r="I164" i="2" s="1"/>
  <c r="H153" i="2"/>
  <c r="F153" i="2"/>
  <c r="F164" i="2" s="1"/>
  <c r="E153" i="2"/>
  <c r="C153" i="2"/>
  <c r="B153" i="2"/>
  <c r="LD152" i="2"/>
  <c r="LA152" i="2"/>
  <c r="KV152" i="2"/>
  <c r="KT152" i="2"/>
  <c r="KS152" i="2"/>
  <c r="KR152" i="2"/>
  <c r="KO152" i="2"/>
  <c r="KL152" i="2"/>
  <c r="KH152" i="2"/>
  <c r="KH153" i="2" s="1"/>
  <c r="KH164" i="2" s="1"/>
  <c r="KG152" i="2"/>
  <c r="KF152" i="2"/>
  <c r="KB152" i="2"/>
  <c r="KA152" i="2"/>
  <c r="KC152" i="2" s="1"/>
  <c r="JZ152" i="2"/>
  <c r="JW152" i="2"/>
  <c r="JS152" i="2"/>
  <c r="JR152" i="2"/>
  <c r="JT152" i="2" s="1"/>
  <c r="JQ152" i="2"/>
  <c r="JN152" i="2"/>
  <c r="JK152" i="2"/>
  <c r="JH152" i="2"/>
  <c r="JG152" i="2"/>
  <c r="JF152" i="2"/>
  <c r="JE152" i="2"/>
  <c r="JB152" i="2"/>
  <c r="IY152" i="2"/>
  <c r="IT152" i="2"/>
  <c r="IV152" i="2" s="1"/>
  <c r="IR152" i="2"/>
  <c r="IS152" i="2" s="1"/>
  <c r="IQ152" i="2"/>
  <c r="IP152" i="2"/>
  <c r="IM152" i="2"/>
  <c r="IJ152" i="2"/>
  <c r="IE152" i="2"/>
  <c r="IC152" i="2"/>
  <c r="IB152" i="2"/>
  <c r="ID152" i="2" s="1"/>
  <c r="IA152" i="2"/>
  <c r="HX152" i="2"/>
  <c r="HU152" i="2"/>
  <c r="HR152" i="2"/>
  <c r="HO152" i="2"/>
  <c r="HN152" i="2"/>
  <c r="IF152" i="2" s="1"/>
  <c r="IU152" i="2" s="1"/>
  <c r="HM152" i="2"/>
  <c r="HL152" i="2"/>
  <c r="HI152" i="2"/>
  <c r="HF152" i="2"/>
  <c r="HC152" i="2"/>
  <c r="GX152" i="2"/>
  <c r="GU152" i="2"/>
  <c r="GW152" i="2" s="1"/>
  <c r="GT152" i="2"/>
  <c r="GP152" i="2"/>
  <c r="GO152" i="2"/>
  <c r="GQ152" i="2" s="1"/>
  <c r="GN152" i="2"/>
  <c r="GK152" i="2"/>
  <c r="GH152" i="2"/>
  <c r="GE152" i="2"/>
  <c r="GB152" i="2"/>
  <c r="GA152" i="2"/>
  <c r="FZ152" i="2"/>
  <c r="FY152" i="2"/>
  <c r="FV152" i="2"/>
  <c r="FS152" i="2"/>
  <c r="FO152" i="2"/>
  <c r="GY152" i="2" s="1"/>
  <c r="FN152" i="2"/>
  <c r="FM152" i="2"/>
  <c r="FJ152" i="2"/>
  <c r="FG152" i="2"/>
  <c r="FC152" i="2"/>
  <c r="FD152" i="2" s="1"/>
  <c r="FB152" i="2"/>
  <c r="FA152" i="2"/>
  <c r="EX152" i="2"/>
  <c r="EU152" i="2"/>
  <c r="ER152" i="2"/>
  <c r="EN152" i="2"/>
  <c r="EM152" i="2"/>
  <c r="EO152" i="2" s="1"/>
  <c r="EL152" i="2"/>
  <c r="EI152" i="2"/>
  <c r="EF152" i="2"/>
  <c r="EC152" i="2"/>
  <c r="DW152" i="2"/>
  <c r="DV152" i="2"/>
  <c r="DU152" i="2"/>
  <c r="DT152" i="2"/>
  <c r="DQ152" i="2"/>
  <c r="DM152" i="2"/>
  <c r="DL152" i="2"/>
  <c r="DN152" i="2" s="1"/>
  <c r="DK152" i="2"/>
  <c r="DH152" i="2"/>
  <c r="DC152" i="2"/>
  <c r="DA152" i="2"/>
  <c r="CZ152" i="2"/>
  <c r="DB152" i="2" s="1"/>
  <c r="CY152" i="2"/>
  <c r="CV152" i="2"/>
  <c r="CS152" i="2"/>
  <c r="CO152" i="2"/>
  <c r="CP152" i="2" s="1"/>
  <c r="CN152" i="2"/>
  <c r="CM152" i="2"/>
  <c r="CJ152" i="2"/>
  <c r="CG152" i="2"/>
  <c r="CC152" i="2"/>
  <c r="CB152" i="2"/>
  <c r="CA152" i="2"/>
  <c r="BX152" i="2"/>
  <c r="BU152" i="2"/>
  <c r="BR152" i="2"/>
  <c r="BO152" i="2"/>
  <c r="BL152" i="2"/>
  <c r="BI152" i="2"/>
  <c r="BH152" i="2"/>
  <c r="BG152" i="2"/>
  <c r="BF152" i="2"/>
  <c r="BC152" i="2"/>
  <c r="AZ152" i="2"/>
  <c r="AW152" i="2"/>
  <c r="AT152" i="2"/>
  <c r="AQ152" i="2"/>
  <c r="AM152" i="2"/>
  <c r="AL152" i="2"/>
  <c r="DX152" i="2" s="1"/>
  <c r="AK152" i="2"/>
  <c r="AH152" i="2"/>
  <c r="AE152" i="2"/>
  <c r="AB152" i="2"/>
  <c r="Y152" i="2"/>
  <c r="V152" i="2"/>
  <c r="S152" i="2"/>
  <c r="P152" i="2"/>
  <c r="M152" i="2"/>
  <c r="J152" i="2"/>
  <c r="G152" i="2"/>
  <c r="D152" i="2"/>
  <c r="LD151" i="2"/>
  <c r="LA151" i="2"/>
  <c r="KU151" i="2"/>
  <c r="KT151" i="2"/>
  <c r="KS151" i="2"/>
  <c r="KR151" i="2"/>
  <c r="KO151" i="2"/>
  <c r="KL151" i="2"/>
  <c r="KI151" i="2"/>
  <c r="KE151" i="2"/>
  <c r="KW151" i="2" s="1"/>
  <c r="KD151" i="2"/>
  <c r="KC151" i="2"/>
  <c r="KB151" i="2"/>
  <c r="KA151" i="2"/>
  <c r="JZ151" i="2"/>
  <c r="JW151" i="2"/>
  <c r="JS151" i="2"/>
  <c r="JR151" i="2"/>
  <c r="JT151" i="2" s="1"/>
  <c r="JQ151" i="2"/>
  <c r="JN151" i="2"/>
  <c r="JK151" i="2"/>
  <c r="JG151" i="2"/>
  <c r="JH151" i="2" s="1"/>
  <c r="JF151" i="2"/>
  <c r="JE151" i="2"/>
  <c r="JB151" i="2"/>
  <c r="IY151" i="2"/>
  <c r="IV151" i="2"/>
  <c r="IU151" i="2"/>
  <c r="IS151" i="2"/>
  <c r="IR151" i="2"/>
  <c r="IQ151" i="2"/>
  <c r="IP151" i="2"/>
  <c r="IM151" i="2"/>
  <c r="IJ151" i="2"/>
  <c r="IG151" i="2"/>
  <c r="IF151" i="2"/>
  <c r="IE151" i="2"/>
  <c r="IT151" i="2" s="1"/>
  <c r="IC151" i="2"/>
  <c r="IB151" i="2"/>
  <c r="IA151" i="2"/>
  <c r="HX151" i="2"/>
  <c r="HU151" i="2"/>
  <c r="HR151" i="2"/>
  <c r="HO151" i="2"/>
  <c r="HN151" i="2"/>
  <c r="HM151" i="2"/>
  <c r="HL151" i="2"/>
  <c r="HI151" i="2"/>
  <c r="HF151" i="2"/>
  <c r="HC151" i="2"/>
  <c r="GW151" i="2"/>
  <c r="GT151" i="2"/>
  <c r="GP151" i="2"/>
  <c r="GO151" i="2"/>
  <c r="GQ151" i="2" s="1"/>
  <c r="GN151" i="2"/>
  <c r="GK151" i="2"/>
  <c r="GH151" i="2"/>
  <c r="GE151" i="2"/>
  <c r="GA151" i="2"/>
  <c r="FZ151" i="2"/>
  <c r="GB151" i="2" s="1"/>
  <c r="FY151" i="2"/>
  <c r="FV151" i="2"/>
  <c r="FS151" i="2"/>
  <c r="FO151" i="2"/>
  <c r="FN151" i="2"/>
  <c r="FP151" i="2" s="1"/>
  <c r="FM151" i="2"/>
  <c r="FJ151" i="2"/>
  <c r="FG151" i="2"/>
  <c r="FD151" i="2"/>
  <c r="FC151" i="2"/>
  <c r="FB151" i="2"/>
  <c r="FA151" i="2"/>
  <c r="EX151" i="2"/>
  <c r="EU151" i="2"/>
  <c r="ER151" i="2"/>
  <c r="EN151" i="2"/>
  <c r="EM151" i="2"/>
  <c r="EL151" i="2"/>
  <c r="EI151" i="2"/>
  <c r="EF151" i="2"/>
  <c r="EC151" i="2"/>
  <c r="DW151" i="2"/>
  <c r="DV151" i="2"/>
  <c r="DU151" i="2"/>
  <c r="DT151" i="2"/>
  <c r="DQ151" i="2"/>
  <c r="DM151" i="2"/>
  <c r="DL151" i="2"/>
  <c r="DN151" i="2" s="1"/>
  <c r="DK151" i="2"/>
  <c r="DH151" i="2"/>
  <c r="DA151" i="2"/>
  <c r="CZ151" i="2"/>
  <c r="DB151" i="2" s="1"/>
  <c r="CY151" i="2"/>
  <c r="CV151" i="2"/>
  <c r="CS151" i="2"/>
  <c r="CP151" i="2"/>
  <c r="CO151" i="2"/>
  <c r="CN151" i="2"/>
  <c r="CM151" i="2"/>
  <c r="CJ151" i="2"/>
  <c r="CG151" i="2"/>
  <c r="CD151" i="2"/>
  <c r="CC151" i="2"/>
  <c r="CB151" i="2"/>
  <c r="CA151" i="2"/>
  <c r="BX151" i="2"/>
  <c r="BU151" i="2"/>
  <c r="BR151" i="2"/>
  <c r="BO151" i="2"/>
  <c r="BL151" i="2"/>
  <c r="BH151" i="2"/>
  <c r="BI151" i="2" s="1"/>
  <c r="BG151" i="2"/>
  <c r="DC151" i="2" s="1"/>
  <c r="DX151" i="2" s="1"/>
  <c r="BF151" i="2"/>
  <c r="BC151" i="2"/>
  <c r="AZ151" i="2"/>
  <c r="AW151" i="2"/>
  <c r="AT151" i="2"/>
  <c r="AQ151" i="2"/>
  <c r="AN151" i="2"/>
  <c r="AM151" i="2"/>
  <c r="AL151" i="2"/>
  <c r="AK151" i="2"/>
  <c r="AH151" i="2"/>
  <c r="AE151" i="2"/>
  <c r="AB151" i="2"/>
  <c r="Y151" i="2"/>
  <c r="V151" i="2"/>
  <c r="S151" i="2"/>
  <c r="P151" i="2"/>
  <c r="M151" i="2"/>
  <c r="J151" i="2"/>
  <c r="G151" i="2"/>
  <c r="D151" i="2"/>
  <c r="LD150" i="2"/>
  <c r="LA150" i="2"/>
  <c r="KV150" i="2"/>
  <c r="KT150" i="2"/>
  <c r="KU150" i="2" s="1"/>
  <c r="KS150" i="2"/>
  <c r="KR150" i="2"/>
  <c r="KO150" i="2"/>
  <c r="KL150" i="2"/>
  <c r="KI150" i="2"/>
  <c r="KE150" i="2"/>
  <c r="KE153" i="2" s="1"/>
  <c r="KD150" i="2"/>
  <c r="KB150" i="2"/>
  <c r="KA150" i="2"/>
  <c r="KC150" i="2" s="1"/>
  <c r="JZ150" i="2"/>
  <c r="JW150" i="2"/>
  <c r="JS150" i="2"/>
  <c r="JR150" i="2"/>
  <c r="JT150" i="2" s="1"/>
  <c r="JQ150" i="2"/>
  <c r="JN150" i="2"/>
  <c r="JK150" i="2"/>
  <c r="JG150" i="2"/>
  <c r="JH150" i="2" s="1"/>
  <c r="JF150" i="2"/>
  <c r="JE150" i="2"/>
  <c r="JB150" i="2"/>
  <c r="IY150" i="2"/>
  <c r="IS150" i="2"/>
  <c r="IR150" i="2"/>
  <c r="IQ150" i="2"/>
  <c r="IP150" i="2"/>
  <c r="IM150" i="2"/>
  <c r="II150" i="2"/>
  <c r="IJ150" i="2" s="1"/>
  <c r="IE150" i="2"/>
  <c r="IC150" i="2"/>
  <c r="ID150" i="2" s="1"/>
  <c r="IB150" i="2"/>
  <c r="IA150" i="2"/>
  <c r="HX150" i="2"/>
  <c r="HU150" i="2"/>
  <c r="HR150" i="2"/>
  <c r="HN150" i="2"/>
  <c r="HM150" i="2"/>
  <c r="HO150" i="2" s="1"/>
  <c r="HL150" i="2"/>
  <c r="HI150" i="2"/>
  <c r="HF150" i="2"/>
  <c r="HC150" i="2"/>
  <c r="GW150" i="2"/>
  <c r="GT150" i="2"/>
  <c r="GP150" i="2"/>
  <c r="GO150" i="2"/>
  <c r="GQ150" i="2" s="1"/>
  <c r="GN150" i="2"/>
  <c r="GK150" i="2"/>
  <c r="GH150" i="2"/>
  <c r="GE150" i="2"/>
  <c r="GA150" i="2"/>
  <c r="FZ150" i="2"/>
  <c r="GB150" i="2" s="1"/>
  <c r="FY150" i="2"/>
  <c r="FV150" i="2"/>
  <c r="FS150" i="2"/>
  <c r="FO150" i="2"/>
  <c r="FP150" i="2" s="1"/>
  <c r="FN150" i="2"/>
  <c r="FM150" i="2"/>
  <c r="FJ150" i="2"/>
  <c r="FG150" i="2"/>
  <c r="FD150" i="2"/>
  <c r="FC150" i="2"/>
  <c r="FB150" i="2"/>
  <c r="FA150" i="2"/>
  <c r="EX150" i="2"/>
  <c r="EU150" i="2"/>
  <c r="ER150" i="2"/>
  <c r="EN150" i="2"/>
  <c r="EM150" i="2"/>
  <c r="GX150" i="2" s="1"/>
  <c r="EL150" i="2"/>
  <c r="EI150" i="2"/>
  <c r="EF150" i="2"/>
  <c r="EC150" i="2"/>
  <c r="DW150" i="2"/>
  <c r="DV150" i="2"/>
  <c r="DU150" i="2"/>
  <c r="DT150" i="2"/>
  <c r="DQ150" i="2"/>
  <c r="DM150" i="2"/>
  <c r="DL150" i="2"/>
  <c r="DN150" i="2" s="1"/>
  <c r="DK150" i="2"/>
  <c r="DH150" i="2"/>
  <c r="DA150" i="2"/>
  <c r="CZ150" i="2"/>
  <c r="DB150" i="2" s="1"/>
  <c r="CY150" i="2"/>
  <c r="CV150" i="2"/>
  <c r="CS150" i="2"/>
  <c r="CO150" i="2"/>
  <c r="CN150" i="2"/>
  <c r="CP150" i="2" s="1"/>
  <c r="CM150" i="2"/>
  <c r="CJ150" i="2"/>
  <c r="CG150" i="2"/>
  <c r="CC150" i="2"/>
  <c r="CD150" i="2" s="1"/>
  <c r="CB150" i="2"/>
  <c r="CA150" i="2"/>
  <c r="BX150" i="2"/>
  <c r="BU150" i="2"/>
  <c r="BR150" i="2"/>
  <c r="BO150" i="2"/>
  <c r="BL150" i="2"/>
  <c r="BI150" i="2"/>
  <c r="BH150" i="2"/>
  <c r="BG150" i="2"/>
  <c r="DC150" i="2" s="1"/>
  <c r="BF150" i="2"/>
  <c r="BC150" i="2"/>
  <c r="AZ150" i="2"/>
  <c r="AW150" i="2"/>
  <c r="AT150" i="2"/>
  <c r="AQ150" i="2"/>
  <c r="AM150" i="2"/>
  <c r="AL150" i="2"/>
  <c r="AN150" i="2" s="1"/>
  <c r="AK150" i="2"/>
  <c r="AH150" i="2"/>
  <c r="AE150" i="2"/>
  <c r="AB150" i="2"/>
  <c r="Y150" i="2"/>
  <c r="V150" i="2"/>
  <c r="S150" i="2"/>
  <c r="P150" i="2"/>
  <c r="M150" i="2"/>
  <c r="J150" i="2"/>
  <c r="G150" i="2"/>
  <c r="D150" i="2"/>
  <c r="LD149" i="2"/>
  <c r="LA149" i="2"/>
  <c r="KX149" i="2"/>
  <c r="KW149" i="2"/>
  <c r="KV149" i="2"/>
  <c r="KU149" i="2"/>
  <c r="KT149" i="2"/>
  <c r="KS149" i="2"/>
  <c r="KR149" i="2"/>
  <c r="KO149" i="2"/>
  <c r="KL149" i="2"/>
  <c r="KI149" i="2"/>
  <c r="KF149" i="2"/>
  <c r="KC149" i="2"/>
  <c r="KB149" i="2"/>
  <c r="KA149" i="2"/>
  <c r="JZ149" i="2"/>
  <c r="JW149" i="2"/>
  <c r="JT149" i="2"/>
  <c r="JS149" i="2"/>
  <c r="JR149" i="2"/>
  <c r="JQ149" i="2"/>
  <c r="JN149" i="2"/>
  <c r="JK149" i="2"/>
  <c r="JG149" i="2"/>
  <c r="JF149" i="2"/>
  <c r="JE149" i="2"/>
  <c r="JB149" i="2"/>
  <c r="IY149" i="2"/>
  <c r="IS149" i="2"/>
  <c r="IR149" i="2"/>
  <c r="IQ149" i="2"/>
  <c r="IP149" i="2"/>
  <c r="IM149" i="2"/>
  <c r="IJ149" i="2"/>
  <c r="ID149" i="2"/>
  <c r="IC149" i="2"/>
  <c r="IB149" i="2"/>
  <c r="IA149" i="2"/>
  <c r="HX149" i="2"/>
  <c r="HU149" i="2"/>
  <c r="HR149" i="2"/>
  <c r="HN149" i="2"/>
  <c r="IF149" i="2" s="1"/>
  <c r="IU149" i="2" s="1"/>
  <c r="HM149" i="2"/>
  <c r="IE149" i="2" s="1"/>
  <c r="HL149" i="2"/>
  <c r="HI149" i="2"/>
  <c r="HF149" i="2"/>
  <c r="HC149" i="2"/>
  <c r="GY149" i="2"/>
  <c r="GX149" i="2"/>
  <c r="GW149" i="2"/>
  <c r="GT149" i="2"/>
  <c r="GQ149" i="2"/>
  <c r="GP149" i="2"/>
  <c r="GO149" i="2"/>
  <c r="GN149" i="2"/>
  <c r="GK149" i="2"/>
  <c r="GH149" i="2"/>
  <c r="GE149" i="2"/>
  <c r="GA149" i="2"/>
  <c r="GB149" i="2" s="1"/>
  <c r="FZ149" i="2"/>
  <c r="FY149" i="2"/>
  <c r="FV149" i="2"/>
  <c r="FS149" i="2"/>
  <c r="FP149" i="2"/>
  <c r="FO149" i="2"/>
  <c r="FN149" i="2"/>
  <c r="FM149" i="2"/>
  <c r="FJ149" i="2"/>
  <c r="FG149" i="2"/>
  <c r="FC149" i="2"/>
  <c r="FB149" i="2"/>
  <c r="FA149" i="2"/>
  <c r="EX149" i="2"/>
  <c r="EU149" i="2"/>
  <c r="ER149" i="2"/>
  <c r="EN149" i="2"/>
  <c r="EM149" i="2"/>
  <c r="EO149" i="2" s="1"/>
  <c r="EL149" i="2"/>
  <c r="EI149" i="2"/>
  <c r="EF149" i="2"/>
  <c r="EC149" i="2"/>
  <c r="DW149" i="2"/>
  <c r="DV149" i="2"/>
  <c r="DU149" i="2"/>
  <c r="DT149" i="2"/>
  <c r="DQ149" i="2"/>
  <c r="DM149" i="2"/>
  <c r="DL149" i="2"/>
  <c r="DN149" i="2" s="1"/>
  <c r="DK149" i="2"/>
  <c r="DH149" i="2"/>
  <c r="DA149" i="2"/>
  <c r="CZ149" i="2"/>
  <c r="DB149" i="2" s="1"/>
  <c r="CY149" i="2"/>
  <c r="CV149" i="2"/>
  <c r="CS149" i="2"/>
  <c r="CO149" i="2"/>
  <c r="CP149" i="2" s="1"/>
  <c r="CN149" i="2"/>
  <c r="CM149" i="2"/>
  <c r="CJ149" i="2"/>
  <c r="CG149" i="2"/>
  <c r="CC149" i="2"/>
  <c r="CD149" i="2" s="1"/>
  <c r="CB149" i="2"/>
  <c r="CA149" i="2"/>
  <c r="BX149" i="2"/>
  <c r="BU149" i="2"/>
  <c r="BR149" i="2"/>
  <c r="BO149" i="2"/>
  <c r="BL149" i="2"/>
  <c r="BH149" i="2"/>
  <c r="BG149" i="2"/>
  <c r="BF149" i="2"/>
  <c r="BC149" i="2"/>
  <c r="AZ149" i="2"/>
  <c r="AW149" i="2"/>
  <c r="AT149" i="2"/>
  <c r="AQ149" i="2"/>
  <c r="AM149" i="2"/>
  <c r="AL149" i="2"/>
  <c r="AK149" i="2"/>
  <c r="AH149" i="2"/>
  <c r="AE149" i="2"/>
  <c r="AB149" i="2"/>
  <c r="Y149" i="2"/>
  <c r="V149" i="2"/>
  <c r="S149" i="2"/>
  <c r="P149" i="2"/>
  <c r="M149" i="2"/>
  <c r="J149" i="2"/>
  <c r="G149" i="2"/>
  <c r="D149" i="2"/>
  <c r="LD148" i="2"/>
  <c r="LA148" i="2"/>
  <c r="KW148" i="2"/>
  <c r="KU148" i="2"/>
  <c r="KT148" i="2"/>
  <c r="KS148" i="2"/>
  <c r="KV148" i="2" s="1"/>
  <c r="KX148" i="2" s="1"/>
  <c r="KR148" i="2"/>
  <c r="KO148" i="2"/>
  <c r="KL148" i="2"/>
  <c r="KI148" i="2"/>
  <c r="KF148" i="2"/>
  <c r="KC148" i="2"/>
  <c r="KB148" i="2"/>
  <c r="KA148" i="2"/>
  <c r="JZ148" i="2"/>
  <c r="JW148" i="2"/>
  <c r="JS148" i="2"/>
  <c r="JR148" i="2"/>
  <c r="JQ148" i="2"/>
  <c r="JN148" i="2"/>
  <c r="JK148" i="2"/>
  <c r="JG148" i="2"/>
  <c r="JF148" i="2"/>
  <c r="JH148" i="2" s="1"/>
  <c r="JE148" i="2"/>
  <c r="JB148" i="2"/>
  <c r="IY148" i="2"/>
  <c r="IR148" i="2"/>
  <c r="IQ148" i="2"/>
  <c r="IS148" i="2" s="1"/>
  <c r="IP148" i="2"/>
  <c r="IM148" i="2"/>
  <c r="IJ148" i="2"/>
  <c r="IC148" i="2"/>
  <c r="IB148" i="2"/>
  <c r="IA148" i="2"/>
  <c r="HX148" i="2"/>
  <c r="HU148" i="2"/>
  <c r="HR148" i="2"/>
  <c r="HN148" i="2"/>
  <c r="IF148" i="2" s="1"/>
  <c r="IU148" i="2" s="1"/>
  <c r="HM148" i="2"/>
  <c r="HL148" i="2"/>
  <c r="HI148" i="2"/>
  <c r="HF148" i="2"/>
  <c r="HC148" i="2"/>
  <c r="GW148" i="2"/>
  <c r="GT148" i="2"/>
  <c r="GQ148" i="2"/>
  <c r="GP148" i="2"/>
  <c r="GO148" i="2"/>
  <c r="GN148" i="2"/>
  <c r="GK148" i="2"/>
  <c r="GH148" i="2"/>
  <c r="GE148" i="2"/>
  <c r="GB148" i="2"/>
  <c r="GA148" i="2"/>
  <c r="FZ148" i="2"/>
  <c r="FY148" i="2"/>
  <c r="FV148" i="2"/>
  <c r="FS148" i="2"/>
  <c r="FO148" i="2"/>
  <c r="FN148" i="2"/>
  <c r="FM148" i="2"/>
  <c r="FJ148" i="2"/>
  <c r="FG148" i="2"/>
  <c r="FC148" i="2"/>
  <c r="FB148" i="2"/>
  <c r="FD148" i="2" s="1"/>
  <c r="FA148" i="2"/>
  <c r="EX148" i="2"/>
  <c r="EU148" i="2"/>
  <c r="ER148" i="2"/>
  <c r="EO148" i="2"/>
  <c r="EN148" i="2"/>
  <c r="GY148" i="2" s="1"/>
  <c r="EM148" i="2"/>
  <c r="EL148" i="2"/>
  <c r="EI148" i="2"/>
  <c r="EF148" i="2"/>
  <c r="EC148" i="2"/>
  <c r="DV148" i="2"/>
  <c r="DU148" i="2"/>
  <c r="DW148" i="2" s="1"/>
  <c r="DT148" i="2"/>
  <c r="DQ148" i="2"/>
  <c r="DM148" i="2"/>
  <c r="DN148" i="2" s="1"/>
  <c r="DL148" i="2"/>
  <c r="DK148" i="2"/>
  <c r="DH148" i="2"/>
  <c r="DA148" i="2"/>
  <c r="DB148" i="2" s="1"/>
  <c r="CZ148" i="2"/>
  <c r="CY148" i="2"/>
  <c r="CV148" i="2"/>
  <c r="CS148" i="2"/>
  <c r="CO148" i="2"/>
  <c r="CP148" i="2" s="1"/>
  <c r="CN148" i="2"/>
  <c r="CM148" i="2"/>
  <c r="CJ148" i="2"/>
  <c r="CG148" i="2"/>
  <c r="CC148" i="2"/>
  <c r="CB148" i="2"/>
  <c r="CD148" i="2" s="1"/>
  <c r="CA148" i="2"/>
  <c r="BX148" i="2"/>
  <c r="BU148" i="2"/>
  <c r="BR148" i="2"/>
  <c r="BO148" i="2"/>
  <c r="BL148" i="2"/>
  <c r="BH148" i="2"/>
  <c r="BG148" i="2"/>
  <c r="DC148" i="2" s="1"/>
  <c r="BF148" i="2"/>
  <c r="BC148" i="2"/>
  <c r="AZ148" i="2"/>
  <c r="AW148" i="2"/>
  <c r="AT148" i="2"/>
  <c r="AQ148" i="2"/>
  <c r="AN148" i="2"/>
  <c r="AM148" i="2"/>
  <c r="AL148" i="2"/>
  <c r="AK148" i="2"/>
  <c r="AH148" i="2"/>
  <c r="AE148" i="2"/>
  <c r="AB148" i="2"/>
  <c r="Y148" i="2"/>
  <c r="V148" i="2"/>
  <c r="S148" i="2"/>
  <c r="P148" i="2"/>
  <c r="M148" i="2"/>
  <c r="J148" i="2"/>
  <c r="G148" i="2"/>
  <c r="D148" i="2"/>
  <c r="LC147" i="2"/>
  <c r="KP147" i="2"/>
  <c r="KR147" i="2" s="1"/>
  <c r="DF147" i="2"/>
  <c r="BG147" i="2"/>
  <c r="AT147" i="2"/>
  <c r="AD147" i="2"/>
  <c r="LD146" i="2"/>
  <c r="LA146" i="2"/>
  <c r="KW146" i="2"/>
  <c r="KT146" i="2"/>
  <c r="KS146" i="2"/>
  <c r="KU146" i="2" s="1"/>
  <c r="KR146" i="2"/>
  <c r="KO146" i="2"/>
  <c r="KL146" i="2"/>
  <c r="KI146" i="2"/>
  <c r="KE146" i="2"/>
  <c r="KD146" i="2"/>
  <c r="KV146" i="2" s="1"/>
  <c r="KX146" i="2" s="1"/>
  <c r="KC146" i="2"/>
  <c r="KB146" i="2"/>
  <c r="KA146" i="2"/>
  <c r="JZ146" i="2"/>
  <c r="JW146" i="2"/>
  <c r="JS146" i="2"/>
  <c r="JR146" i="2"/>
  <c r="JT146" i="2" s="1"/>
  <c r="JQ146" i="2"/>
  <c r="JN146" i="2"/>
  <c r="JK146" i="2"/>
  <c r="JG146" i="2"/>
  <c r="JH146" i="2" s="1"/>
  <c r="JF146" i="2"/>
  <c r="JE146" i="2"/>
  <c r="JB146" i="2"/>
  <c r="IY146" i="2"/>
  <c r="IV146" i="2"/>
  <c r="IU146" i="2"/>
  <c r="IS146" i="2"/>
  <c r="IR146" i="2"/>
  <c r="IQ146" i="2"/>
  <c r="IP146" i="2"/>
  <c r="IM146" i="2"/>
  <c r="IJ146" i="2"/>
  <c r="IG146" i="2"/>
  <c r="IF146" i="2"/>
  <c r="IE146" i="2"/>
  <c r="IT146" i="2" s="1"/>
  <c r="IC146" i="2"/>
  <c r="IB146" i="2"/>
  <c r="ID146" i="2" s="1"/>
  <c r="IA146" i="2"/>
  <c r="HX146" i="2"/>
  <c r="HU146" i="2"/>
  <c r="HR146" i="2"/>
  <c r="HO146" i="2"/>
  <c r="HN146" i="2"/>
  <c r="HM146" i="2"/>
  <c r="HL146" i="2"/>
  <c r="HI146" i="2"/>
  <c r="HF146" i="2"/>
  <c r="HC146" i="2"/>
  <c r="GY146" i="2"/>
  <c r="GW146" i="2"/>
  <c r="GT146" i="2"/>
  <c r="GQ146" i="2"/>
  <c r="GP146" i="2"/>
  <c r="GO146" i="2"/>
  <c r="GN146" i="2"/>
  <c r="GK146" i="2"/>
  <c r="GH146" i="2"/>
  <c r="GE146" i="2"/>
  <c r="GA146" i="2"/>
  <c r="FZ146" i="2"/>
  <c r="GB146" i="2" s="1"/>
  <c r="FY146" i="2"/>
  <c r="FV146" i="2"/>
  <c r="FS146" i="2"/>
  <c r="FO146" i="2"/>
  <c r="FN146" i="2"/>
  <c r="FP146" i="2" s="1"/>
  <c r="FM146" i="2"/>
  <c r="FJ146" i="2"/>
  <c r="FG146" i="2"/>
  <c r="FC146" i="2"/>
  <c r="FD146" i="2" s="1"/>
  <c r="FB146" i="2"/>
  <c r="FA146" i="2"/>
  <c r="EX146" i="2"/>
  <c r="EU146" i="2"/>
  <c r="ER146" i="2"/>
  <c r="EN146" i="2"/>
  <c r="EM146" i="2"/>
  <c r="EL146" i="2"/>
  <c r="EI146" i="2"/>
  <c r="EF146" i="2"/>
  <c r="EC146" i="2"/>
  <c r="DW146" i="2"/>
  <c r="DV146" i="2"/>
  <c r="DU146" i="2"/>
  <c r="DT146" i="2"/>
  <c r="DQ146" i="2"/>
  <c r="DN146" i="2"/>
  <c r="DM146" i="2"/>
  <c r="DL146" i="2"/>
  <c r="DK146" i="2"/>
  <c r="DH146" i="2"/>
  <c r="DB146" i="2"/>
  <c r="DA146" i="2"/>
  <c r="CZ146" i="2"/>
  <c r="CY146" i="2"/>
  <c r="CV146" i="2"/>
  <c r="CS146" i="2"/>
  <c r="CO146" i="2"/>
  <c r="CN146" i="2"/>
  <c r="CM146" i="2"/>
  <c r="CJ146" i="2"/>
  <c r="CG146" i="2"/>
  <c r="CC146" i="2"/>
  <c r="CB146" i="2"/>
  <c r="CD146" i="2" s="1"/>
  <c r="CA146" i="2"/>
  <c r="BX146" i="2"/>
  <c r="BU146" i="2"/>
  <c r="BR146" i="2"/>
  <c r="BO146" i="2"/>
  <c r="BL146" i="2"/>
  <c r="BH146" i="2"/>
  <c r="BG146" i="2"/>
  <c r="BI146" i="2" s="1"/>
  <c r="BF146" i="2"/>
  <c r="BC146" i="2"/>
  <c r="AZ146" i="2"/>
  <c r="AW146" i="2"/>
  <c r="AT146" i="2"/>
  <c r="AQ146" i="2"/>
  <c r="AM146" i="2"/>
  <c r="AL146" i="2"/>
  <c r="AK146" i="2"/>
  <c r="AH146" i="2"/>
  <c r="AE146" i="2"/>
  <c r="AB146" i="2"/>
  <c r="Y146" i="2"/>
  <c r="V146" i="2"/>
  <c r="S146" i="2"/>
  <c r="P146" i="2"/>
  <c r="M146" i="2"/>
  <c r="J146" i="2"/>
  <c r="G146" i="2"/>
  <c r="D146" i="2"/>
  <c r="LD145" i="2"/>
  <c r="LC145" i="2"/>
  <c r="LB145" i="2"/>
  <c r="KT145" i="2"/>
  <c r="KQ145" i="2"/>
  <c r="KP145" i="2"/>
  <c r="KR145" i="2" s="1"/>
  <c r="KN145" i="2"/>
  <c r="KM145" i="2"/>
  <c r="KK145" i="2"/>
  <c r="KL145" i="2" s="1"/>
  <c r="KJ145" i="2"/>
  <c r="KH145" i="2"/>
  <c r="KG145" i="2"/>
  <c r="KI145" i="2" s="1"/>
  <c r="KD145" i="2"/>
  <c r="JW145" i="2"/>
  <c r="JV145" i="2"/>
  <c r="JU145" i="2"/>
  <c r="JP145" i="2"/>
  <c r="JQ145" i="2" s="1"/>
  <c r="JO145" i="2"/>
  <c r="JJ145" i="2"/>
  <c r="JI145" i="2"/>
  <c r="JE145" i="2"/>
  <c r="JD145" i="2"/>
  <c r="JC145" i="2"/>
  <c r="JA145" i="2"/>
  <c r="IZ145" i="2"/>
  <c r="JB145" i="2" s="1"/>
  <c r="IQ145" i="2"/>
  <c r="IP145" i="2"/>
  <c r="IO145" i="2"/>
  <c r="IN145" i="2"/>
  <c r="IL145" i="2"/>
  <c r="IR145" i="2" s="1"/>
  <c r="IS145" i="2" s="1"/>
  <c r="IK145" i="2"/>
  <c r="IJ145" i="2"/>
  <c r="II145" i="2"/>
  <c r="IH145" i="2"/>
  <c r="IA145" i="2"/>
  <c r="HZ145" i="2"/>
  <c r="HY145" i="2"/>
  <c r="HU145" i="2"/>
  <c r="HT145" i="2"/>
  <c r="IC145" i="2" s="1"/>
  <c r="HS145" i="2"/>
  <c r="HR145" i="2"/>
  <c r="HQ145" i="2"/>
  <c r="HP145" i="2"/>
  <c r="HM145" i="2"/>
  <c r="HL145" i="2"/>
  <c r="HK145" i="2"/>
  <c r="HJ145" i="2"/>
  <c r="HG145" i="2"/>
  <c r="HE145" i="2"/>
  <c r="HD145" i="2"/>
  <c r="HB145" i="2"/>
  <c r="HA145" i="2"/>
  <c r="GW145" i="2"/>
  <c r="GV145" i="2"/>
  <c r="GU145" i="2"/>
  <c r="GT145" i="2"/>
  <c r="GS145" i="2"/>
  <c r="GR145" i="2"/>
  <c r="GQ145" i="2"/>
  <c r="GO145" i="2"/>
  <c r="GN145" i="2"/>
  <c r="GM145" i="2"/>
  <c r="GL145" i="2"/>
  <c r="GJ145" i="2"/>
  <c r="GI145" i="2"/>
  <c r="GK145" i="2" s="1"/>
  <c r="GG145" i="2"/>
  <c r="GP145" i="2" s="1"/>
  <c r="GF145" i="2"/>
  <c r="GH145" i="2" s="1"/>
  <c r="GD145" i="2"/>
  <c r="GC145" i="2"/>
  <c r="GE145" i="2" s="1"/>
  <c r="GA145" i="2"/>
  <c r="FY145" i="2"/>
  <c r="FX145" i="2"/>
  <c r="FW145" i="2"/>
  <c r="FV145" i="2"/>
  <c r="FU145" i="2"/>
  <c r="FT145" i="2"/>
  <c r="FS145" i="2"/>
  <c r="FR145" i="2"/>
  <c r="FQ145" i="2"/>
  <c r="FZ145" i="2" s="1"/>
  <c r="GB145" i="2" s="1"/>
  <c r="FL145" i="2"/>
  <c r="FK145" i="2"/>
  <c r="FM145" i="2" s="1"/>
  <c r="FI145" i="2"/>
  <c r="FH145" i="2"/>
  <c r="FN145" i="2" s="1"/>
  <c r="FF145" i="2"/>
  <c r="FE145" i="2"/>
  <c r="FG145" i="2" s="1"/>
  <c r="FC145" i="2"/>
  <c r="FA145" i="2"/>
  <c r="EZ145" i="2"/>
  <c r="EY145" i="2"/>
  <c r="EX145" i="2"/>
  <c r="EW145" i="2"/>
  <c r="EV145" i="2"/>
  <c r="EU145" i="2"/>
  <c r="ET145" i="2"/>
  <c r="ES145" i="2"/>
  <c r="FB145" i="2" s="1"/>
  <c r="FD145" i="2" s="1"/>
  <c r="ER145" i="2"/>
  <c r="EQ145" i="2"/>
  <c r="EP145" i="2"/>
  <c r="EM145" i="2"/>
  <c r="EK145" i="2"/>
  <c r="EJ145" i="2"/>
  <c r="EL145" i="2" s="1"/>
  <c r="EH145" i="2"/>
  <c r="EI145" i="2" s="1"/>
  <c r="EG145" i="2"/>
  <c r="EE145" i="2"/>
  <c r="ED145" i="2"/>
  <c r="EF145" i="2" s="1"/>
  <c r="EC145" i="2"/>
  <c r="EB145" i="2"/>
  <c r="EA145" i="2"/>
  <c r="DW145" i="2"/>
  <c r="DV145" i="2"/>
  <c r="DU145" i="2"/>
  <c r="DT145" i="2"/>
  <c r="DS145" i="2"/>
  <c r="DR145" i="2"/>
  <c r="DP145" i="2"/>
  <c r="DO145" i="2"/>
  <c r="DQ145" i="2" s="1"/>
  <c r="DM145" i="2"/>
  <c r="DL145" i="2"/>
  <c r="DJ145" i="2"/>
  <c r="DK145" i="2" s="1"/>
  <c r="DI145" i="2"/>
  <c r="DG145" i="2"/>
  <c r="DF145" i="2"/>
  <c r="DH145" i="2" s="1"/>
  <c r="CY145" i="2"/>
  <c r="CX145" i="2"/>
  <c r="CW145" i="2"/>
  <c r="CV145" i="2"/>
  <c r="CU145" i="2"/>
  <c r="CT145" i="2"/>
  <c r="CR145" i="2"/>
  <c r="DA145" i="2" s="1"/>
  <c r="CQ145" i="2"/>
  <c r="CO145" i="2"/>
  <c r="CN145" i="2"/>
  <c r="CP145" i="2" s="1"/>
  <c r="CL145" i="2"/>
  <c r="CM145" i="2" s="1"/>
  <c r="CK145" i="2"/>
  <c r="CI145" i="2"/>
  <c r="CH145" i="2"/>
  <c r="CJ145" i="2" s="1"/>
  <c r="CG145" i="2"/>
  <c r="CF145" i="2"/>
  <c r="CE145" i="2"/>
  <c r="CA145" i="2"/>
  <c r="BZ145" i="2"/>
  <c r="BY145" i="2"/>
  <c r="BX145" i="2"/>
  <c r="BW145" i="2"/>
  <c r="BV145" i="2"/>
  <c r="BT145" i="2"/>
  <c r="BS145" i="2"/>
  <c r="BU145" i="2" s="1"/>
  <c r="BQ145" i="2"/>
  <c r="CC145" i="2" s="1"/>
  <c r="BP145" i="2"/>
  <c r="BN145" i="2"/>
  <c r="BO145" i="2" s="1"/>
  <c r="BM145" i="2"/>
  <c r="BK145" i="2"/>
  <c r="BJ145" i="2"/>
  <c r="BL145" i="2" s="1"/>
  <c r="BH145" i="2"/>
  <c r="BF145" i="2"/>
  <c r="BE145" i="2"/>
  <c r="BD145" i="2"/>
  <c r="BB145" i="2"/>
  <c r="BA145" i="2"/>
  <c r="AZ145" i="2"/>
  <c r="AY145" i="2"/>
  <c r="AX145" i="2"/>
  <c r="AV145" i="2"/>
  <c r="AU145" i="2"/>
  <c r="AW145" i="2" s="1"/>
  <c r="AS145" i="2"/>
  <c r="AR145" i="2"/>
  <c r="AT145" i="2" s="1"/>
  <c r="AP145" i="2"/>
  <c r="AQ145" i="2" s="1"/>
  <c r="AO145" i="2"/>
  <c r="AK145" i="2"/>
  <c r="AJ145" i="2"/>
  <c r="AI145" i="2"/>
  <c r="AH145" i="2"/>
  <c r="AG145" i="2"/>
  <c r="AF145" i="2"/>
  <c r="AD145" i="2"/>
  <c r="AC145" i="2"/>
  <c r="AE145" i="2" s="1"/>
  <c r="AB145" i="2"/>
  <c r="AA145" i="2"/>
  <c r="Z145" i="2"/>
  <c r="X145" i="2"/>
  <c r="W145" i="2"/>
  <c r="Y145" i="2" s="1"/>
  <c r="U145" i="2"/>
  <c r="T145" i="2"/>
  <c r="R145" i="2"/>
  <c r="S145" i="2" s="1"/>
  <c r="Q145" i="2"/>
  <c r="O145" i="2"/>
  <c r="AM145" i="2" s="1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LD144" i="2"/>
  <c r="LA144" i="2"/>
  <c r="KW144" i="2"/>
  <c r="KT144" i="2"/>
  <c r="KS144" i="2"/>
  <c r="KR144" i="2"/>
  <c r="KO144" i="2"/>
  <c r="KL144" i="2"/>
  <c r="KI144" i="2"/>
  <c r="KF144" i="2"/>
  <c r="KE144" i="2"/>
  <c r="KD144" i="2"/>
  <c r="KC144" i="2"/>
  <c r="KB144" i="2"/>
  <c r="KA144" i="2"/>
  <c r="JZ144" i="2"/>
  <c r="JW144" i="2"/>
  <c r="JQ144" i="2"/>
  <c r="JM144" i="2"/>
  <c r="JS144" i="2" s="1"/>
  <c r="JL144" i="2"/>
  <c r="JR144" i="2" s="1"/>
  <c r="JT144" i="2" s="1"/>
  <c r="JK144" i="2"/>
  <c r="JH144" i="2"/>
  <c r="JG144" i="2"/>
  <c r="JF144" i="2"/>
  <c r="JE144" i="2"/>
  <c r="JB144" i="2"/>
  <c r="IY144" i="2"/>
  <c r="IR144" i="2"/>
  <c r="IQ144" i="2"/>
  <c r="IS144" i="2" s="1"/>
  <c r="IP144" i="2"/>
  <c r="IM144" i="2"/>
  <c r="IJ144" i="2"/>
  <c r="IC144" i="2"/>
  <c r="IF144" i="2" s="1"/>
  <c r="IU144" i="2" s="1"/>
  <c r="IB144" i="2"/>
  <c r="ID144" i="2" s="1"/>
  <c r="IA144" i="2"/>
  <c r="HX144" i="2"/>
  <c r="HU144" i="2"/>
  <c r="HR144" i="2"/>
  <c r="HN144" i="2"/>
  <c r="HM144" i="2"/>
  <c r="HL144" i="2"/>
  <c r="HI144" i="2"/>
  <c r="HF144" i="2"/>
  <c r="HC144" i="2"/>
  <c r="GW144" i="2"/>
  <c r="GT144" i="2"/>
  <c r="GQ144" i="2"/>
  <c r="GP144" i="2"/>
  <c r="GO144" i="2"/>
  <c r="GN144" i="2"/>
  <c r="GK144" i="2"/>
  <c r="GH144" i="2"/>
  <c r="GE144" i="2"/>
  <c r="GA144" i="2"/>
  <c r="FZ144" i="2"/>
  <c r="FY144" i="2"/>
  <c r="FV144" i="2"/>
  <c r="FS144" i="2"/>
  <c r="FO144" i="2"/>
  <c r="FN144" i="2"/>
  <c r="FP144" i="2" s="1"/>
  <c r="FM144" i="2"/>
  <c r="FJ144" i="2"/>
  <c r="FG144" i="2"/>
  <c r="FD144" i="2"/>
  <c r="FC144" i="2"/>
  <c r="FB144" i="2"/>
  <c r="GX144" i="2" s="1"/>
  <c r="FA144" i="2"/>
  <c r="EX144" i="2"/>
  <c r="EU144" i="2"/>
  <c r="ER144" i="2"/>
  <c r="EN144" i="2"/>
  <c r="EO144" i="2" s="1"/>
  <c r="EM144" i="2"/>
  <c r="EL144" i="2"/>
  <c r="EI144" i="2"/>
  <c r="EF144" i="2"/>
  <c r="EC144" i="2"/>
  <c r="DV144" i="2"/>
  <c r="DU144" i="2"/>
  <c r="DW144" i="2" s="1"/>
  <c r="DT144" i="2"/>
  <c r="DQ144" i="2"/>
  <c r="DN144" i="2"/>
  <c r="DM144" i="2"/>
  <c r="DL144" i="2"/>
  <c r="DK144" i="2"/>
  <c r="DH144" i="2"/>
  <c r="DB144" i="2"/>
  <c r="DA144" i="2"/>
  <c r="CZ144" i="2"/>
  <c r="CY144" i="2"/>
  <c r="CV144" i="2"/>
  <c r="CS144" i="2"/>
  <c r="CO144" i="2"/>
  <c r="CN144" i="2"/>
  <c r="CM144" i="2"/>
  <c r="CJ144" i="2"/>
  <c r="CG144" i="2"/>
  <c r="CC144" i="2"/>
  <c r="CB144" i="2"/>
  <c r="CD144" i="2" s="1"/>
  <c r="CA144" i="2"/>
  <c r="BX144" i="2"/>
  <c r="BU144" i="2"/>
  <c r="BR144" i="2"/>
  <c r="BO144" i="2"/>
  <c r="BL144" i="2"/>
  <c r="BH144" i="2"/>
  <c r="BG144" i="2"/>
  <c r="BF144" i="2"/>
  <c r="BC144" i="2"/>
  <c r="AZ144" i="2"/>
  <c r="AW144" i="2"/>
  <c r="AT144" i="2"/>
  <c r="AQ144" i="2"/>
  <c r="AM144" i="2"/>
  <c r="AL144" i="2"/>
  <c r="AK144" i="2"/>
  <c r="AH144" i="2"/>
  <c r="AE144" i="2"/>
  <c r="AB144" i="2"/>
  <c r="Y144" i="2"/>
  <c r="V144" i="2"/>
  <c r="S144" i="2"/>
  <c r="P144" i="2"/>
  <c r="M144" i="2"/>
  <c r="J144" i="2"/>
  <c r="G144" i="2"/>
  <c r="D144" i="2"/>
  <c r="LD143" i="2"/>
  <c r="LA143" i="2"/>
  <c r="KU143" i="2"/>
  <c r="KT143" i="2"/>
  <c r="KW143" i="2" s="1"/>
  <c r="KS143" i="2"/>
  <c r="KV143" i="2" s="1"/>
  <c r="KX143" i="2" s="1"/>
  <c r="KR143" i="2"/>
  <c r="KO143" i="2"/>
  <c r="KL143" i="2"/>
  <c r="KI143" i="2"/>
  <c r="KF143" i="2"/>
  <c r="KC143" i="2"/>
  <c r="KB143" i="2"/>
  <c r="KA143" i="2"/>
  <c r="JZ143" i="2"/>
  <c r="JY143" i="2"/>
  <c r="JW143" i="2"/>
  <c r="JS143" i="2"/>
  <c r="JR143" i="2"/>
  <c r="JT143" i="2" s="1"/>
  <c r="JQ143" i="2"/>
  <c r="JN143" i="2"/>
  <c r="JK143" i="2"/>
  <c r="JG143" i="2"/>
  <c r="JH143" i="2" s="1"/>
  <c r="JF143" i="2"/>
  <c r="JE143" i="2"/>
  <c r="JB143" i="2"/>
  <c r="IY143" i="2"/>
  <c r="IS143" i="2"/>
  <c r="IR143" i="2"/>
  <c r="IQ143" i="2"/>
  <c r="IP143" i="2"/>
  <c r="IM143" i="2"/>
  <c r="IJ143" i="2"/>
  <c r="IC143" i="2"/>
  <c r="IF143" i="2" s="1"/>
  <c r="IU143" i="2" s="1"/>
  <c r="IB143" i="2"/>
  <c r="IA143" i="2"/>
  <c r="HX143" i="2"/>
  <c r="HU143" i="2"/>
  <c r="HR143" i="2"/>
  <c r="HO143" i="2"/>
  <c r="HN143" i="2"/>
  <c r="HM143" i="2"/>
  <c r="HL143" i="2"/>
  <c r="HI143" i="2"/>
  <c r="HF143" i="2"/>
  <c r="HC143" i="2"/>
  <c r="GW143" i="2"/>
  <c r="GT143" i="2"/>
  <c r="GP143" i="2"/>
  <c r="GO143" i="2"/>
  <c r="GQ143" i="2" s="1"/>
  <c r="GN143" i="2"/>
  <c r="GK143" i="2"/>
  <c r="GH143" i="2"/>
  <c r="GE143" i="2"/>
  <c r="GB143" i="2"/>
  <c r="GA143" i="2"/>
  <c r="FZ143" i="2"/>
  <c r="FY143" i="2"/>
  <c r="FV143" i="2"/>
  <c r="FS143" i="2"/>
  <c r="FO143" i="2"/>
  <c r="FN143" i="2"/>
  <c r="FP143" i="2" s="1"/>
  <c r="FM143" i="2"/>
  <c r="FJ143" i="2"/>
  <c r="FG143" i="2"/>
  <c r="FC143" i="2"/>
  <c r="FD143" i="2" s="1"/>
  <c r="FB143" i="2"/>
  <c r="FA143" i="2"/>
  <c r="EX143" i="2"/>
  <c r="EU143" i="2"/>
  <c r="ER143" i="2"/>
  <c r="EO143" i="2"/>
  <c r="EN143" i="2"/>
  <c r="EM143" i="2"/>
  <c r="GX143" i="2" s="1"/>
  <c r="EL143" i="2"/>
  <c r="EI143" i="2"/>
  <c r="EF143" i="2"/>
  <c r="EC143" i="2"/>
  <c r="DW143" i="2"/>
  <c r="DV143" i="2"/>
  <c r="DU143" i="2"/>
  <c r="DT143" i="2"/>
  <c r="DQ143" i="2"/>
  <c r="DN143" i="2"/>
  <c r="DM143" i="2"/>
  <c r="DL143" i="2"/>
  <c r="DK143" i="2"/>
  <c r="DH143" i="2"/>
  <c r="DD143" i="2"/>
  <c r="DY143" i="2" s="1"/>
  <c r="DB143" i="2"/>
  <c r="DA143" i="2"/>
  <c r="CZ143" i="2"/>
  <c r="CY143" i="2"/>
  <c r="CV143" i="2"/>
  <c r="CS143" i="2"/>
  <c r="CO143" i="2"/>
  <c r="CN143" i="2"/>
  <c r="CP143" i="2" s="1"/>
  <c r="CM143" i="2"/>
  <c r="CJ143" i="2"/>
  <c r="CG143" i="2"/>
  <c r="CC143" i="2"/>
  <c r="CB143" i="2"/>
  <c r="CD143" i="2" s="1"/>
  <c r="CA143" i="2"/>
  <c r="BX143" i="2"/>
  <c r="BU143" i="2"/>
  <c r="BR143" i="2"/>
  <c r="BO143" i="2"/>
  <c r="BL143" i="2"/>
  <c r="BH143" i="2"/>
  <c r="BG143" i="2"/>
  <c r="BF143" i="2"/>
  <c r="BC143" i="2"/>
  <c r="AZ143" i="2"/>
  <c r="AW143" i="2"/>
  <c r="AT143" i="2"/>
  <c r="AQ143" i="2"/>
  <c r="AN143" i="2"/>
  <c r="AM143" i="2"/>
  <c r="AL143" i="2"/>
  <c r="AK143" i="2"/>
  <c r="AH143" i="2"/>
  <c r="AE143" i="2"/>
  <c r="AB143" i="2"/>
  <c r="Y143" i="2"/>
  <c r="V143" i="2"/>
  <c r="S143" i="2"/>
  <c r="P143" i="2"/>
  <c r="M143" i="2"/>
  <c r="J143" i="2"/>
  <c r="G143" i="2"/>
  <c r="D143" i="2"/>
  <c r="LD142" i="2"/>
  <c r="LA142" i="2"/>
  <c r="KT142" i="2"/>
  <c r="KW142" i="2" s="1"/>
  <c r="KS142" i="2"/>
  <c r="KV142" i="2" s="1"/>
  <c r="KX142" i="2" s="1"/>
  <c r="KR142" i="2"/>
  <c r="KO142" i="2"/>
  <c r="KL142" i="2"/>
  <c r="KI142" i="2"/>
  <c r="KF142" i="2"/>
  <c r="KB142" i="2"/>
  <c r="KA142" i="2"/>
  <c r="KC142" i="2" s="1"/>
  <c r="JZ142" i="2"/>
  <c r="JY142" i="2"/>
  <c r="JY145" i="2" s="1"/>
  <c r="JW142" i="2"/>
  <c r="JT142" i="2"/>
  <c r="JS142" i="2"/>
  <c r="JR142" i="2"/>
  <c r="JQ142" i="2"/>
  <c r="JN142" i="2"/>
  <c r="JK142" i="2"/>
  <c r="JH142" i="2"/>
  <c r="JG142" i="2"/>
  <c r="JF142" i="2"/>
  <c r="JE142" i="2"/>
  <c r="JB142" i="2"/>
  <c r="IY142" i="2"/>
  <c r="IU142" i="2"/>
  <c r="IR142" i="2"/>
  <c r="IS142" i="2" s="1"/>
  <c r="IQ142" i="2"/>
  <c r="IP142" i="2"/>
  <c r="IM142" i="2"/>
  <c r="IJ142" i="2"/>
  <c r="IF142" i="2"/>
  <c r="ID142" i="2"/>
  <c r="IC142" i="2"/>
  <c r="IB142" i="2"/>
  <c r="IE142" i="2" s="1"/>
  <c r="IA142" i="2"/>
  <c r="HX142" i="2"/>
  <c r="HU142" i="2"/>
  <c r="HR142" i="2"/>
  <c r="HN142" i="2"/>
  <c r="HO142" i="2" s="1"/>
  <c r="HM142" i="2"/>
  <c r="HL142" i="2"/>
  <c r="HI142" i="2"/>
  <c r="HF142" i="2"/>
  <c r="HC142" i="2"/>
  <c r="GW142" i="2"/>
  <c r="GT142" i="2"/>
  <c r="GP142" i="2"/>
  <c r="GO142" i="2"/>
  <c r="GQ142" i="2" s="1"/>
  <c r="GN142" i="2"/>
  <c r="GK142" i="2"/>
  <c r="GH142" i="2"/>
  <c r="GE142" i="2"/>
  <c r="GA142" i="2"/>
  <c r="FZ142" i="2"/>
  <c r="FY142" i="2"/>
  <c r="FV142" i="2"/>
  <c r="FS142" i="2"/>
  <c r="FP142" i="2"/>
  <c r="FO142" i="2"/>
  <c r="FN142" i="2"/>
  <c r="FM142" i="2"/>
  <c r="FJ142" i="2"/>
  <c r="FG142" i="2"/>
  <c r="FD142" i="2"/>
  <c r="FC142" i="2"/>
  <c r="FB142" i="2"/>
  <c r="FA142" i="2"/>
  <c r="EX142" i="2"/>
  <c r="EU142" i="2"/>
  <c r="ER142" i="2"/>
  <c r="EO142" i="2"/>
  <c r="EN142" i="2"/>
  <c r="GY142" i="2" s="1"/>
  <c r="EM142" i="2"/>
  <c r="EL142" i="2"/>
  <c r="EI142" i="2"/>
  <c r="EF142" i="2"/>
  <c r="EC142" i="2"/>
  <c r="DV142" i="2"/>
  <c r="DW142" i="2" s="1"/>
  <c r="DU142" i="2"/>
  <c r="DT142" i="2"/>
  <c r="DQ142" i="2"/>
  <c r="DM142" i="2"/>
  <c r="DN142" i="2" s="1"/>
  <c r="DL142" i="2"/>
  <c r="DK142" i="2"/>
  <c r="DH142" i="2"/>
  <c r="DC142" i="2"/>
  <c r="DA142" i="2"/>
  <c r="DB142" i="2" s="1"/>
  <c r="CZ142" i="2"/>
  <c r="CY142" i="2"/>
  <c r="CV142" i="2"/>
  <c r="CS142" i="2"/>
  <c r="CO142" i="2"/>
  <c r="CN142" i="2"/>
  <c r="CM142" i="2"/>
  <c r="CJ142" i="2"/>
  <c r="CG142" i="2"/>
  <c r="CD142" i="2"/>
  <c r="CC142" i="2"/>
  <c r="CB142" i="2"/>
  <c r="CA142" i="2"/>
  <c r="BX142" i="2"/>
  <c r="BU142" i="2"/>
  <c r="BR142" i="2"/>
  <c r="BO142" i="2"/>
  <c r="BL142" i="2"/>
  <c r="BH142" i="2"/>
  <c r="BG142" i="2"/>
  <c r="BI142" i="2" s="1"/>
  <c r="BF142" i="2"/>
  <c r="BC142" i="2"/>
  <c r="AZ142" i="2"/>
  <c r="AW142" i="2"/>
  <c r="AT142" i="2"/>
  <c r="AQ142" i="2"/>
  <c r="AM142" i="2"/>
  <c r="AL142" i="2"/>
  <c r="AK142" i="2"/>
  <c r="AH142" i="2"/>
  <c r="AE142" i="2"/>
  <c r="AB142" i="2"/>
  <c r="Y142" i="2"/>
  <c r="V142" i="2"/>
  <c r="S142" i="2"/>
  <c r="P142" i="2"/>
  <c r="M142" i="2"/>
  <c r="J142" i="2"/>
  <c r="G142" i="2"/>
  <c r="D142" i="2"/>
  <c r="LD141" i="2"/>
  <c r="LA141" i="2"/>
  <c r="KT141" i="2"/>
  <c r="KW141" i="2" s="1"/>
  <c r="KS141" i="2"/>
  <c r="KR141" i="2"/>
  <c r="KO141" i="2"/>
  <c r="KL141" i="2"/>
  <c r="KI141" i="2"/>
  <c r="KF141" i="2"/>
  <c r="KE141" i="2"/>
  <c r="KB141" i="2"/>
  <c r="KA141" i="2"/>
  <c r="KC141" i="2" s="1"/>
  <c r="JZ141" i="2"/>
  <c r="JW141" i="2"/>
  <c r="JS141" i="2"/>
  <c r="JT141" i="2" s="1"/>
  <c r="JR141" i="2"/>
  <c r="JQ141" i="2"/>
  <c r="JN141" i="2"/>
  <c r="JK141" i="2"/>
  <c r="JH141" i="2"/>
  <c r="JG141" i="2"/>
  <c r="JF141" i="2"/>
  <c r="JE141" i="2"/>
  <c r="JB141" i="2"/>
  <c r="IY141" i="2"/>
  <c r="IT141" i="2"/>
  <c r="IS141" i="2"/>
  <c r="IR141" i="2"/>
  <c r="IQ141" i="2"/>
  <c r="IP141" i="2"/>
  <c r="IM141" i="2"/>
  <c r="IJ141" i="2"/>
  <c r="IF141" i="2"/>
  <c r="IE141" i="2"/>
  <c r="IC141" i="2"/>
  <c r="ID141" i="2" s="1"/>
  <c r="IB141" i="2"/>
  <c r="IA141" i="2"/>
  <c r="HX141" i="2"/>
  <c r="HU141" i="2"/>
  <c r="HR141" i="2"/>
  <c r="HO141" i="2"/>
  <c r="HN141" i="2"/>
  <c r="HM141" i="2"/>
  <c r="HL141" i="2"/>
  <c r="HI141" i="2"/>
  <c r="HF141" i="2"/>
  <c r="HC141" i="2"/>
  <c r="GW141" i="2"/>
  <c r="GT141" i="2"/>
  <c r="GP141" i="2"/>
  <c r="GO141" i="2"/>
  <c r="GQ141" i="2" s="1"/>
  <c r="GN141" i="2"/>
  <c r="GK141" i="2"/>
  <c r="GH141" i="2"/>
  <c r="GE141" i="2"/>
  <c r="GA141" i="2"/>
  <c r="FZ141" i="2"/>
  <c r="GB141" i="2" s="1"/>
  <c r="FY141" i="2"/>
  <c r="FV141" i="2"/>
  <c r="FS141" i="2"/>
  <c r="FO141" i="2"/>
  <c r="FP141" i="2" s="1"/>
  <c r="FN141" i="2"/>
  <c r="FM141" i="2"/>
  <c r="FJ141" i="2"/>
  <c r="FG141" i="2"/>
  <c r="FD141" i="2"/>
  <c r="FC141" i="2"/>
  <c r="FB141" i="2"/>
  <c r="FA141" i="2"/>
  <c r="EX141" i="2"/>
  <c r="EU141" i="2"/>
  <c r="ER141" i="2"/>
  <c r="EO141" i="2"/>
  <c r="EN141" i="2"/>
  <c r="GY141" i="2" s="1"/>
  <c r="EM141" i="2"/>
  <c r="GX141" i="2" s="1"/>
  <c r="GZ141" i="2" s="1"/>
  <c r="EL141" i="2"/>
  <c r="EI141" i="2"/>
  <c r="EF141" i="2"/>
  <c r="EC141" i="2"/>
  <c r="DW141" i="2"/>
  <c r="DV141" i="2"/>
  <c r="DU141" i="2"/>
  <c r="DT141" i="2"/>
  <c r="DQ141" i="2"/>
  <c r="DM141" i="2"/>
  <c r="DN141" i="2" s="1"/>
  <c r="DL141" i="2"/>
  <c r="DK141" i="2"/>
  <c r="DH141" i="2"/>
  <c r="DB141" i="2"/>
  <c r="DA141" i="2"/>
  <c r="CZ141" i="2"/>
  <c r="CY141" i="2"/>
  <c r="CV141" i="2"/>
  <c r="CS141" i="2"/>
  <c r="CO141" i="2"/>
  <c r="CN141" i="2"/>
  <c r="CP141" i="2" s="1"/>
  <c r="CM141" i="2"/>
  <c r="CJ141" i="2"/>
  <c r="CG141" i="2"/>
  <c r="CC141" i="2"/>
  <c r="CD141" i="2" s="1"/>
  <c r="CB141" i="2"/>
  <c r="CA141" i="2"/>
  <c r="BX141" i="2"/>
  <c r="BU141" i="2"/>
  <c r="BR141" i="2"/>
  <c r="BO141" i="2"/>
  <c r="BL141" i="2"/>
  <c r="BI141" i="2"/>
  <c r="BH141" i="2"/>
  <c r="DD141" i="2" s="1"/>
  <c r="DY141" i="2" s="1"/>
  <c r="BG141" i="2"/>
  <c r="DC141" i="2" s="1"/>
  <c r="BF141" i="2"/>
  <c r="BC141" i="2"/>
  <c r="AZ141" i="2"/>
  <c r="AW141" i="2"/>
  <c r="AT141" i="2"/>
  <c r="AQ141" i="2"/>
  <c r="AM141" i="2"/>
  <c r="AL141" i="2"/>
  <c r="AN141" i="2" s="1"/>
  <c r="AK141" i="2"/>
  <c r="AH141" i="2"/>
  <c r="AE141" i="2"/>
  <c r="AB141" i="2"/>
  <c r="Y141" i="2"/>
  <c r="V141" i="2"/>
  <c r="S141" i="2"/>
  <c r="P141" i="2"/>
  <c r="M141" i="2"/>
  <c r="J141" i="2"/>
  <c r="G141" i="2"/>
  <c r="D141" i="2"/>
  <c r="LD140" i="2"/>
  <c r="LA140" i="2"/>
  <c r="KX140" i="2"/>
  <c r="KW140" i="2"/>
  <c r="KU140" i="2"/>
  <c r="KT140" i="2"/>
  <c r="KS140" i="2"/>
  <c r="KV140" i="2" s="1"/>
  <c r="KR140" i="2"/>
  <c r="KO140" i="2"/>
  <c r="KL140" i="2"/>
  <c r="KI140" i="2"/>
  <c r="KF140" i="2"/>
  <c r="KC140" i="2"/>
  <c r="KB140" i="2"/>
  <c r="KA140" i="2"/>
  <c r="JZ140" i="2"/>
  <c r="JW140" i="2"/>
  <c r="JT140" i="2"/>
  <c r="JS140" i="2"/>
  <c r="JR140" i="2"/>
  <c r="JQ140" i="2"/>
  <c r="JN140" i="2"/>
  <c r="JK140" i="2"/>
  <c r="JG140" i="2"/>
  <c r="JF140" i="2"/>
  <c r="JH140" i="2" s="1"/>
  <c r="JE140" i="2"/>
  <c r="JB140" i="2"/>
  <c r="IY140" i="2"/>
  <c r="IS140" i="2"/>
  <c r="IR140" i="2"/>
  <c r="IQ140" i="2"/>
  <c r="IP140" i="2"/>
  <c r="IM140" i="2"/>
  <c r="IJ140" i="2"/>
  <c r="IC140" i="2"/>
  <c r="IA140" i="2"/>
  <c r="HW140" i="2"/>
  <c r="HW145" i="2" s="1"/>
  <c r="HV140" i="2"/>
  <c r="HU140" i="2"/>
  <c r="HR140" i="2"/>
  <c r="HL140" i="2"/>
  <c r="HH140" i="2"/>
  <c r="HG140" i="2"/>
  <c r="HF140" i="2"/>
  <c r="HC140" i="2"/>
  <c r="GW140" i="2"/>
  <c r="GT140" i="2"/>
  <c r="GQ140" i="2"/>
  <c r="GP140" i="2"/>
  <c r="GO140" i="2"/>
  <c r="GN140" i="2"/>
  <c r="GK140" i="2"/>
  <c r="GH140" i="2"/>
  <c r="GE140" i="2"/>
  <c r="GA140" i="2"/>
  <c r="GB140" i="2" s="1"/>
  <c r="FZ140" i="2"/>
  <c r="FY140" i="2"/>
  <c r="FV140" i="2"/>
  <c r="FS140" i="2"/>
  <c r="FO140" i="2"/>
  <c r="FN140" i="2"/>
  <c r="FP140" i="2" s="1"/>
  <c r="FM140" i="2"/>
  <c r="FJ140" i="2"/>
  <c r="FG140" i="2"/>
  <c r="FC140" i="2"/>
  <c r="FD140" i="2" s="1"/>
  <c r="FB140" i="2"/>
  <c r="FA140" i="2"/>
  <c r="EX140" i="2"/>
  <c r="EU140" i="2"/>
  <c r="ER140" i="2"/>
  <c r="EO140" i="2"/>
  <c r="EN140" i="2"/>
  <c r="EM140" i="2"/>
  <c r="EL140" i="2"/>
  <c r="EI140" i="2"/>
  <c r="EF140" i="2"/>
  <c r="EC140" i="2"/>
  <c r="DW140" i="2"/>
  <c r="DV140" i="2"/>
  <c r="DU140" i="2"/>
  <c r="DT140" i="2"/>
  <c r="DQ140" i="2"/>
  <c r="DN140" i="2"/>
  <c r="DM140" i="2"/>
  <c r="DL140" i="2"/>
  <c r="DK140" i="2"/>
  <c r="DH140" i="2"/>
  <c r="DB140" i="2"/>
  <c r="DA140" i="2"/>
  <c r="CZ140" i="2"/>
  <c r="CY140" i="2"/>
  <c r="CV140" i="2"/>
  <c r="CS140" i="2"/>
  <c r="CP140" i="2"/>
  <c r="CO140" i="2"/>
  <c r="CN140" i="2"/>
  <c r="DC140" i="2" s="1"/>
  <c r="CM140" i="2"/>
  <c r="CJ140" i="2"/>
  <c r="CG140" i="2"/>
  <c r="CC140" i="2"/>
  <c r="CB140" i="2"/>
  <c r="CD140" i="2" s="1"/>
  <c r="CA140" i="2"/>
  <c r="BX140" i="2"/>
  <c r="BU140" i="2"/>
  <c r="BR140" i="2"/>
  <c r="BO140" i="2"/>
  <c r="BL140" i="2"/>
  <c r="BH140" i="2"/>
  <c r="DD140" i="2" s="1"/>
  <c r="BG140" i="2"/>
  <c r="BF140" i="2"/>
  <c r="BC140" i="2"/>
  <c r="AZ140" i="2"/>
  <c r="AW140" i="2"/>
  <c r="AT140" i="2"/>
  <c r="AQ140" i="2"/>
  <c r="AN140" i="2"/>
  <c r="AM140" i="2"/>
  <c r="AL140" i="2"/>
  <c r="AK140" i="2"/>
  <c r="AH140" i="2"/>
  <c r="AE140" i="2"/>
  <c r="AB140" i="2"/>
  <c r="Y140" i="2"/>
  <c r="V140" i="2"/>
  <c r="S140" i="2"/>
  <c r="P140" i="2"/>
  <c r="M140" i="2"/>
  <c r="J140" i="2"/>
  <c r="G140" i="2"/>
  <c r="D140" i="2"/>
  <c r="LD139" i="2"/>
  <c r="LA139" i="2"/>
  <c r="KZ139" i="2"/>
  <c r="KZ145" i="2" s="1"/>
  <c r="KY139" i="2"/>
  <c r="KY145" i="2" s="1"/>
  <c r="LA145" i="2" s="1"/>
  <c r="KV139" i="2"/>
  <c r="KX139" i="2" s="1"/>
  <c r="KU139" i="2"/>
  <c r="KT139" i="2"/>
  <c r="KW139" i="2" s="1"/>
  <c r="KS139" i="2"/>
  <c r="KR139" i="2"/>
  <c r="KO139" i="2"/>
  <c r="KL139" i="2"/>
  <c r="KI139" i="2"/>
  <c r="KF139" i="2"/>
  <c r="KC139" i="2"/>
  <c r="KB139" i="2"/>
  <c r="KA139" i="2"/>
  <c r="JZ139" i="2"/>
  <c r="JW139" i="2"/>
  <c r="JS139" i="2"/>
  <c r="JR139" i="2"/>
  <c r="JT139" i="2" s="1"/>
  <c r="JQ139" i="2"/>
  <c r="JN139" i="2"/>
  <c r="JK139" i="2"/>
  <c r="JG139" i="2"/>
  <c r="JH139" i="2" s="1"/>
  <c r="JF139" i="2"/>
  <c r="JE139" i="2"/>
  <c r="JB139" i="2"/>
  <c r="IY139" i="2"/>
  <c r="IS139" i="2"/>
  <c r="IR139" i="2"/>
  <c r="IQ139" i="2"/>
  <c r="IP139" i="2"/>
  <c r="IM139" i="2"/>
  <c r="IJ139" i="2"/>
  <c r="IC139" i="2"/>
  <c r="IF139" i="2" s="1"/>
  <c r="IU139" i="2" s="1"/>
  <c r="IB139" i="2"/>
  <c r="IA139" i="2"/>
  <c r="HX139" i="2"/>
  <c r="HU139" i="2"/>
  <c r="HR139" i="2"/>
  <c r="HO139" i="2"/>
  <c r="HN139" i="2"/>
  <c r="HM139" i="2"/>
  <c r="HL139" i="2"/>
  <c r="HI139" i="2"/>
  <c r="HF139" i="2"/>
  <c r="HC139" i="2"/>
  <c r="GW139" i="2"/>
  <c r="GT139" i="2"/>
  <c r="GP139" i="2"/>
  <c r="GQ139" i="2" s="1"/>
  <c r="GO139" i="2"/>
  <c r="GN139" i="2"/>
  <c r="GK139" i="2"/>
  <c r="GH139" i="2"/>
  <c r="GE139" i="2"/>
  <c r="GB139" i="2"/>
  <c r="GA139" i="2"/>
  <c r="FZ139" i="2"/>
  <c r="FY139" i="2"/>
  <c r="FV139" i="2"/>
  <c r="FS139" i="2"/>
  <c r="FO139" i="2"/>
  <c r="FN139" i="2"/>
  <c r="FP139" i="2" s="1"/>
  <c r="FM139" i="2"/>
  <c r="FJ139" i="2"/>
  <c r="FG139" i="2"/>
  <c r="FC139" i="2"/>
  <c r="FD139" i="2" s="1"/>
  <c r="FB139" i="2"/>
  <c r="FA139" i="2"/>
  <c r="EX139" i="2"/>
  <c r="EU139" i="2"/>
  <c r="ER139" i="2"/>
  <c r="EO139" i="2"/>
  <c r="EN139" i="2"/>
  <c r="EM139" i="2"/>
  <c r="GX139" i="2" s="1"/>
  <c r="EL139" i="2"/>
  <c r="EI139" i="2"/>
  <c r="EF139" i="2"/>
  <c r="EC139" i="2"/>
  <c r="DW139" i="2"/>
  <c r="DV139" i="2"/>
  <c r="DU139" i="2"/>
  <c r="DT139" i="2"/>
  <c r="DQ139" i="2"/>
  <c r="DN139" i="2"/>
  <c r="DM139" i="2"/>
  <c r="DL139" i="2"/>
  <c r="DK139" i="2"/>
  <c r="DH139" i="2"/>
  <c r="DC139" i="2"/>
  <c r="DB139" i="2"/>
  <c r="DA139" i="2"/>
  <c r="CZ139" i="2"/>
  <c r="CY139" i="2"/>
  <c r="CV139" i="2"/>
  <c r="CS139" i="2"/>
  <c r="CO139" i="2"/>
  <c r="DD139" i="2" s="1"/>
  <c r="CN139" i="2"/>
  <c r="CM139" i="2"/>
  <c r="CJ139" i="2"/>
  <c r="CG139" i="2"/>
  <c r="CC139" i="2"/>
  <c r="CB139" i="2"/>
  <c r="CD139" i="2" s="1"/>
  <c r="CA139" i="2"/>
  <c r="BX139" i="2"/>
  <c r="BU139" i="2"/>
  <c r="BR139" i="2"/>
  <c r="BO139" i="2"/>
  <c r="BL139" i="2"/>
  <c r="BH139" i="2"/>
  <c r="BG139" i="2"/>
  <c r="BI139" i="2" s="1"/>
  <c r="BF139" i="2"/>
  <c r="BC139" i="2"/>
  <c r="AZ139" i="2"/>
  <c r="AW139" i="2"/>
  <c r="AT139" i="2"/>
  <c r="AQ139" i="2"/>
  <c r="AM139" i="2"/>
  <c r="AL139" i="2"/>
  <c r="AK139" i="2"/>
  <c r="AH139" i="2"/>
  <c r="AE139" i="2"/>
  <c r="AB139" i="2"/>
  <c r="Y139" i="2"/>
  <c r="V139" i="2"/>
  <c r="S139" i="2"/>
  <c r="P139" i="2"/>
  <c r="M139" i="2"/>
  <c r="J139" i="2"/>
  <c r="G139" i="2"/>
  <c r="D139" i="2"/>
  <c r="LD138" i="2"/>
  <c r="LA138" i="2"/>
  <c r="KT138" i="2"/>
  <c r="KW138" i="2" s="1"/>
  <c r="KS138" i="2"/>
  <c r="KR138" i="2"/>
  <c r="KO138" i="2"/>
  <c r="KL138" i="2"/>
  <c r="KI138" i="2"/>
  <c r="KF138" i="2"/>
  <c r="KB138" i="2"/>
  <c r="KA138" i="2"/>
  <c r="KC138" i="2" s="1"/>
  <c r="JZ138" i="2"/>
  <c r="JW138" i="2"/>
  <c r="JS138" i="2"/>
  <c r="JT138" i="2" s="1"/>
  <c r="JR138" i="2"/>
  <c r="JQ138" i="2"/>
  <c r="JN138" i="2"/>
  <c r="JK138" i="2"/>
  <c r="JE138" i="2"/>
  <c r="JB138" i="2"/>
  <c r="IX138" i="2"/>
  <c r="JG138" i="2" s="1"/>
  <c r="IW138" i="2"/>
  <c r="IS138" i="2"/>
  <c r="IR138" i="2"/>
  <c r="IQ138" i="2"/>
  <c r="IP138" i="2"/>
  <c r="IM138" i="2"/>
  <c r="IJ138" i="2"/>
  <c r="IC138" i="2"/>
  <c r="IF138" i="2" s="1"/>
  <c r="IU138" i="2" s="1"/>
  <c r="IB138" i="2"/>
  <c r="IA138" i="2"/>
  <c r="HX138" i="2"/>
  <c r="HU138" i="2"/>
  <c r="HR138" i="2"/>
  <c r="HO138" i="2"/>
  <c r="HN138" i="2"/>
  <c r="HM138" i="2"/>
  <c r="HL138" i="2"/>
  <c r="HI138" i="2"/>
  <c r="HF138" i="2"/>
  <c r="HC138" i="2"/>
  <c r="GW138" i="2"/>
  <c r="GT138" i="2"/>
  <c r="GP138" i="2"/>
  <c r="GQ138" i="2" s="1"/>
  <c r="GO138" i="2"/>
  <c r="GN138" i="2"/>
  <c r="GK138" i="2"/>
  <c r="GH138" i="2"/>
  <c r="GE138" i="2"/>
  <c r="GB138" i="2"/>
  <c r="GA138" i="2"/>
  <c r="FZ138" i="2"/>
  <c r="FY138" i="2"/>
  <c r="FV138" i="2"/>
  <c r="FS138" i="2"/>
  <c r="FO138" i="2"/>
  <c r="FN138" i="2"/>
  <c r="FP138" i="2" s="1"/>
  <c r="FM138" i="2"/>
  <c r="FJ138" i="2"/>
  <c r="FG138" i="2"/>
  <c r="FC138" i="2"/>
  <c r="FB138" i="2"/>
  <c r="FA138" i="2"/>
  <c r="EX138" i="2"/>
  <c r="EU138" i="2"/>
  <c r="ER138" i="2"/>
  <c r="EN138" i="2"/>
  <c r="EM138" i="2"/>
  <c r="EL138" i="2"/>
  <c r="EI138" i="2"/>
  <c r="EF138" i="2"/>
  <c r="EC138" i="2"/>
  <c r="DW138" i="2"/>
  <c r="DV138" i="2"/>
  <c r="DU138" i="2"/>
  <c r="DT138" i="2"/>
  <c r="DQ138" i="2"/>
  <c r="DN138" i="2"/>
  <c r="DM138" i="2"/>
  <c r="DL138" i="2"/>
  <c r="DK138" i="2"/>
  <c r="DH138" i="2"/>
  <c r="DB138" i="2"/>
  <c r="DA138" i="2"/>
  <c r="CZ138" i="2"/>
  <c r="CY138" i="2"/>
  <c r="CV138" i="2"/>
  <c r="CS138" i="2"/>
  <c r="CP138" i="2"/>
  <c r="CO138" i="2"/>
  <c r="CN138" i="2"/>
  <c r="DC138" i="2" s="1"/>
  <c r="DE138" i="2" s="1"/>
  <c r="CM138" i="2"/>
  <c r="CJ138" i="2"/>
  <c r="CG138" i="2"/>
  <c r="CC138" i="2"/>
  <c r="CB138" i="2"/>
  <c r="CD138" i="2" s="1"/>
  <c r="CA138" i="2"/>
  <c r="BX138" i="2"/>
  <c r="BU138" i="2"/>
  <c r="BR138" i="2"/>
  <c r="BO138" i="2"/>
  <c r="BL138" i="2"/>
  <c r="BH138" i="2"/>
  <c r="DD138" i="2" s="1"/>
  <c r="BG138" i="2"/>
  <c r="BF138" i="2"/>
  <c r="BC138" i="2"/>
  <c r="AZ138" i="2"/>
  <c r="AW138" i="2"/>
  <c r="AT138" i="2"/>
  <c r="AQ138" i="2"/>
  <c r="AN138" i="2"/>
  <c r="AM138" i="2"/>
  <c r="AL138" i="2"/>
  <c r="AK138" i="2"/>
  <c r="AH138" i="2"/>
  <c r="AE138" i="2"/>
  <c r="AB138" i="2"/>
  <c r="Y138" i="2"/>
  <c r="V138" i="2"/>
  <c r="S138" i="2"/>
  <c r="P138" i="2"/>
  <c r="M138" i="2"/>
  <c r="J138" i="2"/>
  <c r="G138" i="2"/>
  <c r="D138" i="2"/>
  <c r="LD137" i="2"/>
  <c r="LA137" i="2"/>
  <c r="KT137" i="2"/>
  <c r="KW137" i="2" s="1"/>
  <c r="KS137" i="2"/>
  <c r="KU137" i="2" s="1"/>
  <c r="KR137" i="2"/>
  <c r="KO137" i="2"/>
  <c r="KL137" i="2"/>
  <c r="KI137" i="2"/>
  <c r="KE137" i="2"/>
  <c r="KE145" i="2" s="1"/>
  <c r="KD137" i="2"/>
  <c r="KB137" i="2"/>
  <c r="JX137" i="2"/>
  <c r="JW137" i="2"/>
  <c r="JS137" i="2"/>
  <c r="JQ137" i="2"/>
  <c r="JM137" i="2"/>
  <c r="JM145" i="2" s="1"/>
  <c r="JL137" i="2"/>
  <c r="JK137" i="2"/>
  <c r="JG137" i="2"/>
  <c r="JF137" i="2"/>
  <c r="JE137" i="2"/>
  <c r="JB137" i="2"/>
  <c r="IY137" i="2"/>
  <c r="IR137" i="2"/>
  <c r="IQ137" i="2"/>
  <c r="IS137" i="2" s="1"/>
  <c r="IP137" i="2"/>
  <c r="IM137" i="2"/>
  <c r="IJ137" i="2"/>
  <c r="IE137" i="2"/>
  <c r="IC137" i="2"/>
  <c r="ID137" i="2" s="1"/>
  <c r="IB137" i="2"/>
  <c r="IA137" i="2"/>
  <c r="HX137" i="2"/>
  <c r="HU137" i="2"/>
  <c r="HR137" i="2"/>
  <c r="HO137" i="2"/>
  <c r="HN137" i="2"/>
  <c r="HM137" i="2"/>
  <c r="HL137" i="2"/>
  <c r="HI137" i="2"/>
  <c r="HF137" i="2"/>
  <c r="HC137" i="2"/>
  <c r="GW137" i="2"/>
  <c r="GT137" i="2"/>
  <c r="GP137" i="2"/>
  <c r="GQ137" i="2" s="1"/>
  <c r="GO137" i="2"/>
  <c r="GN137" i="2"/>
  <c r="GK137" i="2"/>
  <c r="GH137" i="2"/>
  <c r="GE137" i="2"/>
  <c r="GA137" i="2"/>
  <c r="FZ137" i="2"/>
  <c r="GB137" i="2" s="1"/>
  <c r="FY137" i="2"/>
  <c r="FV137" i="2"/>
  <c r="FS137" i="2"/>
  <c r="FP137" i="2"/>
  <c r="FO137" i="2"/>
  <c r="FN137" i="2"/>
  <c r="FM137" i="2"/>
  <c r="FJ137" i="2"/>
  <c r="FG137" i="2"/>
  <c r="FC137" i="2"/>
  <c r="FB137" i="2"/>
  <c r="FA137" i="2"/>
  <c r="EX137" i="2"/>
  <c r="EU137" i="2"/>
  <c r="ER137" i="2"/>
  <c r="EN137" i="2"/>
  <c r="EM137" i="2"/>
  <c r="EL137" i="2"/>
  <c r="EI137" i="2"/>
  <c r="EF137" i="2"/>
  <c r="EC137" i="2"/>
  <c r="DV137" i="2"/>
  <c r="DU137" i="2"/>
  <c r="DW137" i="2" s="1"/>
  <c r="DT137" i="2"/>
  <c r="DQ137" i="2"/>
  <c r="DN137" i="2"/>
  <c r="DM137" i="2"/>
  <c r="DL137" i="2"/>
  <c r="DK137" i="2"/>
  <c r="DH137" i="2"/>
  <c r="DB137" i="2"/>
  <c r="DA137" i="2"/>
  <c r="CZ137" i="2"/>
  <c r="CY137" i="2"/>
  <c r="CV137" i="2"/>
  <c r="CS137" i="2"/>
  <c r="CO137" i="2"/>
  <c r="CN137" i="2"/>
  <c r="CP137" i="2" s="1"/>
  <c r="CM137" i="2"/>
  <c r="CJ137" i="2"/>
  <c r="CG137" i="2"/>
  <c r="CC137" i="2"/>
  <c r="CD137" i="2" s="1"/>
  <c r="CB137" i="2"/>
  <c r="CA137" i="2"/>
  <c r="BX137" i="2"/>
  <c r="BU137" i="2"/>
  <c r="BR137" i="2"/>
  <c r="BO137" i="2"/>
  <c r="BL137" i="2"/>
  <c r="BI137" i="2"/>
  <c r="BH137" i="2"/>
  <c r="BG137" i="2"/>
  <c r="BF137" i="2"/>
  <c r="BC137" i="2"/>
  <c r="AZ137" i="2"/>
  <c r="AW137" i="2"/>
  <c r="AT137" i="2"/>
  <c r="AQ137" i="2"/>
  <c r="AM137" i="2"/>
  <c r="AL137" i="2"/>
  <c r="AK137" i="2"/>
  <c r="AH137" i="2"/>
  <c r="AE137" i="2"/>
  <c r="AB137" i="2"/>
  <c r="Y137" i="2"/>
  <c r="V137" i="2"/>
  <c r="S137" i="2"/>
  <c r="P137" i="2"/>
  <c r="M137" i="2"/>
  <c r="J137" i="2"/>
  <c r="G137" i="2"/>
  <c r="D137" i="2"/>
  <c r="LD136" i="2"/>
  <c r="LA136" i="2"/>
  <c r="KW136" i="2"/>
  <c r="KV136" i="2"/>
  <c r="KX136" i="2" s="1"/>
  <c r="KU136" i="2"/>
  <c r="KT136" i="2"/>
  <c r="KS136" i="2"/>
  <c r="KR136" i="2"/>
  <c r="KO136" i="2"/>
  <c r="KL136" i="2"/>
  <c r="KI136" i="2"/>
  <c r="KF136" i="2"/>
  <c r="KC136" i="2"/>
  <c r="KB136" i="2"/>
  <c r="KA136" i="2"/>
  <c r="JZ136" i="2"/>
  <c r="JW136" i="2"/>
  <c r="JS136" i="2"/>
  <c r="JR136" i="2"/>
  <c r="JT136" i="2" s="1"/>
  <c r="JQ136" i="2"/>
  <c r="JN136" i="2"/>
  <c r="JK136" i="2"/>
  <c r="JH136" i="2"/>
  <c r="JG136" i="2"/>
  <c r="JF136" i="2"/>
  <c r="JE136" i="2"/>
  <c r="JB136" i="2"/>
  <c r="IY136" i="2"/>
  <c r="IR136" i="2"/>
  <c r="IQ136" i="2"/>
  <c r="IS136" i="2" s="1"/>
  <c r="IP136" i="2"/>
  <c r="IM136" i="2"/>
  <c r="IJ136" i="2"/>
  <c r="IC136" i="2"/>
  <c r="IF136" i="2" s="1"/>
  <c r="IU136" i="2" s="1"/>
  <c r="IB136" i="2"/>
  <c r="ID136" i="2" s="1"/>
  <c r="IA136" i="2"/>
  <c r="HX136" i="2"/>
  <c r="HU136" i="2"/>
  <c r="HR136" i="2"/>
  <c r="HN136" i="2"/>
  <c r="HM136" i="2"/>
  <c r="HL136" i="2"/>
  <c r="HI136" i="2"/>
  <c r="HF136" i="2"/>
  <c r="HC136" i="2"/>
  <c r="GW136" i="2"/>
  <c r="GT136" i="2"/>
  <c r="GQ136" i="2"/>
  <c r="GP136" i="2"/>
  <c r="GO136" i="2"/>
  <c r="GN136" i="2"/>
  <c r="GK136" i="2"/>
  <c r="GH136" i="2"/>
  <c r="GE136" i="2"/>
  <c r="GA136" i="2"/>
  <c r="GB136" i="2" s="1"/>
  <c r="FZ136" i="2"/>
  <c r="FY136" i="2"/>
  <c r="FV136" i="2"/>
  <c r="FS136" i="2"/>
  <c r="FO136" i="2"/>
  <c r="FN136" i="2"/>
  <c r="FP136" i="2" s="1"/>
  <c r="FM136" i="2"/>
  <c r="FJ136" i="2"/>
  <c r="FG136" i="2"/>
  <c r="FD136" i="2"/>
  <c r="FC136" i="2"/>
  <c r="FB136" i="2"/>
  <c r="GX136" i="2" s="1"/>
  <c r="FA136" i="2"/>
  <c r="EX136" i="2"/>
  <c r="EU136" i="2"/>
  <c r="ER136" i="2"/>
  <c r="EN136" i="2"/>
  <c r="EM136" i="2"/>
  <c r="EL136" i="2"/>
  <c r="EI136" i="2"/>
  <c r="EF136" i="2"/>
  <c r="EC136" i="2"/>
  <c r="DV136" i="2"/>
  <c r="DU136" i="2"/>
  <c r="DW136" i="2" s="1"/>
  <c r="DT136" i="2"/>
  <c r="DQ136" i="2"/>
  <c r="DM136" i="2"/>
  <c r="DL136" i="2"/>
  <c r="DN136" i="2" s="1"/>
  <c r="DK136" i="2"/>
  <c r="DH136" i="2"/>
  <c r="DD136" i="2"/>
  <c r="DA136" i="2"/>
  <c r="CZ136" i="2"/>
  <c r="DB136" i="2" s="1"/>
  <c r="CY136" i="2"/>
  <c r="CV136" i="2"/>
  <c r="CS136" i="2"/>
  <c r="CO136" i="2"/>
  <c r="CP136" i="2" s="1"/>
  <c r="CN136" i="2"/>
  <c r="CM136" i="2"/>
  <c r="CJ136" i="2"/>
  <c r="CG136" i="2"/>
  <c r="CC136" i="2"/>
  <c r="CB136" i="2"/>
  <c r="CA136" i="2"/>
  <c r="BX136" i="2"/>
  <c r="BU136" i="2"/>
  <c r="BR136" i="2"/>
  <c r="BO136" i="2"/>
  <c r="BL136" i="2"/>
  <c r="BI136" i="2"/>
  <c r="BH136" i="2"/>
  <c r="BG136" i="2"/>
  <c r="BF136" i="2"/>
  <c r="BC136" i="2"/>
  <c r="AZ136" i="2"/>
  <c r="AW136" i="2"/>
  <c r="AT136" i="2"/>
  <c r="AQ136" i="2"/>
  <c r="AM136" i="2"/>
  <c r="AL136" i="2"/>
  <c r="AK136" i="2"/>
  <c r="AH136" i="2"/>
  <c r="AE136" i="2"/>
  <c r="AB136" i="2"/>
  <c r="Y136" i="2"/>
  <c r="V136" i="2"/>
  <c r="S136" i="2"/>
  <c r="P136" i="2"/>
  <c r="M136" i="2"/>
  <c r="J136" i="2"/>
  <c r="G136" i="2"/>
  <c r="D136" i="2"/>
  <c r="LD135" i="2"/>
  <c r="LA135" i="2"/>
  <c r="KU135" i="2"/>
  <c r="KT135" i="2"/>
  <c r="KW135" i="2" s="1"/>
  <c r="KS135" i="2"/>
  <c r="KV135" i="2" s="1"/>
  <c r="KX135" i="2" s="1"/>
  <c r="KR135" i="2"/>
  <c r="KO135" i="2"/>
  <c r="KL135" i="2"/>
  <c r="KI135" i="2"/>
  <c r="KF135" i="2"/>
  <c r="KC135" i="2"/>
  <c r="KB135" i="2"/>
  <c r="KA135" i="2"/>
  <c r="JZ135" i="2"/>
  <c r="JW135" i="2"/>
  <c r="JQ135" i="2"/>
  <c r="JM135" i="2"/>
  <c r="JL135" i="2"/>
  <c r="JR135" i="2" s="1"/>
  <c r="JK135" i="2"/>
  <c r="JH135" i="2"/>
  <c r="JG135" i="2"/>
  <c r="JF135" i="2"/>
  <c r="JE135" i="2"/>
  <c r="JB135" i="2"/>
  <c r="IY135" i="2"/>
  <c r="IR135" i="2"/>
  <c r="IQ135" i="2"/>
  <c r="IS135" i="2" s="1"/>
  <c r="IP135" i="2"/>
  <c r="IM135" i="2"/>
  <c r="IJ135" i="2"/>
  <c r="IC135" i="2"/>
  <c r="IF135" i="2" s="1"/>
  <c r="IU135" i="2" s="1"/>
  <c r="IB135" i="2"/>
  <c r="IA135" i="2"/>
  <c r="HX135" i="2"/>
  <c r="HU135" i="2"/>
  <c r="HR135" i="2"/>
  <c r="HN135" i="2"/>
  <c r="HM135" i="2"/>
  <c r="HL135" i="2"/>
  <c r="HI135" i="2"/>
  <c r="HF135" i="2"/>
  <c r="HC135" i="2"/>
  <c r="GW135" i="2"/>
  <c r="GT135" i="2"/>
  <c r="GQ135" i="2"/>
  <c r="GP135" i="2"/>
  <c r="GO135" i="2"/>
  <c r="GN135" i="2"/>
  <c r="GK135" i="2"/>
  <c r="GH135" i="2"/>
  <c r="GE135" i="2"/>
  <c r="GB135" i="2"/>
  <c r="GA135" i="2"/>
  <c r="FZ135" i="2"/>
  <c r="FY135" i="2"/>
  <c r="FV135" i="2"/>
  <c r="FS135" i="2"/>
  <c r="FO135" i="2"/>
  <c r="FN135" i="2"/>
  <c r="FP135" i="2" s="1"/>
  <c r="FM135" i="2"/>
  <c r="FJ135" i="2"/>
  <c r="FG135" i="2"/>
  <c r="FD135" i="2"/>
  <c r="FC135" i="2"/>
  <c r="FB135" i="2"/>
  <c r="FA135" i="2"/>
  <c r="EX135" i="2"/>
  <c r="EU135" i="2"/>
  <c r="ER135" i="2"/>
  <c r="EN135" i="2"/>
  <c r="EM135" i="2"/>
  <c r="EL135" i="2"/>
  <c r="EI135" i="2"/>
  <c r="EF135" i="2"/>
  <c r="EC135" i="2"/>
  <c r="DV135" i="2"/>
  <c r="DU135" i="2"/>
  <c r="DW135" i="2" s="1"/>
  <c r="DT135" i="2"/>
  <c r="DQ135" i="2"/>
  <c r="DM135" i="2"/>
  <c r="DL135" i="2"/>
  <c r="DN135" i="2" s="1"/>
  <c r="DK135" i="2"/>
  <c r="DH135" i="2"/>
  <c r="DA135" i="2"/>
  <c r="CZ135" i="2"/>
  <c r="DB135" i="2" s="1"/>
  <c r="CY135" i="2"/>
  <c r="CV135" i="2"/>
  <c r="CS135" i="2"/>
  <c r="CO135" i="2"/>
  <c r="CP135" i="2" s="1"/>
  <c r="CN135" i="2"/>
  <c r="CM135" i="2"/>
  <c r="CJ135" i="2"/>
  <c r="CG135" i="2"/>
  <c r="CC135" i="2"/>
  <c r="CB135" i="2"/>
  <c r="CA135" i="2"/>
  <c r="BW135" i="2"/>
  <c r="BV135" i="2"/>
  <c r="BX135" i="2" s="1"/>
  <c r="BT135" i="2"/>
  <c r="BS135" i="2"/>
  <c r="BU135" i="2" s="1"/>
  <c r="BR135" i="2"/>
  <c r="BO135" i="2"/>
  <c r="BL135" i="2"/>
  <c r="BH135" i="2"/>
  <c r="BI135" i="2" s="1"/>
  <c r="BG135" i="2"/>
  <c r="BF135" i="2"/>
  <c r="BC135" i="2"/>
  <c r="AZ135" i="2"/>
  <c r="AW135" i="2"/>
  <c r="AT135" i="2"/>
  <c r="AQ135" i="2"/>
  <c r="AN135" i="2"/>
  <c r="AM135" i="2"/>
  <c r="AL135" i="2"/>
  <c r="AK135" i="2"/>
  <c r="AH135" i="2"/>
  <c r="AE135" i="2"/>
  <c r="AB135" i="2"/>
  <c r="Y135" i="2"/>
  <c r="V135" i="2"/>
  <c r="S135" i="2"/>
  <c r="P135" i="2"/>
  <c r="M135" i="2"/>
  <c r="J135" i="2"/>
  <c r="G135" i="2"/>
  <c r="D135" i="2"/>
  <c r="LD134" i="2"/>
  <c r="LA134" i="2"/>
  <c r="KW134" i="2"/>
  <c r="KT134" i="2"/>
  <c r="KU134" i="2" s="1"/>
  <c r="KS134" i="2"/>
  <c r="KR134" i="2"/>
  <c r="KO134" i="2"/>
  <c r="KL134" i="2"/>
  <c r="KI134" i="2"/>
  <c r="KE134" i="2"/>
  <c r="KD134" i="2"/>
  <c r="KB134" i="2"/>
  <c r="KA134" i="2"/>
  <c r="KC134" i="2" s="1"/>
  <c r="JZ134" i="2"/>
  <c r="JW134" i="2"/>
  <c r="JS134" i="2"/>
  <c r="JR134" i="2"/>
  <c r="JT134" i="2" s="1"/>
  <c r="JQ134" i="2"/>
  <c r="JN134" i="2"/>
  <c r="JK134" i="2"/>
  <c r="JG134" i="2"/>
  <c r="JH134" i="2" s="1"/>
  <c r="JF134" i="2"/>
  <c r="JE134" i="2"/>
  <c r="JB134" i="2"/>
  <c r="IY134" i="2"/>
  <c r="IU134" i="2"/>
  <c r="IS134" i="2"/>
  <c r="IR134" i="2"/>
  <c r="IQ134" i="2"/>
  <c r="IP134" i="2"/>
  <c r="IM134" i="2"/>
  <c r="IJ134" i="2"/>
  <c r="IF134" i="2"/>
  <c r="IC134" i="2"/>
  <c r="IB134" i="2"/>
  <c r="IA134" i="2"/>
  <c r="HX134" i="2"/>
  <c r="HU134" i="2"/>
  <c r="HR134" i="2"/>
  <c r="HO134" i="2"/>
  <c r="HN134" i="2"/>
  <c r="HM134" i="2"/>
  <c r="HL134" i="2"/>
  <c r="HI134" i="2"/>
  <c r="HF134" i="2"/>
  <c r="HC134" i="2"/>
  <c r="GW134" i="2"/>
  <c r="GT134" i="2"/>
  <c r="GP134" i="2"/>
  <c r="GO134" i="2"/>
  <c r="GQ134" i="2" s="1"/>
  <c r="GN134" i="2"/>
  <c r="GK134" i="2"/>
  <c r="GH134" i="2"/>
  <c r="GE134" i="2"/>
  <c r="GB134" i="2"/>
  <c r="GA134" i="2"/>
  <c r="FZ134" i="2"/>
  <c r="FY134" i="2"/>
  <c r="FV134" i="2"/>
  <c r="FS134" i="2"/>
  <c r="FO134" i="2"/>
  <c r="FN134" i="2"/>
  <c r="FP134" i="2" s="1"/>
  <c r="FM134" i="2"/>
  <c r="FJ134" i="2"/>
  <c r="FG134" i="2"/>
  <c r="FC134" i="2"/>
  <c r="FD134" i="2" s="1"/>
  <c r="FB134" i="2"/>
  <c r="FA134" i="2"/>
  <c r="EX134" i="2"/>
  <c r="EU134" i="2"/>
  <c r="ER134" i="2"/>
  <c r="EN134" i="2"/>
  <c r="EM134" i="2"/>
  <c r="EL134" i="2"/>
  <c r="EI134" i="2"/>
  <c r="EF134" i="2"/>
  <c r="EC134" i="2"/>
  <c r="DW134" i="2"/>
  <c r="DV134" i="2"/>
  <c r="DU134" i="2"/>
  <c r="DT134" i="2"/>
  <c r="DQ134" i="2"/>
  <c r="DM134" i="2"/>
  <c r="DL134" i="2"/>
  <c r="DN134" i="2" s="1"/>
  <c r="DK134" i="2"/>
  <c r="DH134" i="2"/>
  <c r="DD134" i="2"/>
  <c r="DY134" i="2" s="1"/>
  <c r="DA134" i="2"/>
  <c r="CZ134" i="2"/>
  <c r="DB134" i="2" s="1"/>
  <c r="CY134" i="2"/>
  <c r="CV134" i="2"/>
  <c r="CS134" i="2"/>
  <c r="CP134" i="2"/>
  <c r="CO134" i="2"/>
  <c r="CN134" i="2"/>
  <c r="CM134" i="2"/>
  <c r="CJ134" i="2"/>
  <c r="CG134" i="2"/>
  <c r="CC134" i="2"/>
  <c r="CB134" i="2"/>
  <c r="CD134" i="2" s="1"/>
  <c r="CA134" i="2"/>
  <c r="BX134" i="2"/>
  <c r="BU134" i="2"/>
  <c r="BR134" i="2"/>
  <c r="BO134" i="2"/>
  <c r="BL134" i="2"/>
  <c r="BH134" i="2"/>
  <c r="BI134" i="2" s="1"/>
  <c r="BG134" i="2"/>
  <c r="DC134" i="2" s="1"/>
  <c r="DX134" i="2" s="1"/>
  <c r="BF134" i="2"/>
  <c r="BC134" i="2"/>
  <c r="AZ134" i="2"/>
  <c r="AW134" i="2"/>
  <c r="AT134" i="2"/>
  <c r="AQ134" i="2"/>
  <c r="AN134" i="2"/>
  <c r="AM134" i="2"/>
  <c r="AL134" i="2"/>
  <c r="AK134" i="2"/>
  <c r="AH134" i="2"/>
  <c r="AE134" i="2"/>
  <c r="AB134" i="2"/>
  <c r="Y134" i="2"/>
  <c r="V134" i="2"/>
  <c r="S134" i="2"/>
  <c r="P134" i="2"/>
  <c r="M134" i="2"/>
  <c r="J134" i="2"/>
  <c r="G134" i="2"/>
  <c r="D134" i="2"/>
  <c r="LD133" i="2"/>
  <c r="LA133" i="2"/>
  <c r="KT133" i="2"/>
  <c r="KS133" i="2"/>
  <c r="KR133" i="2"/>
  <c r="KO133" i="2"/>
  <c r="KL133" i="2"/>
  <c r="KI133" i="2"/>
  <c r="KE133" i="2"/>
  <c r="KD133" i="2"/>
  <c r="KB133" i="2"/>
  <c r="KA133" i="2"/>
  <c r="KC133" i="2" s="1"/>
  <c r="JZ133" i="2"/>
  <c r="JW133" i="2"/>
  <c r="JS133" i="2"/>
  <c r="JR133" i="2"/>
  <c r="JT133" i="2" s="1"/>
  <c r="JQ133" i="2"/>
  <c r="JN133" i="2"/>
  <c r="JK133" i="2"/>
  <c r="JG133" i="2"/>
  <c r="JH133" i="2" s="1"/>
  <c r="JF133" i="2"/>
  <c r="JE133" i="2"/>
  <c r="JB133" i="2"/>
  <c r="IY133" i="2"/>
  <c r="IS133" i="2"/>
  <c r="IR133" i="2"/>
  <c r="IQ133" i="2"/>
  <c r="IP133" i="2"/>
  <c r="IM133" i="2"/>
  <c r="IJ133" i="2"/>
  <c r="IF133" i="2"/>
  <c r="IU133" i="2" s="1"/>
  <c r="IC133" i="2"/>
  <c r="IB133" i="2"/>
  <c r="ID133" i="2" s="1"/>
  <c r="IA133" i="2"/>
  <c r="HX133" i="2"/>
  <c r="HU133" i="2"/>
  <c r="HR133" i="2"/>
  <c r="HO133" i="2"/>
  <c r="HN133" i="2"/>
  <c r="HM133" i="2"/>
  <c r="HL133" i="2"/>
  <c r="HI133" i="2"/>
  <c r="HF133" i="2"/>
  <c r="HC133" i="2"/>
  <c r="GW133" i="2"/>
  <c r="GT133" i="2"/>
  <c r="GP133" i="2"/>
  <c r="GO133" i="2"/>
  <c r="GQ133" i="2" s="1"/>
  <c r="GN133" i="2"/>
  <c r="GK133" i="2"/>
  <c r="GH133" i="2"/>
  <c r="GE133" i="2"/>
  <c r="GB133" i="2"/>
  <c r="GA133" i="2"/>
  <c r="FZ133" i="2"/>
  <c r="FY133" i="2"/>
  <c r="FV133" i="2"/>
  <c r="FS133" i="2"/>
  <c r="FO133" i="2"/>
  <c r="FN133" i="2"/>
  <c r="FP133" i="2" s="1"/>
  <c r="FM133" i="2"/>
  <c r="FJ133" i="2"/>
  <c r="FG133" i="2"/>
  <c r="FC133" i="2"/>
  <c r="FD133" i="2" s="1"/>
  <c r="FB133" i="2"/>
  <c r="FA133" i="2"/>
  <c r="EX133" i="2"/>
  <c r="EU133" i="2"/>
  <c r="ER133" i="2"/>
  <c r="EN133" i="2"/>
  <c r="EM133" i="2"/>
  <c r="EL133" i="2"/>
  <c r="EI133" i="2"/>
  <c r="EF133" i="2"/>
  <c r="EC133" i="2"/>
  <c r="DW133" i="2"/>
  <c r="DV133" i="2"/>
  <c r="DU133" i="2"/>
  <c r="DT133" i="2"/>
  <c r="DQ133" i="2"/>
  <c r="DM133" i="2"/>
  <c r="DL133" i="2"/>
  <c r="DN133" i="2" s="1"/>
  <c r="DK133" i="2"/>
  <c r="DH133" i="2"/>
  <c r="DD133" i="2"/>
  <c r="DY133" i="2" s="1"/>
  <c r="DA133" i="2"/>
  <c r="CZ133" i="2"/>
  <c r="CY133" i="2"/>
  <c r="CV133" i="2"/>
  <c r="CS133" i="2"/>
  <c r="CP133" i="2"/>
  <c r="CO133" i="2"/>
  <c r="CN133" i="2"/>
  <c r="CM133" i="2"/>
  <c r="CJ133" i="2"/>
  <c r="CG133" i="2"/>
  <c r="CC133" i="2"/>
  <c r="CB133" i="2"/>
  <c r="CD133" i="2" s="1"/>
  <c r="CA133" i="2"/>
  <c r="BX133" i="2"/>
  <c r="BU133" i="2"/>
  <c r="BR133" i="2"/>
  <c r="BO133" i="2"/>
  <c r="BL133" i="2"/>
  <c r="BH133" i="2"/>
  <c r="BI133" i="2" s="1"/>
  <c r="BG133" i="2"/>
  <c r="DC133" i="2" s="1"/>
  <c r="DX133" i="2" s="1"/>
  <c r="BF133" i="2"/>
  <c r="BC133" i="2"/>
  <c r="AZ133" i="2"/>
  <c r="AW133" i="2"/>
  <c r="AT133" i="2"/>
  <c r="AQ133" i="2"/>
  <c r="AN133" i="2"/>
  <c r="AM133" i="2"/>
  <c r="AL133" i="2"/>
  <c r="AK133" i="2"/>
  <c r="AH133" i="2"/>
  <c r="AE133" i="2"/>
  <c r="AB133" i="2"/>
  <c r="Y133" i="2"/>
  <c r="V133" i="2"/>
  <c r="S133" i="2"/>
  <c r="P133" i="2"/>
  <c r="M133" i="2"/>
  <c r="J133" i="2"/>
  <c r="G133" i="2"/>
  <c r="D133" i="2"/>
  <c r="LC132" i="2"/>
  <c r="LB132" i="2"/>
  <c r="LA132" i="2"/>
  <c r="KZ132" i="2"/>
  <c r="KZ147" i="2" s="1"/>
  <c r="KY132" i="2"/>
  <c r="KY147" i="2" s="1"/>
  <c r="LA147" i="2" s="1"/>
  <c r="KT132" i="2"/>
  <c r="KQ132" i="2"/>
  <c r="KQ147" i="2" s="1"/>
  <c r="KP132" i="2"/>
  <c r="KR132" i="2" s="1"/>
  <c r="KN132" i="2"/>
  <c r="KN147" i="2" s="1"/>
  <c r="KM132" i="2"/>
  <c r="KL132" i="2"/>
  <c r="KK132" i="2"/>
  <c r="KK147" i="2" s="1"/>
  <c r="KJ132" i="2"/>
  <c r="KJ147" i="2" s="1"/>
  <c r="KH132" i="2"/>
  <c r="KG132" i="2"/>
  <c r="KG147" i="2" s="1"/>
  <c r="KD132" i="2"/>
  <c r="JZ132" i="2"/>
  <c r="JY132" i="2"/>
  <c r="JX132" i="2"/>
  <c r="JV132" i="2"/>
  <c r="JU132" i="2"/>
  <c r="JP132" i="2"/>
  <c r="JO132" i="2"/>
  <c r="JL132" i="2"/>
  <c r="JJ132" i="2"/>
  <c r="JI132" i="2"/>
  <c r="JI147" i="2" s="1"/>
  <c r="JE132" i="2"/>
  <c r="JD132" i="2"/>
  <c r="JD147" i="2" s="1"/>
  <c r="JC132" i="2"/>
  <c r="JC147" i="2" s="1"/>
  <c r="JE147" i="2" s="1"/>
  <c r="JB132" i="2"/>
  <c r="JA132" i="2"/>
  <c r="JA147" i="2" s="1"/>
  <c r="IZ132" i="2"/>
  <c r="IX132" i="2"/>
  <c r="IW132" i="2"/>
  <c r="IQ132" i="2"/>
  <c r="IO132" i="2"/>
  <c r="IO147" i="2" s="1"/>
  <c r="IN132" i="2"/>
  <c r="IN147" i="2" s="1"/>
  <c r="IL132" i="2"/>
  <c r="IK132" i="2"/>
  <c r="IK147" i="2" s="1"/>
  <c r="II132" i="2"/>
  <c r="II147" i="2" s="1"/>
  <c r="IH132" i="2"/>
  <c r="IA132" i="2"/>
  <c r="HZ132" i="2"/>
  <c r="HZ147" i="2" s="1"/>
  <c r="HY132" i="2"/>
  <c r="HY147" i="2" s="1"/>
  <c r="IA147" i="2" s="1"/>
  <c r="HW132" i="2"/>
  <c r="HW147" i="2" s="1"/>
  <c r="HV132" i="2"/>
  <c r="HT132" i="2"/>
  <c r="HT147" i="2" s="1"/>
  <c r="HS132" i="2"/>
  <c r="HQ132" i="2"/>
  <c r="HQ147" i="2" s="1"/>
  <c r="HP132" i="2"/>
  <c r="HP147" i="2" s="1"/>
  <c r="HK132" i="2"/>
  <c r="HJ132" i="2"/>
  <c r="HI132" i="2"/>
  <c r="HH132" i="2"/>
  <c r="HG132" i="2"/>
  <c r="HF132" i="2"/>
  <c r="HE132" i="2"/>
  <c r="HE147" i="2" s="1"/>
  <c r="HD132" i="2"/>
  <c r="HD147" i="2" s="1"/>
  <c r="HC132" i="2"/>
  <c r="HB132" i="2"/>
  <c r="HA132" i="2"/>
  <c r="HA147" i="2" s="1"/>
  <c r="GV132" i="2"/>
  <c r="GV147" i="2" s="1"/>
  <c r="GU132" i="2"/>
  <c r="GW132" i="2" s="1"/>
  <c r="GT132" i="2"/>
  <c r="GS132" i="2"/>
  <c r="GS147" i="2" s="1"/>
  <c r="GR132" i="2"/>
  <c r="GR147" i="2" s="1"/>
  <c r="GP132" i="2"/>
  <c r="GM132" i="2"/>
  <c r="GM147" i="2" s="1"/>
  <c r="GL132" i="2"/>
  <c r="GK132" i="2"/>
  <c r="GJ132" i="2"/>
  <c r="GJ147" i="2" s="1"/>
  <c r="GI132" i="2"/>
  <c r="GI147" i="2" s="1"/>
  <c r="GK147" i="2" s="1"/>
  <c r="GH132" i="2"/>
  <c r="GG132" i="2"/>
  <c r="GG147" i="2" s="1"/>
  <c r="GF132" i="2"/>
  <c r="GF147" i="2" s="1"/>
  <c r="GD132" i="2"/>
  <c r="GC132" i="2"/>
  <c r="GC147" i="2" s="1"/>
  <c r="FZ132" i="2"/>
  <c r="FX132" i="2"/>
  <c r="FX147" i="2" s="1"/>
  <c r="FW132" i="2"/>
  <c r="FU132" i="2"/>
  <c r="FU147" i="2" s="1"/>
  <c r="FT132" i="2"/>
  <c r="FT147" i="2" s="1"/>
  <c r="FR132" i="2"/>
  <c r="FQ132" i="2"/>
  <c r="FO132" i="2"/>
  <c r="FN132" i="2"/>
  <c r="FM132" i="2"/>
  <c r="FL132" i="2"/>
  <c r="FL147" i="2" s="1"/>
  <c r="FK132" i="2"/>
  <c r="FK147" i="2" s="1"/>
  <c r="FM147" i="2" s="1"/>
  <c r="FJ132" i="2"/>
  <c r="FI132" i="2"/>
  <c r="FI147" i="2" s="1"/>
  <c r="FH132" i="2"/>
  <c r="FH147" i="2" s="1"/>
  <c r="FG132" i="2"/>
  <c r="FF132" i="2"/>
  <c r="FF147" i="2" s="1"/>
  <c r="FO147" i="2" s="1"/>
  <c r="FE132" i="2"/>
  <c r="FE147" i="2" s="1"/>
  <c r="FB132" i="2"/>
  <c r="EZ132" i="2"/>
  <c r="EZ147" i="2" s="1"/>
  <c r="EY132" i="2"/>
  <c r="FA132" i="2" s="1"/>
  <c r="EX132" i="2"/>
  <c r="EW132" i="2"/>
  <c r="EW147" i="2" s="1"/>
  <c r="EV132" i="2"/>
  <c r="EV147" i="2" s="1"/>
  <c r="ET132" i="2"/>
  <c r="ES132" i="2"/>
  <c r="ES147" i="2" s="1"/>
  <c r="EQ132" i="2"/>
  <c r="EQ147" i="2" s="1"/>
  <c r="EP132" i="2"/>
  <c r="EL132" i="2"/>
  <c r="EK132" i="2"/>
  <c r="EK147" i="2" s="1"/>
  <c r="EL147" i="2" s="1"/>
  <c r="EJ132" i="2"/>
  <c r="EJ147" i="2" s="1"/>
  <c r="EH132" i="2"/>
  <c r="EG132" i="2"/>
  <c r="EE132" i="2"/>
  <c r="EE147" i="2" s="1"/>
  <c r="ED132" i="2"/>
  <c r="EB132" i="2"/>
  <c r="EB147" i="2" s="1"/>
  <c r="EA132" i="2"/>
  <c r="DS132" i="2"/>
  <c r="DV132" i="2" s="1"/>
  <c r="DR132" i="2"/>
  <c r="DQ132" i="2"/>
  <c r="DP132" i="2"/>
  <c r="DP147" i="2" s="1"/>
  <c r="DO132" i="2"/>
  <c r="DO147" i="2" s="1"/>
  <c r="DJ132" i="2"/>
  <c r="DJ147" i="2" s="1"/>
  <c r="DI132" i="2"/>
  <c r="DG132" i="2"/>
  <c r="DM132" i="2" s="1"/>
  <c r="DF132" i="2"/>
  <c r="CX132" i="2"/>
  <c r="CW132" i="2"/>
  <c r="CW147" i="2" s="1"/>
  <c r="CU132" i="2"/>
  <c r="CT132" i="2"/>
  <c r="CS132" i="2"/>
  <c r="CR132" i="2"/>
  <c r="CR147" i="2" s="1"/>
  <c r="CQ132" i="2"/>
  <c r="CL132" i="2"/>
  <c r="CL147" i="2" s="1"/>
  <c r="CK132" i="2"/>
  <c r="CI132" i="2"/>
  <c r="CI147" i="2" s="1"/>
  <c r="CO147" i="2" s="1"/>
  <c r="CH132" i="2"/>
  <c r="CF132" i="2"/>
  <c r="CF147" i="2" s="1"/>
  <c r="CE132" i="2"/>
  <c r="BZ132" i="2"/>
  <c r="CA132" i="2" s="1"/>
  <c r="BY132" i="2"/>
  <c r="BY147" i="2" s="1"/>
  <c r="BW132" i="2"/>
  <c r="BV132" i="2"/>
  <c r="BU132" i="2"/>
  <c r="BT132" i="2"/>
  <c r="BT147" i="2" s="1"/>
  <c r="BS132" i="2"/>
  <c r="BS147" i="2" s="1"/>
  <c r="BU147" i="2" s="1"/>
  <c r="BR132" i="2"/>
  <c r="BQ132" i="2"/>
  <c r="BP132" i="2"/>
  <c r="BP147" i="2" s="1"/>
  <c r="BN132" i="2"/>
  <c r="BN147" i="2" s="1"/>
  <c r="BM132" i="2"/>
  <c r="BM147" i="2" s="1"/>
  <c r="BO147" i="2" s="1"/>
  <c r="BK132" i="2"/>
  <c r="BK147" i="2" s="1"/>
  <c r="BJ132" i="2"/>
  <c r="BL132" i="2" s="1"/>
  <c r="BG132" i="2"/>
  <c r="BE132" i="2"/>
  <c r="BD132" i="2"/>
  <c r="BD147" i="2" s="1"/>
  <c r="BB132" i="2"/>
  <c r="BA132" i="2"/>
  <c r="BA147" i="2" s="1"/>
  <c r="AY132" i="2"/>
  <c r="AY147" i="2" s="1"/>
  <c r="AX132" i="2"/>
  <c r="AW132" i="2"/>
  <c r="AV132" i="2"/>
  <c r="AV147" i="2" s="1"/>
  <c r="AU132" i="2"/>
  <c r="AU147" i="2" s="1"/>
  <c r="AW147" i="2" s="1"/>
  <c r="AT132" i="2"/>
  <c r="AS132" i="2"/>
  <c r="AS147" i="2" s="1"/>
  <c r="AR132" i="2"/>
  <c r="AR147" i="2" s="1"/>
  <c r="AP132" i="2"/>
  <c r="AO132" i="2"/>
  <c r="AO147" i="2" s="1"/>
  <c r="AJ132" i="2"/>
  <c r="AJ147" i="2" s="1"/>
  <c r="AI132" i="2"/>
  <c r="AG132" i="2"/>
  <c r="AF132" i="2"/>
  <c r="AF147" i="2" s="1"/>
  <c r="AD132" i="2"/>
  <c r="AE132" i="2" s="1"/>
  <c r="AC132" i="2"/>
  <c r="AA132" i="2"/>
  <c r="AA147" i="2" s="1"/>
  <c r="Z132" i="2"/>
  <c r="Y132" i="2"/>
  <c r="X132" i="2"/>
  <c r="X147" i="2" s="1"/>
  <c r="W132" i="2"/>
  <c r="V132" i="2"/>
  <c r="U132" i="2"/>
  <c r="T132" i="2"/>
  <c r="T147" i="2" s="1"/>
  <c r="R132" i="2"/>
  <c r="R147" i="2" s="1"/>
  <c r="Q132" i="2"/>
  <c r="O132" i="2"/>
  <c r="O147" i="2" s="1"/>
  <c r="N132" i="2"/>
  <c r="L132" i="2"/>
  <c r="L147" i="2" s="1"/>
  <c r="K132" i="2"/>
  <c r="M132" i="2" s="1"/>
  <c r="I132" i="2"/>
  <c r="H132" i="2"/>
  <c r="H147" i="2" s="1"/>
  <c r="F132" i="2"/>
  <c r="E132" i="2"/>
  <c r="E147" i="2" s="1"/>
  <c r="C132" i="2"/>
  <c r="B132" i="2"/>
  <c r="LD131" i="2"/>
  <c r="LA131" i="2"/>
  <c r="KW131" i="2"/>
  <c r="KV131" i="2"/>
  <c r="KU131" i="2"/>
  <c r="KT131" i="2"/>
  <c r="KS131" i="2"/>
  <c r="KR131" i="2"/>
  <c r="KO131" i="2"/>
  <c r="KL131" i="2"/>
  <c r="KI131" i="2"/>
  <c r="KF131" i="2"/>
  <c r="KE131" i="2"/>
  <c r="KE132" i="2" s="1"/>
  <c r="KB131" i="2"/>
  <c r="KA131" i="2"/>
  <c r="KC131" i="2" s="1"/>
  <c r="JZ131" i="2"/>
  <c r="JW131" i="2"/>
  <c r="JR131" i="2"/>
  <c r="JQ131" i="2"/>
  <c r="JM131" i="2"/>
  <c r="JK131" i="2"/>
  <c r="JG131" i="2"/>
  <c r="JF131" i="2"/>
  <c r="JE131" i="2"/>
  <c r="JB131" i="2"/>
  <c r="IY131" i="2"/>
  <c r="IS131" i="2"/>
  <c r="IR131" i="2"/>
  <c r="IQ131" i="2"/>
  <c r="IP131" i="2"/>
  <c r="IM131" i="2"/>
  <c r="IJ131" i="2"/>
  <c r="IC131" i="2"/>
  <c r="ID131" i="2" s="1"/>
  <c r="IB131" i="2"/>
  <c r="IA131" i="2"/>
  <c r="HX131" i="2"/>
  <c r="HU131" i="2"/>
  <c r="HR131" i="2"/>
  <c r="HN131" i="2"/>
  <c r="HM131" i="2"/>
  <c r="HL131" i="2"/>
  <c r="HI131" i="2"/>
  <c r="HF131" i="2"/>
  <c r="HC131" i="2"/>
  <c r="GY131" i="2"/>
  <c r="GW131" i="2"/>
  <c r="GT131" i="2"/>
  <c r="GP131" i="2"/>
  <c r="GQ131" i="2" s="1"/>
  <c r="GO131" i="2"/>
  <c r="GN131" i="2"/>
  <c r="GK131" i="2"/>
  <c r="GH131" i="2"/>
  <c r="GE131" i="2"/>
  <c r="GA131" i="2"/>
  <c r="FZ131" i="2"/>
  <c r="FY131" i="2"/>
  <c r="FV131" i="2"/>
  <c r="FS131" i="2"/>
  <c r="FO131" i="2"/>
  <c r="FP131" i="2" s="1"/>
  <c r="FN131" i="2"/>
  <c r="FM131" i="2"/>
  <c r="FJ131" i="2"/>
  <c r="FG131" i="2"/>
  <c r="FC131" i="2"/>
  <c r="FB131" i="2"/>
  <c r="FA131" i="2"/>
  <c r="EX131" i="2"/>
  <c r="EU131" i="2"/>
  <c r="ER131" i="2"/>
  <c r="EN131" i="2"/>
  <c r="EM131" i="2"/>
  <c r="EO131" i="2" s="1"/>
  <c r="EL131" i="2"/>
  <c r="EI131" i="2"/>
  <c r="EF131" i="2"/>
  <c r="EC131" i="2"/>
  <c r="DV131" i="2"/>
  <c r="DW131" i="2" s="1"/>
  <c r="DU131" i="2"/>
  <c r="DT131" i="2"/>
  <c r="DQ131" i="2"/>
  <c r="DN131" i="2"/>
  <c r="DM131" i="2"/>
  <c r="DL131" i="2"/>
  <c r="DK131" i="2"/>
  <c r="DH131" i="2"/>
  <c r="DB131" i="2"/>
  <c r="DA131" i="2"/>
  <c r="CZ131" i="2"/>
  <c r="CY131" i="2"/>
  <c r="CV131" i="2"/>
  <c r="CS131" i="2"/>
  <c r="CO131" i="2"/>
  <c r="CN131" i="2"/>
  <c r="CP131" i="2" s="1"/>
  <c r="CM131" i="2"/>
  <c r="CJ131" i="2"/>
  <c r="CG131" i="2"/>
  <c r="CD131" i="2"/>
  <c r="CC131" i="2"/>
  <c r="CB131" i="2"/>
  <c r="CA131" i="2"/>
  <c r="BX131" i="2"/>
  <c r="BU131" i="2"/>
  <c r="BR131" i="2"/>
  <c r="BO131" i="2"/>
  <c r="BL131" i="2"/>
  <c r="BI131" i="2"/>
  <c r="BH131" i="2"/>
  <c r="BG131" i="2"/>
  <c r="DC131" i="2" s="1"/>
  <c r="BF131" i="2"/>
  <c r="BC131" i="2"/>
  <c r="AZ131" i="2"/>
  <c r="AW131" i="2"/>
  <c r="AT131" i="2"/>
  <c r="AQ131" i="2"/>
  <c r="AM131" i="2"/>
  <c r="AL131" i="2"/>
  <c r="AK131" i="2"/>
  <c r="AH131" i="2"/>
  <c r="AE131" i="2"/>
  <c r="AB131" i="2"/>
  <c r="Y131" i="2"/>
  <c r="V131" i="2"/>
  <c r="S131" i="2"/>
  <c r="P131" i="2"/>
  <c r="M131" i="2"/>
  <c r="J131" i="2"/>
  <c r="G131" i="2"/>
  <c r="D131" i="2"/>
  <c r="LD130" i="2"/>
  <c r="LA130" i="2"/>
  <c r="KW130" i="2"/>
  <c r="KV130" i="2"/>
  <c r="KU130" i="2"/>
  <c r="KT130" i="2"/>
  <c r="KS130" i="2"/>
  <c r="KR130" i="2"/>
  <c r="KO130" i="2"/>
  <c r="KL130" i="2"/>
  <c r="KI130" i="2"/>
  <c r="KF130" i="2"/>
  <c r="KC130" i="2"/>
  <c r="KB130" i="2"/>
  <c r="KA130" i="2"/>
  <c r="JZ130" i="2"/>
  <c r="JW130" i="2"/>
  <c r="JS130" i="2"/>
  <c r="JR130" i="2"/>
  <c r="JT130" i="2" s="1"/>
  <c r="JQ130" i="2"/>
  <c r="JN130" i="2"/>
  <c r="JK130" i="2"/>
  <c r="JH130" i="2"/>
  <c r="JG130" i="2"/>
  <c r="JF130" i="2"/>
  <c r="JE130" i="2"/>
  <c r="JB130" i="2"/>
  <c r="IY130" i="2"/>
  <c r="IR130" i="2"/>
  <c r="IQ130" i="2"/>
  <c r="IS130" i="2" s="1"/>
  <c r="IP130" i="2"/>
  <c r="IM130" i="2"/>
  <c r="IJ130" i="2"/>
  <c r="IF130" i="2"/>
  <c r="IU130" i="2" s="1"/>
  <c r="IC130" i="2"/>
  <c r="IB130" i="2"/>
  <c r="ID130" i="2" s="1"/>
  <c r="IA130" i="2"/>
  <c r="HX130" i="2"/>
  <c r="HU130" i="2"/>
  <c r="HR130" i="2"/>
  <c r="HN130" i="2"/>
  <c r="HM130" i="2"/>
  <c r="HL130" i="2"/>
  <c r="HI130" i="2"/>
  <c r="HF130" i="2"/>
  <c r="HC130" i="2"/>
  <c r="GW130" i="2"/>
  <c r="GT130" i="2"/>
  <c r="GQ130" i="2"/>
  <c r="GP130" i="2"/>
  <c r="GO130" i="2"/>
  <c r="GN130" i="2"/>
  <c r="GK130" i="2"/>
  <c r="GH130" i="2"/>
  <c r="GE130" i="2"/>
  <c r="GA130" i="2"/>
  <c r="GB130" i="2" s="1"/>
  <c r="FZ130" i="2"/>
  <c r="FY130" i="2"/>
  <c r="FV130" i="2"/>
  <c r="FS130" i="2"/>
  <c r="FO130" i="2"/>
  <c r="FN130" i="2"/>
  <c r="FM130" i="2"/>
  <c r="FJ130" i="2"/>
  <c r="FG130" i="2"/>
  <c r="FD130" i="2"/>
  <c r="FC130" i="2"/>
  <c r="FB130" i="2"/>
  <c r="FA130" i="2"/>
  <c r="EX130" i="2"/>
  <c r="EU130" i="2"/>
  <c r="ER130" i="2"/>
  <c r="EN130" i="2"/>
  <c r="EM130" i="2"/>
  <c r="EL130" i="2"/>
  <c r="EI130" i="2"/>
  <c r="EF130" i="2"/>
  <c r="EC130" i="2"/>
  <c r="DV130" i="2"/>
  <c r="DU130" i="2"/>
  <c r="DW130" i="2" s="1"/>
  <c r="DT130" i="2"/>
  <c r="DQ130" i="2"/>
  <c r="DM130" i="2"/>
  <c r="DL130" i="2"/>
  <c r="DN130" i="2" s="1"/>
  <c r="DK130" i="2"/>
  <c r="DH130" i="2"/>
  <c r="DA130" i="2"/>
  <c r="CZ130" i="2"/>
  <c r="DB130" i="2" s="1"/>
  <c r="CY130" i="2"/>
  <c r="CV130" i="2"/>
  <c r="CS130" i="2"/>
  <c r="CP130" i="2"/>
  <c r="CO130" i="2"/>
  <c r="CN130" i="2"/>
  <c r="CM130" i="2"/>
  <c r="CJ130" i="2"/>
  <c r="CG130" i="2"/>
  <c r="CC130" i="2"/>
  <c r="CB130" i="2"/>
  <c r="CA130" i="2"/>
  <c r="BX130" i="2"/>
  <c r="BU130" i="2"/>
  <c r="BR130" i="2"/>
  <c r="BO130" i="2"/>
  <c r="BL130" i="2"/>
  <c r="BH130" i="2"/>
  <c r="DD130" i="2" s="1"/>
  <c r="BG130" i="2"/>
  <c r="BF130" i="2"/>
  <c r="BC130" i="2"/>
  <c r="AZ130" i="2"/>
  <c r="AW130" i="2"/>
  <c r="AT130" i="2"/>
  <c r="AQ130" i="2"/>
  <c r="AM130" i="2"/>
  <c r="AL130" i="2"/>
  <c r="AK130" i="2"/>
  <c r="AH130" i="2"/>
  <c r="AE130" i="2"/>
  <c r="AB130" i="2"/>
  <c r="Y130" i="2"/>
  <c r="V130" i="2"/>
  <c r="S130" i="2"/>
  <c r="P130" i="2"/>
  <c r="M130" i="2"/>
  <c r="J130" i="2"/>
  <c r="G130" i="2"/>
  <c r="D130" i="2"/>
  <c r="LD129" i="2"/>
  <c r="LA129" i="2"/>
  <c r="KT129" i="2"/>
  <c r="KW129" i="2" s="1"/>
  <c r="KS129" i="2"/>
  <c r="KR129" i="2"/>
  <c r="KO129" i="2"/>
  <c r="KL129" i="2"/>
  <c r="KI129" i="2"/>
  <c r="KF129" i="2"/>
  <c r="KB129" i="2"/>
  <c r="KA129" i="2"/>
  <c r="JZ129" i="2"/>
  <c r="JW129" i="2"/>
  <c r="JT129" i="2"/>
  <c r="JS129" i="2"/>
  <c r="JR129" i="2"/>
  <c r="JQ129" i="2"/>
  <c r="JN129" i="2"/>
  <c r="JK129" i="2"/>
  <c r="JG129" i="2"/>
  <c r="JF129" i="2"/>
  <c r="JH129" i="2" s="1"/>
  <c r="JE129" i="2"/>
  <c r="JB129" i="2"/>
  <c r="IY129" i="2"/>
  <c r="IR129" i="2"/>
  <c r="IS129" i="2" s="1"/>
  <c r="IQ129" i="2"/>
  <c r="IP129" i="2"/>
  <c r="IM129" i="2"/>
  <c r="IJ129" i="2"/>
  <c r="ID129" i="2"/>
  <c r="IC129" i="2"/>
  <c r="IB129" i="2"/>
  <c r="IE129" i="2" s="1"/>
  <c r="IA129" i="2"/>
  <c r="HX129" i="2"/>
  <c r="HU129" i="2"/>
  <c r="HR129" i="2"/>
  <c r="HN129" i="2"/>
  <c r="HM129" i="2"/>
  <c r="HL129" i="2"/>
  <c r="HI129" i="2"/>
  <c r="HF129" i="2"/>
  <c r="HC129" i="2"/>
  <c r="GW129" i="2"/>
  <c r="GT129" i="2"/>
  <c r="GP129" i="2"/>
  <c r="GO129" i="2"/>
  <c r="GQ129" i="2" s="1"/>
  <c r="GN129" i="2"/>
  <c r="GK129" i="2"/>
  <c r="GH129" i="2"/>
  <c r="GE129" i="2"/>
  <c r="GA129" i="2"/>
  <c r="FZ129" i="2"/>
  <c r="GB129" i="2" s="1"/>
  <c r="FY129" i="2"/>
  <c r="FV129" i="2"/>
  <c r="FS129" i="2"/>
  <c r="FP129" i="2"/>
  <c r="FO129" i="2"/>
  <c r="FN129" i="2"/>
  <c r="FM129" i="2"/>
  <c r="FJ129" i="2"/>
  <c r="FG129" i="2"/>
  <c r="FC129" i="2"/>
  <c r="FB129" i="2"/>
  <c r="FD129" i="2" s="1"/>
  <c r="FA129" i="2"/>
  <c r="EX129" i="2"/>
  <c r="EU129" i="2"/>
  <c r="ER129" i="2"/>
  <c r="EO129" i="2"/>
  <c r="EN129" i="2"/>
  <c r="GY129" i="2" s="1"/>
  <c r="EM129" i="2"/>
  <c r="EL129" i="2"/>
  <c r="EI129" i="2"/>
  <c r="EF129" i="2"/>
  <c r="EC129" i="2"/>
  <c r="DV129" i="2"/>
  <c r="DW129" i="2" s="1"/>
  <c r="DU129" i="2"/>
  <c r="DT129" i="2"/>
  <c r="DQ129" i="2"/>
  <c r="DM129" i="2"/>
  <c r="DN129" i="2" s="1"/>
  <c r="DL129" i="2"/>
  <c r="DK129" i="2"/>
  <c r="DH129" i="2"/>
  <c r="DC129" i="2"/>
  <c r="DA129" i="2"/>
  <c r="DB129" i="2" s="1"/>
  <c r="CZ129" i="2"/>
  <c r="CY129" i="2"/>
  <c r="CV129" i="2"/>
  <c r="CS129" i="2"/>
  <c r="CO129" i="2"/>
  <c r="CN129" i="2"/>
  <c r="CM129" i="2"/>
  <c r="CJ129" i="2"/>
  <c r="CG129" i="2"/>
  <c r="CD129" i="2"/>
  <c r="CC129" i="2"/>
  <c r="CB129" i="2"/>
  <c r="CA129" i="2"/>
  <c r="BX129" i="2"/>
  <c r="BU129" i="2"/>
  <c r="BR129" i="2"/>
  <c r="BO129" i="2"/>
  <c r="BL129" i="2"/>
  <c r="BH129" i="2"/>
  <c r="BG129" i="2"/>
  <c r="BI129" i="2" s="1"/>
  <c r="BF129" i="2"/>
  <c r="BC129" i="2"/>
  <c r="AZ129" i="2"/>
  <c r="AW129" i="2"/>
  <c r="AT129" i="2"/>
  <c r="AQ129" i="2"/>
  <c r="AM129" i="2"/>
  <c r="AL129" i="2"/>
  <c r="AK129" i="2"/>
  <c r="AH129" i="2"/>
  <c r="AE129" i="2"/>
  <c r="AB129" i="2"/>
  <c r="Y129" i="2"/>
  <c r="V129" i="2"/>
  <c r="S129" i="2"/>
  <c r="P129" i="2"/>
  <c r="M129" i="2"/>
  <c r="J129" i="2"/>
  <c r="G129" i="2"/>
  <c r="D129" i="2"/>
  <c r="AJ128" i="2"/>
  <c r="U128" i="2"/>
  <c r="LC127" i="2"/>
  <c r="LB127" i="2"/>
  <c r="LD127" i="2" s="1"/>
  <c r="KU127" i="2"/>
  <c r="KT127" i="2"/>
  <c r="KS127" i="2"/>
  <c r="KQ127" i="2"/>
  <c r="KP127" i="2"/>
  <c r="KR127" i="2" s="1"/>
  <c r="KN127" i="2"/>
  <c r="KM127" i="2"/>
  <c r="KO127" i="2" s="1"/>
  <c r="KK127" i="2"/>
  <c r="KL127" i="2" s="1"/>
  <c r="KJ127" i="2"/>
  <c r="KH127" i="2"/>
  <c r="KI127" i="2" s="1"/>
  <c r="KG127" i="2"/>
  <c r="KE127" i="2"/>
  <c r="JZ127" i="2"/>
  <c r="JY127" i="2"/>
  <c r="JX127" i="2"/>
  <c r="JV127" i="2"/>
  <c r="KB127" i="2" s="1"/>
  <c r="JP127" i="2"/>
  <c r="JO127" i="2"/>
  <c r="JQ127" i="2" s="1"/>
  <c r="JJ127" i="2"/>
  <c r="JI127" i="2"/>
  <c r="JE127" i="2"/>
  <c r="JD127" i="2"/>
  <c r="JC127" i="2"/>
  <c r="JB127" i="2"/>
  <c r="JA127" i="2"/>
  <c r="IZ127" i="2"/>
  <c r="IQ127" i="2"/>
  <c r="IP127" i="2"/>
  <c r="IO127" i="2"/>
  <c r="IN127" i="2"/>
  <c r="IL127" i="2"/>
  <c r="IK127" i="2"/>
  <c r="II127" i="2"/>
  <c r="HZ127" i="2"/>
  <c r="HT127" i="2"/>
  <c r="HS127" i="2"/>
  <c r="HR127" i="2"/>
  <c r="HQ127" i="2"/>
  <c r="HK127" i="2"/>
  <c r="HJ127" i="2"/>
  <c r="HF127" i="2"/>
  <c r="HE127" i="2"/>
  <c r="HD127" i="2"/>
  <c r="HC127" i="2"/>
  <c r="HB127" i="2"/>
  <c r="HA127" i="2"/>
  <c r="GV127" i="2"/>
  <c r="GU127" i="2"/>
  <c r="GW127" i="2" s="1"/>
  <c r="GS127" i="2"/>
  <c r="GT127" i="2" s="1"/>
  <c r="GR127" i="2"/>
  <c r="GM127" i="2"/>
  <c r="GH127" i="2"/>
  <c r="GG127" i="2"/>
  <c r="GF127" i="2"/>
  <c r="GE127" i="2"/>
  <c r="GD127" i="2"/>
  <c r="GC127" i="2"/>
  <c r="FX127" i="2"/>
  <c r="FU127" i="2"/>
  <c r="FV127" i="2" s="1"/>
  <c r="FT127" i="2"/>
  <c r="FR127" i="2"/>
  <c r="FQ127" i="2"/>
  <c r="FL127" i="2"/>
  <c r="FF127" i="2"/>
  <c r="FE127" i="2"/>
  <c r="FB127" i="2"/>
  <c r="EZ127" i="2"/>
  <c r="EY127" i="2"/>
  <c r="FA127" i="2" s="1"/>
  <c r="EW127" i="2"/>
  <c r="EX127" i="2" s="1"/>
  <c r="EV127" i="2"/>
  <c r="ET127" i="2"/>
  <c r="ES127" i="2"/>
  <c r="EQ127" i="2"/>
  <c r="EN127" i="2"/>
  <c r="EK127" i="2"/>
  <c r="EI127" i="2"/>
  <c r="EH127" i="2"/>
  <c r="EG127" i="2"/>
  <c r="EE127" i="2"/>
  <c r="ED127" i="2"/>
  <c r="EB127" i="2"/>
  <c r="EA127" i="2"/>
  <c r="EC127" i="2" s="1"/>
  <c r="DS127" i="2"/>
  <c r="DR127" i="2"/>
  <c r="DT127" i="2" s="1"/>
  <c r="DQ127" i="2"/>
  <c r="DP127" i="2"/>
  <c r="DV127" i="2" s="1"/>
  <c r="DO127" i="2"/>
  <c r="DU127" i="2" s="1"/>
  <c r="DK127" i="2"/>
  <c r="DJ127" i="2"/>
  <c r="DI127" i="2"/>
  <c r="DH127" i="2"/>
  <c r="DG127" i="2"/>
  <c r="DM127" i="2" s="1"/>
  <c r="DF127" i="2"/>
  <c r="DL127" i="2" s="1"/>
  <c r="DN127" i="2" s="1"/>
  <c r="CX127" i="2"/>
  <c r="CU127" i="2"/>
  <c r="CT127" i="2"/>
  <c r="CR127" i="2"/>
  <c r="CQ127" i="2"/>
  <c r="CL127" i="2"/>
  <c r="CK127" i="2"/>
  <c r="CM127" i="2" s="1"/>
  <c r="CJ127" i="2"/>
  <c r="CI127" i="2"/>
  <c r="CO127" i="2" s="1"/>
  <c r="CH127" i="2"/>
  <c r="CN127" i="2" s="1"/>
  <c r="CP127" i="2" s="1"/>
  <c r="CE127" i="2"/>
  <c r="BZ127" i="2"/>
  <c r="BW127" i="2"/>
  <c r="CC127" i="2" s="1"/>
  <c r="BV127" i="2"/>
  <c r="BU127" i="2"/>
  <c r="BT127" i="2"/>
  <c r="BS127" i="2"/>
  <c r="BQ127" i="2"/>
  <c r="BN127" i="2"/>
  <c r="BL127" i="2"/>
  <c r="BK127" i="2"/>
  <c r="BJ127" i="2"/>
  <c r="BD127" i="2"/>
  <c r="BB127" i="2"/>
  <c r="BA127" i="2"/>
  <c r="AY127" i="2"/>
  <c r="AP127" i="2"/>
  <c r="AO127" i="2"/>
  <c r="AQ127" i="2" s="1"/>
  <c r="AJ127" i="2"/>
  <c r="AI127" i="2"/>
  <c r="AK127" i="2" s="1"/>
  <c r="AG127" i="2"/>
  <c r="AH127" i="2" s="1"/>
  <c r="AF127" i="2"/>
  <c r="AD127" i="2"/>
  <c r="AE127" i="2" s="1"/>
  <c r="AC127" i="2"/>
  <c r="AA127" i="2"/>
  <c r="Z127" i="2"/>
  <c r="X127" i="2"/>
  <c r="Y127" i="2" s="1"/>
  <c r="W127" i="2"/>
  <c r="U127" i="2"/>
  <c r="R127" i="2"/>
  <c r="O127" i="2"/>
  <c r="N127" i="2"/>
  <c r="P127" i="2" s="1"/>
  <c r="L127" i="2"/>
  <c r="K127" i="2"/>
  <c r="I127" i="2"/>
  <c r="H127" i="2"/>
  <c r="J127" i="2" s="1"/>
  <c r="C127" i="2"/>
  <c r="B127" i="2"/>
  <c r="LD126" i="2"/>
  <c r="LA126" i="2"/>
  <c r="KV126" i="2"/>
  <c r="KU126" i="2"/>
  <c r="KT126" i="2"/>
  <c r="KW126" i="2" s="1"/>
  <c r="KS126" i="2"/>
  <c r="KR126" i="2"/>
  <c r="KO126" i="2"/>
  <c r="KL126" i="2"/>
  <c r="KI126" i="2"/>
  <c r="KF126" i="2"/>
  <c r="KC126" i="2"/>
  <c r="KB126" i="2"/>
  <c r="KA126" i="2"/>
  <c r="JZ126" i="2"/>
  <c r="JV126" i="2"/>
  <c r="JW126" i="2" s="1"/>
  <c r="JT126" i="2"/>
  <c r="JS126" i="2"/>
  <c r="JR126" i="2"/>
  <c r="JQ126" i="2"/>
  <c r="JN126" i="2"/>
  <c r="JK126" i="2"/>
  <c r="JG126" i="2"/>
  <c r="JF126" i="2"/>
  <c r="JH126" i="2" s="1"/>
  <c r="JE126" i="2"/>
  <c r="JB126" i="2"/>
  <c r="IY126" i="2"/>
  <c r="IR126" i="2"/>
  <c r="IQ126" i="2"/>
  <c r="IP126" i="2"/>
  <c r="IM126" i="2"/>
  <c r="IJ126" i="2"/>
  <c r="IC126" i="2"/>
  <c r="IB126" i="2"/>
  <c r="IA126" i="2"/>
  <c r="HW126" i="2"/>
  <c r="HX126" i="2" s="1"/>
  <c r="HU126" i="2"/>
  <c r="HR126" i="2"/>
  <c r="HM126" i="2"/>
  <c r="HL126" i="2"/>
  <c r="HH126" i="2"/>
  <c r="HI126" i="2" s="1"/>
  <c r="HF126" i="2"/>
  <c r="HC126" i="2"/>
  <c r="GW126" i="2"/>
  <c r="GT126" i="2"/>
  <c r="GQ126" i="2"/>
  <c r="GP126" i="2"/>
  <c r="GO126" i="2"/>
  <c r="GN126" i="2"/>
  <c r="GK126" i="2"/>
  <c r="GH126" i="2"/>
  <c r="GE126" i="2"/>
  <c r="GA126" i="2"/>
  <c r="GB126" i="2" s="1"/>
  <c r="FZ126" i="2"/>
  <c r="FY126" i="2"/>
  <c r="FV126" i="2"/>
  <c r="FS126" i="2"/>
  <c r="FO126" i="2"/>
  <c r="FP126" i="2" s="1"/>
  <c r="FN126" i="2"/>
  <c r="FM126" i="2"/>
  <c r="FJ126" i="2"/>
  <c r="FG126" i="2"/>
  <c r="FC126" i="2"/>
  <c r="FB126" i="2"/>
  <c r="FD126" i="2" s="1"/>
  <c r="FA126" i="2"/>
  <c r="EX126" i="2"/>
  <c r="EU126" i="2"/>
  <c r="ER126" i="2"/>
  <c r="EN126" i="2"/>
  <c r="GY126" i="2" s="1"/>
  <c r="EM126" i="2"/>
  <c r="EL126" i="2"/>
  <c r="EI126" i="2"/>
  <c r="EF126" i="2"/>
  <c r="EC126" i="2"/>
  <c r="DV126" i="2"/>
  <c r="DW126" i="2" s="1"/>
  <c r="DU126" i="2"/>
  <c r="DT126" i="2"/>
  <c r="DQ126" i="2"/>
  <c r="DM126" i="2"/>
  <c r="DL126" i="2"/>
  <c r="DN126" i="2" s="1"/>
  <c r="DK126" i="2"/>
  <c r="DH126" i="2"/>
  <c r="DA126" i="2"/>
  <c r="CZ126" i="2"/>
  <c r="DB126" i="2" s="1"/>
  <c r="CY126" i="2"/>
  <c r="CV126" i="2"/>
  <c r="CS126" i="2"/>
  <c r="CO126" i="2"/>
  <c r="CP126" i="2" s="1"/>
  <c r="CN126" i="2"/>
  <c r="CM126" i="2"/>
  <c r="CJ126" i="2"/>
  <c r="CG126" i="2"/>
  <c r="CC126" i="2"/>
  <c r="CD126" i="2" s="1"/>
  <c r="CB126" i="2"/>
  <c r="CA126" i="2"/>
  <c r="BX126" i="2"/>
  <c r="BU126" i="2"/>
  <c r="BR126" i="2"/>
  <c r="BO126" i="2"/>
  <c r="BL126" i="2"/>
  <c r="BI126" i="2"/>
  <c r="BH126" i="2"/>
  <c r="DD126" i="2" s="1"/>
  <c r="BG126" i="2"/>
  <c r="DC126" i="2" s="1"/>
  <c r="BF126" i="2"/>
  <c r="BC126" i="2"/>
  <c r="AZ126" i="2"/>
  <c r="AW126" i="2"/>
  <c r="AT126" i="2"/>
  <c r="AQ126" i="2"/>
  <c r="AM126" i="2"/>
  <c r="AL126" i="2"/>
  <c r="AK126" i="2"/>
  <c r="AH126" i="2"/>
  <c r="AE126" i="2"/>
  <c r="AB126" i="2"/>
  <c r="Y126" i="2"/>
  <c r="V126" i="2"/>
  <c r="S126" i="2"/>
  <c r="P126" i="2"/>
  <c r="M126" i="2"/>
  <c r="J126" i="2"/>
  <c r="G126" i="2"/>
  <c r="D126" i="2"/>
  <c r="LD125" i="2"/>
  <c r="KY125" i="2"/>
  <c r="LA125" i="2" s="1"/>
  <c r="KV125" i="2"/>
  <c r="KT125" i="2"/>
  <c r="KU125" i="2" s="1"/>
  <c r="KS125" i="2"/>
  <c r="KR125" i="2"/>
  <c r="KO125" i="2"/>
  <c r="KL125" i="2"/>
  <c r="KI125" i="2"/>
  <c r="KF125" i="2"/>
  <c r="KD125" i="2"/>
  <c r="KB125" i="2"/>
  <c r="JZ125" i="2"/>
  <c r="JW125" i="2"/>
  <c r="JU125" i="2"/>
  <c r="KA125" i="2" s="1"/>
  <c r="KC125" i="2" s="1"/>
  <c r="JT125" i="2"/>
  <c r="JS125" i="2"/>
  <c r="JR125" i="2"/>
  <c r="JO125" i="2"/>
  <c r="JQ125" i="2" s="1"/>
  <c r="JN125" i="2"/>
  <c r="JK125" i="2"/>
  <c r="JG125" i="2"/>
  <c r="JE125" i="2"/>
  <c r="JB125" i="2"/>
  <c r="IW125" i="2"/>
  <c r="IW127" i="2" s="1"/>
  <c r="IR125" i="2"/>
  <c r="IS125" i="2" s="1"/>
  <c r="IQ125" i="2"/>
  <c r="IP125" i="2"/>
  <c r="IM125" i="2"/>
  <c r="IJ125" i="2"/>
  <c r="IH125" i="2"/>
  <c r="IH127" i="2" s="1"/>
  <c r="IJ127" i="2" s="1"/>
  <c r="IE125" i="2"/>
  <c r="IC125" i="2"/>
  <c r="IB125" i="2"/>
  <c r="ID125" i="2" s="1"/>
  <c r="IA125" i="2"/>
  <c r="HY125" i="2"/>
  <c r="HY127" i="2" s="1"/>
  <c r="IA127" i="2" s="1"/>
  <c r="HX125" i="2"/>
  <c r="HU125" i="2"/>
  <c r="HR125" i="2"/>
  <c r="HP125" i="2"/>
  <c r="HN125" i="2"/>
  <c r="IF125" i="2" s="1"/>
  <c r="HM125" i="2"/>
  <c r="HL125" i="2"/>
  <c r="HI125" i="2"/>
  <c r="HG125" i="2"/>
  <c r="HF125" i="2"/>
  <c r="HC125" i="2"/>
  <c r="GY125" i="2"/>
  <c r="GW125" i="2"/>
  <c r="GT125" i="2"/>
  <c r="GP125" i="2"/>
  <c r="GL125" i="2"/>
  <c r="GK125" i="2"/>
  <c r="GH125" i="2"/>
  <c r="GE125" i="2"/>
  <c r="GA125" i="2"/>
  <c r="FW125" i="2"/>
  <c r="FW127" i="2" s="1"/>
  <c r="FV125" i="2"/>
  <c r="FS125" i="2"/>
  <c r="FP125" i="2"/>
  <c r="FO125" i="2"/>
  <c r="FN125" i="2"/>
  <c r="FK125" i="2"/>
  <c r="FK127" i="2" s="1"/>
  <c r="FM127" i="2" s="1"/>
  <c r="FJ125" i="2"/>
  <c r="FG125" i="2"/>
  <c r="FD125" i="2"/>
  <c r="FC125" i="2"/>
  <c r="FB125" i="2"/>
  <c r="FA125" i="2"/>
  <c r="EY125" i="2"/>
  <c r="EX125" i="2"/>
  <c r="EU125" i="2"/>
  <c r="EP125" i="2"/>
  <c r="EN125" i="2"/>
  <c r="EM125" i="2"/>
  <c r="EO125" i="2" s="1"/>
  <c r="EJ125" i="2"/>
  <c r="EL125" i="2" s="1"/>
  <c r="EI125" i="2"/>
  <c r="EF125" i="2"/>
  <c r="EC125" i="2"/>
  <c r="DV125" i="2"/>
  <c r="DU125" i="2"/>
  <c r="DW125" i="2" s="1"/>
  <c r="DT125" i="2"/>
  <c r="DQ125" i="2"/>
  <c r="DM125" i="2"/>
  <c r="DL125" i="2"/>
  <c r="DN125" i="2" s="1"/>
  <c r="DI125" i="2"/>
  <c r="DK125" i="2" s="1"/>
  <c r="DH125" i="2"/>
  <c r="DA125" i="2"/>
  <c r="DD125" i="2" s="1"/>
  <c r="CW125" i="2"/>
  <c r="CV125" i="2"/>
  <c r="CS125" i="2"/>
  <c r="CP125" i="2"/>
  <c r="CO125" i="2"/>
  <c r="CN125" i="2"/>
  <c r="CM125" i="2"/>
  <c r="CJ125" i="2"/>
  <c r="CG125" i="2"/>
  <c r="CD125" i="2"/>
  <c r="CC125" i="2"/>
  <c r="CB125" i="2"/>
  <c r="BY125" i="2"/>
  <c r="CA125" i="2" s="1"/>
  <c r="BX125" i="2"/>
  <c r="BU125" i="2"/>
  <c r="BR125" i="2"/>
  <c r="BP125" i="2"/>
  <c r="BP127" i="2" s="1"/>
  <c r="BR127" i="2" s="1"/>
  <c r="BO125" i="2"/>
  <c r="BM125" i="2"/>
  <c r="BL125" i="2"/>
  <c r="BI125" i="2"/>
  <c r="BH125" i="2"/>
  <c r="BG125" i="2"/>
  <c r="BF125" i="2"/>
  <c r="BC125" i="2"/>
  <c r="AZ125" i="2"/>
  <c r="AX125" i="2"/>
  <c r="AU125" i="2"/>
  <c r="AW125" i="2" s="1"/>
  <c r="AR125" i="2"/>
  <c r="AT125" i="2" s="1"/>
  <c r="AQ125" i="2"/>
  <c r="AM125" i="2"/>
  <c r="DY125" i="2" s="1"/>
  <c r="AK125" i="2"/>
  <c r="AH125" i="2"/>
  <c r="AE125" i="2"/>
  <c r="AB125" i="2"/>
  <c r="Y125" i="2"/>
  <c r="V125" i="2"/>
  <c r="T125" i="2"/>
  <c r="S125" i="2"/>
  <c r="Q125" i="2"/>
  <c r="P125" i="2"/>
  <c r="M125" i="2"/>
  <c r="J125" i="2"/>
  <c r="E125" i="2"/>
  <c r="D125" i="2"/>
  <c r="LD124" i="2"/>
  <c r="LA124" i="2"/>
  <c r="KW124" i="2"/>
  <c r="KU124" i="2"/>
  <c r="KT124" i="2"/>
  <c r="KS124" i="2"/>
  <c r="KV124" i="2" s="1"/>
  <c r="KX124" i="2" s="1"/>
  <c r="KR124" i="2"/>
  <c r="KO124" i="2"/>
  <c r="KL124" i="2"/>
  <c r="KI124" i="2"/>
  <c r="KF124" i="2"/>
  <c r="KB124" i="2"/>
  <c r="KA124" i="2"/>
  <c r="KC124" i="2" s="1"/>
  <c r="JZ124" i="2"/>
  <c r="JW124" i="2"/>
  <c r="JS124" i="2"/>
  <c r="JR124" i="2"/>
  <c r="JT124" i="2" s="1"/>
  <c r="JQ124" i="2"/>
  <c r="JN124" i="2"/>
  <c r="JK124" i="2"/>
  <c r="JG124" i="2"/>
  <c r="JF124" i="2"/>
  <c r="JH124" i="2" s="1"/>
  <c r="JE124" i="2"/>
  <c r="JB124" i="2"/>
  <c r="IY124" i="2"/>
  <c r="IR124" i="2"/>
  <c r="IQ124" i="2"/>
  <c r="IS124" i="2" s="1"/>
  <c r="IP124" i="2"/>
  <c r="IM124" i="2"/>
  <c r="IJ124" i="2"/>
  <c r="ID124" i="2"/>
  <c r="IC124" i="2"/>
  <c r="IB124" i="2"/>
  <c r="IA124" i="2"/>
  <c r="HX124" i="2"/>
  <c r="HU124" i="2"/>
  <c r="HR124" i="2"/>
  <c r="HN124" i="2"/>
  <c r="HM124" i="2"/>
  <c r="HL124" i="2"/>
  <c r="HI124" i="2"/>
  <c r="HF124" i="2"/>
  <c r="HC124" i="2"/>
  <c r="GX124" i="2"/>
  <c r="GW124" i="2"/>
  <c r="GT124" i="2"/>
  <c r="GQ124" i="2"/>
  <c r="GP124" i="2"/>
  <c r="GO124" i="2"/>
  <c r="GN124" i="2"/>
  <c r="GK124" i="2"/>
  <c r="GH124" i="2"/>
  <c r="GE124" i="2"/>
  <c r="GA124" i="2"/>
  <c r="GB124" i="2" s="1"/>
  <c r="FZ124" i="2"/>
  <c r="FY124" i="2"/>
  <c r="FV124" i="2"/>
  <c r="FS124" i="2"/>
  <c r="FP124" i="2"/>
  <c r="FO124" i="2"/>
  <c r="FN124" i="2"/>
  <c r="FM124" i="2"/>
  <c r="FJ124" i="2"/>
  <c r="FG124" i="2"/>
  <c r="FC124" i="2"/>
  <c r="FB124" i="2"/>
  <c r="FD124" i="2" s="1"/>
  <c r="FA124" i="2"/>
  <c r="EX124" i="2"/>
  <c r="EU124" i="2"/>
  <c r="ER124" i="2"/>
  <c r="EO124" i="2"/>
  <c r="EN124" i="2"/>
  <c r="EM124" i="2"/>
  <c r="EL124" i="2"/>
  <c r="EI124" i="2"/>
  <c r="EF124" i="2"/>
  <c r="EC124" i="2"/>
  <c r="DV124" i="2"/>
  <c r="DU124" i="2"/>
  <c r="DT124" i="2"/>
  <c r="DQ124" i="2"/>
  <c r="DM124" i="2"/>
  <c r="DN124" i="2" s="1"/>
  <c r="DL124" i="2"/>
  <c r="DK124" i="2"/>
  <c r="DH124" i="2"/>
  <c r="DA124" i="2"/>
  <c r="DB124" i="2" s="1"/>
  <c r="CZ124" i="2"/>
  <c r="CY124" i="2"/>
  <c r="CV124" i="2"/>
  <c r="CS124" i="2"/>
  <c r="CP124" i="2"/>
  <c r="CO124" i="2"/>
  <c r="CN124" i="2"/>
  <c r="CM124" i="2"/>
  <c r="CJ124" i="2"/>
  <c r="CG124" i="2"/>
  <c r="CC124" i="2"/>
  <c r="CB124" i="2"/>
  <c r="DC124" i="2" s="1"/>
  <c r="CA124" i="2"/>
  <c r="BX124" i="2"/>
  <c r="BU124" i="2"/>
  <c r="BR124" i="2"/>
  <c r="BO124" i="2"/>
  <c r="BL124" i="2"/>
  <c r="BI124" i="2"/>
  <c r="BH124" i="2"/>
  <c r="BG124" i="2"/>
  <c r="BF124" i="2"/>
  <c r="BC124" i="2"/>
  <c r="AZ124" i="2"/>
  <c r="AW124" i="2"/>
  <c r="AT124" i="2"/>
  <c r="AQ124" i="2"/>
  <c r="AN124" i="2"/>
  <c r="AM124" i="2"/>
  <c r="AL124" i="2"/>
  <c r="AK124" i="2"/>
  <c r="AH124" i="2"/>
  <c r="AE124" i="2"/>
  <c r="AB124" i="2"/>
  <c r="Y124" i="2"/>
  <c r="V124" i="2"/>
  <c r="S124" i="2"/>
  <c r="P124" i="2"/>
  <c r="M124" i="2"/>
  <c r="J124" i="2"/>
  <c r="F124" i="2"/>
  <c r="G124" i="2" s="1"/>
  <c r="D124" i="2"/>
  <c r="LD123" i="2"/>
  <c r="KZ123" i="2"/>
  <c r="KZ127" i="2" s="1"/>
  <c r="KY123" i="2"/>
  <c r="KT123" i="2"/>
  <c r="KS123" i="2"/>
  <c r="KR123" i="2"/>
  <c r="KO123" i="2"/>
  <c r="KL123" i="2"/>
  <c r="KI123" i="2"/>
  <c r="KE123" i="2"/>
  <c r="KD123" i="2"/>
  <c r="KA123" i="2"/>
  <c r="KC123" i="2" s="1"/>
  <c r="JZ123" i="2"/>
  <c r="JW123" i="2"/>
  <c r="JV123" i="2"/>
  <c r="KB123" i="2" s="1"/>
  <c r="JU123" i="2"/>
  <c r="JQ123" i="2"/>
  <c r="JN123" i="2"/>
  <c r="JM123" i="2"/>
  <c r="JS123" i="2" s="1"/>
  <c r="JL123" i="2"/>
  <c r="JK123" i="2"/>
  <c r="JF123" i="2"/>
  <c r="JE123" i="2"/>
  <c r="JB123" i="2"/>
  <c r="IX123" i="2"/>
  <c r="IW123" i="2"/>
  <c r="IR123" i="2"/>
  <c r="IQ123" i="2"/>
  <c r="IS123" i="2" s="1"/>
  <c r="IP123" i="2"/>
  <c r="IM123" i="2"/>
  <c r="IJ123" i="2"/>
  <c r="II123" i="2"/>
  <c r="IH123" i="2"/>
  <c r="IA123" i="2"/>
  <c r="HW123" i="2"/>
  <c r="HV123" i="2"/>
  <c r="HU123" i="2"/>
  <c r="HR123" i="2"/>
  <c r="HQ123" i="2"/>
  <c r="HP123" i="2"/>
  <c r="HP127" i="2" s="1"/>
  <c r="HM123" i="2"/>
  <c r="HL123" i="2"/>
  <c r="HH123" i="2"/>
  <c r="HG123" i="2"/>
  <c r="HG127" i="2" s="1"/>
  <c r="HM127" i="2" s="1"/>
  <c r="HF123" i="2"/>
  <c r="HC123" i="2"/>
  <c r="GW123" i="2"/>
  <c r="GT123" i="2"/>
  <c r="GS123" i="2"/>
  <c r="GN123" i="2"/>
  <c r="GJ123" i="2"/>
  <c r="GI123" i="2"/>
  <c r="GH123" i="2"/>
  <c r="GE123" i="2"/>
  <c r="FZ123" i="2"/>
  <c r="GB123" i="2" s="1"/>
  <c r="FY123" i="2"/>
  <c r="FV123" i="2"/>
  <c r="FU123" i="2"/>
  <c r="GA123" i="2" s="1"/>
  <c r="FT123" i="2"/>
  <c r="FS123" i="2"/>
  <c r="FN123" i="2"/>
  <c r="FM123" i="2"/>
  <c r="FJ123" i="2"/>
  <c r="FI123" i="2"/>
  <c r="FH123" i="2"/>
  <c r="FH127" i="2" s="1"/>
  <c r="FG123" i="2"/>
  <c r="FB123" i="2"/>
  <c r="FA123" i="2"/>
  <c r="EX123" i="2"/>
  <c r="EW123" i="2"/>
  <c r="FC123" i="2" s="1"/>
  <c r="EV123" i="2"/>
  <c r="EU123" i="2"/>
  <c r="EQ123" i="2"/>
  <c r="EP123" i="2"/>
  <c r="ER123" i="2" s="1"/>
  <c r="EN123" i="2"/>
  <c r="EM123" i="2"/>
  <c r="EL123" i="2"/>
  <c r="EI123" i="2"/>
  <c r="EH123" i="2"/>
  <c r="EG123" i="2"/>
  <c r="EF123" i="2"/>
  <c r="EC123" i="2"/>
  <c r="DW123" i="2"/>
  <c r="DV123" i="2"/>
  <c r="DU123" i="2"/>
  <c r="DT123" i="2"/>
  <c r="DQ123" i="2"/>
  <c r="DM123" i="2"/>
  <c r="DK123" i="2"/>
  <c r="DJ123" i="2"/>
  <c r="DI123" i="2"/>
  <c r="DL123" i="2" s="1"/>
  <c r="DN123" i="2" s="1"/>
  <c r="DH123" i="2"/>
  <c r="CY123" i="2"/>
  <c r="CU123" i="2"/>
  <c r="CT123" i="2"/>
  <c r="CZ123" i="2" s="1"/>
  <c r="CS123" i="2"/>
  <c r="CO123" i="2"/>
  <c r="CP123" i="2" s="1"/>
  <c r="CN123" i="2"/>
  <c r="CM123" i="2"/>
  <c r="CJ123" i="2"/>
  <c r="CF123" i="2"/>
  <c r="CB123" i="2"/>
  <c r="CD123" i="2" s="1"/>
  <c r="BZ123" i="2"/>
  <c r="CC123" i="2" s="1"/>
  <c r="BY123" i="2"/>
  <c r="BX123" i="2"/>
  <c r="BU123" i="2"/>
  <c r="BR123" i="2"/>
  <c r="BM123" i="2"/>
  <c r="BL123" i="2"/>
  <c r="BG123" i="2"/>
  <c r="BE123" i="2"/>
  <c r="BE127" i="2" s="1"/>
  <c r="BC123" i="2"/>
  <c r="AZ123" i="2"/>
  <c r="AY123" i="2"/>
  <c r="AX123" i="2"/>
  <c r="AX127" i="2" s="1"/>
  <c r="AZ127" i="2" s="1"/>
  <c r="AV123" i="2"/>
  <c r="AU123" i="2"/>
  <c r="AS123" i="2"/>
  <c r="AS127" i="2" s="1"/>
  <c r="AR123" i="2"/>
  <c r="AT123" i="2" s="1"/>
  <c r="AQ123" i="2"/>
  <c r="AM123" i="2"/>
  <c r="AK123" i="2"/>
  <c r="AH123" i="2"/>
  <c r="AE123" i="2"/>
  <c r="AB123" i="2"/>
  <c r="Y123" i="2"/>
  <c r="V123" i="2"/>
  <c r="R123" i="2"/>
  <c r="Q123" i="2"/>
  <c r="P123" i="2"/>
  <c r="M123" i="2"/>
  <c r="J123" i="2"/>
  <c r="F123" i="2"/>
  <c r="E123" i="2"/>
  <c r="D123" i="2"/>
  <c r="LD122" i="2"/>
  <c r="LA122" i="2"/>
  <c r="KT122" i="2"/>
  <c r="KW122" i="2" s="1"/>
  <c r="KS122" i="2"/>
  <c r="KR122" i="2"/>
  <c r="KO122" i="2"/>
  <c r="KL122" i="2"/>
  <c r="KI122" i="2"/>
  <c r="KF122" i="2"/>
  <c r="KB122" i="2"/>
  <c r="KA122" i="2"/>
  <c r="KC122" i="2" s="1"/>
  <c r="JZ122" i="2"/>
  <c r="JW122" i="2"/>
  <c r="JT122" i="2"/>
  <c r="JS122" i="2"/>
  <c r="JR122" i="2"/>
  <c r="JQ122" i="2"/>
  <c r="JN122" i="2"/>
  <c r="JK122" i="2"/>
  <c r="JG122" i="2"/>
  <c r="JF122" i="2"/>
  <c r="JH122" i="2" s="1"/>
  <c r="JE122" i="2"/>
  <c r="JB122" i="2"/>
  <c r="IY122" i="2"/>
  <c r="IR122" i="2"/>
  <c r="IQ122" i="2"/>
  <c r="IS122" i="2" s="1"/>
  <c r="IP122" i="2"/>
  <c r="IM122" i="2"/>
  <c r="IJ122" i="2"/>
  <c r="ID122" i="2"/>
  <c r="IC122" i="2"/>
  <c r="IB122" i="2"/>
  <c r="IA122" i="2"/>
  <c r="HX122" i="2"/>
  <c r="HU122" i="2"/>
  <c r="HR122" i="2"/>
  <c r="HN122" i="2"/>
  <c r="IF122" i="2" s="1"/>
  <c r="IU122" i="2" s="1"/>
  <c r="HM122" i="2"/>
  <c r="HL122" i="2"/>
  <c r="HI122" i="2"/>
  <c r="HF122" i="2"/>
  <c r="HC122" i="2"/>
  <c r="GW122" i="2"/>
  <c r="GT122" i="2"/>
  <c r="GP122" i="2"/>
  <c r="GQ122" i="2" s="1"/>
  <c r="GO122" i="2"/>
  <c r="GN122" i="2"/>
  <c r="GK122" i="2"/>
  <c r="GH122" i="2"/>
  <c r="GE122" i="2"/>
  <c r="GB122" i="2"/>
  <c r="GA122" i="2"/>
  <c r="FZ122" i="2"/>
  <c r="FY122" i="2"/>
  <c r="FV122" i="2"/>
  <c r="FS122" i="2"/>
  <c r="FO122" i="2"/>
  <c r="FN122" i="2"/>
  <c r="FM122" i="2"/>
  <c r="FJ122" i="2"/>
  <c r="FG122" i="2"/>
  <c r="FD122" i="2"/>
  <c r="FC122" i="2"/>
  <c r="FB122" i="2"/>
  <c r="FA122" i="2"/>
  <c r="EX122" i="2"/>
  <c r="EU122" i="2"/>
  <c r="ER122" i="2"/>
  <c r="EN122" i="2"/>
  <c r="EM122" i="2"/>
  <c r="EL122" i="2"/>
  <c r="EI122" i="2"/>
  <c r="EF122" i="2"/>
  <c r="EC122" i="2"/>
  <c r="DV122" i="2"/>
  <c r="DU122" i="2"/>
  <c r="DW122" i="2" s="1"/>
  <c r="DT122" i="2"/>
  <c r="DQ122" i="2"/>
  <c r="DM122" i="2"/>
  <c r="DN122" i="2" s="1"/>
  <c r="DL122" i="2"/>
  <c r="DK122" i="2"/>
  <c r="DH122" i="2"/>
  <c r="DA122" i="2"/>
  <c r="DB122" i="2" s="1"/>
  <c r="CZ122" i="2"/>
  <c r="CY122" i="2"/>
  <c r="CV122" i="2"/>
  <c r="CS122" i="2"/>
  <c r="CO122" i="2"/>
  <c r="CP122" i="2" s="1"/>
  <c r="CN122" i="2"/>
  <c r="CM122" i="2"/>
  <c r="CJ122" i="2"/>
  <c r="CG122" i="2"/>
  <c r="CC122" i="2"/>
  <c r="CB122" i="2"/>
  <c r="CD122" i="2" s="1"/>
  <c r="CA122" i="2"/>
  <c r="BX122" i="2"/>
  <c r="BU122" i="2"/>
  <c r="BR122" i="2"/>
  <c r="BO122" i="2"/>
  <c r="BL122" i="2"/>
  <c r="BH122" i="2"/>
  <c r="DD122" i="2" s="1"/>
  <c r="BG122" i="2"/>
  <c r="DC122" i="2" s="1"/>
  <c r="BF122" i="2"/>
  <c r="BC122" i="2"/>
  <c r="AZ122" i="2"/>
  <c r="AW122" i="2"/>
  <c r="AT122" i="2"/>
  <c r="AQ122" i="2"/>
  <c r="AN122" i="2"/>
  <c r="AM122" i="2"/>
  <c r="AL122" i="2"/>
  <c r="AK122" i="2"/>
  <c r="AH122" i="2"/>
  <c r="AE122" i="2"/>
  <c r="AB122" i="2"/>
  <c r="Y122" i="2"/>
  <c r="V122" i="2"/>
  <c r="S122" i="2"/>
  <c r="P122" i="2"/>
  <c r="M122" i="2"/>
  <c r="J122" i="2"/>
  <c r="G122" i="2"/>
  <c r="D122" i="2"/>
  <c r="KJ121" i="2"/>
  <c r="KE121" i="2"/>
  <c r="JL121" i="2"/>
  <c r="JI121" i="2"/>
  <c r="JC121" i="2"/>
  <c r="FL121" i="2"/>
  <c r="EV121" i="2"/>
  <c r="ET121" i="2"/>
  <c r="EE121" i="2"/>
  <c r="ED121" i="2"/>
  <c r="CQ121" i="2"/>
  <c r="CH121" i="2"/>
  <c r="BS121" i="2"/>
  <c r="BU121" i="2" s="1"/>
  <c r="BJ121" i="2"/>
  <c r="BA121" i="2"/>
  <c r="X121" i="2"/>
  <c r="O121" i="2"/>
  <c r="LD120" i="2"/>
  <c r="LA120" i="2"/>
  <c r="KW120" i="2"/>
  <c r="KT120" i="2"/>
  <c r="KS120" i="2"/>
  <c r="KR120" i="2"/>
  <c r="KO120" i="2"/>
  <c r="KL120" i="2"/>
  <c r="KI120" i="2"/>
  <c r="KF120" i="2"/>
  <c r="KB120" i="2"/>
  <c r="KA120" i="2"/>
  <c r="KC120" i="2" s="1"/>
  <c r="JZ120" i="2"/>
  <c r="JW120" i="2"/>
  <c r="JT120" i="2"/>
  <c r="JS120" i="2"/>
  <c r="JR120" i="2"/>
  <c r="JQ120" i="2"/>
  <c r="JN120" i="2"/>
  <c r="JK120" i="2"/>
  <c r="JG120" i="2"/>
  <c r="JF120" i="2"/>
  <c r="JH120" i="2" s="1"/>
  <c r="JE120" i="2"/>
  <c r="JB120" i="2"/>
  <c r="IY120" i="2"/>
  <c r="IR120" i="2"/>
  <c r="IQ120" i="2"/>
  <c r="IP120" i="2"/>
  <c r="IM120" i="2"/>
  <c r="IJ120" i="2"/>
  <c r="ID120" i="2"/>
  <c r="IC120" i="2"/>
  <c r="IB120" i="2"/>
  <c r="IA120" i="2"/>
  <c r="HW120" i="2"/>
  <c r="HX120" i="2" s="1"/>
  <c r="HU120" i="2"/>
  <c r="HR120" i="2"/>
  <c r="HN120" i="2"/>
  <c r="HM120" i="2"/>
  <c r="IE120" i="2" s="1"/>
  <c r="HL120" i="2"/>
  <c r="HH120" i="2"/>
  <c r="HI120" i="2" s="1"/>
  <c r="HF120" i="2"/>
  <c r="HC120" i="2"/>
  <c r="GW120" i="2"/>
  <c r="GT120" i="2"/>
  <c r="GQ120" i="2"/>
  <c r="GP120" i="2"/>
  <c r="GO120" i="2"/>
  <c r="GN120" i="2"/>
  <c r="GK120" i="2"/>
  <c r="GH120" i="2"/>
  <c r="GE120" i="2"/>
  <c r="GA120" i="2"/>
  <c r="FZ120" i="2"/>
  <c r="GB120" i="2" s="1"/>
  <c r="FY120" i="2"/>
  <c r="FV120" i="2"/>
  <c r="FS120" i="2"/>
  <c r="FO120" i="2"/>
  <c r="FP120" i="2" s="1"/>
  <c r="FN120" i="2"/>
  <c r="FM120" i="2"/>
  <c r="FJ120" i="2"/>
  <c r="FG120" i="2"/>
  <c r="FD120" i="2"/>
  <c r="FC120" i="2"/>
  <c r="FB120" i="2"/>
  <c r="FA120" i="2"/>
  <c r="EX120" i="2"/>
  <c r="EU120" i="2"/>
  <c r="ER120" i="2"/>
  <c r="EN120" i="2"/>
  <c r="GY120" i="2" s="1"/>
  <c r="EM120" i="2"/>
  <c r="EL120" i="2"/>
  <c r="EI120" i="2"/>
  <c r="EF120" i="2"/>
  <c r="EC120" i="2"/>
  <c r="DX120" i="2"/>
  <c r="DV120" i="2"/>
  <c r="DU120" i="2"/>
  <c r="DW120" i="2" s="1"/>
  <c r="DT120" i="2"/>
  <c r="DQ120" i="2"/>
  <c r="DM120" i="2"/>
  <c r="DL120" i="2"/>
  <c r="DN120" i="2" s="1"/>
  <c r="DK120" i="2"/>
  <c r="DH120" i="2"/>
  <c r="DA120" i="2"/>
  <c r="CZ120" i="2"/>
  <c r="DB120" i="2" s="1"/>
  <c r="CY120" i="2"/>
  <c r="CV120" i="2"/>
  <c r="CS120" i="2"/>
  <c r="CO120" i="2"/>
  <c r="CN120" i="2"/>
  <c r="CP120" i="2" s="1"/>
  <c r="CM120" i="2"/>
  <c r="CJ120" i="2"/>
  <c r="CG120" i="2"/>
  <c r="CC120" i="2"/>
  <c r="CD120" i="2" s="1"/>
  <c r="CB120" i="2"/>
  <c r="CA120" i="2"/>
  <c r="BX120" i="2"/>
  <c r="BU120" i="2"/>
  <c r="BR120" i="2"/>
  <c r="BO120" i="2"/>
  <c r="BL120" i="2"/>
  <c r="BI120" i="2"/>
  <c r="BH120" i="2"/>
  <c r="BG120" i="2"/>
  <c r="DC120" i="2" s="1"/>
  <c r="BF120" i="2"/>
  <c r="BC120" i="2"/>
  <c r="AZ120" i="2"/>
  <c r="AW120" i="2"/>
  <c r="AT120" i="2"/>
  <c r="AQ120" i="2"/>
  <c r="AM120" i="2"/>
  <c r="AL120" i="2"/>
  <c r="AN120" i="2" s="1"/>
  <c r="AK120" i="2"/>
  <c r="AH120" i="2"/>
  <c r="AE120" i="2"/>
  <c r="AB120" i="2"/>
  <c r="Y120" i="2"/>
  <c r="V120" i="2"/>
  <c r="S120" i="2"/>
  <c r="P120" i="2"/>
  <c r="M120" i="2"/>
  <c r="J120" i="2"/>
  <c r="G120" i="2"/>
  <c r="D120" i="2"/>
  <c r="LD119" i="2"/>
  <c r="KY119" i="2"/>
  <c r="LA119" i="2" s="1"/>
  <c r="KV119" i="2"/>
  <c r="KX119" i="2" s="1"/>
  <c r="KT119" i="2"/>
  <c r="KW119" i="2" s="1"/>
  <c r="KS119" i="2"/>
  <c r="KU119" i="2" s="1"/>
  <c r="KR119" i="2"/>
  <c r="KO119" i="2"/>
  <c r="KL119" i="2"/>
  <c r="KI119" i="2"/>
  <c r="KF119" i="2"/>
  <c r="KE119" i="2"/>
  <c r="KD119" i="2"/>
  <c r="KA119" i="2"/>
  <c r="JZ119" i="2"/>
  <c r="JV119" i="2"/>
  <c r="JU119" i="2"/>
  <c r="JQ119" i="2"/>
  <c r="JM119" i="2"/>
  <c r="JS119" i="2" s="1"/>
  <c r="JL119" i="2"/>
  <c r="JR119" i="2" s="1"/>
  <c r="JK119" i="2"/>
  <c r="JF119" i="2"/>
  <c r="JE119" i="2"/>
  <c r="JB119" i="2"/>
  <c r="IX119" i="2"/>
  <c r="IW119" i="2"/>
  <c r="IS119" i="2"/>
  <c r="IR119" i="2"/>
  <c r="IQ119" i="2"/>
  <c r="IP119" i="2"/>
  <c r="IM119" i="2"/>
  <c r="IJ119" i="2"/>
  <c r="II119" i="2"/>
  <c r="IH119" i="2"/>
  <c r="IA119" i="2"/>
  <c r="HW119" i="2"/>
  <c r="IC119" i="2" s="1"/>
  <c r="HV119" i="2"/>
  <c r="HU119" i="2"/>
  <c r="HR119" i="2"/>
  <c r="HL119" i="2"/>
  <c r="HH119" i="2"/>
  <c r="HG119" i="2"/>
  <c r="HM119" i="2" s="1"/>
  <c r="HF119" i="2"/>
  <c r="HC119" i="2"/>
  <c r="GW119" i="2"/>
  <c r="GT119" i="2"/>
  <c r="GS119" i="2"/>
  <c r="GO119" i="2"/>
  <c r="GN119" i="2"/>
  <c r="GJ119" i="2"/>
  <c r="GH119" i="2"/>
  <c r="GE119" i="2"/>
  <c r="FY119" i="2"/>
  <c r="FU119" i="2"/>
  <c r="GA119" i="2" s="1"/>
  <c r="FT119" i="2"/>
  <c r="FS119" i="2"/>
  <c r="FM119" i="2"/>
  <c r="FI119" i="2"/>
  <c r="FO119" i="2" s="1"/>
  <c r="FH119" i="2"/>
  <c r="FG119" i="2"/>
  <c r="FB119" i="2"/>
  <c r="FA119" i="2"/>
  <c r="EW119" i="2"/>
  <c r="EU119" i="2"/>
  <c r="EQ119" i="2"/>
  <c r="ER119" i="2" s="1"/>
  <c r="EP119" i="2"/>
  <c r="EL119" i="2"/>
  <c r="EH119" i="2"/>
  <c r="EN119" i="2" s="1"/>
  <c r="EG119" i="2"/>
  <c r="EM119" i="2" s="1"/>
  <c r="EF119" i="2"/>
  <c r="EC119" i="2"/>
  <c r="DV119" i="2"/>
  <c r="DU119" i="2"/>
  <c r="DW119" i="2" s="1"/>
  <c r="DT119" i="2"/>
  <c r="DQ119" i="2"/>
  <c r="DK119" i="2"/>
  <c r="DJ119" i="2"/>
  <c r="DM119" i="2" s="1"/>
  <c r="DI119" i="2"/>
  <c r="DL119" i="2" s="1"/>
  <c r="DN119" i="2" s="1"/>
  <c r="DH119" i="2"/>
  <c r="DA119" i="2"/>
  <c r="DB119" i="2" s="1"/>
  <c r="CZ119" i="2"/>
  <c r="CY119" i="2"/>
  <c r="CU119" i="2"/>
  <c r="CT119" i="2"/>
  <c r="CV119" i="2" s="1"/>
  <c r="CS119" i="2"/>
  <c r="CP119" i="2"/>
  <c r="CO119" i="2"/>
  <c r="CN119" i="2"/>
  <c r="CM119" i="2"/>
  <c r="CJ119" i="2"/>
  <c r="CG119" i="2"/>
  <c r="CF119" i="2"/>
  <c r="CB119" i="2"/>
  <c r="BZ119" i="2"/>
  <c r="CA119" i="2" s="1"/>
  <c r="BY119" i="2"/>
  <c r="BX119" i="2"/>
  <c r="BU119" i="2"/>
  <c r="BR119" i="2"/>
  <c r="BN119" i="2"/>
  <c r="BO119" i="2" s="1"/>
  <c r="BM119" i="2"/>
  <c r="BL119" i="2"/>
  <c r="BE119" i="2"/>
  <c r="BH119" i="2" s="1"/>
  <c r="BD119" i="2"/>
  <c r="BC119" i="2"/>
  <c r="AZ119" i="2"/>
  <c r="AY119" i="2"/>
  <c r="AX119" i="2"/>
  <c r="AW119" i="2"/>
  <c r="AS119" i="2"/>
  <c r="AR119" i="2"/>
  <c r="AQ119" i="2"/>
  <c r="AL119" i="2"/>
  <c r="AK119" i="2"/>
  <c r="AH119" i="2"/>
  <c r="AE119" i="2"/>
  <c r="AB119" i="2"/>
  <c r="Y119" i="2"/>
  <c r="V119" i="2"/>
  <c r="R119" i="2"/>
  <c r="AM119" i="2" s="1"/>
  <c r="AN119" i="2" s="1"/>
  <c r="Q119" i="2"/>
  <c r="S119" i="2" s="1"/>
  <c r="P119" i="2"/>
  <c r="M119" i="2"/>
  <c r="J119" i="2"/>
  <c r="F119" i="2"/>
  <c r="E119" i="2"/>
  <c r="D119" i="2"/>
  <c r="LD118" i="2"/>
  <c r="LC118" i="2"/>
  <c r="LB118" i="2"/>
  <c r="KZ118" i="2"/>
  <c r="KV118" i="2"/>
  <c r="KR118" i="2"/>
  <c r="KQ118" i="2"/>
  <c r="KP118" i="2"/>
  <c r="KN118" i="2"/>
  <c r="KM118" i="2"/>
  <c r="KS118" i="2" s="1"/>
  <c r="KL118" i="2"/>
  <c r="KK118" i="2"/>
  <c r="KJ118" i="2"/>
  <c r="KH118" i="2"/>
  <c r="KG118" i="2"/>
  <c r="KI118" i="2" s="1"/>
  <c r="KD118" i="2"/>
  <c r="KF118" i="2" s="1"/>
  <c r="JY118" i="2"/>
  <c r="JX118" i="2"/>
  <c r="JZ118" i="2" s="1"/>
  <c r="JV118" i="2"/>
  <c r="KB118" i="2" s="1"/>
  <c r="JP118" i="2"/>
  <c r="JN118" i="2"/>
  <c r="JM118" i="2"/>
  <c r="JL118" i="2"/>
  <c r="JJ118" i="2"/>
  <c r="JI118" i="2"/>
  <c r="JD118" i="2"/>
  <c r="JC118" i="2"/>
  <c r="JE118" i="2" s="1"/>
  <c r="JA118" i="2"/>
  <c r="IZ118" i="2"/>
  <c r="JB118" i="2" s="1"/>
  <c r="IX118" i="2"/>
  <c r="JG118" i="2" s="1"/>
  <c r="IR118" i="2"/>
  <c r="IP118" i="2"/>
  <c r="IO118" i="2"/>
  <c r="IN118" i="2"/>
  <c r="IL118" i="2"/>
  <c r="IK118" i="2"/>
  <c r="IH118" i="2"/>
  <c r="IJ118" i="2" s="1"/>
  <c r="HZ118" i="2"/>
  <c r="HX118" i="2"/>
  <c r="HW118" i="2"/>
  <c r="HV118" i="2"/>
  <c r="HT118" i="2"/>
  <c r="HS118" i="2"/>
  <c r="HR118" i="2"/>
  <c r="HQ118" i="2"/>
  <c r="HP118" i="2"/>
  <c r="HL118" i="2"/>
  <c r="HK118" i="2"/>
  <c r="HJ118" i="2"/>
  <c r="HM118" i="2" s="1"/>
  <c r="HO118" i="2" s="1"/>
  <c r="HH118" i="2"/>
  <c r="HN118" i="2" s="1"/>
  <c r="HG118" i="2"/>
  <c r="HI118" i="2" s="1"/>
  <c r="HE118" i="2"/>
  <c r="HD118" i="2"/>
  <c r="HB118" i="2"/>
  <c r="HA118" i="2"/>
  <c r="GV118" i="2"/>
  <c r="GW118" i="2" s="1"/>
  <c r="GU118" i="2"/>
  <c r="GT118" i="2"/>
  <c r="GS118" i="2"/>
  <c r="GR118" i="2"/>
  <c r="GM118" i="2"/>
  <c r="GL118" i="2"/>
  <c r="GO118" i="2" s="1"/>
  <c r="GQ118" i="2" s="1"/>
  <c r="GJ118" i="2"/>
  <c r="GI118" i="2"/>
  <c r="GK118" i="2" s="1"/>
  <c r="GG118" i="2"/>
  <c r="GP118" i="2" s="1"/>
  <c r="GF118" i="2"/>
  <c r="GD118" i="2"/>
  <c r="GE118" i="2" s="1"/>
  <c r="GC118" i="2"/>
  <c r="FX118" i="2"/>
  <c r="FY118" i="2" s="1"/>
  <c r="FW118" i="2"/>
  <c r="FV118" i="2"/>
  <c r="FU118" i="2"/>
  <c r="FT118" i="2"/>
  <c r="FR118" i="2"/>
  <c r="FQ118" i="2"/>
  <c r="FL118" i="2"/>
  <c r="FK118" i="2"/>
  <c r="FM118" i="2" s="1"/>
  <c r="FI118" i="2"/>
  <c r="FF118" i="2"/>
  <c r="FE118" i="2"/>
  <c r="EZ118" i="2"/>
  <c r="FA118" i="2" s="1"/>
  <c r="EY118" i="2"/>
  <c r="EX118" i="2"/>
  <c r="EW118" i="2"/>
  <c r="EV118" i="2"/>
  <c r="ET118" i="2"/>
  <c r="ES118" i="2"/>
  <c r="ER118" i="2"/>
  <c r="EQ118" i="2"/>
  <c r="EP118" i="2"/>
  <c r="EK118" i="2"/>
  <c r="EK121" i="2" s="1"/>
  <c r="EJ118" i="2"/>
  <c r="EL118" i="2" s="1"/>
  <c r="EH118" i="2"/>
  <c r="EF118" i="2"/>
  <c r="EE118" i="2"/>
  <c r="ED118" i="2"/>
  <c r="EC118" i="2"/>
  <c r="EB118" i="2"/>
  <c r="EA118" i="2"/>
  <c r="DS118" i="2"/>
  <c r="DR118" i="2"/>
  <c r="DU118" i="2" s="1"/>
  <c r="DW118" i="2" s="1"/>
  <c r="DP118" i="2"/>
  <c r="DV118" i="2" s="1"/>
  <c r="DO118" i="2"/>
  <c r="DQ118" i="2" s="1"/>
  <c r="DM118" i="2"/>
  <c r="DL118" i="2"/>
  <c r="DN118" i="2" s="1"/>
  <c r="DJ118" i="2"/>
  <c r="DK118" i="2" s="1"/>
  <c r="DI118" i="2"/>
  <c r="DH118" i="2"/>
  <c r="DG118" i="2"/>
  <c r="DF118" i="2"/>
  <c r="CX118" i="2"/>
  <c r="CW118" i="2"/>
  <c r="CY118" i="2" s="1"/>
  <c r="CV118" i="2"/>
  <c r="CU118" i="2"/>
  <c r="CT118" i="2"/>
  <c r="CZ118" i="2" s="1"/>
  <c r="DB118" i="2" s="1"/>
  <c r="CR118" i="2"/>
  <c r="DA118" i="2" s="1"/>
  <c r="CQ118" i="2"/>
  <c r="CS118" i="2" s="1"/>
  <c r="CO118" i="2"/>
  <c r="CN118" i="2"/>
  <c r="CL118" i="2"/>
  <c r="CM118" i="2" s="1"/>
  <c r="CK118" i="2"/>
  <c r="CJ118" i="2"/>
  <c r="CI118" i="2"/>
  <c r="CH118" i="2"/>
  <c r="CF118" i="2"/>
  <c r="CG118" i="2" s="1"/>
  <c r="CE118" i="2"/>
  <c r="BZ118" i="2"/>
  <c r="BY118" i="2"/>
  <c r="CA118" i="2" s="1"/>
  <c r="BX118" i="2"/>
  <c r="BW118" i="2"/>
  <c r="BV118" i="2"/>
  <c r="BT118" i="2"/>
  <c r="BS118" i="2"/>
  <c r="BU118" i="2" s="1"/>
  <c r="BQ118" i="2"/>
  <c r="CC118" i="2" s="1"/>
  <c r="BP118" i="2"/>
  <c r="BN118" i="2"/>
  <c r="BL118" i="2"/>
  <c r="BK118" i="2"/>
  <c r="BJ118" i="2"/>
  <c r="BH118" i="2"/>
  <c r="BF118" i="2"/>
  <c r="BE118" i="2"/>
  <c r="BD118" i="2"/>
  <c r="BB118" i="2"/>
  <c r="BA118" i="2"/>
  <c r="AY118" i="2"/>
  <c r="AV118" i="2"/>
  <c r="AU118" i="2"/>
  <c r="AW118" i="2" s="1"/>
  <c r="AS118" i="2"/>
  <c r="AR118" i="2"/>
  <c r="AP118" i="2"/>
  <c r="AQ118" i="2" s="1"/>
  <c r="AO118" i="2"/>
  <c r="AK118" i="2"/>
  <c r="AJ118" i="2"/>
  <c r="AI118" i="2"/>
  <c r="AH118" i="2"/>
  <c r="AG118" i="2"/>
  <c r="AF118" i="2"/>
  <c r="AD118" i="2"/>
  <c r="AC118" i="2"/>
  <c r="AE118" i="2" s="1"/>
  <c r="AB118" i="2"/>
  <c r="AA118" i="2"/>
  <c r="Z118" i="2"/>
  <c r="Z121" i="2" s="1"/>
  <c r="AB121" i="2" s="1"/>
  <c r="X118" i="2"/>
  <c r="W118" i="2"/>
  <c r="Y118" i="2" s="1"/>
  <c r="U118" i="2"/>
  <c r="T118" i="2"/>
  <c r="R118" i="2"/>
  <c r="P118" i="2"/>
  <c r="O118" i="2"/>
  <c r="N118" i="2"/>
  <c r="M118" i="2"/>
  <c r="L118" i="2"/>
  <c r="K118" i="2"/>
  <c r="J118" i="2"/>
  <c r="I118" i="2"/>
  <c r="H118" i="2"/>
  <c r="E118" i="2"/>
  <c r="C118" i="2"/>
  <c r="B118" i="2"/>
  <c r="LD117" i="2"/>
  <c r="LA117" i="2"/>
  <c r="KY117" i="2"/>
  <c r="KY118" i="2" s="1"/>
  <c r="LA118" i="2" s="1"/>
  <c r="KW117" i="2"/>
  <c r="KU117" i="2"/>
  <c r="KT117" i="2"/>
  <c r="KS117" i="2"/>
  <c r="KR117" i="2"/>
  <c r="KO117" i="2"/>
  <c r="KL117" i="2"/>
  <c r="KI117" i="2"/>
  <c r="KE117" i="2"/>
  <c r="KE118" i="2" s="1"/>
  <c r="KD117" i="2"/>
  <c r="KV117" i="2" s="1"/>
  <c r="KB117" i="2"/>
  <c r="KA117" i="2"/>
  <c r="KC117" i="2" s="1"/>
  <c r="JZ117" i="2"/>
  <c r="JW117" i="2"/>
  <c r="JV117" i="2"/>
  <c r="JU117" i="2"/>
  <c r="JU118" i="2" s="1"/>
  <c r="JS117" i="2"/>
  <c r="JR117" i="2"/>
  <c r="JT117" i="2" s="1"/>
  <c r="JQ117" i="2"/>
  <c r="JO117" i="2"/>
  <c r="JO118" i="2" s="1"/>
  <c r="JQ118" i="2" s="1"/>
  <c r="JN117" i="2"/>
  <c r="JK117" i="2"/>
  <c r="JG117" i="2"/>
  <c r="JE117" i="2"/>
  <c r="JB117" i="2"/>
  <c r="IW117" i="2"/>
  <c r="IR117" i="2"/>
  <c r="IQ117" i="2"/>
  <c r="IS117" i="2" s="1"/>
  <c r="IP117" i="2"/>
  <c r="IM117" i="2"/>
  <c r="II117" i="2"/>
  <c r="II118" i="2" s="1"/>
  <c r="IH117" i="2"/>
  <c r="IJ117" i="2" s="1"/>
  <c r="IC117" i="2"/>
  <c r="IA117" i="2"/>
  <c r="HY117" i="2"/>
  <c r="HY118" i="2" s="1"/>
  <c r="IA118" i="2" s="1"/>
  <c r="HX117" i="2"/>
  <c r="HU117" i="2"/>
  <c r="HR117" i="2"/>
  <c r="HN117" i="2"/>
  <c r="HO117" i="2" s="1"/>
  <c r="HM117" i="2"/>
  <c r="HL117" i="2"/>
  <c r="HI117" i="2"/>
  <c r="HF117" i="2"/>
  <c r="HC117" i="2"/>
  <c r="GW117" i="2"/>
  <c r="GT117" i="2"/>
  <c r="GP117" i="2"/>
  <c r="GO117" i="2"/>
  <c r="GQ117" i="2" s="1"/>
  <c r="GN117" i="2"/>
  <c r="GK117" i="2"/>
  <c r="GH117" i="2"/>
  <c r="GE117" i="2"/>
  <c r="GA117" i="2"/>
  <c r="FY117" i="2"/>
  <c r="FV117" i="2"/>
  <c r="FT117" i="2"/>
  <c r="FZ117" i="2" s="1"/>
  <c r="GB117" i="2" s="1"/>
  <c r="FS117" i="2"/>
  <c r="FO117" i="2"/>
  <c r="GY117" i="2" s="1"/>
  <c r="FM117" i="2"/>
  <c r="FH117" i="2"/>
  <c r="FN117" i="2" s="1"/>
  <c r="FP117" i="2" s="1"/>
  <c r="FG117" i="2"/>
  <c r="FD117" i="2"/>
  <c r="FC117" i="2"/>
  <c r="FB117" i="2"/>
  <c r="FA117" i="2"/>
  <c r="EX117" i="2"/>
  <c r="EU117" i="2"/>
  <c r="ER117" i="2"/>
  <c r="EP117" i="2"/>
  <c r="EN117" i="2"/>
  <c r="EL117" i="2"/>
  <c r="EG117" i="2"/>
  <c r="EF117" i="2"/>
  <c r="EC117" i="2"/>
  <c r="DV117" i="2"/>
  <c r="DU117" i="2"/>
  <c r="DW117" i="2" s="1"/>
  <c r="DT117" i="2"/>
  <c r="DQ117" i="2"/>
  <c r="DN117" i="2"/>
  <c r="DM117" i="2"/>
  <c r="DL117" i="2"/>
  <c r="DK117" i="2"/>
  <c r="DH117" i="2"/>
  <c r="DD117" i="2"/>
  <c r="DB117" i="2"/>
  <c r="DA117" i="2"/>
  <c r="CZ117" i="2"/>
  <c r="CW117" i="2"/>
  <c r="CY117" i="2" s="1"/>
  <c r="CV117" i="2"/>
  <c r="CS117" i="2"/>
  <c r="CO117" i="2"/>
  <c r="CP117" i="2" s="1"/>
  <c r="CN117" i="2"/>
  <c r="CM117" i="2"/>
  <c r="CJ117" i="2"/>
  <c r="CG117" i="2"/>
  <c r="CC117" i="2"/>
  <c r="CD117" i="2" s="1"/>
  <c r="CB117" i="2"/>
  <c r="CA117" i="2"/>
  <c r="BY117" i="2"/>
  <c r="BX117" i="2"/>
  <c r="BU117" i="2"/>
  <c r="BR117" i="2"/>
  <c r="BM117" i="2"/>
  <c r="BM118" i="2" s="1"/>
  <c r="BO118" i="2" s="1"/>
  <c r="BL117" i="2"/>
  <c r="BI117" i="2"/>
  <c r="BH117" i="2"/>
  <c r="BG117" i="2"/>
  <c r="BF117" i="2"/>
  <c r="BC117" i="2"/>
  <c r="AX117" i="2"/>
  <c r="DC117" i="2" s="1"/>
  <c r="DE117" i="2" s="1"/>
  <c r="AW117" i="2"/>
  <c r="AT117" i="2"/>
  <c r="AR117" i="2"/>
  <c r="AQ117" i="2"/>
  <c r="AM117" i="2"/>
  <c r="AK117" i="2"/>
  <c r="AH117" i="2"/>
  <c r="AE117" i="2"/>
  <c r="AB117" i="2"/>
  <c r="Y117" i="2"/>
  <c r="V117" i="2"/>
  <c r="Q117" i="2"/>
  <c r="P117" i="2"/>
  <c r="M117" i="2"/>
  <c r="J117" i="2"/>
  <c r="F117" i="2"/>
  <c r="E117" i="2"/>
  <c r="G117" i="2" s="1"/>
  <c r="D117" i="2"/>
  <c r="LD116" i="2"/>
  <c r="LA116" i="2"/>
  <c r="KU116" i="2"/>
  <c r="KT116" i="2"/>
  <c r="KW116" i="2" s="1"/>
  <c r="KS116" i="2"/>
  <c r="KR116" i="2"/>
  <c r="KO116" i="2"/>
  <c r="KL116" i="2"/>
  <c r="KI116" i="2"/>
  <c r="KD116" i="2"/>
  <c r="KC116" i="2"/>
  <c r="KB116" i="2"/>
  <c r="KA116" i="2"/>
  <c r="JZ116" i="2"/>
  <c r="JW116" i="2"/>
  <c r="JS116" i="2"/>
  <c r="JR116" i="2"/>
  <c r="JT116" i="2" s="1"/>
  <c r="JQ116" i="2"/>
  <c r="JN116" i="2"/>
  <c r="JK116" i="2"/>
  <c r="JG116" i="2"/>
  <c r="JF116" i="2"/>
  <c r="JH116" i="2" s="1"/>
  <c r="JE116" i="2"/>
  <c r="JB116" i="2"/>
  <c r="IY116" i="2"/>
  <c r="IS116" i="2"/>
  <c r="IR116" i="2"/>
  <c r="IQ116" i="2"/>
  <c r="IP116" i="2"/>
  <c r="IM116" i="2"/>
  <c r="IJ116" i="2"/>
  <c r="IC116" i="2"/>
  <c r="IB116" i="2"/>
  <c r="IA116" i="2"/>
  <c r="HX116" i="2"/>
  <c r="HU116" i="2"/>
  <c r="HR116" i="2"/>
  <c r="HO116" i="2"/>
  <c r="HN116" i="2"/>
  <c r="IF116" i="2" s="1"/>
  <c r="IU116" i="2" s="1"/>
  <c r="HM116" i="2"/>
  <c r="HL116" i="2"/>
  <c r="HI116" i="2"/>
  <c r="HF116" i="2"/>
  <c r="HC116" i="2"/>
  <c r="GW116" i="2"/>
  <c r="GT116" i="2"/>
  <c r="GP116" i="2"/>
  <c r="GO116" i="2"/>
  <c r="GQ116" i="2" s="1"/>
  <c r="GN116" i="2"/>
  <c r="GK116" i="2"/>
  <c r="GH116" i="2"/>
  <c r="GE116" i="2"/>
  <c r="GB116" i="2"/>
  <c r="GA116" i="2"/>
  <c r="FZ116" i="2"/>
  <c r="FY116" i="2"/>
  <c r="FV116" i="2"/>
  <c r="FS116" i="2"/>
  <c r="FO116" i="2"/>
  <c r="FN116" i="2"/>
  <c r="FP116" i="2" s="1"/>
  <c r="FM116" i="2"/>
  <c r="FJ116" i="2"/>
  <c r="FG116" i="2"/>
  <c r="FC116" i="2"/>
  <c r="GY116" i="2" s="1"/>
  <c r="FB116" i="2"/>
  <c r="FD116" i="2" s="1"/>
  <c r="FA116" i="2"/>
  <c r="EX116" i="2"/>
  <c r="EU116" i="2"/>
  <c r="ER116" i="2"/>
  <c r="EO116" i="2"/>
  <c r="EN116" i="2"/>
  <c r="EM116" i="2"/>
  <c r="GX116" i="2" s="1"/>
  <c r="GZ116" i="2" s="1"/>
  <c r="EL116" i="2"/>
  <c r="EI116" i="2"/>
  <c r="EF116" i="2"/>
  <c r="EC116" i="2"/>
  <c r="DW116" i="2"/>
  <c r="DV116" i="2"/>
  <c r="DU116" i="2"/>
  <c r="DT116" i="2"/>
  <c r="DQ116" i="2"/>
  <c r="DM116" i="2"/>
  <c r="DN116" i="2" s="1"/>
  <c r="DL116" i="2"/>
  <c r="DK116" i="2"/>
  <c r="DH116" i="2"/>
  <c r="DA116" i="2"/>
  <c r="DB116" i="2" s="1"/>
  <c r="CZ116" i="2"/>
  <c r="CY116" i="2"/>
  <c r="CV116" i="2"/>
  <c r="CS116" i="2"/>
  <c r="CP116" i="2"/>
  <c r="CO116" i="2"/>
  <c r="CN116" i="2"/>
  <c r="CM116" i="2"/>
  <c r="CJ116" i="2"/>
  <c r="CG116" i="2"/>
  <c r="CC116" i="2"/>
  <c r="CB116" i="2"/>
  <c r="CD116" i="2" s="1"/>
  <c r="CA116" i="2"/>
  <c r="BX116" i="2"/>
  <c r="BU116" i="2"/>
  <c r="BR116" i="2"/>
  <c r="BO116" i="2"/>
  <c r="BL116" i="2"/>
  <c r="BH116" i="2"/>
  <c r="DD116" i="2" s="1"/>
  <c r="BG116" i="2"/>
  <c r="BF116" i="2"/>
  <c r="BC116" i="2"/>
  <c r="AZ116" i="2"/>
  <c r="AW116" i="2"/>
  <c r="AT116" i="2"/>
  <c r="AQ116" i="2"/>
  <c r="AM116" i="2"/>
  <c r="AL116" i="2"/>
  <c r="AK116" i="2"/>
  <c r="AH116" i="2"/>
  <c r="AE116" i="2"/>
  <c r="AB116" i="2"/>
  <c r="Y116" i="2"/>
  <c r="V116" i="2"/>
  <c r="S116" i="2"/>
  <c r="P116" i="2"/>
  <c r="M116" i="2"/>
  <c r="J116" i="2"/>
  <c r="G116" i="2"/>
  <c r="D116" i="2"/>
  <c r="LD115" i="2"/>
  <c r="LA115" i="2"/>
  <c r="KT115" i="2"/>
  <c r="KW115" i="2" s="1"/>
  <c r="KS115" i="2"/>
  <c r="KR115" i="2"/>
  <c r="KO115" i="2"/>
  <c r="KL115" i="2"/>
  <c r="KI115" i="2"/>
  <c r="KF115" i="2"/>
  <c r="KB115" i="2"/>
  <c r="KA115" i="2"/>
  <c r="JZ115" i="2"/>
  <c r="JW115" i="2"/>
  <c r="JS115" i="2"/>
  <c r="JR115" i="2"/>
  <c r="JT115" i="2" s="1"/>
  <c r="JQ115" i="2"/>
  <c r="JN115" i="2"/>
  <c r="JK115" i="2"/>
  <c r="JG115" i="2"/>
  <c r="JH115" i="2" s="1"/>
  <c r="JF115" i="2"/>
  <c r="JE115" i="2"/>
  <c r="JB115" i="2"/>
  <c r="IY115" i="2"/>
  <c r="IU115" i="2"/>
  <c r="IS115" i="2"/>
  <c r="IR115" i="2"/>
  <c r="IQ115" i="2"/>
  <c r="IP115" i="2"/>
  <c r="IM115" i="2"/>
  <c r="IJ115" i="2"/>
  <c r="IE115" i="2"/>
  <c r="IC115" i="2"/>
  <c r="IF115" i="2" s="1"/>
  <c r="IB115" i="2"/>
  <c r="ID115" i="2" s="1"/>
  <c r="IA115" i="2"/>
  <c r="HX115" i="2"/>
  <c r="HU115" i="2"/>
  <c r="HR115" i="2"/>
  <c r="HO115" i="2"/>
  <c r="HN115" i="2"/>
  <c r="HM115" i="2"/>
  <c r="HL115" i="2"/>
  <c r="HI115" i="2"/>
  <c r="HF115" i="2"/>
  <c r="HC115" i="2"/>
  <c r="GY115" i="2"/>
  <c r="GW115" i="2"/>
  <c r="GT115" i="2"/>
  <c r="GP115" i="2"/>
  <c r="GO115" i="2"/>
  <c r="GN115" i="2"/>
  <c r="GK115" i="2"/>
  <c r="GH115" i="2"/>
  <c r="GE115" i="2"/>
  <c r="GA115" i="2"/>
  <c r="FZ115" i="2"/>
  <c r="GB115" i="2" s="1"/>
  <c r="FY115" i="2"/>
  <c r="FV115" i="2"/>
  <c r="FS115" i="2"/>
  <c r="FO115" i="2"/>
  <c r="FN115" i="2"/>
  <c r="FP115" i="2" s="1"/>
  <c r="FM115" i="2"/>
  <c r="FJ115" i="2"/>
  <c r="FG115" i="2"/>
  <c r="FC115" i="2"/>
  <c r="FD115" i="2" s="1"/>
  <c r="FB115" i="2"/>
  <c r="FA115" i="2"/>
  <c r="EX115" i="2"/>
  <c r="EU115" i="2"/>
  <c r="ER115" i="2"/>
  <c r="EN115" i="2"/>
  <c r="EM115" i="2"/>
  <c r="EO115" i="2" s="1"/>
  <c r="EL115" i="2"/>
  <c r="EI115" i="2"/>
  <c r="EF115" i="2"/>
  <c r="EC115" i="2"/>
  <c r="DW115" i="2"/>
  <c r="DV115" i="2"/>
  <c r="DU115" i="2"/>
  <c r="DT115" i="2"/>
  <c r="DQ115" i="2"/>
  <c r="DM115" i="2"/>
  <c r="DN115" i="2" s="1"/>
  <c r="DL115" i="2"/>
  <c r="DK115" i="2"/>
  <c r="DH115" i="2"/>
  <c r="DA115" i="2"/>
  <c r="DB115" i="2" s="1"/>
  <c r="CZ115" i="2"/>
  <c r="CY115" i="2"/>
  <c r="CV115" i="2"/>
  <c r="CS115" i="2"/>
  <c r="CO115" i="2"/>
  <c r="CN115" i="2"/>
  <c r="CP115" i="2" s="1"/>
  <c r="CM115" i="2"/>
  <c r="CJ115" i="2"/>
  <c r="CG115" i="2"/>
  <c r="CC115" i="2"/>
  <c r="CB115" i="2"/>
  <c r="CD115" i="2" s="1"/>
  <c r="CA115" i="2"/>
  <c r="BX115" i="2"/>
  <c r="BU115" i="2"/>
  <c r="BR115" i="2"/>
  <c r="BO115" i="2"/>
  <c r="BL115" i="2"/>
  <c r="BI115" i="2"/>
  <c r="BH115" i="2"/>
  <c r="DD115" i="2" s="1"/>
  <c r="BG115" i="2"/>
  <c r="BF115" i="2"/>
  <c r="BC115" i="2"/>
  <c r="AZ115" i="2"/>
  <c r="AW115" i="2"/>
  <c r="AT115" i="2"/>
  <c r="AQ115" i="2"/>
  <c r="AM115" i="2"/>
  <c r="AL115" i="2"/>
  <c r="AK115" i="2"/>
  <c r="AH115" i="2"/>
  <c r="AE115" i="2"/>
  <c r="AB115" i="2"/>
  <c r="Y115" i="2"/>
  <c r="V115" i="2"/>
  <c r="S115" i="2"/>
  <c r="P115" i="2"/>
  <c r="M115" i="2"/>
  <c r="J115" i="2"/>
  <c r="G115" i="2"/>
  <c r="D115" i="2"/>
  <c r="LC114" i="2"/>
  <c r="LC121" i="2" s="1"/>
  <c r="LB114" i="2"/>
  <c r="LB121" i="2" s="1"/>
  <c r="KQ114" i="2"/>
  <c r="KQ121" i="2" s="1"/>
  <c r="KP114" i="2"/>
  <c r="KR114" i="2" s="1"/>
  <c r="KN114" i="2"/>
  <c r="KT114" i="2" s="1"/>
  <c r="KM114" i="2"/>
  <c r="KM121" i="2" s="1"/>
  <c r="KK114" i="2"/>
  <c r="KJ114" i="2"/>
  <c r="KI114" i="2"/>
  <c r="KH114" i="2"/>
  <c r="KH121" i="2" s="1"/>
  <c r="KG114" i="2"/>
  <c r="KG121" i="2" s="1"/>
  <c r="KI121" i="2" s="1"/>
  <c r="KE114" i="2"/>
  <c r="JY114" i="2"/>
  <c r="JY121" i="2" s="1"/>
  <c r="JX114" i="2"/>
  <c r="JV114" i="2"/>
  <c r="KB114" i="2" s="1"/>
  <c r="JU114" i="2"/>
  <c r="JP114" i="2"/>
  <c r="JP121" i="2" s="1"/>
  <c r="JP128" i="2" s="1"/>
  <c r="JO114" i="2"/>
  <c r="JM114" i="2"/>
  <c r="JK114" i="2"/>
  <c r="JJ114" i="2"/>
  <c r="JJ121" i="2" s="1"/>
  <c r="JI114" i="2"/>
  <c r="JE114" i="2"/>
  <c r="JD114" i="2"/>
  <c r="JD121" i="2" s="1"/>
  <c r="JC114" i="2"/>
  <c r="JA114" i="2"/>
  <c r="JA121" i="2" s="1"/>
  <c r="JA128" i="2" s="1"/>
  <c r="JA283" i="2" s="1"/>
  <c r="IZ114" i="2"/>
  <c r="IW114" i="2"/>
  <c r="IR114" i="2"/>
  <c r="IQ114" i="2"/>
  <c r="IO114" i="2"/>
  <c r="IN114" i="2"/>
  <c r="IN121" i="2" s="1"/>
  <c r="IM114" i="2"/>
  <c r="IL114" i="2"/>
  <c r="IL121" i="2" s="1"/>
  <c r="IK114" i="2"/>
  <c r="IA114" i="2"/>
  <c r="HZ114" i="2"/>
  <c r="HZ121" i="2" s="1"/>
  <c r="HY114" i="2"/>
  <c r="HY121" i="2" s="1"/>
  <c r="IA121" i="2" s="1"/>
  <c r="HV114" i="2"/>
  <c r="HT114" i="2"/>
  <c r="HS114" i="2"/>
  <c r="HU114" i="2" s="1"/>
  <c r="HQ114" i="2"/>
  <c r="HP114" i="2"/>
  <c r="HP121" i="2" s="1"/>
  <c r="HL114" i="2"/>
  <c r="HK114" i="2"/>
  <c r="HK121" i="2" s="1"/>
  <c r="HJ114" i="2"/>
  <c r="HG114" i="2"/>
  <c r="HG121" i="2" s="1"/>
  <c r="HE114" i="2"/>
  <c r="HE121" i="2" s="1"/>
  <c r="HE128" i="2" s="1"/>
  <c r="HD114" i="2"/>
  <c r="HB114" i="2"/>
  <c r="HB121" i="2" s="1"/>
  <c r="HA114" i="2"/>
  <c r="GV114" i="2"/>
  <c r="GV121" i="2" s="1"/>
  <c r="GU114" i="2"/>
  <c r="GS114" i="2"/>
  <c r="GR114" i="2"/>
  <c r="GR121" i="2" s="1"/>
  <c r="GM114" i="2"/>
  <c r="GM121" i="2" s="1"/>
  <c r="GL114" i="2"/>
  <c r="GL121" i="2" s="1"/>
  <c r="GN121" i="2" s="1"/>
  <c r="GG114" i="2"/>
  <c r="GF114" i="2"/>
  <c r="GE114" i="2"/>
  <c r="GD114" i="2"/>
  <c r="GD121" i="2" s="1"/>
  <c r="GC114" i="2"/>
  <c r="GC121" i="2" s="1"/>
  <c r="GE121" i="2" s="1"/>
  <c r="FX114" i="2"/>
  <c r="FW114" i="2"/>
  <c r="FU114" i="2"/>
  <c r="FS114" i="2"/>
  <c r="FR114" i="2"/>
  <c r="FR121" i="2" s="1"/>
  <c r="FQ114" i="2"/>
  <c r="FM114" i="2"/>
  <c r="FL114" i="2"/>
  <c r="FK114" i="2"/>
  <c r="FK121" i="2" s="1"/>
  <c r="FM121" i="2" s="1"/>
  <c r="FH114" i="2"/>
  <c r="FF114" i="2"/>
  <c r="FE114" i="2"/>
  <c r="EZ114" i="2"/>
  <c r="EY114" i="2"/>
  <c r="EW114" i="2"/>
  <c r="EV114" i="2"/>
  <c r="EU114" i="2"/>
  <c r="ET114" i="2"/>
  <c r="ES114" i="2"/>
  <c r="EQ114" i="2"/>
  <c r="EQ121" i="2" s="1"/>
  <c r="EK114" i="2"/>
  <c r="EJ114" i="2"/>
  <c r="EG114" i="2"/>
  <c r="EE114" i="2"/>
  <c r="ED114" i="2"/>
  <c r="EF114" i="2" s="1"/>
  <c r="EB114" i="2"/>
  <c r="EB121" i="2" s="1"/>
  <c r="EA114" i="2"/>
  <c r="DS114" i="2"/>
  <c r="DR114" i="2"/>
  <c r="DR121" i="2" s="1"/>
  <c r="DQ114" i="2"/>
  <c r="DP114" i="2"/>
  <c r="DP121" i="2" s="1"/>
  <c r="DO114" i="2"/>
  <c r="DO121" i="2" s="1"/>
  <c r="DU121" i="2" s="1"/>
  <c r="DI114" i="2"/>
  <c r="DI121" i="2" s="1"/>
  <c r="DG114" i="2"/>
  <c r="DG121" i="2" s="1"/>
  <c r="DF114" i="2"/>
  <c r="DH114" i="2" s="1"/>
  <c r="CY114" i="2"/>
  <c r="CX114" i="2"/>
  <c r="CX121" i="2" s="1"/>
  <c r="CW114" i="2"/>
  <c r="CW121" i="2" s="1"/>
  <c r="CV114" i="2"/>
  <c r="CU114" i="2"/>
  <c r="DA114" i="2" s="1"/>
  <c r="CS114" i="2"/>
  <c r="CR114" i="2"/>
  <c r="CR121" i="2" s="1"/>
  <c r="CQ114" i="2"/>
  <c r="CM114" i="2"/>
  <c r="CL114" i="2"/>
  <c r="CK114" i="2"/>
  <c r="CI114" i="2"/>
  <c r="CI121" i="2" s="1"/>
  <c r="CJ121" i="2" s="1"/>
  <c r="CH114" i="2"/>
  <c r="CJ114" i="2" s="1"/>
  <c r="CF114" i="2"/>
  <c r="CF121" i="2" s="1"/>
  <c r="CE114" i="2"/>
  <c r="BZ114" i="2"/>
  <c r="BZ121" i="2" s="1"/>
  <c r="BW114" i="2"/>
  <c r="BV114" i="2"/>
  <c r="BV121" i="2" s="1"/>
  <c r="BU114" i="2"/>
  <c r="BT114" i="2"/>
  <c r="BT121" i="2" s="1"/>
  <c r="BS114" i="2"/>
  <c r="BQ114" i="2"/>
  <c r="BQ121" i="2" s="1"/>
  <c r="BQ128" i="2" s="1"/>
  <c r="BP114" i="2"/>
  <c r="BM114" i="2"/>
  <c r="BK114" i="2"/>
  <c r="BK121" i="2" s="1"/>
  <c r="BJ114" i="2"/>
  <c r="BL114" i="2" s="1"/>
  <c r="BG114" i="2"/>
  <c r="BD114" i="2"/>
  <c r="BD121" i="2" s="1"/>
  <c r="BC114" i="2"/>
  <c r="BB114" i="2"/>
  <c r="BB121" i="2" s="1"/>
  <c r="BA114" i="2"/>
  <c r="AY114" i="2"/>
  <c r="AY121" i="2" s="1"/>
  <c r="AW114" i="2"/>
  <c r="AV114" i="2"/>
  <c r="AV121" i="2" s="1"/>
  <c r="AU114" i="2"/>
  <c r="AU121" i="2" s="1"/>
  <c r="AW121" i="2" s="1"/>
  <c r="AQ114" i="2"/>
  <c r="AP114" i="2"/>
  <c r="AP121" i="2" s="1"/>
  <c r="AO114" i="2"/>
  <c r="AO121" i="2" s="1"/>
  <c r="AQ121" i="2" s="1"/>
  <c r="AJ114" i="2"/>
  <c r="AJ121" i="2" s="1"/>
  <c r="AI114" i="2"/>
  <c r="AG114" i="2"/>
  <c r="AF114" i="2"/>
  <c r="AF121" i="2" s="1"/>
  <c r="AE114" i="2"/>
  <c r="AD114" i="2"/>
  <c r="AD121" i="2" s="1"/>
  <c r="AE121" i="2" s="1"/>
  <c r="AC114" i="2"/>
  <c r="AC121" i="2" s="1"/>
  <c r="AA114" i="2"/>
  <c r="AA121" i="2" s="1"/>
  <c r="Z114" i="2"/>
  <c r="Y114" i="2"/>
  <c r="X114" i="2"/>
  <c r="W114" i="2"/>
  <c r="W121" i="2" s="1"/>
  <c r="U114" i="2"/>
  <c r="U121" i="2" s="1"/>
  <c r="T114" i="2"/>
  <c r="Q114" i="2"/>
  <c r="O114" i="2"/>
  <c r="N114" i="2"/>
  <c r="N121" i="2" s="1"/>
  <c r="P121" i="2" s="1"/>
  <c r="L114" i="2"/>
  <c r="L121" i="2" s="1"/>
  <c r="K114" i="2"/>
  <c r="I114" i="2"/>
  <c r="H114" i="2"/>
  <c r="H121" i="2" s="1"/>
  <c r="E114" i="2"/>
  <c r="E121" i="2" s="1"/>
  <c r="D114" i="2"/>
  <c r="C114" i="2"/>
  <c r="C121" i="2" s="1"/>
  <c r="B114" i="2"/>
  <c r="LD113" i="2"/>
  <c r="KZ113" i="2"/>
  <c r="KZ114" i="2" s="1"/>
  <c r="KZ121" i="2" s="1"/>
  <c r="KY113" i="2"/>
  <c r="KW113" i="2"/>
  <c r="KU113" i="2"/>
  <c r="KT113" i="2"/>
  <c r="KS113" i="2"/>
  <c r="KR113" i="2"/>
  <c r="KO113" i="2"/>
  <c r="KL113" i="2"/>
  <c r="KI113" i="2"/>
  <c r="KE113" i="2"/>
  <c r="KD113" i="2"/>
  <c r="KD114" i="2" s="1"/>
  <c r="KD121" i="2" s="1"/>
  <c r="KB113" i="2"/>
  <c r="KA113" i="2"/>
  <c r="KC113" i="2" s="1"/>
  <c r="JZ113" i="2"/>
  <c r="JW113" i="2"/>
  <c r="JV113" i="2"/>
  <c r="JU113" i="2"/>
  <c r="JR113" i="2"/>
  <c r="JQ113" i="2"/>
  <c r="JM113" i="2"/>
  <c r="JL113" i="2"/>
  <c r="JL114" i="2" s="1"/>
  <c r="JK113" i="2"/>
  <c r="JF113" i="2"/>
  <c r="JE113" i="2"/>
  <c r="IZ113" i="2"/>
  <c r="JB113" i="2" s="1"/>
  <c r="IX113" i="2"/>
  <c r="IX114" i="2" s="1"/>
  <c r="IX121" i="2" s="1"/>
  <c r="JG121" i="2" s="1"/>
  <c r="IW113" i="2"/>
  <c r="IY113" i="2" s="1"/>
  <c r="IR113" i="2"/>
  <c r="IS113" i="2" s="1"/>
  <c r="IQ113" i="2"/>
  <c r="IP113" i="2"/>
  <c r="IM113" i="2"/>
  <c r="II113" i="2"/>
  <c r="II114" i="2" s="1"/>
  <c r="II121" i="2" s="1"/>
  <c r="IH113" i="2"/>
  <c r="IB113" i="2"/>
  <c r="IA113" i="2"/>
  <c r="HX113" i="2"/>
  <c r="HW113" i="2"/>
  <c r="IC113" i="2" s="1"/>
  <c r="ID113" i="2" s="1"/>
  <c r="HU113" i="2"/>
  <c r="HR113" i="2"/>
  <c r="HM113" i="2"/>
  <c r="IE113" i="2" s="1"/>
  <c r="IT113" i="2" s="1"/>
  <c r="HL113" i="2"/>
  <c r="HI113" i="2"/>
  <c r="HH113" i="2"/>
  <c r="HN113" i="2" s="1"/>
  <c r="HF113" i="2"/>
  <c r="HC113" i="2"/>
  <c r="GW113" i="2"/>
  <c r="GT113" i="2"/>
  <c r="GS113" i="2"/>
  <c r="GN113" i="2"/>
  <c r="GJ113" i="2"/>
  <c r="GI113" i="2"/>
  <c r="GH113" i="2"/>
  <c r="GE113" i="2"/>
  <c r="FY113" i="2"/>
  <c r="FV113" i="2"/>
  <c r="FU113" i="2"/>
  <c r="GA113" i="2" s="1"/>
  <c r="FT113" i="2"/>
  <c r="FT114" i="2" s="1"/>
  <c r="FS113" i="2"/>
  <c r="FM113" i="2"/>
  <c r="FJ113" i="2"/>
  <c r="FI113" i="2"/>
  <c r="FH113" i="2"/>
  <c r="FN113" i="2" s="1"/>
  <c r="FG113" i="2"/>
  <c r="FB113" i="2"/>
  <c r="FA113" i="2"/>
  <c r="EX113" i="2"/>
  <c r="EW113" i="2"/>
  <c r="FC113" i="2" s="1"/>
  <c r="EU113" i="2"/>
  <c r="ER113" i="2"/>
  <c r="EQ113" i="2"/>
  <c r="EP113" i="2"/>
  <c r="EP114" i="2" s="1"/>
  <c r="EP121" i="2" s="1"/>
  <c r="ER121" i="2" s="1"/>
  <c r="EM113" i="2"/>
  <c r="EL113" i="2"/>
  <c r="EH113" i="2"/>
  <c r="EG113" i="2"/>
  <c r="EF113" i="2"/>
  <c r="EC113" i="2"/>
  <c r="DV113" i="2"/>
  <c r="DW113" i="2" s="1"/>
  <c r="DU113" i="2"/>
  <c r="DT113" i="2"/>
  <c r="DQ113" i="2"/>
  <c r="DM113" i="2"/>
  <c r="DL113" i="2"/>
  <c r="DJ113" i="2"/>
  <c r="DI113" i="2"/>
  <c r="DH113" i="2"/>
  <c r="DB113" i="2"/>
  <c r="DA113" i="2"/>
  <c r="CZ113" i="2"/>
  <c r="CY113" i="2"/>
  <c r="CV113" i="2"/>
  <c r="CU113" i="2"/>
  <c r="CT113" i="2"/>
  <c r="CT114" i="2" s="1"/>
  <c r="CS113" i="2"/>
  <c r="CP113" i="2"/>
  <c r="CO113" i="2"/>
  <c r="CN113" i="2"/>
  <c r="CM113" i="2"/>
  <c r="CJ113" i="2"/>
  <c r="CF113" i="2"/>
  <c r="CG113" i="2" s="1"/>
  <c r="CC113" i="2"/>
  <c r="CA113" i="2"/>
  <c r="BZ113" i="2"/>
  <c r="BY113" i="2"/>
  <c r="CB113" i="2" s="1"/>
  <c r="CD113" i="2" s="1"/>
  <c r="BX113" i="2"/>
  <c r="BU113" i="2"/>
  <c r="BR113" i="2"/>
  <c r="BN113" i="2"/>
  <c r="BN114" i="2" s="1"/>
  <c r="BN121" i="2" s="1"/>
  <c r="BM113" i="2"/>
  <c r="BO113" i="2" s="1"/>
  <c r="BL113" i="2"/>
  <c r="BG113" i="2"/>
  <c r="BF113" i="2"/>
  <c r="BE113" i="2"/>
  <c r="BH113" i="2" s="1"/>
  <c r="BI113" i="2" s="1"/>
  <c r="BC113" i="2"/>
  <c r="AZ113" i="2"/>
  <c r="AY113" i="2"/>
  <c r="AX113" i="2"/>
  <c r="AX114" i="2" s="1"/>
  <c r="AZ114" i="2" s="1"/>
  <c r="AW113" i="2"/>
  <c r="AS113" i="2"/>
  <c r="AR113" i="2"/>
  <c r="DC113" i="2" s="1"/>
  <c r="AQ113" i="2"/>
  <c r="AL113" i="2"/>
  <c r="AK113" i="2"/>
  <c r="AH113" i="2"/>
  <c r="AE113" i="2"/>
  <c r="AB113" i="2"/>
  <c r="Y113" i="2"/>
  <c r="V113" i="2"/>
  <c r="R113" i="2"/>
  <c r="R114" i="2" s="1"/>
  <c r="R121" i="2" s="1"/>
  <c r="Q113" i="2"/>
  <c r="S113" i="2" s="1"/>
  <c r="P113" i="2"/>
  <c r="M113" i="2"/>
  <c r="J113" i="2"/>
  <c r="F113" i="2"/>
  <c r="E113" i="2"/>
  <c r="D113" i="2"/>
  <c r="LD112" i="2"/>
  <c r="LA112" i="2"/>
  <c r="KT112" i="2"/>
  <c r="KW112" i="2" s="1"/>
  <c r="KS112" i="2"/>
  <c r="KR112" i="2"/>
  <c r="KO112" i="2"/>
  <c r="KL112" i="2"/>
  <c r="KI112" i="2"/>
  <c r="KF112" i="2"/>
  <c r="KB112" i="2"/>
  <c r="KA112" i="2"/>
  <c r="KC112" i="2" s="1"/>
  <c r="JZ112" i="2"/>
  <c r="JW112" i="2"/>
  <c r="JT112" i="2"/>
  <c r="JS112" i="2"/>
  <c r="JR112" i="2"/>
  <c r="JQ112" i="2"/>
  <c r="JN112" i="2"/>
  <c r="JK112" i="2"/>
  <c r="JH112" i="2"/>
  <c r="JG112" i="2"/>
  <c r="JF112" i="2"/>
  <c r="JE112" i="2"/>
  <c r="JB112" i="2"/>
  <c r="IY112" i="2"/>
  <c r="IR112" i="2"/>
  <c r="IS112" i="2" s="1"/>
  <c r="IQ112" i="2"/>
  <c r="IP112" i="2"/>
  <c r="IM112" i="2"/>
  <c r="IJ112" i="2"/>
  <c r="IB112" i="2"/>
  <c r="IA112" i="2"/>
  <c r="HW112" i="2"/>
  <c r="HU112" i="2"/>
  <c r="HR112" i="2"/>
  <c r="HM112" i="2"/>
  <c r="IE112" i="2" s="1"/>
  <c r="HL112" i="2"/>
  <c r="HH112" i="2"/>
  <c r="HF112" i="2"/>
  <c r="HC112" i="2"/>
  <c r="GW112" i="2"/>
  <c r="GT112" i="2"/>
  <c r="GQ112" i="2"/>
  <c r="GP112" i="2"/>
  <c r="GO112" i="2"/>
  <c r="GN112" i="2"/>
  <c r="GK112" i="2"/>
  <c r="GH112" i="2"/>
  <c r="GE112" i="2"/>
  <c r="GA112" i="2"/>
  <c r="FZ112" i="2"/>
  <c r="GB112" i="2" s="1"/>
  <c r="FY112" i="2"/>
  <c r="FV112" i="2"/>
  <c r="FS112" i="2"/>
  <c r="FP112" i="2"/>
  <c r="FO112" i="2"/>
  <c r="FN112" i="2"/>
  <c r="FM112" i="2"/>
  <c r="FJ112" i="2"/>
  <c r="FG112" i="2"/>
  <c r="FD112" i="2"/>
  <c r="FC112" i="2"/>
  <c r="FB112" i="2"/>
  <c r="FA112" i="2"/>
  <c r="EX112" i="2"/>
  <c r="EU112" i="2"/>
  <c r="ER112" i="2"/>
  <c r="EN112" i="2"/>
  <c r="EM112" i="2"/>
  <c r="EL112" i="2"/>
  <c r="EI112" i="2"/>
  <c r="EF112" i="2"/>
  <c r="EC112" i="2"/>
  <c r="DV112" i="2"/>
  <c r="DU112" i="2"/>
  <c r="DW112" i="2" s="1"/>
  <c r="DT112" i="2"/>
  <c r="DQ112" i="2"/>
  <c r="DN112" i="2"/>
  <c r="DM112" i="2"/>
  <c r="DL112" i="2"/>
  <c r="DK112" i="2"/>
  <c r="DH112" i="2"/>
  <c r="DA112" i="2"/>
  <c r="CZ112" i="2"/>
  <c r="DB112" i="2" s="1"/>
  <c r="CY112" i="2"/>
  <c r="CV112" i="2"/>
  <c r="CS112" i="2"/>
  <c r="CO112" i="2"/>
  <c r="CN112" i="2"/>
  <c r="CP112" i="2" s="1"/>
  <c r="CM112" i="2"/>
  <c r="CJ112" i="2"/>
  <c r="CG112" i="2"/>
  <c r="CD112" i="2"/>
  <c r="CC112" i="2"/>
  <c r="CB112" i="2"/>
  <c r="CA112" i="2"/>
  <c r="BX112" i="2"/>
  <c r="BU112" i="2"/>
  <c r="BR112" i="2"/>
  <c r="BO112" i="2"/>
  <c r="BL112" i="2"/>
  <c r="BH112" i="2"/>
  <c r="BG112" i="2"/>
  <c r="BF112" i="2"/>
  <c r="BC112" i="2"/>
  <c r="AZ112" i="2"/>
  <c r="AW112" i="2"/>
  <c r="AT112" i="2"/>
  <c r="AQ112" i="2"/>
  <c r="AM112" i="2"/>
  <c r="AL112" i="2"/>
  <c r="AK112" i="2"/>
  <c r="AH112" i="2"/>
  <c r="AE112" i="2"/>
  <c r="AB112" i="2"/>
  <c r="Y112" i="2"/>
  <c r="V112" i="2"/>
  <c r="S112" i="2"/>
  <c r="P112" i="2"/>
  <c r="M112" i="2"/>
  <c r="J112" i="2"/>
  <c r="G112" i="2"/>
  <c r="D112" i="2"/>
  <c r="LD111" i="2"/>
  <c r="LA111" i="2"/>
  <c r="KT111" i="2"/>
  <c r="KS111" i="2"/>
  <c r="KR111" i="2"/>
  <c r="KO111" i="2"/>
  <c r="KL111" i="2"/>
  <c r="KI111" i="2"/>
  <c r="KF111" i="2"/>
  <c r="KE111" i="2"/>
  <c r="KW111" i="2" s="1"/>
  <c r="KB111" i="2"/>
  <c r="KA111" i="2"/>
  <c r="KC111" i="2" s="1"/>
  <c r="JZ111" i="2"/>
  <c r="JW111" i="2"/>
  <c r="JS111" i="2"/>
  <c r="JR111" i="2"/>
  <c r="JT111" i="2" s="1"/>
  <c r="JQ111" i="2"/>
  <c r="JN111" i="2"/>
  <c r="JK111" i="2"/>
  <c r="JG111" i="2"/>
  <c r="JH111" i="2" s="1"/>
  <c r="JF111" i="2"/>
  <c r="JE111" i="2"/>
  <c r="JB111" i="2"/>
  <c r="IY111" i="2"/>
  <c r="IU111" i="2"/>
  <c r="IS111" i="2"/>
  <c r="IR111" i="2"/>
  <c r="IQ111" i="2"/>
  <c r="IP111" i="2"/>
  <c r="IM111" i="2"/>
  <c r="IJ111" i="2"/>
  <c r="IE111" i="2"/>
  <c r="IC111" i="2"/>
  <c r="IF111" i="2" s="1"/>
  <c r="IB111" i="2"/>
  <c r="ID111" i="2" s="1"/>
  <c r="IA111" i="2"/>
  <c r="HX111" i="2"/>
  <c r="HU111" i="2"/>
  <c r="HR111" i="2"/>
  <c r="HO111" i="2"/>
  <c r="HN111" i="2"/>
  <c r="HM111" i="2"/>
  <c r="HL111" i="2"/>
  <c r="HI111" i="2"/>
  <c r="HF111" i="2"/>
  <c r="HC111" i="2"/>
  <c r="GW111" i="2"/>
  <c r="GT111" i="2"/>
  <c r="GP111" i="2"/>
  <c r="GO111" i="2"/>
  <c r="GQ111" i="2" s="1"/>
  <c r="GN111" i="2"/>
  <c r="GK111" i="2"/>
  <c r="GH111" i="2"/>
  <c r="GE111" i="2"/>
  <c r="GA111" i="2"/>
  <c r="FZ111" i="2"/>
  <c r="GB111" i="2" s="1"/>
  <c r="FY111" i="2"/>
  <c r="FV111" i="2"/>
  <c r="FS111" i="2"/>
  <c r="FO111" i="2"/>
  <c r="FN111" i="2"/>
  <c r="FP111" i="2" s="1"/>
  <c r="FM111" i="2"/>
  <c r="FJ111" i="2"/>
  <c r="FG111" i="2"/>
  <c r="FC111" i="2"/>
  <c r="FD111" i="2" s="1"/>
  <c r="FB111" i="2"/>
  <c r="FA111" i="2"/>
  <c r="EX111" i="2"/>
  <c r="EU111" i="2"/>
  <c r="ER111" i="2"/>
  <c r="EN111" i="2"/>
  <c r="EM111" i="2"/>
  <c r="EL111" i="2"/>
  <c r="EI111" i="2"/>
  <c r="EF111" i="2"/>
  <c r="EC111" i="2"/>
  <c r="DW111" i="2"/>
  <c r="DV111" i="2"/>
  <c r="DU111" i="2"/>
  <c r="DT111" i="2"/>
  <c r="DQ111" i="2"/>
  <c r="DN111" i="2"/>
  <c r="DM111" i="2"/>
  <c r="DL111" i="2"/>
  <c r="DK111" i="2"/>
  <c r="DH111" i="2"/>
  <c r="DB111" i="2"/>
  <c r="DA111" i="2"/>
  <c r="CZ111" i="2"/>
  <c r="CY111" i="2"/>
  <c r="CV111" i="2"/>
  <c r="CS111" i="2"/>
  <c r="CO111" i="2"/>
  <c r="CN111" i="2"/>
  <c r="CP111" i="2" s="1"/>
  <c r="CM111" i="2"/>
  <c r="CJ111" i="2"/>
  <c r="CG111" i="2"/>
  <c r="CC111" i="2"/>
  <c r="CB111" i="2"/>
  <c r="CD111" i="2" s="1"/>
  <c r="CA111" i="2"/>
  <c r="BX111" i="2"/>
  <c r="BU111" i="2"/>
  <c r="BR111" i="2"/>
  <c r="BO111" i="2"/>
  <c r="BL111" i="2"/>
  <c r="BI111" i="2"/>
  <c r="BH111" i="2"/>
  <c r="BG111" i="2"/>
  <c r="BF111" i="2"/>
  <c r="BC111" i="2"/>
  <c r="AZ111" i="2"/>
  <c r="AW111" i="2"/>
  <c r="AT111" i="2"/>
  <c r="AQ111" i="2"/>
  <c r="AM111" i="2"/>
  <c r="AL111" i="2"/>
  <c r="AK111" i="2"/>
  <c r="AH111" i="2"/>
  <c r="AE111" i="2"/>
  <c r="AB111" i="2"/>
  <c r="Y111" i="2"/>
  <c r="V111" i="2"/>
  <c r="S111" i="2"/>
  <c r="P111" i="2"/>
  <c r="M111" i="2"/>
  <c r="J111" i="2"/>
  <c r="G111" i="2"/>
  <c r="D111" i="2"/>
  <c r="LD110" i="2"/>
  <c r="LA110" i="2"/>
  <c r="KW110" i="2"/>
  <c r="KU110" i="2"/>
  <c r="KT110" i="2"/>
  <c r="KS110" i="2"/>
  <c r="KV110" i="2" s="1"/>
  <c r="KX110" i="2" s="1"/>
  <c r="KR110" i="2"/>
  <c r="KO110" i="2"/>
  <c r="KL110" i="2"/>
  <c r="KI110" i="2"/>
  <c r="KF110" i="2"/>
  <c r="KC110" i="2"/>
  <c r="KB110" i="2"/>
  <c r="KA110" i="2"/>
  <c r="JZ110" i="2"/>
  <c r="JW110" i="2"/>
  <c r="JS110" i="2"/>
  <c r="JT110" i="2" s="1"/>
  <c r="JR110" i="2"/>
  <c r="JQ110" i="2"/>
  <c r="JN110" i="2"/>
  <c r="JK110" i="2"/>
  <c r="JG110" i="2"/>
  <c r="JH110" i="2" s="1"/>
  <c r="JF110" i="2"/>
  <c r="JE110" i="2"/>
  <c r="JB110" i="2"/>
  <c r="IY110" i="2"/>
  <c r="IR110" i="2"/>
  <c r="IQ110" i="2"/>
  <c r="IS110" i="2" s="1"/>
  <c r="IP110" i="2"/>
  <c r="IM110" i="2"/>
  <c r="IJ110" i="2"/>
  <c r="IC110" i="2"/>
  <c r="IB110" i="2"/>
  <c r="IA110" i="2"/>
  <c r="HX110" i="2"/>
  <c r="HU110" i="2"/>
  <c r="HR110" i="2"/>
  <c r="HN110" i="2"/>
  <c r="HM110" i="2"/>
  <c r="HL110" i="2"/>
  <c r="HI110" i="2"/>
  <c r="HF110" i="2"/>
  <c r="HC110" i="2"/>
  <c r="GW110" i="2"/>
  <c r="GT110" i="2"/>
  <c r="GQ110" i="2"/>
  <c r="GP110" i="2"/>
  <c r="GO110" i="2"/>
  <c r="GN110" i="2"/>
  <c r="GK110" i="2"/>
  <c r="GH110" i="2"/>
  <c r="GE110" i="2"/>
  <c r="GA110" i="2"/>
  <c r="FZ110" i="2"/>
  <c r="GB110" i="2" s="1"/>
  <c r="FY110" i="2"/>
  <c r="FV110" i="2"/>
  <c r="FS110" i="2"/>
  <c r="FO110" i="2"/>
  <c r="FP110" i="2" s="1"/>
  <c r="FN110" i="2"/>
  <c r="FM110" i="2"/>
  <c r="FJ110" i="2"/>
  <c r="FG110" i="2"/>
  <c r="FD110" i="2"/>
  <c r="FC110" i="2"/>
  <c r="FB110" i="2"/>
  <c r="FA110" i="2"/>
  <c r="EX110" i="2"/>
  <c r="EU110" i="2"/>
  <c r="ER110" i="2"/>
  <c r="EN110" i="2"/>
  <c r="GY110" i="2" s="1"/>
  <c r="EM110" i="2"/>
  <c r="EL110" i="2"/>
  <c r="EI110" i="2"/>
  <c r="EF110" i="2"/>
  <c r="EC110" i="2"/>
  <c r="DV110" i="2"/>
  <c r="DU110" i="2"/>
  <c r="DW110" i="2" s="1"/>
  <c r="DT110" i="2"/>
  <c r="DQ110" i="2"/>
  <c r="DM110" i="2"/>
  <c r="DL110" i="2"/>
  <c r="DN110" i="2" s="1"/>
  <c r="DK110" i="2"/>
  <c r="DH110" i="2"/>
  <c r="DA110" i="2"/>
  <c r="CZ110" i="2"/>
  <c r="DB110" i="2" s="1"/>
  <c r="CY110" i="2"/>
  <c r="CV110" i="2"/>
  <c r="CS110" i="2"/>
  <c r="CO110" i="2"/>
  <c r="CN110" i="2"/>
  <c r="CP110" i="2" s="1"/>
  <c r="CM110" i="2"/>
  <c r="CJ110" i="2"/>
  <c r="CG110" i="2"/>
  <c r="CC110" i="2"/>
  <c r="CD110" i="2" s="1"/>
  <c r="CB110" i="2"/>
  <c r="CA110" i="2"/>
  <c r="BX110" i="2"/>
  <c r="BU110" i="2"/>
  <c r="BR110" i="2"/>
  <c r="BO110" i="2"/>
  <c r="BL110" i="2"/>
  <c r="BI110" i="2"/>
  <c r="BH110" i="2"/>
  <c r="DD110" i="2" s="1"/>
  <c r="BG110" i="2"/>
  <c r="BF110" i="2"/>
  <c r="BC110" i="2"/>
  <c r="AZ110" i="2"/>
  <c r="AW110" i="2"/>
  <c r="AT110" i="2"/>
  <c r="AQ110" i="2"/>
  <c r="AM110" i="2"/>
  <c r="DY110" i="2" s="1"/>
  <c r="AL110" i="2"/>
  <c r="AN110" i="2" s="1"/>
  <c r="AK110" i="2"/>
  <c r="AH110" i="2"/>
  <c r="AE110" i="2"/>
  <c r="AB110" i="2"/>
  <c r="Y110" i="2"/>
  <c r="V110" i="2"/>
  <c r="S110" i="2"/>
  <c r="P110" i="2"/>
  <c r="M110" i="2"/>
  <c r="J110" i="2"/>
  <c r="G110" i="2"/>
  <c r="D110" i="2"/>
  <c r="LD109" i="2"/>
  <c r="LA109" i="2"/>
  <c r="KW109" i="2"/>
  <c r="KU109" i="2"/>
  <c r="KT109" i="2"/>
  <c r="KS109" i="2"/>
  <c r="KV109" i="2" s="1"/>
  <c r="KX109" i="2" s="1"/>
  <c r="KR109" i="2"/>
  <c r="KO109" i="2"/>
  <c r="KL109" i="2"/>
  <c r="KI109" i="2"/>
  <c r="KF109" i="2"/>
  <c r="KC109" i="2"/>
  <c r="KB109" i="2"/>
  <c r="KA109" i="2"/>
  <c r="JZ109" i="2"/>
  <c r="JW109" i="2"/>
  <c r="JT109" i="2"/>
  <c r="JS109" i="2"/>
  <c r="JR109" i="2"/>
  <c r="JQ109" i="2"/>
  <c r="JN109" i="2"/>
  <c r="JK109" i="2"/>
  <c r="JG109" i="2"/>
  <c r="JF109" i="2"/>
  <c r="JH109" i="2" s="1"/>
  <c r="JE109" i="2"/>
  <c r="JB109" i="2"/>
  <c r="IY109" i="2"/>
  <c r="IR109" i="2"/>
  <c r="IQ109" i="2"/>
  <c r="IP109" i="2"/>
  <c r="IM109" i="2"/>
  <c r="IJ109" i="2"/>
  <c r="ID109" i="2"/>
  <c r="IC109" i="2"/>
  <c r="IB109" i="2"/>
  <c r="IA109" i="2"/>
  <c r="HX109" i="2"/>
  <c r="HU109" i="2"/>
  <c r="HR109" i="2"/>
  <c r="HN109" i="2"/>
  <c r="IF109" i="2" s="1"/>
  <c r="HM109" i="2"/>
  <c r="HL109" i="2"/>
  <c r="HI109" i="2"/>
  <c r="HF109" i="2"/>
  <c r="HC109" i="2"/>
  <c r="GX109" i="2"/>
  <c r="GW109" i="2"/>
  <c r="GT109" i="2"/>
  <c r="GQ109" i="2"/>
  <c r="GP109" i="2"/>
  <c r="GO109" i="2"/>
  <c r="GN109" i="2"/>
  <c r="GK109" i="2"/>
  <c r="GH109" i="2"/>
  <c r="GE109" i="2"/>
  <c r="GA109" i="2"/>
  <c r="GB109" i="2" s="1"/>
  <c r="FZ109" i="2"/>
  <c r="FY109" i="2"/>
  <c r="FV109" i="2"/>
  <c r="FS109" i="2"/>
  <c r="FO109" i="2"/>
  <c r="FP109" i="2" s="1"/>
  <c r="FN109" i="2"/>
  <c r="FM109" i="2"/>
  <c r="FJ109" i="2"/>
  <c r="FG109" i="2"/>
  <c r="FC109" i="2"/>
  <c r="FB109" i="2"/>
  <c r="FD109" i="2" s="1"/>
  <c r="FA109" i="2"/>
  <c r="EX109" i="2"/>
  <c r="EU109" i="2"/>
  <c r="ER109" i="2"/>
  <c r="EO109" i="2"/>
  <c r="EN109" i="2"/>
  <c r="EM109" i="2"/>
  <c r="EL109" i="2"/>
  <c r="EI109" i="2"/>
  <c r="EF109" i="2"/>
  <c r="EC109" i="2"/>
  <c r="DV109" i="2"/>
  <c r="DU109" i="2"/>
  <c r="DW109" i="2" s="1"/>
  <c r="DT109" i="2"/>
  <c r="DQ109" i="2"/>
  <c r="DM109" i="2"/>
  <c r="DL109" i="2"/>
  <c r="DN109" i="2" s="1"/>
  <c r="DK109" i="2"/>
  <c r="DH109" i="2"/>
  <c r="DC109" i="2"/>
  <c r="DE109" i="2" s="1"/>
  <c r="DA109" i="2"/>
  <c r="CZ109" i="2"/>
  <c r="DB109" i="2" s="1"/>
  <c r="CY109" i="2"/>
  <c r="CV109" i="2"/>
  <c r="CS109" i="2"/>
  <c r="CO109" i="2"/>
  <c r="CP109" i="2" s="1"/>
  <c r="CN109" i="2"/>
  <c r="CM109" i="2"/>
  <c r="CJ109" i="2"/>
  <c r="CG109" i="2"/>
  <c r="CD109" i="2"/>
  <c r="CC109" i="2"/>
  <c r="CB109" i="2"/>
  <c r="CA109" i="2"/>
  <c r="BX109" i="2"/>
  <c r="BU109" i="2"/>
  <c r="BR109" i="2"/>
  <c r="BO109" i="2"/>
  <c r="BL109" i="2"/>
  <c r="BI109" i="2"/>
  <c r="BH109" i="2"/>
  <c r="DD109" i="2" s="1"/>
  <c r="DY109" i="2" s="1"/>
  <c r="BG109" i="2"/>
  <c r="BF109" i="2"/>
  <c r="BC109" i="2"/>
  <c r="AX109" i="2"/>
  <c r="AZ109" i="2" s="1"/>
  <c r="AW109" i="2"/>
  <c r="AT109" i="2"/>
  <c r="AQ109" i="2"/>
  <c r="AN109" i="2"/>
  <c r="AM109" i="2"/>
  <c r="AL109" i="2"/>
  <c r="AK109" i="2"/>
  <c r="AH109" i="2"/>
  <c r="AE109" i="2"/>
  <c r="AB109" i="2"/>
  <c r="Y109" i="2"/>
  <c r="V109" i="2"/>
  <c r="S109" i="2"/>
  <c r="P109" i="2"/>
  <c r="M109" i="2"/>
  <c r="J109" i="2"/>
  <c r="G109" i="2"/>
  <c r="D109" i="2"/>
  <c r="LD108" i="2"/>
  <c r="LC108" i="2"/>
  <c r="LB108" i="2"/>
  <c r="KY108" i="2"/>
  <c r="KS108" i="2"/>
  <c r="KR108" i="2"/>
  <c r="KQ108" i="2"/>
  <c r="KP108" i="2"/>
  <c r="KN108" i="2"/>
  <c r="KM108" i="2"/>
  <c r="KO108" i="2" s="1"/>
  <c r="KK108" i="2"/>
  <c r="KJ108" i="2"/>
  <c r="KH108" i="2"/>
  <c r="KG108" i="2"/>
  <c r="JZ108" i="2"/>
  <c r="JY108" i="2"/>
  <c r="JY128" i="2" s="1"/>
  <c r="JX108" i="2"/>
  <c r="JR108" i="2"/>
  <c r="JP108" i="2"/>
  <c r="JM108" i="2"/>
  <c r="JL108" i="2"/>
  <c r="JN108" i="2" s="1"/>
  <c r="JJ108" i="2"/>
  <c r="JI108" i="2"/>
  <c r="JD108" i="2"/>
  <c r="JC108" i="2"/>
  <c r="JB108" i="2"/>
  <c r="JA108" i="2"/>
  <c r="IZ108" i="2"/>
  <c r="IR108" i="2"/>
  <c r="IO108" i="2"/>
  <c r="IN108" i="2"/>
  <c r="IL108" i="2"/>
  <c r="IK108" i="2"/>
  <c r="HZ108" i="2"/>
  <c r="HT108" i="2"/>
  <c r="HS108" i="2"/>
  <c r="HQ108" i="2"/>
  <c r="HL108" i="2"/>
  <c r="HK108" i="2"/>
  <c r="HK128" i="2" s="1"/>
  <c r="HJ108" i="2"/>
  <c r="HF108" i="2"/>
  <c r="HE108" i="2"/>
  <c r="HD108" i="2"/>
  <c r="HB108" i="2"/>
  <c r="HA108" i="2"/>
  <c r="GV108" i="2"/>
  <c r="GU108" i="2"/>
  <c r="GW108" i="2" s="1"/>
  <c r="GR108" i="2"/>
  <c r="GP108" i="2"/>
  <c r="GM108" i="2"/>
  <c r="GK108" i="2"/>
  <c r="GJ108" i="2"/>
  <c r="GH108" i="2"/>
  <c r="GG108" i="2"/>
  <c r="GF108" i="2"/>
  <c r="GD108" i="2"/>
  <c r="GC108" i="2"/>
  <c r="FX108" i="2"/>
  <c r="FU108" i="2"/>
  <c r="FR108" i="2"/>
  <c r="FQ108" i="2"/>
  <c r="FL108" i="2"/>
  <c r="FK108" i="2"/>
  <c r="FJ108" i="2"/>
  <c r="FH108" i="2"/>
  <c r="FF108" i="2"/>
  <c r="FE108" i="2"/>
  <c r="EZ108" i="2"/>
  <c r="EV108" i="2"/>
  <c r="ET108" i="2"/>
  <c r="ES108" i="2"/>
  <c r="EK108" i="2"/>
  <c r="EJ108" i="2"/>
  <c r="EF108" i="2"/>
  <c r="EE108" i="2"/>
  <c r="ED108" i="2"/>
  <c r="EB108" i="2"/>
  <c r="EA108" i="2"/>
  <c r="DT108" i="2"/>
  <c r="DS108" i="2"/>
  <c r="DR108" i="2"/>
  <c r="DP108" i="2"/>
  <c r="DO108" i="2"/>
  <c r="DU108" i="2" s="1"/>
  <c r="DH108" i="2"/>
  <c r="DG108" i="2"/>
  <c r="DF108" i="2"/>
  <c r="CX108" i="2"/>
  <c r="CS108" i="2"/>
  <c r="CR108" i="2"/>
  <c r="CR128" i="2" s="1"/>
  <c r="CQ108" i="2"/>
  <c r="CP108" i="2"/>
  <c r="CN108" i="2"/>
  <c r="CL108" i="2"/>
  <c r="CK108" i="2"/>
  <c r="CJ108" i="2"/>
  <c r="CI108" i="2"/>
  <c r="CO108" i="2" s="1"/>
  <c r="CH108" i="2"/>
  <c r="CE108" i="2"/>
  <c r="BX108" i="2"/>
  <c r="BW108" i="2"/>
  <c r="BV108" i="2"/>
  <c r="BT108" i="2"/>
  <c r="BS108" i="2"/>
  <c r="BQ108" i="2"/>
  <c r="BK108" i="2"/>
  <c r="BJ108" i="2"/>
  <c r="BE108" i="2"/>
  <c r="BD108" i="2"/>
  <c r="BB108" i="2"/>
  <c r="BA108" i="2"/>
  <c r="AV108" i="2"/>
  <c r="AR108" i="2"/>
  <c r="AP108" i="2"/>
  <c r="AO108" i="2"/>
  <c r="AJ108" i="2"/>
  <c r="AI108" i="2"/>
  <c r="AG108" i="2"/>
  <c r="AF108" i="2"/>
  <c r="AD108" i="2"/>
  <c r="AC108" i="2"/>
  <c r="AC128" i="2" s="1"/>
  <c r="AB108" i="2"/>
  <c r="AA108" i="2"/>
  <c r="AA128" i="2" s="1"/>
  <c r="Z108" i="2"/>
  <c r="Y108" i="2"/>
  <c r="X108" i="2"/>
  <c r="W108" i="2"/>
  <c r="U108" i="2"/>
  <c r="O108" i="2"/>
  <c r="N108" i="2"/>
  <c r="N128" i="2" s="1"/>
  <c r="L108" i="2"/>
  <c r="K108" i="2"/>
  <c r="I108" i="2"/>
  <c r="H108" i="2"/>
  <c r="F108" i="2"/>
  <c r="D108" i="2"/>
  <c r="C108" i="2"/>
  <c r="C128" i="2" s="1"/>
  <c r="B108" i="2"/>
  <c r="LD107" i="2"/>
  <c r="LA107" i="2"/>
  <c r="KT107" i="2"/>
  <c r="KU107" i="2" s="1"/>
  <c r="KS107" i="2"/>
  <c r="KV107" i="2" s="1"/>
  <c r="KR107" i="2"/>
  <c r="KO107" i="2"/>
  <c r="KL107" i="2"/>
  <c r="KI107" i="2"/>
  <c r="KE107" i="2"/>
  <c r="KB107" i="2"/>
  <c r="KA107" i="2"/>
  <c r="KC107" i="2" s="1"/>
  <c r="JZ107" i="2"/>
  <c r="JW107" i="2"/>
  <c r="JV107" i="2"/>
  <c r="JS107" i="2"/>
  <c r="JR107" i="2"/>
  <c r="JQ107" i="2"/>
  <c r="JN107" i="2"/>
  <c r="JM107" i="2"/>
  <c r="JK107" i="2"/>
  <c r="JG107" i="2"/>
  <c r="JF107" i="2"/>
  <c r="JH107" i="2" s="1"/>
  <c r="JE107" i="2"/>
  <c r="JB107" i="2"/>
  <c r="IY107" i="2"/>
  <c r="IX107" i="2"/>
  <c r="IS107" i="2"/>
  <c r="IR107" i="2"/>
  <c r="IQ107" i="2"/>
  <c r="IP107" i="2"/>
  <c r="IM107" i="2"/>
  <c r="IJ107" i="2"/>
  <c r="IE107" i="2"/>
  <c r="ID107" i="2"/>
  <c r="IC107" i="2"/>
  <c r="IB107" i="2"/>
  <c r="IA107" i="2"/>
  <c r="HX107" i="2"/>
  <c r="HW107" i="2"/>
  <c r="HU107" i="2"/>
  <c r="HR107" i="2"/>
  <c r="HQ107" i="2"/>
  <c r="HN107" i="2"/>
  <c r="HM107" i="2"/>
  <c r="HL107" i="2"/>
  <c r="HH107" i="2"/>
  <c r="HI107" i="2" s="1"/>
  <c r="HF107" i="2"/>
  <c r="HC107" i="2"/>
  <c r="GY107" i="2"/>
  <c r="GW107" i="2"/>
  <c r="GT107" i="2"/>
  <c r="GP107" i="2"/>
  <c r="GO107" i="2"/>
  <c r="GQ107" i="2" s="1"/>
  <c r="GN107" i="2"/>
  <c r="GK107" i="2"/>
  <c r="GH107" i="2"/>
  <c r="GE107" i="2"/>
  <c r="GA107" i="2"/>
  <c r="FZ107" i="2"/>
  <c r="GB107" i="2" s="1"/>
  <c r="FY107" i="2"/>
  <c r="FV107" i="2"/>
  <c r="FS107" i="2"/>
  <c r="FO107" i="2"/>
  <c r="FN107" i="2"/>
  <c r="FP107" i="2" s="1"/>
  <c r="FM107" i="2"/>
  <c r="FJ107" i="2"/>
  <c r="FG107" i="2"/>
  <c r="FC107" i="2"/>
  <c r="FD107" i="2" s="1"/>
  <c r="FB107" i="2"/>
  <c r="FA107" i="2"/>
  <c r="EX107" i="2"/>
  <c r="EU107" i="2"/>
  <c r="ER107" i="2"/>
  <c r="EO107" i="2"/>
  <c r="EN107" i="2"/>
  <c r="EM107" i="2"/>
  <c r="EL107" i="2"/>
  <c r="EI107" i="2"/>
  <c r="EF107" i="2"/>
  <c r="EC107" i="2"/>
  <c r="DW107" i="2"/>
  <c r="DV107" i="2"/>
  <c r="DU107" i="2"/>
  <c r="DT107" i="2"/>
  <c r="DQ107" i="2"/>
  <c r="DM107" i="2"/>
  <c r="DN107" i="2" s="1"/>
  <c r="DL107" i="2"/>
  <c r="DK107" i="2"/>
  <c r="DJ107" i="2"/>
  <c r="DH107" i="2"/>
  <c r="DA107" i="2"/>
  <c r="CZ107" i="2"/>
  <c r="DB107" i="2" s="1"/>
  <c r="CY107" i="2"/>
  <c r="CV107" i="2"/>
  <c r="CU107" i="2"/>
  <c r="CS107" i="2"/>
  <c r="CP107" i="2"/>
  <c r="CO107" i="2"/>
  <c r="CN107" i="2"/>
  <c r="CM107" i="2"/>
  <c r="CJ107" i="2"/>
  <c r="CG107" i="2"/>
  <c r="CF107" i="2"/>
  <c r="CC107" i="2"/>
  <c r="CB107" i="2"/>
  <c r="CD107" i="2" s="1"/>
  <c r="BZ107" i="2"/>
  <c r="CA107" i="2" s="1"/>
  <c r="BX107" i="2"/>
  <c r="BU107" i="2"/>
  <c r="BR107" i="2"/>
  <c r="BN107" i="2"/>
  <c r="BO107" i="2" s="1"/>
  <c r="BL107" i="2"/>
  <c r="BH107" i="2"/>
  <c r="BI107" i="2" s="1"/>
  <c r="BG107" i="2"/>
  <c r="BF107" i="2"/>
  <c r="BE107" i="2"/>
  <c r="BC107" i="2"/>
  <c r="AY107" i="2"/>
  <c r="AW107" i="2"/>
  <c r="AT107" i="2"/>
  <c r="AS107" i="2"/>
  <c r="AQ107" i="2"/>
  <c r="AL107" i="2"/>
  <c r="AK107" i="2"/>
  <c r="AH107" i="2"/>
  <c r="AE107" i="2"/>
  <c r="AB107" i="2"/>
  <c r="Y107" i="2"/>
  <c r="V107" i="2"/>
  <c r="R107" i="2"/>
  <c r="P107" i="2"/>
  <c r="M107" i="2"/>
  <c r="J107" i="2"/>
  <c r="G107" i="2"/>
  <c r="D107" i="2"/>
  <c r="LD106" i="2"/>
  <c r="KZ106" i="2"/>
  <c r="LA106" i="2" s="1"/>
  <c r="KY106" i="2"/>
  <c r="KT106" i="2"/>
  <c r="KU106" i="2" s="1"/>
  <c r="KS106" i="2"/>
  <c r="KR106" i="2"/>
  <c r="KO106" i="2"/>
  <c r="KL106" i="2"/>
  <c r="KI106" i="2"/>
  <c r="KE106" i="2"/>
  <c r="KW106" i="2" s="1"/>
  <c r="KD106" i="2"/>
  <c r="KB106" i="2"/>
  <c r="JZ106" i="2"/>
  <c r="JV106" i="2"/>
  <c r="JU106" i="2"/>
  <c r="JS106" i="2"/>
  <c r="JR106" i="2"/>
  <c r="JT106" i="2" s="1"/>
  <c r="JQ106" i="2"/>
  <c r="JN106" i="2"/>
  <c r="JM106" i="2"/>
  <c r="JL106" i="2"/>
  <c r="JK106" i="2"/>
  <c r="JG106" i="2"/>
  <c r="JF106" i="2"/>
  <c r="JH106" i="2" s="1"/>
  <c r="JE106" i="2"/>
  <c r="JB106" i="2"/>
  <c r="IX106" i="2"/>
  <c r="IX108" i="2" s="1"/>
  <c r="IW106" i="2"/>
  <c r="IY106" i="2" s="1"/>
  <c r="IR106" i="2"/>
  <c r="IQ106" i="2"/>
  <c r="IS106" i="2" s="1"/>
  <c r="IP106" i="2"/>
  <c r="IM106" i="2"/>
  <c r="II106" i="2"/>
  <c r="II108" i="2" s="1"/>
  <c r="IH106" i="2"/>
  <c r="IJ106" i="2" s="1"/>
  <c r="IC106" i="2"/>
  <c r="IB106" i="2"/>
  <c r="ID106" i="2" s="1"/>
  <c r="IA106" i="2"/>
  <c r="HX106" i="2"/>
  <c r="HW106" i="2"/>
  <c r="HV106" i="2"/>
  <c r="HV108" i="2" s="1"/>
  <c r="HU106" i="2"/>
  <c r="HQ106" i="2"/>
  <c r="HP106" i="2"/>
  <c r="HR106" i="2" s="1"/>
  <c r="HN106" i="2"/>
  <c r="IF106" i="2" s="1"/>
  <c r="IU106" i="2" s="1"/>
  <c r="HL106" i="2"/>
  <c r="HH106" i="2"/>
  <c r="HG106" i="2"/>
  <c r="HF106" i="2"/>
  <c r="HC106" i="2"/>
  <c r="GW106" i="2"/>
  <c r="GS106" i="2"/>
  <c r="GP106" i="2"/>
  <c r="GO106" i="2"/>
  <c r="GQ106" i="2" s="1"/>
  <c r="GN106" i="2"/>
  <c r="GJ106" i="2"/>
  <c r="GI106" i="2"/>
  <c r="GI108" i="2" s="1"/>
  <c r="GH106" i="2"/>
  <c r="GE106" i="2"/>
  <c r="GA106" i="2"/>
  <c r="FY106" i="2"/>
  <c r="FU106" i="2"/>
  <c r="FT106" i="2"/>
  <c r="FS106" i="2"/>
  <c r="FM106" i="2"/>
  <c r="FI106" i="2"/>
  <c r="FI108" i="2" s="1"/>
  <c r="FH106" i="2"/>
  <c r="FG106" i="2"/>
  <c r="FD106" i="2"/>
  <c r="FC106" i="2"/>
  <c r="FA106" i="2"/>
  <c r="EW106" i="2"/>
  <c r="EW108" i="2" s="1"/>
  <c r="EV106" i="2"/>
  <c r="FB106" i="2" s="1"/>
  <c r="EU106" i="2"/>
  <c r="EQ106" i="2"/>
  <c r="EP106" i="2"/>
  <c r="EL106" i="2"/>
  <c r="EH106" i="2"/>
  <c r="EH108" i="2" s="1"/>
  <c r="EG106" i="2"/>
  <c r="EF106" i="2"/>
  <c r="EC106" i="2"/>
  <c r="DV106" i="2"/>
  <c r="DU106" i="2"/>
  <c r="DW106" i="2" s="1"/>
  <c r="DT106" i="2"/>
  <c r="DQ106" i="2"/>
  <c r="DM106" i="2"/>
  <c r="DJ106" i="2"/>
  <c r="DJ108" i="2" s="1"/>
  <c r="DI106" i="2"/>
  <c r="DH106" i="2"/>
  <c r="CY106" i="2"/>
  <c r="CU106" i="2"/>
  <c r="CU108" i="2" s="1"/>
  <c r="CT106" i="2"/>
  <c r="CS106" i="2"/>
  <c r="CO106" i="2"/>
  <c r="CP106" i="2" s="1"/>
  <c r="CN106" i="2"/>
  <c r="CM106" i="2"/>
  <c r="CJ106" i="2"/>
  <c r="CF106" i="2"/>
  <c r="CC106" i="2"/>
  <c r="CB106" i="2"/>
  <c r="CD106" i="2" s="1"/>
  <c r="BZ106" i="2"/>
  <c r="BZ108" i="2" s="1"/>
  <c r="BY106" i="2"/>
  <c r="BX106" i="2"/>
  <c r="BU106" i="2"/>
  <c r="BR106" i="2"/>
  <c r="BN106" i="2"/>
  <c r="BM106" i="2"/>
  <c r="BL106" i="2"/>
  <c r="BH106" i="2"/>
  <c r="BG106" i="2"/>
  <c r="BF106" i="2"/>
  <c r="BE106" i="2"/>
  <c r="BC106" i="2"/>
  <c r="AZ106" i="2"/>
  <c r="AY106" i="2"/>
  <c r="AX106" i="2"/>
  <c r="AV106" i="2"/>
  <c r="AU106" i="2"/>
  <c r="AW106" i="2" s="1"/>
  <c r="AS106" i="2"/>
  <c r="AS108" i="2" s="1"/>
  <c r="AR106" i="2"/>
  <c r="AT106" i="2" s="1"/>
  <c r="AQ106" i="2"/>
  <c r="AL106" i="2"/>
  <c r="AK106" i="2"/>
  <c r="AH106" i="2"/>
  <c r="AE106" i="2"/>
  <c r="AB106" i="2"/>
  <c r="Y106" i="2"/>
  <c r="V106" i="2"/>
  <c r="R106" i="2"/>
  <c r="Q106" i="2"/>
  <c r="P106" i="2"/>
  <c r="M106" i="2"/>
  <c r="J106" i="2"/>
  <c r="G106" i="2"/>
  <c r="F106" i="2"/>
  <c r="E106" i="2"/>
  <c r="D106" i="2"/>
  <c r="LD105" i="2"/>
  <c r="LA105" i="2"/>
  <c r="KY105" i="2"/>
  <c r="KW105" i="2"/>
  <c r="KU105" i="2"/>
  <c r="KT105" i="2"/>
  <c r="KS105" i="2"/>
  <c r="KR105" i="2"/>
  <c r="KO105" i="2"/>
  <c r="KL105" i="2"/>
  <c r="KI105" i="2"/>
  <c r="KD105" i="2"/>
  <c r="KB105" i="2"/>
  <c r="JZ105" i="2"/>
  <c r="JU105" i="2"/>
  <c r="JS105" i="2"/>
  <c r="JO105" i="2"/>
  <c r="JO108" i="2" s="1"/>
  <c r="JN105" i="2"/>
  <c r="JK105" i="2"/>
  <c r="JG105" i="2"/>
  <c r="JF105" i="2"/>
  <c r="JH105" i="2" s="1"/>
  <c r="JE105" i="2"/>
  <c r="JB105" i="2"/>
  <c r="IY105" i="2"/>
  <c r="IW105" i="2"/>
  <c r="IS105" i="2"/>
  <c r="IR105" i="2"/>
  <c r="IQ105" i="2"/>
  <c r="IP105" i="2"/>
  <c r="IM105" i="2"/>
  <c r="IH105" i="2"/>
  <c r="IC105" i="2"/>
  <c r="ID105" i="2" s="1"/>
  <c r="HY105" i="2"/>
  <c r="IB105" i="2" s="1"/>
  <c r="HX105" i="2"/>
  <c r="HU105" i="2"/>
  <c r="HR105" i="2"/>
  <c r="HP105" i="2"/>
  <c r="HP108" i="2" s="1"/>
  <c r="HM105" i="2"/>
  <c r="IE105" i="2" s="1"/>
  <c r="HL105" i="2"/>
  <c r="HH105" i="2"/>
  <c r="HG105" i="2"/>
  <c r="HG108" i="2" s="1"/>
  <c r="HF105" i="2"/>
  <c r="HC105" i="2"/>
  <c r="GW105" i="2"/>
  <c r="GT105" i="2"/>
  <c r="GQ105" i="2"/>
  <c r="GP105" i="2"/>
  <c r="GO105" i="2"/>
  <c r="GL105" i="2"/>
  <c r="GK105" i="2"/>
  <c r="GH105" i="2"/>
  <c r="GE105" i="2"/>
  <c r="GA105" i="2"/>
  <c r="FW105" i="2"/>
  <c r="FV105" i="2"/>
  <c r="FS105" i="2"/>
  <c r="FP105" i="2"/>
  <c r="FO105" i="2"/>
  <c r="FN105" i="2"/>
  <c r="FM105" i="2"/>
  <c r="FK105" i="2"/>
  <c r="FJ105" i="2"/>
  <c r="FG105" i="2"/>
  <c r="FC105" i="2"/>
  <c r="EY105" i="2"/>
  <c r="EX105" i="2"/>
  <c r="EU105" i="2"/>
  <c r="EP105" i="2"/>
  <c r="EP108" i="2" s="1"/>
  <c r="EO105" i="2"/>
  <c r="EN105" i="2"/>
  <c r="EM105" i="2"/>
  <c r="EL105" i="2"/>
  <c r="EJ105" i="2"/>
  <c r="EI105" i="2"/>
  <c r="EF105" i="2"/>
  <c r="EC105" i="2"/>
  <c r="DW105" i="2"/>
  <c r="DV105" i="2"/>
  <c r="DU105" i="2"/>
  <c r="DT105" i="2"/>
  <c r="DQ105" i="2"/>
  <c r="DN105" i="2"/>
  <c r="DM105" i="2"/>
  <c r="DL105" i="2"/>
  <c r="DK105" i="2"/>
  <c r="DI105" i="2"/>
  <c r="DH105" i="2"/>
  <c r="DA105" i="2"/>
  <c r="CZ105" i="2"/>
  <c r="DB105" i="2" s="1"/>
  <c r="CW105" i="2"/>
  <c r="CV105" i="2"/>
  <c r="CS105" i="2"/>
  <c r="CO105" i="2"/>
  <c r="DD105" i="2" s="1"/>
  <c r="CN105" i="2"/>
  <c r="CM105" i="2"/>
  <c r="CJ105" i="2"/>
  <c r="CG105" i="2"/>
  <c r="CC105" i="2"/>
  <c r="CA105" i="2"/>
  <c r="BY105" i="2"/>
  <c r="BY108" i="2" s="1"/>
  <c r="BX105" i="2"/>
  <c r="BU105" i="2"/>
  <c r="BP105" i="2"/>
  <c r="BM105" i="2"/>
  <c r="BO105" i="2" s="1"/>
  <c r="BL105" i="2"/>
  <c r="BH105" i="2"/>
  <c r="BI105" i="2" s="1"/>
  <c r="BG105" i="2"/>
  <c r="BF105" i="2"/>
  <c r="BC105" i="2"/>
  <c r="AX105" i="2"/>
  <c r="AX108" i="2" s="1"/>
  <c r="AW105" i="2"/>
  <c r="AU105" i="2"/>
  <c r="AT105" i="2"/>
  <c r="AR105" i="2"/>
  <c r="AQ105" i="2"/>
  <c r="AN105" i="2"/>
  <c r="AM105" i="2"/>
  <c r="AK105" i="2"/>
  <c r="AH105" i="2"/>
  <c r="AE105" i="2"/>
  <c r="AB105" i="2"/>
  <c r="Y105" i="2"/>
  <c r="V105" i="2"/>
  <c r="T105" i="2"/>
  <c r="T108" i="2" s="1"/>
  <c r="Q105" i="2"/>
  <c r="AL105" i="2" s="1"/>
  <c r="P105" i="2"/>
  <c r="M105" i="2"/>
  <c r="J105" i="2"/>
  <c r="E105" i="2"/>
  <c r="D105" i="2"/>
  <c r="LD104" i="2"/>
  <c r="LA104" i="2"/>
  <c r="KW104" i="2"/>
  <c r="KX104" i="2" s="1"/>
  <c r="KV104" i="2"/>
  <c r="KT104" i="2"/>
  <c r="KU104" i="2" s="1"/>
  <c r="KS104" i="2"/>
  <c r="KR104" i="2"/>
  <c r="KO104" i="2"/>
  <c r="KL104" i="2"/>
  <c r="KI104" i="2"/>
  <c r="KF104" i="2"/>
  <c r="KA104" i="2"/>
  <c r="JZ104" i="2"/>
  <c r="JV104" i="2"/>
  <c r="JS104" i="2"/>
  <c r="JT104" i="2" s="1"/>
  <c r="JR104" i="2"/>
  <c r="JQ104" i="2"/>
  <c r="JN104" i="2"/>
  <c r="JK104" i="2"/>
  <c r="JG104" i="2"/>
  <c r="JF104" i="2"/>
  <c r="JH104" i="2" s="1"/>
  <c r="JE104" i="2"/>
  <c r="JB104" i="2"/>
  <c r="IY104" i="2"/>
  <c r="IU104" i="2"/>
  <c r="IR104" i="2"/>
  <c r="IQ104" i="2"/>
  <c r="IS104" i="2" s="1"/>
  <c r="IP104" i="2"/>
  <c r="IM104" i="2"/>
  <c r="IJ104" i="2"/>
  <c r="IC104" i="2"/>
  <c r="IB104" i="2"/>
  <c r="ID104" i="2" s="1"/>
  <c r="IA104" i="2"/>
  <c r="HX104" i="2"/>
  <c r="HW104" i="2"/>
  <c r="HW108" i="2" s="1"/>
  <c r="HU104" i="2"/>
  <c r="HR104" i="2"/>
  <c r="HN104" i="2"/>
  <c r="IF104" i="2" s="1"/>
  <c r="HM104" i="2"/>
  <c r="HL104" i="2"/>
  <c r="HI104" i="2"/>
  <c r="HF104" i="2"/>
  <c r="HC104" i="2"/>
  <c r="GW104" i="2"/>
  <c r="GT104" i="2"/>
  <c r="GQ104" i="2"/>
  <c r="GP104" i="2"/>
  <c r="GO104" i="2"/>
  <c r="GN104" i="2"/>
  <c r="GK104" i="2"/>
  <c r="GH104" i="2"/>
  <c r="GE104" i="2"/>
  <c r="GA104" i="2"/>
  <c r="GB104" i="2" s="1"/>
  <c r="FZ104" i="2"/>
  <c r="FY104" i="2"/>
  <c r="FV104" i="2"/>
  <c r="FS104" i="2"/>
  <c r="FO104" i="2"/>
  <c r="FN104" i="2"/>
  <c r="FM104" i="2"/>
  <c r="FJ104" i="2"/>
  <c r="FG104" i="2"/>
  <c r="FD104" i="2"/>
  <c r="FC104" i="2"/>
  <c r="FB104" i="2"/>
  <c r="FA104" i="2"/>
  <c r="EX104" i="2"/>
  <c r="EU104" i="2"/>
  <c r="ER104" i="2"/>
  <c r="EN104" i="2"/>
  <c r="EM104" i="2"/>
  <c r="EO104" i="2" s="1"/>
  <c r="EL104" i="2"/>
  <c r="EI104" i="2"/>
  <c r="EF104" i="2"/>
  <c r="EC104" i="2"/>
  <c r="DV104" i="2"/>
  <c r="DW104" i="2" s="1"/>
  <c r="DU104" i="2"/>
  <c r="DT104" i="2"/>
  <c r="DQ104" i="2"/>
  <c r="DN104" i="2"/>
  <c r="DM104" i="2"/>
  <c r="DL104" i="2"/>
  <c r="DK104" i="2"/>
  <c r="DH104" i="2"/>
  <c r="DC104" i="2"/>
  <c r="DB104" i="2"/>
  <c r="DA104" i="2"/>
  <c r="CZ104" i="2"/>
  <c r="CY104" i="2"/>
  <c r="CV104" i="2"/>
  <c r="CS104" i="2"/>
  <c r="CO104" i="2"/>
  <c r="CN104" i="2"/>
  <c r="CP104" i="2" s="1"/>
  <c r="CM104" i="2"/>
  <c r="CJ104" i="2"/>
  <c r="CG104" i="2"/>
  <c r="CD104" i="2"/>
  <c r="CC104" i="2"/>
  <c r="CB104" i="2"/>
  <c r="CA104" i="2"/>
  <c r="BX104" i="2"/>
  <c r="BU104" i="2"/>
  <c r="BR104" i="2"/>
  <c r="BO104" i="2"/>
  <c r="BL104" i="2"/>
  <c r="BH104" i="2"/>
  <c r="DD104" i="2" s="1"/>
  <c r="BG104" i="2"/>
  <c r="BI104" i="2" s="1"/>
  <c r="BF104" i="2"/>
  <c r="BC104" i="2"/>
  <c r="AZ104" i="2"/>
  <c r="AW104" i="2"/>
  <c r="AT104" i="2"/>
  <c r="AQ104" i="2"/>
  <c r="AM104" i="2"/>
  <c r="DY104" i="2" s="1"/>
  <c r="AL104" i="2"/>
  <c r="AK104" i="2"/>
  <c r="AH104" i="2"/>
  <c r="AE104" i="2"/>
  <c r="AB104" i="2"/>
  <c r="Y104" i="2"/>
  <c r="V104" i="2"/>
  <c r="S104" i="2"/>
  <c r="P104" i="2"/>
  <c r="M104" i="2"/>
  <c r="J104" i="2"/>
  <c r="G104" i="2"/>
  <c r="D104" i="2"/>
  <c r="LD103" i="2"/>
  <c r="LA103" i="2"/>
  <c r="KW103" i="2"/>
  <c r="KT103" i="2"/>
  <c r="KS103" i="2"/>
  <c r="KR103" i="2"/>
  <c r="KO103" i="2"/>
  <c r="KL103" i="2"/>
  <c r="KI103" i="2"/>
  <c r="KF103" i="2"/>
  <c r="KE103" i="2"/>
  <c r="KB103" i="2"/>
  <c r="KA103" i="2"/>
  <c r="KC103" i="2" s="1"/>
  <c r="JZ103" i="2"/>
  <c r="JV103" i="2"/>
  <c r="JT103" i="2"/>
  <c r="JS103" i="2"/>
  <c r="JR103" i="2"/>
  <c r="JQ103" i="2"/>
  <c r="JN103" i="2"/>
  <c r="JM103" i="2"/>
  <c r="JK103" i="2"/>
  <c r="JG103" i="2"/>
  <c r="JH103" i="2" s="1"/>
  <c r="JF103" i="2"/>
  <c r="JE103" i="2"/>
  <c r="JB103" i="2"/>
  <c r="IY103" i="2"/>
  <c r="IU103" i="2"/>
  <c r="IR103" i="2"/>
  <c r="IS103" i="2" s="1"/>
  <c r="IQ103" i="2"/>
  <c r="IP103" i="2"/>
  <c r="IM103" i="2"/>
  <c r="IJ103" i="2"/>
  <c r="IG103" i="2"/>
  <c r="IE103" i="2"/>
  <c r="IT103" i="2" s="1"/>
  <c r="ID103" i="2"/>
  <c r="IC103" i="2"/>
  <c r="IB103" i="2"/>
  <c r="IA103" i="2"/>
  <c r="HX103" i="2"/>
  <c r="HU103" i="2"/>
  <c r="HR103" i="2"/>
  <c r="HN103" i="2"/>
  <c r="IF103" i="2" s="1"/>
  <c r="HM103" i="2"/>
  <c r="HL103" i="2"/>
  <c r="HI103" i="2"/>
  <c r="HF103" i="2"/>
  <c r="HC103" i="2"/>
  <c r="GW103" i="2"/>
  <c r="GT103" i="2"/>
  <c r="GP103" i="2"/>
  <c r="GO103" i="2"/>
  <c r="GQ103" i="2" s="1"/>
  <c r="GN103" i="2"/>
  <c r="GK103" i="2"/>
  <c r="GH103" i="2"/>
  <c r="GE103" i="2"/>
  <c r="GA103" i="2"/>
  <c r="GB103" i="2" s="1"/>
  <c r="FZ103" i="2"/>
  <c r="FY103" i="2"/>
  <c r="FV103" i="2"/>
  <c r="FS103" i="2"/>
  <c r="FP103" i="2"/>
  <c r="FO103" i="2"/>
  <c r="FN103" i="2"/>
  <c r="FM103" i="2"/>
  <c r="FJ103" i="2"/>
  <c r="FG103" i="2"/>
  <c r="FC103" i="2"/>
  <c r="FB103" i="2"/>
  <c r="FD103" i="2" s="1"/>
  <c r="FA103" i="2"/>
  <c r="EX103" i="2"/>
  <c r="EU103" i="2"/>
  <c r="ER103" i="2"/>
  <c r="EO103" i="2"/>
  <c r="EN103" i="2"/>
  <c r="EM103" i="2"/>
  <c r="EL103" i="2"/>
  <c r="EI103" i="2"/>
  <c r="EF103" i="2"/>
  <c r="EC103" i="2"/>
  <c r="DV103" i="2"/>
  <c r="DU103" i="2"/>
  <c r="DW103" i="2" s="1"/>
  <c r="DT103" i="2"/>
  <c r="DQ103" i="2"/>
  <c r="DM103" i="2"/>
  <c r="DL103" i="2"/>
  <c r="DK103" i="2"/>
  <c r="DH103" i="2"/>
  <c r="DA103" i="2"/>
  <c r="CZ103" i="2"/>
  <c r="DB103" i="2" s="1"/>
  <c r="CY103" i="2"/>
  <c r="CV103" i="2"/>
  <c r="CS103" i="2"/>
  <c r="CO103" i="2"/>
  <c r="CP103" i="2" s="1"/>
  <c r="CN103" i="2"/>
  <c r="CM103" i="2"/>
  <c r="CJ103" i="2"/>
  <c r="CG103" i="2"/>
  <c r="CD103" i="2"/>
  <c r="CC103" i="2"/>
  <c r="CB103" i="2"/>
  <c r="CA103" i="2"/>
  <c r="BX103" i="2"/>
  <c r="BU103" i="2"/>
  <c r="BR103" i="2"/>
  <c r="BO103" i="2"/>
  <c r="BL103" i="2"/>
  <c r="BH103" i="2"/>
  <c r="BG103" i="2"/>
  <c r="BI103" i="2" s="1"/>
  <c r="BF103" i="2"/>
  <c r="BC103" i="2"/>
  <c r="AZ103" i="2"/>
  <c r="AW103" i="2"/>
  <c r="AT103" i="2"/>
  <c r="AQ103" i="2"/>
  <c r="AM103" i="2"/>
  <c r="AN103" i="2" s="1"/>
  <c r="AL103" i="2"/>
  <c r="AK103" i="2"/>
  <c r="AH103" i="2"/>
  <c r="AE103" i="2"/>
  <c r="AB103" i="2"/>
  <c r="Y103" i="2"/>
  <c r="V103" i="2"/>
  <c r="S103" i="2"/>
  <c r="P103" i="2"/>
  <c r="M103" i="2"/>
  <c r="J103" i="2"/>
  <c r="G103" i="2"/>
  <c r="D103" i="2"/>
  <c r="LD102" i="2"/>
  <c r="LA102" i="2"/>
  <c r="KW102" i="2"/>
  <c r="KV102" i="2"/>
  <c r="KX102" i="2" s="1"/>
  <c r="KT102" i="2"/>
  <c r="KS102" i="2"/>
  <c r="KU102" i="2" s="1"/>
  <c r="KR102" i="2"/>
  <c r="KO102" i="2"/>
  <c r="KL102" i="2"/>
  <c r="KI102" i="2"/>
  <c r="KF102" i="2"/>
  <c r="KB102" i="2"/>
  <c r="KA102" i="2"/>
  <c r="KC102" i="2" s="1"/>
  <c r="JZ102" i="2"/>
  <c r="JW102" i="2"/>
  <c r="JS102" i="2"/>
  <c r="JR102" i="2"/>
  <c r="JT102" i="2" s="1"/>
  <c r="JQ102" i="2"/>
  <c r="JN102" i="2"/>
  <c r="JK102" i="2"/>
  <c r="JG102" i="2"/>
  <c r="JF102" i="2"/>
  <c r="JH102" i="2" s="1"/>
  <c r="JE102" i="2"/>
  <c r="JB102" i="2"/>
  <c r="IY102" i="2"/>
  <c r="IS102" i="2"/>
  <c r="IR102" i="2"/>
  <c r="IQ102" i="2"/>
  <c r="IP102" i="2"/>
  <c r="IM102" i="2"/>
  <c r="IJ102" i="2"/>
  <c r="ID102" i="2"/>
  <c r="IC102" i="2"/>
  <c r="IB102" i="2"/>
  <c r="IE102" i="2" s="1"/>
  <c r="IA102" i="2"/>
  <c r="HX102" i="2"/>
  <c r="HU102" i="2"/>
  <c r="HR102" i="2"/>
  <c r="HN102" i="2"/>
  <c r="IF102" i="2" s="1"/>
  <c r="IU102" i="2" s="1"/>
  <c r="HM102" i="2"/>
  <c r="HL102" i="2"/>
  <c r="HI102" i="2"/>
  <c r="HF102" i="2"/>
  <c r="HC102" i="2"/>
  <c r="GW102" i="2"/>
  <c r="GT102" i="2"/>
  <c r="GP102" i="2"/>
  <c r="GO102" i="2"/>
  <c r="GQ102" i="2" s="1"/>
  <c r="GN102" i="2"/>
  <c r="GK102" i="2"/>
  <c r="GH102" i="2"/>
  <c r="GE102" i="2"/>
  <c r="GA102" i="2"/>
  <c r="FZ102" i="2"/>
  <c r="GB102" i="2" s="1"/>
  <c r="FY102" i="2"/>
  <c r="FV102" i="2"/>
  <c r="FS102" i="2"/>
  <c r="FO102" i="2"/>
  <c r="FP102" i="2" s="1"/>
  <c r="FN102" i="2"/>
  <c r="FM102" i="2"/>
  <c r="FJ102" i="2"/>
  <c r="FG102" i="2"/>
  <c r="FC102" i="2"/>
  <c r="GY102" i="2" s="1"/>
  <c r="FB102" i="2"/>
  <c r="FA102" i="2"/>
  <c r="EX102" i="2"/>
  <c r="EU102" i="2"/>
  <c r="ER102" i="2"/>
  <c r="EO102" i="2"/>
  <c r="EN102" i="2"/>
  <c r="EM102" i="2"/>
  <c r="GX102" i="2" s="1"/>
  <c r="GZ102" i="2" s="1"/>
  <c r="EL102" i="2"/>
  <c r="EI102" i="2"/>
  <c r="EF102" i="2"/>
  <c r="EC102" i="2"/>
  <c r="DY102" i="2"/>
  <c r="LF102" i="2" s="1"/>
  <c r="DV102" i="2"/>
  <c r="DW102" i="2" s="1"/>
  <c r="DU102" i="2"/>
  <c r="DT102" i="2"/>
  <c r="DQ102" i="2"/>
  <c r="DM102" i="2"/>
  <c r="DN102" i="2" s="1"/>
  <c r="DL102" i="2"/>
  <c r="DK102" i="2"/>
  <c r="DH102" i="2"/>
  <c r="DA102" i="2"/>
  <c r="DB102" i="2" s="1"/>
  <c r="CZ102" i="2"/>
  <c r="CY102" i="2"/>
  <c r="CV102" i="2"/>
  <c r="CS102" i="2"/>
  <c r="CO102" i="2"/>
  <c r="CP102" i="2" s="1"/>
  <c r="CN102" i="2"/>
  <c r="CM102" i="2"/>
  <c r="CJ102" i="2"/>
  <c r="CG102" i="2"/>
  <c r="CD102" i="2"/>
  <c r="CC102" i="2"/>
  <c r="CB102" i="2"/>
  <c r="CA102" i="2"/>
  <c r="BX102" i="2"/>
  <c r="BU102" i="2"/>
  <c r="BR102" i="2"/>
  <c r="BO102" i="2"/>
  <c r="BL102" i="2"/>
  <c r="BH102" i="2"/>
  <c r="DD102" i="2" s="1"/>
  <c r="BG102" i="2"/>
  <c r="BI102" i="2" s="1"/>
  <c r="BF102" i="2"/>
  <c r="BC102" i="2"/>
  <c r="AZ102" i="2"/>
  <c r="AW102" i="2"/>
  <c r="AT102" i="2"/>
  <c r="AQ102" i="2"/>
  <c r="AM102" i="2"/>
  <c r="AN102" i="2" s="1"/>
  <c r="AL102" i="2"/>
  <c r="AK102" i="2"/>
  <c r="AH102" i="2"/>
  <c r="AE102" i="2"/>
  <c r="AB102" i="2"/>
  <c r="Y102" i="2"/>
  <c r="V102" i="2"/>
  <c r="S102" i="2"/>
  <c r="P102" i="2"/>
  <c r="M102" i="2"/>
  <c r="J102" i="2"/>
  <c r="G102" i="2"/>
  <c r="D102" i="2"/>
  <c r="LD101" i="2"/>
  <c r="LA101" i="2"/>
  <c r="KW101" i="2"/>
  <c r="KV101" i="2"/>
  <c r="KU101" i="2"/>
  <c r="KT101" i="2"/>
  <c r="KS101" i="2"/>
  <c r="KR101" i="2"/>
  <c r="KO101" i="2"/>
  <c r="KL101" i="2"/>
  <c r="KI101" i="2"/>
  <c r="KF101" i="2"/>
  <c r="KC101" i="2"/>
  <c r="KB101" i="2"/>
  <c r="KA101" i="2"/>
  <c r="JZ101" i="2"/>
  <c r="JW101" i="2"/>
  <c r="JS101" i="2"/>
  <c r="JR101" i="2"/>
  <c r="JT101" i="2" s="1"/>
  <c r="JQ101" i="2"/>
  <c r="JN101" i="2"/>
  <c r="JK101" i="2"/>
  <c r="JG101" i="2"/>
  <c r="JH101" i="2" s="1"/>
  <c r="JF101" i="2"/>
  <c r="JE101" i="2"/>
  <c r="JB101" i="2"/>
  <c r="IY101" i="2"/>
  <c r="IS101" i="2"/>
  <c r="IR101" i="2"/>
  <c r="IQ101" i="2"/>
  <c r="IP101" i="2"/>
  <c r="IM101" i="2"/>
  <c r="IJ101" i="2"/>
  <c r="IF101" i="2"/>
  <c r="IU101" i="2" s="1"/>
  <c r="IE101" i="2"/>
  <c r="IG101" i="2" s="1"/>
  <c r="IC101" i="2"/>
  <c r="IB101" i="2"/>
  <c r="ID101" i="2" s="1"/>
  <c r="IA101" i="2"/>
  <c r="HX101" i="2"/>
  <c r="HU101" i="2"/>
  <c r="HR101" i="2"/>
  <c r="HO101" i="2"/>
  <c r="HN101" i="2"/>
  <c r="HM101" i="2"/>
  <c r="HL101" i="2"/>
  <c r="HI101" i="2"/>
  <c r="HF101" i="2"/>
  <c r="HC101" i="2"/>
  <c r="GW101" i="2"/>
  <c r="GT101" i="2"/>
  <c r="GP101" i="2"/>
  <c r="GO101" i="2"/>
  <c r="GN101" i="2"/>
  <c r="GK101" i="2"/>
  <c r="GH101" i="2"/>
  <c r="GE101" i="2"/>
  <c r="GA101" i="2"/>
  <c r="FZ101" i="2"/>
  <c r="GB101" i="2" s="1"/>
  <c r="FY101" i="2"/>
  <c r="FV101" i="2"/>
  <c r="FS101" i="2"/>
  <c r="FO101" i="2"/>
  <c r="FN101" i="2"/>
  <c r="FP101" i="2" s="1"/>
  <c r="FM101" i="2"/>
  <c r="FJ101" i="2"/>
  <c r="FG101" i="2"/>
  <c r="FC101" i="2"/>
  <c r="FD101" i="2" s="1"/>
  <c r="FB101" i="2"/>
  <c r="FA101" i="2"/>
  <c r="EX101" i="2"/>
  <c r="EU101" i="2"/>
  <c r="ER101" i="2"/>
  <c r="EN101" i="2"/>
  <c r="EM101" i="2"/>
  <c r="EL101" i="2"/>
  <c r="EI101" i="2"/>
  <c r="EF101" i="2"/>
  <c r="EC101" i="2"/>
  <c r="DW101" i="2"/>
  <c r="DV101" i="2"/>
  <c r="DU101" i="2"/>
  <c r="DT101" i="2"/>
  <c r="DQ101" i="2"/>
  <c r="DM101" i="2"/>
  <c r="DL101" i="2"/>
  <c r="DK101" i="2"/>
  <c r="DH101" i="2"/>
  <c r="DA101" i="2"/>
  <c r="DD101" i="2" s="1"/>
  <c r="DY101" i="2" s="1"/>
  <c r="CZ101" i="2"/>
  <c r="DB101" i="2" s="1"/>
  <c r="CY101" i="2"/>
  <c r="CV101" i="2"/>
  <c r="CS101" i="2"/>
  <c r="CP101" i="2"/>
  <c r="CO101" i="2"/>
  <c r="CN101" i="2"/>
  <c r="CM101" i="2"/>
  <c r="CJ101" i="2"/>
  <c r="CG101" i="2"/>
  <c r="CC101" i="2"/>
  <c r="CB101" i="2"/>
  <c r="CD101" i="2" s="1"/>
  <c r="CA101" i="2"/>
  <c r="BX101" i="2"/>
  <c r="BU101" i="2"/>
  <c r="BR101" i="2"/>
  <c r="BO101" i="2"/>
  <c r="BL101" i="2"/>
  <c r="BH101" i="2"/>
  <c r="BG101" i="2"/>
  <c r="BI101" i="2" s="1"/>
  <c r="BF101" i="2"/>
  <c r="BC101" i="2"/>
  <c r="AZ101" i="2"/>
  <c r="AW101" i="2"/>
  <c r="AT101" i="2"/>
  <c r="AQ101" i="2"/>
  <c r="AM101" i="2"/>
  <c r="AN101" i="2" s="1"/>
  <c r="AL101" i="2"/>
  <c r="AK101" i="2"/>
  <c r="AH101" i="2"/>
  <c r="AE101" i="2"/>
  <c r="AB101" i="2"/>
  <c r="Y101" i="2"/>
  <c r="V101" i="2"/>
  <c r="S101" i="2"/>
  <c r="P101" i="2"/>
  <c r="M101" i="2"/>
  <c r="J101" i="2"/>
  <c r="G101" i="2"/>
  <c r="D101" i="2"/>
  <c r="LC96" i="2"/>
  <c r="LD96" i="2" s="1"/>
  <c r="LB96" i="2"/>
  <c r="KZ96" i="2"/>
  <c r="KR96" i="2"/>
  <c r="KQ96" i="2"/>
  <c r="KP96" i="2"/>
  <c r="KN96" i="2"/>
  <c r="KT96" i="2" s="1"/>
  <c r="KM96" i="2"/>
  <c r="KO96" i="2" s="1"/>
  <c r="KK96" i="2"/>
  <c r="KJ96" i="2"/>
  <c r="KL96" i="2" s="1"/>
  <c r="KH96" i="2"/>
  <c r="KI96" i="2" s="1"/>
  <c r="KG96" i="2"/>
  <c r="KB96" i="2"/>
  <c r="JY96" i="2"/>
  <c r="JW96" i="2"/>
  <c r="JV96" i="2"/>
  <c r="JU96" i="2"/>
  <c r="JP96" i="2"/>
  <c r="JL96" i="2"/>
  <c r="JJ96" i="2"/>
  <c r="JI96" i="2"/>
  <c r="JD96" i="2"/>
  <c r="JG96" i="2" s="1"/>
  <c r="JC96" i="2"/>
  <c r="JE96" i="2" s="1"/>
  <c r="JB96" i="2"/>
  <c r="JA96" i="2"/>
  <c r="IZ96" i="2"/>
  <c r="IY96" i="2"/>
  <c r="IX96" i="2"/>
  <c r="IW96" i="2"/>
  <c r="JF96" i="2" s="1"/>
  <c r="IO96" i="2"/>
  <c r="IN96" i="2"/>
  <c r="IL96" i="2"/>
  <c r="IK96" i="2"/>
  <c r="II96" i="2"/>
  <c r="IJ96" i="2" s="1"/>
  <c r="IH96" i="2"/>
  <c r="IA96" i="2"/>
  <c r="HZ96" i="2"/>
  <c r="HY96" i="2"/>
  <c r="HX96" i="2"/>
  <c r="HW96" i="2"/>
  <c r="HV96" i="2"/>
  <c r="HT96" i="2"/>
  <c r="IC96" i="2" s="1"/>
  <c r="HS96" i="2"/>
  <c r="HU96" i="2" s="1"/>
  <c r="HQ96" i="2"/>
  <c r="HP96" i="2"/>
  <c r="HR96" i="2" s="1"/>
  <c r="HN96" i="2"/>
  <c r="IF96" i="2" s="1"/>
  <c r="HK96" i="2"/>
  <c r="HL96" i="2" s="1"/>
  <c r="HJ96" i="2"/>
  <c r="HH96" i="2"/>
  <c r="HG96" i="2"/>
  <c r="HM96" i="2" s="1"/>
  <c r="HF96" i="2"/>
  <c r="HE96" i="2"/>
  <c r="HD96" i="2"/>
  <c r="HC96" i="2"/>
  <c r="HB96" i="2"/>
  <c r="HA96" i="2"/>
  <c r="GU96" i="2"/>
  <c r="GS96" i="2"/>
  <c r="GR96" i="2"/>
  <c r="GT96" i="2" s="1"/>
  <c r="GP96" i="2"/>
  <c r="GM96" i="2"/>
  <c r="GN96" i="2" s="1"/>
  <c r="GL96" i="2"/>
  <c r="GJ96" i="2"/>
  <c r="GI96" i="2"/>
  <c r="GK96" i="2" s="1"/>
  <c r="GH96" i="2"/>
  <c r="GG96" i="2"/>
  <c r="GF96" i="2"/>
  <c r="GO96" i="2" s="1"/>
  <c r="GQ96" i="2" s="1"/>
  <c r="GE96" i="2"/>
  <c r="GD96" i="2"/>
  <c r="GC96" i="2"/>
  <c r="FZ96" i="2"/>
  <c r="FX96" i="2"/>
  <c r="FW96" i="2"/>
  <c r="FY96" i="2" s="1"/>
  <c r="FU96" i="2"/>
  <c r="FT96" i="2"/>
  <c r="FV96" i="2" s="1"/>
  <c r="FR96" i="2"/>
  <c r="FQ96" i="2"/>
  <c r="FL96" i="2"/>
  <c r="FO96" i="2" s="1"/>
  <c r="FK96" i="2"/>
  <c r="FM96" i="2" s="1"/>
  <c r="FJ96" i="2"/>
  <c r="FI96" i="2"/>
  <c r="FH96" i="2"/>
  <c r="FG96" i="2"/>
  <c r="FF96" i="2"/>
  <c r="FE96" i="2"/>
  <c r="FN96" i="2" s="1"/>
  <c r="FB96" i="2"/>
  <c r="EZ96" i="2"/>
  <c r="EY96" i="2"/>
  <c r="FA96" i="2" s="1"/>
  <c r="EW96" i="2"/>
  <c r="EV96" i="2"/>
  <c r="EX96" i="2" s="1"/>
  <c r="ET96" i="2"/>
  <c r="ES96" i="2"/>
  <c r="EQ96" i="2"/>
  <c r="ER96" i="2" s="1"/>
  <c r="EP96" i="2"/>
  <c r="EN96" i="2"/>
  <c r="EL96" i="2"/>
  <c r="EK96" i="2"/>
  <c r="EJ96" i="2"/>
  <c r="EI96" i="2"/>
  <c r="EH96" i="2"/>
  <c r="EG96" i="2"/>
  <c r="EF96" i="2"/>
  <c r="EE96" i="2"/>
  <c r="ED96" i="2"/>
  <c r="EM96" i="2" s="1"/>
  <c r="EB96" i="2"/>
  <c r="EA96" i="2"/>
  <c r="EC96" i="2" s="1"/>
  <c r="DS96" i="2"/>
  <c r="DT96" i="2" s="1"/>
  <c r="DR96" i="2"/>
  <c r="DP96" i="2"/>
  <c r="DV96" i="2" s="1"/>
  <c r="DO96" i="2"/>
  <c r="DU96" i="2" s="1"/>
  <c r="DK96" i="2"/>
  <c r="DJ96" i="2"/>
  <c r="DI96" i="2"/>
  <c r="DG96" i="2"/>
  <c r="DM96" i="2" s="1"/>
  <c r="DF96" i="2"/>
  <c r="CZ96" i="2"/>
  <c r="CX96" i="2"/>
  <c r="CY96" i="2" s="1"/>
  <c r="CW96" i="2"/>
  <c r="CU96" i="2"/>
  <c r="CV96" i="2" s="1"/>
  <c r="CT96" i="2"/>
  <c r="CR96" i="2"/>
  <c r="CQ96" i="2"/>
  <c r="CS96" i="2" s="1"/>
  <c r="CP96" i="2"/>
  <c r="CM96" i="2"/>
  <c r="CL96" i="2"/>
  <c r="CK96" i="2"/>
  <c r="CI96" i="2"/>
  <c r="CO96" i="2" s="1"/>
  <c r="CH96" i="2"/>
  <c r="CN96" i="2" s="1"/>
  <c r="CF96" i="2"/>
  <c r="CE96" i="2"/>
  <c r="CG96" i="2" s="1"/>
  <c r="CB96" i="2"/>
  <c r="BZ96" i="2"/>
  <c r="CA96" i="2" s="1"/>
  <c r="BY96" i="2"/>
  <c r="BW96" i="2"/>
  <c r="BX96" i="2" s="1"/>
  <c r="BV96" i="2"/>
  <c r="BT96" i="2"/>
  <c r="BS96" i="2"/>
  <c r="BR96" i="2"/>
  <c r="BQ96" i="2"/>
  <c r="BP96" i="2"/>
  <c r="BO96" i="2"/>
  <c r="BN96" i="2"/>
  <c r="BM96" i="2"/>
  <c r="BK96" i="2"/>
  <c r="BJ96" i="2"/>
  <c r="BL96" i="2" s="1"/>
  <c r="BE96" i="2"/>
  <c r="BD96" i="2"/>
  <c r="BB96" i="2"/>
  <c r="BA96" i="2"/>
  <c r="AY96" i="2"/>
  <c r="AZ96" i="2" s="1"/>
  <c r="AX96" i="2"/>
  <c r="AV96" i="2"/>
  <c r="AU96" i="2"/>
  <c r="AT96" i="2"/>
  <c r="AS96" i="2"/>
  <c r="AR96" i="2"/>
  <c r="AQ96" i="2"/>
  <c r="AP96" i="2"/>
  <c r="AO96" i="2"/>
  <c r="AJ96" i="2"/>
  <c r="AI96" i="2"/>
  <c r="AK96" i="2" s="1"/>
  <c r="AG96" i="2"/>
  <c r="AF96" i="2"/>
  <c r="AH96" i="2" s="1"/>
  <c r="AD96" i="2"/>
  <c r="AE96" i="2" s="1"/>
  <c r="AC96" i="2"/>
  <c r="AA96" i="2"/>
  <c r="AB96" i="2" s="1"/>
  <c r="Z96" i="2"/>
  <c r="X96" i="2"/>
  <c r="W96" i="2"/>
  <c r="Y96" i="2" s="1"/>
  <c r="V96" i="2"/>
  <c r="U96" i="2"/>
  <c r="T96" i="2"/>
  <c r="R96" i="2"/>
  <c r="P96" i="2"/>
  <c r="O96" i="2"/>
  <c r="AM96" i="2" s="1"/>
  <c r="N96" i="2"/>
  <c r="L96" i="2"/>
  <c r="K96" i="2"/>
  <c r="M96" i="2" s="1"/>
  <c r="I96" i="2"/>
  <c r="H96" i="2"/>
  <c r="J96" i="2" s="1"/>
  <c r="F96" i="2"/>
  <c r="G96" i="2" s="1"/>
  <c r="E96" i="2"/>
  <c r="C96" i="2"/>
  <c r="D96" i="2" s="1"/>
  <c r="B96" i="2"/>
  <c r="LD95" i="2"/>
  <c r="LA95" i="2"/>
  <c r="KT95" i="2"/>
  <c r="KW95" i="2" s="1"/>
  <c r="KS95" i="2"/>
  <c r="KU95" i="2" s="1"/>
  <c r="KR95" i="2"/>
  <c r="KO95" i="2"/>
  <c r="KL95" i="2"/>
  <c r="KI95" i="2"/>
  <c r="KD95" i="2"/>
  <c r="KV95" i="2" s="1"/>
  <c r="KX95" i="2" s="1"/>
  <c r="KB95" i="2"/>
  <c r="KA95" i="2"/>
  <c r="KC95" i="2" s="1"/>
  <c r="JX95" i="2"/>
  <c r="JZ95" i="2" s="1"/>
  <c r="JW95" i="2"/>
  <c r="JS95" i="2"/>
  <c r="JR95" i="2"/>
  <c r="JT95" i="2" s="1"/>
  <c r="JQ95" i="2"/>
  <c r="JN95" i="2"/>
  <c r="JK95" i="2"/>
  <c r="JG95" i="2"/>
  <c r="JH95" i="2" s="1"/>
  <c r="JF95" i="2"/>
  <c r="JE95" i="2"/>
  <c r="JB95" i="2"/>
  <c r="IY95" i="2"/>
  <c r="IS95" i="2"/>
  <c r="IR95" i="2"/>
  <c r="IQ95" i="2"/>
  <c r="IP95" i="2"/>
  <c r="IM95" i="2"/>
  <c r="IJ95" i="2"/>
  <c r="IC95" i="2"/>
  <c r="IF95" i="2" s="1"/>
  <c r="IU95" i="2" s="1"/>
  <c r="IB95" i="2"/>
  <c r="IA95" i="2"/>
  <c r="HX95" i="2"/>
  <c r="HU95" i="2"/>
  <c r="HR95" i="2"/>
  <c r="HO95" i="2"/>
  <c r="HN95" i="2"/>
  <c r="HM95" i="2"/>
  <c r="HL95" i="2"/>
  <c r="HI95" i="2"/>
  <c r="HF95" i="2"/>
  <c r="HC95" i="2"/>
  <c r="GW95" i="2"/>
  <c r="GT95" i="2"/>
  <c r="GP95" i="2"/>
  <c r="GQ95" i="2" s="1"/>
  <c r="GO95" i="2"/>
  <c r="GN95" i="2"/>
  <c r="GK95" i="2"/>
  <c r="GH95" i="2"/>
  <c r="GE95" i="2"/>
  <c r="GB95" i="2"/>
  <c r="GA95" i="2"/>
  <c r="FZ95" i="2"/>
  <c r="FY95" i="2"/>
  <c r="FV95" i="2"/>
  <c r="FS95" i="2"/>
  <c r="FO95" i="2"/>
  <c r="FN95" i="2"/>
  <c r="FP95" i="2" s="1"/>
  <c r="FM95" i="2"/>
  <c r="FJ95" i="2"/>
  <c r="FG95" i="2"/>
  <c r="FC95" i="2"/>
  <c r="FD95" i="2" s="1"/>
  <c r="FB95" i="2"/>
  <c r="FA95" i="2"/>
  <c r="EX95" i="2"/>
  <c r="EU95" i="2"/>
  <c r="ER95" i="2"/>
  <c r="EN95" i="2"/>
  <c r="EM95" i="2"/>
  <c r="EO95" i="2" s="1"/>
  <c r="EL95" i="2"/>
  <c r="EI95" i="2"/>
  <c r="EF95" i="2"/>
  <c r="EC95" i="2"/>
  <c r="DW95" i="2"/>
  <c r="DV95" i="2"/>
  <c r="DU95" i="2"/>
  <c r="DT95" i="2"/>
  <c r="DQ95" i="2"/>
  <c r="DN95" i="2"/>
  <c r="DM95" i="2"/>
  <c r="DL95" i="2"/>
  <c r="DK95" i="2"/>
  <c r="DH95" i="2"/>
  <c r="DB95" i="2"/>
  <c r="DA95" i="2"/>
  <c r="CZ95" i="2"/>
  <c r="CY95" i="2"/>
  <c r="CV95" i="2"/>
  <c r="CS95" i="2"/>
  <c r="CO95" i="2"/>
  <c r="CN95" i="2"/>
  <c r="CP95" i="2" s="1"/>
  <c r="CM95" i="2"/>
  <c r="CJ95" i="2"/>
  <c r="CG95" i="2"/>
  <c r="CC95" i="2"/>
  <c r="CB95" i="2"/>
  <c r="CD95" i="2" s="1"/>
  <c r="CA95" i="2"/>
  <c r="BX95" i="2"/>
  <c r="BU95" i="2"/>
  <c r="BR95" i="2"/>
  <c r="BO95" i="2"/>
  <c r="BL95" i="2"/>
  <c r="BH95" i="2"/>
  <c r="DD95" i="2" s="1"/>
  <c r="BG95" i="2"/>
  <c r="BI95" i="2" s="1"/>
  <c r="BF95" i="2"/>
  <c r="BC95" i="2"/>
  <c r="AZ95" i="2"/>
  <c r="AW95" i="2"/>
  <c r="AT95" i="2"/>
  <c r="AQ95" i="2"/>
  <c r="AM95" i="2"/>
  <c r="AL95" i="2"/>
  <c r="AK95" i="2"/>
  <c r="AH95" i="2"/>
  <c r="AE95" i="2"/>
  <c r="AB95" i="2"/>
  <c r="Y95" i="2"/>
  <c r="V95" i="2"/>
  <c r="S95" i="2"/>
  <c r="P95" i="2"/>
  <c r="M95" i="2"/>
  <c r="J95" i="2"/>
  <c r="G95" i="2"/>
  <c r="D95" i="2"/>
  <c r="LD94" i="2"/>
  <c r="LA94" i="2"/>
  <c r="KT94" i="2"/>
  <c r="KW94" i="2" s="1"/>
  <c r="KS94" i="2"/>
  <c r="KR94" i="2"/>
  <c r="KO94" i="2"/>
  <c r="KL94" i="2"/>
  <c r="KI94" i="2"/>
  <c r="KE94" i="2"/>
  <c r="KD94" i="2"/>
  <c r="KB94" i="2"/>
  <c r="KC94" i="2" s="1"/>
  <c r="KA94" i="2"/>
  <c r="JZ94" i="2"/>
  <c r="JW94" i="2"/>
  <c r="JR94" i="2"/>
  <c r="JO94" i="2"/>
  <c r="JN94" i="2"/>
  <c r="JM94" i="2"/>
  <c r="JM96" i="2" s="1"/>
  <c r="JK94" i="2"/>
  <c r="JG94" i="2"/>
  <c r="JF94" i="2"/>
  <c r="JH94" i="2" s="1"/>
  <c r="JE94" i="2"/>
  <c r="JB94" i="2"/>
  <c r="IY94" i="2"/>
  <c r="IR94" i="2"/>
  <c r="IQ94" i="2"/>
  <c r="IS94" i="2" s="1"/>
  <c r="IP94" i="2"/>
  <c r="IM94" i="2"/>
  <c r="IJ94" i="2"/>
  <c r="ID94" i="2"/>
  <c r="IC94" i="2"/>
  <c r="IB94" i="2"/>
  <c r="IA94" i="2"/>
  <c r="HX94" i="2"/>
  <c r="HU94" i="2"/>
  <c r="HR94" i="2"/>
  <c r="HN94" i="2"/>
  <c r="IF94" i="2" s="1"/>
  <c r="IU94" i="2" s="1"/>
  <c r="HM94" i="2"/>
  <c r="IE94" i="2" s="1"/>
  <c r="HL94" i="2"/>
  <c r="HI94" i="2"/>
  <c r="HF94" i="2"/>
  <c r="HC94" i="2"/>
  <c r="GV94" i="2"/>
  <c r="GT94" i="2"/>
  <c r="GP94" i="2"/>
  <c r="GQ94" i="2" s="1"/>
  <c r="GO94" i="2"/>
  <c r="GN94" i="2"/>
  <c r="GK94" i="2"/>
  <c r="GH94" i="2"/>
  <c r="GE94" i="2"/>
  <c r="GA94" i="2"/>
  <c r="FZ94" i="2"/>
  <c r="GB94" i="2" s="1"/>
  <c r="FY94" i="2"/>
  <c r="FV94" i="2"/>
  <c r="FS94" i="2"/>
  <c r="FO94" i="2"/>
  <c r="FP94" i="2" s="1"/>
  <c r="FN94" i="2"/>
  <c r="FM94" i="2"/>
  <c r="FJ94" i="2"/>
  <c r="FG94" i="2"/>
  <c r="FC94" i="2"/>
  <c r="FB94" i="2"/>
  <c r="FA94" i="2"/>
  <c r="EX94" i="2"/>
  <c r="EU94" i="2"/>
  <c r="ER94" i="2"/>
  <c r="EN94" i="2"/>
  <c r="EM94" i="2"/>
  <c r="EO94" i="2" s="1"/>
  <c r="EL94" i="2"/>
  <c r="EI94" i="2"/>
  <c r="EF94" i="2"/>
  <c r="EC94" i="2"/>
  <c r="DW94" i="2"/>
  <c r="DV94" i="2"/>
  <c r="DU94" i="2"/>
  <c r="DT94" i="2"/>
  <c r="DQ94" i="2"/>
  <c r="DN94" i="2"/>
  <c r="DM94" i="2"/>
  <c r="DL94" i="2"/>
  <c r="DK94" i="2"/>
  <c r="DH94" i="2"/>
  <c r="DB94" i="2"/>
  <c r="DA94" i="2"/>
  <c r="CZ94" i="2"/>
  <c r="CY94" i="2"/>
  <c r="CV94" i="2"/>
  <c r="CS94" i="2"/>
  <c r="CO94" i="2"/>
  <c r="CN94" i="2"/>
  <c r="CP94" i="2" s="1"/>
  <c r="CM94" i="2"/>
  <c r="CJ94" i="2"/>
  <c r="CG94" i="2"/>
  <c r="CC94" i="2"/>
  <c r="CD94" i="2" s="1"/>
  <c r="CB94" i="2"/>
  <c r="CA94" i="2"/>
  <c r="BX94" i="2"/>
  <c r="BU94" i="2"/>
  <c r="BR94" i="2"/>
  <c r="BO94" i="2"/>
  <c r="BL94" i="2"/>
  <c r="BI94" i="2"/>
  <c r="BH94" i="2"/>
  <c r="DD94" i="2" s="1"/>
  <c r="BG94" i="2"/>
  <c r="DC94" i="2" s="1"/>
  <c r="DE94" i="2" s="1"/>
  <c r="BF94" i="2"/>
  <c r="BC94" i="2"/>
  <c r="AZ94" i="2"/>
  <c r="AW94" i="2"/>
  <c r="AT94" i="2"/>
  <c r="AQ94" i="2"/>
  <c r="AM94" i="2"/>
  <c r="DY94" i="2" s="1"/>
  <c r="AK94" i="2"/>
  <c r="AH94" i="2"/>
  <c r="AE94" i="2"/>
  <c r="AB94" i="2"/>
  <c r="Y94" i="2"/>
  <c r="V94" i="2"/>
  <c r="Q94" i="2"/>
  <c r="S94" i="2" s="1"/>
  <c r="P94" i="2"/>
  <c r="M94" i="2"/>
  <c r="J94" i="2"/>
  <c r="G94" i="2"/>
  <c r="D94" i="2"/>
  <c r="LD93" i="2"/>
  <c r="KZ93" i="2"/>
  <c r="KY93" i="2"/>
  <c r="KX93" i="2"/>
  <c r="KW93" i="2"/>
  <c r="KV93" i="2"/>
  <c r="KU93" i="2"/>
  <c r="KT93" i="2"/>
  <c r="KS93" i="2"/>
  <c r="KR93" i="2"/>
  <c r="KO93" i="2"/>
  <c r="KL93" i="2"/>
  <c r="KI93" i="2"/>
  <c r="KF93" i="2"/>
  <c r="KC93" i="2"/>
  <c r="KB93" i="2"/>
  <c r="KA93" i="2"/>
  <c r="JZ93" i="2"/>
  <c r="JW93" i="2"/>
  <c r="JT93" i="2"/>
  <c r="JS93" i="2"/>
  <c r="JR93" i="2"/>
  <c r="JQ93" i="2"/>
  <c r="JN93" i="2"/>
  <c r="JK93" i="2"/>
  <c r="JG93" i="2"/>
  <c r="JF93" i="2"/>
  <c r="JH93" i="2" s="1"/>
  <c r="JE93" i="2"/>
  <c r="JB93" i="2"/>
  <c r="IY93" i="2"/>
  <c r="IT93" i="2"/>
  <c r="IV93" i="2" s="1"/>
  <c r="IR93" i="2"/>
  <c r="IS93" i="2" s="1"/>
  <c r="IQ93" i="2"/>
  <c r="IP93" i="2"/>
  <c r="IM93" i="2"/>
  <c r="IJ93" i="2"/>
  <c r="IF93" i="2"/>
  <c r="IU93" i="2" s="1"/>
  <c r="IE93" i="2"/>
  <c r="ID93" i="2"/>
  <c r="IC93" i="2"/>
  <c r="IB93" i="2"/>
  <c r="IA93" i="2"/>
  <c r="HX93" i="2"/>
  <c r="HU93" i="2"/>
  <c r="HR93" i="2"/>
  <c r="HN93" i="2"/>
  <c r="HO93" i="2" s="1"/>
  <c r="HM93" i="2"/>
  <c r="HL93" i="2"/>
  <c r="HI93" i="2"/>
  <c r="HF93" i="2"/>
  <c r="HC93" i="2"/>
  <c r="GX93" i="2"/>
  <c r="GZ93" i="2" s="1"/>
  <c r="GW93" i="2"/>
  <c r="GT93" i="2"/>
  <c r="GQ93" i="2"/>
  <c r="GP93" i="2"/>
  <c r="GO93" i="2"/>
  <c r="GN93" i="2"/>
  <c r="GK93" i="2"/>
  <c r="GH93" i="2"/>
  <c r="GE93" i="2"/>
  <c r="GA93" i="2"/>
  <c r="GB93" i="2" s="1"/>
  <c r="FZ93" i="2"/>
  <c r="FY93" i="2"/>
  <c r="FV93" i="2"/>
  <c r="FS93" i="2"/>
  <c r="FP93" i="2"/>
  <c r="FO93" i="2"/>
  <c r="FN93" i="2"/>
  <c r="FM93" i="2"/>
  <c r="FJ93" i="2"/>
  <c r="FG93" i="2"/>
  <c r="FC93" i="2"/>
  <c r="FB93" i="2"/>
  <c r="FD93" i="2" s="1"/>
  <c r="FA93" i="2"/>
  <c r="EX93" i="2"/>
  <c r="EU93" i="2"/>
  <c r="ER93" i="2"/>
  <c r="EN93" i="2"/>
  <c r="GY93" i="2" s="1"/>
  <c r="EM93" i="2"/>
  <c r="EL93" i="2"/>
  <c r="EI93" i="2"/>
  <c r="EF93" i="2"/>
  <c r="EC93" i="2"/>
  <c r="DV93" i="2"/>
  <c r="DW93" i="2" s="1"/>
  <c r="DU93" i="2"/>
  <c r="DT93" i="2"/>
  <c r="DQ93" i="2"/>
  <c r="DM93" i="2"/>
  <c r="DL93" i="2"/>
  <c r="DN93" i="2" s="1"/>
  <c r="DK93" i="2"/>
  <c r="DH93" i="2"/>
  <c r="DA93" i="2"/>
  <c r="CZ93" i="2"/>
  <c r="DB93" i="2" s="1"/>
  <c r="CY93" i="2"/>
  <c r="CV93" i="2"/>
  <c r="CS93" i="2"/>
  <c r="CO93" i="2"/>
  <c r="CP93" i="2" s="1"/>
  <c r="CN93" i="2"/>
  <c r="CM93" i="2"/>
  <c r="CJ93" i="2"/>
  <c r="CG93" i="2"/>
  <c r="CD93" i="2"/>
  <c r="CC93" i="2"/>
  <c r="CB93" i="2"/>
  <c r="CA93" i="2"/>
  <c r="BX93" i="2"/>
  <c r="BU93" i="2"/>
  <c r="BR93" i="2"/>
  <c r="BO93" i="2"/>
  <c r="BL93" i="2"/>
  <c r="BH93" i="2"/>
  <c r="DD93" i="2" s="1"/>
  <c r="BG93" i="2"/>
  <c r="BI93" i="2" s="1"/>
  <c r="BF93" i="2"/>
  <c r="BC93" i="2"/>
  <c r="AZ93" i="2"/>
  <c r="AW93" i="2"/>
  <c r="AT93" i="2"/>
  <c r="AQ93" i="2"/>
  <c r="AM93" i="2"/>
  <c r="AN93" i="2" s="1"/>
  <c r="AL93" i="2"/>
  <c r="AK93" i="2"/>
  <c r="AH93" i="2"/>
  <c r="AE93" i="2"/>
  <c r="AB93" i="2"/>
  <c r="Y93" i="2"/>
  <c r="V93" i="2"/>
  <c r="S93" i="2"/>
  <c r="P93" i="2"/>
  <c r="M93" i="2"/>
  <c r="J93" i="2"/>
  <c r="G93" i="2"/>
  <c r="D93" i="2"/>
  <c r="LD92" i="2"/>
  <c r="KZ92" i="2"/>
  <c r="KY92" i="2"/>
  <c r="LA92" i="2" s="1"/>
  <c r="KX92" i="2"/>
  <c r="KW92" i="2"/>
  <c r="KV92" i="2"/>
  <c r="KU92" i="2"/>
  <c r="KT92" i="2"/>
  <c r="KS92" i="2"/>
  <c r="KR92" i="2"/>
  <c r="KO92" i="2"/>
  <c r="KL92" i="2"/>
  <c r="KI92" i="2"/>
  <c r="KF92" i="2"/>
  <c r="KC92" i="2"/>
  <c r="KB92" i="2"/>
  <c r="KA92" i="2"/>
  <c r="JZ92" i="2"/>
  <c r="JW92" i="2"/>
  <c r="JT92" i="2"/>
  <c r="JS92" i="2"/>
  <c r="JR92" i="2"/>
  <c r="JQ92" i="2"/>
  <c r="JN92" i="2"/>
  <c r="JK92" i="2"/>
  <c r="JG92" i="2"/>
  <c r="JF92" i="2"/>
  <c r="JH92" i="2" s="1"/>
  <c r="JE92" i="2"/>
  <c r="JB92" i="2"/>
  <c r="IY92" i="2"/>
  <c r="IT92" i="2"/>
  <c r="IR92" i="2"/>
  <c r="IS92" i="2" s="1"/>
  <c r="IQ92" i="2"/>
  <c r="IP92" i="2"/>
  <c r="IM92" i="2"/>
  <c r="IJ92" i="2"/>
  <c r="IE92" i="2"/>
  <c r="ID92" i="2"/>
  <c r="IC92" i="2"/>
  <c r="IB92" i="2"/>
  <c r="IA92" i="2"/>
  <c r="HX92" i="2"/>
  <c r="HU92" i="2"/>
  <c r="HR92" i="2"/>
  <c r="HN92" i="2"/>
  <c r="HM92" i="2"/>
  <c r="HL92" i="2"/>
  <c r="HI92" i="2"/>
  <c r="HF92" i="2"/>
  <c r="HC92" i="2"/>
  <c r="GW92" i="2"/>
  <c r="GT92" i="2"/>
  <c r="GQ92" i="2"/>
  <c r="GP92" i="2"/>
  <c r="GO92" i="2"/>
  <c r="GN92" i="2"/>
  <c r="GK92" i="2"/>
  <c r="GH92" i="2"/>
  <c r="GE92" i="2"/>
  <c r="GA92" i="2"/>
  <c r="GB92" i="2" s="1"/>
  <c r="FZ92" i="2"/>
  <c r="FY92" i="2"/>
  <c r="FV92" i="2"/>
  <c r="FS92" i="2"/>
  <c r="FP92" i="2"/>
  <c r="FO92" i="2"/>
  <c r="FN92" i="2"/>
  <c r="FM92" i="2"/>
  <c r="FJ92" i="2"/>
  <c r="FG92" i="2"/>
  <c r="FC92" i="2"/>
  <c r="FB92" i="2"/>
  <c r="FA92" i="2"/>
  <c r="EX92" i="2"/>
  <c r="EU92" i="2"/>
  <c r="ER92" i="2"/>
  <c r="EN92" i="2"/>
  <c r="GY92" i="2" s="1"/>
  <c r="EM92" i="2"/>
  <c r="EO92" i="2" s="1"/>
  <c r="EL92" i="2"/>
  <c r="EI92" i="2"/>
  <c r="EF92" i="2"/>
  <c r="EC92" i="2"/>
  <c r="DV92" i="2"/>
  <c r="DW92" i="2" s="1"/>
  <c r="DU92" i="2"/>
  <c r="DT92" i="2"/>
  <c r="DQ92" i="2"/>
  <c r="DM92" i="2"/>
  <c r="DL92" i="2"/>
  <c r="DN92" i="2" s="1"/>
  <c r="DK92" i="2"/>
  <c r="DH92" i="2"/>
  <c r="DA92" i="2"/>
  <c r="CZ92" i="2"/>
  <c r="DB92" i="2" s="1"/>
  <c r="CY92" i="2"/>
  <c r="CV92" i="2"/>
  <c r="CS92" i="2"/>
  <c r="CO92" i="2"/>
  <c r="CP92" i="2" s="1"/>
  <c r="CN92" i="2"/>
  <c r="CM92" i="2"/>
  <c r="CJ92" i="2"/>
  <c r="CG92" i="2"/>
  <c r="CD92" i="2"/>
  <c r="CC92" i="2"/>
  <c r="CB92" i="2"/>
  <c r="CA92" i="2"/>
  <c r="BX92" i="2"/>
  <c r="BU92" i="2"/>
  <c r="BR92" i="2"/>
  <c r="BO92" i="2"/>
  <c r="BL92" i="2"/>
  <c r="BH92" i="2"/>
  <c r="DD92" i="2" s="1"/>
  <c r="BG92" i="2"/>
  <c r="BI92" i="2" s="1"/>
  <c r="BF92" i="2"/>
  <c r="BC92" i="2"/>
  <c r="AZ92" i="2"/>
  <c r="AW92" i="2"/>
  <c r="AT92" i="2"/>
  <c r="AQ92" i="2"/>
  <c r="AM92" i="2"/>
  <c r="AN92" i="2" s="1"/>
  <c r="AL92" i="2"/>
  <c r="AK92" i="2"/>
  <c r="AH92" i="2"/>
  <c r="AE92" i="2"/>
  <c r="AB92" i="2"/>
  <c r="Y92" i="2"/>
  <c r="V92" i="2"/>
  <c r="S92" i="2"/>
  <c r="P92" i="2"/>
  <c r="M92" i="2"/>
  <c r="J92" i="2"/>
  <c r="G92" i="2"/>
  <c r="D92" i="2"/>
  <c r="LD91" i="2"/>
  <c r="LA91" i="2"/>
  <c r="KX91" i="2"/>
  <c r="KW91" i="2"/>
  <c r="KV91" i="2"/>
  <c r="KT91" i="2"/>
  <c r="KS91" i="2"/>
  <c r="KU91" i="2" s="1"/>
  <c r="KR91" i="2"/>
  <c r="KO91" i="2"/>
  <c r="KL91" i="2"/>
  <c r="KI91" i="2"/>
  <c r="KF91" i="2"/>
  <c r="KE91" i="2"/>
  <c r="KE96" i="2" s="1"/>
  <c r="KW96" i="2" s="1"/>
  <c r="KD91" i="2"/>
  <c r="KD96" i="2" s="1"/>
  <c r="KC91" i="2"/>
  <c r="KB91" i="2"/>
  <c r="KA91" i="2"/>
  <c r="JZ91" i="2"/>
  <c r="JW91" i="2"/>
  <c r="JT91" i="2"/>
  <c r="JS91" i="2"/>
  <c r="JR91" i="2"/>
  <c r="JQ91" i="2"/>
  <c r="JN91" i="2"/>
  <c r="JK91" i="2"/>
  <c r="JG91" i="2"/>
  <c r="JF91" i="2"/>
  <c r="JH91" i="2" s="1"/>
  <c r="JE91" i="2"/>
  <c r="JB91" i="2"/>
  <c r="IY91" i="2"/>
  <c r="IT91" i="2"/>
  <c r="IR91" i="2"/>
  <c r="IS91" i="2" s="1"/>
  <c r="IQ91" i="2"/>
  <c r="IP91" i="2"/>
  <c r="IM91" i="2"/>
  <c r="IJ91" i="2"/>
  <c r="IF91" i="2"/>
  <c r="IU91" i="2" s="1"/>
  <c r="IE91" i="2"/>
  <c r="ID91" i="2"/>
  <c r="IC91" i="2"/>
  <c r="IB91" i="2"/>
  <c r="IA91" i="2"/>
  <c r="HX91" i="2"/>
  <c r="HU91" i="2"/>
  <c r="HR91" i="2"/>
  <c r="HN91" i="2"/>
  <c r="HO91" i="2" s="1"/>
  <c r="HM91" i="2"/>
  <c r="HL91" i="2"/>
  <c r="HI91" i="2"/>
  <c r="HF91" i="2"/>
  <c r="HC91" i="2"/>
  <c r="GX91" i="2"/>
  <c r="GZ91" i="2" s="1"/>
  <c r="GW91" i="2"/>
  <c r="GT91" i="2"/>
  <c r="GQ91" i="2"/>
  <c r="GP91" i="2"/>
  <c r="GO91" i="2"/>
  <c r="GN91" i="2"/>
  <c r="GK91" i="2"/>
  <c r="GH91" i="2"/>
  <c r="GE91" i="2"/>
  <c r="GA91" i="2"/>
  <c r="GB91" i="2" s="1"/>
  <c r="FZ91" i="2"/>
  <c r="FY91" i="2"/>
  <c r="FV91" i="2"/>
  <c r="FS91" i="2"/>
  <c r="FP91" i="2"/>
  <c r="FO91" i="2"/>
  <c r="FN91" i="2"/>
  <c r="FM91" i="2"/>
  <c r="FJ91" i="2"/>
  <c r="FG91" i="2"/>
  <c r="FD91" i="2"/>
  <c r="FC91" i="2"/>
  <c r="FB91" i="2"/>
  <c r="FA91" i="2"/>
  <c r="EX91" i="2"/>
  <c r="EU91" i="2"/>
  <c r="ER91" i="2"/>
  <c r="EN91" i="2"/>
  <c r="GY91" i="2" s="1"/>
  <c r="EM91" i="2"/>
  <c r="EO91" i="2" s="1"/>
  <c r="EL91" i="2"/>
  <c r="EI91" i="2"/>
  <c r="EF91" i="2"/>
  <c r="EC91" i="2"/>
  <c r="DV91" i="2"/>
  <c r="DW91" i="2" s="1"/>
  <c r="DU91" i="2"/>
  <c r="DT91" i="2"/>
  <c r="DQ91" i="2"/>
  <c r="DM91" i="2"/>
  <c r="DL91" i="2"/>
  <c r="DN91" i="2" s="1"/>
  <c r="DK91" i="2"/>
  <c r="DH91" i="2"/>
  <c r="DA91" i="2"/>
  <c r="CZ91" i="2"/>
  <c r="DB91" i="2" s="1"/>
  <c r="CY91" i="2"/>
  <c r="CV91" i="2"/>
  <c r="CS91" i="2"/>
  <c r="CO91" i="2"/>
  <c r="CP91" i="2" s="1"/>
  <c r="CN91" i="2"/>
  <c r="CM91" i="2"/>
  <c r="CJ91" i="2"/>
  <c r="CG91" i="2"/>
  <c r="CD91" i="2"/>
  <c r="CC91" i="2"/>
  <c r="CB91" i="2"/>
  <c r="CA91" i="2"/>
  <c r="BX91" i="2"/>
  <c r="BU91" i="2"/>
  <c r="BR91" i="2"/>
  <c r="BO91" i="2"/>
  <c r="BL91" i="2"/>
  <c r="BH91" i="2"/>
  <c r="DD91" i="2" s="1"/>
  <c r="BG91" i="2"/>
  <c r="BI91" i="2" s="1"/>
  <c r="BF91" i="2"/>
  <c r="BC91" i="2"/>
  <c r="AZ91" i="2"/>
  <c r="AW91" i="2"/>
  <c r="AT91" i="2"/>
  <c r="AQ91" i="2"/>
  <c r="AM91" i="2"/>
  <c r="AN91" i="2" s="1"/>
  <c r="AL91" i="2"/>
  <c r="AK91" i="2"/>
  <c r="AH91" i="2"/>
  <c r="AE91" i="2"/>
  <c r="AB91" i="2"/>
  <c r="Y91" i="2"/>
  <c r="V91" i="2"/>
  <c r="S91" i="2"/>
  <c r="P91" i="2"/>
  <c r="M91" i="2"/>
  <c r="J91" i="2"/>
  <c r="G91" i="2"/>
  <c r="D91" i="2"/>
  <c r="LD90" i="2"/>
  <c r="LA90" i="2"/>
  <c r="KX90" i="2"/>
  <c r="KW90" i="2"/>
  <c r="KV90" i="2"/>
  <c r="KT90" i="2"/>
  <c r="KS90" i="2"/>
  <c r="KU90" i="2" s="1"/>
  <c r="KR90" i="2"/>
  <c r="KO90" i="2"/>
  <c r="KL90" i="2"/>
  <c r="KI90" i="2"/>
  <c r="KF90" i="2"/>
  <c r="KB90" i="2"/>
  <c r="KA90" i="2"/>
  <c r="KC90" i="2" s="1"/>
  <c r="JZ90" i="2"/>
  <c r="JW90" i="2"/>
  <c r="JS90" i="2"/>
  <c r="JR90" i="2"/>
  <c r="JT90" i="2" s="1"/>
  <c r="JQ90" i="2"/>
  <c r="JN90" i="2"/>
  <c r="JK90" i="2"/>
  <c r="JG90" i="2"/>
  <c r="JF90" i="2"/>
  <c r="JH90" i="2" s="1"/>
  <c r="JE90" i="2"/>
  <c r="JB90" i="2"/>
  <c r="IY90" i="2"/>
  <c r="IR90" i="2"/>
  <c r="IQ90" i="2"/>
  <c r="IS90" i="2" s="1"/>
  <c r="IP90" i="2"/>
  <c r="IM90" i="2"/>
  <c r="IJ90" i="2"/>
  <c r="IC90" i="2"/>
  <c r="IB90" i="2"/>
  <c r="ID90" i="2" s="1"/>
  <c r="IA90" i="2"/>
  <c r="HX90" i="2"/>
  <c r="HU90" i="2"/>
  <c r="HR90" i="2"/>
  <c r="HN90" i="2"/>
  <c r="IF90" i="2" s="1"/>
  <c r="IU90" i="2" s="1"/>
  <c r="HM90" i="2"/>
  <c r="HL90" i="2"/>
  <c r="HI90" i="2"/>
  <c r="HF90" i="2"/>
  <c r="HC90" i="2"/>
  <c r="GW90" i="2"/>
  <c r="GT90" i="2"/>
  <c r="GP90" i="2"/>
  <c r="GO90" i="2"/>
  <c r="GQ90" i="2" s="1"/>
  <c r="GN90" i="2"/>
  <c r="GK90" i="2"/>
  <c r="GH90" i="2"/>
  <c r="GE90" i="2"/>
  <c r="GB90" i="2"/>
  <c r="GA90" i="2"/>
  <c r="FZ90" i="2"/>
  <c r="FY90" i="2"/>
  <c r="FV90" i="2"/>
  <c r="FS90" i="2"/>
  <c r="FP90" i="2"/>
  <c r="FO90" i="2"/>
  <c r="FN90" i="2"/>
  <c r="GX90" i="2" s="1"/>
  <c r="FM90" i="2"/>
  <c r="FJ90" i="2"/>
  <c r="FG90" i="2"/>
  <c r="FC90" i="2"/>
  <c r="GY90" i="2" s="1"/>
  <c r="FB90" i="2"/>
  <c r="FD90" i="2" s="1"/>
  <c r="FA90" i="2"/>
  <c r="EX90" i="2"/>
  <c r="EU90" i="2"/>
  <c r="ER90" i="2"/>
  <c r="EO90" i="2"/>
  <c r="EN90" i="2"/>
  <c r="EM90" i="2"/>
  <c r="EL90" i="2"/>
  <c r="EI90" i="2"/>
  <c r="EF90" i="2"/>
  <c r="EC90" i="2"/>
  <c r="DV90" i="2"/>
  <c r="DU90" i="2"/>
  <c r="DW90" i="2" s="1"/>
  <c r="DT90" i="2"/>
  <c r="DQ90" i="2"/>
  <c r="DM90" i="2"/>
  <c r="DN90" i="2" s="1"/>
  <c r="DL90" i="2"/>
  <c r="DK90" i="2"/>
  <c r="DH90" i="2"/>
  <c r="DA90" i="2"/>
  <c r="DB90" i="2" s="1"/>
  <c r="CZ90" i="2"/>
  <c r="CY90" i="2"/>
  <c r="CV90" i="2"/>
  <c r="CS90" i="2"/>
  <c r="CP90" i="2"/>
  <c r="CO90" i="2"/>
  <c r="CN90" i="2"/>
  <c r="CM90" i="2"/>
  <c r="CJ90" i="2"/>
  <c r="CG90" i="2"/>
  <c r="CC90" i="2"/>
  <c r="CB90" i="2"/>
  <c r="CD90" i="2" s="1"/>
  <c r="CA90" i="2"/>
  <c r="BX90" i="2"/>
  <c r="BU90" i="2"/>
  <c r="BR90" i="2"/>
  <c r="BO90" i="2"/>
  <c r="BL90" i="2"/>
  <c r="BH90" i="2"/>
  <c r="BG90" i="2"/>
  <c r="DC90" i="2" s="1"/>
  <c r="BF90" i="2"/>
  <c r="BC90" i="2"/>
  <c r="AZ90" i="2"/>
  <c r="AW90" i="2"/>
  <c r="AT90" i="2"/>
  <c r="AQ90" i="2"/>
  <c r="AN90" i="2"/>
  <c r="AM90" i="2"/>
  <c r="AL90" i="2"/>
  <c r="AK90" i="2"/>
  <c r="AH90" i="2"/>
  <c r="AE90" i="2"/>
  <c r="AB90" i="2"/>
  <c r="Y90" i="2"/>
  <c r="V90" i="2"/>
  <c r="S90" i="2"/>
  <c r="P90" i="2"/>
  <c r="M90" i="2"/>
  <c r="J90" i="2"/>
  <c r="G90" i="2"/>
  <c r="D90" i="2"/>
  <c r="LC89" i="2"/>
  <c r="LD89" i="2" s="1"/>
  <c r="LB89" i="2"/>
  <c r="KZ89" i="2"/>
  <c r="KY89" i="2"/>
  <c r="KR89" i="2"/>
  <c r="KQ89" i="2"/>
  <c r="KP89" i="2"/>
  <c r="KN89" i="2"/>
  <c r="KT89" i="2" s="1"/>
  <c r="KM89" i="2"/>
  <c r="KO89" i="2" s="1"/>
  <c r="KK89" i="2"/>
  <c r="KJ89" i="2"/>
  <c r="KL89" i="2" s="1"/>
  <c r="KH89" i="2"/>
  <c r="KI89" i="2" s="1"/>
  <c r="KG89" i="2"/>
  <c r="KB89" i="2"/>
  <c r="KA89" i="2"/>
  <c r="JZ89" i="2"/>
  <c r="JY89" i="2"/>
  <c r="JX89" i="2"/>
  <c r="JU89" i="2"/>
  <c r="JR89" i="2"/>
  <c r="JP89" i="2"/>
  <c r="JO89" i="2"/>
  <c r="JQ89" i="2" s="1"/>
  <c r="JM89" i="2"/>
  <c r="JL89" i="2"/>
  <c r="JN89" i="2" s="1"/>
  <c r="JJ89" i="2"/>
  <c r="JI89" i="2"/>
  <c r="JD89" i="2"/>
  <c r="JC89" i="2"/>
  <c r="JE89" i="2" s="1"/>
  <c r="JB89" i="2"/>
  <c r="JA89" i="2"/>
  <c r="IZ89" i="2"/>
  <c r="IW89" i="2"/>
  <c r="JF89" i="2" s="1"/>
  <c r="IO89" i="2"/>
  <c r="IN89" i="2"/>
  <c r="IL89" i="2"/>
  <c r="IK89" i="2"/>
  <c r="II89" i="2"/>
  <c r="IJ89" i="2" s="1"/>
  <c r="IH89" i="2"/>
  <c r="IA89" i="2"/>
  <c r="HZ89" i="2"/>
  <c r="HY89" i="2"/>
  <c r="HW89" i="2"/>
  <c r="HV89" i="2"/>
  <c r="HX89" i="2" s="1"/>
  <c r="HT89" i="2"/>
  <c r="IC89" i="2" s="1"/>
  <c r="HS89" i="2"/>
  <c r="HU89" i="2" s="1"/>
  <c r="HQ89" i="2"/>
  <c r="HP89" i="2"/>
  <c r="HR89" i="2" s="1"/>
  <c r="HN89" i="2"/>
  <c r="IF89" i="2" s="1"/>
  <c r="HK89" i="2"/>
  <c r="HL89" i="2" s="1"/>
  <c r="HJ89" i="2"/>
  <c r="HH89" i="2"/>
  <c r="HG89" i="2"/>
  <c r="HM89" i="2" s="1"/>
  <c r="HF89" i="2"/>
  <c r="HE89" i="2"/>
  <c r="HD89" i="2"/>
  <c r="HC89" i="2"/>
  <c r="HB89" i="2"/>
  <c r="HA89" i="2"/>
  <c r="GV89" i="2"/>
  <c r="GU89" i="2"/>
  <c r="GW89" i="2" s="1"/>
  <c r="GS89" i="2"/>
  <c r="GR89" i="2"/>
  <c r="GT89" i="2" s="1"/>
  <c r="GM89" i="2"/>
  <c r="GN89" i="2" s="1"/>
  <c r="GL89" i="2"/>
  <c r="GJ89" i="2"/>
  <c r="GP89" i="2" s="1"/>
  <c r="GI89" i="2"/>
  <c r="GH89" i="2"/>
  <c r="GG89" i="2"/>
  <c r="GF89" i="2"/>
  <c r="GO89" i="2" s="1"/>
  <c r="GQ89" i="2" s="1"/>
  <c r="GE89" i="2"/>
  <c r="GD89" i="2"/>
  <c r="GC89" i="2"/>
  <c r="FX89" i="2"/>
  <c r="FW89" i="2"/>
  <c r="FY89" i="2" s="1"/>
  <c r="FU89" i="2"/>
  <c r="FT89" i="2"/>
  <c r="FV89" i="2" s="1"/>
  <c r="FR89" i="2"/>
  <c r="FQ89" i="2"/>
  <c r="FL89" i="2"/>
  <c r="FO89" i="2" s="1"/>
  <c r="FK89" i="2"/>
  <c r="FJ89" i="2"/>
  <c r="FI89" i="2"/>
  <c r="FH89" i="2"/>
  <c r="FG89" i="2"/>
  <c r="FF89" i="2"/>
  <c r="FE89" i="2"/>
  <c r="FN89" i="2" s="1"/>
  <c r="FP89" i="2" s="1"/>
  <c r="EZ89" i="2"/>
  <c r="EY89" i="2"/>
  <c r="FA89" i="2" s="1"/>
  <c r="EW89" i="2"/>
  <c r="EV89" i="2"/>
  <c r="EX89" i="2" s="1"/>
  <c r="ET89" i="2"/>
  <c r="ES89" i="2"/>
  <c r="EQ89" i="2"/>
  <c r="ER89" i="2" s="1"/>
  <c r="EP89" i="2"/>
  <c r="EN89" i="2"/>
  <c r="EL89" i="2"/>
  <c r="EK89" i="2"/>
  <c r="EJ89" i="2"/>
  <c r="EI89" i="2"/>
  <c r="EH89" i="2"/>
  <c r="EG89" i="2"/>
  <c r="EE89" i="2"/>
  <c r="ED89" i="2"/>
  <c r="EM89" i="2" s="1"/>
  <c r="EO89" i="2" s="1"/>
  <c r="EB89" i="2"/>
  <c r="EA89" i="2"/>
  <c r="EC89" i="2" s="1"/>
  <c r="DV89" i="2"/>
  <c r="DS89" i="2"/>
  <c r="DP89" i="2"/>
  <c r="DO89" i="2"/>
  <c r="DN89" i="2"/>
  <c r="DK89" i="2"/>
  <c r="DJ89" i="2"/>
  <c r="DI89" i="2"/>
  <c r="DH89" i="2"/>
  <c r="DG89" i="2"/>
  <c r="DM89" i="2" s="1"/>
  <c r="DF89" i="2"/>
  <c r="DL89" i="2" s="1"/>
  <c r="CZ89" i="2"/>
  <c r="CX89" i="2"/>
  <c r="CY89" i="2" s="1"/>
  <c r="CW89" i="2"/>
  <c r="CU89" i="2"/>
  <c r="CV89" i="2" s="1"/>
  <c r="CT89" i="2"/>
  <c r="CR89" i="2"/>
  <c r="CQ89" i="2"/>
  <c r="CM89" i="2"/>
  <c r="CL89" i="2"/>
  <c r="CK89" i="2"/>
  <c r="CI89" i="2"/>
  <c r="CO89" i="2" s="1"/>
  <c r="CH89" i="2"/>
  <c r="CN89" i="2" s="1"/>
  <c r="CP89" i="2" s="1"/>
  <c r="CF89" i="2"/>
  <c r="CE89" i="2"/>
  <c r="CG89" i="2" s="1"/>
  <c r="CB89" i="2"/>
  <c r="BZ89" i="2"/>
  <c r="CA89" i="2" s="1"/>
  <c r="BY89" i="2"/>
  <c r="BW89" i="2"/>
  <c r="BX89" i="2" s="1"/>
  <c r="BV89" i="2"/>
  <c r="BT89" i="2"/>
  <c r="BS89" i="2"/>
  <c r="BR89" i="2"/>
  <c r="BQ89" i="2"/>
  <c r="BP89" i="2"/>
  <c r="BO89" i="2"/>
  <c r="BN89" i="2"/>
  <c r="BM89" i="2"/>
  <c r="BL89" i="2"/>
  <c r="BK89" i="2"/>
  <c r="BJ89" i="2"/>
  <c r="BE89" i="2"/>
  <c r="BD89" i="2"/>
  <c r="BB89" i="2"/>
  <c r="BA89" i="2"/>
  <c r="AY89" i="2"/>
  <c r="AZ89" i="2" s="1"/>
  <c r="AX89" i="2"/>
  <c r="AV89" i="2"/>
  <c r="AU89" i="2"/>
  <c r="AT89" i="2"/>
  <c r="AS89" i="2"/>
  <c r="AR89" i="2"/>
  <c r="AQ89" i="2"/>
  <c r="AP89" i="2"/>
  <c r="AO89" i="2"/>
  <c r="AJ89" i="2"/>
  <c r="AI89" i="2"/>
  <c r="AK89" i="2" s="1"/>
  <c r="AG89" i="2"/>
  <c r="AF89" i="2"/>
  <c r="AH89" i="2" s="1"/>
  <c r="AD89" i="2"/>
  <c r="AE89" i="2" s="1"/>
  <c r="AC89" i="2"/>
  <c r="AA89" i="2"/>
  <c r="AB89" i="2" s="1"/>
  <c r="Z89" i="2"/>
  <c r="X89" i="2"/>
  <c r="W89" i="2"/>
  <c r="Y89" i="2" s="1"/>
  <c r="V89" i="2"/>
  <c r="U89" i="2"/>
  <c r="T89" i="2"/>
  <c r="S89" i="2"/>
  <c r="R89" i="2"/>
  <c r="Q89" i="2"/>
  <c r="O89" i="2"/>
  <c r="N89" i="2"/>
  <c r="P89" i="2" s="1"/>
  <c r="L89" i="2"/>
  <c r="K89" i="2"/>
  <c r="M89" i="2" s="1"/>
  <c r="I89" i="2"/>
  <c r="H89" i="2"/>
  <c r="J89" i="2" s="1"/>
  <c r="F89" i="2"/>
  <c r="G89" i="2" s="1"/>
  <c r="E89" i="2"/>
  <c r="C89" i="2"/>
  <c r="D89" i="2" s="1"/>
  <c r="B89" i="2"/>
  <c r="LD88" i="2"/>
  <c r="LA88" i="2"/>
  <c r="KT88" i="2"/>
  <c r="KW88" i="2" s="1"/>
  <c r="KS88" i="2"/>
  <c r="KR88" i="2"/>
  <c r="KO88" i="2"/>
  <c r="KL88" i="2"/>
  <c r="KI88" i="2"/>
  <c r="KE88" i="2"/>
  <c r="KD88" i="2"/>
  <c r="KB88" i="2"/>
  <c r="KC88" i="2" s="1"/>
  <c r="KA88" i="2"/>
  <c r="JZ88" i="2"/>
  <c r="JW88" i="2"/>
  <c r="JS88" i="2"/>
  <c r="JR88" i="2"/>
  <c r="JT88" i="2" s="1"/>
  <c r="JQ88" i="2"/>
  <c r="JN88" i="2"/>
  <c r="JK88" i="2"/>
  <c r="JF88" i="2"/>
  <c r="JE88" i="2"/>
  <c r="JB88" i="2"/>
  <c r="IX88" i="2"/>
  <c r="IR88" i="2"/>
  <c r="IQ88" i="2"/>
  <c r="IS88" i="2" s="1"/>
  <c r="IP88" i="2"/>
  <c r="IM88" i="2"/>
  <c r="IJ88" i="2"/>
  <c r="IC88" i="2"/>
  <c r="IB88" i="2"/>
  <c r="IA88" i="2"/>
  <c r="HX88" i="2"/>
  <c r="HU88" i="2"/>
  <c r="HR88" i="2"/>
  <c r="HM88" i="2"/>
  <c r="HL88" i="2"/>
  <c r="HI88" i="2"/>
  <c r="HH88" i="2"/>
  <c r="HN88" i="2" s="1"/>
  <c r="IF88" i="2" s="1"/>
  <c r="IU88" i="2" s="1"/>
  <c r="HF88" i="2"/>
  <c r="HC88" i="2"/>
  <c r="GW88" i="2"/>
  <c r="GT88" i="2"/>
  <c r="GP88" i="2"/>
  <c r="GO88" i="2"/>
  <c r="GQ88" i="2" s="1"/>
  <c r="GN88" i="2"/>
  <c r="GK88" i="2"/>
  <c r="GH88" i="2"/>
  <c r="GE88" i="2"/>
  <c r="GB88" i="2"/>
  <c r="GA88" i="2"/>
  <c r="FZ88" i="2"/>
  <c r="FY88" i="2"/>
  <c r="FV88" i="2"/>
  <c r="FS88" i="2"/>
  <c r="FO88" i="2"/>
  <c r="FN88" i="2"/>
  <c r="FP88" i="2" s="1"/>
  <c r="FM88" i="2"/>
  <c r="FJ88" i="2"/>
  <c r="FG88" i="2"/>
  <c r="FC88" i="2"/>
  <c r="GY88" i="2" s="1"/>
  <c r="FB88" i="2"/>
  <c r="FD88" i="2" s="1"/>
  <c r="FA88" i="2"/>
  <c r="EX88" i="2"/>
  <c r="EU88" i="2"/>
  <c r="ER88" i="2"/>
  <c r="EO88" i="2"/>
  <c r="EN88" i="2"/>
  <c r="EM88" i="2"/>
  <c r="EL88" i="2"/>
  <c r="EI88" i="2"/>
  <c r="EF88" i="2"/>
  <c r="EC88" i="2"/>
  <c r="DV88" i="2"/>
  <c r="DU88" i="2"/>
  <c r="DW88" i="2" s="1"/>
  <c r="DT88" i="2"/>
  <c r="DR88" i="2"/>
  <c r="DR89" i="2" s="1"/>
  <c r="DT89" i="2" s="1"/>
  <c r="DQ88" i="2"/>
  <c r="DN88" i="2"/>
  <c r="DM88" i="2"/>
  <c r="DL88" i="2"/>
  <c r="DK88" i="2"/>
  <c r="DH88" i="2"/>
  <c r="DB88" i="2"/>
  <c r="DA88" i="2"/>
  <c r="CZ88" i="2"/>
  <c r="CY88" i="2"/>
  <c r="CV88" i="2"/>
  <c r="CS88" i="2"/>
  <c r="CO88" i="2"/>
  <c r="CN88" i="2"/>
  <c r="CP88" i="2" s="1"/>
  <c r="CM88" i="2"/>
  <c r="CJ88" i="2"/>
  <c r="CG88" i="2"/>
  <c r="CC88" i="2"/>
  <c r="CD88" i="2" s="1"/>
  <c r="CB88" i="2"/>
  <c r="CA88" i="2"/>
  <c r="BX88" i="2"/>
  <c r="BU88" i="2"/>
  <c r="BR88" i="2"/>
  <c r="BO88" i="2"/>
  <c r="BL88" i="2"/>
  <c r="BI88" i="2"/>
  <c r="BH88" i="2"/>
  <c r="BG88" i="2"/>
  <c r="DC88" i="2" s="1"/>
  <c r="BF88" i="2"/>
  <c r="BE88" i="2"/>
  <c r="BC88" i="2"/>
  <c r="AZ88" i="2"/>
  <c r="AW88" i="2"/>
  <c r="AT88" i="2"/>
  <c r="AQ88" i="2"/>
  <c r="AN88" i="2"/>
  <c r="AM88" i="2"/>
  <c r="AL88" i="2"/>
  <c r="AK88" i="2"/>
  <c r="AH88" i="2"/>
  <c r="AE88" i="2"/>
  <c r="AB88" i="2"/>
  <c r="Y88" i="2"/>
  <c r="V88" i="2"/>
  <c r="S88" i="2"/>
  <c r="P88" i="2"/>
  <c r="M88" i="2"/>
  <c r="J88" i="2"/>
  <c r="G88" i="2"/>
  <c r="D88" i="2"/>
  <c r="LD87" i="2"/>
  <c r="LA87" i="2"/>
  <c r="KV87" i="2"/>
  <c r="KX87" i="2" s="1"/>
  <c r="KT87" i="2"/>
  <c r="KW87" i="2" s="1"/>
  <c r="KS87" i="2"/>
  <c r="KU87" i="2" s="1"/>
  <c r="KR87" i="2"/>
  <c r="KO87" i="2"/>
  <c r="KL87" i="2"/>
  <c r="KI87" i="2"/>
  <c r="KF87" i="2"/>
  <c r="KE87" i="2"/>
  <c r="KC87" i="2"/>
  <c r="KB87" i="2"/>
  <c r="KA87" i="2"/>
  <c r="JZ87" i="2"/>
  <c r="JW87" i="2"/>
  <c r="JS87" i="2"/>
  <c r="JT87" i="2" s="1"/>
  <c r="JR87" i="2"/>
  <c r="JQ87" i="2"/>
  <c r="JN87" i="2"/>
  <c r="JK87" i="2"/>
  <c r="JG87" i="2"/>
  <c r="JF87" i="2"/>
  <c r="JH87" i="2" s="1"/>
  <c r="JE87" i="2"/>
  <c r="JB87" i="2"/>
  <c r="IY87" i="2"/>
  <c r="IR87" i="2"/>
  <c r="IQ87" i="2"/>
  <c r="IS87" i="2" s="1"/>
  <c r="IP87" i="2"/>
  <c r="IM87" i="2"/>
  <c r="IJ87" i="2"/>
  <c r="IF87" i="2"/>
  <c r="IU87" i="2" s="1"/>
  <c r="IC87" i="2"/>
  <c r="IB87" i="2"/>
  <c r="IE87" i="2" s="1"/>
  <c r="IA87" i="2"/>
  <c r="HX87" i="2"/>
  <c r="HU87" i="2"/>
  <c r="HR87" i="2"/>
  <c r="HO87" i="2"/>
  <c r="HN87" i="2"/>
  <c r="HM87" i="2"/>
  <c r="HL87" i="2"/>
  <c r="HI87" i="2"/>
  <c r="HF87" i="2"/>
  <c r="HC87" i="2"/>
  <c r="GW87" i="2"/>
  <c r="GT87" i="2"/>
  <c r="GQ87" i="2"/>
  <c r="GP87" i="2"/>
  <c r="GO87" i="2"/>
  <c r="GN87" i="2"/>
  <c r="GK87" i="2"/>
  <c r="GH87" i="2"/>
  <c r="GE87" i="2"/>
  <c r="GA87" i="2"/>
  <c r="GB87" i="2" s="1"/>
  <c r="FZ87" i="2"/>
  <c r="FY87" i="2"/>
  <c r="FV87" i="2"/>
  <c r="FS87" i="2"/>
  <c r="FO87" i="2"/>
  <c r="FN87" i="2"/>
  <c r="FP87" i="2" s="1"/>
  <c r="FM87" i="2"/>
  <c r="FJ87" i="2"/>
  <c r="FG87" i="2"/>
  <c r="FD87" i="2"/>
  <c r="FC87" i="2"/>
  <c r="FB87" i="2"/>
  <c r="FA87" i="2"/>
  <c r="EX87" i="2"/>
  <c r="EU87" i="2"/>
  <c r="ER87" i="2"/>
  <c r="EN87" i="2"/>
  <c r="GY87" i="2" s="1"/>
  <c r="EM87" i="2"/>
  <c r="GX87" i="2" s="1"/>
  <c r="EL87" i="2"/>
  <c r="EI87" i="2"/>
  <c r="EF87" i="2"/>
  <c r="EC87" i="2"/>
  <c r="DW87" i="2"/>
  <c r="DV87" i="2"/>
  <c r="DU87" i="2"/>
  <c r="DT87" i="2"/>
  <c r="DQ87" i="2"/>
  <c r="DN87" i="2"/>
  <c r="DM87" i="2"/>
  <c r="DL87" i="2"/>
  <c r="DK87" i="2"/>
  <c r="DH87" i="2"/>
  <c r="DB87" i="2"/>
  <c r="DA87" i="2"/>
  <c r="CZ87" i="2"/>
  <c r="CY87" i="2"/>
  <c r="CV87" i="2"/>
  <c r="CS87" i="2"/>
  <c r="CO87" i="2"/>
  <c r="CN87" i="2"/>
  <c r="CP87" i="2" s="1"/>
  <c r="CM87" i="2"/>
  <c r="CJ87" i="2"/>
  <c r="CG87" i="2"/>
  <c r="CD87" i="2"/>
  <c r="CC87" i="2"/>
  <c r="CB87" i="2"/>
  <c r="CA87" i="2"/>
  <c r="BX87" i="2"/>
  <c r="BU87" i="2"/>
  <c r="BR87" i="2"/>
  <c r="BO87" i="2"/>
  <c r="BL87" i="2"/>
  <c r="BI87" i="2"/>
  <c r="BH87" i="2"/>
  <c r="DD87" i="2" s="1"/>
  <c r="BG87" i="2"/>
  <c r="DC87" i="2" s="1"/>
  <c r="BF87" i="2"/>
  <c r="BC87" i="2"/>
  <c r="AZ87" i="2"/>
  <c r="AW87" i="2"/>
  <c r="AT87" i="2"/>
  <c r="AQ87" i="2"/>
  <c r="AM87" i="2"/>
  <c r="AL87" i="2"/>
  <c r="AN87" i="2" s="1"/>
  <c r="AK87" i="2"/>
  <c r="AH87" i="2"/>
  <c r="AE87" i="2"/>
  <c r="AB87" i="2"/>
  <c r="Y87" i="2"/>
  <c r="V87" i="2"/>
  <c r="S87" i="2"/>
  <c r="P87" i="2"/>
  <c r="M87" i="2"/>
  <c r="J87" i="2"/>
  <c r="G87" i="2"/>
  <c r="D87" i="2"/>
  <c r="LD86" i="2"/>
  <c r="LA86" i="2"/>
  <c r="KW86" i="2"/>
  <c r="KV86" i="2"/>
  <c r="KU86" i="2"/>
  <c r="KT86" i="2"/>
  <c r="KS86" i="2"/>
  <c r="KR86" i="2"/>
  <c r="KO86" i="2"/>
  <c r="KL86" i="2"/>
  <c r="KI86" i="2"/>
  <c r="KF86" i="2"/>
  <c r="KE86" i="2"/>
  <c r="KB86" i="2"/>
  <c r="KA86" i="2"/>
  <c r="KC86" i="2" s="1"/>
  <c r="JZ86" i="2"/>
  <c r="JW86" i="2"/>
  <c r="JT86" i="2"/>
  <c r="JS86" i="2"/>
  <c r="JR86" i="2"/>
  <c r="JQ86" i="2"/>
  <c r="JN86" i="2"/>
  <c r="JK86" i="2"/>
  <c r="JG86" i="2"/>
  <c r="JF86" i="2"/>
  <c r="JE86" i="2"/>
  <c r="JB86" i="2"/>
  <c r="IY86" i="2"/>
  <c r="IR86" i="2"/>
  <c r="IS86" i="2" s="1"/>
  <c r="IQ86" i="2"/>
  <c r="IP86" i="2"/>
  <c r="IM86" i="2"/>
  <c r="IJ86" i="2"/>
  <c r="IC86" i="2"/>
  <c r="ID86" i="2" s="1"/>
  <c r="IB86" i="2"/>
  <c r="IA86" i="2"/>
  <c r="HX86" i="2"/>
  <c r="HU86" i="2"/>
  <c r="HR86" i="2"/>
  <c r="HN86" i="2"/>
  <c r="HM86" i="2"/>
  <c r="HL86" i="2"/>
  <c r="HI86" i="2"/>
  <c r="HF86" i="2"/>
  <c r="HC86" i="2"/>
  <c r="GW86" i="2"/>
  <c r="GT86" i="2"/>
  <c r="GP86" i="2"/>
  <c r="GO86" i="2"/>
  <c r="GN86" i="2"/>
  <c r="GK86" i="2"/>
  <c r="GH86" i="2"/>
  <c r="GE86" i="2"/>
  <c r="GA86" i="2"/>
  <c r="FZ86" i="2"/>
  <c r="GB86" i="2" s="1"/>
  <c r="FY86" i="2"/>
  <c r="FV86" i="2"/>
  <c r="FS86" i="2"/>
  <c r="FO86" i="2"/>
  <c r="FN86" i="2"/>
  <c r="FP86" i="2" s="1"/>
  <c r="FM86" i="2"/>
  <c r="FJ86" i="2"/>
  <c r="FG86" i="2"/>
  <c r="FC86" i="2"/>
  <c r="FB86" i="2"/>
  <c r="FA86" i="2"/>
  <c r="EX86" i="2"/>
  <c r="EU86" i="2"/>
  <c r="ER86" i="2"/>
  <c r="EO86" i="2"/>
  <c r="EN86" i="2"/>
  <c r="EM86" i="2"/>
  <c r="EL86" i="2"/>
  <c r="EI86" i="2"/>
  <c r="EF86" i="2"/>
  <c r="EC86" i="2"/>
  <c r="DW86" i="2"/>
  <c r="DV86" i="2"/>
  <c r="DU86" i="2"/>
  <c r="DT86" i="2"/>
  <c r="DQ86" i="2"/>
  <c r="DN86" i="2"/>
  <c r="DM86" i="2"/>
  <c r="DL86" i="2"/>
  <c r="DK86" i="2"/>
  <c r="DH86" i="2"/>
  <c r="DB86" i="2"/>
  <c r="DA86" i="2"/>
  <c r="CZ86" i="2"/>
  <c r="CY86" i="2"/>
  <c r="CV86" i="2"/>
  <c r="CS86" i="2"/>
  <c r="CO86" i="2"/>
  <c r="CN86" i="2"/>
  <c r="CP86" i="2" s="1"/>
  <c r="CM86" i="2"/>
  <c r="CJ86" i="2"/>
  <c r="CG86" i="2"/>
  <c r="CD86" i="2"/>
  <c r="CC86" i="2"/>
  <c r="CB86" i="2"/>
  <c r="CA86" i="2"/>
  <c r="BX86" i="2"/>
  <c r="BU86" i="2"/>
  <c r="BR86" i="2"/>
  <c r="BO86" i="2"/>
  <c r="BL86" i="2"/>
  <c r="BH86" i="2"/>
  <c r="DD86" i="2" s="1"/>
  <c r="DY86" i="2" s="1"/>
  <c r="BG86" i="2"/>
  <c r="BI86" i="2" s="1"/>
  <c r="BF86" i="2"/>
  <c r="BC86" i="2"/>
  <c r="AZ86" i="2"/>
  <c r="AW86" i="2"/>
  <c r="AT86" i="2"/>
  <c r="AQ86" i="2"/>
  <c r="AM86" i="2"/>
  <c r="AL86" i="2"/>
  <c r="AK86" i="2"/>
  <c r="AH86" i="2"/>
  <c r="AE86" i="2"/>
  <c r="AB86" i="2"/>
  <c r="Y86" i="2"/>
  <c r="V86" i="2"/>
  <c r="S86" i="2"/>
  <c r="P86" i="2"/>
  <c r="M86" i="2"/>
  <c r="J86" i="2"/>
  <c r="G86" i="2"/>
  <c r="D86" i="2"/>
  <c r="LD85" i="2"/>
  <c r="LA85" i="2"/>
  <c r="KW85" i="2"/>
  <c r="KV85" i="2"/>
  <c r="KU85" i="2"/>
  <c r="KT85" i="2"/>
  <c r="KS85" i="2"/>
  <c r="KR85" i="2"/>
  <c r="KO85" i="2"/>
  <c r="KL85" i="2"/>
  <c r="KI85" i="2"/>
  <c r="KF85" i="2"/>
  <c r="KD85" i="2"/>
  <c r="KD89" i="2" s="1"/>
  <c r="KB85" i="2"/>
  <c r="KA85" i="2"/>
  <c r="KC85" i="2" s="1"/>
  <c r="JZ85" i="2"/>
  <c r="JW85" i="2"/>
  <c r="JT85" i="2"/>
  <c r="JS85" i="2"/>
  <c r="JR85" i="2"/>
  <c r="JQ85" i="2"/>
  <c r="JN85" i="2"/>
  <c r="JK85" i="2"/>
  <c r="JG85" i="2"/>
  <c r="JF85" i="2"/>
  <c r="JH85" i="2" s="1"/>
  <c r="JE85" i="2"/>
  <c r="JB85" i="2"/>
  <c r="IY85" i="2"/>
  <c r="IR85" i="2"/>
  <c r="IQ85" i="2"/>
  <c r="IS85" i="2" s="1"/>
  <c r="IP85" i="2"/>
  <c r="IM85" i="2"/>
  <c r="IJ85" i="2"/>
  <c r="IC85" i="2"/>
  <c r="IB85" i="2"/>
  <c r="ID85" i="2" s="1"/>
  <c r="IA85" i="2"/>
  <c r="HX85" i="2"/>
  <c r="HU85" i="2"/>
  <c r="HR85" i="2"/>
  <c r="HN85" i="2"/>
  <c r="IF85" i="2" s="1"/>
  <c r="IU85" i="2" s="1"/>
  <c r="HM85" i="2"/>
  <c r="HL85" i="2"/>
  <c r="HI85" i="2"/>
  <c r="HF85" i="2"/>
  <c r="HC85" i="2"/>
  <c r="GW85" i="2"/>
  <c r="GT85" i="2"/>
  <c r="GP85" i="2"/>
  <c r="GO85" i="2"/>
  <c r="GN85" i="2"/>
  <c r="GK85" i="2"/>
  <c r="GH85" i="2"/>
  <c r="GE85" i="2"/>
  <c r="GA85" i="2"/>
  <c r="FZ85" i="2"/>
  <c r="GB85" i="2" s="1"/>
  <c r="FY85" i="2"/>
  <c r="FV85" i="2"/>
  <c r="FS85" i="2"/>
  <c r="FO85" i="2"/>
  <c r="FN85" i="2"/>
  <c r="FP85" i="2" s="1"/>
  <c r="FM85" i="2"/>
  <c r="FJ85" i="2"/>
  <c r="FG85" i="2"/>
  <c r="FD85" i="2"/>
  <c r="FC85" i="2"/>
  <c r="FB85" i="2"/>
  <c r="FA85" i="2"/>
  <c r="EX85" i="2"/>
  <c r="EU85" i="2"/>
  <c r="ER85" i="2"/>
  <c r="EO85" i="2"/>
  <c r="EN85" i="2"/>
  <c r="EM85" i="2"/>
  <c r="EL85" i="2"/>
  <c r="EI85" i="2"/>
  <c r="EF85" i="2"/>
  <c r="EC85" i="2"/>
  <c r="DV85" i="2"/>
  <c r="DU85" i="2"/>
  <c r="DW85" i="2" s="1"/>
  <c r="DT85" i="2"/>
  <c r="DQ85" i="2"/>
  <c r="DN85" i="2"/>
  <c r="DM85" i="2"/>
  <c r="DL85" i="2"/>
  <c r="DK85" i="2"/>
  <c r="DH85" i="2"/>
  <c r="DB85" i="2"/>
  <c r="DA85" i="2"/>
  <c r="CZ85" i="2"/>
  <c r="CY85" i="2"/>
  <c r="CV85" i="2"/>
  <c r="CS85" i="2"/>
  <c r="CO85" i="2"/>
  <c r="CN85" i="2"/>
  <c r="CP85" i="2" s="1"/>
  <c r="CM85" i="2"/>
  <c r="CJ85" i="2"/>
  <c r="CG85" i="2"/>
  <c r="CC85" i="2"/>
  <c r="CB85" i="2"/>
  <c r="CD85" i="2" s="1"/>
  <c r="CA85" i="2"/>
  <c r="BX85" i="2"/>
  <c r="BU85" i="2"/>
  <c r="BR85" i="2"/>
  <c r="BO85" i="2"/>
  <c r="BL85" i="2"/>
  <c r="BH85" i="2"/>
  <c r="BI85" i="2" s="1"/>
  <c r="BG85" i="2"/>
  <c r="BF85" i="2"/>
  <c r="BC85" i="2"/>
  <c r="AZ85" i="2"/>
  <c r="AW85" i="2"/>
  <c r="AT85" i="2"/>
  <c r="AQ85" i="2"/>
  <c r="AM85" i="2"/>
  <c r="AL85" i="2"/>
  <c r="AK85" i="2"/>
  <c r="AH85" i="2"/>
  <c r="AE85" i="2"/>
  <c r="AB85" i="2"/>
  <c r="Y85" i="2"/>
  <c r="V85" i="2"/>
  <c r="S85" i="2"/>
  <c r="P85" i="2"/>
  <c r="M85" i="2"/>
  <c r="J85" i="2"/>
  <c r="G85" i="2"/>
  <c r="D85" i="2"/>
  <c r="LD84" i="2"/>
  <c r="LA84" i="2"/>
  <c r="KV84" i="2"/>
  <c r="KT84" i="2"/>
  <c r="KU84" i="2" s="1"/>
  <c r="KS84" i="2"/>
  <c r="KR84" i="2"/>
  <c r="KO84" i="2"/>
  <c r="KL84" i="2"/>
  <c r="KI84" i="2"/>
  <c r="KE84" i="2"/>
  <c r="KE89" i="2" s="1"/>
  <c r="KB84" i="2"/>
  <c r="KA84" i="2"/>
  <c r="KC84" i="2" s="1"/>
  <c r="JZ84" i="2"/>
  <c r="JW84" i="2"/>
  <c r="JV84" i="2"/>
  <c r="JV89" i="2" s="1"/>
  <c r="JW89" i="2" s="1"/>
  <c r="JS84" i="2"/>
  <c r="JR84" i="2"/>
  <c r="JT84" i="2" s="1"/>
  <c r="JQ84" i="2"/>
  <c r="JN84" i="2"/>
  <c r="JK84" i="2"/>
  <c r="JH84" i="2"/>
  <c r="JG84" i="2"/>
  <c r="JF84" i="2"/>
  <c r="JE84" i="2"/>
  <c r="JB84" i="2"/>
  <c r="IY84" i="2"/>
  <c r="IR84" i="2"/>
  <c r="IQ84" i="2"/>
  <c r="IS84" i="2" s="1"/>
  <c r="IP84" i="2"/>
  <c r="IM84" i="2"/>
  <c r="IJ84" i="2"/>
  <c r="IC84" i="2"/>
  <c r="IF84" i="2" s="1"/>
  <c r="IU84" i="2" s="1"/>
  <c r="IB84" i="2"/>
  <c r="ID84" i="2" s="1"/>
  <c r="IA84" i="2"/>
  <c r="HX84" i="2"/>
  <c r="HU84" i="2"/>
  <c r="HR84" i="2"/>
  <c r="HN84" i="2"/>
  <c r="HM84" i="2"/>
  <c r="HL84" i="2"/>
  <c r="HI84" i="2"/>
  <c r="HF84" i="2"/>
  <c r="HC84" i="2"/>
  <c r="GW84" i="2"/>
  <c r="GT84" i="2"/>
  <c r="GP84" i="2"/>
  <c r="GO84" i="2"/>
  <c r="GQ84" i="2" s="1"/>
  <c r="GN84" i="2"/>
  <c r="GK84" i="2"/>
  <c r="GH84" i="2"/>
  <c r="GE84" i="2"/>
  <c r="GB84" i="2"/>
  <c r="GA84" i="2"/>
  <c r="FZ84" i="2"/>
  <c r="FY84" i="2"/>
  <c r="FV84" i="2"/>
  <c r="FS84" i="2"/>
  <c r="FO84" i="2"/>
  <c r="FN84" i="2"/>
  <c r="FP84" i="2" s="1"/>
  <c r="FM84" i="2"/>
  <c r="FJ84" i="2"/>
  <c r="FG84" i="2"/>
  <c r="FD84" i="2"/>
  <c r="FC84" i="2"/>
  <c r="FB84" i="2"/>
  <c r="FA84" i="2"/>
  <c r="EX84" i="2"/>
  <c r="EU84" i="2"/>
  <c r="ER84" i="2"/>
  <c r="EO84" i="2"/>
  <c r="EN84" i="2"/>
  <c r="GY84" i="2" s="1"/>
  <c r="EM84" i="2"/>
  <c r="EL84" i="2"/>
  <c r="EI84" i="2"/>
  <c r="EF84" i="2"/>
  <c r="EC84" i="2"/>
  <c r="DV84" i="2"/>
  <c r="DU84" i="2"/>
  <c r="DW84" i="2" s="1"/>
  <c r="DT84" i="2"/>
  <c r="DQ84" i="2"/>
  <c r="DN84" i="2"/>
  <c r="DM84" i="2"/>
  <c r="DL84" i="2"/>
  <c r="DK84" i="2"/>
  <c r="DH84" i="2"/>
  <c r="DB84" i="2"/>
  <c r="DA84" i="2"/>
  <c r="CZ84" i="2"/>
  <c r="CY84" i="2"/>
  <c r="CV84" i="2"/>
  <c r="CS84" i="2"/>
  <c r="CO84" i="2"/>
  <c r="CN84" i="2"/>
  <c r="CP84" i="2" s="1"/>
  <c r="CM84" i="2"/>
  <c r="CJ84" i="2"/>
  <c r="CG84" i="2"/>
  <c r="CC84" i="2"/>
  <c r="CB84" i="2"/>
  <c r="CD84" i="2" s="1"/>
  <c r="CA84" i="2"/>
  <c r="BX84" i="2"/>
  <c r="BU84" i="2"/>
  <c r="BR84" i="2"/>
  <c r="BO84" i="2"/>
  <c r="BL84" i="2"/>
  <c r="BH84" i="2"/>
  <c r="BI84" i="2" s="1"/>
  <c r="BG84" i="2"/>
  <c r="BF84" i="2"/>
  <c r="BC84" i="2"/>
  <c r="AZ84" i="2"/>
  <c r="AW84" i="2"/>
  <c r="AT84" i="2"/>
  <c r="AQ84" i="2"/>
  <c r="AN84" i="2"/>
  <c r="AM84" i="2"/>
  <c r="AL84" i="2"/>
  <c r="AK84" i="2"/>
  <c r="AH84" i="2"/>
  <c r="AE84" i="2"/>
  <c r="AB84" i="2"/>
  <c r="Y84" i="2"/>
  <c r="V84" i="2"/>
  <c r="S84" i="2"/>
  <c r="P84" i="2"/>
  <c r="M84" i="2"/>
  <c r="J84" i="2"/>
  <c r="G84" i="2"/>
  <c r="D84" i="2"/>
  <c r="LD83" i="2"/>
  <c r="LA83" i="2"/>
  <c r="KV83" i="2"/>
  <c r="KT83" i="2"/>
  <c r="KS83" i="2"/>
  <c r="KR83" i="2"/>
  <c r="KO83" i="2"/>
  <c r="KL83" i="2"/>
  <c r="KI83" i="2"/>
  <c r="KF83" i="2"/>
  <c r="KB83" i="2"/>
  <c r="KC83" i="2" s="1"/>
  <c r="KA83" i="2"/>
  <c r="JZ83" i="2"/>
  <c r="JW83" i="2"/>
  <c r="JT83" i="2"/>
  <c r="JS83" i="2"/>
  <c r="JR83" i="2"/>
  <c r="JQ83" i="2"/>
  <c r="JN83" i="2"/>
  <c r="JK83" i="2"/>
  <c r="JH83" i="2"/>
  <c r="JG83" i="2"/>
  <c r="JF83" i="2"/>
  <c r="JE83" i="2"/>
  <c r="JB83" i="2"/>
  <c r="IY83" i="2"/>
  <c r="IT83" i="2"/>
  <c r="IV83" i="2" s="1"/>
  <c r="IS83" i="2"/>
  <c r="IR83" i="2"/>
  <c r="IQ83" i="2"/>
  <c r="IP83" i="2"/>
  <c r="IM83" i="2"/>
  <c r="IJ83" i="2"/>
  <c r="IF83" i="2"/>
  <c r="IU83" i="2" s="1"/>
  <c r="IE83" i="2"/>
  <c r="IG83" i="2" s="1"/>
  <c r="ID83" i="2"/>
  <c r="IC83" i="2"/>
  <c r="IB83" i="2"/>
  <c r="IA83" i="2"/>
  <c r="HX83" i="2"/>
  <c r="HU83" i="2"/>
  <c r="HR83" i="2"/>
  <c r="HO83" i="2"/>
  <c r="HN83" i="2"/>
  <c r="HM83" i="2"/>
  <c r="HL83" i="2"/>
  <c r="HI83" i="2"/>
  <c r="HF83" i="2"/>
  <c r="HC83" i="2"/>
  <c r="GW83" i="2"/>
  <c r="GT83" i="2"/>
  <c r="GP83" i="2"/>
  <c r="GQ83" i="2" s="1"/>
  <c r="GO83" i="2"/>
  <c r="GN83" i="2"/>
  <c r="GK83" i="2"/>
  <c r="GH83" i="2"/>
  <c r="GE83" i="2"/>
  <c r="GA83" i="2"/>
  <c r="FZ83" i="2"/>
  <c r="GB83" i="2" s="1"/>
  <c r="FY83" i="2"/>
  <c r="FV83" i="2"/>
  <c r="FS83" i="2"/>
  <c r="FP83" i="2"/>
  <c r="FO83" i="2"/>
  <c r="FN83" i="2"/>
  <c r="FM83" i="2"/>
  <c r="FJ83" i="2"/>
  <c r="FG83" i="2"/>
  <c r="FD83" i="2"/>
  <c r="FC83" i="2"/>
  <c r="FB83" i="2"/>
  <c r="FA83" i="2"/>
  <c r="EX83" i="2"/>
  <c r="EU83" i="2"/>
  <c r="ER83" i="2"/>
  <c r="EN83" i="2"/>
  <c r="GY83" i="2" s="1"/>
  <c r="EM83" i="2"/>
  <c r="EL83" i="2"/>
  <c r="EI83" i="2"/>
  <c r="EF83" i="2"/>
  <c r="EC83" i="2"/>
  <c r="DW83" i="2"/>
  <c r="DV83" i="2"/>
  <c r="DU83" i="2"/>
  <c r="DT83" i="2"/>
  <c r="DQ83" i="2"/>
  <c r="DM83" i="2"/>
  <c r="DL83" i="2"/>
  <c r="DN83" i="2" s="1"/>
  <c r="DK83" i="2"/>
  <c r="DH83" i="2"/>
  <c r="DB83" i="2"/>
  <c r="DA83" i="2"/>
  <c r="CZ83" i="2"/>
  <c r="CY83" i="2"/>
  <c r="CV83" i="2"/>
  <c r="CS83" i="2"/>
  <c r="CO83" i="2"/>
  <c r="CN83" i="2"/>
  <c r="CP83" i="2" s="1"/>
  <c r="CM83" i="2"/>
  <c r="CJ83" i="2"/>
  <c r="CG83" i="2"/>
  <c r="CD83" i="2"/>
  <c r="CC83" i="2"/>
  <c r="CB83" i="2"/>
  <c r="CA83" i="2"/>
  <c r="BX83" i="2"/>
  <c r="BU83" i="2"/>
  <c r="BR83" i="2"/>
  <c r="BO83" i="2"/>
  <c r="BL83" i="2"/>
  <c r="BH83" i="2"/>
  <c r="DD83" i="2" s="1"/>
  <c r="BG83" i="2"/>
  <c r="BI83" i="2" s="1"/>
  <c r="BF83" i="2"/>
  <c r="BC83" i="2"/>
  <c r="AZ83" i="2"/>
  <c r="AW83" i="2"/>
  <c r="AT83" i="2"/>
  <c r="AQ83" i="2"/>
  <c r="AM83" i="2"/>
  <c r="DY83" i="2" s="1"/>
  <c r="AL83" i="2"/>
  <c r="AN83" i="2" s="1"/>
  <c r="AK83" i="2"/>
  <c r="AH83" i="2"/>
  <c r="AE83" i="2"/>
  <c r="AB83" i="2"/>
  <c r="Y83" i="2"/>
  <c r="V83" i="2"/>
  <c r="S83" i="2"/>
  <c r="P83" i="2"/>
  <c r="M83" i="2"/>
  <c r="J83" i="2"/>
  <c r="G83" i="2"/>
  <c r="D83" i="2"/>
  <c r="FH82" i="2"/>
  <c r="AJ82" i="2"/>
  <c r="LD81" i="2"/>
  <c r="LA81" i="2"/>
  <c r="KV81" i="2"/>
  <c r="KX81" i="2" s="1"/>
  <c r="KU81" i="2"/>
  <c r="KT81" i="2"/>
  <c r="KW81" i="2" s="1"/>
  <c r="KS81" i="2"/>
  <c r="KR81" i="2"/>
  <c r="KO81" i="2"/>
  <c r="KL81" i="2"/>
  <c r="KI81" i="2"/>
  <c r="KF81" i="2"/>
  <c r="KC81" i="2"/>
  <c r="KB81" i="2"/>
  <c r="KA81" i="2"/>
  <c r="JZ81" i="2"/>
  <c r="JW81" i="2"/>
  <c r="JS81" i="2"/>
  <c r="JR81" i="2"/>
  <c r="JT81" i="2" s="1"/>
  <c r="JQ81" i="2"/>
  <c r="JN81" i="2"/>
  <c r="JK81" i="2"/>
  <c r="JG81" i="2"/>
  <c r="JF81" i="2"/>
  <c r="JH81" i="2" s="1"/>
  <c r="JE81" i="2"/>
  <c r="JB81" i="2"/>
  <c r="IX81" i="2"/>
  <c r="IY81" i="2" s="1"/>
  <c r="IW81" i="2"/>
  <c r="IR81" i="2"/>
  <c r="IQ81" i="2"/>
  <c r="IP81" i="2"/>
  <c r="IM81" i="2"/>
  <c r="IJ81" i="2"/>
  <c r="ID81" i="2"/>
  <c r="IC81" i="2"/>
  <c r="IB81" i="2"/>
  <c r="IA81" i="2"/>
  <c r="HX81" i="2"/>
  <c r="HU81" i="2"/>
  <c r="HR81" i="2"/>
  <c r="HN81" i="2"/>
  <c r="IF81" i="2" s="1"/>
  <c r="IU81" i="2" s="1"/>
  <c r="HM81" i="2"/>
  <c r="IE81" i="2" s="1"/>
  <c r="IT81" i="2" s="1"/>
  <c r="IV81" i="2" s="1"/>
  <c r="HL81" i="2"/>
  <c r="HI81" i="2"/>
  <c r="HF81" i="2"/>
  <c r="HC81" i="2"/>
  <c r="GX81" i="2"/>
  <c r="GW81" i="2"/>
  <c r="GT81" i="2"/>
  <c r="GP81" i="2"/>
  <c r="GO81" i="2"/>
  <c r="GQ81" i="2" s="1"/>
  <c r="GN81" i="2"/>
  <c r="GK81" i="2"/>
  <c r="GH81" i="2"/>
  <c r="GE81" i="2"/>
  <c r="GB81" i="2"/>
  <c r="GA81" i="2"/>
  <c r="FZ81" i="2"/>
  <c r="FY81" i="2"/>
  <c r="FV81" i="2"/>
  <c r="FS81" i="2"/>
  <c r="FP81" i="2"/>
  <c r="FO81" i="2"/>
  <c r="FN81" i="2"/>
  <c r="FM81" i="2"/>
  <c r="FJ81" i="2"/>
  <c r="FG81" i="2"/>
  <c r="FD81" i="2"/>
  <c r="FC81" i="2"/>
  <c r="FB81" i="2"/>
  <c r="FA81" i="2"/>
  <c r="EX81" i="2"/>
  <c r="EU81" i="2"/>
  <c r="ER81" i="2"/>
  <c r="EN81" i="2"/>
  <c r="EM81" i="2"/>
  <c r="EL81" i="2"/>
  <c r="EI81" i="2"/>
  <c r="EF81" i="2"/>
  <c r="EC81" i="2"/>
  <c r="DV81" i="2"/>
  <c r="DU81" i="2"/>
  <c r="DW81" i="2" s="1"/>
  <c r="DT81" i="2"/>
  <c r="DQ81" i="2"/>
  <c r="DM81" i="2"/>
  <c r="DL81" i="2"/>
  <c r="DN81" i="2" s="1"/>
  <c r="DK81" i="2"/>
  <c r="DH81" i="2"/>
  <c r="DA81" i="2"/>
  <c r="CZ81" i="2"/>
  <c r="DB81" i="2" s="1"/>
  <c r="CY81" i="2"/>
  <c r="CV81" i="2"/>
  <c r="CS81" i="2"/>
  <c r="CP81" i="2"/>
  <c r="CO81" i="2"/>
  <c r="CN81" i="2"/>
  <c r="CM81" i="2"/>
  <c r="CJ81" i="2"/>
  <c r="CG81" i="2"/>
  <c r="CD81" i="2"/>
  <c r="CC81" i="2"/>
  <c r="CB81" i="2"/>
  <c r="CA81" i="2"/>
  <c r="BX81" i="2"/>
  <c r="BU81" i="2"/>
  <c r="BR81" i="2"/>
  <c r="BO81" i="2"/>
  <c r="BL81" i="2"/>
  <c r="BH81" i="2"/>
  <c r="BI81" i="2" s="1"/>
  <c r="BG81" i="2"/>
  <c r="BF81" i="2"/>
  <c r="BC81" i="2"/>
  <c r="AZ81" i="2"/>
  <c r="AW81" i="2"/>
  <c r="AT81" i="2"/>
  <c r="AQ81" i="2"/>
  <c r="AN81" i="2"/>
  <c r="AM81" i="2"/>
  <c r="AL81" i="2"/>
  <c r="AK81" i="2"/>
  <c r="AH81" i="2"/>
  <c r="AE81" i="2"/>
  <c r="AB81" i="2"/>
  <c r="Y81" i="2"/>
  <c r="V81" i="2"/>
  <c r="S81" i="2"/>
  <c r="P81" i="2"/>
  <c r="M81" i="2"/>
  <c r="J81" i="2"/>
  <c r="G81" i="2"/>
  <c r="D81" i="2"/>
  <c r="LC80" i="2"/>
  <c r="LB80" i="2"/>
  <c r="LD80" i="2" s="1"/>
  <c r="KZ80" i="2"/>
  <c r="KY80" i="2"/>
  <c r="KT80" i="2"/>
  <c r="KR80" i="2"/>
  <c r="KQ80" i="2"/>
  <c r="KP80" i="2"/>
  <c r="KN80" i="2"/>
  <c r="KM80" i="2"/>
  <c r="KO80" i="2" s="1"/>
  <c r="KK80" i="2"/>
  <c r="KJ80" i="2"/>
  <c r="KL80" i="2" s="1"/>
  <c r="KH80" i="2"/>
  <c r="KI80" i="2" s="1"/>
  <c r="KG80" i="2"/>
  <c r="KE80" i="2"/>
  <c r="KD80" i="2"/>
  <c r="KA80" i="2"/>
  <c r="JZ80" i="2"/>
  <c r="JY80" i="2"/>
  <c r="JX80" i="2"/>
  <c r="JV80" i="2"/>
  <c r="JW80" i="2" s="1"/>
  <c r="JU80" i="2"/>
  <c r="JP80" i="2"/>
  <c r="JO80" i="2"/>
  <c r="JQ80" i="2" s="1"/>
  <c r="JN80" i="2"/>
  <c r="JM80" i="2"/>
  <c r="JL80" i="2"/>
  <c r="JR80" i="2" s="1"/>
  <c r="JT80" i="2" s="1"/>
  <c r="JJ80" i="2"/>
  <c r="JS80" i="2" s="1"/>
  <c r="JI80" i="2"/>
  <c r="JF80" i="2"/>
  <c r="JD80" i="2"/>
  <c r="JC80" i="2"/>
  <c r="JE80" i="2" s="1"/>
  <c r="JB80" i="2"/>
  <c r="JA80" i="2"/>
  <c r="IZ80" i="2"/>
  <c r="IX80" i="2"/>
  <c r="IW80" i="2"/>
  <c r="IO80" i="2"/>
  <c r="IN80" i="2"/>
  <c r="IQ80" i="2" s="1"/>
  <c r="IL80" i="2"/>
  <c r="IM80" i="2" s="1"/>
  <c r="IK80" i="2"/>
  <c r="II80" i="2"/>
  <c r="IH80" i="2"/>
  <c r="IJ80" i="2" s="1"/>
  <c r="HZ80" i="2"/>
  <c r="IA80" i="2" s="1"/>
  <c r="HY80" i="2"/>
  <c r="HX80" i="2"/>
  <c r="HW80" i="2"/>
  <c r="HV80" i="2"/>
  <c r="HT80" i="2"/>
  <c r="IC80" i="2" s="1"/>
  <c r="HS80" i="2"/>
  <c r="HU80" i="2" s="1"/>
  <c r="HP80" i="2"/>
  <c r="HR80" i="2" s="1"/>
  <c r="HK80" i="2"/>
  <c r="HJ80" i="2"/>
  <c r="HL80" i="2" s="1"/>
  <c r="HH80" i="2"/>
  <c r="HN80" i="2" s="1"/>
  <c r="IF80" i="2" s="1"/>
  <c r="HG80" i="2"/>
  <c r="HF80" i="2"/>
  <c r="HE80" i="2"/>
  <c r="HD80" i="2"/>
  <c r="HB80" i="2"/>
  <c r="HA80" i="2"/>
  <c r="GV80" i="2"/>
  <c r="GU80" i="2"/>
  <c r="GW80" i="2" s="1"/>
  <c r="GT80" i="2"/>
  <c r="GS80" i="2"/>
  <c r="GR80" i="2"/>
  <c r="GM80" i="2"/>
  <c r="GL80" i="2"/>
  <c r="GN80" i="2" s="1"/>
  <c r="GJ80" i="2"/>
  <c r="GI80" i="2"/>
  <c r="GH80" i="2"/>
  <c r="GG80" i="2"/>
  <c r="GF80" i="2"/>
  <c r="GO80" i="2" s="1"/>
  <c r="GD80" i="2"/>
  <c r="GE80" i="2" s="1"/>
  <c r="GC80" i="2"/>
  <c r="FX80" i="2"/>
  <c r="FW80" i="2"/>
  <c r="FY80" i="2" s="1"/>
  <c r="FU80" i="2"/>
  <c r="FT80" i="2"/>
  <c r="FZ80" i="2" s="1"/>
  <c r="GB80" i="2" s="1"/>
  <c r="FR80" i="2"/>
  <c r="GA80" i="2" s="1"/>
  <c r="FQ80" i="2"/>
  <c r="FN80" i="2"/>
  <c r="FL80" i="2"/>
  <c r="FM80" i="2" s="1"/>
  <c r="FK80" i="2"/>
  <c r="FJ80" i="2"/>
  <c r="FI80" i="2"/>
  <c r="FH80" i="2"/>
  <c r="FF80" i="2"/>
  <c r="FE80" i="2"/>
  <c r="EZ80" i="2"/>
  <c r="EY80" i="2"/>
  <c r="FA80" i="2" s="1"/>
  <c r="EW80" i="2"/>
  <c r="EV80" i="2"/>
  <c r="FB80" i="2" s="1"/>
  <c r="FD80" i="2" s="1"/>
  <c r="ET80" i="2"/>
  <c r="FC80" i="2" s="1"/>
  <c r="ES80" i="2"/>
  <c r="EQ80" i="2"/>
  <c r="EP80" i="2"/>
  <c r="ER80" i="2" s="1"/>
  <c r="EN80" i="2"/>
  <c r="EL80" i="2"/>
  <c r="EK80" i="2"/>
  <c r="EJ80" i="2"/>
  <c r="EH80" i="2"/>
  <c r="EI80" i="2" s="1"/>
  <c r="EG80" i="2"/>
  <c r="EF80" i="2"/>
  <c r="EE80" i="2"/>
  <c r="ED80" i="2"/>
  <c r="EM80" i="2" s="1"/>
  <c r="EO80" i="2" s="1"/>
  <c r="EB80" i="2"/>
  <c r="EA80" i="2"/>
  <c r="GX80" i="2" s="1"/>
  <c r="DS80" i="2"/>
  <c r="DR80" i="2"/>
  <c r="DT80" i="2" s="1"/>
  <c r="DP80" i="2"/>
  <c r="DO80" i="2"/>
  <c r="DU80" i="2" s="1"/>
  <c r="DJ80" i="2"/>
  <c r="DK80" i="2" s="1"/>
  <c r="DI80" i="2"/>
  <c r="DH80" i="2"/>
  <c r="DG80" i="2"/>
  <c r="DF80" i="2"/>
  <c r="DL80" i="2" s="1"/>
  <c r="CX80" i="2"/>
  <c r="CY80" i="2" s="1"/>
  <c r="CW80" i="2"/>
  <c r="CU80" i="2"/>
  <c r="CT80" i="2"/>
  <c r="CV80" i="2" s="1"/>
  <c r="CR80" i="2"/>
  <c r="CQ80" i="2"/>
  <c r="CL80" i="2"/>
  <c r="CM80" i="2" s="1"/>
  <c r="CK80" i="2"/>
  <c r="CJ80" i="2"/>
  <c r="CI80" i="2"/>
  <c r="CH80" i="2"/>
  <c r="CN80" i="2" s="1"/>
  <c r="CF80" i="2"/>
  <c r="CE80" i="2"/>
  <c r="CG80" i="2" s="1"/>
  <c r="BZ80" i="2"/>
  <c r="CA80" i="2" s="1"/>
  <c r="BY80" i="2"/>
  <c r="BW80" i="2"/>
  <c r="BV80" i="2"/>
  <c r="BX80" i="2" s="1"/>
  <c r="BT80" i="2"/>
  <c r="BS80" i="2"/>
  <c r="BR80" i="2"/>
  <c r="BQ80" i="2"/>
  <c r="BP80" i="2"/>
  <c r="BN80" i="2"/>
  <c r="BO80" i="2" s="1"/>
  <c r="BM80" i="2"/>
  <c r="BL80" i="2"/>
  <c r="BK80" i="2"/>
  <c r="BJ80" i="2"/>
  <c r="BE80" i="2"/>
  <c r="BD80" i="2"/>
  <c r="BG80" i="2" s="1"/>
  <c r="BB80" i="2"/>
  <c r="BC80" i="2" s="1"/>
  <c r="BA80" i="2"/>
  <c r="AY80" i="2"/>
  <c r="AX80" i="2"/>
  <c r="AZ80" i="2" s="1"/>
  <c r="AV80" i="2"/>
  <c r="AW80" i="2" s="1"/>
  <c r="AU80" i="2"/>
  <c r="AT80" i="2"/>
  <c r="AS80" i="2"/>
  <c r="AR80" i="2"/>
  <c r="AP80" i="2"/>
  <c r="AO80" i="2"/>
  <c r="AJ80" i="2"/>
  <c r="AI80" i="2"/>
  <c r="AK80" i="2" s="1"/>
  <c r="AG80" i="2"/>
  <c r="AF80" i="2"/>
  <c r="AH80" i="2" s="1"/>
  <c r="AD80" i="2"/>
  <c r="AE80" i="2" s="1"/>
  <c r="AC80" i="2"/>
  <c r="AA80" i="2"/>
  <c r="Z80" i="2"/>
  <c r="AB80" i="2" s="1"/>
  <c r="X80" i="2"/>
  <c r="Y80" i="2" s="1"/>
  <c r="W80" i="2"/>
  <c r="V80" i="2"/>
  <c r="U80" i="2"/>
  <c r="T80" i="2"/>
  <c r="R80" i="2"/>
  <c r="S80" i="2" s="1"/>
  <c r="Q80" i="2"/>
  <c r="P80" i="2"/>
  <c r="O80" i="2"/>
  <c r="N80" i="2"/>
  <c r="L80" i="2"/>
  <c r="K80" i="2"/>
  <c r="M80" i="2" s="1"/>
  <c r="I80" i="2"/>
  <c r="AM80" i="2" s="1"/>
  <c r="H80" i="2"/>
  <c r="J80" i="2" s="1"/>
  <c r="F80" i="2"/>
  <c r="G80" i="2" s="1"/>
  <c r="E80" i="2"/>
  <c r="C80" i="2"/>
  <c r="B80" i="2"/>
  <c r="D80" i="2" s="1"/>
  <c r="LD79" i="2"/>
  <c r="LA79" i="2"/>
  <c r="KV79" i="2"/>
  <c r="KT79" i="2"/>
  <c r="KS79" i="2"/>
  <c r="KR79" i="2"/>
  <c r="KO79" i="2"/>
  <c r="KL79" i="2"/>
  <c r="KI79" i="2"/>
  <c r="KF79" i="2"/>
  <c r="KB79" i="2"/>
  <c r="KC79" i="2" s="1"/>
  <c r="KA79" i="2"/>
  <c r="JZ79" i="2"/>
  <c r="JW79" i="2"/>
  <c r="JS79" i="2"/>
  <c r="JR79" i="2"/>
  <c r="JT79" i="2" s="1"/>
  <c r="JQ79" i="2"/>
  <c r="JN79" i="2"/>
  <c r="JK79" i="2"/>
  <c r="JH79" i="2"/>
  <c r="JG79" i="2"/>
  <c r="JF79" i="2"/>
  <c r="JE79" i="2"/>
  <c r="JB79" i="2"/>
  <c r="IY79" i="2"/>
  <c r="IR79" i="2"/>
  <c r="IQ79" i="2"/>
  <c r="IS79" i="2" s="1"/>
  <c r="IP79" i="2"/>
  <c r="IM79" i="2"/>
  <c r="IJ79" i="2"/>
  <c r="IC79" i="2"/>
  <c r="IB79" i="2"/>
  <c r="ID79" i="2" s="1"/>
  <c r="IA79" i="2"/>
  <c r="HX79" i="2"/>
  <c r="HU79" i="2"/>
  <c r="HR79" i="2"/>
  <c r="HQ79" i="2"/>
  <c r="HP79" i="2"/>
  <c r="HN79" i="2"/>
  <c r="HM79" i="2"/>
  <c r="IE79" i="2" s="1"/>
  <c r="HL79" i="2"/>
  <c r="HI79" i="2"/>
  <c r="HF79" i="2"/>
  <c r="HC79" i="2"/>
  <c r="GW79" i="2"/>
  <c r="GT79" i="2"/>
  <c r="GP79" i="2"/>
  <c r="GQ79" i="2" s="1"/>
  <c r="GO79" i="2"/>
  <c r="GN79" i="2"/>
  <c r="GK79" i="2"/>
  <c r="GH79" i="2"/>
  <c r="GE79" i="2"/>
  <c r="GB79" i="2"/>
  <c r="GA79" i="2"/>
  <c r="FZ79" i="2"/>
  <c r="FY79" i="2"/>
  <c r="FV79" i="2"/>
  <c r="FS79" i="2"/>
  <c r="FO79" i="2"/>
  <c r="FN79" i="2"/>
  <c r="FP79" i="2" s="1"/>
  <c r="FM79" i="2"/>
  <c r="FJ79" i="2"/>
  <c r="FG79" i="2"/>
  <c r="FC79" i="2"/>
  <c r="GY79" i="2" s="1"/>
  <c r="FB79" i="2"/>
  <c r="FD79" i="2" s="1"/>
  <c r="FA79" i="2"/>
  <c r="EX79" i="2"/>
  <c r="EU79" i="2"/>
  <c r="ER79" i="2"/>
  <c r="EN79" i="2"/>
  <c r="EM79" i="2"/>
  <c r="EO79" i="2" s="1"/>
  <c r="EL79" i="2"/>
  <c r="EI79" i="2"/>
  <c r="EF79" i="2"/>
  <c r="EC79" i="2"/>
  <c r="DV79" i="2"/>
  <c r="DW79" i="2" s="1"/>
  <c r="DU79" i="2"/>
  <c r="DT79" i="2"/>
  <c r="DQ79" i="2"/>
  <c r="DN79" i="2"/>
  <c r="DM79" i="2"/>
  <c r="DL79" i="2"/>
  <c r="DK79" i="2"/>
  <c r="DH79" i="2"/>
  <c r="DD79" i="2"/>
  <c r="DB79" i="2"/>
  <c r="DA79" i="2"/>
  <c r="CZ79" i="2"/>
  <c r="CY79" i="2"/>
  <c r="CV79" i="2"/>
  <c r="CS79" i="2"/>
  <c r="CP79" i="2"/>
  <c r="CO79" i="2"/>
  <c r="CN79" i="2"/>
  <c r="CM79" i="2"/>
  <c r="CJ79" i="2"/>
  <c r="CG79" i="2"/>
  <c r="CC79" i="2"/>
  <c r="CB79" i="2"/>
  <c r="CD79" i="2" s="1"/>
  <c r="CA79" i="2"/>
  <c r="BX79" i="2"/>
  <c r="BU79" i="2"/>
  <c r="BR79" i="2"/>
  <c r="BO79" i="2"/>
  <c r="BL79" i="2"/>
  <c r="BH79" i="2"/>
  <c r="BI79" i="2" s="1"/>
  <c r="BG79" i="2"/>
  <c r="DC79" i="2" s="1"/>
  <c r="BF79" i="2"/>
  <c r="BC79" i="2"/>
  <c r="AZ79" i="2"/>
  <c r="AW79" i="2"/>
  <c r="AT79" i="2"/>
  <c r="AQ79" i="2"/>
  <c r="AN79" i="2"/>
  <c r="AM79" i="2"/>
  <c r="AL79" i="2"/>
  <c r="DX79" i="2" s="1"/>
  <c r="AK79" i="2"/>
  <c r="AH79" i="2"/>
  <c r="AE79" i="2"/>
  <c r="AB79" i="2"/>
  <c r="Y79" i="2"/>
  <c r="V79" i="2"/>
  <c r="S79" i="2"/>
  <c r="P79" i="2"/>
  <c r="M79" i="2"/>
  <c r="J79" i="2"/>
  <c r="G79" i="2"/>
  <c r="D79" i="2"/>
  <c r="LD78" i="2"/>
  <c r="LA78" i="2"/>
  <c r="KV78" i="2"/>
  <c r="KT78" i="2"/>
  <c r="KS78" i="2"/>
  <c r="KR78" i="2"/>
  <c r="KO78" i="2"/>
  <c r="KL78" i="2"/>
  <c r="KI78" i="2"/>
  <c r="KF78" i="2"/>
  <c r="KB78" i="2"/>
  <c r="KC78" i="2" s="1"/>
  <c r="KA78" i="2"/>
  <c r="JZ78" i="2"/>
  <c r="JW78" i="2"/>
  <c r="JS78" i="2"/>
  <c r="JR78" i="2"/>
  <c r="JT78" i="2" s="1"/>
  <c r="JQ78" i="2"/>
  <c r="JN78" i="2"/>
  <c r="JK78" i="2"/>
  <c r="JH78" i="2"/>
  <c r="JG78" i="2"/>
  <c r="JF78" i="2"/>
  <c r="JE78" i="2"/>
  <c r="JB78" i="2"/>
  <c r="IY78" i="2"/>
  <c r="IR78" i="2"/>
  <c r="IQ78" i="2"/>
  <c r="IS78" i="2" s="1"/>
  <c r="IP78" i="2"/>
  <c r="IM78" i="2"/>
  <c r="IJ78" i="2"/>
  <c r="IC78" i="2"/>
  <c r="IB78" i="2"/>
  <c r="ID78" i="2" s="1"/>
  <c r="IA78" i="2"/>
  <c r="HX78" i="2"/>
  <c r="HU78" i="2"/>
  <c r="HR78" i="2"/>
  <c r="HQ78" i="2"/>
  <c r="HP78" i="2"/>
  <c r="HN78" i="2"/>
  <c r="HM78" i="2"/>
  <c r="IE78" i="2" s="1"/>
  <c r="HL78" i="2"/>
  <c r="HI78" i="2"/>
  <c r="HF78" i="2"/>
  <c r="HC78" i="2"/>
  <c r="GX78" i="2"/>
  <c r="GW78" i="2"/>
  <c r="GT78" i="2"/>
  <c r="GP78" i="2"/>
  <c r="GQ78" i="2" s="1"/>
  <c r="GO78" i="2"/>
  <c r="GN78" i="2"/>
  <c r="GK78" i="2"/>
  <c r="GH78" i="2"/>
  <c r="GE78" i="2"/>
  <c r="GB78" i="2"/>
  <c r="GA78" i="2"/>
  <c r="FZ78" i="2"/>
  <c r="FY78" i="2"/>
  <c r="FV78" i="2"/>
  <c r="FS78" i="2"/>
  <c r="FP78" i="2"/>
  <c r="FO78" i="2"/>
  <c r="FN78" i="2"/>
  <c r="FM78" i="2"/>
  <c r="FJ78" i="2"/>
  <c r="FG78" i="2"/>
  <c r="FC78" i="2"/>
  <c r="GY78" i="2" s="1"/>
  <c r="FB78" i="2"/>
  <c r="FD78" i="2" s="1"/>
  <c r="FA78" i="2"/>
  <c r="EX78" i="2"/>
  <c r="EU78" i="2"/>
  <c r="ER78" i="2"/>
  <c r="EN78" i="2"/>
  <c r="EM78" i="2"/>
  <c r="EO78" i="2" s="1"/>
  <c r="EL78" i="2"/>
  <c r="EI78" i="2"/>
  <c r="EF78" i="2"/>
  <c r="EC78" i="2"/>
  <c r="DV78" i="2"/>
  <c r="DW78" i="2" s="1"/>
  <c r="DU78" i="2"/>
  <c r="DT78" i="2"/>
  <c r="DQ78" i="2"/>
  <c r="DN78" i="2"/>
  <c r="DM78" i="2"/>
  <c r="DL78" i="2"/>
  <c r="DK78" i="2"/>
  <c r="DH78" i="2"/>
  <c r="DB78" i="2"/>
  <c r="DA78" i="2"/>
  <c r="CZ78" i="2"/>
  <c r="CY78" i="2"/>
  <c r="CV78" i="2"/>
  <c r="CS78" i="2"/>
  <c r="CP78" i="2"/>
  <c r="CO78" i="2"/>
  <c r="CN78" i="2"/>
  <c r="CM78" i="2"/>
  <c r="CJ78" i="2"/>
  <c r="CG78" i="2"/>
  <c r="CD78" i="2"/>
  <c r="CC78" i="2"/>
  <c r="CB78" i="2"/>
  <c r="CA78" i="2"/>
  <c r="BX78" i="2"/>
  <c r="BU78" i="2"/>
  <c r="BR78" i="2"/>
  <c r="BO78" i="2"/>
  <c r="BL78" i="2"/>
  <c r="BH78" i="2"/>
  <c r="BI78" i="2" s="1"/>
  <c r="BG78" i="2"/>
  <c r="DC78" i="2" s="1"/>
  <c r="BF78" i="2"/>
  <c r="BC78" i="2"/>
  <c r="AZ78" i="2"/>
  <c r="AW78" i="2"/>
  <c r="AT78" i="2"/>
  <c r="AQ78" i="2"/>
  <c r="AN78" i="2"/>
  <c r="AM78" i="2"/>
  <c r="AL78" i="2"/>
  <c r="AK78" i="2"/>
  <c r="AH78" i="2"/>
  <c r="AE78" i="2"/>
  <c r="AB78" i="2"/>
  <c r="Y78" i="2"/>
  <c r="V78" i="2"/>
  <c r="S78" i="2"/>
  <c r="P78" i="2"/>
  <c r="M78" i="2"/>
  <c r="J78" i="2"/>
  <c r="G78" i="2"/>
  <c r="D78" i="2"/>
  <c r="LD77" i="2"/>
  <c r="LA77" i="2"/>
  <c r="KV77" i="2"/>
  <c r="KT77" i="2"/>
  <c r="KS77" i="2"/>
  <c r="KR77" i="2"/>
  <c r="KO77" i="2"/>
  <c r="KL77" i="2"/>
  <c r="KI77" i="2"/>
  <c r="KF77" i="2"/>
  <c r="KB77" i="2"/>
  <c r="KC77" i="2" s="1"/>
  <c r="KA77" i="2"/>
  <c r="JZ77" i="2"/>
  <c r="JW77" i="2"/>
  <c r="JS77" i="2"/>
  <c r="JR77" i="2"/>
  <c r="JT77" i="2" s="1"/>
  <c r="JQ77" i="2"/>
  <c r="JN77" i="2"/>
  <c r="JK77" i="2"/>
  <c r="JH77" i="2"/>
  <c r="JG77" i="2"/>
  <c r="JF77" i="2"/>
  <c r="JE77" i="2"/>
  <c r="JB77" i="2"/>
  <c r="IY77" i="2"/>
  <c r="IR77" i="2"/>
  <c r="IQ77" i="2"/>
  <c r="IS77" i="2" s="1"/>
  <c r="IP77" i="2"/>
  <c r="IM77" i="2"/>
  <c r="IJ77" i="2"/>
  <c r="IC77" i="2"/>
  <c r="IB77" i="2"/>
  <c r="ID77" i="2" s="1"/>
  <c r="IA77" i="2"/>
  <c r="HX77" i="2"/>
  <c r="HU77" i="2"/>
  <c r="HR77" i="2"/>
  <c r="HQ77" i="2"/>
  <c r="HQ80" i="2" s="1"/>
  <c r="HP77" i="2"/>
  <c r="HN77" i="2"/>
  <c r="HM77" i="2"/>
  <c r="IE77" i="2" s="1"/>
  <c r="HL77" i="2"/>
  <c r="HI77" i="2"/>
  <c r="HF77" i="2"/>
  <c r="HC77" i="2"/>
  <c r="GX77" i="2"/>
  <c r="GZ77" i="2" s="1"/>
  <c r="GW77" i="2"/>
  <c r="GT77" i="2"/>
  <c r="GP77" i="2"/>
  <c r="GQ77" i="2" s="1"/>
  <c r="GO77" i="2"/>
  <c r="GN77" i="2"/>
  <c r="GK77" i="2"/>
  <c r="GH77" i="2"/>
  <c r="GE77" i="2"/>
  <c r="GB77" i="2"/>
  <c r="GA77" i="2"/>
  <c r="FZ77" i="2"/>
  <c r="FY77" i="2"/>
  <c r="FV77" i="2"/>
  <c r="FS77" i="2"/>
  <c r="FP77" i="2"/>
  <c r="FO77" i="2"/>
  <c r="FN77" i="2"/>
  <c r="FM77" i="2"/>
  <c r="FJ77" i="2"/>
  <c r="FG77" i="2"/>
  <c r="FC77" i="2"/>
  <c r="GY77" i="2" s="1"/>
  <c r="FB77" i="2"/>
  <c r="FD77" i="2" s="1"/>
  <c r="FA77" i="2"/>
  <c r="EX77" i="2"/>
  <c r="EU77" i="2"/>
  <c r="ER77" i="2"/>
  <c r="EN77" i="2"/>
  <c r="EM77" i="2"/>
  <c r="EO77" i="2" s="1"/>
  <c r="EL77" i="2"/>
  <c r="EI77" i="2"/>
  <c r="EF77" i="2"/>
  <c r="EC77" i="2"/>
  <c r="DV77" i="2"/>
  <c r="DW77" i="2" s="1"/>
  <c r="DU77" i="2"/>
  <c r="DT77" i="2"/>
  <c r="DQ77" i="2"/>
  <c r="DN77" i="2"/>
  <c r="DM77" i="2"/>
  <c r="DL77" i="2"/>
  <c r="DK77" i="2"/>
  <c r="DH77" i="2"/>
  <c r="DD77" i="2"/>
  <c r="DB77" i="2"/>
  <c r="DA77" i="2"/>
  <c r="CZ77" i="2"/>
  <c r="CY77" i="2"/>
  <c r="CV77" i="2"/>
  <c r="CS77" i="2"/>
  <c r="CP77" i="2"/>
  <c r="CO77" i="2"/>
  <c r="CN77" i="2"/>
  <c r="CM77" i="2"/>
  <c r="CJ77" i="2"/>
  <c r="CG77" i="2"/>
  <c r="CD77" i="2"/>
  <c r="CC77" i="2"/>
  <c r="CB77" i="2"/>
  <c r="CA77" i="2"/>
  <c r="BX77" i="2"/>
  <c r="BU77" i="2"/>
  <c r="BR77" i="2"/>
  <c r="BO77" i="2"/>
  <c r="BL77" i="2"/>
  <c r="BH77" i="2"/>
  <c r="BI77" i="2" s="1"/>
  <c r="BG77" i="2"/>
  <c r="DC77" i="2" s="1"/>
  <c r="BF77" i="2"/>
  <c r="BC77" i="2"/>
  <c r="AZ77" i="2"/>
  <c r="AW77" i="2"/>
  <c r="AT77" i="2"/>
  <c r="AQ77" i="2"/>
  <c r="AN77" i="2"/>
  <c r="AM77" i="2"/>
  <c r="AL77" i="2"/>
  <c r="DX77" i="2" s="1"/>
  <c r="AK77" i="2"/>
  <c r="AH77" i="2"/>
  <c r="AE77" i="2"/>
  <c r="AB77" i="2"/>
  <c r="Y77" i="2"/>
  <c r="V77" i="2"/>
  <c r="S77" i="2"/>
  <c r="P77" i="2"/>
  <c r="M77" i="2"/>
  <c r="J77" i="2"/>
  <c r="G77" i="2"/>
  <c r="D77" i="2"/>
  <c r="LD76" i="2"/>
  <c r="LA76" i="2"/>
  <c r="KV76" i="2"/>
  <c r="KT76" i="2"/>
  <c r="KS76" i="2"/>
  <c r="KR76" i="2"/>
  <c r="KO76" i="2"/>
  <c r="KL76" i="2"/>
  <c r="KI76" i="2"/>
  <c r="KF76" i="2"/>
  <c r="KB76" i="2"/>
  <c r="KC76" i="2" s="1"/>
  <c r="KA76" i="2"/>
  <c r="JZ76" i="2"/>
  <c r="JW76" i="2"/>
  <c r="JS76" i="2"/>
  <c r="JR76" i="2"/>
  <c r="JT76" i="2" s="1"/>
  <c r="JQ76" i="2"/>
  <c r="JN76" i="2"/>
  <c r="JK76" i="2"/>
  <c r="JH76" i="2"/>
  <c r="JG76" i="2"/>
  <c r="JF76" i="2"/>
  <c r="JE76" i="2"/>
  <c r="JB76" i="2"/>
  <c r="IY76" i="2"/>
  <c r="IR76" i="2"/>
  <c r="IQ76" i="2"/>
  <c r="IS76" i="2" s="1"/>
  <c r="IP76" i="2"/>
  <c r="IM76" i="2"/>
  <c r="IJ76" i="2"/>
  <c r="IC76" i="2"/>
  <c r="IF76" i="2" s="1"/>
  <c r="IU76" i="2" s="1"/>
  <c r="IB76" i="2"/>
  <c r="ID76" i="2" s="1"/>
  <c r="IA76" i="2"/>
  <c r="HX76" i="2"/>
  <c r="HU76" i="2"/>
  <c r="HR76" i="2"/>
  <c r="HN76" i="2"/>
  <c r="HM76" i="2"/>
  <c r="HL76" i="2"/>
  <c r="HI76" i="2"/>
  <c r="HF76" i="2"/>
  <c r="HC76" i="2"/>
  <c r="GW76" i="2"/>
  <c r="GT76" i="2"/>
  <c r="GP76" i="2"/>
  <c r="GQ76" i="2" s="1"/>
  <c r="GO76" i="2"/>
  <c r="GN76" i="2"/>
  <c r="GK76" i="2"/>
  <c r="GH76" i="2"/>
  <c r="GE76" i="2"/>
  <c r="GB76" i="2"/>
  <c r="GA76" i="2"/>
  <c r="FZ76" i="2"/>
  <c r="FY76" i="2"/>
  <c r="FV76" i="2"/>
  <c r="FS76" i="2"/>
  <c r="FO76" i="2"/>
  <c r="FN76" i="2"/>
  <c r="FP76" i="2" s="1"/>
  <c r="FM76" i="2"/>
  <c r="FJ76" i="2"/>
  <c r="FG76" i="2"/>
  <c r="FD76" i="2"/>
  <c r="FC76" i="2"/>
  <c r="FB76" i="2"/>
  <c r="FA76" i="2"/>
  <c r="EX76" i="2"/>
  <c r="EU76" i="2"/>
  <c r="ER76" i="2"/>
  <c r="EN76" i="2"/>
  <c r="EO76" i="2" s="1"/>
  <c r="EM76" i="2"/>
  <c r="EL76" i="2"/>
  <c r="EI76" i="2"/>
  <c r="EF76" i="2"/>
  <c r="EC76" i="2"/>
  <c r="DV76" i="2"/>
  <c r="DU76" i="2"/>
  <c r="DW76" i="2" s="1"/>
  <c r="DT76" i="2"/>
  <c r="DQ76" i="2"/>
  <c r="DN76" i="2"/>
  <c r="DM76" i="2"/>
  <c r="DL76" i="2"/>
  <c r="DK76" i="2"/>
  <c r="DH76" i="2"/>
  <c r="DB76" i="2"/>
  <c r="DA76" i="2"/>
  <c r="CZ76" i="2"/>
  <c r="CY76" i="2"/>
  <c r="CV76" i="2"/>
  <c r="CS76" i="2"/>
  <c r="CO76" i="2"/>
  <c r="CN76" i="2"/>
  <c r="CP76" i="2" s="1"/>
  <c r="CM76" i="2"/>
  <c r="CJ76" i="2"/>
  <c r="CG76" i="2"/>
  <c r="CC76" i="2"/>
  <c r="CB76" i="2"/>
  <c r="CD76" i="2" s="1"/>
  <c r="CA76" i="2"/>
  <c r="BX76" i="2"/>
  <c r="BU76" i="2"/>
  <c r="BR76" i="2"/>
  <c r="BO76" i="2"/>
  <c r="BL76" i="2"/>
  <c r="BH76" i="2"/>
  <c r="BI76" i="2" s="1"/>
  <c r="BG76" i="2"/>
  <c r="DC76" i="2" s="1"/>
  <c r="BF76" i="2"/>
  <c r="BC76" i="2"/>
  <c r="AZ76" i="2"/>
  <c r="AW76" i="2"/>
  <c r="AT76" i="2"/>
  <c r="AQ76" i="2"/>
  <c r="AN76" i="2"/>
  <c r="AM76" i="2"/>
  <c r="AL76" i="2"/>
  <c r="AK76" i="2"/>
  <c r="AH76" i="2"/>
  <c r="AE76" i="2"/>
  <c r="AB76" i="2"/>
  <c r="Y76" i="2"/>
  <c r="V76" i="2"/>
  <c r="S76" i="2"/>
  <c r="P76" i="2"/>
  <c r="M76" i="2"/>
  <c r="J76" i="2"/>
  <c r="G76" i="2"/>
  <c r="D76" i="2"/>
  <c r="JX75" i="2"/>
  <c r="JX82" i="2" s="1"/>
  <c r="JZ82" i="2" s="1"/>
  <c r="IR75" i="2"/>
  <c r="IL75" i="2"/>
  <c r="IL82" i="2" s="1"/>
  <c r="IR82" i="2" s="1"/>
  <c r="GF75" i="2"/>
  <c r="FH75" i="2"/>
  <c r="EZ75" i="2"/>
  <c r="EZ82" i="2" s="1"/>
  <c r="AJ75" i="2"/>
  <c r="LC74" i="2"/>
  <c r="LB74" i="2"/>
  <c r="LD74" i="2" s="1"/>
  <c r="KZ74" i="2"/>
  <c r="LA74" i="2" s="1"/>
  <c r="KY74" i="2"/>
  <c r="KV74" i="2"/>
  <c r="KR74" i="2"/>
  <c r="KQ74" i="2"/>
  <c r="KP74" i="2"/>
  <c r="KN74" i="2"/>
  <c r="KO74" i="2" s="1"/>
  <c r="KM74" i="2"/>
  <c r="KS74" i="2" s="1"/>
  <c r="KL74" i="2"/>
  <c r="KK74" i="2"/>
  <c r="KJ74" i="2"/>
  <c r="KH74" i="2"/>
  <c r="KG74" i="2"/>
  <c r="KI74" i="2" s="1"/>
  <c r="KF74" i="2"/>
  <c r="KE74" i="2"/>
  <c r="KD74" i="2"/>
  <c r="JY74" i="2"/>
  <c r="JX74" i="2"/>
  <c r="JZ74" i="2" s="1"/>
  <c r="JV74" i="2"/>
  <c r="JU74" i="2"/>
  <c r="KA74" i="2" s="1"/>
  <c r="JP74" i="2"/>
  <c r="JQ74" i="2" s="1"/>
  <c r="JO74" i="2"/>
  <c r="JN74" i="2"/>
  <c r="JM74" i="2"/>
  <c r="JS74" i="2" s="1"/>
  <c r="JL74" i="2"/>
  <c r="JJ74" i="2"/>
  <c r="JI74" i="2"/>
  <c r="JK74" i="2" s="1"/>
  <c r="JD74" i="2"/>
  <c r="JE74" i="2" s="1"/>
  <c r="JC74" i="2"/>
  <c r="JA74" i="2"/>
  <c r="IZ74" i="2"/>
  <c r="JB74" i="2" s="1"/>
  <c r="IX74" i="2"/>
  <c r="JG74" i="2" s="1"/>
  <c r="IR74" i="2"/>
  <c r="IP74" i="2"/>
  <c r="IO74" i="2"/>
  <c r="IN74" i="2"/>
  <c r="IL74" i="2"/>
  <c r="IK74" i="2"/>
  <c r="IM74" i="2" s="1"/>
  <c r="II74" i="2"/>
  <c r="IH74" i="2"/>
  <c r="IJ74" i="2" s="1"/>
  <c r="IB74" i="2"/>
  <c r="HZ74" i="2"/>
  <c r="IA74" i="2" s="1"/>
  <c r="HY74" i="2"/>
  <c r="HX74" i="2"/>
  <c r="HW74" i="2"/>
  <c r="HV74" i="2"/>
  <c r="HT74" i="2"/>
  <c r="HS74" i="2"/>
  <c r="HR74" i="2"/>
  <c r="HQ74" i="2"/>
  <c r="HP74" i="2"/>
  <c r="HL74" i="2"/>
  <c r="HK74" i="2"/>
  <c r="HJ74" i="2"/>
  <c r="HM74" i="2" s="1"/>
  <c r="HH74" i="2"/>
  <c r="HI74" i="2" s="1"/>
  <c r="HG74" i="2"/>
  <c r="HE74" i="2"/>
  <c r="HD74" i="2"/>
  <c r="HB74" i="2"/>
  <c r="HA74" i="2"/>
  <c r="GV74" i="2"/>
  <c r="GW74" i="2" s="1"/>
  <c r="GU74" i="2"/>
  <c r="GT74" i="2"/>
  <c r="GS74" i="2"/>
  <c r="GR74" i="2"/>
  <c r="GM74" i="2"/>
  <c r="GL74" i="2"/>
  <c r="GN74" i="2" s="1"/>
  <c r="GJ74" i="2"/>
  <c r="GK74" i="2" s="1"/>
  <c r="GI74" i="2"/>
  <c r="GG74" i="2"/>
  <c r="GP74" i="2" s="1"/>
  <c r="GF74" i="2"/>
  <c r="GD74" i="2"/>
  <c r="GE74" i="2" s="1"/>
  <c r="GC74" i="2"/>
  <c r="FX74" i="2"/>
  <c r="FY74" i="2" s="1"/>
  <c r="FW74" i="2"/>
  <c r="FV74" i="2"/>
  <c r="FU74" i="2"/>
  <c r="FT74" i="2"/>
  <c r="FR74" i="2"/>
  <c r="FQ74" i="2"/>
  <c r="FS74" i="2" s="1"/>
  <c r="FN74" i="2"/>
  <c r="FL74" i="2"/>
  <c r="FM74" i="2" s="1"/>
  <c r="FK74" i="2"/>
  <c r="FI74" i="2"/>
  <c r="FH74" i="2"/>
  <c r="FJ74" i="2" s="1"/>
  <c r="FF74" i="2"/>
  <c r="FE74" i="2"/>
  <c r="EZ74" i="2"/>
  <c r="FA74" i="2" s="1"/>
  <c r="EY74" i="2"/>
  <c r="EX74" i="2"/>
  <c r="EW74" i="2"/>
  <c r="FC74" i="2" s="1"/>
  <c r="EV74" i="2"/>
  <c r="ET74" i="2"/>
  <c r="ES74" i="2"/>
  <c r="EU74" i="2" s="1"/>
  <c r="EQ74" i="2"/>
  <c r="EP74" i="2"/>
  <c r="ER74" i="2" s="1"/>
  <c r="EK74" i="2"/>
  <c r="EJ74" i="2"/>
  <c r="EL74" i="2" s="1"/>
  <c r="EH74" i="2"/>
  <c r="EG74" i="2"/>
  <c r="EM74" i="2" s="1"/>
  <c r="EF74" i="2"/>
  <c r="EE74" i="2"/>
  <c r="ED74" i="2"/>
  <c r="EB74" i="2"/>
  <c r="EA74" i="2"/>
  <c r="DS74" i="2"/>
  <c r="DR74" i="2"/>
  <c r="DU74" i="2" s="1"/>
  <c r="DP74" i="2"/>
  <c r="DQ74" i="2" s="1"/>
  <c r="DO74" i="2"/>
  <c r="DL74" i="2"/>
  <c r="DJ74" i="2"/>
  <c r="DI74" i="2"/>
  <c r="DH74" i="2"/>
  <c r="DG74" i="2"/>
  <c r="DF74" i="2"/>
  <c r="CX74" i="2"/>
  <c r="CW74" i="2"/>
  <c r="CY74" i="2" s="1"/>
  <c r="CU74" i="2"/>
  <c r="CT74" i="2"/>
  <c r="CZ74" i="2" s="1"/>
  <c r="DB74" i="2" s="1"/>
  <c r="CR74" i="2"/>
  <c r="DA74" i="2" s="1"/>
  <c r="CQ74" i="2"/>
  <c r="CN74" i="2"/>
  <c r="CL74" i="2"/>
  <c r="CK74" i="2"/>
  <c r="CJ74" i="2"/>
  <c r="CI74" i="2"/>
  <c r="CH74" i="2"/>
  <c r="CF74" i="2"/>
  <c r="CG74" i="2" s="1"/>
  <c r="CE74" i="2"/>
  <c r="BZ74" i="2"/>
  <c r="BY74" i="2"/>
  <c r="CA74" i="2" s="1"/>
  <c r="BW74" i="2"/>
  <c r="BV74" i="2"/>
  <c r="BX74" i="2" s="1"/>
  <c r="BT74" i="2"/>
  <c r="BU74" i="2" s="1"/>
  <c r="BS74" i="2"/>
  <c r="BQ74" i="2"/>
  <c r="CC74" i="2" s="1"/>
  <c r="BP74" i="2"/>
  <c r="BN74" i="2"/>
  <c r="BO74" i="2" s="1"/>
  <c r="BM74" i="2"/>
  <c r="BL74" i="2"/>
  <c r="BK74" i="2"/>
  <c r="BJ74" i="2"/>
  <c r="BH74" i="2"/>
  <c r="BF74" i="2"/>
  <c r="BE74" i="2"/>
  <c r="BD74" i="2"/>
  <c r="BB74" i="2"/>
  <c r="BA74" i="2"/>
  <c r="BC74" i="2" s="1"/>
  <c r="AY74" i="2"/>
  <c r="AX74" i="2"/>
  <c r="AZ74" i="2" s="1"/>
  <c r="AV74" i="2"/>
  <c r="AW74" i="2" s="1"/>
  <c r="AU74" i="2"/>
  <c r="AS74" i="2"/>
  <c r="AR74" i="2"/>
  <c r="AP74" i="2"/>
  <c r="AQ74" i="2" s="1"/>
  <c r="AO74" i="2"/>
  <c r="AJ74" i="2"/>
  <c r="AK74" i="2" s="1"/>
  <c r="AI74" i="2"/>
  <c r="AH74" i="2"/>
  <c r="AG74" i="2"/>
  <c r="AF74" i="2"/>
  <c r="AD74" i="2"/>
  <c r="AC74" i="2"/>
  <c r="AE74" i="2" s="1"/>
  <c r="AA74" i="2"/>
  <c r="Z74" i="2"/>
  <c r="AB74" i="2" s="1"/>
  <c r="X74" i="2"/>
  <c r="Y74" i="2" s="1"/>
  <c r="W74" i="2"/>
  <c r="U74" i="2"/>
  <c r="T74" i="2"/>
  <c r="V74" i="2" s="1"/>
  <c r="R74" i="2"/>
  <c r="S74" i="2" s="1"/>
  <c r="Q74" i="2"/>
  <c r="P74" i="2"/>
  <c r="O74" i="2"/>
  <c r="N74" i="2"/>
  <c r="L74" i="2"/>
  <c r="M74" i="2" s="1"/>
  <c r="K74" i="2"/>
  <c r="J74" i="2"/>
  <c r="I74" i="2"/>
  <c r="H74" i="2"/>
  <c r="F74" i="2"/>
  <c r="E74" i="2"/>
  <c r="G74" i="2" s="1"/>
  <c r="C74" i="2"/>
  <c r="B74" i="2"/>
  <c r="D74" i="2" s="1"/>
  <c r="LD73" i="2"/>
  <c r="LA73" i="2"/>
  <c r="KW73" i="2"/>
  <c r="KV73" i="2"/>
  <c r="KX73" i="2" s="1"/>
  <c r="KT73" i="2"/>
  <c r="KU73" i="2" s="1"/>
  <c r="KS73" i="2"/>
  <c r="KR73" i="2"/>
  <c r="KO73" i="2"/>
  <c r="KL73" i="2"/>
  <c r="KI73" i="2"/>
  <c r="KF73" i="2"/>
  <c r="KB73" i="2"/>
  <c r="KC73" i="2" s="1"/>
  <c r="KA73" i="2"/>
  <c r="JZ73" i="2"/>
  <c r="JW73" i="2"/>
  <c r="JS73" i="2"/>
  <c r="JR73" i="2"/>
  <c r="JT73" i="2" s="1"/>
  <c r="JQ73" i="2"/>
  <c r="JN73" i="2"/>
  <c r="JK73" i="2"/>
  <c r="JG73" i="2"/>
  <c r="JF73" i="2"/>
  <c r="JH73" i="2" s="1"/>
  <c r="JE73" i="2"/>
  <c r="JB73" i="2"/>
  <c r="IX73" i="2"/>
  <c r="IY73" i="2" s="1"/>
  <c r="IW73" i="2"/>
  <c r="IT73" i="2"/>
  <c r="IR73" i="2"/>
  <c r="IS73" i="2" s="1"/>
  <c r="IQ73" i="2"/>
  <c r="IP73" i="2"/>
  <c r="IM73" i="2"/>
  <c r="IJ73" i="2"/>
  <c r="IF73" i="2"/>
  <c r="IE73" i="2"/>
  <c r="ID73" i="2"/>
  <c r="IC73" i="2"/>
  <c r="IB73" i="2"/>
  <c r="IA73" i="2"/>
  <c r="HX73" i="2"/>
  <c r="HU73" i="2"/>
  <c r="HR73" i="2"/>
  <c r="HN73" i="2"/>
  <c r="HO73" i="2" s="1"/>
  <c r="HM73" i="2"/>
  <c r="HL73" i="2"/>
  <c r="HI73" i="2"/>
  <c r="HF73" i="2"/>
  <c r="HC73" i="2"/>
  <c r="GX73" i="2"/>
  <c r="GW73" i="2"/>
  <c r="GT73" i="2"/>
  <c r="GP73" i="2"/>
  <c r="GO73" i="2"/>
  <c r="GQ73" i="2" s="1"/>
  <c r="GN73" i="2"/>
  <c r="GK73" i="2"/>
  <c r="GH73" i="2"/>
  <c r="GE73" i="2"/>
  <c r="GB73" i="2"/>
  <c r="GA73" i="2"/>
  <c r="FZ73" i="2"/>
  <c r="FY73" i="2"/>
  <c r="FV73" i="2"/>
  <c r="FS73" i="2"/>
  <c r="FP73" i="2"/>
  <c r="FO73" i="2"/>
  <c r="FN73" i="2"/>
  <c r="FM73" i="2"/>
  <c r="FJ73" i="2"/>
  <c r="FG73" i="2"/>
  <c r="FD73" i="2"/>
  <c r="FC73" i="2"/>
  <c r="FB73" i="2"/>
  <c r="FA73" i="2"/>
  <c r="EX73" i="2"/>
  <c r="EU73" i="2"/>
  <c r="ER73" i="2"/>
  <c r="EN73" i="2"/>
  <c r="EM73" i="2"/>
  <c r="EL73" i="2"/>
  <c r="EI73" i="2"/>
  <c r="EF73" i="2"/>
  <c r="EC73" i="2"/>
  <c r="DV73" i="2"/>
  <c r="DW73" i="2" s="1"/>
  <c r="DU73" i="2"/>
  <c r="DT73" i="2"/>
  <c r="DQ73" i="2"/>
  <c r="DM73" i="2"/>
  <c r="DL73" i="2"/>
  <c r="DN73" i="2" s="1"/>
  <c r="DK73" i="2"/>
  <c r="DH73" i="2"/>
  <c r="DA73" i="2"/>
  <c r="CZ73" i="2"/>
  <c r="DB73" i="2" s="1"/>
  <c r="CY73" i="2"/>
  <c r="CV73" i="2"/>
  <c r="CS73" i="2"/>
  <c r="CP73" i="2"/>
  <c r="CO73" i="2"/>
  <c r="CN73" i="2"/>
  <c r="CM73" i="2"/>
  <c r="CJ73" i="2"/>
  <c r="CG73" i="2"/>
  <c r="CD73" i="2"/>
  <c r="CC73" i="2"/>
  <c r="CB73" i="2"/>
  <c r="CA73" i="2"/>
  <c r="BX73" i="2"/>
  <c r="BU73" i="2"/>
  <c r="BR73" i="2"/>
  <c r="BO73" i="2"/>
  <c r="BL73" i="2"/>
  <c r="BH73" i="2"/>
  <c r="BI73" i="2" s="1"/>
  <c r="BG73" i="2"/>
  <c r="BF73" i="2"/>
  <c r="BC73" i="2"/>
  <c r="AZ73" i="2"/>
  <c r="AW73" i="2"/>
  <c r="AT73" i="2"/>
  <c r="AQ73" i="2"/>
  <c r="AN73" i="2"/>
  <c r="AM73" i="2"/>
  <c r="AL73" i="2"/>
  <c r="AK73" i="2"/>
  <c r="AH73" i="2"/>
  <c r="AE73" i="2"/>
  <c r="AB73" i="2"/>
  <c r="Y73" i="2"/>
  <c r="V73" i="2"/>
  <c r="S73" i="2"/>
  <c r="P73" i="2"/>
  <c r="M73" i="2"/>
  <c r="J73" i="2"/>
  <c r="G73" i="2"/>
  <c r="D73" i="2"/>
  <c r="LD72" i="2"/>
  <c r="LA72" i="2"/>
  <c r="KW72" i="2"/>
  <c r="KV72" i="2"/>
  <c r="KX72" i="2" s="1"/>
  <c r="KT72" i="2"/>
  <c r="KU72" i="2" s="1"/>
  <c r="KS72" i="2"/>
  <c r="KR72" i="2"/>
  <c r="KO72" i="2"/>
  <c r="KL72" i="2"/>
  <c r="KI72" i="2"/>
  <c r="KF72" i="2"/>
  <c r="KB72" i="2"/>
  <c r="KC72" i="2" s="1"/>
  <c r="KA72" i="2"/>
  <c r="JZ72" i="2"/>
  <c r="JW72" i="2"/>
  <c r="JS72" i="2"/>
  <c r="JR72" i="2"/>
  <c r="JT72" i="2" s="1"/>
  <c r="JQ72" i="2"/>
  <c r="JN72" i="2"/>
  <c r="JK72" i="2"/>
  <c r="JG72" i="2"/>
  <c r="JF72" i="2"/>
  <c r="JH72" i="2" s="1"/>
  <c r="JE72" i="2"/>
  <c r="JB72" i="2"/>
  <c r="IY72" i="2"/>
  <c r="IX72" i="2"/>
  <c r="IW72" i="2"/>
  <c r="IT72" i="2"/>
  <c r="IR72" i="2"/>
  <c r="IS72" i="2" s="1"/>
  <c r="IQ72" i="2"/>
  <c r="IP72" i="2"/>
  <c r="IM72" i="2"/>
  <c r="IJ72" i="2"/>
  <c r="IE72" i="2"/>
  <c r="ID72" i="2"/>
  <c r="IC72" i="2"/>
  <c r="IB72" i="2"/>
  <c r="IA72" i="2"/>
  <c r="HX72" i="2"/>
  <c r="HU72" i="2"/>
  <c r="HR72" i="2"/>
  <c r="HN72" i="2"/>
  <c r="HO72" i="2" s="1"/>
  <c r="HM72" i="2"/>
  <c r="HL72" i="2"/>
  <c r="HI72" i="2"/>
  <c r="HF72" i="2"/>
  <c r="HC72" i="2"/>
  <c r="GW72" i="2"/>
  <c r="GT72" i="2"/>
  <c r="GP72" i="2"/>
  <c r="GO72" i="2"/>
  <c r="GQ72" i="2" s="1"/>
  <c r="GN72" i="2"/>
  <c r="GK72" i="2"/>
  <c r="GH72" i="2"/>
  <c r="GE72" i="2"/>
  <c r="GB72" i="2"/>
  <c r="GA72" i="2"/>
  <c r="FZ72" i="2"/>
  <c r="FY72" i="2"/>
  <c r="FV72" i="2"/>
  <c r="FS72" i="2"/>
  <c r="FP72" i="2"/>
  <c r="FO72" i="2"/>
  <c r="FN72" i="2"/>
  <c r="FM72" i="2"/>
  <c r="FJ72" i="2"/>
  <c r="FG72" i="2"/>
  <c r="FC72" i="2"/>
  <c r="FB72" i="2"/>
  <c r="FD72" i="2" s="1"/>
  <c r="FA72" i="2"/>
  <c r="EX72" i="2"/>
  <c r="EU72" i="2"/>
  <c r="ER72" i="2"/>
  <c r="EN72" i="2"/>
  <c r="EM72" i="2"/>
  <c r="EL72" i="2"/>
  <c r="EI72" i="2"/>
  <c r="EF72" i="2"/>
  <c r="EC72" i="2"/>
  <c r="DV72" i="2"/>
  <c r="DW72" i="2" s="1"/>
  <c r="DU72" i="2"/>
  <c r="DT72" i="2"/>
  <c r="DQ72" i="2"/>
  <c r="DM72" i="2"/>
  <c r="DL72" i="2"/>
  <c r="DN72" i="2" s="1"/>
  <c r="DK72" i="2"/>
  <c r="DH72" i="2"/>
  <c r="DA72" i="2"/>
  <c r="CZ72" i="2"/>
  <c r="DB72" i="2" s="1"/>
  <c r="CY72" i="2"/>
  <c r="CV72" i="2"/>
  <c r="CS72" i="2"/>
  <c r="CP72" i="2"/>
  <c r="CO72" i="2"/>
  <c r="CN72" i="2"/>
  <c r="CM72" i="2"/>
  <c r="CJ72" i="2"/>
  <c r="CG72" i="2"/>
  <c r="CD72" i="2"/>
  <c r="CC72" i="2"/>
  <c r="CB72" i="2"/>
  <c r="CA72" i="2"/>
  <c r="BX72" i="2"/>
  <c r="BU72" i="2"/>
  <c r="BR72" i="2"/>
  <c r="BO72" i="2"/>
  <c r="BL72" i="2"/>
  <c r="BH72" i="2"/>
  <c r="BI72" i="2" s="1"/>
  <c r="BG72" i="2"/>
  <c r="BF72" i="2"/>
  <c r="BC72" i="2"/>
  <c r="AZ72" i="2"/>
  <c r="AW72" i="2"/>
  <c r="AT72" i="2"/>
  <c r="AQ72" i="2"/>
  <c r="AN72" i="2"/>
  <c r="AM72" i="2"/>
  <c r="AL72" i="2"/>
  <c r="AK72" i="2"/>
  <c r="AH72" i="2"/>
  <c r="AE72" i="2"/>
  <c r="AB72" i="2"/>
  <c r="Y72" i="2"/>
  <c r="V72" i="2"/>
  <c r="S72" i="2"/>
  <c r="P72" i="2"/>
  <c r="M72" i="2"/>
  <c r="J72" i="2"/>
  <c r="G72" i="2"/>
  <c r="D72" i="2"/>
  <c r="LD71" i="2"/>
  <c r="LA71" i="2"/>
  <c r="KX71" i="2"/>
  <c r="KW71" i="2"/>
  <c r="KV71" i="2"/>
  <c r="KU71" i="2"/>
  <c r="KT71" i="2"/>
  <c r="KS71" i="2"/>
  <c r="KR71" i="2"/>
  <c r="KO71" i="2"/>
  <c r="KL71" i="2"/>
  <c r="KI71" i="2"/>
  <c r="KF71" i="2"/>
  <c r="KC71" i="2"/>
  <c r="KB71" i="2"/>
  <c r="KA71" i="2"/>
  <c r="JZ71" i="2"/>
  <c r="JW71" i="2"/>
  <c r="JT71" i="2"/>
  <c r="JS71" i="2"/>
  <c r="JR71" i="2"/>
  <c r="JQ71" i="2"/>
  <c r="JN71" i="2"/>
  <c r="JK71" i="2"/>
  <c r="JG71" i="2"/>
  <c r="JF71" i="2"/>
  <c r="JH71" i="2" s="1"/>
  <c r="JE71" i="2"/>
  <c r="JB71" i="2"/>
  <c r="IY71" i="2"/>
  <c r="IX71" i="2"/>
  <c r="IS71" i="2"/>
  <c r="IR71" i="2"/>
  <c r="IQ71" i="2"/>
  <c r="IP71" i="2"/>
  <c r="IM71" i="2"/>
  <c r="IJ71" i="2"/>
  <c r="IC71" i="2"/>
  <c r="IB71" i="2"/>
  <c r="IA71" i="2"/>
  <c r="HX71" i="2"/>
  <c r="HU71" i="2"/>
  <c r="HR71" i="2"/>
  <c r="HN71" i="2"/>
  <c r="HM71" i="2"/>
  <c r="HO71" i="2" s="1"/>
  <c r="HL71" i="2"/>
  <c r="HI71" i="2"/>
  <c r="HF71" i="2"/>
  <c r="HC71" i="2"/>
  <c r="GW71" i="2"/>
  <c r="GT71" i="2"/>
  <c r="GQ71" i="2"/>
  <c r="GP71" i="2"/>
  <c r="GO71" i="2"/>
  <c r="GN71" i="2"/>
  <c r="GK71" i="2"/>
  <c r="GH71" i="2"/>
  <c r="GE71" i="2"/>
  <c r="GB71" i="2"/>
  <c r="GA71" i="2"/>
  <c r="FZ71" i="2"/>
  <c r="FY71" i="2"/>
  <c r="FV71" i="2"/>
  <c r="FS71" i="2"/>
  <c r="FO71" i="2"/>
  <c r="FP71" i="2" s="1"/>
  <c r="FN71" i="2"/>
  <c r="FM71" i="2"/>
  <c r="FJ71" i="2"/>
  <c r="FG71" i="2"/>
  <c r="FC71" i="2"/>
  <c r="FD71" i="2" s="1"/>
  <c r="FB71" i="2"/>
  <c r="FA71" i="2"/>
  <c r="EX71" i="2"/>
  <c r="EU71" i="2"/>
  <c r="ER71" i="2"/>
  <c r="EN71" i="2"/>
  <c r="EM71" i="2"/>
  <c r="EL71" i="2"/>
  <c r="EI71" i="2"/>
  <c r="EF71" i="2"/>
  <c r="EC71" i="2"/>
  <c r="DV71" i="2"/>
  <c r="DU71" i="2"/>
  <c r="DW71" i="2" s="1"/>
  <c r="DT71" i="2"/>
  <c r="DQ71" i="2"/>
  <c r="DM71" i="2"/>
  <c r="DL71" i="2"/>
  <c r="DN71" i="2" s="1"/>
  <c r="DK71" i="2"/>
  <c r="DH71" i="2"/>
  <c r="DA71" i="2"/>
  <c r="CZ71" i="2"/>
  <c r="DB71" i="2" s="1"/>
  <c r="CY71" i="2"/>
  <c r="CV71" i="2"/>
  <c r="CS71" i="2"/>
  <c r="CP71" i="2"/>
  <c r="CO71" i="2"/>
  <c r="CN71" i="2"/>
  <c r="CM71" i="2"/>
  <c r="CJ71" i="2"/>
  <c r="CG71" i="2"/>
  <c r="CC71" i="2"/>
  <c r="CD71" i="2" s="1"/>
  <c r="CB71" i="2"/>
  <c r="CA71" i="2"/>
  <c r="BX71" i="2"/>
  <c r="BU71" i="2"/>
  <c r="BR71" i="2"/>
  <c r="BO71" i="2"/>
  <c r="BL71" i="2"/>
  <c r="BI71" i="2"/>
  <c r="BH71" i="2"/>
  <c r="DD71" i="2" s="1"/>
  <c r="BG71" i="2"/>
  <c r="DC71" i="2" s="1"/>
  <c r="DE71" i="2" s="1"/>
  <c r="BF71" i="2"/>
  <c r="BC71" i="2"/>
  <c r="AZ71" i="2"/>
  <c r="AW71" i="2"/>
  <c r="AT71" i="2"/>
  <c r="AQ71" i="2"/>
  <c r="AM71" i="2"/>
  <c r="AN71" i="2" s="1"/>
  <c r="AL71" i="2"/>
  <c r="AK71" i="2"/>
  <c r="AH71" i="2"/>
  <c r="AE71" i="2"/>
  <c r="AB71" i="2"/>
  <c r="Y71" i="2"/>
  <c r="V71" i="2"/>
  <c r="S71" i="2"/>
  <c r="P71" i="2"/>
  <c r="M71" i="2"/>
  <c r="J71" i="2"/>
  <c r="G71" i="2"/>
  <c r="D71" i="2"/>
  <c r="LD70" i="2"/>
  <c r="LA70" i="2"/>
  <c r="KW70" i="2"/>
  <c r="KX70" i="2" s="1"/>
  <c r="KV70" i="2"/>
  <c r="KU70" i="2"/>
  <c r="KT70" i="2"/>
  <c r="KS70" i="2"/>
  <c r="KR70" i="2"/>
  <c r="KO70" i="2"/>
  <c r="KL70" i="2"/>
  <c r="KI70" i="2"/>
  <c r="KF70" i="2"/>
  <c r="KC70" i="2"/>
  <c r="KB70" i="2"/>
  <c r="KA70" i="2"/>
  <c r="JZ70" i="2"/>
  <c r="JW70" i="2"/>
  <c r="JS70" i="2"/>
  <c r="JT70" i="2" s="1"/>
  <c r="JR70" i="2"/>
  <c r="JQ70" i="2"/>
  <c r="JN70" i="2"/>
  <c r="JK70" i="2"/>
  <c r="JF70" i="2"/>
  <c r="JH70" i="2" s="1"/>
  <c r="JE70" i="2"/>
  <c r="JB70" i="2"/>
  <c r="IY70" i="2"/>
  <c r="IX70" i="2"/>
  <c r="JG70" i="2" s="1"/>
  <c r="IW70" i="2"/>
  <c r="IW74" i="2" s="1"/>
  <c r="IY74" i="2" s="1"/>
  <c r="IR70" i="2"/>
  <c r="IQ70" i="2"/>
  <c r="IS70" i="2" s="1"/>
  <c r="IP70" i="2"/>
  <c r="IM70" i="2"/>
  <c r="IJ70" i="2"/>
  <c r="IC70" i="2"/>
  <c r="IB70" i="2"/>
  <c r="IA70" i="2"/>
  <c r="HX70" i="2"/>
  <c r="HU70" i="2"/>
  <c r="HR70" i="2"/>
  <c r="HN70" i="2"/>
  <c r="HM70" i="2"/>
  <c r="HO70" i="2" s="1"/>
  <c r="HL70" i="2"/>
  <c r="HI70" i="2"/>
  <c r="HF70" i="2"/>
  <c r="HC70" i="2"/>
  <c r="GW70" i="2"/>
  <c r="GT70" i="2"/>
  <c r="GQ70" i="2"/>
  <c r="GP70" i="2"/>
  <c r="GO70" i="2"/>
  <c r="GN70" i="2"/>
  <c r="GK70" i="2"/>
  <c r="GH70" i="2"/>
  <c r="GE70" i="2"/>
  <c r="GA70" i="2"/>
  <c r="GB70" i="2" s="1"/>
  <c r="FZ70" i="2"/>
  <c r="FY70" i="2"/>
  <c r="FV70" i="2"/>
  <c r="FS70" i="2"/>
  <c r="FO70" i="2"/>
  <c r="FP70" i="2" s="1"/>
  <c r="FN70" i="2"/>
  <c r="FM70" i="2"/>
  <c r="FJ70" i="2"/>
  <c r="FG70" i="2"/>
  <c r="FC70" i="2"/>
  <c r="FD70" i="2" s="1"/>
  <c r="FB70" i="2"/>
  <c r="FA70" i="2"/>
  <c r="EX70" i="2"/>
  <c r="EU70" i="2"/>
  <c r="ER70" i="2"/>
  <c r="EN70" i="2"/>
  <c r="EM70" i="2"/>
  <c r="EL70" i="2"/>
  <c r="EI70" i="2"/>
  <c r="EF70" i="2"/>
  <c r="EC70" i="2"/>
  <c r="DV70" i="2"/>
  <c r="DU70" i="2"/>
  <c r="DW70" i="2" s="1"/>
  <c r="DT70" i="2"/>
  <c r="DQ70" i="2"/>
  <c r="DM70" i="2"/>
  <c r="DL70" i="2"/>
  <c r="DN70" i="2" s="1"/>
  <c r="DK70" i="2"/>
  <c r="DH70" i="2"/>
  <c r="DA70" i="2"/>
  <c r="CZ70" i="2"/>
  <c r="DB70" i="2" s="1"/>
  <c r="CY70" i="2"/>
  <c r="CV70" i="2"/>
  <c r="CS70" i="2"/>
  <c r="CP70" i="2"/>
  <c r="CO70" i="2"/>
  <c r="CN70" i="2"/>
  <c r="CM70" i="2"/>
  <c r="CJ70" i="2"/>
  <c r="CG70" i="2"/>
  <c r="CC70" i="2"/>
  <c r="CD70" i="2" s="1"/>
  <c r="CB70" i="2"/>
  <c r="CA70" i="2"/>
  <c r="BX70" i="2"/>
  <c r="BU70" i="2"/>
  <c r="BR70" i="2"/>
  <c r="BO70" i="2"/>
  <c r="BL70" i="2"/>
  <c r="BI70" i="2"/>
  <c r="BH70" i="2"/>
  <c r="BG70" i="2"/>
  <c r="DC70" i="2" s="1"/>
  <c r="BF70" i="2"/>
  <c r="BC70" i="2"/>
  <c r="AZ70" i="2"/>
  <c r="AW70" i="2"/>
  <c r="AT70" i="2"/>
  <c r="AQ70" i="2"/>
  <c r="AM70" i="2"/>
  <c r="AN70" i="2" s="1"/>
  <c r="AL70" i="2"/>
  <c r="AK70" i="2"/>
  <c r="AH70" i="2"/>
  <c r="AE70" i="2"/>
  <c r="AB70" i="2"/>
  <c r="Y70" i="2"/>
  <c r="V70" i="2"/>
  <c r="S70" i="2"/>
  <c r="P70" i="2"/>
  <c r="M70" i="2"/>
  <c r="J70" i="2"/>
  <c r="G70" i="2"/>
  <c r="D70" i="2"/>
  <c r="LD69" i="2"/>
  <c r="LA69" i="2"/>
  <c r="KW69" i="2"/>
  <c r="KX69" i="2" s="1"/>
  <c r="KV69" i="2"/>
  <c r="KU69" i="2"/>
  <c r="KT69" i="2"/>
  <c r="KS69" i="2"/>
  <c r="KR69" i="2"/>
  <c r="KO69" i="2"/>
  <c r="KL69" i="2"/>
  <c r="KI69" i="2"/>
  <c r="KF69" i="2"/>
  <c r="KC69" i="2"/>
  <c r="KB69" i="2"/>
  <c r="KA69" i="2"/>
  <c r="JZ69" i="2"/>
  <c r="JW69" i="2"/>
  <c r="JS69" i="2"/>
  <c r="JT69" i="2" s="1"/>
  <c r="JR69" i="2"/>
  <c r="JQ69" i="2"/>
  <c r="JN69" i="2"/>
  <c r="JK69" i="2"/>
  <c r="JG69" i="2"/>
  <c r="JF69" i="2"/>
  <c r="JH69" i="2" s="1"/>
  <c r="JE69" i="2"/>
  <c r="JB69" i="2"/>
  <c r="IY69" i="2"/>
  <c r="IR69" i="2"/>
  <c r="IQ69" i="2"/>
  <c r="IS69" i="2" s="1"/>
  <c r="IP69" i="2"/>
  <c r="IM69" i="2"/>
  <c r="IJ69" i="2"/>
  <c r="IC69" i="2"/>
  <c r="ID69" i="2" s="1"/>
  <c r="IB69" i="2"/>
  <c r="IA69" i="2"/>
  <c r="HX69" i="2"/>
  <c r="HU69" i="2"/>
  <c r="HR69" i="2"/>
  <c r="HN69" i="2"/>
  <c r="HM69" i="2"/>
  <c r="HL69" i="2"/>
  <c r="HI69" i="2"/>
  <c r="HF69" i="2"/>
  <c r="HC69" i="2"/>
  <c r="GW69" i="2"/>
  <c r="GT69" i="2"/>
  <c r="GQ69" i="2"/>
  <c r="GP69" i="2"/>
  <c r="GO69" i="2"/>
  <c r="GN69" i="2"/>
  <c r="GK69" i="2"/>
  <c r="GH69" i="2"/>
  <c r="GE69" i="2"/>
  <c r="GA69" i="2"/>
  <c r="GB69" i="2" s="1"/>
  <c r="FZ69" i="2"/>
  <c r="FY69" i="2"/>
  <c r="FV69" i="2"/>
  <c r="FS69" i="2"/>
  <c r="FO69" i="2"/>
  <c r="FP69" i="2" s="1"/>
  <c r="FN69" i="2"/>
  <c r="FM69" i="2"/>
  <c r="FJ69" i="2"/>
  <c r="FG69" i="2"/>
  <c r="FC69" i="2"/>
  <c r="FB69" i="2"/>
  <c r="FD69" i="2" s="1"/>
  <c r="FA69" i="2"/>
  <c r="EX69" i="2"/>
  <c r="EU69" i="2"/>
  <c r="ER69" i="2"/>
  <c r="EO69" i="2"/>
  <c r="EN69" i="2"/>
  <c r="GY69" i="2" s="1"/>
  <c r="EM69" i="2"/>
  <c r="EL69" i="2"/>
  <c r="EI69" i="2"/>
  <c r="EF69" i="2"/>
  <c r="EC69" i="2"/>
  <c r="DV69" i="2"/>
  <c r="DU69" i="2"/>
  <c r="DW69" i="2" s="1"/>
  <c r="DT69" i="2"/>
  <c r="DQ69" i="2"/>
  <c r="DM69" i="2"/>
  <c r="DN69" i="2" s="1"/>
  <c r="DL69" i="2"/>
  <c r="DK69" i="2"/>
  <c r="DH69" i="2"/>
  <c r="DC69" i="2"/>
  <c r="DA69" i="2"/>
  <c r="DB69" i="2" s="1"/>
  <c r="CZ69" i="2"/>
  <c r="CY69" i="2"/>
  <c r="CV69" i="2"/>
  <c r="CS69" i="2"/>
  <c r="CO69" i="2"/>
  <c r="CP69" i="2" s="1"/>
  <c r="CN69" i="2"/>
  <c r="CM69" i="2"/>
  <c r="CJ69" i="2"/>
  <c r="CG69" i="2"/>
  <c r="CC69" i="2"/>
  <c r="CD69" i="2" s="1"/>
  <c r="CB69" i="2"/>
  <c r="CA69" i="2"/>
  <c r="BX69" i="2"/>
  <c r="BU69" i="2"/>
  <c r="BR69" i="2"/>
  <c r="BO69" i="2"/>
  <c r="BL69" i="2"/>
  <c r="BI69" i="2"/>
  <c r="BH69" i="2"/>
  <c r="BG69" i="2"/>
  <c r="BF69" i="2"/>
  <c r="BC69" i="2"/>
  <c r="AZ69" i="2"/>
  <c r="AW69" i="2"/>
  <c r="AT69" i="2"/>
  <c r="AQ69" i="2"/>
  <c r="AM69" i="2"/>
  <c r="AL69" i="2"/>
  <c r="AK69" i="2"/>
  <c r="AH69" i="2"/>
  <c r="AE69" i="2"/>
  <c r="AB69" i="2"/>
  <c r="Y69" i="2"/>
  <c r="V69" i="2"/>
  <c r="S69" i="2"/>
  <c r="P69" i="2"/>
  <c r="M69" i="2"/>
  <c r="J69" i="2"/>
  <c r="G69" i="2"/>
  <c r="D69" i="2"/>
  <c r="LC68" i="2"/>
  <c r="LD68" i="2" s="1"/>
  <c r="LB68" i="2"/>
  <c r="KZ68" i="2"/>
  <c r="KY68" i="2"/>
  <c r="LA68" i="2" s="1"/>
  <c r="KQ68" i="2"/>
  <c r="KR68" i="2" s="1"/>
  <c r="KP68" i="2"/>
  <c r="KO68" i="2"/>
  <c r="KN68" i="2"/>
  <c r="KM68" i="2"/>
  <c r="KS68" i="2" s="1"/>
  <c r="KK68" i="2"/>
  <c r="KJ68" i="2"/>
  <c r="KL68" i="2" s="1"/>
  <c r="KI68" i="2"/>
  <c r="KH68" i="2"/>
  <c r="KG68" i="2"/>
  <c r="KE68" i="2"/>
  <c r="KF68" i="2" s="1"/>
  <c r="KD68" i="2"/>
  <c r="KA68" i="2"/>
  <c r="JY68" i="2"/>
  <c r="JX68" i="2"/>
  <c r="JW68" i="2"/>
  <c r="JV68" i="2"/>
  <c r="JU68" i="2"/>
  <c r="JS68" i="2"/>
  <c r="JQ68" i="2"/>
  <c r="JP68" i="2"/>
  <c r="JO68" i="2"/>
  <c r="JM68" i="2"/>
  <c r="JL68" i="2"/>
  <c r="JN68" i="2" s="1"/>
  <c r="JJ68" i="2"/>
  <c r="JI68" i="2"/>
  <c r="JR68" i="2" s="1"/>
  <c r="JT68" i="2" s="1"/>
  <c r="JD68" i="2"/>
  <c r="JC68" i="2"/>
  <c r="JE68" i="2" s="1"/>
  <c r="JA68" i="2"/>
  <c r="JB68" i="2" s="1"/>
  <c r="IZ68" i="2"/>
  <c r="IS68" i="2"/>
  <c r="IO68" i="2"/>
  <c r="IN68" i="2"/>
  <c r="IP68" i="2" s="1"/>
  <c r="IM68" i="2"/>
  <c r="IL68" i="2"/>
  <c r="IR68" i="2" s="1"/>
  <c r="IK68" i="2"/>
  <c r="IQ68" i="2" s="1"/>
  <c r="II68" i="2"/>
  <c r="IJ68" i="2" s="1"/>
  <c r="IH68" i="2"/>
  <c r="IC68" i="2"/>
  <c r="IA68" i="2"/>
  <c r="HZ68" i="2"/>
  <c r="HY68" i="2"/>
  <c r="HW68" i="2"/>
  <c r="HX68" i="2" s="1"/>
  <c r="HV68" i="2"/>
  <c r="HU68" i="2"/>
  <c r="HT68" i="2"/>
  <c r="HS68" i="2"/>
  <c r="IB68" i="2" s="1"/>
  <c r="ID68" i="2" s="1"/>
  <c r="HQ68" i="2"/>
  <c r="HP68" i="2"/>
  <c r="HR68" i="2" s="1"/>
  <c r="HK68" i="2"/>
  <c r="HL68" i="2" s="1"/>
  <c r="HJ68" i="2"/>
  <c r="HH68" i="2"/>
  <c r="HN68" i="2" s="1"/>
  <c r="HG68" i="2"/>
  <c r="HI68" i="2" s="1"/>
  <c r="HE68" i="2"/>
  <c r="HD68" i="2"/>
  <c r="HC68" i="2"/>
  <c r="HB68" i="2"/>
  <c r="HA68" i="2"/>
  <c r="GW68" i="2"/>
  <c r="GV68" i="2"/>
  <c r="GU68" i="2"/>
  <c r="GS68" i="2"/>
  <c r="GR68" i="2"/>
  <c r="GT68" i="2" s="1"/>
  <c r="GM68" i="2"/>
  <c r="GN68" i="2" s="1"/>
  <c r="GL68" i="2"/>
  <c r="GJ68" i="2"/>
  <c r="GI68" i="2"/>
  <c r="GK68" i="2" s="1"/>
  <c r="GG68" i="2"/>
  <c r="GF68" i="2"/>
  <c r="GE68" i="2"/>
  <c r="GD68" i="2"/>
  <c r="GC68" i="2"/>
  <c r="GA68" i="2"/>
  <c r="FY68" i="2"/>
  <c r="FX68" i="2"/>
  <c r="FW68" i="2"/>
  <c r="FU68" i="2"/>
  <c r="FT68" i="2"/>
  <c r="FV68" i="2" s="1"/>
  <c r="FR68" i="2"/>
  <c r="FQ68" i="2"/>
  <c r="FZ68" i="2" s="1"/>
  <c r="GB68" i="2" s="1"/>
  <c r="FL68" i="2"/>
  <c r="FK68" i="2"/>
  <c r="FM68" i="2" s="1"/>
  <c r="FI68" i="2"/>
  <c r="FH68" i="2"/>
  <c r="FG68" i="2"/>
  <c r="FF68" i="2"/>
  <c r="FE68" i="2"/>
  <c r="FC68" i="2"/>
  <c r="FA68" i="2"/>
  <c r="EZ68" i="2"/>
  <c r="EY68" i="2"/>
  <c r="EW68" i="2"/>
  <c r="EV68" i="2"/>
  <c r="EX68" i="2" s="1"/>
  <c r="ET68" i="2"/>
  <c r="ES68" i="2"/>
  <c r="FB68" i="2" s="1"/>
  <c r="FD68" i="2" s="1"/>
  <c r="EQ68" i="2"/>
  <c r="ER68" i="2" s="1"/>
  <c r="EP68" i="2"/>
  <c r="EM68" i="2"/>
  <c r="EK68" i="2"/>
  <c r="EL68" i="2" s="1"/>
  <c r="EJ68" i="2"/>
  <c r="EI68" i="2"/>
  <c r="EH68" i="2"/>
  <c r="EG68" i="2"/>
  <c r="EE68" i="2"/>
  <c r="ED68" i="2"/>
  <c r="EC68" i="2"/>
  <c r="EB68" i="2"/>
  <c r="EA68" i="2"/>
  <c r="DS68" i="2"/>
  <c r="DT68" i="2" s="1"/>
  <c r="DR68" i="2"/>
  <c r="DP68" i="2"/>
  <c r="DV68" i="2" s="1"/>
  <c r="DO68" i="2"/>
  <c r="DQ68" i="2" s="1"/>
  <c r="DK68" i="2"/>
  <c r="DJ68" i="2"/>
  <c r="DI68" i="2"/>
  <c r="DG68" i="2"/>
  <c r="DH68" i="2" s="1"/>
  <c r="DF68" i="2"/>
  <c r="DL68" i="2" s="1"/>
  <c r="CY68" i="2"/>
  <c r="CX68" i="2"/>
  <c r="CW68" i="2"/>
  <c r="CU68" i="2"/>
  <c r="CT68" i="2"/>
  <c r="CV68" i="2" s="1"/>
  <c r="CR68" i="2"/>
  <c r="DA68" i="2" s="1"/>
  <c r="CQ68" i="2"/>
  <c r="CO68" i="2"/>
  <c r="CM68" i="2"/>
  <c r="CL68" i="2"/>
  <c r="CK68" i="2"/>
  <c r="CI68" i="2"/>
  <c r="CJ68" i="2" s="1"/>
  <c r="CH68" i="2"/>
  <c r="CN68" i="2" s="1"/>
  <c r="CG68" i="2"/>
  <c r="CF68" i="2"/>
  <c r="CE68" i="2"/>
  <c r="CA68" i="2"/>
  <c r="BZ68" i="2"/>
  <c r="BY68" i="2"/>
  <c r="BW68" i="2"/>
  <c r="BV68" i="2"/>
  <c r="BX68" i="2" s="1"/>
  <c r="BT68" i="2"/>
  <c r="BS68" i="2"/>
  <c r="BQ68" i="2"/>
  <c r="BP68" i="2"/>
  <c r="BO68" i="2"/>
  <c r="BN68" i="2"/>
  <c r="BM68" i="2"/>
  <c r="BK68" i="2"/>
  <c r="BL68" i="2" s="1"/>
  <c r="BJ68" i="2"/>
  <c r="BE68" i="2"/>
  <c r="BD68" i="2"/>
  <c r="BF68" i="2" s="1"/>
  <c r="BB68" i="2"/>
  <c r="BH68" i="2" s="1"/>
  <c r="BA68" i="2"/>
  <c r="BG68" i="2" s="1"/>
  <c r="BI68" i="2" s="1"/>
  <c r="AY68" i="2"/>
  <c r="AX68" i="2"/>
  <c r="AZ68" i="2" s="1"/>
  <c r="AV68" i="2"/>
  <c r="AU68" i="2"/>
  <c r="AW68" i="2" s="1"/>
  <c r="AS68" i="2"/>
  <c r="AT68" i="2" s="1"/>
  <c r="AR68" i="2"/>
  <c r="AQ68" i="2"/>
  <c r="AP68" i="2"/>
  <c r="AO68" i="2"/>
  <c r="AK68" i="2"/>
  <c r="AJ68" i="2"/>
  <c r="AI68" i="2"/>
  <c r="AG68" i="2"/>
  <c r="AF68" i="2"/>
  <c r="AH68" i="2" s="1"/>
  <c r="AD68" i="2"/>
  <c r="AC68" i="2"/>
  <c r="AE68" i="2" s="1"/>
  <c r="AA68" i="2"/>
  <c r="Z68" i="2"/>
  <c r="AB68" i="2" s="1"/>
  <c r="X68" i="2"/>
  <c r="W68" i="2"/>
  <c r="Y68" i="2" s="1"/>
  <c r="U68" i="2"/>
  <c r="V68" i="2" s="1"/>
  <c r="T68" i="2"/>
  <c r="S68" i="2"/>
  <c r="R68" i="2"/>
  <c r="Q68" i="2"/>
  <c r="O68" i="2"/>
  <c r="P68" i="2" s="1"/>
  <c r="N68" i="2"/>
  <c r="M68" i="2"/>
  <c r="L68" i="2"/>
  <c r="K68" i="2"/>
  <c r="I68" i="2"/>
  <c r="H68" i="2"/>
  <c r="J68" i="2" s="1"/>
  <c r="F68" i="2"/>
  <c r="E68" i="2"/>
  <c r="G68" i="2" s="1"/>
  <c r="C68" i="2"/>
  <c r="B68" i="2"/>
  <c r="D68" i="2" s="1"/>
  <c r="LD67" i="2"/>
  <c r="LA67" i="2"/>
  <c r="KT67" i="2"/>
  <c r="KW67" i="2" s="1"/>
  <c r="KS67" i="2"/>
  <c r="KR67" i="2"/>
  <c r="KO67" i="2"/>
  <c r="KL67" i="2"/>
  <c r="KI67" i="2"/>
  <c r="KF67" i="2"/>
  <c r="KB67" i="2"/>
  <c r="KA67" i="2"/>
  <c r="KC67" i="2" s="1"/>
  <c r="JZ67" i="2"/>
  <c r="JW67" i="2"/>
  <c r="JS67" i="2"/>
  <c r="JR67" i="2"/>
  <c r="JT67" i="2" s="1"/>
  <c r="JQ67" i="2"/>
  <c r="JN67" i="2"/>
  <c r="JK67" i="2"/>
  <c r="JG67" i="2"/>
  <c r="JE67" i="2"/>
  <c r="JB67" i="2"/>
  <c r="IX67" i="2"/>
  <c r="IW67" i="2"/>
  <c r="IU67" i="2"/>
  <c r="IS67" i="2"/>
  <c r="IR67" i="2"/>
  <c r="IQ67" i="2"/>
  <c r="IP67" i="2"/>
  <c r="IM67" i="2"/>
  <c r="IJ67" i="2"/>
  <c r="IC67" i="2"/>
  <c r="IB67" i="2"/>
  <c r="IE67" i="2" s="1"/>
  <c r="IT67" i="2" s="1"/>
  <c r="IA67" i="2"/>
  <c r="HX67" i="2"/>
  <c r="HU67" i="2"/>
  <c r="HR67" i="2"/>
  <c r="HO67" i="2"/>
  <c r="HN67" i="2"/>
  <c r="IF67" i="2" s="1"/>
  <c r="HM67" i="2"/>
  <c r="HL67" i="2"/>
  <c r="HI67" i="2"/>
  <c r="HF67" i="2"/>
  <c r="HC67" i="2"/>
  <c r="GW67" i="2"/>
  <c r="GT67" i="2"/>
  <c r="GP67" i="2"/>
  <c r="GO67" i="2"/>
  <c r="GQ67" i="2" s="1"/>
  <c r="GN67" i="2"/>
  <c r="GK67" i="2"/>
  <c r="GH67" i="2"/>
  <c r="GE67" i="2"/>
  <c r="GA67" i="2"/>
  <c r="GB67" i="2" s="1"/>
  <c r="FZ67" i="2"/>
  <c r="FY67" i="2"/>
  <c r="FV67" i="2"/>
  <c r="FS67" i="2"/>
  <c r="FO67" i="2"/>
  <c r="FN67" i="2"/>
  <c r="FP67" i="2" s="1"/>
  <c r="FM67" i="2"/>
  <c r="FJ67" i="2"/>
  <c r="FG67" i="2"/>
  <c r="FC67" i="2"/>
  <c r="FB67" i="2"/>
  <c r="FD67" i="2" s="1"/>
  <c r="FA67" i="2"/>
  <c r="EX67" i="2"/>
  <c r="EU67" i="2"/>
  <c r="ER67" i="2"/>
  <c r="EO67" i="2"/>
  <c r="EN67" i="2"/>
  <c r="EM67" i="2"/>
  <c r="GX67" i="2" s="1"/>
  <c r="EL67" i="2"/>
  <c r="EI67" i="2"/>
  <c r="EF67" i="2"/>
  <c r="EC67" i="2"/>
  <c r="DW67" i="2"/>
  <c r="DV67" i="2"/>
  <c r="DU67" i="2"/>
  <c r="DT67" i="2"/>
  <c r="DQ67" i="2"/>
  <c r="DM67" i="2"/>
  <c r="DN67" i="2" s="1"/>
  <c r="DL67" i="2"/>
  <c r="DK67" i="2"/>
  <c r="DH67" i="2"/>
  <c r="DA67" i="2"/>
  <c r="DB67" i="2" s="1"/>
  <c r="CZ67" i="2"/>
  <c r="CY67" i="2"/>
  <c r="CV67" i="2"/>
  <c r="CS67" i="2"/>
  <c r="CO67" i="2"/>
  <c r="CP67" i="2" s="1"/>
  <c r="CN67" i="2"/>
  <c r="CM67" i="2"/>
  <c r="CJ67" i="2"/>
  <c r="CG67" i="2"/>
  <c r="CC67" i="2"/>
  <c r="CB67" i="2"/>
  <c r="CD67" i="2" s="1"/>
  <c r="CA67" i="2"/>
  <c r="BX67" i="2"/>
  <c r="BU67" i="2"/>
  <c r="BR67" i="2"/>
  <c r="BO67" i="2"/>
  <c r="BL67" i="2"/>
  <c r="BH67" i="2"/>
  <c r="DD67" i="2" s="1"/>
  <c r="BG67" i="2"/>
  <c r="BI67" i="2" s="1"/>
  <c r="BF67" i="2"/>
  <c r="BC67" i="2"/>
  <c r="AZ67" i="2"/>
  <c r="AW67" i="2"/>
  <c r="AT67" i="2"/>
  <c r="AQ67" i="2"/>
  <c r="AM67" i="2"/>
  <c r="AN67" i="2" s="1"/>
  <c r="AL67" i="2"/>
  <c r="AK67" i="2"/>
  <c r="AH67" i="2"/>
  <c r="AE67" i="2"/>
  <c r="AB67" i="2"/>
  <c r="Y67" i="2"/>
  <c r="V67" i="2"/>
  <c r="S67" i="2"/>
  <c r="P67" i="2"/>
  <c r="M67" i="2"/>
  <c r="J67" i="2"/>
  <c r="G67" i="2"/>
  <c r="D67" i="2"/>
  <c r="LD66" i="2"/>
  <c r="LA66" i="2"/>
  <c r="KT66" i="2"/>
  <c r="KW66" i="2" s="1"/>
  <c r="KS66" i="2"/>
  <c r="KR66" i="2"/>
  <c r="KO66" i="2"/>
  <c r="KL66" i="2"/>
  <c r="KI66" i="2"/>
  <c r="KF66" i="2"/>
  <c r="KB66" i="2"/>
  <c r="KA66" i="2"/>
  <c r="KC66" i="2" s="1"/>
  <c r="JZ66" i="2"/>
  <c r="JW66" i="2"/>
  <c r="JS66" i="2"/>
  <c r="JR66" i="2"/>
  <c r="JT66" i="2" s="1"/>
  <c r="JQ66" i="2"/>
  <c r="JN66" i="2"/>
  <c r="JK66" i="2"/>
  <c r="JG66" i="2"/>
  <c r="JE66" i="2"/>
  <c r="JB66" i="2"/>
  <c r="IX66" i="2"/>
  <c r="IX68" i="2" s="1"/>
  <c r="JG68" i="2" s="1"/>
  <c r="IW66" i="2"/>
  <c r="IU66" i="2"/>
  <c r="IS66" i="2"/>
  <c r="IR66" i="2"/>
  <c r="IQ66" i="2"/>
  <c r="IP66" i="2"/>
  <c r="IM66" i="2"/>
  <c r="IJ66" i="2"/>
  <c r="IC66" i="2"/>
  <c r="IB66" i="2"/>
  <c r="IE66" i="2" s="1"/>
  <c r="IT66" i="2" s="1"/>
  <c r="IA66" i="2"/>
  <c r="HX66" i="2"/>
  <c r="HU66" i="2"/>
  <c r="HR66" i="2"/>
  <c r="HN66" i="2"/>
  <c r="IF66" i="2" s="1"/>
  <c r="HM66" i="2"/>
  <c r="HL66" i="2"/>
  <c r="HI66" i="2"/>
  <c r="HF66" i="2"/>
  <c r="HC66" i="2"/>
  <c r="GW66" i="2"/>
  <c r="GT66" i="2"/>
  <c r="GP66" i="2"/>
  <c r="GO66" i="2"/>
  <c r="GQ66" i="2" s="1"/>
  <c r="GN66" i="2"/>
  <c r="GK66" i="2"/>
  <c r="GH66" i="2"/>
  <c r="GE66" i="2"/>
  <c r="GA66" i="2"/>
  <c r="GB66" i="2" s="1"/>
  <c r="FZ66" i="2"/>
  <c r="FY66" i="2"/>
  <c r="FV66" i="2"/>
  <c r="FS66" i="2"/>
  <c r="FO66" i="2"/>
  <c r="FN66" i="2"/>
  <c r="FP66" i="2" s="1"/>
  <c r="FM66" i="2"/>
  <c r="FJ66" i="2"/>
  <c r="FG66" i="2"/>
  <c r="FC66" i="2"/>
  <c r="FB66" i="2"/>
  <c r="FD66" i="2" s="1"/>
  <c r="FA66" i="2"/>
  <c r="EX66" i="2"/>
  <c r="EU66" i="2"/>
  <c r="ER66" i="2"/>
  <c r="EO66" i="2"/>
  <c r="EN66" i="2"/>
  <c r="EM66" i="2"/>
  <c r="EL66" i="2"/>
  <c r="EI66" i="2"/>
  <c r="EF66" i="2"/>
  <c r="EC66" i="2"/>
  <c r="DW66" i="2"/>
  <c r="DV66" i="2"/>
  <c r="DU66" i="2"/>
  <c r="DT66" i="2"/>
  <c r="DQ66" i="2"/>
  <c r="DM66" i="2"/>
  <c r="DN66" i="2" s="1"/>
  <c r="DL66" i="2"/>
  <c r="DK66" i="2"/>
  <c r="DH66" i="2"/>
  <c r="DA66" i="2"/>
  <c r="DB66" i="2" s="1"/>
  <c r="CZ66" i="2"/>
  <c r="CY66" i="2"/>
  <c r="CV66" i="2"/>
  <c r="CS66" i="2"/>
  <c r="CO66" i="2"/>
  <c r="CP66" i="2" s="1"/>
  <c r="CN66" i="2"/>
  <c r="CM66" i="2"/>
  <c r="CJ66" i="2"/>
  <c r="CG66" i="2"/>
  <c r="CC66" i="2"/>
  <c r="CB66" i="2"/>
  <c r="CD66" i="2" s="1"/>
  <c r="CA66" i="2"/>
  <c r="BX66" i="2"/>
  <c r="BU66" i="2"/>
  <c r="BR66" i="2"/>
  <c r="BO66" i="2"/>
  <c r="BL66" i="2"/>
  <c r="BH66" i="2"/>
  <c r="BG66" i="2"/>
  <c r="BI66" i="2" s="1"/>
  <c r="BF66" i="2"/>
  <c r="BC66" i="2"/>
  <c r="AZ66" i="2"/>
  <c r="AW66" i="2"/>
  <c r="AT66" i="2"/>
  <c r="AQ66" i="2"/>
  <c r="AM66" i="2"/>
  <c r="AN66" i="2" s="1"/>
  <c r="AL66" i="2"/>
  <c r="AK66" i="2"/>
  <c r="AH66" i="2"/>
  <c r="AE66" i="2"/>
  <c r="AB66" i="2"/>
  <c r="Y66" i="2"/>
  <c r="V66" i="2"/>
  <c r="S66" i="2"/>
  <c r="P66" i="2"/>
  <c r="M66" i="2"/>
  <c r="J66" i="2"/>
  <c r="G66" i="2"/>
  <c r="D66" i="2"/>
  <c r="LD65" i="2"/>
  <c r="LA65" i="2"/>
  <c r="KT65" i="2"/>
  <c r="KW65" i="2" s="1"/>
  <c r="KS65" i="2"/>
  <c r="KR65" i="2"/>
  <c r="KO65" i="2"/>
  <c r="KL65" i="2"/>
  <c r="KI65" i="2"/>
  <c r="KF65" i="2"/>
  <c r="KB65" i="2"/>
  <c r="KA65" i="2"/>
  <c r="KC65" i="2" s="1"/>
  <c r="JZ65" i="2"/>
  <c r="JW65" i="2"/>
  <c r="JS65" i="2"/>
  <c r="JR65" i="2"/>
  <c r="JT65" i="2" s="1"/>
  <c r="JQ65" i="2"/>
  <c r="JN65" i="2"/>
  <c r="JK65" i="2"/>
  <c r="JG65" i="2"/>
  <c r="JH65" i="2" s="1"/>
  <c r="JF65" i="2"/>
  <c r="JE65" i="2"/>
  <c r="JB65" i="2"/>
  <c r="IY65" i="2"/>
  <c r="IU65" i="2"/>
  <c r="IS65" i="2"/>
  <c r="IR65" i="2"/>
  <c r="IQ65" i="2"/>
  <c r="IP65" i="2"/>
  <c r="IM65" i="2"/>
  <c r="IJ65" i="2"/>
  <c r="IF65" i="2"/>
  <c r="IE65" i="2"/>
  <c r="IT65" i="2" s="1"/>
  <c r="IV65" i="2" s="1"/>
  <c r="IC65" i="2"/>
  <c r="IB65" i="2"/>
  <c r="ID65" i="2" s="1"/>
  <c r="IA65" i="2"/>
  <c r="HX65" i="2"/>
  <c r="HU65" i="2"/>
  <c r="HR65" i="2"/>
  <c r="HO65" i="2"/>
  <c r="HN65" i="2"/>
  <c r="HM65" i="2"/>
  <c r="HL65" i="2"/>
  <c r="HI65" i="2"/>
  <c r="HF65" i="2"/>
  <c r="HC65" i="2"/>
  <c r="GW65" i="2"/>
  <c r="GT65" i="2"/>
  <c r="GP65" i="2"/>
  <c r="GO65" i="2"/>
  <c r="GQ65" i="2" s="1"/>
  <c r="GN65" i="2"/>
  <c r="GK65" i="2"/>
  <c r="GH65" i="2"/>
  <c r="GE65" i="2"/>
  <c r="GA65" i="2"/>
  <c r="FZ65" i="2"/>
  <c r="GB65" i="2" s="1"/>
  <c r="FY65" i="2"/>
  <c r="FV65" i="2"/>
  <c r="FS65" i="2"/>
  <c r="FO65" i="2"/>
  <c r="FN65" i="2"/>
  <c r="FP65" i="2" s="1"/>
  <c r="FM65" i="2"/>
  <c r="FJ65" i="2"/>
  <c r="FG65" i="2"/>
  <c r="FC65" i="2"/>
  <c r="FD65" i="2" s="1"/>
  <c r="FB65" i="2"/>
  <c r="FA65" i="2"/>
  <c r="EX65" i="2"/>
  <c r="EU65" i="2"/>
  <c r="ER65" i="2"/>
  <c r="EN65" i="2"/>
  <c r="EM65" i="2"/>
  <c r="EL65" i="2"/>
  <c r="EI65" i="2"/>
  <c r="EF65" i="2"/>
  <c r="EC65" i="2"/>
  <c r="DW65" i="2"/>
  <c r="DV65" i="2"/>
  <c r="DU65" i="2"/>
  <c r="DT65" i="2"/>
  <c r="DQ65" i="2"/>
  <c r="DM65" i="2"/>
  <c r="DN65" i="2" s="1"/>
  <c r="DL65" i="2"/>
  <c r="DK65" i="2"/>
  <c r="DH65" i="2"/>
  <c r="DA65" i="2"/>
  <c r="DB65" i="2" s="1"/>
  <c r="CZ65" i="2"/>
  <c r="CY65" i="2"/>
  <c r="CV65" i="2"/>
  <c r="CS65" i="2"/>
  <c r="CO65" i="2"/>
  <c r="CN65" i="2"/>
  <c r="CP65" i="2" s="1"/>
  <c r="CM65" i="2"/>
  <c r="CJ65" i="2"/>
  <c r="CG65" i="2"/>
  <c r="CC65" i="2"/>
  <c r="CB65" i="2"/>
  <c r="CD65" i="2" s="1"/>
  <c r="CA65" i="2"/>
  <c r="BX65" i="2"/>
  <c r="BU65" i="2"/>
  <c r="BR65" i="2"/>
  <c r="BO65" i="2"/>
  <c r="BL65" i="2"/>
  <c r="BI65" i="2"/>
  <c r="BH65" i="2"/>
  <c r="BG65" i="2"/>
  <c r="DC65" i="2" s="1"/>
  <c r="BF65" i="2"/>
  <c r="BC65" i="2"/>
  <c r="AZ65" i="2"/>
  <c r="AW65" i="2"/>
  <c r="AT65" i="2"/>
  <c r="AQ65" i="2"/>
  <c r="AM65" i="2"/>
  <c r="AL65" i="2"/>
  <c r="AN65" i="2" s="1"/>
  <c r="AK65" i="2"/>
  <c r="AH65" i="2"/>
  <c r="AE65" i="2"/>
  <c r="AB65" i="2"/>
  <c r="Y65" i="2"/>
  <c r="V65" i="2"/>
  <c r="S65" i="2"/>
  <c r="P65" i="2"/>
  <c r="M65" i="2"/>
  <c r="J65" i="2"/>
  <c r="G65" i="2"/>
  <c r="D65" i="2"/>
  <c r="LC64" i="2"/>
  <c r="LD64" i="2" s="1"/>
  <c r="LB64" i="2"/>
  <c r="LA64" i="2"/>
  <c r="KZ64" i="2"/>
  <c r="KY64" i="2"/>
  <c r="KQ64" i="2"/>
  <c r="KP64" i="2"/>
  <c r="KR64" i="2" s="1"/>
  <c r="KN64" i="2"/>
  <c r="KT64" i="2" s="1"/>
  <c r="KM64" i="2"/>
  <c r="KO64" i="2" s="1"/>
  <c r="KK64" i="2"/>
  <c r="KL64" i="2" s="1"/>
  <c r="KJ64" i="2"/>
  <c r="KI64" i="2"/>
  <c r="KH64" i="2"/>
  <c r="KG64" i="2"/>
  <c r="KE64" i="2"/>
  <c r="KD64" i="2"/>
  <c r="JY64" i="2"/>
  <c r="JX64" i="2"/>
  <c r="JZ64" i="2" s="1"/>
  <c r="JV64" i="2"/>
  <c r="KB64" i="2" s="1"/>
  <c r="JU64" i="2"/>
  <c r="KA64" i="2" s="1"/>
  <c r="KC64" i="2" s="1"/>
  <c r="JP64" i="2"/>
  <c r="JO64" i="2"/>
  <c r="JM64" i="2"/>
  <c r="JN64" i="2" s="1"/>
  <c r="JL64" i="2"/>
  <c r="JJ64" i="2"/>
  <c r="JS64" i="2" s="1"/>
  <c r="JI64" i="2"/>
  <c r="JE64" i="2"/>
  <c r="JD64" i="2"/>
  <c r="JC64" i="2"/>
  <c r="JA64" i="2"/>
  <c r="IZ64" i="2"/>
  <c r="JB64" i="2" s="1"/>
  <c r="IW64" i="2"/>
  <c r="JF64" i="2" s="1"/>
  <c r="IQ64" i="2"/>
  <c r="IO64" i="2"/>
  <c r="IN64" i="2"/>
  <c r="IL64" i="2"/>
  <c r="IM64" i="2" s="1"/>
  <c r="IK64" i="2"/>
  <c r="II64" i="2"/>
  <c r="IJ64" i="2" s="1"/>
  <c r="IH64" i="2"/>
  <c r="HZ64" i="2"/>
  <c r="HY64" i="2"/>
  <c r="IA64" i="2" s="1"/>
  <c r="HW64" i="2"/>
  <c r="HV64" i="2"/>
  <c r="HX64" i="2" s="1"/>
  <c r="HT64" i="2"/>
  <c r="IC64" i="2" s="1"/>
  <c r="HS64" i="2"/>
  <c r="HQ64" i="2"/>
  <c r="HR64" i="2" s="1"/>
  <c r="HP64" i="2"/>
  <c r="HK64" i="2"/>
  <c r="HJ64" i="2"/>
  <c r="HI64" i="2"/>
  <c r="HH64" i="2"/>
  <c r="HG64" i="2"/>
  <c r="HM64" i="2" s="1"/>
  <c r="HE64" i="2"/>
  <c r="HD64" i="2"/>
  <c r="HB64" i="2"/>
  <c r="HA64" i="2"/>
  <c r="GV64" i="2"/>
  <c r="GU64" i="2"/>
  <c r="GW64" i="2" s="1"/>
  <c r="GS64" i="2"/>
  <c r="GT64" i="2" s="1"/>
  <c r="GR64" i="2"/>
  <c r="GM64" i="2"/>
  <c r="GL64" i="2"/>
  <c r="GK64" i="2"/>
  <c r="GJ64" i="2"/>
  <c r="GI64" i="2"/>
  <c r="GG64" i="2"/>
  <c r="GF64" i="2"/>
  <c r="GH64" i="2" s="1"/>
  <c r="GE64" i="2"/>
  <c r="GD64" i="2"/>
  <c r="GC64" i="2"/>
  <c r="FX64" i="2"/>
  <c r="FW64" i="2"/>
  <c r="FU64" i="2"/>
  <c r="FV64" i="2" s="1"/>
  <c r="FT64" i="2"/>
  <c r="FR64" i="2"/>
  <c r="GA64" i="2" s="1"/>
  <c r="FQ64" i="2"/>
  <c r="FO64" i="2"/>
  <c r="FM64" i="2"/>
  <c r="FL64" i="2"/>
  <c r="FK64" i="2"/>
  <c r="FI64" i="2"/>
  <c r="FH64" i="2"/>
  <c r="FJ64" i="2" s="1"/>
  <c r="FG64" i="2"/>
  <c r="FF64" i="2"/>
  <c r="FE64" i="2"/>
  <c r="FN64" i="2" s="1"/>
  <c r="FP64" i="2" s="1"/>
  <c r="EZ64" i="2"/>
  <c r="EY64" i="2"/>
  <c r="EW64" i="2"/>
  <c r="EX64" i="2" s="1"/>
  <c r="EV64" i="2"/>
  <c r="ET64" i="2"/>
  <c r="ES64" i="2"/>
  <c r="EQ64" i="2"/>
  <c r="ER64" i="2" s="1"/>
  <c r="EP64" i="2"/>
  <c r="EK64" i="2"/>
  <c r="EJ64" i="2"/>
  <c r="EL64" i="2" s="1"/>
  <c r="EH64" i="2"/>
  <c r="EG64" i="2"/>
  <c r="EI64" i="2" s="1"/>
  <c r="EE64" i="2"/>
  <c r="EN64" i="2" s="1"/>
  <c r="ED64" i="2"/>
  <c r="EF64" i="2" s="1"/>
  <c r="EB64" i="2"/>
  <c r="EA64" i="2"/>
  <c r="DS64" i="2"/>
  <c r="DR64" i="2"/>
  <c r="DQ64" i="2"/>
  <c r="DP64" i="2"/>
  <c r="DO64" i="2"/>
  <c r="DU64" i="2" s="1"/>
  <c r="DJ64" i="2"/>
  <c r="DI64" i="2"/>
  <c r="DL64" i="2" s="1"/>
  <c r="DG64" i="2"/>
  <c r="DM64" i="2" s="1"/>
  <c r="DF64" i="2"/>
  <c r="DH64" i="2" s="1"/>
  <c r="DC64" i="2"/>
  <c r="DA64" i="2"/>
  <c r="CX64" i="2"/>
  <c r="CY64" i="2" s="1"/>
  <c r="CW64" i="2"/>
  <c r="CU64" i="2"/>
  <c r="CV64" i="2" s="1"/>
  <c r="CT64" i="2"/>
  <c r="CS64" i="2"/>
  <c r="CR64" i="2"/>
  <c r="CQ64" i="2"/>
  <c r="CZ64" i="2" s="1"/>
  <c r="DB64" i="2" s="1"/>
  <c r="CM64" i="2"/>
  <c r="CL64" i="2"/>
  <c r="CK64" i="2"/>
  <c r="CN64" i="2" s="1"/>
  <c r="CI64" i="2"/>
  <c r="CO64" i="2" s="1"/>
  <c r="CH64" i="2"/>
  <c r="CJ64" i="2" s="1"/>
  <c r="CF64" i="2"/>
  <c r="CE64" i="2"/>
  <c r="CG64" i="2" s="1"/>
  <c r="CC64" i="2"/>
  <c r="BZ64" i="2"/>
  <c r="CA64" i="2" s="1"/>
  <c r="BY64" i="2"/>
  <c r="BW64" i="2"/>
  <c r="BX64" i="2" s="1"/>
  <c r="BV64" i="2"/>
  <c r="BU64" i="2"/>
  <c r="BT64" i="2"/>
  <c r="BS64" i="2"/>
  <c r="BQ64" i="2"/>
  <c r="BP64" i="2"/>
  <c r="CB64" i="2" s="1"/>
  <c r="BN64" i="2"/>
  <c r="BM64" i="2"/>
  <c r="BO64" i="2" s="1"/>
  <c r="BK64" i="2"/>
  <c r="BJ64" i="2"/>
  <c r="BL64" i="2" s="1"/>
  <c r="BG64" i="2"/>
  <c r="BE64" i="2"/>
  <c r="BD64" i="2"/>
  <c r="BB64" i="2"/>
  <c r="BC64" i="2" s="1"/>
  <c r="BA64" i="2"/>
  <c r="AY64" i="2"/>
  <c r="AX64" i="2"/>
  <c r="AW64" i="2"/>
  <c r="AV64" i="2"/>
  <c r="AU64" i="2"/>
  <c r="AS64" i="2"/>
  <c r="AR64" i="2"/>
  <c r="AT64" i="2" s="1"/>
  <c r="AP64" i="2"/>
  <c r="AO64" i="2"/>
  <c r="AQ64" i="2" s="1"/>
  <c r="AJ64" i="2"/>
  <c r="AI64" i="2"/>
  <c r="AK64" i="2" s="1"/>
  <c r="AG64" i="2"/>
  <c r="AH64" i="2" s="1"/>
  <c r="AF64" i="2"/>
  <c r="AD64" i="2"/>
  <c r="AE64" i="2" s="1"/>
  <c r="AC64" i="2"/>
  <c r="AA64" i="2"/>
  <c r="AB64" i="2" s="1"/>
  <c r="Z64" i="2"/>
  <c r="Y64" i="2"/>
  <c r="X64" i="2"/>
  <c r="W64" i="2"/>
  <c r="U64" i="2"/>
  <c r="T64" i="2"/>
  <c r="V64" i="2" s="1"/>
  <c r="R64" i="2"/>
  <c r="Q64" i="2"/>
  <c r="S64" i="2" s="1"/>
  <c r="O64" i="2"/>
  <c r="N64" i="2"/>
  <c r="P64" i="2" s="1"/>
  <c r="L64" i="2"/>
  <c r="K64" i="2"/>
  <c r="I64" i="2"/>
  <c r="H64" i="2"/>
  <c r="F64" i="2"/>
  <c r="G64" i="2" s="1"/>
  <c r="E64" i="2"/>
  <c r="C64" i="2"/>
  <c r="D64" i="2" s="1"/>
  <c r="B64" i="2"/>
  <c r="LD63" i="2"/>
  <c r="LA63" i="2"/>
  <c r="KW63" i="2"/>
  <c r="KX63" i="2" s="1"/>
  <c r="KV63" i="2"/>
  <c r="KU63" i="2"/>
  <c r="KT63" i="2"/>
  <c r="KS63" i="2"/>
  <c r="KR63" i="2"/>
  <c r="KO63" i="2"/>
  <c r="KL63" i="2"/>
  <c r="KI63" i="2"/>
  <c r="KF63" i="2"/>
  <c r="KC63" i="2"/>
  <c r="KB63" i="2"/>
  <c r="KA63" i="2"/>
  <c r="JZ63" i="2"/>
  <c r="JW63" i="2"/>
  <c r="JS63" i="2"/>
  <c r="JT63" i="2" s="1"/>
  <c r="JR63" i="2"/>
  <c r="JQ63" i="2"/>
  <c r="JN63" i="2"/>
  <c r="JK63" i="2"/>
  <c r="JF63" i="2"/>
  <c r="JH63" i="2" s="1"/>
  <c r="JE63" i="2"/>
  <c r="JB63" i="2"/>
  <c r="IY63" i="2"/>
  <c r="IX63" i="2"/>
  <c r="JG63" i="2" s="1"/>
  <c r="IW63" i="2"/>
  <c r="IS63" i="2"/>
  <c r="IR63" i="2"/>
  <c r="IQ63" i="2"/>
  <c r="IP63" i="2"/>
  <c r="IM63" i="2"/>
  <c r="IJ63" i="2"/>
  <c r="IC63" i="2"/>
  <c r="IB63" i="2"/>
  <c r="IA63" i="2"/>
  <c r="HX63" i="2"/>
  <c r="HU63" i="2"/>
  <c r="HR63" i="2"/>
  <c r="HN63" i="2"/>
  <c r="HM63" i="2"/>
  <c r="HO63" i="2" s="1"/>
  <c r="HL63" i="2"/>
  <c r="HI63" i="2"/>
  <c r="HF63" i="2"/>
  <c r="HC63" i="2"/>
  <c r="GY63" i="2"/>
  <c r="GW63" i="2"/>
  <c r="GT63" i="2"/>
  <c r="GP63" i="2"/>
  <c r="GQ63" i="2" s="1"/>
  <c r="GO63" i="2"/>
  <c r="GN63" i="2"/>
  <c r="GK63" i="2"/>
  <c r="GH63" i="2"/>
  <c r="GE63" i="2"/>
  <c r="GA63" i="2"/>
  <c r="FZ63" i="2"/>
  <c r="GB63" i="2" s="1"/>
  <c r="FY63" i="2"/>
  <c r="FV63" i="2"/>
  <c r="FS63" i="2"/>
  <c r="FO63" i="2"/>
  <c r="FP63" i="2" s="1"/>
  <c r="FN63" i="2"/>
  <c r="FM63" i="2"/>
  <c r="FJ63" i="2"/>
  <c r="FG63" i="2"/>
  <c r="FC63" i="2"/>
  <c r="FD63" i="2" s="1"/>
  <c r="FB63" i="2"/>
  <c r="FA63" i="2"/>
  <c r="EX63" i="2"/>
  <c r="EU63" i="2"/>
  <c r="ER63" i="2"/>
  <c r="EN63" i="2"/>
  <c r="EM63" i="2"/>
  <c r="EL63" i="2"/>
  <c r="EI63" i="2"/>
  <c r="EF63" i="2"/>
  <c r="EC63" i="2"/>
  <c r="DW63" i="2"/>
  <c r="DV63" i="2"/>
  <c r="DU63" i="2"/>
  <c r="DT63" i="2"/>
  <c r="DQ63" i="2"/>
  <c r="DM63" i="2"/>
  <c r="DL63" i="2"/>
  <c r="DN63" i="2" s="1"/>
  <c r="DK63" i="2"/>
  <c r="DH63" i="2"/>
  <c r="DA63" i="2"/>
  <c r="CZ63" i="2"/>
  <c r="DB63" i="2" s="1"/>
  <c r="CY63" i="2"/>
  <c r="CV63" i="2"/>
  <c r="CS63" i="2"/>
  <c r="CO63" i="2"/>
  <c r="CN63" i="2"/>
  <c r="CP63" i="2" s="1"/>
  <c r="CM63" i="2"/>
  <c r="CJ63" i="2"/>
  <c r="CG63" i="2"/>
  <c r="CC63" i="2"/>
  <c r="CD63" i="2" s="1"/>
  <c r="CB63" i="2"/>
  <c r="CA63" i="2"/>
  <c r="BX63" i="2"/>
  <c r="BU63" i="2"/>
  <c r="BR63" i="2"/>
  <c r="BO63" i="2"/>
  <c r="BL63" i="2"/>
  <c r="BI63" i="2"/>
  <c r="BH63" i="2"/>
  <c r="BG63" i="2"/>
  <c r="DC63" i="2" s="1"/>
  <c r="DX63" i="2" s="1"/>
  <c r="BF63" i="2"/>
  <c r="BC63" i="2"/>
  <c r="AZ63" i="2"/>
  <c r="AW63" i="2"/>
  <c r="AT63" i="2"/>
  <c r="AQ63" i="2"/>
  <c r="AM63" i="2"/>
  <c r="AL63" i="2"/>
  <c r="AN63" i="2" s="1"/>
  <c r="AK63" i="2"/>
  <c r="AH63" i="2"/>
  <c r="AE63" i="2"/>
  <c r="AB63" i="2"/>
  <c r="Y63" i="2"/>
  <c r="V63" i="2"/>
  <c r="S63" i="2"/>
  <c r="P63" i="2"/>
  <c r="M63" i="2"/>
  <c r="J63" i="2"/>
  <c r="G63" i="2"/>
  <c r="D63" i="2"/>
  <c r="LD62" i="2"/>
  <c r="LA62" i="2"/>
  <c r="KX62" i="2"/>
  <c r="KW62" i="2"/>
  <c r="KV62" i="2"/>
  <c r="KU62" i="2"/>
  <c r="KT62" i="2"/>
  <c r="KS62" i="2"/>
  <c r="KR62" i="2"/>
  <c r="KO62" i="2"/>
  <c r="KL62" i="2"/>
  <c r="KI62" i="2"/>
  <c r="KF62" i="2"/>
  <c r="KC62" i="2"/>
  <c r="KB62" i="2"/>
  <c r="KA62" i="2"/>
  <c r="JZ62" i="2"/>
  <c r="JW62" i="2"/>
  <c r="JT62" i="2"/>
  <c r="JS62" i="2"/>
  <c r="JR62" i="2"/>
  <c r="JQ62" i="2"/>
  <c r="JN62" i="2"/>
  <c r="JK62" i="2"/>
  <c r="JG62" i="2"/>
  <c r="JF62" i="2"/>
  <c r="JH62" i="2" s="1"/>
  <c r="JE62" i="2"/>
  <c r="JB62" i="2"/>
  <c r="IY62" i="2"/>
  <c r="IR62" i="2"/>
  <c r="IQ62" i="2"/>
  <c r="IP62" i="2"/>
  <c r="IM62" i="2"/>
  <c r="IJ62" i="2"/>
  <c r="ID62" i="2"/>
  <c r="IC62" i="2"/>
  <c r="IB62" i="2"/>
  <c r="IA62" i="2"/>
  <c r="HX62" i="2"/>
  <c r="HU62" i="2"/>
  <c r="HR62" i="2"/>
  <c r="HN62" i="2"/>
  <c r="IF62" i="2" s="1"/>
  <c r="HM62" i="2"/>
  <c r="HL62" i="2"/>
  <c r="HI62" i="2"/>
  <c r="HF62" i="2"/>
  <c r="HC62" i="2"/>
  <c r="GW62" i="2"/>
  <c r="GT62" i="2"/>
  <c r="GQ62" i="2"/>
  <c r="GP62" i="2"/>
  <c r="GO62" i="2"/>
  <c r="GN62" i="2"/>
  <c r="GK62" i="2"/>
  <c r="GH62" i="2"/>
  <c r="GE62" i="2"/>
  <c r="GA62" i="2"/>
  <c r="GB62" i="2" s="1"/>
  <c r="FZ62" i="2"/>
  <c r="FY62" i="2"/>
  <c r="FV62" i="2"/>
  <c r="FS62" i="2"/>
  <c r="FP62" i="2"/>
  <c r="FO62" i="2"/>
  <c r="FN62" i="2"/>
  <c r="FM62" i="2"/>
  <c r="FJ62" i="2"/>
  <c r="FG62" i="2"/>
  <c r="FC62" i="2"/>
  <c r="FB62" i="2"/>
  <c r="FD62" i="2" s="1"/>
  <c r="FA62" i="2"/>
  <c r="EX62" i="2"/>
  <c r="EU62" i="2"/>
  <c r="ER62" i="2"/>
  <c r="EN62" i="2"/>
  <c r="EO62" i="2" s="1"/>
  <c r="EM62" i="2"/>
  <c r="EL62" i="2"/>
  <c r="EI62" i="2"/>
  <c r="EF62" i="2"/>
  <c r="EC62" i="2"/>
  <c r="DV62" i="2"/>
  <c r="DU62" i="2"/>
  <c r="DT62" i="2"/>
  <c r="DQ62" i="2"/>
  <c r="DM62" i="2"/>
  <c r="DL62" i="2"/>
  <c r="DN62" i="2" s="1"/>
  <c r="DK62" i="2"/>
  <c r="DH62" i="2"/>
  <c r="DA62" i="2"/>
  <c r="CZ62" i="2"/>
  <c r="DB62" i="2" s="1"/>
  <c r="CY62" i="2"/>
  <c r="CV62" i="2"/>
  <c r="CS62" i="2"/>
  <c r="CP62" i="2"/>
  <c r="CO62" i="2"/>
  <c r="CN62" i="2"/>
  <c r="CM62" i="2"/>
  <c r="CJ62" i="2"/>
  <c r="CG62" i="2"/>
  <c r="CC62" i="2"/>
  <c r="CB62" i="2"/>
  <c r="CD62" i="2" s="1"/>
  <c r="CA62" i="2"/>
  <c r="BX62" i="2"/>
  <c r="BU62" i="2"/>
  <c r="BR62" i="2"/>
  <c r="BO62" i="2"/>
  <c r="BL62" i="2"/>
  <c r="BH62" i="2"/>
  <c r="DD62" i="2" s="1"/>
  <c r="BG62" i="2"/>
  <c r="BI62" i="2" s="1"/>
  <c r="BF62" i="2"/>
  <c r="BC62" i="2"/>
  <c r="AZ62" i="2"/>
  <c r="AW62" i="2"/>
  <c r="AT62" i="2"/>
  <c r="AQ62" i="2"/>
  <c r="AN62" i="2"/>
  <c r="AM62" i="2"/>
  <c r="AL62" i="2"/>
  <c r="AK62" i="2"/>
  <c r="AH62" i="2"/>
  <c r="AE62" i="2"/>
  <c r="AB62" i="2"/>
  <c r="Y62" i="2"/>
  <c r="V62" i="2"/>
  <c r="S62" i="2"/>
  <c r="P62" i="2"/>
  <c r="M62" i="2"/>
  <c r="J62" i="2"/>
  <c r="G62" i="2"/>
  <c r="D62" i="2"/>
  <c r="LC61" i="2"/>
  <c r="LC75" i="2" s="1"/>
  <c r="LC82" i="2" s="1"/>
  <c r="LB61" i="2"/>
  <c r="KZ61" i="2"/>
  <c r="KZ75" i="2" s="1"/>
  <c r="KZ82" i="2" s="1"/>
  <c r="KY61" i="2"/>
  <c r="KT61" i="2"/>
  <c r="KQ61" i="2"/>
  <c r="KP61" i="2"/>
  <c r="KP75" i="2" s="1"/>
  <c r="KO61" i="2"/>
  <c r="KN61" i="2"/>
  <c r="KM61" i="2"/>
  <c r="KK61" i="2"/>
  <c r="KJ61" i="2"/>
  <c r="KJ75" i="2" s="1"/>
  <c r="KH61" i="2"/>
  <c r="KH75" i="2" s="1"/>
  <c r="KH82" i="2" s="1"/>
  <c r="KG61" i="2"/>
  <c r="KG75" i="2" s="1"/>
  <c r="KE61" i="2"/>
  <c r="KE75" i="2" s="1"/>
  <c r="KD61" i="2"/>
  <c r="KA61" i="2"/>
  <c r="JY61" i="2"/>
  <c r="JY75" i="2" s="1"/>
  <c r="JY82" i="2" s="1"/>
  <c r="JX61" i="2"/>
  <c r="JZ61" i="2" s="1"/>
  <c r="JW61" i="2"/>
  <c r="JV61" i="2"/>
  <c r="JV75" i="2" s="1"/>
  <c r="JU61" i="2"/>
  <c r="JU75" i="2" s="1"/>
  <c r="JS61" i="2"/>
  <c r="JQ61" i="2"/>
  <c r="JP61" i="2"/>
  <c r="JP75" i="2" s="1"/>
  <c r="JP82" i="2" s="1"/>
  <c r="JO61" i="2"/>
  <c r="JM61" i="2"/>
  <c r="JM75" i="2" s="1"/>
  <c r="JM82" i="2" s="1"/>
  <c r="JL61" i="2"/>
  <c r="JL75" i="2" s="1"/>
  <c r="JJ61" i="2"/>
  <c r="JJ75" i="2" s="1"/>
  <c r="JI61" i="2"/>
  <c r="JI75" i="2" s="1"/>
  <c r="JD61" i="2"/>
  <c r="JD75" i="2" s="1"/>
  <c r="JD82" i="2" s="1"/>
  <c r="JC61" i="2"/>
  <c r="JA61" i="2"/>
  <c r="JA75" i="2" s="1"/>
  <c r="JA82" i="2" s="1"/>
  <c r="IZ61" i="2"/>
  <c r="IZ75" i="2" s="1"/>
  <c r="IQ61" i="2"/>
  <c r="IP61" i="2"/>
  <c r="IO61" i="2"/>
  <c r="IO75" i="2" s="1"/>
  <c r="IO82" i="2" s="1"/>
  <c r="IN61" i="2"/>
  <c r="IN75" i="2" s="1"/>
  <c r="IL61" i="2"/>
  <c r="IR61" i="2" s="1"/>
  <c r="IK61" i="2"/>
  <c r="IK75" i="2" s="1"/>
  <c r="II61" i="2"/>
  <c r="II75" i="2" s="1"/>
  <c r="II82" i="2" s="1"/>
  <c r="IH61" i="2"/>
  <c r="IH75" i="2" s="1"/>
  <c r="IJ75" i="2" s="1"/>
  <c r="IB61" i="2"/>
  <c r="ID61" i="2" s="1"/>
  <c r="HZ61" i="2"/>
  <c r="HZ75" i="2" s="1"/>
  <c r="HZ82" i="2" s="1"/>
  <c r="HY61" i="2"/>
  <c r="HY75" i="2" s="1"/>
  <c r="HW61" i="2"/>
  <c r="HW75" i="2" s="1"/>
  <c r="HW82" i="2" s="1"/>
  <c r="HV61" i="2"/>
  <c r="HX61" i="2" s="1"/>
  <c r="HT61" i="2"/>
  <c r="IC61" i="2" s="1"/>
  <c r="HS61" i="2"/>
  <c r="HR61" i="2"/>
  <c r="HQ61" i="2"/>
  <c r="HQ75" i="2" s="1"/>
  <c r="HP61" i="2"/>
  <c r="HP75" i="2" s="1"/>
  <c r="HK61" i="2"/>
  <c r="HK75" i="2" s="1"/>
  <c r="HK82" i="2" s="1"/>
  <c r="HJ61" i="2"/>
  <c r="HJ75" i="2" s="1"/>
  <c r="HJ82" i="2" s="1"/>
  <c r="HL82" i="2" s="1"/>
  <c r="HH61" i="2"/>
  <c r="HH75" i="2" s="1"/>
  <c r="HN75" i="2" s="1"/>
  <c r="HG61" i="2"/>
  <c r="HE61" i="2"/>
  <c r="HD61" i="2"/>
  <c r="HD75" i="2" s="1"/>
  <c r="HC61" i="2"/>
  <c r="HB61" i="2"/>
  <c r="HA61" i="2"/>
  <c r="HA75" i="2" s="1"/>
  <c r="GV61" i="2"/>
  <c r="GV75" i="2" s="1"/>
  <c r="GV82" i="2" s="1"/>
  <c r="GU61" i="2"/>
  <c r="GU75" i="2" s="1"/>
  <c r="GS61" i="2"/>
  <c r="GS75" i="2" s="1"/>
  <c r="GS82" i="2" s="1"/>
  <c r="GR61" i="2"/>
  <c r="GR75" i="2" s="1"/>
  <c r="GM61" i="2"/>
  <c r="GM75" i="2" s="1"/>
  <c r="GM82" i="2" s="1"/>
  <c r="GL61" i="2"/>
  <c r="GJ61" i="2"/>
  <c r="GJ75" i="2" s="1"/>
  <c r="GJ82" i="2" s="1"/>
  <c r="GI61" i="2"/>
  <c r="GG61" i="2"/>
  <c r="GF61" i="2"/>
  <c r="GH61" i="2" s="1"/>
  <c r="GD61" i="2"/>
  <c r="GD75" i="2" s="1"/>
  <c r="GD82" i="2" s="1"/>
  <c r="GC61" i="2"/>
  <c r="GC75" i="2" s="1"/>
  <c r="GA61" i="2"/>
  <c r="FX61" i="2"/>
  <c r="FX75" i="2" s="1"/>
  <c r="FX82" i="2" s="1"/>
  <c r="FW61" i="2"/>
  <c r="FW75" i="2" s="1"/>
  <c r="FU61" i="2"/>
  <c r="FT61" i="2"/>
  <c r="FT75" i="2" s="1"/>
  <c r="FS61" i="2"/>
  <c r="FR61" i="2"/>
  <c r="FR75" i="2" s="1"/>
  <c r="FQ61" i="2"/>
  <c r="FL61" i="2"/>
  <c r="FL75" i="2" s="1"/>
  <c r="FL82" i="2" s="1"/>
  <c r="FK61" i="2"/>
  <c r="FJ61" i="2"/>
  <c r="FI61" i="2"/>
  <c r="FH61" i="2"/>
  <c r="FG61" i="2"/>
  <c r="FF61" i="2"/>
  <c r="FF75" i="2" s="1"/>
  <c r="FE61" i="2"/>
  <c r="FE75" i="2" s="1"/>
  <c r="FC61" i="2"/>
  <c r="FB61" i="2"/>
  <c r="FD61" i="2" s="1"/>
  <c r="EZ61" i="2"/>
  <c r="EY61" i="2"/>
  <c r="EY75" i="2" s="1"/>
  <c r="EX61" i="2"/>
  <c r="EW61" i="2"/>
  <c r="EW75" i="2" s="1"/>
  <c r="EW82" i="2" s="1"/>
  <c r="EV61" i="2"/>
  <c r="EV75" i="2" s="1"/>
  <c r="EU61" i="2"/>
  <c r="ET61" i="2"/>
  <c r="ET75" i="2" s="1"/>
  <c r="ES61" i="2"/>
  <c r="EQ61" i="2"/>
  <c r="EP61" i="2"/>
  <c r="EN61" i="2"/>
  <c r="EL61" i="2"/>
  <c r="EK61" i="2"/>
  <c r="EK75" i="2" s="1"/>
  <c r="EK82" i="2" s="1"/>
  <c r="EJ61" i="2"/>
  <c r="EJ75" i="2" s="1"/>
  <c r="EH61" i="2"/>
  <c r="EH75" i="2" s="1"/>
  <c r="EH82" i="2" s="1"/>
  <c r="EG61" i="2"/>
  <c r="EE61" i="2"/>
  <c r="EE75" i="2" s="1"/>
  <c r="ED61" i="2"/>
  <c r="ED75" i="2" s="1"/>
  <c r="EC61" i="2"/>
  <c r="EB61" i="2"/>
  <c r="EA61" i="2"/>
  <c r="EA75" i="2" s="1"/>
  <c r="DU61" i="2"/>
  <c r="DT61" i="2"/>
  <c r="DS61" i="2"/>
  <c r="DR61" i="2"/>
  <c r="DR75" i="2" s="1"/>
  <c r="DR82" i="2" s="1"/>
  <c r="DP61" i="2"/>
  <c r="DP75" i="2" s="1"/>
  <c r="DP82" i="2" s="1"/>
  <c r="DO61" i="2"/>
  <c r="DL61" i="2"/>
  <c r="DK61" i="2"/>
  <c r="DJ61" i="2"/>
  <c r="DI61" i="2"/>
  <c r="DI75" i="2" s="1"/>
  <c r="DG61" i="2"/>
  <c r="DM61" i="2" s="1"/>
  <c r="DF61" i="2"/>
  <c r="DF75" i="2" s="1"/>
  <c r="CX61" i="2"/>
  <c r="CX75" i="2" s="1"/>
  <c r="CX82" i="2" s="1"/>
  <c r="CW61" i="2"/>
  <c r="CW75" i="2" s="1"/>
  <c r="CU61" i="2"/>
  <c r="CU75" i="2" s="1"/>
  <c r="CU82" i="2" s="1"/>
  <c r="CT61" i="2"/>
  <c r="CT75" i="2" s="1"/>
  <c r="CT82" i="2" s="1"/>
  <c r="CV82" i="2" s="1"/>
  <c r="CR61" i="2"/>
  <c r="CQ61" i="2"/>
  <c r="CN61" i="2"/>
  <c r="CL61" i="2"/>
  <c r="CL75" i="2" s="1"/>
  <c r="CL82" i="2" s="1"/>
  <c r="CK61" i="2"/>
  <c r="CK75" i="2" s="1"/>
  <c r="CI61" i="2"/>
  <c r="CI75" i="2" s="1"/>
  <c r="CH61" i="2"/>
  <c r="CH75" i="2" s="1"/>
  <c r="CF61" i="2"/>
  <c r="CF75" i="2" s="1"/>
  <c r="CF82" i="2" s="1"/>
  <c r="CE61" i="2"/>
  <c r="CE75" i="2" s="1"/>
  <c r="BZ61" i="2"/>
  <c r="BZ75" i="2" s="1"/>
  <c r="BZ82" i="2" s="1"/>
  <c r="BY61" i="2"/>
  <c r="BY75" i="2" s="1"/>
  <c r="BW61" i="2"/>
  <c r="BW75" i="2" s="1"/>
  <c r="BW82" i="2" s="1"/>
  <c r="BV61" i="2"/>
  <c r="BV75" i="2" s="1"/>
  <c r="BX75" i="2" s="1"/>
  <c r="BT61" i="2"/>
  <c r="BT75" i="2" s="1"/>
  <c r="BT82" i="2" s="1"/>
  <c r="BS61" i="2"/>
  <c r="BQ61" i="2"/>
  <c r="BP61" i="2"/>
  <c r="BR61" i="2" s="1"/>
  <c r="BN61" i="2"/>
  <c r="BN75" i="2" s="1"/>
  <c r="BN82" i="2" s="1"/>
  <c r="BM61" i="2"/>
  <c r="BM75" i="2" s="1"/>
  <c r="BL61" i="2"/>
  <c r="BK61" i="2"/>
  <c r="BK75" i="2" s="1"/>
  <c r="BK82" i="2" s="1"/>
  <c r="BJ61" i="2"/>
  <c r="BJ75" i="2" s="1"/>
  <c r="BH61" i="2"/>
  <c r="BE61" i="2"/>
  <c r="BD61" i="2"/>
  <c r="BD75" i="2" s="1"/>
  <c r="BC61" i="2"/>
  <c r="BB61" i="2"/>
  <c r="BB75" i="2" s="1"/>
  <c r="BA61" i="2"/>
  <c r="BA75" i="2" s="1"/>
  <c r="AY61" i="2"/>
  <c r="AY75" i="2" s="1"/>
  <c r="AY82" i="2" s="1"/>
  <c r="AX61" i="2"/>
  <c r="AX75" i="2" s="1"/>
  <c r="AZ75" i="2" s="1"/>
  <c r="AV61" i="2"/>
  <c r="AV75" i="2" s="1"/>
  <c r="AV82" i="2" s="1"/>
  <c r="AU61" i="2"/>
  <c r="AT61" i="2"/>
  <c r="AS61" i="2"/>
  <c r="AR61" i="2"/>
  <c r="AR75" i="2" s="1"/>
  <c r="AQ61" i="2"/>
  <c r="AP61" i="2"/>
  <c r="AP75" i="2" s="1"/>
  <c r="AO61" i="2"/>
  <c r="AO75" i="2" s="1"/>
  <c r="AM61" i="2"/>
  <c r="AJ61" i="2"/>
  <c r="AI61" i="2"/>
  <c r="AI75" i="2" s="1"/>
  <c r="AH61" i="2"/>
  <c r="AG61" i="2"/>
  <c r="AF61" i="2"/>
  <c r="AF75" i="2" s="1"/>
  <c r="AE61" i="2"/>
  <c r="AD61" i="2"/>
  <c r="AD75" i="2" s="1"/>
  <c r="AD82" i="2" s="1"/>
  <c r="AC61" i="2"/>
  <c r="AA61" i="2"/>
  <c r="AA75" i="2" s="1"/>
  <c r="AA82" i="2" s="1"/>
  <c r="Z61" i="2"/>
  <c r="X61" i="2"/>
  <c r="X75" i="2" s="1"/>
  <c r="X82" i="2" s="1"/>
  <c r="W61" i="2"/>
  <c r="V61" i="2"/>
  <c r="U61" i="2"/>
  <c r="U75" i="2" s="1"/>
  <c r="U82" i="2" s="1"/>
  <c r="T61" i="2"/>
  <c r="T75" i="2" s="1"/>
  <c r="R61" i="2"/>
  <c r="R75" i="2" s="1"/>
  <c r="R82" i="2" s="1"/>
  <c r="Q61" i="2"/>
  <c r="Q75" i="2" s="1"/>
  <c r="O61" i="2"/>
  <c r="N61" i="2"/>
  <c r="N75" i="2" s="1"/>
  <c r="M61" i="2"/>
  <c r="L61" i="2"/>
  <c r="L75" i="2" s="1"/>
  <c r="L82" i="2" s="1"/>
  <c r="K61" i="2"/>
  <c r="I61" i="2"/>
  <c r="I75" i="2" s="1"/>
  <c r="H61" i="2"/>
  <c r="H75" i="2" s="1"/>
  <c r="F61" i="2"/>
  <c r="F75" i="2" s="1"/>
  <c r="F82" i="2" s="1"/>
  <c r="E61" i="2"/>
  <c r="E75" i="2" s="1"/>
  <c r="C61" i="2"/>
  <c r="B61" i="2"/>
  <c r="B75" i="2" s="1"/>
  <c r="LD60" i="2"/>
  <c r="LA60" i="2"/>
  <c r="KT60" i="2"/>
  <c r="KW60" i="2" s="1"/>
  <c r="KS60" i="2"/>
  <c r="KR60" i="2"/>
  <c r="KO60" i="2"/>
  <c r="KL60" i="2"/>
  <c r="KI60" i="2"/>
  <c r="KF60" i="2"/>
  <c r="KB60" i="2"/>
  <c r="KA60" i="2"/>
  <c r="KC60" i="2" s="1"/>
  <c r="JZ60" i="2"/>
  <c r="JW60" i="2"/>
  <c r="JS60" i="2"/>
  <c r="JR60" i="2"/>
  <c r="JT60" i="2" s="1"/>
  <c r="JQ60" i="2"/>
  <c r="JN60" i="2"/>
  <c r="JK60" i="2"/>
  <c r="JG60" i="2"/>
  <c r="JH60" i="2" s="1"/>
  <c r="JF60" i="2"/>
  <c r="JE60" i="2"/>
  <c r="JB60" i="2"/>
  <c r="IY60" i="2"/>
  <c r="IW60" i="2"/>
  <c r="IR60" i="2"/>
  <c r="IQ60" i="2"/>
  <c r="IS60" i="2" s="1"/>
  <c r="IP60" i="2"/>
  <c r="IM60" i="2"/>
  <c r="IJ60" i="2"/>
  <c r="ID60" i="2"/>
  <c r="IC60" i="2"/>
  <c r="IB60" i="2"/>
  <c r="IA60" i="2"/>
  <c r="HX60" i="2"/>
  <c r="HU60" i="2"/>
  <c r="HR60" i="2"/>
  <c r="HN60" i="2"/>
  <c r="IF60" i="2" s="1"/>
  <c r="IU60" i="2" s="1"/>
  <c r="HM60" i="2"/>
  <c r="IE60" i="2" s="1"/>
  <c r="HL60" i="2"/>
  <c r="HI60" i="2"/>
  <c r="HF60" i="2"/>
  <c r="HC60" i="2"/>
  <c r="GW60" i="2"/>
  <c r="GT60" i="2"/>
  <c r="GP60" i="2"/>
  <c r="GO60" i="2"/>
  <c r="GQ60" i="2" s="1"/>
  <c r="GN60" i="2"/>
  <c r="GK60" i="2"/>
  <c r="GH60" i="2"/>
  <c r="GE60" i="2"/>
  <c r="GA60" i="2"/>
  <c r="FZ60" i="2"/>
  <c r="GB60" i="2" s="1"/>
  <c r="FY60" i="2"/>
  <c r="FV60" i="2"/>
  <c r="FS60" i="2"/>
  <c r="FP60" i="2"/>
  <c r="FO60" i="2"/>
  <c r="FN60" i="2"/>
  <c r="FM60" i="2"/>
  <c r="FJ60" i="2"/>
  <c r="FG60" i="2"/>
  <c r="FC60" i="2"/>
  <c r="FB60" i="2"/>
  <c r="FD60" i="2" s="1"/>
  <c r="FA60" i="2"/>
  <c r="EX60" i="2"/>
  <c r="EU60" i="2"/>
  <c r="ER60" i="2"/>
  <c r="EN60" i="2"/>
  <c r="EO60" i="2" s="1"/>
  <c r="EM60" i="2"/>
  <c r="EL60" i="2"/>
  <c r="EI60" i="2"/>
  <c r="EF60" i="2"/>
  <c r="EC60" i="2"/>
  <c r="DV60" i="2"/>
  <c r="DU60" i="2"/>
  <c r="DW60" i="2" s="1"/>
  <c r="DT60" i="2"/>
  <c r="DQ60" i="2"/>
  <c r="DM60" i="2"/>
  <c r="DL60" i="2"/>
  <c r="DN60" i="2" s="1"/>
  <c r="DK60" i="2"/>
  <c r="DH60" i="2"/>
  <c r="DA60" i="2"/>
  <c r="CZ60" i="2"/>
  <c r="DB60" i="2" s="1"/>
  <c r="CY60" i="2"/>
  <c r="CV60" i="2"/>
  <c r="CS60" i="2"/>
  <c r="CO60" i="2"/>
  <c r="CN60" i="2"/>
  <c r="CP60" i="2" s="1"/>
  <c r="CM60" i="2"/>
  <c r="CJ60" i="2"/>
  <c r="CG60" i="2"/>
  <c r="CD60" i="2"/>
  <c r="CC60" i="2"/>
  <c r="CB60" i="2"/>
  <c r="CA60" i="2"/>
  <c r="BX60" i="2"/>
  <c r="BU60" i="2"/>
  <c r="BR60" i="2"/>
  <c r="BO60" i="2"/>
  <c r="BL60" i="2"/>
  <c r="BI60" i="2"/>
  <c r="BH60" i="2"/>
  <c r="DD60" i="2" s="1"/>
  <c r="DY60" i="2" s="1"/>
  <c r="BG60" i="2"/>
  <c r="DC60" i="2" s="1"/>
  <c r="BF60" i="2"/>
  <c r="BC60" i="2"/>
  <c r="AZ60" i="2"/>
  <c r="AW60" i="2"/>
  <c r="AT60" i="2"/>
  <c r="AQ60" i="2"/>
  <c r="AM60" i="2"/>
  <c r="AL60" i="2"/>
  <c r="AN60" i="2" s="1"/>
  <c r="AK60" i="2"/>
  <c r="AH60" i="2"/>
  <c r="AE60" i="2"/>
  <c r="AB60" i="2"/>
  <c r="Y60" i="2"/>
  <c r="V60" i="2"/>
  <c r="S60" i="2"/>
  <c r="P60" i="2"/>
  <c r="M60" i="2"/>
  <c r="J60" i="2"/>
  <c r="G60" i="2"/>
  <c r="D60" i="2"/>
  <c r="LD59" i="2"/>
  <c r="LA59" i="2"/>
  <c r="KV59" i="2"/>
  <c r="KX59" i="2" s="1"/>
  <c r="KU59" i="2"/>
  <c r="KT59" i="2"/>
  <c r="KW59" i="2" s="1"/>
  <c r="KS59" i="2"/>
  <c r="KR59" i="2"/>
  <c r="KO59" i="2"/>
  <c r="KL59" i="2"/>
  <c r="KI59" i="2"/>
  <c r="KF59" i="2"/>
  <c r="KC59" i="2"/>
  <c r="KB59" i="2"/>
  <c r="KA59" i="2"/>
  <c r="JZ59" i="2"/>
  <c r="JW59" i="2"/>
  <c r="JS59" i="2"/>
  <c r="JR59" i="2"/>
  <c r="JT59" i="2" s="1"/>
  <c r="JQ59" i="2"/>
  <c r="JN59" i="2"/>
  <c r="JK59" i="2"/>
  <c r="JG59" i="2"/>
  <c r="JF59" i="2"/>
  <c r="JH59" i="2" s="1"/>
  <c r="JE59" i="2"/>
  <c r="JB59" i="2"/>
  <c r="IY59" i="2"/>
  <c r="IX59" i="2"/>
  <c r="IX61" i="2" s="1"/>
  <c r="IW59" i="2"/>
  <c r="IW61" i="2" s="1"/>
  <c r="IR59" i="2"/>
  <c r="IQ59" i="2"/>
  <c r="IS59" i="2" s="1"/>
  <c r="IP59" i="2"/>
  <c r="IM59" i="2"/>
  <c r="IJ59" i="2"/>
  <c r="ID59" i="2"/>
  <c r="IC59" i="2"/>
  <c r="IB59" i="2"/>
  <c r="IA59" i="2"/>
  <c r="HX59" i="2"/>
  <c r="HU59" i="2"/>
  <c r="HR59" i="2"/>
  <c r="HN59" i="2"/>
  <c r="IF59" i="2" s="1"/>
  <c r="IU59" i="2" s="1"/>
  <c r="HM59" i="2"/>
  <c r="IE59" i="2" s="1"/>
  <c r="HL59" i="2"/>
  <c r="HI59" i="2"/>
  <c r="HF59" i="2"/>
  <c r="HC59" i="2"/>
  <c r="GW59" i="2"/>
  <c r="GT59" i="2"/>
  <c r="GP59" i="2"/>
  <c r="GO59" i="2"/>
  <c r="GQ59" i="2" s="1"/>
  <c r="GN59" i="2"/>
  <c r="GK59" i="2"/>
  <c r="GH59" i="2"/>
  <c r="GE59" i="2"/>
  <c r="GA59" i="2"/>
  <c r="FZ59" i="2"/>
  <c r="GB59" i="2" s="1"/>
  <c r="FY59" i="2"/>
  <c r="FV59" i="2"/>
  <c r="FS59" i="2"/>
  <c r="FP59" i="2"/>
  <c r="FO59" i="2"/>
  <c r="FN59" i="2"/>
  <c r="FM59" i="2"/>
  <c r="FJ59" i="2"/>
  <c r="FG59" i="2"/>
  <c r="FC59" i="2"/>
  <c r="FB59" i="2"/>
  <c r="FD59" i="2" s="1"/>
  <c r="FA59" i="2"/>
  <c r="EX59" i="2"/>
  <c r="EU59" i="2"/>
  <c r="ER59" i="2"/>
  <c r="EN59" i="2"/>
  <c r="EO59" i="2" s="1"/>
  <c r="EM59" i="2"/>
  <c r="EL59" i="2"/>
  <c r="EI59" i="2"/>
  <c r="EF59" i="2"/>
  <c r="EC59" i="2"/>
  <c r="DV59" i="2"/>
  <c r="DU59" i="2"/>
  <c r="DW59" i="2" s="1"/>
  <c r="DT59" i="2"/>
  <c r="DQ59" i="2"/>
  <c r="DM59" i="2"/>
  <c r="DL59" i="2"/>
  <c r="DN59" i="2" s="1"/>
  <c r="DK59" i="2"/>
  <c r="DH59" i="2"/>
  <c r="DA59" i="2"/>
  <c r="CZ59" i="2"/>
  <c r="DB59" i="2" s="1"/>
  <c r="CY59" i="2"/>
  <c r="CV59" i="2"/>
  <c r="CS59" i="2"/>
  <c r="CO59" i="2"/>
  <c r="CN59" i="2"/>
  <c r="CP59" i="2" s="1"/>
  <c r="CM59" i="2"/>
  <c r="CJ59" i="2"/>
  <c r="CG59" i="2"/>
  <c r="CD59" i="2"/>
  <c r="CC59" i="2"/>
  <c r="CB59" i="2"/>
  <c r="CA59" i="2"/>
  <c r="BX59" i="2"/>
  <c r="BU59" i="2"/>
  <c r="BR59" i="2"/>
  <c r="BO59" i="2"/>
  <c r="BL59" i="2"/>
  <c r="BI59" i="2"/>
  <c r="BH59" i="2"/>
  <c r="DD59" i="2" s="1"/>
  <c r="DY59" i="2" s="1"/>
  <c r="BG59" i="2"/>
  <c r="DC59" i="2" s="1"/>
  <c r="BF59" i="2"/>
  <c r="BC59" i="2"/>
  <c r="AZ59" i="2"/>
  <c r="AW59" i="2"/>
  <c r="AT59" i="2"/>
  <c r="AQ59" i="2"/>
  <c r="AM59" i="2"/>
  <c r="AL59" i="2"/>
  <c r="AN59" i="2" s="1"/>
  <c r="AK59" i="2"/>
  <c r="AH59" i="2"/>
  <c r="AE59" i="2"/>
  <c r="AB59" i="2"/>
  <c r="Y59" i="2"/>
  <c r="V59" i="2"/>
  <c r="S59" i="2"/>
  <c r="P59" i="2"/>
  <c r="M59" i="2"/>
  <c r="J59" i="2"/>
  <c r="G59" i="2"/>
  <c r="D59" i="2"/>
  <c r="LD58" i="2"/>
  <c r="LA58" i="2"/>
  <c r="KV58" i="2"/>
  <c r="KX58" i="2" s="1"/>
  <c r="KU58" i="2"/>
  <c r="KT58" i="2"/>
  <c r="KW58" i="2" s="1"/>
  <c r="KS58" i="2"/>
  <c r="KR58" i="2"/>
  <c r="KO58" i="2"/>
  <c r="KL58" i="2"/>
  <c r="KI58" i="2"/>
  <c r="KF58" i="2"/>
  <c r="KC58" i="2"/>
  <c r="KB58" i="2"/>
  <c r="KA58" i="2"/>
  <c r="JZ58" i="2"/>
  <c r="JW58" i="2"/>
  <c r="JS58" i="2"/>
  <c r="JR58" i="2"/>
  <c r="JT58" i="2" s="1"/>
  <c r="JQ58" i="2"/>
  <c r="JN58" i="2"/>
  <c r="JK58" i="2"/>
  <c r="JG58" i="2"/>
  <c r="JF58" i="2"/>
  <c r="JH58" i="2" s="1"/>
  <c r="JE58" i="2"/>
  <c r="JB58" i="2"/>
  <c r="IY58" i="2"/>
  <c r="IR58" i="2"/>
  <c r="IS58" i="2" s="1"/>
  <c r="IQ58" i="2"/>
  <c r="IP58" i="2"/>
  <c r="IM58" i="2"/>
  <c r="IJ58" i="2"/>
  <c r="IC58" i="2"/>
  <c r="IB58" i="2"/>
  <c r="IE58" i="2" s="1"/>
  <c r="IA58" i="2"/>
  <c r="HX58" i="2"/>
  <c r="HU58" i="2"/>
  <c r="HR58" i="2"/>
  <c r="HN58" i="2"/>
  <c r="IF58" i="2" s="1"/>
  <c r="IU58" i="2" s="1"/>
  <c r="HM58" i="2"/>
  <c r="HL58" i="2"/>
  <c r="HI58" i="2"/>
  <c r="HF58" i="2"/>
  <c r="HC58" i="2"/>
  <c r="GW58" i="2"/>
  <c r="GT58" i="2"/>
  <c r="GQ58" i="2"/>
  <c r="GP58" i="2"/>
  <c r="GO58" i="2"/>
  <c r="GN58" i="2"/>
  <c r="GK58" i="2"/>
  <c r="GH58" i="2"/>
  <c r="GE58" i="2"/>
  <c r="GB58" i="2"/>
  <c r="GA58" i="2"/>
  <c r="FZ58" i="2"/>
  <c r="FY58" i="2"/>
  <c r="FV58" i="2"/>
  <c r="FS58" i="2"/>
  <c r="FO58" i="2"/>
  <c r="FN58" i="2"/>
  <c r="FP58" i="2" s="1"/>
  <c r="FM58" i="2"/>
  <c r="FJ58" i="2"/>
  <c r="FG58" i="2"/>
  <c r="FC58" i="2"/>
  <c r="FB58" i="2"/>
  <c r="FD58" i="2" s="1"/>
  <c r="FA58" i="2"/>
  <c r="EX58" i="2"/>
  <c r="EU58" i="2"/>
  <c r="ER58" i="2"/>
  <c r="EN58" i="2"/>
  <c r="GY58" i="2" s="1"/>
  <c r="EM58" i="2"/>
  <c r="EO58" i="2" s="1"/>
  <c r="EL58" i="2"/>
  <c r="EI58" i="2"/>
  <c r="EF58" i="2"/>
  <c r="EC58" i="2"/>
  <c r="DV58" i="2"/>
  <c r="DW58" i="2" s="1"/>
  <c r="DU58" i="2"/>
  <c r="DT58" i="2"/>
  <c r="DQ58" i="2"/>
  <c r="DM58" i="2"/>
  <c r="DL58" i="2"/>
  <c r="DN58" i="2" s="1"/>
  <c r="DK58" i="2"/>
  <c r="DH58" i="2"/>
  <c r="DA58" i="2"/>
  <c r="CZ58" i="2"/>
  <c r="DB58" i="2" s="1"/>
  <c r="CY58" i="2"/>
  <c r="CV58" i="2"/>
  <c r="CS58" i="2"/>
  <c r="CP58" i="2"/>
  <c r="CO58" i="2"/>
  <c r="CN58" i="2"/>
  <c r="CM58" i="2"/>
  <c r="CJ58" i="2"/>
  <c r="CG58" i="2"/>
  <c r="CC58" i="2"/>
  <c r="CB58" i="2"/>
  <c r="CD58" i="2" s="1"/>
  <c r="CA58" i="2"/>
  <c r="BX58" i="2"/>
  <c r="BU58" i="2"/>
  <c r="BR58" i="2"/>
  <c r="BO58" i="2"/>
  <c r="BL58" i="2"/>
  <c r="BH58" i="2"/>
  <c r="DD58" i="2" s="1"/>
  <c r="BG58" i="2"/>
  <c r="DC58" i="2" s="1"/>
  <c r="BF58" i="2"/>
  <c r="BC58" i="2"/>
  <c r="AZ58" i="2"/>
  <c r="AW58" i="2"/>
  <c r="AT58" i="2"/>
  <c r="AQ58" i="2"/>
  <c r="AN58" i="2"/>
  <c r="AM58" i="2"/>
  <c r="DY58" i="2" s="1"/>
  <c r="LF58" i="2" s="1"/>
  <c r="AL58" i="2"/>
  <c r="AK58" i="2"/>
  <c r="AH58" i="2"/>
  <c r="AE58" i="2"/>
  <c r="AB58" i="2"/>
  <c r="Y58" i="2"/>
  <c r="V58" i="2"/>
  <c r="S58" i="2"/>
  <c r="P58" i="2"/>
  <c r="M58" i="2"/>
  <c r="J58" i="2"/>
  <c r="G58" i="2"/>
  <c r="D58" i="2"/>
  <c r="LD57" i="2"/>
  <c r="LA57" i="2"/>
  <c r="KV57" i="2"/>
  <c r="KX57" i="2" s="1"/>
  <c r="KT57" i="2"/>
  <c r="KW57" i="2" s="1"/>
  <c r="KS57" i="2"/>
  <c r="KU57" i="2" s="1"/>
  <c r="KR57" i="2"/>
  <c r="KO57" i="2"/>
  <c r="KL57" i="2"/>
  <c r="KI57" i="2"/>
  <c r="KF57" i="2"/>
  <c r="KB57" i="2"/>
  <c r="KA57" i="2"/>
  <c r="KC57" i="2" s="1"/>
  <c r="JZ57" i="2"/>
  <c r="JW57" i="2"/>
  <c r="JS57" i="2"/>
  <c r="JR57" i="2"/>
  <c r="JT57" i="2" s="1"/>
  <c r="JQ57" i="2"/>
  <c r="JN57" i="2"/>
  <c r="JK57" i="2"/>
  <c r="JG57" i="2"/>
  <c r="JF57" i="2"/>
  <c r="JH57" i="2" s="1"/>
  <c r="JE57" i="2"/>
  <c r="JB57" i="2"/>
  <c r="IY57" i="2"/>
  <c r="IR57" i="2"/>
  <c r="IQ57" i="2"/>
  <c r="IS57" i="2" s="1"/>
  <c r="IP57" i="2"/>
  <c r="IM57" i="2"/>
  <c r="IJ57" i="2"/>
  <c r="IC57" i="2"/>
  <c r="IB57" i="2"/>
  <c r="ID57" i="2" s="1"/>
  <c r="IA57" i="2"/>
  <c r="HX57" i="2"/>
  <c r="HU57" i="2"/>
  <c r="HR57" i="2"/>
  <c r="HN57" i="2"/>
  <c r="IF57" i="2" s="1"/>
  <c r="IU57" i="2" s="1"/>
  <c r="HM57" i="2"/>
  <c r="IE57" i="2" s="1"/>
  <c r="HL57" i="2"/>
  <c r="HI57" i="2"/>
  <c r="HF57" i="2"/>
  <c r="HC57" i="2"/>
  <c r="GW57" i="2"/>
  <c r="GT57" i="2"/>
  <c r="GP57" i="2"/>
  <c r="GO57" i="2"/>
  <c r="GQ57" i="2" s="1"/>
  <c r="GN57" i="2"/>
  <c r="GK57" i="2"/>
  <c r="GH57" i="2"/>
  <c r="GE57" i="2"/>
  <c r="GA57" i="2"/>
  <c r="FZ57" i="2"/>
  <c r="GB57" i="2" s="1"/>
  <c r="FY57" i="2"/>
  <c r="FV57" i="2"/>
  <c r="FS57" i="2"/>
  <c r="FO57" i="2"/>
  <c r="FN57" i="2"/>
  <c r="FP57" i="2" s="1"/>
  <c r="FM57" i="2"/>
  <c r="FJ57" i="2"/>
  <c r="FG57" i="2"/>
  <c r="FC57" i="2"/>
  <c r="FB57" i="2"/>
  <c r="FD57" i="2" s="1"/>
  <c r="FA57" i="2"/>
  <c r="EX57" i="2"/>
  <c r="EU57" i="2"/>
  <c r="ER57" i="2"/>
  <c r="EO57" i="2"/>
  <c r="EN57" i="2"/>
  <c r="GY57" i="2" s="1"/>
  <c r="EM57" i="2"/>
  <c r="EL57" i="2"/>
  <c r="EI57" i="2"/>
  <c r="EF57" i="2"/>
  <c r="EC57" i="2"/>
  <c r="DV57" i="2"/>
  <c r="DU57" i="2"/>
  <c r="DW57" i="2" s="1"/>
  <c r="DT57" i="2"/>
  <c r="DQ57" i="2"/>
  <c r="DN57" i="2"/>
  <c r="DM57" i="2"/>
  <c r="DL57" i="2"/>
  <c r="DK57" i="2"/>
  <c r="DH57" i="2"/>
  <c r="DB57" i="2"/>
  <c r="DA57" i="2"/>
  <c r="CZ57" i="2"/>
  <c r="CY57" i="2"/>
  <c r="CV57" i="2"/>
  <c r="CS57" i="2"/>
  <c r="CO57" i="2"/>
  <c r="CN57" i="2"/>
  <c r="CP57" i="2" s="1"/>
  <c r="CM57" i="2"/>
  <c r="CJ57" i="2"/>
  <c r="CG57" i="2"/>
  <c r="CC57" i="2"/>
  <c r="CB57" i="2"/>
  <c r="CD57" i="2" s="1"/>
  <c r="CA57" i="2"/>
  <c r="BX57" i="2"/>
  <c r="BU57" i="2"/>
  <c r="BR57" i="2"/>
  <c r="BO57" i="2"/>
  <c r="BL57" i="2"/>
  <c r="BH57" i="2"/>
  <c r="BI57" i="2" s="1"/>
  <c r="BG57" i="2"/>
  <c r="DC57" i="2" s="1"/>
  <c r="BF57" i="2"/>
  <c r="BC57" i="2"/>
  <c r="AZ57" i="2"/>
  <c r="AW57" i="2"/>
  <c r="AT57" i="2"/>
  <c r="AQ57" i="2"/>
  <c r="AM57" i="2"/>
  <c r="AL57" i="2"/>
  <c r="DX57" i="2" s="1"/>
  <c r="AK57" i="2"/>
  <c r="AH57" i="2"/>
  <c r="AE57" i="2"/>
  <c r="AB57" i="2"/>
  <c r="Y57" i="2"/>
  <c r="V57" i="2"/>
  <c r="S57" i="2"/>
  <c r="P57" i="2"/>
  <c r="M57" i="2"/>
  <c r="J57" i="2"/>
  <c r="G57" i="2"/>
  <c r="D57" i="2"/>
  <c r="LD56" i="2"/>
  <c r="LA56" i="2"/>
  <c r="KV56" i="2"/>
  <c r="KT56" i="2"/>
  <c r="KW56" i="2" s="1"/>
  <c r="KS56" i="2"/>
  <c r="KR56" i="2"/>
  <c r="KO56" i="2"/>
  <c r="KL56" i="2"/>
  <c r="KI56" i="2"/>
  <c r="KF56" i="2"/>
  <c r="KB56" i="2"/>
  <c r="KC56" i="2" s="1"/>
  <c r="KA56" i="2"/>
  <c r="JZ56" i="2"/>
  <c r="JW56" i="2"/>
  <c r="JS56" i="2"/>
  <c r="JR56" i="2"/>
  <c r="JT56" i="2" s="1"/>
  <c r="JQ56" i="2"/>
  <c r="JN56" i="2"/>
  <c r="JK56" i="2"/>
  <c r="JH56" i="2"/>
  <c r="JG56" i="2"/>
  <c r="JF56" i="2"/>
  <c r="JE56" i="2"/>
  <c r="JB56" i="2"/>
  <c r="IY56" i="2"/>
  <c r="IT56" i="2"/>
  <c r="IS56" i="2"/>
  <c r="IR56" i="2"/>
  <c r="IQ56" i="2"/>
  <c r="IP56" i="2"/>
  <c r="IM56" i="2"/>
  <c r="IJ56" i="2"/>
  <c r="IF56" i="2"/>
  <c r="IU56" i="2" s="1"/>
  <c r="IE56" i="2"/>
  <c r="IG56" i="2" s="1"/>
  <c r="IC56" i="2"/>
  <c r="IB56" i="2"/>
  <c r="ID56" i="2" s="1"/>
  <c r="IA56" i="2"/>
  <c r="HX56" i="2"/>
  <c r="HU56" i="2"/>
  <c r="HR56" i="2"/>
  <c r="HO56" i="2"/>
  <c r="HN56" i="2"/>
  <c r="HM56" i="2"/>
  <c r="HL56" i="2"/>
  <c r="HI56" i="2"/>
  <c r="HF56" i="2"/>
  <c r="HC56" i="2"/>
  <c r="GW56" i="2"/>
  <c r="GT56" i="2"/>
  <c r="GP56" i="2"/>
  <c r="GQ56" i="2" s="1"/>
  <c r="GO56" i="2"/>
  <c r="GN56" i="2"/>
  <c r="GK56" i="2"/>
  <c r="GH56" i="2"/>
  <c r="GE56" i="2"/>
  <c r="GA56" i="2"/>
  <c r="FZ56" i="2"/>
  <c r="GB56" i="2" s="1"/>
  <c r="FY56" i="2"/>
  <c r="FV56" i="2"/>
  <c r="FS56" i="2"/>
  <c r="FO56" i="2"/>
  <c r="FN56" i="2"/>
  <c r="FP56" i="2" s="1"/>
  <c r="FM56" i="2"/>
  <c r="FJ56" i="2"/>
  <c r="FG56" i="2"/>
  <c r="FD56" i="2"/>
  <c r="FC56" i="2"/>
  <c r="FB56" i="2"/>
  <c r="FA56" i="2"/>
  <c r="EX56" i="2"/>
  <c r="EU56" i="2"/>
  <c r="ER56" i="2"/>
  <c r="EN56" i="2"/>
  <c r="GY56" i="2" s="1"/>
  <c r="EM56" i="2"/>
  <c r="GX56" i="2" s="1"/>
  <c r="EL56" i="2"/>
  <c r="EI56" i="2"/>
  <c r="EF56" i="2"/>
  <c r="EC56" i="2"/>
  <c r="DW56" i="2"/>
  <c r="DV56" i="2"/>
  <c r="DU56" i="2"/>
  <c r="DT56" i="2"/>
  <c r="DQ56" i="2"/>
  <c r="DM56" i="2"/>
  <c r="DL56" i="2"/>
  <c r="DN56" i="2" s="1"/>
  <c r="DK56" i="2"/>
  <c r="DH56" i="2"/>
  <c r="DA56" i="2"/>
  <c r="CZ56" i="2"/>
  <c r="DB56" i="2" s="1"/>
  <c r="CY56" i="2"/>
  <c r="CV56" i="2"/>
  <c r="CS56" i="2"/>
  <c r="CO56" i="2"/>
  <c r="CN56" i="2"/>
  <c r="CP56" i="2" s="1"/>
  <c r="CM56" i="2"/>
  <c r="CJ56" i="2"/>
  <c r="CG56" i="2"/>
  <c r="CC56" i="2"/>
  <c r="CB56" i="2"/>
  <c r="CD56" i="2" s="1"/>
  <c r="CA56" i="2"/>
  <c r="BX56" i="2"/>
  <c r="BU56" i="2"/>
  <c r="BR56" i="2"/>
  <c r="BO56" i="2"/>
  <c r="BL56" i="2"/>
  <c r="BH56" i="2"/>
  <c r="DD56" i="2" s="1"/>
  <c r="BG56" i="2"/>
  <c r="BI56" i="2" s="1"/>
  <c r="BF56" i="2"/>
  <c r="BC56" i="2"/>
  <c r="AZ56" i="2"/>
  <c r="AW56" i="2"/>
  <c r="AT56" i="2"/>
  <c r="AQ56" i="2"/>
  <c r="AM56" i="2"/>
  <c r="DY56" i="2" s="1"/>
  <c r="LF56" i="2" s="1"/>
  <c r="AL56" i="2"/>
  <c r="AN56" i="2" s="1"/>
  <c r="AK56" i="2"/>
  <c r="AH56" i="2"/>
  <c r="AE56" i="2"/>
  <c r="AB56" i="2"/>
  <c r="Y56" i="2"/>
  <c r="V56" i="2"/>
  <c r="S56" i="2"/>
  <c r="P56" i="2"/>
  <c r="M56" i="2"/>
  <c r="J56" i="2"/>
  <c r="G56" i="2"/>
  <c r="D56" i="2"/>
  <c r="LC55" i="2"/>
  <c r="LB55" i="2"/>
  <c r="LD55" i="2" s="1"/>
  <c r="LA55" i="2"/>
  <c r="KZ55" i="2"/>
  <c r="KY55" i="2"/>
  <c r="KT55" i="2"/>
  <c r="KS55" i="2"/>
  <c r="KU55" i="2" s="1"/>
  <c r="KQ55" i="2"/>
  <c r="KP55" i="2"/>
  <c r="KR55" i="2" s="1"/>
  <c r="KN55" i="2"/>
  <c r="KO55" i="2" s="1"/>
  <c r="KM55" i="2"/>
  <c r="KL55" i="2"/>
  <c r="KK55" i="2"/>
  <c r="KJ55" i="2"/>
  <c r="KH55" i="2"/>
  <c r="KG55" i="2"/>
  <c r="KI55" i="2" s="1"/>
  <c r="KD55" i="2"/>
  <c r="KV55" i="2" s="1"/>
  <c r="JY55" i="2"/>
  <c r="JX55" i="2"/>
  <c r="JZ55" i="2" s="1"/>
  <c r="JV55" i="2"/>
  <c r="KB55" i="2" s="1"/>
  <c r="JU55" i="2"/>
  <c r="KA55" i="2" s="1"/>
  <c r="KC55" i="2" s="1"/>
  <c r="JR55" i="2"/>
  <c r="JP55" i="2"/>
  <c r="JQ55" i="2" s="1"/>
  <c r="JO55" i="2"/>
  <c r="JN55" i="2"/>
  <c r="JM55" i="2"/>
  <c r="JL55" i="2"/>
  <c r="JJ55" i="2"/>
  <c r="JS55" i="2" s="1"/>
  <c r="JI55" i="2"/>
  <c r="JK55" i="2" s="1"/>
  <c r="JF55" i="2"/>
  <c r="JE55" i="2"/>
  <c r="JD55" i="2"/>
  <c r="JC55" i="2"/>
  <c r="JA55" i="2"/>
  <c r="IZ55" i="2"/>
  <c r="JB55" i="2" s="1"/>
  <c r="IX55" i="2"/>
  <c r="JG55" i="2" s="1"/>
  <c r="IW55" i="2"/>
  <c r="IY55" i="2" s="1"/>
  <c r="IR55" i="2"/>
  <c r="IP55" i="2"/>
  <c r="IO55" i="2"/>
  <c r="IN55" i="2"/>
  <c r="IL55" i="2"/>
  <c r="IK55" i="2"/>
  <c r="IM55" i="2" s="1"/>
  <c r="II55" i="2"/>
  <c r="IH55" i="2"/>
  <c r="IJ55" i="2" s="1"/>
  <c r="IB55" i="2"/>
  <c r="HZ55" i="2"/>
  <c r="HY55" i="2"/>
  <c r="IA55" i="2" s="1"/>
  <c r="HW55" i="2"/>
  <c r="HV55" i="2"/>
  <c r="HX55" i="2" s="1"/>
  <c r="HT55" i="2"/>
  <c r="IC55" i="2" s="1"/>
  <c r="HS55" i="2"/>
  <c r="HR55" i="2"/>
  <c r="HQ55" i="2"/>
  <c r="HP55" i="2"/>
  <c r="HN55" i="2"/>
  <c r="HK55" i="2"/>
  <c r="HJ55" i="2"/>
  <c r="HM55" i="2" s="1"/>
  <c r="HO55" i="2" s="1"/>
  <c r="HI55" i="2"/>
  <c r="HH55" i="2"/>
  <c r="HG55" i="2"/>
  <c r="HE55" i="2"/>
  <c r="HD55" i="2"/>
  <c r="HB55" i="2"/>
  <c r="HA55" i="2"/>
  <c r="GV55" i="2"/>
  <c r="GW55" i="2" s="1"/>
  <c r="GU55" i="2"/>
  <c r="GT55" i="2"/>
  <c r="GS55" i="2"/>
  <c r="GR55" i="2"/>
  <c r="GP55" i="2"/>
  <c r="GM55" i="2"/>
  <c r="GL55" i="2"/>
  <c r="GN55" i="2" s="1"/>
  <c r="GK55" i="2"/>
  <c r="GJ55" i="2"/>
  <c r="GI55" i="2"/>
  <c r="GG55" i="2"/>
  <c r="GF55" i="2"/>
  <c r="GH55" i="2" s="1"/>
  <c r="GD55" i="2"/>
  <c r="GC55" i="2"/>
  <c r="GE55" i="2" s="1"/>
  <c r="FZ55" i="2"/>
  <c r="FX55" i="2"/>
  <c r="FY55" i="2" s="1"/>
  <c r="FW55" i="2"/>
  <c r="FV55" i="2"/>
  <c r="FU55" i="2"/>
  <c r="FT55" i="2"/>
  <c r="FR55" i="2"/>
  <c r="GA55" i="2" s="1"/>
  <c r="FQ55" i="2"/>
  <c r="FS55" i="2" s="1"/>
  <c r="FN55" i="2"/>
  <c r="FM55" i="2"/>
  <c r="FL55" i="2"/>
  <c r="FK55" i="2"/>
  <c r="FI55" i="2"/>
  <c r="FH55" i="2"/>
  <c r="FJ55" i="2" s="1"/>
  <c r="FF55" i="2"/>
  <c r="FO55" i="2" s="1"/>
  <c r="FE55" i="2"/>
  <c r="FG55" i="2" s="1"/>
  <c r="FB55" i="2"/>
  <c r="EZ55" i="2"/>
  <c r="FA55" i="2" s="1"/>
  <c r="EY55" i="2"/>
  <c r="EX55" i="2"/>
  <c r="EW55" i="2"/>
  <c r="EV55" i="2"/>
  <c r="ET55" i="2"/>
  <c r="FC55" i="2" s="1"/>
  <c r="ES55" i="2"/>
  <c r="EU55" i="2" s="1"/>
  <c r="EQ55" i="2"/>
  <c r="EP55" i="2"/>
  <c r="ER55" i="2" s="1"/>
  <c r="EK55" i="2"/>
  <c r="EJ55" i="2"/>
  <c r="EL55" i="2" s="1"/>
  <c r="EH55" i="2"/>
  <c r="EN55" i="2" s="1"/>
  <c r="EG55" i="2"/>
  <c r="EI55" i="2" s="1"/>
  <c r="EE55" i="2"/>
  <c r="ED55" i="2"/>
  <c r="EF55" i="2" s="1"/>
  <c r="EB55" i="2"/>
  <c r="EA55" i="2"/>
  <c r="DV55" i="2"/>
  <c r="DS55" i="2"/>
  <c r="DR55" i="2"/>
  <c r="DU55" i="2" s="1"/>
  <c r="DW55" i="2" s="1"/>
  <c r="DQ55" i="2"/>
  <c r="DP55" i="2"/>
  <c r="DO55" i="2"/>
  <c r="DL55" i="2"/>
  <c r="DJ55" i="2"/>
  <c r="DM55" i="2" s="1"/>
  <c r="DI55" i="2"/>
  <c r="DK55" i="2" s="1"/>
  <c r="DG55" i="2"/>
  <c r="DF55" i="2"/>
  <c r="DH55" i="2" s="1"/>
  <c r="DA55" i="2"/>
  <c r="CX55" i="2"/>
  <c r="CW55" i="2"/>
  <c r="CY55" i="2" s="1"/>
  <c r="CU55" i="2"/>
  <c r="CT55" i="2"/>
  <c r="CZ55" i="2" s="1"/>
  <c r="DB55" i="2" s="1"/>
  <c r="CS55" i="2"/>
  <c r="CR55" i="2"/>
  <c r="CQ55" i="2"/>
  <c r="CN55" i="2"/>
  <c r="CL55" i="2"/>
  <c r="CO55" i="2" s="1"/>
  <c r="CK55" i="2"/>
  <c r="CM55" i="2" s="1"/>
  <c r="CI55" i="2"/>
  <c r="CH55" i="2"/>
  <c r="CJ55" i="2" s="1"/>
  <c r="CF55" i="2"/>
  <c r="CG55" i="2" s="1"/>
  <c r="CE55" i="2"/>
  <c r="CC55" i="2"/>
  <c r="BZ55" i="2"/>
  <c r="BY55" i="2"/>
  <c r="CA55" i="2" s="1"/>
  <c r="BW55" i="2"/>
  <c r="BV55" i="2"/>
  <c r="BX55" i="2" s="1"/>
  <c r="BU55" i="2"/>
  <c r="BT55" i="2"/>
  <c r="BS55" i="2"/>
  <c r="BQ55" i="2"/>
  <c r="BP55" i="2"/>
  <c r="CB55" i="2" s="1"/>
  <c r="CD55" i="2" s="1"/>
  <c r="BN55" i="2"/>
  <c r="BM55" i="2"/>
  <c r="BO55" i="2" s="1"/>
  <c r="BK55" i="2"/>
  <c r="BJ55" i="2"/>
  <c r="BL55" i="2" s="1"/>
  <c r="BH55" i="2"/>
  <c r="BF55" i="2"/>
  <c r="BE55" i="2"/>
  <c r="BD55" i="2"/>
  <c r="BB55" i="2"/>
  <c r="BA55" i="2"/>
  <c r="BC55" i="2" s="1"/>
  <c r="AY55" i="2"/>
  <c r="AX55" i="2"/>
  <c r="AZ55" i="2" s="1"/>
  <c r="AW55" i="2"/>
  <c r="AV55" i="2"/>
  <c r="AU55" i="2"/>
  <c r="AR55" i="2"/>
  <c r="AP55" i="2"/>
  <c r="AO55" i="2"/>
  <c r="AJ55" i="2"/>
  <c r="AK55" i="2" s="1"/>
  <c r="AI55" i="2"/>
  <c r="AH55" i="2"/>
  <c r="AG55" i="2"/>
  <c r="AF55" i="2"/>
  <c r="AD55" i="2"/>
  <c r="AE55" i="2" s="1"/>
  <c r="AC55" i="2"/>
  <c r="AA55" i="2"/>
  <c r="Z55" i="2"/>
  <c r="AB55" i="2" s="1"/>
  <c r="Y55" i="2"/>
  <c r="X55" i="2"/>
  <c r="W55" i="2"/>
  <c r="U55" i="2"/>
  <c r="T55" i="2"/>
  <c r="V55" i="2" s="1"/>
  <c r="R55" i="2"/>
  <c r="Q55" i="2"/>
  <c r="S55" i="2" s="1"/>
  <c r="O55" i="2"/>
  <c r="N55" i="2"/>
  <c r="P55" i="2" s="1"/>
  <c r="L55" i="2"/>
  <c r="M55" i="2" s="1"/>
  <c r="K55" i="2"/>
  <c r="J55" i="2"/>
  <c r="I55" i="2"/>
  <c r="AM55" i="2" s="1"/>
  <c r="H55" i="2"/>
  <c r="F55" i="2"/>
  <c r="G55" i="2" s="1"/>
  <c r="E55" i="2"/>
  <c r="C55" i="2"/>
  <c r="B55" i="2"/>
  <c r="LD54" i="2"/>
  <c r="LA54" i="2"/>
  <c r="KV54" i="2"/>
  <c r="KX54" i="2" s="1"/>
  <c r="KU54" i="2"/>
  <c r="KT54" i="2"/>
  <c r="KS54" i="2"/>
  <c r="KR54" i="2"/>
  <c r="KO54" i="2"/>
  <c r="KL54" i="2"/>
  <c r="KI54" i="2"/>
  <c r="KF54" i="2"/>
  <c r="KE54" i="2"/>
  <c r="KW54" i="2" s="1"/>
  <c r="KB54" i="2"/>
  <c r="KA54" i="2"/>
  <c r="KC54" i="2" s="1"/>
  <c r="JZ54" i="2"/>
  <c r="JW54" i="2"/>
  <c r="JS54" i="2"/>
  <c r="JR54" i="2"/>
  <c r="JT54" i="2" s="1"/>
  <c r="JQ54" i="2"/>
  <c r="JN54" i="2"/>
  <c r="JK54" i="2"/>
  <c r="JG54" i="2"/>
  <c r="JF54" i="2"/>
  <c r="JH54" i="2" s="1"/>
  <c r="JE54" i="2"/>
  <c r="JB54" i="2"/>
  <c r="IY54" i="2"/>
  <c r="IR54" i="2"/>
  <c r="IQ54" i="2"/>
  <c r="IS54" i="2" s="1"/>
  <c r="IP54" i="2"/>
  <c r="IM54" i="2"/>
  <c r="IJ54" i="2"/>
  <c r="IC54" i="2"/>
  <c r="IB54" i="2"/>
  <c r="ID54" i="2" s="1"/>
  <c r="IA54" i="2"/>
  <c r="HX54" i="2"/>
  <c r="HU54" i="2"/>
  <c r="HR54" i="2"/>
  <c r="HN54" i="2"/>
  <c r="IF54" i="2" s="1"/>
  <c r="IU54" i="2" s="1"/>
  <c r="HM54" i="2"/>
  <c r="IE54" i="2" s="1"/>
  <c r="HL54" i="2"/>
  <c r="HI54" i="2"/>
  <c r="HF54" i="2"/>
  <c r="HC54" i="2"/>
  <c r="GW54" i="2"/>
  <c r="GT54" i="2"/>
  <c r="GP54" i="2"/>
  <c r="GO54" i="2"/>
  <c r="GQ54" i="2" s="1"/>
  <c r="GN54" i="2"/>
  <c r="GK54" i="2"/>
  <c r="GH54" i="2"/>
  <c r="GE54" i="2"/>
  <c r="GB54" i="2"/>
  <c r="GA54" i="2"/>
  <c r="FZ54" i="2"/>
  <c r="FY54" i="2"/>
  <c r="FV54" i="2"/>
  <c r="FS54" i="2"/>
  <c r="FO54" i="2"/>
  <c r="FN54" i="2"/>
  <c r="FP54" i="2" s="1"/>
  <c r="FM54" i="2"/>
  <c r="FJ54" i="2"/>
  <c r="FG54" i="2"/>
  <c r="FC54" i="2"/>
  <c r="GY54" i="2" s="1"/>
  <c r="FB54" i="2"/>
  <c r="FD54" i="2" s="1"/>
  <c r="FA54" i="2"/>
  <c r="EX54" i="2"/>
  <c r="EU54" i="2"/>
  <c r="ER54" i="2"/>
  <c r="EN54" i="2"/>
  <c r="EM54" i="2"/>
  <c r="EO54" i="2" s="1"/>
  <c r="EL54" i="2"/>
  <c r="EI54" i="2"/>
  <c r="EF54" i="2"/>
  <c r="EC54" i="2"/>
  <c r="DV54" i="2"/>
  <c r="DU54" i="2"/>
  <c r="DW54" i="2" s="1"/>
  <c r="DT54" i="2"/>
  <c r="DQ54" i="2"/>
  <c r="DM54" i="2"/>
  <c r="DN54" i="2" s="1"/>
  <c r="DL54" i="2"/>
  <c r="DK54" i="2"/>
  <c r="DH54" i="2"/>
  <c r="DA54" i="2"/>
  <c r="DB54" i="2" s="1"/>
  <c r="CZ54" i="2"/>
  <c r="CY54" i="2"/>
  <c r="CV54" i="2"/>
  <c r="CS54" i="2"/>
  <c r="CP54" i="2"/>
  <c r="CO54" i="2"/>
  <c r="CN54" i="2"/>
  <c r="CM54" i="2"/>
  <c r="CJ54" i="2"/>
  <c r="CG54" i="2"/>
  <c r="CC54" i="2"/>
  <c r="CB54" i="2"/>
  <c r="CD54" i="2" s="1"/>
  <c r="CA54" i="2"/>
  <c r="BX54" i="2"/>
  <c r="BU54" i="2"/>
  <c r="BR54" i="2"/>
  <c r="BO54" i="2"/>
  <c r="BL54" i="2"/>
  <c r="BI54" i="2"/>
  <c r="BH54" i="2"/>
  <c r="DD54" i="2" s="1"/>
  <c r="DY54" i="2" s="1"/>
  <c r="LF54" i="2" s="1"/>
  <c r="BG54" i="2"/>
  <c r="DC54" i="2" s="1"/>
  <c r="BF54" i="2"/>
  <c r="BC54" i="2"/>
  <c r="AZ54" i="2"/>
  <c r="AW54" i="2"/>
  <c r="AT54" i="2"/>
  <c r="AQ54" i="2"/>
  <c r="AN54" i="2"/>
  <c r="AM54" i="2"/>
  <c r="AL54" i="2"/>
  <c r="AK54" i="2"/>
  <c r="AH54" i="2"/>
  <c r="AE54" i="2"/>
  <c r="AB54" i="2"/>
  <c r="Y54" i="2"/>
  <c r="V54" i="2"/>
  <c r="S54" i="2"/>
  <c r="P54" i="2"/>
  <c r="M54" i="2"/>
  <c r="J54" i="2"/>
  <c r="G54" i="2"/>
  <c r="D54" i="2"/>
  <c r="LD53" i="2"/>
  <c r="LA53" i="2"/>
  <c r="KU53" i="2"/>
  <c r="KT53" i="2"/>
  <c r="KS53" i="2"/>
  <c r="KR53" i="2"/>
  <c r="KO53" i="2"/>
  <c r="KL53" i="2"/>
  <c r="KI53" i="2"/>
  <c r="KE53" i="2"/>
  <c r="KW53" i="2" s="1"/>
  <c r="KD53" i="2"/>
  <c r="KV53" i="2" s="1"/>
  <c r="KB53" i="2"/>
  <c r="KA53" i="2"/>
  <c r="KC53" i="2" s="1"/>
  <c r="JZ53" i="2"/>
  <c r="JW53" i="2"/>
  <c r="JS53" i="2"/>
  <c r="JR53" i="2"/>
  <c r="JT53" i="2" s="1"/>
  <c r="JQ53" i="2"/>
  <c r="JN53" i="2"/>
  <c r="JK53" i="2"/>
  <c r="JG53" i="2"/>
  <c r="JH53" i="2" s="1"/>
  <c r="JF53" i="2"/>
  <c r="JE53" i="2"/>
  <c r="JB53" i="2"/>
  <c r="IY53" i="2"/>
  <c r="IR53" i="2"/>
  <c r="IQ53" i="2"/>
  <c r="IS53" i="2" s="1"/>
  <c r="IP53" i="2"/>
  <c r="IM53" i="2"/>
  <c r="IJ53" i="2"/>
  <c r="IC53" i="2"/>
  <c r="IB53" i="2"/>
  <c r="ID53" i="2" s="1"/>
  <c r="IA53" i="2"/>
  <c r="HX53" i="2"/>
  <c r="HU53" i="2"/>
  <c r="HR53" i="2"/>
  <c r="HN53" i="2"/>
  <c r="IF53" i="2" s="1"/>
  <c r="IU53" i="2" s="1"/>
  <c r="HM53" i="2"/>
  <c r="IE53" i="2" s="1"/>
  <c r="HL53" i="2"/>
  <c r="HI53" i="2"/>
  <c r="HF53" i="2"/>
  <c r="HC53" i="2"/>
  <c r="GW53" i="2"/>
  <c r="GT53" i="2"/>
  <c r="GP53" i="2"/>
  <c r="GO53" i="2"/>
  <c r="GQ53" i="2" s="1"/>
  <c r="GN53" i="2"/>
  <c r="GK53" i="2"/>
  <c r="GH53" i="2"/>
  <c r="GE53" i="2"/>
  <c r="GB53" i="2"/>
  <c r="GA53" i="2"/>
  <c r="FZ53" i="2"/>
  <c r="FY53" i="2"/>
  <c r="FV53" i="2"/>
  <c r="FS53" i="2"/>
  <c r="FO53" i="2"/>
  <c r="FN53" i="2"/>
  <c r="FP53" i="2" s="1"/>
  <c r="FM53" i="2"/>
  <c r="FJ53" i="2"/>
  <c r="FG53" i="2"/>
  <c r="FC53" i="2"/>
  <c r="GY53" i="2" s="1"/>
  <c r="FB53" i="2"/>
  <c r="FD53" i="2" s="1"/>
  <c r="FA53" i="2"/>
  <c r="EX53" i="2"/>
  <c r="EU53" i="2"/>
  <c r="ER53" i="2"/>
  <c r="EN53" i="2"/>
  <c r="EM53" i="2"/>
  <c r="EO53" i="2" s="1"/>
  <c r="EL53" i="2"/>
  <c r="EI53" i="2"/>
  <c r="EF53" i="2"/>
  <c r="EC53" i="2"/>
  <c r="DV53" i="2"/>
  <c r="DU53" i="2"/>
  <c r="DW53" i="2" s="1"/>
  <c r="DT53" i="2"/>
  <c r="DQ53" i="2"/>
  <c r="DM53" i="2"/>
  <c r="DN53" i="2" s="1"/>
  <c r="DL53" i="2"/>
  <c r="DK53" i="2"/>
  <c r="DH53" i="2"/>
  <c r="DA53" i="2"/>
  <c r="DB53" i="2" s="1"/>
  <c r="CZ53" i="2"/>
  <c r="CY53" i="2"/>
  <c r="CV53" i="2"/>
  <c r="CS53" i="2"/>
  <c r="CP53" i="2"/>
  <c r="CO53" i="2"/>
  <c r="CN53" i="2"/>
  <c r="CM53" i="2"/>
  <c r="CJ53" i="2"/>
  <c r="CG53" i="2"/>
  <c r="CC53" i="2"/>
  <c r="CB53" i="2"/>
  <c r="CD53" i="2" s="1"/>
  <c r="CA53" i="2"/>
  <c r="BX53" i="2"/>
  <c r="BU53" i="2"/>
  <c r="BR53" i="2"/>
  <c r="BO53" i="2"/>
  <c r="BL53" i="2"/>
  <c r="BI53" i="2"/>
  <c r="BH53" i="2"/>
  <c r="DD53" i="2" s="1"/>
  <c r="DY53" i="2" s="1"/>
  <c r="BG53" i="2"/>
  <c r="DC53" i="2" s="1"/>
  <c r="BF53" i="2"/>
  <c r="BC53" i="2"/>
  <c r="AZ53" i="2"/>
  <c r="AW53" i="2"/>
  <c r="AT53" i="2"/>
  <c r="AQ53" i="2"/>
  <c r="AN53" i="2"/>
  <c r="AM53" i="2"/>
  <c r="AL53" i="2"/>
  <c r="AK53" i="2"/>
  <c r="AH53" i="2"/>
  <c r="AE53" i="2"/>
  <c r="AB53" i="2"/>
  <c r="Y53" i="2"/>
  <c r="V53" i="2"/>
  <c r="S53" i="2"/>
  <c r="P53" i="2"/>
  <c r="M53" i="2"/>
  <c r="J53" i="2"/>
  <c r="G53" i="2"/>
  <c r="D53" i="2"/>
  <c r="LD52" i="2"/>
  <c r="LA52" i="2"/>
  <c r="KW52" i="2"/>
  <c r="KU52" i="2"/>
  <c r="KT52" i="2"/>
  <c r="KS52" i="2"/>
  <c r="KV52" i="2" s="1"/>
  <c r="KX52" i="2" s="1"/>
  <c r="KR52" i="2"/>
  <c r="KO52" i="2"/>
  <c r="KL52" i="2"/>
  <c r="KI52" i="2"/>
  <c r="KF52" i="2"/>
  <c r="KC52" i="2"/>
  <c r="KB52" i="2"/>
  <c r="KA52" i="2"/>
  <c r="JZ52" i="2"/>
  <c r="JW52" i="2"/>
  <c r="JS52" i="2"/>
  <c r="JR52" i="2"/>
  <c r="JT52" i="2" s="1"/>
  <c r="JQ52" i="2"/>
  <c r="JN52" i="2"/>
  <c r="JK52" i="2"/>
  <c r="JG52" i="2"/>
  <c r="JH52" i="2" s="1"/>
  <c r="JF52" i="2"/>
  <c r="JE52" i="2"/>
  <c r="JB52" i="2"/>
  <c r="IY52" i="2"/>
  <c r="IR52" i="2"/>
  <c r="IQ52" i="2"/>
  <c r="IS52" i="2" s="1"/>
  <c r="IP52" i="2"/>
  <c r="IM52" i="2"/>
  <c r="IJ52" i="2"/>
  <c r="IC52" i="2"/>
  <c r="IF52" i="2" s="1"/>
  <c r="IU52" i="2" s="1"/>
  <c r="IB52" i="2"/>
  <c r="ID52" i="2" s="1"/>
  <c r="IA52" i="2"/>
  <c r="HX52" i="2"/>
  <c r="HU52" i="2"/>
  <c r="HR52" i="2"/>
  <c r="HN52" i="2"/>
  <c r="HM52" i="2"/>
  <c r="IE52" i="2" s="1"/>
  <c r="HL52" i="2"/>
  <c r="HI52" i="2"/>
  <c r="HF52" i="2"/>
  <c r="HC52" i="2"/>
  <c r="GW52" i="2"/>
  <c r="GT52" i="2"/>
  <c r="GQ52" i="2"/>
  <c r="GP52" i="2"/>
  <c r="GO52" i="2"/>
  <c r="GN52" i="2"/>
  <c r="GK52" i="2"/>
  <c r="GH52" i="2"/>
  <c r="GE52" i="2"/>
  <c r="GA52" i="2"/>
  <c r="FZ52" i="2"/>
  <c r="GB52" i="2" s="1"/>
  <c r="FY52" i="2"/>
  <c r="FV52" i="2"/>
  <c r="FS52" i="2"/>
  <c r="FO52" i="2"/>
  <c r="FN52" i="2"/>
  <c r="FP52" i="2" s="1"/>
  <c r="FM52" i="2"/>
  <c r="FJ52" i="2"/>
  <c r="FG52" i="2"/>
  <c r="FC52" i="2"/>
  <c r="FD52" i="2" s="1"/>
  <c r="FB52" i="2"/>
  <c r="FA52" i="2"/>
  <c r="EX52" i="2"/>
  <c r="EU52" i="2"/>
  <c r="ER52" i="2"/>
  <c r="EN52" i="2"/>
  <c r="EM52" i="2"/>
  <c r="EO52" i="2" s="1"/>
  <c r="EL52" i="2"/>
  <c r="EI52" i="2"/>
  <c r="EF52" i="2"/>
  <c r="EC52" i="2"/>
  <c r="DV52" i="2"/>
  <c r="DU52" i="2"/>
  <c r="DW52" i="2" s="1"/>
  <c r="DT52" i="2"/>
  <c r="DQ52" i="2"/>
  <c r="DN52" i="2"/>
  <c r="DM52" i="2"/>
  <c r="DL52" i="2"/>
  <c r="DK52" i="2"/>
  <c r="DH52" i="2"/>
  <c r="DB52" i="2"/>
  <c r="DA52" i="2"/>
  <c r="CZ52" i="2"/>
  <c r="CY52" i="2"/>
  <c r="CV52" i="2"/>
  <c r="CS52" i="2"/>
  <c r="CO52" i="2"/>
  <c r="CN52" i="2"/>
  <c r="CP52" i="2" s="1"/>
  <c r="CM52" i="2"/>
  <c r="CJ52" i="2"/>
  <c r="CG52" i="2"/>
  <c r="CC52" i="2"/>
  <c r="CB52" i="2"/>
  <c r="CD52" i="2" s="1"/>
  <c r="CA52" i="2"/>
  <c r="BX52" i="2"/>
  <c r="BU52" i="2"/>
  <c r="BR52" i="2"/>
  <c r="BO52" i="2"/>
  <c r="BL52" i="2"/>
  <c r="BH52" i="2"/>
  <c r="BG52" i="2"/>
  <c r="BI52" i="2" s="1"/>
  <c r="BF52" i="2"/>
  <c r="BC52" i="2"/>
  <c r="AZ52" i="2"/>
  <c r="AW52" i="2"/>
  <c r="AS52" i="2"/>
  <c r="AS55" i="2" s="1"/>
  <c r="AQ52" i="2"/>
  <c r="AN52" i="2"/>
  <c r="AM52" i="2"/>
  <c r="AL52" i="2"/>
  <c r="AK52" i="2"/>
  <c r="AH52" i="2"/>
  <c r="AE52" i="2"/>
  <c r="AB52" i="2"/>
  <c r="Y52" i="2"/>
  <c r="V52" i="2"/>
  <c r="S52" i="2"/>
  <c r="P52" i="2"/>
  <c r="M52" i="2"/>
  <c r="J52" i="2"/>
  <c r="G52" i="2"/>
  <c r="D52" i="2"/>
  <c r="LD51" i="2"/>
  <c r="LA51" i="2"/>
  <c r="KV51" i="2"/>
  <c r="KX51" i="2" s="1"/>
  <c r="KT51" i="2"/>
  <c r="KW51" i="2" s="1"/>
  <c r="KS51" i="2"/>
  <c r="KU51" i="2" s="1"/>
  <c r="KR51" i="2"/>
  <c r="KO51" i="2"/>
  <c r="KL51" i="2"/>
  <c r="KI51" i="2"/>
  <c r="KF51" i="2"/>
  <c r="KB51" i="2"/>
  <c r="KA51" i="2"/>
  <c r="KC51" i="2" s="1"/>
  <c r="JZ51" i="2"/>
  <c r="JW51" i="2"/>
  <c r="JS51" i="2"/>
  <c r="JR51" i="2"/>
  <c r="JT51" i="2" s="1"/>
  <c r="JQ51" i="2"/>
  <c r="JN51" i="2"/>
  <c r="JK51" i="2"/>
  <c r="JG51" i="2"/>
  <c r="JF51" i="2"/>
  <c r="JH51" i="2" s="1"/>
  <c r="JE51" i="2"/>
  <c r="JB51" i="2"/>
  <c r="IY51" i="2"/>
  <c r="IR51" i="2"/>
  <c r="IS51" i="2" s="1"/>
  <c r="IQ51" i="2"/>
  <c r="IP51" i="2"/>
  <c r="IM51" i="2"/>
  <c r="IJ51" i="2"/>
  <c r="IC51" i="2"/>
  <c r="IB51" i="2"/>
  <c r="IE51" i="2" s="1"/>
  <c r="IA51" i="2"/>
  <c r="HX51" i="2"/>
  <c r="HU51" i="2"/>
  <c r="HR51" i="2"/>
  <c r="HN51" i="2"/>
  <c r="IF51" i="2" s="1"/>
  <c r="IU51" i="2" s="1"/>
  <c r="HM51" i="2"/>
  <c r="HL51" i="2"/>
  <c r="HI51" i="2"/>
  <c r="HF51" i="2"/>
  <c r="HC51" i="2"/>
  <c r="GW51" i="2"/>
  <c r="GT51" i="2"/>
  <c r="GP51" i="2"/>
  <c r="GO51" i="2"/>
  <c r="GQ51" i="2" s="1"/>
  <c r="GN51" i="2"/>
  <c r="GK51" i="2"/>
  <c r="GH51" i="2"/>
  <c r="GE51" i="2"/>
  <c r="GA51" i="2"/>
  <c r="FZ51" i="2"/>
  <c r="GB51" i="2" s="1"/>
  <c r="FY51" i="2"/>
  <c r="FV51" i="2"/>
  <c r="FS51" i="2"/>
  <c r="FO51" i="2"/>
  <c r="FN51" i="2"/>
  <c r="FP51" i="2" s="1"/>
  <c r="FM51" i="2"/>
  <c r="FJ51" i="2"/>
  <c r="FG51" i="2"/>
  <c r="FC51" i="2"/>
  <c r="GY51" i="2" s="1"/>
  <c r="FB51" i="2"/>
  <c r="FD51" i="2" s="1"/>
  <c r="FA51" i="2"/>
  <c r="EX51" i="2"/>
  <c r="EU51" i="2"/>
  <c r="ER51" i="2"/>
  <c r="EO51" i="2"/>
  <c r="EN51" i="2"/>
  <c r="EM51" i="2"/>
  <c r="EL51" i="2"/>
  <c r="EI51" i="2"/>
  <c r="EF51" i="2"/>
  <c r="EC51" i="2"/>
  <c r="DV51" i="2"/>
  <c r="DW51" i="2" s="1"/>
  <c r="DU51" i="2"/>
  <c r="DT51" i="2"/>
  <c r="DQ51" i="2"/>
  <c r="DN51" i="2"/>
  <c r="DM51" i="2"/>
  <c r="DL51" i="2"/>
  <c r="DK51" i="2"/>
  <c r="DH51" i="2"/>
  <c r="DB51" i="2"/>
  <c r="DA51" i="2"/>
  <c r="CZ51" i="2"/>
  <c r="CY51" i="2"/>
  <c r="CV51" i="2"/>
  <c r="CS51" i="2"/>
  <c r="CO51" i="2"/>
  <c r="CN51" i="2"/>
  <c r="CP51" i="2" s="1"/>
  <c r="CM51" i="2"/>
  <c r="CJ51" i="2"/>
  <c r="CG51" i="2"/>
  <c r="CC51" i="2"/>
  <c r="CB51" i="2"/>
  <c r="CD51" i="2" s="1"/>
  <c r="CA51" i="2"/>
  <c r="BX51" i="2"/>
  <c r="BU51" i="2"/>
  <c r="BR51" i="2"/>
  <c r="BO51" i="2"/>
  <c r="BL51" i="2"/>
  <c r="BH51" i="2"/>
  <c r="DD51" i="2" s="1"/>
  <c r="DY51" i="2" s="1"/>
  <c r="LF51" i="2" s="1"/>
  <c r="BG51" i="2"/>
  <c r="BI51" i="2" s="1"/>
  <c r="BF51" i="2"/>
  <c r="BC51" i="2"/>
  <c r="AZ51" i="2"/>
  <c r="AW51" i="2"/>
  <c r="AT51" i="2"/>
  <c r="AQ51" i="2"/>
  <c r="AM51" i="2"/>
  <c r="AL51" i="2"/>
  <c r="AK51" i="2"/>
  <c r="AH51" i="2"/>
  <c r="AE51" i="2"/>
  <c r="AB51" i="2"/>
  <c r="Y51" i="2"/>
  <c r="V51" i="2"/>
  <c r="S51" i="2"/>
  <c r="P51" i="2"/>
  <c r="M51" i="2"/>
  <c r="J51" i="2"/>
  <c r="G51" i="2"/>
  <c r="D51" i="2"/>
  <c r="LC50" i="2"/>
  <c r="KP50" i="2"/>
  <c r="KN50" i="2"/>
  <c r="KT50" i="2" s="1"/>
  <c r="KM50" i="2"/>
  <c r="KS50" i="2" s="1"/>
  <c r="KH50" i="2"/>
  <c r="KE50" i="2"/>
  <c r="JX50" i="2"/>
  <c r="JZ50" i="2" s="1"/>
  <c r="JP50" i="2"/>
  <c r="JO50" i="2"/>
  <c r="JQ50" i="2" s="1"/>
  <c r="JJ50" i="2"/>
  <c r="IZ50" i="2"/>
  <c r="JB50" i="2" s="1"/>
  <c r="IL50" i="2"/>
  <c r="II50" i="2"/>
  <c r="HV50" i="2"/>
  <c r="HT50" i="2"/>
  <c r="HS50" i="2"/>
  <c r="HU50" i="2" s="1"/>
  <c r="HK50" i="2"/>
  <c r="HD50" i="2"/>
  <c r="GV50" i="2"/>
  <c r="GU50" i="2"/>
  <c r="GW50" i="2" s="1"/>
  <c r="GM50" i="2"/>
  <c r="GF50" i="2"/>
  <c r="FX50" i="2"/>
  <c r="FW50" i="2"/>
  <c r="FY50" i="2" s="1"/>
  <c r="FR50" i="2"/>
  <c r="FH50" i="2"/>
  <c r="EZ50" i="2"/>
  <c r="EY50" i="2"/>
  <c r="FA50" i="2" s="1"/>
  <c r="ET50" i="2"/>
  <c r="EQ50" i="2"/>
  <c r="EJ50" i="2"/>
  <c r="ED50" i="2"/>
  <c r="EB50" i="2"/>
  <c r="EA50" i="2"/>
  <c r="EC50" i="2" s="1"/>
  <c r="DS50" i="2"/>
  <c r="DF50" i="2"/>
  <c r="CX50" i="2"/>
  <c r="CU50" i="2"/>
  <c r="CH50" i="2"/>
  <c r="CF50" i="2"/>
  <c r="CE50" i="2"/>
  <c r="CG50" i="2" s="1"/>
  <c r="BP50" i="2"/>
  <c r="BJ50" i="2"/>
  <c r="BB50" i="2"/>
  <c r="AR50" i="2"/>
  <c r="AJ50" i="2"/>
  <c r="T50" i="2"/>
  <c r="L50" i="2"/>
  <c r="F50" i="2"/>
  <c r="C50" i="2"/>
  <c r="LC49" i="2"/>
  <c r="LB49" i="2"/>
  <c r="LB50" i="2" s="1"/>
  <c r="LD50" i="2" s="1"/>
  <c r="LA49" i="2"/>
  <c r="KZ49" i="2"/>
  <c r="KZ50" i="2" s="1"/>
  <c r="KY49" i="2"/>
  <c r="KY50" i="2" s="1"/>
  <c r="LA50" i="2" s="1"/>
  <c r="KT49" i="2"/>
  <c r="KS49" i="2"/>
  <c r="KU49" i="2" s="1"/>
  <c r="KQ49" i="2"/>
  <c r="KQ50" i="2" s="1"/>
  <c r="KP49" i="2"/>
  <c r="KR49" i="2" s="1"/>
  <c r="KN49" i="2"/>
  <c r="KM49" i="2"/>
  <c r="KO49" i="2" s="1"/>
  <c r="KL49" i="2"/>
  <c r="KK49" i="2"/>
  <c r="KK50" i="2" s="1"/>
  <c r="KJ49" i="2"/>
  <c r="KJ50" i="2" s="1"/>
  <c r="KH49" i="2"/>
  <c r="KI49" i="2" s="1"/>
  <c r="KG49" i="2"/>
  <c r="KG50" i="2" s="1"/>
  <c r="KI50" i="2" s="1"/>
  <c r="KE49" i="2"/>
  <c r="KW49" i="2" s="1"/>
  <c r="KD49" i="2"/>
  <c r="KD50" i="2" s="1"/>
  <c r="JY49" i="2"/>
  <c r="JY50" i="2" s="1"/>
  <c r="JX49" i="2"/>
  <c r="JZ49" i="2" s="1"/>
  <c r="JV49" i="2"/>
  <c r="JV50" i="2" s="1"/>
  <c r="KB50" i="2" s="1"/>
  <c r="JU49" i="2"/>
  <c r="JU50" i="2" s="1"/>
  <c r="JR49" i="2"/>
  <c r="JP49" i="2"/>
  <c r="JO49" i="2"/>
  <c r="JQ49" i="2" s="1"/>
  <c r="JN49" i="2"/>
  <c r="JM49" i="2"/>
  <c r="JM50" i="2" s="1"/>
  <c r="JL49" i="2"/>
  <c r="JL50" i="2" s="1"/>
  <c r="JN50" i="2" s="1"/>
  <c r="JJ49" i="2"/>
  <c r="JS49" i="2" s="1"/>
  <c r="JI49" i="2"/>
  <c r="JI50" i="2" s="1"/>
  <c r="JF49" i="2"/>
  <c r="JE49" i="2"/>
  <c r="JD49" i="2"/>
  <c r="JD50" i="2" s="1"/>
  <c r="JC49" i="2"/>
  <c r="JC50" i="2" s="1"/>
  <c r="JA49" i="2"/>
  <c r="JA50" i="2" s="1"/>
  <c r="IZ49" i="2"/>
  <c r="JB49" i="2" s="1"/>
  <c r="IX49" i="2"/>
  <c r="IX50" i="2" s="1"/>
  <c r="JG50" i="2" s="1"/>
  <c r="IW49" i="2"/>
  <c r="IW50" i="2" s="1"/>
  <c r="IR49" i="2"/>
  <c r="IQ49" i="2"/>
  <c r="IS49" i="2" s="1"/>
  <c r="IP49" i="2"/>
  <c r="IO49" i="2"/>
  <c r="IO50" i="2" s="1"/>
  <c r="IR50" i="2" s="1"/>
  <c r="IN49" i="2"/>
  <c r="IN50" i="2" s="1"/>
  <c r="IP50" i="2" s="1"/>
  <c r="IL49" i="2"/>
  <c r="IM49" i="2" s="1"/>
  <c r="IK49" i="2"/>
  <c r="IK50" i="2" s="1"/>
  <c r="II49" i="2"/>
  <c r="IH49" i="2"/>
  <c r="IH50" i="2" s="1"/>
  <c r="IJ50" i="2" s="1"/>
  <c r="IB49" i="2"/>
  <c r="HZ49" i="2"/>
  <c r="HZ50" i="2" s="1"/>
  <c r="HZ97" i="2" s="1"/>
  <c r="HZ98" i="2" s="1"/>
  <c r="HZ99" i="2" s="1"/>
  <c r="HY49" i="2"/>
  <c r="HY50" i="2" s="1"/>
  <c r="HW49" i="2"/>
  <c r="HW50" i="2" s="1"/>
  <c r="HV49" i="2"/>
  <c r="HX49" i="2" s="1"/>
  <c r="HT49" i="2"/>
  <c r="IC49" i="2" s="1"/>
  <c r="HS49" i="2"/>
  <c r="HU49" i="2" s="1"/>
  <c r="HR49" i="2"/>
  <c r="HQ49" i="2"/>
  <c r="HQ50" i="2" s="1"/>
  <c r="HP49" i="2"/>
  <c r="HP50" i="2" s="1"/>
  <c r="HR50" i="2" s="1"/>
  <c r="HN49" i="2"/>
  <c r="HK49" i="2"/>
  <c r="HJ49" i="2"/>
  <c r="HJ50" i="2" s="1"/>
  <c r="HL50" i="2" s="1"/>
  <c r="HI49" i="2"/>
  <c r="HH49" i="2"/>
  <c r="HH50" i="2" s="1"/>
  <c r="HN50" i="2" s="1"/>
  <c r="HG49" i="2"/>
  <c r="HG50" i="2" s="1"/>
  <c r="HE49" i="2"/>
  <c r="HD49" i="2"/>
  <c r="HB49" i="2"/>
  <c r="HB50" i="2" s="1"/>
  <c r="HA49" i="2"/>
  <c r="HA50" i="2" s="1"/>
  <c r="GV49" i="2"/>
  <c r="GU49" i="2"/>
  <c r="GW49" i="2" s="1"/>
  <c r="GT49" i="2"/>
  <c r="GS49" i="2"/>
  <c r="GS50" i="2" s="1"/>
  <c r="GR49" i="2"/>
  <c r="GR50" i="2" s="1"/>
  <c r="GT50" i="2" s="1"/>
  <c r="GP49" i="2"/>
  <c r="GM49" i="2"/>
  <c r="GL49" i="2"/>
  <c r="GL50" i="2" s="1"/>
  <c r="GN50" i="2" s="1"/>
  <c r="GK49" i="2"/>
  <c r="GJ49" i="2"/>
  <c r="GJ50" i="2" s="1"/>
  <c r="GI49" i="2"/>
  <c r="GI50" i="2" s="1"/>
  <c r="GG49" i="2"/>
  <c r="GG50" i="2" s="1"/>
  <c r="GF49" i="2"/>
  <c r="GH49" i="2" s="1"/>
  <c r="GD49" i="2"/>
  <c r="GD50" i="2" s="1"/>
  <c r="GC49" i="2"/>
  <c r="GC50" i="2" s="1"/>
  <c r="FZ49" i="2"/>
  <c r="FX49" i="2"/>
  <c r="FW49" i="2"/>
  <c r="FY49" i="2" s="1"/>
  <c r="FV49" i="2"/>
  <c r="FU49" i="2"/>
  <c r="FU50" i="2" s="1"/>
  <c r="FT49" i="2"/>
  <c r="FT50" i="2" s="1"/>
  <c r="FV50" i="2" s="1"/>
  <c r="FR49" i="2"/>
  <c r="GA49" i="2" s="1"/>
  <c r="FQ49" i="2"/>
  <c r="FQ50" i="2" s="1"/>
  <c r="FN49" i="2"/>
  <c r="FM49" i="2"/>
  <c r="FL49" i="2"/>
  <c r="FL50" i="2" s="1"/>
  <c r="FK49" i="2"/>
  <c r="FK50" i="2" s="1"/>
  <c r="FI49" i="2"/>
  <c r="FI50" i="2" s="1"/>
  <c r="FH49" i="2"/>
  <c r="FJ49" i="2" s="1"/>
  <c r="FF49" i="2"/>
  <c r="FF50" i="2" s="1"/>
  <c r="FO50" i="2" s="1"/>
  <c r="FE49" i="2"/>
  <c r="FE50" i="2" s="1"/>
  <c r="FB49" i="2"/>
  <c r="EZ49" i="2"/>
  <c r="EY49" i="2"/>
  <c r="FA49" i="2" s="1"/>
  <c r="EX49" i="2"/>
  <c r="EW49" i="2"/>
  <c r="EW50" i="2" s="1"/>
  <c r="EV49" i="2"/>
  <c r="EV50" i="2" s="1"/>
  <c r="EX50" i="2" s="1"/>
  <c r="ET49" i="2"/>
  <c r="FC49" i="2" s="1"/>
  <c r="ES49" i="2"/>
  <c r="ES50" i="2" s="1"/>
  <c r="EQ49" i="2"/>
  <c r="EP49" i="2"/>
  <c r="EP50" i="2" s="1"/>
  <c r="ER50" i="2" s="1"/>
  <c r="EK49" i="2"/>
  <c r="EK50" i="2" s="1"/>
  <c r="EJ49" i="2"/>
  <c r="EL49" i="2" s="1"/>
  <c r="EH49" i="2"/>
  <c r="EH50" i="2" s="1"/>
  <c r="EG49" i="2"/>
  <c r="EG50" i="2" s="1"/>
  <c r="EI50" i="2" s="1"/>
  <c r="EE49" i="2"/>
  <c r="EN49" i="2" s="1"/>
  <c r="ED49" i="2"/>
  <c r="EF49" i="2" s="1"/>
  <c r="EB49" i="2"/>
  <c r="EA49" i="2"/>
  <c r="EC49" i="2" s="1"/>
  <c r="DV49" i="2"/>
  <c r="DS49" i="2"/>
  <c r="DR49" i="2"/>
  <c r="DR50" i="2" s="1"/>
  <c r="DT50" i="2" s="1"/>
  <c r="DQ49" i="2"/>
  <c r="DP49" i="2"/>
  <c r="DP50" i="2" s="1"/>
  <c r="DV50" i="2" s="1"/>
  <c r="DO49" i="2"/>
  <c r="DO50" i="2" s="1"/>
  <c r="DL49" i="2"/>
  <c r="DJ49" i="2"/>
  <c r="DJ50" i="2" s="1"/>
  <c r="DI49" i="2"/>
  <c r="DI50" i="2" s="1"/>
  <c r="DG49" i="2"/>
  <c r="DG50" i="2" s="1"/>
  <c r="DM50" i="2" s="1"/>
  <c r="DF49" i="2"/>
  <c r="DH49" i="2" s="1"/>
  <c r="DA49" i="2"/>
  <c r="CX49" i="2"/>
  <c r="CY49" i="2" s="1"/>
  <c r="CW49" i="2"/>
  <c r="CW50" i="2" s="1"/>
  <c r="CY50" i="2" s="1"/>
  <c r="CU49" i="2"/>
  <c r="CT49" i="2"/>
  <c r="CT50" i="2" s="1"/>
  <c r="CV50" i="2" s="1"/>
  <c r="CS49" i="2"/>
  <c r="CR49" i="2"/>
  <c r="CR50" i="2" s="1"/>
  <c r="DA50" i="2" s="1"/>
  <c r="CQ49" i="2"/>
  <c r="CZ49" i="2" s="1"/>
  <c r="DB49" i="2" s="1"/>
  <c r="CN49" i="2"/>
  <c r="CL49" i="2"/>
  <c r="CL50" i="2" s="1"/>
  <c r="CK49" i="2"/>
  <c r="CK50" i="2" s="1"/>
  <c r="CI49" i="2"/>
  <c r="CI50" i="2" s="1"/>
  <c r="CH49" i="2"/>
  <c r="CJ49" i="2" s="1"/>
  <c r="CF49" i="2"/>
  <c r="CE49" i="2"/>
  <c r="CG49" i="2" s="1"/>
  <c r="BV49" i="2"/>
  <c r="BV50" i="2" s="1"/>
  <c r="BQ49" i="2"/>
  <c r="BQ50" i="2" s="1"/>
  <c r="BP49" i="2"/>
  <c r="BN49" i="2"/>
  <c r="BN50" i="2" s="1"/>
  <c r="BM49" i="2"/>
  <c r="BM50" i="2" s="1"/>
  <c r="BO50" i="2" s="1"/>
  <c r="BK49" i="2"/>
  <c r="BK50" i="2" s="1"/>
  <c r="BJ49" i="2"/>
  <c r="BL49" i="2" s="1"/>
  <c r="BH49" i="2"/>
  <c r="BG49" i="2"/>
  <c r="BI49" i="2" s="1"/>
  <c r="BF49" i="2"/>
  <c r="BE49" i="2"/>
  <c r="BE50" i="2" s="1"/>
  <c r="BH50" i="2" s="1"/>
  <c r="BD49" i="2"/>
  <c r="BD50" i="2" s="1"/>
  <c r="BB49" i="2"/>
  <c r="BC49" i="2" s="1"/>
  <c r="BA49" i="2"/>
  <c r="BA50" i="2" s="1"/>
  <c r="AX49" i="2"/>
  <c r="AX50" i="2" s="1"/>
  <c r="AS49" i="2"/>
  <c r="AS50" i="2" s="1"/>
  <c r="AR49" i="2"/>
  <c r="AT49" i="2" s="1"/>
  <c r="AP49" i="2"/>
  <c r="AP50" i="2" s="1"/>
  <c r="AO49" i="2"/>
  <c r="AO50" i="2" s="1"/>
  <c r="AJ49" i="2"/>
  <c r="Z49" i="2"/>
  <c r="Z50" i="2" s="1"/>
  <c r="Y49" i="2"/>
  <c r="X49" i="2"/>
  <c r="X50" i="2" s="1"/>
  <c r="W49" i="2"/>
  <c r="W50" i="2" s="1"/>
  <c r="U49" i="2"/>
  <c r="U50" i="2" s="1"/>
  <c r="T49" i="2"/>
  <c r="V49" i="2" s="1"/>
  <c r="R49" i="2"/>
  <c r="R50" i="2" s="1"/>
  <c r="Q49" i="2"/>
  <c r="Q50" i="2" s="1"/>
  <c r="L49" i="2"/>
  <c r="J49" i="2"/>
  <c r="I49" i="2"/>
  <c r="I50" i="2" s="1"/>
  <c r="H49" i="2"/>
  <c r="H50" i="2" s="1"/>
  <c r="F49" i="2"/>
  <c r="G49" i="2" s="1"/>
  <c r="E49" i="2"/>
  <c r="E50" i="2" s="1"/>
  <c r="G50" i="2" s="1"/>
  <c r="C49" i="2"/>
  <c r="B49" i="2"/>
  <c r="B50" i="2" s="1"/>
  <c r="LD48" i="2"/>
  <c r="LA48" i="2"/>
  <c r="KW48" i="2"/>
  <c r="KV48" i="2"/>
  <c r="KX48" i="2" s="1"/>
  <c r="KU48" i="2"/>
  <c r="KT48" i="2"/>
  <c r="KS48" i="2"/>
  <c r="KR48" i="2"/>
  <c r="KO48" i="2"/>
  <c r="KL48" i="2"/>
  <c r="KI48" i="2"/>
  <c r="KF48" i="2"/>
  <c r="KC48" i="2"/>
  <c r="KB48" i="2"/>
  <c r="KA48" i="2"/>
  <c r="JZ48" i="2"/>
  <c r="JW48" i="2"/>
  <c r="JS48" i="2"/>
  <c r="JR48" i="2"/>
  <c r="JT48" i="2" s="1"/>
  <c r="JQ48" i="2"/>
  <c r="JN48" i="2"/>
  <c r="JK48" i="2"/>
  <c r="JG48" i="2"/>
  <c r="JF48" i="2"/>
  <c r="JH48" i="2" s="1"/>
  <c r="JE48" i="2"/>
  <c r="JB48" i="2"/>
  <c r="IY48" i="2"/>
  <c r="IR48" i="2"/>
  <c r="IQ48" i="2"/>
  <c r="IS48" i="2" s="1"/>
  <c r="IP48" i="2"/>
  <c r="IM48" i="2"/>
  <c r="IJ48" i="2"/>
  <c r="IC48" i="2"/>
  <c r="IB48" i="2"/>
  <c r="ID48" i="2" s="1"/>
  <c r="IA48" i="2"/>
  <c r="HX48" i="2"/>
  <c r="HU48" i="2"/>
  <c r="HR48" i="2"/>
  <c r="HN48" i="2"/>
  <c r="IF48" i="2" s="1"/>
  <c r="IU48" i="2" s="1"/>
  <c r="HM48" i="2"/>
  <c r="IE48" i="2" s="1"/>
  <c r="HL48" i="2"/>
  <c r="HI48" i="2"/>
  <c r="HF48" i="2"/>
  <c r="HC48" i="2"/>
  <c r="GW48" i="2"/>
  <c r="GT48" i="2"/>
  <c r="GQ48" i="2"/>
  <c r="GP48" i="2"/>
  <c r="GO48" i="2"/>
  <c r="GN48" i="2"/>
  <c r="GK48" i="2"/>
  <c r="GH48" i="2"/>
  <c r="GE48" i="2"/>
  <c r="GB48" i="2"/>
  <c r="GA48" i="2"/>
  <c r="FZ48" i="2"/>
  <c r="FY48" i="2"/>
  <c r="FV48" i="2"/>
  <c r="FS48" i="2"/>
  <c r="FO48" i="2"/>
  <c r="FN48" i="2"/>
  <c r="FP48" i="2" s="1"/>
  <c r="FM48" i="2"/>
  <c r="FJ48" i="2"/>
  <c r="FG48" i="2"/>
  <c r="FC48" i="2"/>
  <c r="FB48" i="2"/>
  <c r="FD48" i="2" s="1"/>
  <c r="FA48" i="2"/>
  <c r="EX48" i="2"/>
  <c r="EU48" i="2"/>
  <c r="ER48" i="2"/>
  <c r="EN48" i="2"/>
  <c r="EO48" i="2" s="1"/>
  <c r="EM48" i="2"/>
  <c r="EL48" i="2"/>
  <c r="EI48" i="2"/>
  <c r="EF48" i="2"/>
  <c r="EC48" i="2"/>
  <c r="DV48" i="2"/>
  <c r="DU48" i="2"/>
  <c r="DW48" i="2" s="1"/>
  <c r="DT48" i="2"/>
  <c r="DQ48" i="2"/>
  <c r="DM48" i="2"/>
  <c r="DL48" i="2"/>
  <c r="DN48" i="2" s="1"/>
  <c r="DK48" i="2"/>
  <c r="DH48" i="2"/>
  <c r="DA48" i="2"/>
  <c r="CZ48" i="2"/>
  <c r="DB48" i="2" s="1"/>
  <c r="CY48" i="2"/>
  <c r="CV48" i="2"/>
  <c r="CS48" i="2"/>
  <c r="CP48" i="2"/>
  <c r="CO48" i="2"/>
  <c r="CN48" i="2"/>
  <c r="CM48" i="2"/>
  <c r="CJ48" i="2"/>
  <c r="CG48" i="2"/>
  <c r="CB48" i="2"/>
  <c r="DC48" i="2" s="1"/>
  <c r="CA48" i="2"/>
  <c r="BZ48" i="2"/>
  <c r="BZ49" i="2" s="1"/>
  <c r="BZ50" i="2" s="1"/>
  <c r="BY48" i="2"/>
  <c r="BY49" i="2" s="1"/>
  <c r="BW48" i="2"/>
  <c r="BW49" i="2" s="1"/>
  <c r="BW50" i="2" s="1"/>
  <c r="BV48" i="2"/>
  <c r="BX48" i="2" s="1"/>
  <c r="BT48" i="2"/>
  <c r="BT49" i="2" s="1"/>
  <c r="BS48" i="2"/>
  <c r="BS49" i="2" s="1"/>
  <c r="BR48" i="2"/>
  <c r="BO48" i="2"/>
  <c r="BL48" i="2"/>
  <c r="BH48" i="2"/>
  <c r="BG48" i="2"/>
  <c r="BI48" i="2" s="1"/>
  <c r="BF48" i="2"/>
  <c r="BC48" i="2"/>
  <c r="AZ48" i="2"/>
  <c r="AW48" i="2"/>
  <c r="AT48" i="2"/>
  <c r="AQ48" i="2"/>
  <c r="AM48" i="2"/>
  <c r="AL48" i="2"/>
  <c r="AK48" i="2"/>
  <c r="AH48" i="2"/>
  <c r="AE48" i="2"/>
  <c r="AB48" i="2"/>
  <c r="Y48" i="2"/>
  <c r="V48" i="2"/>
  <c r="S48" i="2"/>
  <c r="P48" i="2"/>
  <c r="M48" i="2"/>
  <c r="J48" i="2"/>
  <c r="G48" i="2"/>
  <c r="D48" i="2"/>
  <c r="LD47" i="2"/>
  <c r="LA47" i="2"/>
  <c r="KV47" i="2"/>
  <c r="KX47" i="2" s="1"/>
  <c r="KT47" i="2"/>
  <c r="KW47" i="2" s="1"/>
  <c r="KS47" i="2"/>
  <c r="KU47" i="2" s="1"/>
  <c r="KR47" i="2"/>
  <c r="KO47" i="2"/>
  <c r="KL47" i="2"/>
  <c r="KI47" i="2"/>
  <c r="KF47" i="2"/>
  <c r="KB47" i="2"/>
  <c r="KA47" i="2"/>
  <c r="KC47" i="2" s="1"/>
  <c r="JZ47" i="2"/>
  <c r="JW47" i="2"/>
  <c r="JS47" i="2"/>
  <c r="JR47" i="2"/>
  <c r="JT47" i="2" s="1"/>
  <c r="JQ47" i="2"/>
  <c r="JN47" i="2"/>
  <c r="JK47" i="2"/>
  <c r="JH47" i="2"/>
  <c r="JG47" i="2"/>
  <c r="JF47" i="2"/>
  <c r="JE47" i="2"/>
  <c r="JB47" i="2"/>
  <c r="IY47" i="2"/>
  <c r="IT47" i="2"/>
  <c r="IV47" i="2" s="1"/>
  <c r="IS47" i="2"/>
  <c r="IR47" i="2"/>
  <c r="IQ47" i="2"/>
  <c r="IP47" i="2"/>
  <c r="IM47" i="2"/>
  <c r="IJ47" i="2"/>
  <c r="IF47" i="2"/>
  <c r="IU47" i="2" s="1"/>
  <c r="IE47" i="2"/>
  <c r="IG47" i="2" s="1"/>
  <c r="IC47" i="2"/>
  <c r="IB47" i="2"/>
  <c r="ID47" i="2" s="1"/>
  <c r="IA47" i="2"/>
  <c r="HX47" i="2"/>
  <c r="HU47" i="2"/>
  <c r="HR47" i="2"/>
  <c r="HO47" i="2"/>
  <c r="HN47" i="2"/>
  <c r="HM47" i="2"/>
  <c r="HL47" i="2"/>
  <c r="HI47" i="2"/>
  <c r="HF47" i="2"/>
  <c r="HC47" i="2"/>
  <c r="GW47" i="2"/>
  <c r="GT47" i="2"/>
  <c r="GP47" i="2"/>
  <c r="GO47" i="2"/>
  <c r="GQ47" i="2" s="1"/>
  <c r="GN47" i="2"/>
  <c r="GK47" i="2"/>
  <c r="GH47" i="2"/>
  <c r="GE47" i="2"/>
  <c r="GA47" i="2"/>
  <c r="FZ47" i="2"/>
  <c r="GB47" i="2" s="1"/>
  <c r="FY47" i="2"/>
  <c r="FV47" i="2"/>
  <c r="FS47" i="2"/>
  <c r="FO47" i="2"/>
  <c r="FN47" i="2"/>
  <c r="FP47" i="2" s="1"/>
  <c r="FM47" i="2"/>
  <c r="FJ47" i="2"/>
  <c r="FG47" i="2"/>
  <c r="FD47" i="2"/>
  <c r="FC47" i="2"/>
  <c r="FB47" i="2"/>
  <c r="FA47" i="2"/>
  <c r="EX47" i="2"/>
  <c r="EU47" i="2"/>
  <c r="ER47" i="2"/>
  <c r="EN47" i="2"/>
  <c r="GY47" i="2" s="1"/>
  <c r="EM47" i="2"/>
  <c r="GX47" i="2" s="1"/>
  <c r="GZ47" i="2" s="1"/>
  <c r="EL47" i="2"/>
  <c r="EI47" i="2"/>
  <c r="EF47" i="2"/>
  <c r="EC47" i="2"/>
  <c r="DW47" i="2"/>
  <c r="DV47" i="2"/>
  <c r="DU47" i="2"/>
  <c r="DT47" i="2"/>
  <c r="DQ47" i="2"/>
  <c r="DM47" i="2"/>
  <c r="DL47" i="2"/>
  <c r="DN47" i="2" s="1"/>
  <c r="DK47" i="2"/>
  <c r="DH47" i="2"/>
  <c r="DA47" i="2"/>
  <c r="CZ47" i="2"/>
  <c r="DB47" i="2" s="1"/>
  <c r="CY47" i="2"/>
  <c r="CV47" i="2"/>
  <c r="CS47" i="2"/>
  <c r="CO47" i="2"/>
  <c r="CN47" i="2"/>
  <c r="CP47" i="2" s="1"/>
  <c r="CM47" i="2"/>
  <c r="CJ47" i="2"/>
  <c r="CG47" i="2"/>
  <c r="CF47" i="2"/>
  <c r="CC47" i="2"/>
  <c r="CD47" i="2" s="1"/>
  <c r="CB47" i="2"/>
  <c r="CA47" i="2"/>
  <c r="BX47" i="2"/>
  <c r="BU47" i="2"/>
  <c r="BR47" i="2"/>
  <c r="BO47" i="2"/>
  <c r="BL47" i="2"/>
  <c r="BH47" i="2"/>
  <c r="BG47" i="2"/>
  <c r="BI47" i="2" s="1"/>
  <c r="BF47" i="2"/>
  <c r="BC47" i="2"/>
  <c r="AZ47" i="2"/>
  <c r="AY47" i="2"/>
  <c r="AY49" i="2" s="1"/>
  <c r="AY50" i="2" s="1"/>
  <c r="AX47" i="2"/>
  <c r="AV47" i="2"/>
  <c r="AV49" i="2" s="1"/>
  <c r="AV50" i="2" s="1"/>
  <c r="AU47" i="2"/>
  <c r="AU49" i="2" s="1"/>
  <c r="AT47" i="2"/>
  <c r="AQ47" i="2"/>
  <c r="AK47" i="2"/>
  <c r="AG47" i="2"/>
  <c r="AG49" i="2" s="1"/>
  <c r="AG50" i="2" s="1"/>
  <c r="AF47" i="2"/>
  <c r="AF49" i="2" s="1"/>
  <c r="AE47" i="2"/>
  <c r="AB47" i="2"/>
  <c r="AA47" i="2"/>
  <c r="AA49" i="2" s="1"/>
  <c r="AA50" i="2" s="1"/>
  <c r="Z47" i="2"/>
  <c r="Y47" i="2"/>
  <c r="V47" i="2"/>
  <c r="S47" i="2"/>
  <c r="O47" i="2"/>
  <c r="P47" i="2" s="1"/>
  <c r="M47" i="2"/>
  <c r="L47" i="2"/>
  <c r="AM47" i="2" s="1"/>
  <c r="K47" i="2"/>
  <c r="AL47" i="2" s="1"/>
  <c r="J47" i="2"/>
  <c r="G47" i="2"/>
  <c r="D47" i="2"/>
  <c r="LD46" i="2"/>
  <c r="LA46" i="2"/>
  <c r="KV46" i="2"/>
  <c r="KT46" i="2"/>
  <c r="KW46" i="2" s="1"/>
  <c r="KS46" i="2"/>
  <c r="KU46" i="2" s="1"/>
  <c r="KR46" i="2"/>
  <c r="KO46" i="2"/>
  <c r="KL46" i="2"/>
  <c r="KI46" i="2"/>
  <c r="KF46" i="2"/>
  <c r="KB46" i="2"/>
  <c r="KA46" i="2"/>
  <c r="KC46" i="2" s="1"/>
  <c r="JZ46" i="2"/>
  <c r="JW46" i="2"/>
  <c r="JS46" i="2"/>
  <c r="JR46" i="2"/>
  <c r="JT46" i="2" s="1"/>
  <c r="JQ46" i="2"/>
  <c r="JN46" i="2"/>
  <c r="JK46" i="2"/>
  <c r="JG46" i="2"/>
  <c r="JF46" i="2"/>
  <c r="JH46" i="2" s="1"/>
  <c r="JE46" i="2"/>
  <c r="JB46" i="2"/>
  <c r="IY46" i="2"/>
  <c r="IR46" i="2"/>
  <c r="IS46" i="2" s="1"/>
  <c r="IQ46" i="2"/>
  <c r="IP46" i="2"/>
  <c r="IM46" i="2"/>
  <c r="IJ46" i="2"/>
  <c r="IC46" i="2"/>
  <c r="IB46" i="2"/>
  <c r="IE46" i="2" s="1"/>
  <c r="IA46" i="2"/>
  <c r="HX46" i="2"/>
  <c r="HU46" i="2"/>
  <c r="HR46" i="2"/>
  <c r="HN46" i="2"/>
  <c r="IF46" i="2" s="1"/>
  <c r="IU46" i="2" s="1"/>
  <c r="HM46" i="2"/>
  <c r="HL46" i="2"/>
  <c r="HI46" i="2"/>
  <c r="HF46" i="2"/>
  <c r="HC46" i="2"/>
  <c r="GW46" i="2"/>
  <c r="GT46" i="2"/>
  <c r="GP46" i="2"/>
  <c r="GO46" i="2"/>
  <c r="GQ46" i="2" s="1"/>
  <c r="GN46" i="2"/>
  <c r="GK46" i="2"/>
  <c r="GH46" i="2"/>
  <c r="GE46" i="2"/>
  <c r="GA46" i="2"/>
  <c r="FZ46" i="2"/>
  <c r="GB46" i="2" s="1"/>
  <c r="FY46" i="2"/>
  <c r="FV46" i="2"/>
  <c r="FS46" i="2"/>
  <c r="FO46" i="2"/>
  <c r="FN46" i="2"/>
  <c r="FP46" i="2" s="1"/>
  <c r="FM46" i="2"/>
  <c r="FJ46" i="2"/>
  <c r="FG46" i="2"/>
  <c r="FC46" i="2"/>
  <c r="GY46" i="2" s="1"/>
  <c r="FB46" i="2"/>
  <c r="FD46" i="2" s="1"/>
  <c r="FA46" i="2"/>
  <c r="EX46" i="2"/>
  <c r="EU46" i="2"/>
  <c r="ER46" i="2"/>
  <c r="EO46" i="2"/>
  <c r="EN46" i="2"/>
  <c r="EM46" i="2"/>
  <c r="EL46" i="2"/>
  <c r="EI46" i="2"/>
  <c r="EF46" i="2"/>
  <c r="EC46" i="2"/>
  <c r="DV46" i="2"/>
  <c r="DW46" i="2" s="1"/>
  <c r="DU46" i="2"/>
  <c r="DT46" i="2"/>
  <c r="DQ46" i="2"/>
  <c r="DM46" i="2"/>
  <c r="DJ46" i="2"/>
  <c r="DK46" i="2" s="1"/>
  <c r="DI46" i="2"/>
  <c r="DL46" i="2" s="1"/>
  <c r="DN46" i="2" s="1"/>
  <c r="DH46" i="2"/>
  <c r="DA46" i="2"/>
  <c r="CZ46" i="2"/>
  <c r="DB46" i="2" s="1"/>
  <c r="CY46" i="2"/>
  <c r="CV46" i="2"/>
  <c r="CS46" i="2"/>
  <c r="CP46" i="2"/>
  <c r="CO46" i="2"/>
  <c r="CN46" i="2"/>
  <c r="CM46" i="2"/>
  <c r="CJ46" i="2"/>
  <c r="CG46" i="2"/>
  <c r="CC46" i="2"/>
  <c r="CB46" i="2"/>
  <c r="CD46" i="2" s="1"/>
  <c r="CA46" i="2"/>
  <c r="BX46" i="2"/>
  <c r="BU46" i="2"/>
  <c r="BR46" i="2"/>
  <c r="BO46" i="2"/>
  <c r="BL46" i="2"/>
  <c r="BH46" i="2"/>
  <c r="DD46" i="2" s="1"/>
  <c r="BG46" i="2"/>
  <c r="DC46" i="2" s="1"/>
  <c r="DE46" i="2" s="1"/>
  <c r="BF46" i="2"/>
  <c r="BC46" i="2"/>
  <c r="AZ46" i="2"/>
  <c r="AW46" i="2"/>
  <c r="AT46" i="2"/>
  <c r="AQ46" i="2"/>
  <c r="AJ46" i="2"/>
  <c r="AK46" i="2" s="1"/>
  <c r="AI46" i="2"/>
  <c r="AI49" i="2" s="1"/>
  <c r="AH46" i="2"/>
  <c r="AD46" i="2"/>
  <c r="AM46" i="2" s="1"/>
  <c r="AC46" i="2"/>
  <c r="AC49" i="2" s="1"/>
  <c r="AB46" i="2"/>
  <c r="Y46" i="2"/>
  <c r="V46" i="2"/>
  <c r="S46" i="2"/>
  <c r="O46" i="2"/>
  <c r="O49" i="2" s="1"/>
  <c r="O50" i="2" s="1"/>
  <c r="N46" i="2"/>
  <c r="AL46" i="2" s="1"/>
  <c r="M46" i="2"/>
  <c r="J46" i="2"/>
  <c r="G46" i="2"/>
  <c r="D46" i="2"/>
  <c r="LD45" i="2"/>
  <c r="LA45" i="2"/>
  <c r="KV45" i="2"/>
  <c r="KX45" i="2" s="1"/>
  <c r="KT45" i="2"/>
  <c r="KW45" i="2" s="1"/>
  <c r="KS45" i="2"/>
  <c r="KU45" i="2" s="1"/>
  <c r="KR45" i="2"/>
  <c r="KO45" i="2"/>
  <c r="KL45" i="2"/>
  <c r="KI45" i="2"/>
  <c r="KF45" i="2"/>
  <c r="KB45" i="2"/>
  <c r="KA45" i="2"/>
  <c r="KC45" i="2" s="1"/>
  <c r="JZ45" i="2"/>
  <c r="JW45" i="2"/>
  <c r="JS45" i="2"/>
  <c r="JR45" i="2"/>
  <c r="JT45" i="2" s="1"/>
  <c r="JQ45" i="2"/>
  <c r="JN45" i="2"/>
  <c r="JK45" i="2"/>
  <c r="JH45" i="2"/>
  <c r="JG45" i="2"/>
  <c r="JF45" i="2"/>
  <c r="JE45" i="2"/>
  <c r="JB45" i="2"/>
  <c r="IY45" i="2"/>
  <c r="IT45" i="2"/>
  <c r="IV45" i="2" s="1"/>
  <c r="IS45" i="2"/>
  <c r="IR45" i="2"/>
  <c r="IQ45" i="2"/>
  <c r="IP45" i="2"/>
  <c r="IM45" i="2"/>
  <c r="IJ45" i="2"/>
  <c r="IF45" i="2"/>
  <c r="IU45" i="2" s="1"/>
  <c r="IE45" i="2"/>
  <c r="IG45" i="2" s="1"/>
  <c r="IC45" i="2"/>
  <c r="IB45" i="2"/>
  <c r="ID45" i="2" s="1"/>
  <c r="IA45" i="2"/>
  <c r="HX45" i="2"/>
  <c r="HU45" i="2"/>
  <c r="HR45" i="2"/>
  <c r="HO45" i="2"/>
  <c r="HN45" i="2"/>
  <c r="HM45" i="2"/>
  <c r="HL45" i="2"/>
  <c r="HI45" i="2"/>
  <c r="HF45" i="2"/>
  <c r="HC45" i="2"/>
  <c r="GW45" i="2"/>
  <c r="GT45" i="2"/>
  <c r="GP45" i="2"/>
  <c r="GO45" i="2"/>
  <c r="GQ45" i="2" s="1"/>
  <c r="GN45" i="2"/>
  <c r="GK45" i="2"/>
  <c r="GH45" i="2"/>
  <c r="GE45" i="2"/>
  <c r="GA45" i="2"/>
  <c r="FZ45" i="2"/>
  <c r="GB45" i="2" s="1"/>
  <c r="FY45" i="2"/>
  <c r="FV45" i="2"/>
  <c r="FS45" i="2"/>
  <c r="FO45" i="2"/>
  <c r="FN45" i="2"/>
  <c r="FP45" i="2" s="1"/>
  <c r="FM45" i="2"/>
  <c r="FJ45" i="2"/>
  <c r="FG45" i="2"/>
  <c r="FD45" i="2"/>
  <c r="FC45" i="2"/>
  <c r="FB45" i="2"/>
  <c r="FA45" i="2"/>
  <c r="EX45" i="2"/>
  <c r="EU45" i="2"/>
  <c r="ER45" i="2"/>
  <c r="EN45" i="2"/>
  <c r="GY45" i="2" s="1"/>
  <c r="EM45" i="2"/>
  <c r="GX45" i="2" s="1"/>
  <c r="GZ45" i="2" s="1"/>
  <c r="EL45" i="2"/>
  <c r="EI45" i="2"/>
  <c r="EF45" i="2"/>
  <c r="EC45" i="2"/>
  <c r="DW45" i="2"/>
  <c r="DV45" i="2"/>
  <c r="DU45" i="2"/>
  <c r="DT45" i="2"/>
  <c r="DQ45" i="2"/>
  <c r="DM45" i="2"/>
  <c r="DL45" i="2"/>
  <c r="DN45" i="2" s="1"/>
  <c r="DK45" i="2"/>
  <c r="DH45" i="2"/>
  <c r="DA45" i="2"/>
  <c r="CZ45" i="2"/>
  <c r="DB45" i="2" s="1"/>
  <c r="CY45" i="2"/>
  <c r="CV45" i="2"/>
  <c r="CS45" i="2"/>
  <c r="CO45" i="2"/>
  <c r="CN45" i="2"/>
  <c r="CP45" i="2" s="1"/>
  <c r="CM45" i="2"/>
  <c r="CJ45" i="2"/>
  <c r="CG45" i="2"/>
  <c r="CC45" i="2"/>
  <c r="CB45" i="2"/>
  <c r="CD45" i="2" s="1"/>
  <c r="CA45" i="2"/>
  <c r="BX45" i="2"/>
  <c r="BU45" i="2"/>
  <c r="BR45" i="2"/>
  <c r="BO45" i="2"/>
  <c r="BL45" i="2"/>
  <c r="BH45" i="2"/>
  <c r="BI45" i="2" s="1"/>
  <c r="BG45" i="2"/>
  <c r="DC45" i="2" s="1"/>
  <c r="BF45" i="2"/>
  <c r="BC45" i="2"/>
  <c r="AZ45" i="2"/>
  <c r="AW45" i="2"/>
  <c r="AT45" i="2"/>
  <c r="AQ45" i="2"/>
  <c r="AM45" i="2"/>
  <c r="AL45" i="2"/>
  <c r="AN45" i="2" s="1"/>
  <c r="AK45" i="2"/>
  <c r="AH45" i="2"/>
  <c r="AE45" i="2"/>
  <c r="AB45" i="2"/>
  <c r="Y45" i="2"/>
  <c r="V45" i="2"/>
  <c r="S45" i="2"/>
  <c r="P45" i="2"/>
  <c r="M45" i="2"/>
  <c r="J45" i="2"/>
  <c r="G45" i="2"/>
  <c r="D45" i="2"/>
  <c r="LD44" i="2"/>
  <c r="LA44" i="2"/>
  <c r="KW44" i="2"/>
  <c r="KT44" i="2"/>
  <c r="KU44" i="2" s="1"/>
  <c r="KS44" i="2"/>
  <c r="KV44" i="2" s="1"/>
  <c r="KX44" i="2" s="1"/>
  <c r="KR44" i="2"/>
  <c r="KO44" i="2"/>
  <c r="KL44" i="2"/>
  <c r="KI44" i="2"/>
  <c r="KF44" i="2"/>
  <c r="KB44" i="2"/>
  <c r="KC44" i="2" s="1"/>
  <c r="KA44" i="2"/>
  <c r="JZ44" i="2"/>
  <c r="JW44" i="2"/>
  <c r="JT44" i="2"/>
  <c r="JS44" i="2"/>
  <c r="JR44" i="2"/>
  <c r="JQ44" i="2"/>
  <c r="JN44" i="2"/>
  <c r="JK44" i="2"/>
  <c r="JG44" i="2"/>
  <c r="JF44" i="2"/>
  <c r="JH44" i="2" s="1"/>
  <c r="JE44" i="2"/>
  <c r="JB44" i="2"/>
  <c r="IY44" i="2"/>
  <c r="IR44" i="2"/>
  <c r="IQ44" i="2"/>
  <c r="IS44" i="2" s="1"/>
  <c r="IP44" i="2"/>
  <c r="IM44" i="2"/>
  <c r="IJ44" i="2"/>
  <c r="ID44" i="2"/>
  <c r="IC44" i="2"/>
  <c r="IB44" i="2"/>
  <c r="IA44" i="2"/>
  <c r="HX44" i="2"/>
  <c r="HU44" i="2"/>
  <c r="HR44" i="2"/>
  <c r="HN44" i="2"/>
  <c r="IF44" i="2" s="1"/>
  <c r="IU44" i="2" s="1"/>
  <c r="HM44" i="2"/>
  <c r="IE44" i="2" s="1"/>
  <c r="HL44" i="2"/>
  <c r="HI44" i="2"/>
  <c r="HF44" i="2"/>
  <c r="HC44" i="2"/>
  <c r="GW44" i="2"/>
  <c r="GT44" i="2"/>
  <c r="GP44" i="2"/>
  <c r="GQ44" i="2" s="1"/>
  <c r="GO44" i="2"/>
  <c r="GN44" i="2"/>
  <c r="GK44" i="2"/>
  <c r="GH44" i="2"/>
  <c r="GE44" i="2"/>
  <c r="GA44" i="2"/>
  <c r="FZ44" i="2"/>
  <c r="GB44" i="2" s="1"/>
  <c r="FY44" i="2"/>
  <c r="FV44" i="2"/>
  <c r="FS44" i="2"/>
  <c r="FP44" i="2"/>
  <c r="FO44" i="2"/>
  <c r="FN44" i="2"/>
  <c r="FM44" i="2"/>
  <c r="FJ44" i="2"/>
  <c r="FG44" i="2"/>
  <c r="FC44" i="2"/>
  <c r="FB44" i="2"/>
  <c r="FD44" i="2" s="1"/>
  <c r="FA44" i="2"/>
  <c r="EX44" i="2"/>
  <c r="EU44" i="2"/>
  <c r="ER44" i="2"/>
  <c r="EN44" i="2"/>
  <c r="GY44" i="2" s="1"/>
  <c r="EM44" i="2"/>
  <c r="EO44" i="2" s="1"/>
  <c r="EL44" i="2"/>
  <c r="EI44" i="2"/>
  <c r="EF44" i="2"/>
  <c r="EC44" i="2"/>
  <c r="DV44" i="2"/>
  <c r="DU44" i="2"/>
  <c r="DW44" i="2" s="1"/>
  <c r="DT44" i="2"/>
  <c r="DQ44" i="2"/>
  <c r="DM44" i="2"/>
  <c r="DL44" i="2"/>
  <c r="DN44" i="2" s="1"/>
  <c r="DK44" i="2"/>
  <c r="DH44" i="2"/>
  <c r="DA44" i="2"/>
  <c r="CZ44" i="2"/>
  <c r="DB44" i="2" s="1"/>
  <c r="CY44" i="2"/>
  <c r="CV44" i="2"/>
  <c r="CS44" i="2"/>
  <c r="CO44" i="2"/>
  <c r="CN44" i="2"/>
  <c r="CP44" i="2" s="1"/>
  <c r="CM44" i="2"/>
  <c r="CJ44" i="2"/>
  <c r="CG44" i="2"/>
  <c r="CD44" i="2"/>
  <c r="CC44" i="2"/>
  <c r="CB44" i="2"/>
  <c r="CA44" i="2"/>
  <c r="BX44" i="2"/>
  <c r="BU44" i="2"/>
  <c r="BR44" i="2"/>
  <c r="BO44" i="2"/>
  <c r="BL44" i="2"/>
  <c r="BI44" i="2"/>
  <c r="BH44" i="2"/>
  <c r="DD44" i="2" s="1"/>
  <c r="BG44" i="2"/>
  <c r="DC44" i="2" s="1"/>
  <c r="BF44" i="2"/>
  <c r="BC44" i="2"/>
  <c r="AZ44" i="2"/>
  <c r="AW44" i="2"/>
  <c r="AT44" i="2"/>
  <c r="AQ44" i="2"/>
  <c r="AM44" i="2"/>
  <c r="DY44" i="2" s="1"/>
  <c r="LF44" i="2" s="1"/>
  <c r="AL44" i="2"/>
  <c r="AN44" i="2" s="1"/>
  <c r="AK44" i="2"/>
  <c r="AH44" i="2"/>
  <c r="AE44" i="2"/>
  <c r="AB44" i="2"/>
  <c r="Y44" i="2"/>
  <c r="V44" i="2"/>
  <c r="S44" i="2"/>
  <c r="P44" i="2"/>
  <c r="M44" i="2"/>
  <c r="J44" i="2"/>
  <c r="G44" i="2"/>
  <c r="D44" i="2"/>
  <c r="LC43" i="2"/>
  <c r="LB43" i="2"/>
  <c r="LD43" i="2" s="1"/>
  <c r="KZ43" i="2"/>
  <c r="KY43" i="2"/>
  <c r="LA43" i="2" s="1"/>
  <c r="KT43" i="2"/>
  <c r="KR43" i="2"/>
  <c r="KQ43" i="2"/>
  <c r="KP43" i="2"/>
  <c r="KN43" i="2"/>
  <c r="KM43" i="2"/>
  <c r="KO43" i="2" s="1"/>
  <c r="KK43" i="2"/>
  <c r="KJ43" i="2"/>
  <c r="KL43" i="2" s="1"/>
  <c r="KI43" i="2"/>
  <c r="KH43" i="2"/>
  <c r="KG43" i="2"/>
  <c r="KD43" i="2"/>
  <c r="KB43" i="2"/>
  <c r="KA43" i="2"/>
  <c r="KC43" i="2" s="1"/>
  <c r="JY43" i="2"/>
  <c r="JX43" i="2"/>
  <c r="JZ43" i="2" s="1"/>
  <c r="JV43" i="2"/>
  <c r="JU43" i="2"/>
  <c r="JW43" i="2" s="1"/>
  <c r="JP43" i="2"/>
  <c r="JL43" i="2"/>
  <c r="JK43" i="2"/>
  <c r="JJ43" i="2"/>
  <c r="JI43" i="2"/>
  <c r="JF43" i="2"/>
  <c r="JH43" i="2" s="1"/>
  <c r="JD43" i="2"/>
  <c r="JC43" i="2"/>
  <c r="JE43" i="2" s="1"/>
  <c r="JA43" i="2"/>
  <c r="IZ43" i="2"/>
  <c r="JB43" i="2" s="1"/>
  <c r="IX43" i="2"/>
  <c r="JG43" i="2" s="1"/>
  <c r="IW43" i="2"/>
  <c r="IY43" i="2" s="1"/>
  <c r="IR43" i="2"/>
  <c r="IO43" i="2"/>
  <c r="IN43" i="2"/>
  <c r="IP43" i="2" s="1"/>
  <c r="IM43" i="2"/>
  <c r="IL43" i="2"/>
  <c r="IK43" i="2"/>
  <c r="IQ43" i="2" s="1"/>
  <c r="IS43" i="2" s="1"/>
  <c r="IH43" i="2"/>
  <c r="IB43" i="2"/>
  <c r="HZ43" i="2"/>
  <c r="HY43" i="2"/>
  <c r="IA43" i="2" s="1"/>
  <c r="HX43" i="2"/>
  <c r="HW43" i="2"/>
  <c r="HV43" i="2"/>
  <c r="HT43" i="2"/>
  <c r="IC43" i="2" s="1"/>
  <c r="HS43" i="2"/>
  <c r="HQ43" i="2"/>
  <c r="HP43" i="2"/>
  <c r="HR43" i="2" s="1"/>
  <c r="HK43" i="2"/>
  <c r="HJ43" i="2"/>
  <c r="HL43" i="2" s="1"/>
  <c r="HH43" i="2"/>
  <c r="HN43" i="2" s="1"/>
  <c r="HE43" i="2"/>
  <c r="HD43" i="2"/>
  <c r="HF43" i="2" s="1"/>
  <c r="HB43" i="2"/>
  <c r="HA43" i="2"/>
  <c r="GV43" i="2"/>
  <c r="GW43" i="2" s="1"/>
  <c r="GU43" i="2"/>
  <c r="GS43" i="2"/>
  <c r="GR43" i="2"/>
  <c r="GT43" i="2" s="1"/>
  <c r="GM43" i="2"/>
  <c r="GL43" i="2"/>
  <c r="GN43" i="2" s="1"/>
  <c r="GJ43" i="2"/>
  <c r="GG43" i="2"/>
  <c r="GP43" i="2" s="1"/>
  <c r="GF43" i="2"/>
  <c r="GH43" i="2" s="1"/>
  <c r="GD43" i="2"/>
  <c r="GC43" i="2"/>
  <c r="GE43" i="2" s="1"/>
  <c r="FX43" i="2"/>
  <c r="FY43" i="2" s="1"/>
  <c r="FW43" i="2"/>
  <c r="FT43" i="2"/>
  <c r="FS43" i="2"/>
  <c r="FR43" i="2"/>
  <c r="FQ43" i="2"/>
  <c r="FZ43" i="2" s="1"/>
  <c r="FL43" i="2"/>
  <c r="FK43" i="2"/>
  <c r="FM43" i="2" s="1"/>
  <c r="FF43" i="2"/>
  <c r="FE43" i="2"/>
  <c r="FG43" i="2" s="1"/>
  <c r="EZ43" i="2"/>
  <c r="FA43" i="2" s="1"/>
  <c r="EY43" i="2"/>
  <c r="EU43" i="2"/>
  <c r="ET43" i="2"/>
  <c r="ES43" i="2"/>
  <c r="EP43" i="2"/>
  <c r="EN43" i="2"/>
  <c r="EK43" i="2"/>
  <c r="EJ43" i="2"/>
  <c r="EL43" i="2" s="1"/>
  <c r="EH43" i="2"/>
  <c r="EH97" i="2" s="1"/>
  <c r="EH98" i="2" s="1"/>
  <c r="EH99" i="2" s="1"/>
  <c r="EF43" i="2"/>
  <c r="EE43" i="2"/>
  <c r="ED43" i="2"/>
  <c r="EB43" i="2"/>
  <c r="EC43" i="2" s="1"/>
  <c r="EA43" i="2"/>
  <c r="DS43" i="2"/>
  <c r="DR43" i="2"/>
  <c r="DT43" i="2" s="1"/>
  <c r="DP43" i="2"/>
  <c r="DV43" i="2" s="1"/>
  <c r="DO43" i="2"/>
  <c r="DU43" i="2" s="1"/>
  <c r="DL43" i="2"/>
  <c r="DJ43" i="2"/>
  <c r="DI43" i="2"/>
  <c r="DK43" i="2" s="1"/>
  <c r="DH43" i="2"/>
  <c r="DG43" i="2"/>
  <c r="DM43" i="2" s="1"/>
  <c r="DF43" i="2"/>
  <c r="CZ43" i="2"/>
  <c r="DB43" i="2" s="1"/>
  <c r="CY43" i="2"/>
  <c r="CX43" i="2"/>
  <c r="CW43" i="2"/>
  <c r="CU43" i="2"/>
  <c r="CT43" i="2"/>
  <c r="CV43" i="2" s="1"/>
  <c r="CR43" i="2"/>
  <c r="DA43" i="2" s="1"/>
  <c r="CQ43" i="2"/>
  <c r="CS43" i="2" s="1"/>
  <c r="CN43" i="2"/>
  <c r="CP43" i="2" s="1"/>
  <c r="CL43" i="2"/>
  <c r="CK43" i="2"/>
  <c r="CM43" i="2" s="1"/>
  <c r="CJ43" i="2"/>
  <c r="CI43" i="2"/>
  <c r="CO43" i="2" s="1"/>
  <c r="CH43" i="2"/>
  <c r="CF43" i="2"/>
  <c r="CG43" i="2" s="1"/>
  <c r="CE43" i="2"/>
  <c r="CB43" i="2"/>
  <c r="CA43" i="2"/>
  <c r="BZ43" i="2"/>
  <c r="BY43" i="2"/>
  <c r="BW43" i="2"/>
  <c r="BV43" i="2"/>
  <c r="BX43" i="2" s="1"/>
  <c r="BT43" i="2"/>
  <c r="BS43" i="2"/>
  <c r="BU43" i="2" s="1"/>
  <c r="BQ43" i="2"/>
  <c r="CC43" i="2" s="1"/>
  <c r="BP43" i="2"/>
  <c r="BR43" i="2" s="1"/>
  <c r="BN43" i="2"/>
  <c r="BM43" i="2"/>
  <c r="BO43" i="2" s="1"/>
  <c r="BL43" i="2"/>
  <c r="BK43" i="2"/>
  <c r="BJ43" i="2"/>
  <c r="BH43" i="2"/>
  <c r="BE43" i="2"/>
  <c r="BD43" i="2"/>
  <c r="BF43" i="2" s="1"/>
  <c r="BC43" i="2"/>
  <c r="BB43" i="2"/>
  <c r="BA43" i="2"/>
  <c r="BG43" i="2" s="1"/>
  <c r="BI43" i="2" s="1"/>
  <c r="AY43" i="2"/>
  <c r="AX43" i="2"/>
  <c r="AZ43" i="2" s="1"/>
  <c r="AV43" i="2"/>
  <c r="AU43" i="2"/>
  <c r="AW43" i="2" s="1"/>
  <c r="AS43" i="2"/>
  <c r="AR43" i="2"/>
  <c r="AT43" i="2" s="1"/>
  <c r="AP43" i="2"/>
  <c r="DD43" i="2" s="1"/>
  <c r="AO43" i="2"/>
  <c r="DC43" i="2" s="1"/>
  <c r="AJ43" i="2"/>
  <c r="AK43" i="2" s="1"/>
  <c r="AI43" i="2"/>
  <c r="AG43" i="2"/>
  <c r="AF43" i="2"/>
  <c r="AH43" i="2" s="1"/>
  <c r="AE43" i="2"/>
  <c r="AD43" i="2"/>
  <c r="AC43" i="2"/>
  <c r="AA43" i="2"/>
  <c r="Z43" i="2"/>
  <c r="AB43" i="2" s="1"/>
  <c r="U43" i="2"/>
  <c r="T43" i="2"/>
  <c r="V43" i="2" s="1"/>
  <c r="R43" i="2"/>
  <c r="Q43" i="2"/>
  <c r="S43" i="2" s="1"/>
  <c r="P43" i="2"/>
  <c r="O43" i="2"/>
  <c r="N43" i="2"/>
  <c r="L43" i="2"/>
  <c r="M43" i="2" s="1"/>
  <c r="K43" i="2"/>
  <c r="I43" i="2"/>
  <c r="H43" i="2"/>
  <c r="C43" i="2"/>
  <c r="B43" i="2"/>
  <c r="D43" i="2" s="1"/>
  <c r="LD42" i="2"/>
  <c r="LA42" i="2"/>
  <c r="KV42" i="2"/>
  <c r="KT42" i="2"/>
  <c r="KW42" i="2" s="1"/>
  <c r="KS42" i="2"/>
  <c r="KU42" i="2" s="1"/>
  <c r="KR42" i="2"/>
  <c r="KO42" i="2"/>
  <c r="KL42" i="2"/>
  <c r="KI42" i="2"/>
  <c r="KF42" i="2"/>
  <c r="KB42" i="2"/>
  <c r="KA42" i="2"/>
  <c r="KC42" i="2" s="1"/>
  <c r="JZ42" i="2"/>
  <c r="JW42" i="2"/>
  <c r="JS42" i="2"/>
  <c r="JR42" i="2"/>
  <c r="JT42" i="2" s="1"/>
  <c r="JQ42" i="2"/>
  <c r="JN42" i="2"/>
  <c r="JK42" i="2"/>
  <c r="JG42" i="2"/>
  <c r="JF42" i="2"/>
  <c r="JH42" i="2" s="1"/>
  <c r="JE42" i="2"/>
  <c r="JB42" i="2"/>
  <c r="IY42" i="2"/>
  <c r="IR42" i="2"/>
  <c r="IS42" i="2" s="1"/>
  <c r="IQ42" i="2"/>
  <c r="IP42" i="2"/>
  <c r="IM42" i="2"/>
  <c r="IJ42" i="2"/>
  <c r="IC42" i="2"/>
  <c r="IB42" i="2"/>
  <c r="ID42" i="2" s="1"/>
  <c r="IA42" i="2"/>
  <c r="HX42" i="2"/>
  <c r="HU42" i="2"/>
  <c r="HR42" i="2"/>
  <c r="HN42" i="2"/>
  <c r="IF42" i="2" s="1"/>
  <c r="IU42" i="2" s="1"/>
  <c r="HM42" i="2"/>
  <c r="IE42" i="2" s="1"/>
  <c r="HL42" i="2"/>
  <c r="HI42" i="2"/>
  <c r="HF42" i="2"/>
  <c r="HC42" i="2"/>
  <c r="GW42" i="2"/>
  <c r="GT42" i="2"/>
  <c r="GP42" i="2"/>
  <c r="GO42" i="2"/>
  <c r="GQ42" i="2" s="1"/>
  <c r="GN42" i="2"/>
  <c r="GK42" i="2"/>
  <c r="GH42" i="2"/>
  <c r="GE42" i="2"/>
  <c r="GA42" i="2"/>
  <c r="FZ42" i="2"/>
  <c r="GB42" i="2" s="1"/>
  <c r="FY42" i="2"/>
  <c r="FV42" i="2"/>
  <c r="FS42" i="2"/>
  <c r="FO42" i="2"/>
  <c r="FN42" i="2"/>
  <c r="FP42" i="2" s="1"/>
  <c r="FM42" i="2"/>
  <c r="FJ42" i="2"/>
  <c r="FG42" i="2"/>
  <c r="FA42" i="2"/>
  <c r="EW42" i="2"/>
  <c r="FC42" i="2" s="1"/>
  <c r="EV42" i="2"/>
  <c r="FB42" i="2" s="1"/>
  <c r="EU42" i="2"/>
  <c r="ER42" i="2"/>
  <c r="EN42" i="2"/>
  <c r="EM42" i="2"/>
  <c r="EL42" i="2"/>
  <c r="EI42" i="2"/>
  <c r="EF42" i="2"/>
  <c r="EC42" i="2"/>
  <c r="DV42" i="2"/>
  <c r="DU42" i="2"/>
  <c r="DW42" i="2" s="1"/>
  <c r="DT42" i="2"/>
  <c r="DQ42" i="2"/>
  <c r="DM42" i="2"/>
  <c r="DL42" i="2"/>
  <c r="DN42" i="2" s="1"/>
  <c r="DK42" i="2"/>
  <c r="DH42" i="2"/>
  <c r="DA42" i="2"/>
  <c r="CZ42" i="2"/>
  <c r="DB42" i="2" s="1"/>
  <c r="CY42" i="2"/>
  <c r="CV42" i="2"/>
  <c r="CS42" i="2"/>
  <c r="CP42" i="2"/>
  <c r="CO42" i="2"/>
  <c r="CN42" i="2"/>
  <c r="CM42" i="2"/>
  <c r="CJ42" i="2"/>
  <c r="CG42" i="2"/>
  <c r="CC42" i="2"/>
  <c r="CB42" i="2"/>
  <c r="CD42" i="2" s="1"/>
  <c r="CA42" i="2"/>
  <c r="BX42" i="2"/>
  <c r="BU42" i="2"/>
  <c r="BR42" i="2"/>
  <c r="BO42" i="2"/>
  <c r="BL42" i="2"/>
  <c r="BH42" i="2"/>
  <c r="DD42" i="2" s="1"/>
  <c r="BG42" i="2"/>
  <c r="DC42" i="2" s="1"/>
  <c r="BF42" i="2"/>
  <c r="BC42" i="2"/>
  <c r="AZ42" i="2"/>
  <c r="AW42" i="2"/>
  <c r="AT42" i="2"/>
  <c r="AQ42" i="2"/>
  <c r="AN42" i="2"/>
  <c r="AM42" i="2"/>
  <c r="DY42" i="2" s="1"/>
  <c r="AL42" i="2"/>
  <c r="AK42" i="2"/>
  <c r="AH42" i="2"/>
  <c r="AE42" i="2"/>
  <c r="AB42" i="2"/>
  <c r="Y42" i="2"/>
  <c r="V42" i="2"/>
  <c r="S42" i="2"/>
  <c r="P42" i="2"/>
  <c r="M42" i="2"/>
  <c r="J42" i="2"/>
  <c r="G42" i="2"/>
  <c r="D42" i="2"/>
  <c r="LD41" i="2"/>
  <c r="LA41" i="2"/>
  <c r="KV41" i="2"/>
  <c r="KT41" i="2"/>
  <c r="KW41" i="2" s="1"/>
  <c r="KS41" i="2"/>
  <c r="KU41" i="2" s="1"/>
  <c r="KR41" i="2"/>
  <c r="KO41" i="2"/>
  <c r="KL41" i="2"/>
  <c r="KI41" i="2"/>
  <c r="KF41" i="2"/>
  <c r="KB41" i="2"/>
  <c r="KA41" i="2"/>
  <c r="KC41" i="2" s="1"/>
  <c r="JZ41" i="2"/>
  <c r="JW41" i="2"/>
  <c r="JS41" i="2"/>
  <c r="JR41" i="2"/>
  <c r="JT41" i="2" s="1"/>
  <c r="JQ41" i="2"/>
  <c r="JN41" i="2"/>
  <c r="JK41" i="2"/>
  <c r="JG41" i="2"/>
  <c r="JF41" i="2"/>
  <c r="JH41" i="2" s="1"/>
  <c r="JE41" i="2"/>
  <c r="JB41" i="2"/>
  <c r="IY41" i="2"/>
  <c r="IR41" i="2"/>
  <c r="IS41" i="2" s="1"/>
  <c r="IQ41" i="2"/>
  <c r="IP41" i="2"/>
  <c r="IM41" i="2"/>
  <c r="IJ41" i="2"/>
  <c r="IC41" i="2"/>
  <c r="IB41" i="2"/>
  <c r="IE41" i="2" s="1"/>
  <c r="IA41" i="2"/>
  <c r="HX41" i="2"/>
  <c r="HU41" i="2"/>
  <c r="HR41" i="2"/>
  <c r="HN41" i="2"/>
  <c r="IF41" i="2" s="1"/>
  <c r="IU41" i="2" s="1"/>
  <c r="HM41" i="2"/>
  <c r="HL41" i="2"/>
  <c r="HI41" i="2"/>
  <c r="HF41" i="2"/>
  <c r="HC41" i="2"/>
  <c r="GW41" i="2"/>
  <c r="GT41" i="2"/>
  <c r="GP41" i="2"/>
  <c r="GO41" i="2"/>
  <c r="GQ41" i="2" s="1"/>
  <c r="GN41" i="2"/>
  <c r="GK41" i="2"/>
  <c r="GH41" i="2"/>
  <c r="GE41" i="2"/>
  <c r="FZ41" i="2"/>
  <c r="FY41" i="2"/>
  <c r="FU41" i="2"/>
  <c r="FU43" i="2" s="1"/>
  <c r="GA43" i="2" s="1"/>
  <c r="FT41" i="2"/>
  <c r="FV41" i="2" s="1"/>
  <c r="FS41" i="2"/>
  <c r="FO41" i="2"/>
  <c r="FN41" i="2"/>
  <c r="FP41" i="2" s="1"/>
  <c r="FM41" i="2"/>
  <c r="FJ41" i="2"/>
  <c r="FG41" i="2"/>
  <c r="FC41" i="2"/>
  <c r="FB41" i="2"/>
  <c r="GX41" i="2" s="1"/>
  <c r="FA41" i="2"/>
  <c r="EX41" i="2"/>
  <c r="EU41" i="2"/>
  <c r="ER41" i="2"/>
  <c r="EN41" i="2"/>
  <c r="EM41" i="2"/>
  <c r="EL41" i="2"/>
  <c r="EI41" i="2"/>
  <c r="EF41" i="2"/>
  <c r="EC41" i="2"/>
  <c r="DV41" i="2"/>
  <c r="DU41" i="2"/>
  <c r="DW41" i="2" s="1"/>
  <c r="DT41" i="2"/>
  <c r="DQ41" i="2"/>
  <c r="DM41" i="2"/>
  <c r="DL41" i="2"/>
  <c r="DN41" i="2" s="1"/>
  <c r="DK41" i="2"/>
  <c r="DH41" i="2"/>
  <c r="DA41" i="2"/>
  <c r="CZ41" i="2"/>
  <c r="DB41" i="2" s="1"/>
  <c r="CY41" i="2"/>
  <c r="CV41" i="2"/>
  <c r="CS41" i="2"/>
  <c r="CP41" i="2"/>
  <c r="CO41" i="2"/>
  <c r="CN41" i="2"/>
  <c r="CM41" i="2"/>
  <c r="CJ41" i="2"/>
  <c r="CG41" i="2"/>
  <c r="CC41" i="2"/>
  <c r="CB41" i="2"/>
  <c r="CD41" i="2" s="1"/>
  <c r="CA41" i="2"/>
  <c r="BX41" i="2"/>
  <c r="BU41" i="2"/>
  <c r="BR41" i="2"/>
  <c r="BO41" i="2"/>
  <c r="BL41" i="2"/>
  <c r="BH41" i="2"/>
  <c r="DD41" i="2" s="1"/>
  <c r="BG41" i="2"/>
  <c r="DC41" i="2" s="1"/>
  <c r="BF41" i="2"/>
  <c r="BC41" i="2"/>
  <c r="AZ41" i="2"/>
  <c r="AW41" i="2"/>
  <c r="AT41" i="2"/>
  <c r="AQ41" i="2"/>
  <c r="AN41" i="2"/>
  <c r="AM41" i="2"/>
  <c r="DY41" i="2" s="1"/>
  <c r="AL41" i="2"/>
  <c r="AK41" i="2"/>
  <c r="AH41" i="2"/>
  <c r="AE41" i="2"/>
  <c r="AB41" i="2"/>
  <c r="Y41" i="2"/>
  <c r="V41" i="2"/>
  <c r="S41" i="2"/>
  <c r="P41" i="2"/>
  <c r="M41" i="2"/>
  <c r="J41" i="2"/>
  <c r="G41" i="2"/>
  <c r="D41" i="2"/>
  <c r="LD40" i="2"/>
  <c r="LA40" i="2"/>
  <c r="KV40" i="2"/>
  <c r="KT40" i="2"/>
  <c r="KW40" i="2" s="1"/>
  <c r="KS40" i="2"/>
  <c r="KU40" i="2" s="1"/>
  <c r="KR40" i="2"/>
  <c r="KO40" i="2"/>
  <c r="KL40" i="2"/>
  <c r="KI40" i="2"/>
  <c r="KF40" i="2"/>
  <c r="KB40" i="2"/>
  <c r="KA40" i="2"/>
  <c r="KC40" i="2" s="1"/>
  <c r="JZ40" i="2"/>
  <c r="JW40" i="2"/>
  <c r="JO40" i="2"/>
  <c r="JO43" i="2" s="1"/>
  <c r="JQ43" i="2" s="1"/>
  <c r="JN40" i="2"/>
  <c r="JM40" i="2"/>
  <c r="JS40" i="2" s="1"/>
  <c r="JK40" i="2"/>
  <c r="JG40" i="2"/>
  <c r="JF40" i="2"/>
  <c r="JH40" i="2" s="1"/>
  <c r="JE40" i="2"/>
  <c r="JB40" i="2"/>
  <c r="IY40" i="2"/>
  <c r="IR40" i="2"/>
  <c r="IQ40" i="2"/>
  <c r="IS40" i="2" s="1"/>
  <c r="IP40" i="2"/>
  <c r="IM40" i="2"/>
  <c r="IJ40" i="2"/>
  <c r="IC40" i="2"/>
  <c r="IB40" i="2"/>
  <c r="ID40" i="2" s="1"/>
  <c r="IA40" i="2"/>
  <c r="HX40" i="2"/>
  <c r="HU40" i="2"/>
  <c r="HR40" i="2"/>
  <c r="HN40" i="2"/>
  <c r="IF40" i="2" s="1"/>
  <c r="IU40" i="2" s="1"/>
  <c r="HM40" i="2"/>
  <c r="IE40" i="2" s="1"/>
  <c r="HL40" i="2"/>
  <c r="HI40" i="2"/>
  <c r="HF40" i="2"/>
  <c r="HC40" i="2"/>
  <c r="GW40" i="2"/>
  <c r="GT40" i="2"/>
  <c r="GQ40" i="2"/>
  <c r="GP40" i="2"/>
  <c r="GO40" i="2"/>
  <c r="GN40" i="2"/>
  <c r="GK40" i="2"/>
  <c r="GH40" i="2"/>
  <c r="GE40" i="2"/>
  <c r="GB40" i="2"/>
  <c r="GA40" i="2"/>
  <c r="FZ40" i="2"/>
  <c r="FY40" i="2"/>
  <c r="FV40" i="2"/>
  <c r="FS40" i="2"/>
  <c r="FO40" i="2"/>
  <c r="FN40" i="2"/>
  <c r="FP40" i="2" s="1"/>
  <c r="FM40" i="2"/>
  <c r="FJ40" i="2"/>
  <c r="FG40" i="2"/>
  <c r="FC40" i="2"/>
  <c r="FB40" i="2"/>
  <c r="FD40" i="2" s="1"/>
  <c r="FA40" i="2"/>
  <c r="EX40" i="2"/>
  <c r="EU40" i="2"/>
  <c r="ER40" i="2"/>
  <c r="EN40" i="2"/>
  <c r="EO40" i="2" s="1"/>
  <c r="EM40" i="2"/>
  <c r="EL40" i="2"/>
  <c r="EI40" i="2"/>
  <c r="EF40" i="2"/>
  <c r="EC40" i="2"/>
  <c r="DV40" i="2"/>
  <c r="DU40" i="2"/>
  <c r="DW40" i="2" s="1"/>
  <c r="DT40" i="2"/>
  <c r="DQ40" i="2"/>
  <c r="DM40" i="2"/>
  <c r="DL40" i="2"/>
  <c r="DN40" i="2" s="1"/>
  <c r="DK40" i="2"/>
  <c r="DH40" i="2"/>
  <c r="DA40" i="2"/>
  <c r="CZ40" i="2"/>
  <c r="DB40" i="2" s="1"/>
  <c r="CY40" i="2"/>
  <c r="CV40" i="2"/>
  <c r="CS40" i="2"/>
  <c r="CP40" i="2"/>
  <c r="CO40" i="2"/>
  <c r="CN40" i="2"/>
  <c r="CM40" i="2"/>
  <c r="CJ40" i="2"/>
  <c r="CG40" i="2"/>
  <c r="CC40" i="2"/>
  <c r="CB40" i="2"/>
  <c r="CD40" i="2" s="1"/>
  <c r="CA40" i="2"/>
  <c r="BX40" i="2"/>
  <c r="BU40" i="2"/>
  <c r="BR40" i="2"/>
  <c r="BO40" i="2"/>
  <c r="BL40" i="2"/>
  <c r="BH40" i="2"/>
  <c r="DD40" i="2" s="1"/>
  <c r="BG40" i="2"/>
  <c r="DC40" i="2" s="1"/>
  <c r="BF40" i="2"/>
  <c r="BC40" i="2"/>
  <c r="AZ40" i="2"/>
  <c r="AW40" i="2"/>
  <c r="AT40" i="2"/>
  <c r="AQ40" i="2"/>
  <c r="AN40" i="2"/>
  <c r="AM40" i="2"/>
  <c r="AL40" i="2"/>
  <c r="AK40" i="2"/>
  <c r="AH40" i="2"/>
  <c r="AE40" i="2"/>
  <c r="AB40" i="2"/>
  <c r="Y40" i="2"/>
  <c r="V40" i="2"/>
  <c r="S40" i="2"/>
  <c r="P40" i="2"/>
  <c r="M40" i="2"/>
  <c r="J40" i="2"/>
  <c r="G40" i="2"/>
  <c r="D40" i="2"/>
  <c r="LD39" i="2"/>
  <c r="LA39" i="2"/>
  <c r="KV39" i="2"/>
  <c r="KX39" i="2" s="1"/>
  <c r="KT39" i="2"/>
  <c r="KW39" i="2" s="1"/>
  <c r="KS39" i="2"/>
  <c r="KU39" i="2" s="1"/>
  <c r="KR39" i="2"/>
  <c r="KO39" i="2"/>
  <c r="KL39" i="2"/>
  <c r="KI39" i="2"/>
  <c r="KF39" i="2"/>
  <c r="KB39" i="2"/>
  <c r="KA39" i="2"/>
  <c r="KC39" i="2" s="1"/>
  <c r="JZ39" i="2"/>
  <c r="JW39" i="2"/>
  <c r="JS39" i="2"/>
  <c r="JR39" i="2"/>
  <c r="JT39" i="2" s="1"/>
  <c r="JQ39" i="2"/>
  <c r="JN39" i="2"/>
  <c r="JK39" i="2"/>
  <c r="JG39" i="2"/>
  <c r="JF39" i="2"/>
  <c r="JH39" i="2" s="1"/>
  <c r="JE39" i="2"/>
  <c r="JB39" i="2"/>
  <c r="IY39" i="2"/>
  <c r="IR39" i="2"/>
  <c r="IS39" i="2" s="1"/>
  <c r="IQ39" i="2"/>
  <c r="IP39" i="2"/>
  <c r="IM39" i="2"/>
  <c r="IJ39" i="2"/>
  <c r="IC39" i="2"/>
  <c r="IB39" i="2"/>
  <c r="IE39" i="2" s="1"/>
  <c r="IA39" i="2"/>
  <c r="HX39" i="2"/>
  <c r="HU39" i="2"/>
  <c r="HR39" i="2"/>
  <c r="HN39" i="2"/>
  <c r="IF39" i="2" s="1"/>
  <c r="IU39" i="2" s="1"/>
  <c r="HM39" i="2"/>
  <c r="HL39" i="2"/>
  <c r="HI39" i="2"/>
  <c r="HF39" i="2"/>
  <c r="HC39" i="2"/>
  <c r="GW39" i="2"/>
  <c r="GT39" i="2"/>
  <c r="GP39" i="2"/>
  <c r="GO39" i="2"/>
  <c r="GQ39" i="2" s="1"/>
  <c r="GN39" i="2"/>
  <c r="GK39" i="2"/>
  <c r="GH39" i="2"/>
  <c r="GE39" i="2"/>
  <c r="GA39" i="2"/>
  <c r="FZ39" i="2"/>
  <c r="GB39" i="2" s="1"/>
  <c r="FY39" i="2"/>
  <c r="FV39" i="2"/>
  <c r="FS39" i="2"/>
  <c r="FN39" i="2"/>
  <c r="FM39" i="2"/>
  <c r="FJ39" i="2"/>
  <c r="FI39" i="2"/>
  <c r="FO39" i="2" s="1"/>
  <c r="FG39" i="2"/>
  <c r="FC39" i="2"/>
  <c r="FD39" i="2" s="1"/>
  <c r="FB39" i="2"/>
  <c r="FA39" i="2"/>
  <c r="EX39" i="2"/>
  <c r="EU39" i="2"/>
  <c r="ER39" i="2"/>
  <c r="EN39" i="2"/>
  <c r="GY39" i="2" s="1"/>
  <c r="EL39" i="2"/>
  <c r="EH39" i="2"/>
  <c r="EG39" i="2"/>
  <c r="EM39" i="2" s="1"/>
  <c r="EF39" i="2"/>
  <c r="EC39" i="2"/>
  <c r="DV39" i="2"/>
  <c r="DU39" i="2"/>
  <c r="DW39" i="2" s="1"/>
  <c r="DT39" i="2"/>
  <c r="DQ39" i="2"/>
  <c r="DM39" i="2"/>
  <c r="DN39" i="2" s="1"/>
  <c r="DL39" i="2"/>
  <c r="DK39" i="2"/>
  <c r="DH39" i="2"/>
  <c r="DA39" i="2"/>
  <c r="DB39" i="2" s="1"/>
  <c r="CZ39" i="2"/>
  <c r="CY39" i="2"/>
  <c r="CV39" i="2"/>
  <c r="CS39" i="2"/>
  <c r="CP39" i="2"/>
  <c r="CO39" i="2"/>
  <c r="CN39" i="2"/>
  <c r="CM39" i="2"/>
  <c r="CJ39" i="2"/>
  <c r="CG39" i="2"/>
  <c r="CC39" i="2"/>
  <c r="CB39" i="2"/>
  <c r="CD39" i="2" s="1"/>
  <c r="CA39" i="2"/>
  <c r="BX39" i="2"/>
  <c r="BU39" i="2"/>
  <c r="BR39" i="2"/>
  <c r="BO39" i="2"/>
  <c r="BL39" i="2"/>
  <c r="BI39" i="2"/>
  <c r="BH39" i="2"/>
  <c r="DD39" i="2" s="1"/>
  <c r="BG39" i="2"/>
  <c r="DC39" i="2" s="1"/>
  <c r="DE39" i="2" s="1"/>
  <c r="BF39" i="2"/>
  <c r="BC39" i="2"/>
  <c r="AZ39" i="2"/>
  <c r="AW39" i="2"/>
  <c r="AT39" i="2"/>
  <c r="AQ39" i="2"/>
  <c r="AN39" i="2"/>
  <c r="AM39" i="2"/>
  <c r="AL39" i="2"/>
  <c r="AK39" i="2"/>
  <c r="AH39" i="2"/>
  <c r="AE39" i="2"/>
  <c r="AB39" i="2"/>
  <c r="Y39" i="2"/>
  <c r="V39" i="2"/>
  <c r="S39" i="2"/>
  <c r="P39" i="2"/>
  <c r="M39" i="2"/>
  <c r="J39" i="2"/>
  <c r="G39" i="2"/>
  <c r="F39" i="2"/>
  <c r="DY39" i="2" s="1"/>
  <c r="LF39" i="2" s="1"/>
  <c r="D39" i="2"/>
  <c r="LD38" i="2"/>
  <c r="LA38" i="2"/>
  <c r="KV38" i="2"/>
  <c r="KX38" i="2" s="1"/>
  <c r="KU38" i="2"/>
  <c r="KT38" i="2"/>
  <c r="KW38" i="2" s="1"/>
  <c r="KS38" i="2"/>
  <c r="KR38" i="2"/>
  <c r="KO38" i="2"/>
  <c r="KL38" i="2"/>
  <c r="KI38" i="2"/>
  <c r="KF38" i="2"/>
  <c r="KC38" i="2"/>
  <c r="KB38" i="2"/>
  <c r="KA38" i="2"/>
  <c r="JZ38" i="2"/>
  <c r="JW38" i="2"/>
  <c r="JS38" i="2"/>
  <c r="JR38" i="2"/>
  <c r="JT38" i="2" s="1"/>
  <c r="JQ38" i="2"/>
  <c r="JN38" i="2"/>
  <c r="JK38" i="2"/>
  <c r="JG38" i="2"/>
  <c r="JF38" i="2"/>
  <c r="JH38" i="2" s="1"/>
  <c r="JE38" i="2"/>
  <c r="JB38" i="2"/>
  <c r="IY38" i="2"/>
  <c r="IR38" i="2"/>
  <c r="IQ38" i="2"/>
  <c r="IS38" i="2" s="1"/>
  <c r="IP38" i="2"/>
  <c r="IM38" i="2"/>
  <c r="IJ38" i="2"/>
  <c r="IC38" i="2"/>
  <c r="IB38" i="2"/>
  <c r="ID38" i="2" s="1"/>
  <c r="IA38" i="2"/>
  <c r="HX38" i="2"/>
  <c r="HU38" i="2"/>
  <c r="HR38" i="2"/>
  <c r="HN38" i="2"/>
  <c r="IF38" i="2" s="1"/>
  <c r="IU38" i="2" s="1"/>
  <c r="HM38" i="2"/>
  <c r="IE38" i="2" s="1"/>
  <c r="HL38" i="2"/>
  <c r="HI38" i="2"/>
  <c r="HF38" i="2"/>
  <c r="HC38" i="2"/>
  <c r="GW38" i="2"/>
  <c r="GT38" i="2"/>
  <c r="GQ38" i="2"/>
  <c r="GP38" i="2"/>
  <c r="GO38" i="2"/>
  <c r="GN38" i="2"/>
  <c r="GK38" i="2"/>
  <c r="GH38" i="2"/>
  <c r="GE38" i="2"/>
  <c r="GB38" i="2"/>
  <c r="GA38" i="2"/>
  <c r="FZ38" i="2"/>
  <c r="FY38" i="2"/>
  <c r="FV38" i="2"/>
  <c r="FS38" i="2"/>
  <c r="FN38" i="2"/>
  <c r="FM38" i="2"/>
  <c r="FI38" i="2"/>
  <c r="FI43" i="2" s="1"/>
  <c r="FH38" i="2"/>
  <c r="FJ38" i="2" s="1"/>
  <c r="FG38" i="2"/>
  <c r="FC38" i="2"/>
  <c r="FB38" i="2"/>
  <c r="GX38" i="2" s="1"/>
  <c r="FA38" i="2"/>
  <c r="EX38" i="2"/>
  <c r="EU38" i="2"/>
  <c r="ER38" i="2"/>
  <c r="EN38" i="2"/>
  <c r="EM38" i="2"/>
  <c r="EO38" i="2" s="1"/>
  <c r="EL38" i="2"/>
  <c r="EI38" i="2"/>
  <c r="EF38" i="2"/>
  <c r="EC38" i="2"/>
  <c r="DV38" i="2"/>
  <c r="DU38" i="2"/>
  <c r="DW38" i="2" s="1"/>
  <c r="DT38" i="2"/>
  <c r="DQ38" i="2"/>
  <c r="DM38" i="2"/>
  <c r="DL38" i="2"/>
  <c r="DN38" i="2" s="1"/>
  <c r="DK38" i="2"/>
  <c r="DH38" i="2"/>
  <c r="DA38" i="2"/>
  <c r="CZ38" i="2"/>
  <c r="DB38" i="2" s="1"/>
  <c r="CY38" i="2"/>
  <c r="CV38" i="2"/>
  <c r="CS38" i="2"/>
  <c r="CO38" i="2"/>
  <c r="CN38" i="2"/>
  <c r="CP38" i="2" s="1"/>
  <c r="CM38" i="2"/>
  <c r="CJ38" i="2"/>
  <c r="CG38" i="2"/>
  <c r="CD38" i="2"/>
  <c r="CC38" i="2"/>
  <c r="CB38" i="2"/>
  <c r="CA38" i="2"/>
  <c r="BX38" i="2"/>
  <c r="BU38" i="2"/>
  <c r="BR38" i="2"/>
  <c r="BO38" i="2"/>
  <c r="BL38" i="2"/>
  <c r="BI38" i="2"/>
  <c r="BH38" i="2"/>
  <c r="DD38" i="2" s="1"/>
  <c r="BG38" i="2"/>
  <c r="DC38" i="2" s="1"/>
  <c r="BF38" i="2"/>
  <c r="BC38" i="2"/>
  <c r="AZ38" i="2"/>
  <c r="AW38" i="2"/>
  <c r="AT38" i="2"/>
  <c r="AQ38" i="2"/>
  <c r="AM38" i="2"/>
  <c r="DY38" i="2" s="1"/>
  <c r="AL38" i="2"/>
  <c r="AN38" i="2" s="1"/>
  <c r="AK38" i="2"/>
  <c r="AH38" i="2"/>
  <c r="AE38" i="2"/>
  <c r="AB38" i="2"/>
  <c r="Y38" i="2"/>
  <c r="V38" i="2"/>
  <c r="S38" i="2"/>
  <c r="P38" i="2"/>
  <c r="M38" i="2"/>
  <c r="J38" i="2"/>
  <c r="G38" i="2"/>
  <c r="D38" i="2"/>
  <c r="LD37" i="2"/>
  <c r="LA37" i="2"/>
  <c r="KV37" i="2"/>
  <c r="KU37" i="2"/>
  <c r="KT37" i="2"/>
  <c r="KS37" i="2"/>
  <c r="KR37" i="2"/>
  <c r="KO37" i="2"/>
  <c r="KL37" i="2"/>
  <c r="KI37" i="2"/>
  <c r="KF37" i="2"/>
  <c r="KE37" i="2"/>
  <c r="KE43" i="2" s="1"/>
  <c r="KW43" i="2" s="1"/>
  <c r="KD37" i="2"/>
  <c r="KB37" i="2"/>
  <c r="KC37" i="2" s="1"/>
  <c r="KA37" i="2"/>
  <c r="JZ37" i="2"/>
  <c r="JW37" i="2"/>
  <c r="JT37" i="2"/>
  <c r="JS37" i="2"/>
  <c r="JR37" i="2"/>
  <c r="JQ37" i="2"/>
  <c r="JN37" i="2"/>
  <c r="JK37" i="2"/>
  <c r="JG37" i="2"/>
  <c r="JF37" i="2"/>
  <c r="JH37" i="2" s="1"/>
  <c r="JE37" i="2"/>
  <c r="JB37" i="2"/>
  <c r="IY37" i="2"/>
  <c r="IR37" i="2"/>
  <c r="IQ37" i="2"/>
  <c r="IS37" i="2" s="1"/>
  <c r="IP37" i="2"/>
  <c r="IM37" i="2"/>
  <c r="IJ37" i="2"/>
  <c r="ID37" i="2"/>
  <c r="IC37" i="2"/>
  <c r="IB37" i="2"/>
  <c r="IA37" i="2"/>
  <c r="HX37" i="2"/>
  <c r="HU37" i="2"/>
  <c r="HR37" i="2"/>
  <c r="HN37" i="2"/>
  <c r="IF37" i="2" s="1"/>
  <c r="IU37" i="2" s="1"/>
  <c r="HM37" i="2"/>
  <c r="IE37" i="2" s="1"/>
  <c r="HL37" i="2"/>
  <c r="HI37" i="2"/>
  <c r="HF37" i="2"/>
  <c r="HC37" i="2"/>
  <c r="GW37" i="2"/>
  <c r="GT37" i="2"/>
  <c r="GP37" i="2"/>
  <c r="GQ37" i="2" s="1"/>
  <c r="GO37" i="2"/>
  <c r="GN37" i="2"/>
  <c r="GK37" i="2"/>
  <c r="GH37" i="2"/>
  <c r="GE37" i="2"/>
  <c r="GA37" i="2"/>
  <c r="FZ37" i="2"/>
  <c r="GB37" i="2" s="1"/>
  <c r="FY37" i="2"/>
  <c r="FV37" i="2"/>
  <c r="FS37" i="2"/>
  <c r="FP37" i="2"/>
  <c r="FO37" i="2"/>
  <c r="FN37" i="2"/>
  <c r="FM37" i="2"/>
  <c r="FJ37" i="2"/>
  <c r="FG37" i="2"/>
  <c r="FC37" i="2"/>
  <c r="FB37" i="2"/>
  <c r="FD37" i="2" s="1"/>
  <c r="FA37" i="2"/>
  <c r="EX37" i="2"/>
  <c r="EU37" i="2"/>
  <c r="ER37" i="2"/>
  <c r="EN37" i="2"/>
  <c r="GY37" i="2" s="1"/>
  <c r="EM37" i="2"/>
  <c r="EO37" i="2" s="1"/>
  <c r="EL37" i="2"/>
  <c r="EI37" i="2"/>
  <c r="EF37" i="2"/>
  <c r="EC37" i="2"/>
  <c r="DV37" i="2"/>
  <c r="DU37" i="2"/>
  <c r="DW37" i="2" s="1"/>
  <c r="DT37" i="2"/>
  <c r="DQ37" i="2"/>
  <c r="DM37" i="2"/>
  <c r="DL37" i="2"/>
  <c r="DN37" i="2" s="1"/>
  <c r="DK37" i="2"/>
  <c r="DH37" i="2"/>
  <c r="DA37" i="2"/>
  <c r="CZ37" i="2"/>
  <c r="DB37" i="2" s="1"/>
  <c r="CY37" i="2"/>
  <c r="CV37" i="2"/>
  <c r="CS37" i="2"/>
  <c r="CO37" i="2"/>
  <c r="CN37" i="2"/>
  <c r="CP37" i="2" s="1"/>
  <c r="CM37" i="2"/>
  <c r="CJ37" i="2"/>
  <c r="CG37" i="2"/>
  <c r="CD37" i="2"/>
  <c r="CC37" i="2"/>
  <c r="CB37" i="2"/>
  <c r="CA37" i="2"/>
  <c r="BX37" i="2"/>
  <c r="BU37" i="2"/>
  <c r="BR37" i="2"/>
  <c r="BO37" i="2"/>
  <c r="BL37" i="2"/>
  <c r="BI37" i="2"/>
  <c r="BH37" i="2"/>
  <c r="DD37" i="2" s="1"/>
  <c r="BG37" i="2"/>
  <c r="DC37" i="2" s="1"/>
  <c r="BF37" i="2"/>
  <c r="BC37" i="2"/>
  <c r="AZ37" i="2"/>
  <c r="AW37" i="2"/>
  <c r="AT37" i="2"/>
  <c r="AQ37" i="2"/>
  <c r="AM37" i="2"/>
  <c r="DY37" i="2" s="1"/>
  <c r="AL37" i="2"/>
  <c r="AN37" i="2" s="1"/>
  <c r="AK37" i="2"/>
  <c r="AH37" i="2"/>
  <c r="AE37" i="2"/>
  <c r="AB37" i="2"/>
  <c r="Y37" i="2"/>
  <c r="V37" i="2"/>
  <c r="S37" i="2"/>
  <c r="P37" i="2"/>
  <c r="M37" i="2"/>
  <c r="J37" i="2"/>
  <c r="G37" i="2"/>
  <c r="D37" i="2"/>
  <c r="LD36" i="2"/>
  <c r="LA36" i="2"/>
  <c r="KV36" i="2"/>
  <c r="KX36" i="2" s="1"/>
  <c r="KU36" i="2"/>
  <c r="KT36" i="2"/>
  <c r="KW36" i="2" s="1"/>
  <c r="KS36" i="2"/>
  <c r="KR36" i="2"/>
  <c r="KO36" i="2"/>
  <c r="KL36" i="2"/>
  <c r="KI36" i="2"/>
  <c r="KF36" i="2"/>
  <c r="KC36" i="2"/>
  <c r="KB36" i="2"/>
  <c r="KA36" i="2"/>
  <c r="JZ36" i="2"/>
  <c r="JW36" i="2"/>
  <c r="JS36" i="2"/>
  <c r="JR36" i="2"/>
  <c r="JT36" i="2" s="1"/>
  <c r="JQ36" i="2"/>
  <c r="JN36" i="2"/>
  <c r="JK36" i="2"/>
  <c r="JG36" i="2"/>
  <c r="JF36" i="2"/>
  <c r="JH36" i="2" s="1"/>
  <c r="JE36" i="2"/>
  <c r="JB36" i="2"/>
  <c r="IY36" i="2"/>
  <c r="IR36" i="2"/>
  <c r="IQ36" i="2"/>
  <c r="IS36" i="2" s="1"/>
  <c r="IP36" i="2"/>
  <c r="IM36" i="2"/>
  <c r="IJ36" i="2"/>
  <c r="IC36" i="2"/>
  <c r="IB36" i="2"/>
  <c r="ID36" i="2" s="1"/>
  <c r="IA36" i="2"/>
  <c r="HX36" i="2"/>
  <c r="HU36" i="2"/>
  <c r="HR36" i="2"/>
  <c r="HN36" i="2"/>
  <c r="IF36" i="2" s="1"/>
  <c r="IU36" i="2" s="1"/>
  <c r="HM36" i="2"/>
  <c r="IE36" i="2" s="1"/>
  <c r="HL36" i="2"/>
  <c r="HI36" i="2"/>
  <c r="HF36" i="2"/>
  <c r="HC36" i="2"/>
  <c r="GW36" i="2"/>
  <c r="GT36" i="2"/>
  <c r="GO36" i="2"/>
  <c r="GN36" i="2"/>
  <c r="GJ36" i="2"/>
  <c r="GP36" i="2" s="1"/>
  <c r="GQ36" i="2" s="1"/>
  <c r="GI36" i="2"/>
  <c r="GI43" i="2" s="1"/>
  <c r="GK43" i="2" s="1"/>
  <c r="GH36" i="2"/>
  <c r="GE36" i="2"/>
  <c r="GA36" i="2"/>
  <c r="FZ36" i="2"/>
  <c r="GB36" i="2" s="1"/>
  <c r="FY36" i="2"/>
  <c r="FV36" i="2"/>
  <c r="FS36" i="2"/>
  <c r="FP36" i="2"/>
  <c r="FO36" i="2"/>
  <c r="FN36" i="2"/>
  <c r="FM36" i="2"/>
  <c r="FJ36" i="2"/>
  <c r="FG36" i="2"/>
  <c r="FC36" i="2"/>
  <c r="FB36" i="2"/>
  <c r="GX36" i="2" s="1"/>
  <c r="FA36" i="2"/>
  <c r="EX36" i="2"/>
  <c r="EU36" i="2"/>
  <c r="ER36" i="2"/>
  <c r="EN36" i="2"/>
  <c r="GY36" i="2" s="1"/>
  <c r="EM36" i="2"/>
  <c r="EO36" i="2" s="1"/>
  <c r="EL36" i="2"/>
  <c r="EI36" i="2"/>
  <c r="EF36" i="2"/>
  <c r="EC36" i="2"/>
  <c r="DV36" i="2"/>
  <c r="DU36" i="2"/>
  <c r="DW36" i="2" s="1"/>
  <c r="DT36" i="2"/>
  <c r="DQ36" i="2"/>
  <c r="DM36" i="2"/>
  <c r="DL36" i="2"/>
  <c r="DN36" i="2" s="1"/>
  <c r="DK36" i="2"/>
  <c r="DH36" i="2"/>
  <c r="DA36" i="2"/>
  <c r="CZ36" i="2"/>
  <c r="DB36" i="2" s="1"/>
  <c r="CY36" i="2"/>
  <c r="CV36" i="2"/>
  <c r="CS36" i="2"/>
  <c r="CO36" i="2"/>
  <c r="CN36" i="2"/>
  <c r="CP36" i="2" s="1"/>
  <c r="CM36" i="2"/>
  <c r="CJ36" i="2"/>
  <c r="CG36" i="2"/>
  <c r="CD36" i="2"/>
  <c r="CC36" i="2"/>
  <c r="CB36" i="2"/>
  <c r="CA36" i="2"/>
  <c r="BX36" i="2"/>
  <c r="BU36" i="2"/>
  <c r="BR36" i="2"/>
  <c r="BO36" i="2"/>
  <c r="BL36" i="2"/>
  <c r="BI36" i="2"/>
  <c r="BH36" i="2"/>
  <c r="DD36" i="2" s="1"/>
  <c r="BG36" i="2"/>
  <c r="DC36" i="2" s="1"/>
  <c r="BF36" i="2"/>
  <c r="BC36" i="2"/>
  <c r="AZ36" i="2"/>
  <c r="AW36" i="2"/>
  <c r="AT36" i="2"/>
  <c r="AQ36" i="2"/>
  <c r="AM36" i="2"/>
  <c r="DY36" i="2" s="1"/>
  <c r="AL36" i="2"/>
  <c r="AN36" i="2" s="1"/>
  <c r="AK36" i="2"/>
  <c r="AH36" i="2"/>
  <c r="AE36" i="2"/>
  <c r="AB36" i="2"/>
  <c r="Y36" i="2"/>
  <c r="V36" i="2"/>
  <c r="S36" i="2"/>
  <c r="P36" i="2"/>
  <c r="M36" i="2"/>
  <c r="J36" i="2"/>
  <c r="G36" i="2"/>
  <c r="D36" i="2"/>
  <c r="LD35" i="2"/>
  <c r="LA35" i="2"/>
  <c r="KW35" i="2"/>
  <c r="KV35" i="2"/>
  <c r="KX35" i="2" s="1"/>
  <c r="KU35" i="2"/>
  <c r="KT35" i="2"/>
  <c r="KS35" i="2"/>
  <c r="KR35" i="2"/>
  <c r="KO35" i="2"/>
  <c r="KL35" i="2"/>
  <c r="KI35" i="2"/>
  <c r="KF35" i="2"/>
  <c r="KC35" i="2"/>
  <c r="KB35" i="2"/>
  <c r="KA35" i="2"/>
  <c r="JZ35" i="2"/>
  <c r="JW35" i="2"/>
  <c r="JS35" i="2"/>
  <c r="JR35" i="2"/>
  <c r="JT35" i="2" s="1"/>
  <c r="JQ35" i="2"/>
  <c r="JN35" i="2"/>
  <c r="JK35" i="2"/>
  <c r="JG35" i="2"/>
  <c r="JF35" i="2"/>
  <c r="JH35" i="2" s="1"/>
  <c r="JE35" i="2"/>
  <c r="JB35" i="2"/>
  <c r="IY35" i="2"/>
  <c r="IR35" i="2"/>
  <c r="IQ35" i="2"/>
  <c r="IS35" i="2" s="1"/>
  <c r="IP35" i="2"/>
  <c r="IM35" i="2"/>
  <c r="IJ35" i="2"/>
  <c r="IC35" i="2"/>
  <c r="IB35" i="2"/>
  <c r="ID35" i="2" s="1"/>
  <c r="IA35" i="2"/>
  <c r="HX35" i="2"/>
  <c r="HU35" i="2"/>
  <c r="HR35" i="2"/>
  <c r="HN35" i="2"/>
  <c r="IF35" i="2" s="1"/>
  <c r="IU35" i="2" s="1"/>
  <c r="HM35" i="2"/>
  <c r="IE35" i="2" s="1"/>
  <c r="HL35" i="2"/>
  <c r="HI35" i="2"/>
  <c r="HF35" i="2"/>
  <c r="HC35" i="2"/>
  <c r="GW35" i="2"/>
  <c r="GT35" i="2"/>
  <c r="GQ35" i="2"/>
  <c r="GP35" i="2"/>
  <c r="GO35" i="2"/>
  <c r="GN35" i="2"/>
  <c r="GK35" i="2"/>
  <c r="GH35" i="2"/>
  <c r="GE35" i="2"/>
  <c r="GB35" i="2"/>
  <c r="GA35" i="2"/>
  <c r="FZ35" i="2"/>
  <c r="FY35" i="2"/>
  <c r="FV35" i="2"/>
  <c r="FS35" i="2"/>
  <c r="FO35" i="2"/>
  <c r="FN35" i="2"/>
  <c r="FP35" i="2" s="1"/>
  <c r="FM35" i="2"/>
  <c r="FJ35" i="2"/>
  <c r="FG35" i="2"/>
  <c r="FC35" i="2"/>
  <c r="FB35" i="2"/>
  <c r="FD35" i="2" s="1"/>
  <c r="FA35" i="2"/>
  <c r="EX35" i="2"/>
  <c r="EU35" i="2"/>
  <c r="EQ35" i="2"/>
  <c r="EQ43" i="2" s="1"/>
  <c r="EP35" i="2"/>
  <c r="ER35" i="2" s="1"/>
  <c r="EN35" i="2"/>
  <c r="GY35" i="2" s="1"/>
  <c r="EM35" i="2"/>
  <c r="EO35" i="2" s="1"/>
  <c r="EL35" i="2"/>
  <c r="EI35" i="2"/>
  <c r="EF35" i="2"/>
  <c r="EC35" i="2"/>
  <c r="DV35" i="2"/>
  <c r="DU35" i="2"/>
  <c r="DW35" i="2" s="1"/>
  <c r="DT35" i="2"/>
  <c r="DQ35" i="2"/>
  <c r="DM35" i="2"/>
  <c r="DL35" i="2"/>
  <c r="DN35" i="2" s="1"/>
  <c r="DK35" i="2"/>
  <c r="DH35" i="2"/>
  <c r="DA35" i="2"/>
  <c r="CZ35" i="2"/>
  <c r="DB35" i="2" s="1"/>
  <c r="CY35" i="2"/>
  <c r="CV35" i="2"/>
  <c r="CS35" i="2"/>
  <c r="CO35" i="2"/>
  <c r="CN35" i="2"/>
  <c r="CP35" i="2" s="1"/>
  <c r="CM35" i="2"/>
  <c r="CJ35" i="2"/>
  <c r="CG35" i="2"/>
  <c r="CD35" i="2"/>
  <c r="CC35" i="2"/>
  <c r="CB35" i="2"/>
  <c r="CA35" i="2"/>
  <c r="BX35" i="2"/>
  <c r="BU35" i="2"/>
  <c r="BR35" i="2"/>
  <c r="BO35" i="2"/>
  <c r="BL35" i="2"/>
  <c r="BI35" i="2"/>
  <c r="BH35" i="2"/>
  <c r="DD35" i="2" s="1"/>
  <c r="BG35" i="2"/>
  <c r="DC35" i="2" s="1"/>
  <c r="BF35" i="2"/>
  <c r="BC35" i="2"/>
  <c r="AZ35" i="2"/>
  <c r="AW35" i="2"/>
  <c r="AT35" i="2"/>
  <c r="AQ35" i="2"/>
  <c r="AM35" i="2"/>
  <c r="DY35" i="2" s="1"/>
  <c r="AL35" i="2"/>
  <c r="AN35" i="2" s="1"/>
  <c r="AK35" i="2"/>
  <c r="AH35" i="2"/>
  <c r="AE35" i="2"/>
  <c r="AB35" i="2"/>
  <c r="Y35" i="2"/>
  <c r="V35" i="2"/>
  <c r="S35" i="2"/>
  <c r="P35" i="2"/>
  <c r="M35" i="2"/>
  <c r="J35" i="2"/>
  <c r="G35" i="2"/>
  <c r="D35" i="2"/>
  <c r="LD34" i="2"/>
  <c r="LA34" i="2"/>
  <c r="KW34" i="2"/>
  <c r="KV34" i="2"/>
  <c r="KX34" i="2" s="1"/>
  <c r="KU34" i="2"/>
  <c r="KT34" i="2"/>
  <c r="KS34" i="2"/>
  <c r="KR34" i="2"/>
  <c r="KO34" i="2"/>
  <c r="KL34" i="2"/>
  <c r="KI34" i="2"/>
  <c r="KF34" i="2"/>
  <c r="KC34" i="2"/>
  <c r="KB34" i="2"/>
  <c r="KA34" i="2"/>
  <c r="JZ34" i="2"/>
  <c r="JW34" i="2"/>
  <c r="JS34" i="2"/>
  <c r="JR34" i="2"/>
  <c r="JT34" i="2" s="1"/>
  <c r="JQ34" i="2"/>
  <c r="JN34" i="2"/>
  <c r="JK34" i="2"/>
  <c r="JG34" i="2"/>
  <c r="JF34" i="2"/>
  <c r="JH34" i="2" s="1"/>
  <c r="JE34" i="2"/>
  <c r="JB34" i="2"/>
  <c r="IY34" i="2"/>
  <c r="IR34" i="2"/>
  <c r="IQ34" i="2"/>
  <c r="IS34" i="2" s="1"/>
  <c r="IP34" i="2"/>
  <c r="IM34" i="2"/>
  <c r="II34" i="2"/>
  <c r="II43" i="2" s="1"/>
  <c r="IH34" i="2"/>
  <c r="IJ34" i="2" s="1"/>
  <c r="ID34" i="2"/>
  <c r="IC34" i="2"/>
  <c r="IB34" i="2"/>
  <c r="IA34" i="2"/>
  <c r="HX34" i="2"/>
  <c r="HU34" i="2"/>
  <c r="HR34" i="2"/>
  <c r="HN34" i="2"/>
  <c r="IF34" i="2" s="1"/>
  <c r="IU34" i="2" s="1"/>
  <c r="HM34" i="2"/>
  <c r="IE34" i="2" s="1"/>
  <c r="HL34" i="2"/>
  <c r="HI34" i="2"/>
  <c r="HF34" i="2"/>
  <c r="HC34" i="2"/>
  <c r="GW34" i="2"/>
  <c r="GT34" i="2"/>
  <c r="GQ34" i="2"/>
  <c r="GP34" i="2"/>
  <c r="GO34" i="2"/>
  <c r="GN34" i="2"/>
  <c r="GK34" i="2"/>
  <c r="GH34" i="2"/>
  <c r="GE34" i="2"/>
  <c r="GA34" i="2"/>
  <c r="FZ34" i="2"/>
  <c r="GB34" i="2" s="1"/>
  <c r="FY34" i="2"/>
  <c r="FV34" i="2"/>
  <c r="FS34" i="2"/>
  <c r="FP34" i="2"/>
  <c r="FO34" i="2"/>
  <c r="FN34" i="2"/>
  <c r="FM34" i="2"/>
  <c r="FJ34" i="2"/>
  <c r="FG34" i="2"/>
  <c r="FC34" i="2"/>
  <c r="FB34" i="2"/>
  <c r="FD34" i="2" s="1"/>
  <c r="FA34" i="2"/>
  <c r="EX34" i="2"/>
  <c r="EU34" i="2"/>
  <c r="ER34" i="2"/>
  <c r="EN34" i="2"/>
  <c r="GY34" i="2" s="1"/>
  <c r="EM34" i="2"/>
  <c r="EO34" i="2" s="1"/>
  <c r="EL34" i="2"/>
  <c r="EI34" i="2"/>
  <c r="EF34" i="2"/>
  <c r="EC34" i="2"/>
  <c r="DV34" i="2"/>
  <c r="DU34" i="2"/>
  <c r="DW34" i="2" s="1"/>
  <c r="DT34" i="2"/>
  <c r="DQ34" i="2"/>
  <c r="DM34" i="2"/>
  <c r="DL34" i="2"/>
  <c r="DN34" i="2" s="1"/>
  <c r="DK34" i="2"/>
  <c r="DH34" i="2"/>
  <c r="DA34" i="2"/>
  <c r="CZ34" i="2"/>
  <c r="DB34" i="2" s="1"/>
  <c r="CY34" i="2"/>
  <c r="CV34" i="2"/>
  <c r="CS34" i="2"/>
  <c r="CO34" i="2"/>
  <c r="CN34" i="2"/>
  <c r="CP34" i="2" s="1"/>
  <c r="CM34" i="2"/>
  <c r="CJ34" i="2"/>
  <c r="CG34" i="2"/>
  <c r="CD34" i="2"/>
  <c r="CC34" i="2"/>
  <c r="CB34" i="2"/>
  <c r="CA34" i="2"/>
  <c r="BX34" i="2"/>
  <c r="BU34" i="2"/>
  <c r="BR34" i="2"/>
  <c r="BO34" i="2"/>
  <c r="BL34" i="2"/>
  <c r="BI34" i="2"/>
  <c r="BH34" i="2"/>
  <c r="DD34" i="2" s="1"/>
  <c r="BG34" i="2"/>
  <c r="DC34" i="2" s="1"/>
  <c r="BF34" i="2"/>
  <c r="BC34" i="2"/>
  <c r="AZ34" i="2"/>
  <c r="AW34" i="2"/>
  <c r="AT34" i="2"/>
  <c r="AQ34" i="2"/>
  <c r="AM34" i="2"/>
  <c r="DY34" i="2" s="1"/>
  <c r="AL34" i="2"/>
  <c r="AN34" i="2" s="1"/>
  <c r="AK34" i="2"/>
  <c r="AH34" i="2"/>
  <c r="AE34" i="2"/>
  <c r="AB34" i="2"/>
  <c r="Y34" i="2"/>
  <c r="V34" i="2"/>
  <c r="S34" i="2"/>
  <c r="P34" i="2"/>
  <c r="M34" i="2"/>
  <c r="J34" i="2"/>
  <c r="G34" i="2"/>
  <c r="D34" i="2"/>
  <c r="LD33" i="2"/>
  <c r="LA33" i="2"/>
  <c r="KV33" i="2"/>
  <c r="KX33" i="2" s="1"/>
  <c r="KU33" i="2"/>
  <c r="KT33" i="2"/>
  <c r="KW33" i="2" s="1"/>
  <c r="KS33" i="2"/>
  <c r="KR33" i="2"/>
  <c r="KO33" i="2"/>
  <c r="KL33" i="2"/>
  <c r="KI33" i="2"/>
  <c r="KF33" i="2"/>
  <c r="KC33" i="2"/>
  <c r="KB33" i="2"/>
  <c r="KA33" i="2"/>
  <c r="JZ33" i="2"/>
  <c r="JW33" i="2"/>
  <c r="JS33" i="2"/>
  <c r="JR33" i="2"/>
  <c r="JT33" i="2" s="1"/>
  <c r="JQ33" i="2"/>
  <c r="JN33" i="2"/>
  <c r="JK33" i="2"/>
  <c r="JG33" i="2"/>
  <c r="JF33" i="2"/>
  <c r="JH33" i="2" s="1"/>
  <c r="JE33" i="2"/>
  <c r="JB33" i="2"/>
  <c r="IY33" i="2"/>
  <c r="IR33" i="2"/>
  <c r="IQ33" i="2"/>
  <c r="IS33" i="2" s="1"/>
  <c r="IP33" i="2"/>
  <c r="IM33" i="2"/>
  <c r="IJ33" i="2"/>
  <c r="IC33" i="2"/>
  <c r="IB33" i="2"/>
  <c r="ID33" i="2" s="1"/>
  <c r="IA33" i="2"/>
  <c r="HX33" i="2"/>
  <c r="HU33" i="2"/>
  <c r="HR33" i="2"/>
  <c r="HN33" i="2"/>
  <c r="IF33" i="2" s="1"/>
  <c r="IU33" i="2" s="1"/>
  <c r="HM33" i="2"/>
  <c r="IE33" i="2" s="1"/>
  <c r="HL33" i="2"/>
  <c r="HI33" i="2"/>
  <c r="HF33" i="2"/>
  <c r="HC33" i="2"/>
  <c r="GW33" i="2"/>
  <c r="GT33" i="2"/>
  <c r="GQ33" i="2"/>
  <c r="GP33" i="2"/>
  <c r="GO33" i="2"/>
  <c r="GN33" i="2"/>
  <c r="GK33" i="2"/>
  <c r="GH33" i="2"/>
  <c r="GE33" i="2"/>
  <c r="GB33" i="2"/>
  <c r="GA33" i="2"/>
  <c r="FZ33" i="2"/>
  <c r="FY33" i="2"/>
  <c r="FV33" i="2"/>
  <c r="FS33" i="2"/>
  <c r="FO33" i="2"/>
  <c r="FN33" i="2"/>
  <c r="FP33" i="2" s="1"/>
  <c r="FM33" i="2"/>
  <c r="FJ33" i="2"/>
  <c r="FG33" i="2"/>
  <c r="FC33" i="2"/>
  <c r="FB33" i="2"/>
  <c r="FD33" i="2" s="1"/>
  <c r="FA33" i="2"/>
  <c r="EX33" i="2"/>
  <c r="EU33" i="2"/>
  <c r="ER33" i="2"/>
  <c r="EO33" i="2"/>
  <c r="EN33" i="2"/>
  <c r="GY33" i="2" s="1"/>
  <c r="EM33" i="2"/>
  <c r="EL33" i="2"/>
  <c r="EI33" i="2"/>
  <c r="EF33" i="2"/>
  <c r="EC33" i="2"/>
  <c r="DV33" i="2"/>
  <c r="DU33" i="2"/>
  <c r="DW33" i="2" s="1"/>
  <c r="DT33" i="2"/>
  <c r="DQ33" i="2"/>
  <c r="DM33" i="2"/>
  <c r="DL33" i="2"/>
  <c r="DN33" i="2" s="1"/>
  <c r="DK33" i="2"/>
  <c r="DH33" i="2"/>
  <c r="DA33" i="2"/>
  <c r="CZ33" i="2"/>
  <c r="DB33" i="2" s="1"/>
  <c r="CY33" i="2"/>
  <c r="CV33" i="2"/>
  <c r="CS33" i="2"/>
  <c r="CP33" i="2"/>
  <c r="CO33" i="2"/>
  <c r="CN33" i="2"/>
  <c r="CM33" i="2"/>
  <c r="CJ33" i="2"/>
  <c r="CG33" i="2"/>
  <c r="CC33" i="2"/>
  <c r="CB33" i="2"/>
  <c r="CD33" i="2" s="1"/>
  <c r="CA33" i="2"/>
  <c r="BX33" i="2"/>
  <c r="BU33" i="2"/>
  <c r="BR33" i="2"/>
  <c r="BO33" i="2"/>
  <c r="BL33" i="2"/>
  <c r="BH33" i="2"/>
  <c r="DD33" i="2" s="1"/>
  <c r="BG33" i="2"/>
  <c r="DC33" i="2" s="1"/>
  <c r="BF33" i="2"/>
  <c r="BC33" i="2"/>
  <c r="AZ33" i="2"/>
  <c r="AW33" i="2"/>
  <c r="AT33" i="2"/>
  <c r="AQ33" i="2"/>
  <c r="AK33" i="2"/>
  <c r="AH33" i="2"/>
  <c r="AE33" i="2"/>
  <c r="AB33" i="2"/>
  <c r="X33" i="2"/>
  <c r="AM33" i="2" s="1"/>
  <c r="W33" i="2"/>
  <c r="W43" i="2" s="1"/>
  <c r="V33" i="2"/>
  <c r="S33" i="2"/>
  <c r="P33" i="2"/>
  <c r="M33" i="2"/>
  <c r="J33" i="2"/>
  <c r="G33" i="2"/>
  <c r="D33" i="2"/>
  <c r="LD32" i="2"/>
  <c r="LA32" i="2"/>
  <c r="KW32" i="2"/>
  <c r="KV32" i="2"/>
  <c r="KX32" i="2" s="1"/>
  <c r="KU32" i="2"/>
  <c r="KT32" i="2"/>
  <c r="KS32" i="2"/>
  <c r="KR32" i="2"/>
  <c r="KO32" i="2"/>
  <c r="KL32" i="2"/>
  <c r="KI32" i="2"/>
  <c r="KF32" i="2"/>
  <c r="KC32" i="2"/>
  <c r="KB32" i="2"/>
  <c r="KA32" i="2"/>
  <c r="JZ32" i="2"/>
  <c r="JW32" i="2"/>
  <c r="JS32" i="2"/>
  <c r="JR32" i="2"/>
  <c r="JT32" i="2" s="1"/>
  <c r="JQ32" i="2"/>
  <c r="JN32" i="2"/>
  <c r="JK32" i="2"/>
  <c r="JG32" i="2"/>
  <c r="JF32" i="2"/>
  <c r="JH32" i="2" s="1"/>
  <c r="JE32" i="2"/>
  <c r="JB32" i="2"/>
  <c r="IY32" i="2"/>
  <c r="IR32" i="2"/>
  <c r="IQ32" i="2"/>
  <c r="IS32" i="2" s="1"/>
  <c r="IP32" i="2"/>
  <c r="IM32" i="2"/>
  <c r="IJ32" i="2"/>
  <c r="IC32" i="2"/>
  <c r="IB32" i="2"/>
  <c r="ID32" i="2" s="1"/>
  <c r="IA32" i="2"/>
  <c r="HX32" i="2"/>
  <c r="HU32" i="2"/>
  <c r="HR32" i="2"/>
  <c r="HN32" i="2"/>
  <c r="IF32" i="2" s="1"/>
  <c r="IU32" i="2" s="1"/>
  <c r="HM32" i="2"/>
  <c r="IE32" i="2" s="1"/>
  <c r="HL32" i="2"/>
  <c r="HI32" i="2"/>
  <c r="HF32" i="2"/>
  <c r="HC32" i="2"/>
  <c r="GW32" i="2"/>
  <c r="GT32" i="2"/>
  <c r="GQ32" i="2"/>
  <c r="GP32" i="2"/>
  <c r="GO32" i="2"/>
  <c r="GN32" i="2"/>
  <c r="GK32" i="2"/>
  <c r="GH32" i="2"/>
  <c r="GE32" i="2"/>
  <c r="GB32" i="2"/>
  <c r="GA32" i="2"/>
  <c r="FZ32" i="2"/>
  <c r="FY32" i="2"/>
  <c r="FV32" i="2"/>
  <c r="FS32" i="2"/>
  <c r="FO32" i="2"/>
  <c r="FN32" i="2"/>
  <c r="FP32" i="2" s="1"/>
  <c r="FM32" i="2"/>
  <c r="FJ32" i="2"/>
  <c r="FG32" i="2"/>
  <c r="FC32" i="2"/>
  <c r="FB32" i="2"/>
  <c r="FD32" i="2" s="1"/>
  <c r="FA32" i="2"/>
  <c r="EX32" i="2"/>
  <c r="EU32" i="2"/>
  <c r="ER32" i="2"/>
  <c r="EO32" i="2"/>
  <c r="EN32" i="2"/>
  <c r="GY32" i="2" s="1"/>
  <c r="EM32" i="2"/>
  <c r="EL32" i="2"/>
  <c r="EI32" i="2"/>
  <c r="EF32" i="2"/>
  <c r="EC32" i="2"/>
  <c r="DV32" i="2"/>
  <c r="DU32" i="2"/>
  <c r="DW32" i="2" s="1"/>
  <c r="DT32" i="2"/>
  <c r="DQ32" i="2"/>
  <c r="DM32" i="2"/>
  <c r="DL32" i="2"/>
  <c r="DN32" i="2" s="1"/>
  <c r="DK32" i="2"/>
  <c r="DH32" i="2"/>
  <c r="DA32" i="2"/>
  <c r="CZ32" i="2"/>
  <c r="DB32" i="2" s="1"/>
  <c r="CY32" i="2"/>
  <c r="CV32" i="2"/>
  <c r="CS32" i="2"/>
  <c r="CP32" i="2"/>
  <c r="CO32" i="2"/>
  <c r="CN32" i="2"/>
  <c r="CM32" i="2"/>
  <c r="CJ32" i="2"/>
  <c r="CG32" i="2"/>
  <c r="CC32" i="2"/>
  <c r="CB32" i="2"/>
  <c r="CD32" i="2" s="1"/>
  <c r="CA32" i="2"/>
  <c r="BX32" i="2"/>
  <c r="BU32" i="2"/>
  <c r="BR32" i="2"/>
  <c r="BO32" i="2"/>
  <c r="BL32" i="2"/>
  <c r="BH32" i="2"/>
  <c r="DD32" i="2" s="1"/>
  <c r="BG32" i="2"/>
  <c r="DC32" i="2" s="1"/>
  <c r="DE32" i="2" s="1"/>
  <c r="BF32" i="2"/>
  <c r="BC32" i="2"/>
  <c r="AZ32" i="2"/>
  <c r="AW32" i="2"/>
  <c r="AT32" i="2"/>
  <c r="AQ32" i="2"/>
  <c r="AN32" i="2"/>
  <c r="AM32" i="2"/>
  <c r="AL32" i="2"/>
  <c r="AK32" i="2"/>
  <c r="AH32" i="2"/>
  <c r="AE32" i="2"/>
  <c r="AB32" i="2"/>
  <c r="Y32" i="2"/>
  <c r="V32" i="2"/>
  <c r="S32" i="2"/>
  <c r="P32" i="2"/>
  <c r="M32" i="2"/>
  <c r="J32" i="2"/>
  <c r="F32" i="2"/>
  <c r="F43" i="2" s="1"/>
  <c r="E32" i="2"/>
  <c r="E43" i="2" s="1"/>
  <c r="D32" i="2"/>
  <c r="LD31" i="2"/>
  <c r="LA31" i="2"/>
  <c r="KV31" i="2"/>
  <c r="KU31" i="2"/>
  <c r="KT31" i="2"/>
  <c r="KW31" i="2" s="1"/>
  <c r="KS31" i="2"/>
  <c r="KR31" i="2"/>
  <c r="KO31" i="2"/>
  <c r="KL31" i="2"/>
  <c r="KI31" i="2"/>
  <c r="KF31" i="2"/>
  <c r="KC31" i="2"/>
  <c r="KB31" i="2"/>
  <c r="KA31" i="2"/>
  <c r="JZ31" i="2"/>
  <c r="JW31" i="2"/>
  <c r="JS31" i="2"/>
  <c r="JR31" i="2"/>
  <c r="JT31" i="2" s="1"/>
  <c r="JQ31" i="2"/>
  <c r="JN31" i="2"/>
  <c r="JK31" i="2"/>
  <c r="JG31" i="2"/>
  <c r="JF31" i="2"/>
  <c r="JH31" i="2" s="1"/>
  <c r="JE31" i="2"/>
  <c r="JB31" i="2"/>
  <c r="IY31" i="2"/>
  <c r="IR31" i="2"/>
  <c r="IQ31" i="2"/>
  <c r="IS31" i="2" s="1"/>
  <c r="IP31" i="2"/>
  <c r="IM31" i="2"/>
  <c r="IJ31" i="2"/>
  <c r="IC31" i="2"/>
  <c r="IB31" i="2"/>
  <c r="ID31" i="2" s="1"/>
  <c r="IA31" i="2"/>
  <c r="HX31" i="2"/>
  <c r="HU31" i="2"/>
  <c r="HR31" i="2"/>
  <c r="HN31" i="2"/>
  <c r="IF31" i="2" s="1"/>
  <c r="IU31" i="2" s="1"/>
  <c r="HL31" i="2"/>
  <c r="HI31" i="2"/>
  <c r="HH31" i="2"/>
  <c r="HG31" i="2"/>
  <c r="HG43" i="2" s="1"/>
  <c r="HF31" i="2"/>
  <c r="HC31" i="2"/>
  <c r="GW31" i="2"/>
  <c r="GT31" i="2"/>
  <c r="GP31" i="2"/>
  <c r="GO31" i="2"/>
  <c r="GQ31" i="2" s="1"/>
  <c r="GN31" i="2"/>
  <c r="GK31" i="2"/>
  <c r="GH31" i="2"/>
  <c r="GE31" i="2"/>
  <c r="GA31" i="2"/>
  <c r="FZ31" i="2"/>
  <c r="GB31" i="2" s="1"/>
  <c r="FY31" i="2"/>
  <c r="FV31" i="2"/>
  <c r="FS31" i="2"/>
  <c r="FP31" i="2"/>
  <c r="FO31" i="2"/>
  <c r="FN31" i="2"/>
  <c r="FM31" i="2"/>
  <c r="FJ31" i="2"/>
  <c r="FG31" i="2"/>
  <c r="FC31" i="2"/>
  <c r="FB31" i="2"/>
  <c r="FD31" i="2" s="1"/>
  <c r="FA31" i="2"/>
  <c r="EX31" i="2"/>
  <c r="EU31" i="2"/>
  <c r="ER31" i="2"/>
  <c r="EN31" i="2"/>
  <c r="GY31" i="2" s="1"/>
  <c r="EM31" i="2"/>
  <c r="EO31" i="2" s="1"/>
  <c r="EL31" i="2"/>
  <c r="EI31" i="2"/>
  <c r="EF31" i="2"/>
  <c r="EC31" i="2"/>
  <c r="DV31" i="2"/>
  <c r="DU31" i="2"/>
  <c r="DW31" i="2" s="1"/>
  <c r="DT31" i="2"/>
  <c r="DQ31" i="2"/>
  <c r="DM31" i="2"/>
  <c r="DL31" i="2"/>
  <c r="DN31" i="2" s="1"/>
  <c r="DK31" i="2"/>
  <c r="DH31" i="2"/>
  <c r="DA31" i="2"/>
  <c r="CZ31" i="2"/>
  <c r="DB31" i="2" s="1"/>
  <c r="CY31" i="2"/>
  <c r="CV31" i="2"/>
  <c r="CS31" i="2"/>
  <c r="CO31" i="2"/>
  <c r="CN31" i="2"/>
  <c r="CP31" i="2" s="1"/>
  <c r="CM31" i="2"/>
  <c r="CJ31" i="2"/>
  <c r="CG31" i="2"/>
  <c r="CD31" i="2"/>
  <c r="CC31" i="2"/>
  <c r="CB31" i="2"/>
  <c r="CA31" i="2"/>
  <c r="BX31" i="2"/>
  <c r="BU31" i="2"/>
  <c r="BR31" i="2"/>
  <c r="BO31" i="2"/>
  <c r="BL31" i="2"/>
  <c r="BI31" i="2"/>
  <c r="BH31" i="2"/>
  <c r="DD31" i="2" s="1"/>
  <c r="BG31" i="2"/>
  <c r="DC31" i="2" s="1"/>
  <c r="BF31" i="2"/>
  <c r="BC31" i="2"/>
  <c r="AZ31" i="2"/>
  <c r="AW31" i="2"/>
  <c r="AT31" i="2"/>
  <c r="AQ31" i="2"/>
  <c r="AM31" i="2"/>
  <c r="DY31" i="2" s="1"/>
  <c r="LF31" i="2" s="1"/>
  <c r="AL31" i="2"/>
  <c r="AN31" i="2" s="1"/>
  <c r="AK31" i="2"/>
  <c r="AH31" i="2"/>
  <c r="AE31" i="2"/>
  <c r="AB31" i="2"/>
  <c r="Y31" i="2"/>
  <c r="V31" i="2"/>
  <c r="S31" i="2"/>
  <c r="P31" i="2"/>
  <c r="M31" i="2"/>
  <c r="J31" i="2"/>
  <c r="G31" i="2"/>
  <c r="D31" i="2"/>
  <c r="LD30" i="2"/>
  <c r="LA30" i="2"/>
  <c r="KW30" i="2"/>
  <c r="KV30" i="2"/>
  <c r="KX30" i="2" s="1"/>
  <c r="KU30" i="2"/>
  <c r="KT30" i="2"/>
  <c r="KS30" i="2"/>
  <c r="KR30" i="2"/>
  <c r="KO30" i="2"/>
  <c r="KL30" i="2"/>
  <c r="KI30" i="2"/>
  <c r="KF30" i="2"/>
  <c r="KC30" i="2"/>
  <c r="KB30" i="2"/>
  <c r="KA30" i="2"/>
  <c r="JZ30" i="2"/>
  <c r="JW30" i="2"/>
  <c r="JS30" i="2"/>
  <c r="JR30" i="2"/>
  <c r="JT30" i="2" s="1"/>
  <c r="JQ30" i="2"/>
  <c r="JN30" i="2"/>
  <c r="JK30" i="2"/>
  <c r="JG30" i="2"/>
  <c r="JF30" i="2"/>
  <c r="JH30" i="2" s="1"/>
  <c r="JE30" i="2"/>
  <c r="JB30" i="2"/>
  <c r="IY30" i="2"/>
  <c r="IR30" i="2"/>
  <c r="IQ30" i="2"/>
  <c r="IS30" i="2" s="1"/>
  <c r="IP30" i="2"/>
  <c r="IM30" i="2"/>
  <c r="IJ30" i="2"/>
  <c r="IC30" i="2"/>
  <c r="IB30" i="2"/>
  <c r="ID30" i="2" s="1"/>
  <c r="IA30" i="2"/>
  <c r="HX30" i="2"/>
  <c r="HU30" i="2"/>
  <c r="HR30" i="2"/>
  <c r="HN30" i="2"/>
  <c r="IF30" i="2" s="1"/>
  <c r="IU30" i="2" s="1"/>
  <c r="HM30" i="2"/>
  <c r="IE30" i="2" s="1"/>
  <c r="HL30" i="2"/>
  <c r="HI30" i="2"/>
  <c r="HF30" i="2"/>
  <c r="HC30" i="2"/>
  <c r="GW30" i="2"/>
  <c r="GT30" i="2"/>
  <c r="GQ30" i="2"/>
  <c r="GP30" i="2"/>
  <c r="GO30" i="2"/>
  <c r="GN30" i="2"/>
  <c r="GK30" i="2"/>
  <c r="GH30" i="2"/>
  <c r="GE30" i="2"/>
  <c r="GB30" i="2"/>
  <c r="GA30" i="2"/>
  <c r="FZ30" i="2"/>
  <c r="FY30" i="2"/>
  <c r="FV30" i="2"/>
  <c r="FS30" i="2"/>
  <c r="FO30" i="2"/>
  <c r="FN30" i="2"/>
  <c r="FP30" i="2" s="1"/>
  <c r="FM30" i="2"/>
  <c r="FJ30" i="2"/>
  <c r="FG30" i="2"/>
  <c r="FC30" i="2"/>
  <c r="FB30" i="2"/>
  <c r="FD30" i="2" s="1"/>
  <c r="FA30" i="2"/>
  <c r="EX30" i="2"/>
  <c r="EU30" i="2"/>
  <c r="ER30" i="2"/>
  <c r="EO30" i="2"/>
  <c r="EN30" i="2"/>
  <c r="GY30" i="2" s="1"/>
  <c r="EM30" i="2"/>
  <c r="EL30" i="2"/>
  <c r="EI30" i="2"/>
  <c r="EF30" i="2"/>
  <c r="EC30" i="2"/>
  <c r="DV30" i="2"/>
  <c r="DU30" i="2"/>
  <c r="DW30" i="2" s="1"/>
  <c r="DT30" i="2"/>
  <c r="DQ30" i="2"/>
  <c r="DM30" i="2"/>
  <c r="DL30" i="2"/>
  <c r="DN30" i="2" s="1"/>
  <c r="DK30" i="2"/>
  <c r="DH30" i="2"/>
  <c r="DA30" i="2"/>
  <c r="CZ30" i="2"/>
  <c r="DB30" i="2" s="1"/>
  <c r="CY30" i="2"/>
  <c r="CV30" i="2"/>
  <c r="CS30" i="2"/>
  <c r="CP30" i="2"/>
  <c r="CO30" i="2"/>
  <c r="CN30" i="2"/>
  <c r="CM30" i="2"/>
  <c r="CJ30" i="2"/>
  <c r="CG30" i="2"/>
  <c r="CC30" i="2"/>
  <c r="CB30" i="2"/>
  <c r="CD30" i="2" s="1"/>
  <c r="CA30" i="2"/>
  <c r="BX30" i="2"/>
  <c r="BU30" i="2"/>
  <c r="BR30" i="2"/>
  <c r="BO30" i="2"/>
  <c r="BL30" i="2"/>
  <c r="BH30" i="2"/>
  <c r="DD30" i="2" s="1"/>
  <c r="BG30" i="2"/>
  <c r="DC30" i="2" s="1"/>
  <c r="BF30" i="2"/>
  <c r="BC30" i="2"/>
  <c r="AZ30" i="2"/>
  <c r="AW30" i="2"/>
  <c r="AT30" i="2"/>
  <c r="AQ30" i="2"/>
  <c r="AN30" i="2"/>
  <c r="AM30" i="2"/>
  <c r="DY30" i="2" s="1"/>
  <c r="AL30" i="2"/>
  <c r="DX30" i="2" s="1"/>
  <c r="AK30" i="2"/>
  <c r="AH30" i="2"/>
  <c r="AE30" i="2"/>
  <c r="AB30" i="2"/>
  <c r="Y30" i="2"/>
  <c r="V30" i="2"/>
  <c r="S30" i="2"/>
  <c r="P30" i="2"/>
  <c r="M30" i="2"/>
  <c r="J30" i="2"/>
  <c r="G30" i="2"/>
  <c r="D30" i="2"/>
  <c r="LC29" i="2"/>
  <c r="LB29" i="2"/>
  <c r="LD29" i="2" s="1"/>
  <c r="KZ29" i="2"/>
  <c r="KY29" i="2"/>
  <c r="LA29" i="2" s="1"/>
  <c r="KQ29" i="2"/>
  <c r="KT29" i="2" s="1"/>
  <c r="KP29" i="2"/>
  <c r="KR29" i="2" s="1"/>
  <c r="KO29" i="2"/>
  <c r="KN29" i="2"/>
  <c r="KM29" i="2"/>
  <c r="KS29" i="2" s="1"/>
  <c r="KU29" i="2" s="1"/>
  <c r="KK29" i="2"/>
  <c r="KJ29" i="2"/>
  <c r="KL29" i="2" s="1"/>
  <c r="KH29" i="2"/>
  <c r="KW29" i="2" s="1"/>
  <c r="KG29" i="2"/>
  <c r="KI29" i="2" s="1"/>
  <c r="KE29" i="2"/>
  <c r="KD29" i="2"/>
  <c r="JV29" i="2"/>
  <c r="JR29" i="2"/>
  <c r="JT29" i="2" s="1"/>
  <c r="JQ29" i="2"/>
  <c r="JP29" i="2"/>
  <c r="JO29" i="2"/>
  <c r="JM29" i="2"/>
  <c r="JL29" i="2"/>
  <c r="JN29" i="2" s="1"/>
  <c r="JJ29" i="2"/>
  <c r="JS29" i="2" s="1"/>
  <c r="JI29" i="2"/>
  <c r="JK29" i="2" s="1"/>
  <c r="JD29" i="2"/>
  <c r="JC29" i="2"/>
  <c r="JE29" i="2" s="1"/>
  <c r="JB29" i="2"/>
  <c r="JA29" i="2"/>
  <c r="IZ29" i="2"/>
  <c r="IX29" i="2"/>
  <c r="JG29" i="2" s="1"/>
  <c r="IO29" i="2"/>
  <c r="IN29" i="2"/>
  <c r="IP29" i="2" s="1"/>
  <c r="IL29" i="2"/>
  <c r="IR29" i="2" s="1"/>
  <c r="IK29" i="2"/>
  <c r="IQ29" i="2" s="1"/>
  <c r="II29" i="2"/>
  <c r="IH29" i="2"/>
  <c r="IJ29" i="2" s="1"/>
  <c r="IC29" i="2"/>
  <c r="HZ29" i="2"/>
  <c r="HY29" i="2"/>
  <c r="IA29" i="2" s="1"/>
  <c r="HW29" i="2"/>
  <c r="HV29" i="2"/>
  <c r="HX29" i="2" s="1"/>
  <c r="HU29" i="2"/>
  <c r="HT29" i="2"/>
  <c r="HS29" i="2"/>
  <c r="IB29" i="2" s="1"/>
  <c r="ID29" i="2" s="1"/>
  <c r="HQ29" i="2"/>
  <c r="HP29" i="2"/>
  <c r="HR29" i="2" s="1"/>
  <c r="HN29" i="2"/>
  <c r="IF29" i="2" s="1"/>
  <c r="HM29" i="2"/>
  <c r="HK29" i="2"/>
  <c r="HJ29" i="2"/>
  <c r="HL29" i="2" s="1"/>
  <c r="HH29" i="2"/>
  <c r="HG29" i="2"/>
  <c r="HI29" i="2" s="1"/>
  <c r="HF29" i="2"/>
  <c r="HE29" i="2"/>
  <c r="HD29" i="2"/>
  <c r="HB29" i="2"/>
  <c r="HA29" i="2"/>
  <c r="HC29" i="2" s="1"/>
  <c r="GW29" i="2"/>
  <c r="GV29" i="2"/>
  <c r="GU29" i="2"/>
  <c r="GS29" i="2"/>
  <c r="GR29" i="2"/>
  <c r="GT29" i="2" s="1"/>
  <c r="GP29" i="2"/>
  <c r="GO29" i="2"/>
  <c r="GQ29" i="2" s="1"/>
  <c r="GM29" i="2"/>
  <c r="GL29" i="2"/>
  <c r="GN29" i="2" s="1"/>
  <c r="GJ29" i="2"/>
  <c r="GI29" i="2"/>
  <c r="GK29" i="2" s="1"/>
  <c r="GH29" i="2"/>
  <c r="GG29" i="2"/>
  <c r="GF29" i="2"/>
  <c r="GD29" i="2"/>
  <c r="GE29" i="2" s="1"/>
  <c r="GC29" i="2"/>
  <c r="FZ29" i="2"/>
  <c r="FY29" i="2"/>
  <c r="FX29" i="2"/>
  <c r="FW29" i="2"/>
  <c r="FU29" i="2"/>
  <c r="FT29" i="2"/>
  <c r="FV29" i="2" s="1"/>
  <c r="FR29" i="2"/>
  <c r="GA29" i="2" s="1"/>
  <c r="FQ29" i="2"/>
  <c r="FS29" i="2" s="1"/>
  <c r="FL29" i="2"/>
  <c r="FK29" i="2"/>
  <c r="FM29" i="2" s="1"/>
  <c r="FJ29" i="2"/>
  <c r="FI29" i="2"/>
  <c r="FH29" i="2"/>
  <c r="FF29" i="2"/>
  <c r="FO29" i="2" s="1"/>
  <c r="FE29" i="2"/>
  <c r="FN29" i="2" s="1"/>
  <c r="FP29" i="2" s="1"/>
  <c r="FB29" i="2"/>
  <c r="FD29" i="2" s="1"/>
  <c r="FA29" i="2"/>
  <c r="EZ29" i="2"/>
  <c r="EY29" i="2"/>
  <c r="EW29" i="2"/>
  <c r="EV29" i="2"/>
  <c r="EX29" i="2" s="1"/>
  <c r="ET29" i="2"/>
  <c r="FC29" i="2" s="1"/>
  <c r="ES29" i="2"/>
  <c r="EU29" i="2" s="1"/>
  <c r="EQ29" i="2"/>
  <c r="ER29" i="2" s="1"/>
  <c r="EP29" i="2"/>
  <c r="EN29" i="2"/>
  <c r="EL29" i="2"/>
  <c r="EK29" i="2"/>
  <c r="EJ29" i="2"/>
  <c r="EI29" i="2"/>
  <c r="EH29" i="2"/>
  <c r="EG29" i="2"/>
  <c r="EE29" i="2"/>
  <c r="ED29" i="2"/>
  <c r="EF29" i="2" s="1"/>
  <c r="EC29" i="2"/>
  <c r="EB29" i="2"/>
  <c r="EA29" i="2"/>
  <c r="DV29" i="2"/>
  <c r="DU29" i="2"/>
  <c r="DW29" i="2" s="1"/>
  <c r="DS29" i="2"/>
  <c r="DR29" i="2"/>
  <c r="DT29" i="2" s="1"/>
  <c r="DP29" i="2"/>
  <c r="DO29" i="2"/>
  <c r="DQ29" i="2" s="1"/>
  <c r="DM29" i="2"/>
  <c r="DK29" i="2"/>
  <c r="DJ29" i="2"/>
  <c r="DI29" i="2"/>
  <c r="DG29" i="2"/>
  <c r="DF29" i="2"/>
  <c r="DL29" i="2" s="1"/>
  <c r="DN29" i="2" s="1"/>
  <c r="CZ29" i="2"/>
  <c r="CX29" i="2"/>
  <c r="CW29" i="2"/>
  <c r="CY29" i="2" s="1"/>
  <c r="CU29" i="2"/>
  <c r="CT29" i="2"/>
  <c r="CV29" i="2" s="1"/>
  <c r="CR29" i="2"/>
  <c r="DA29" i="2" s="1"/>
  <c r="CQ29" i="2"/>
  <c r="CS29" i="2" s="1"/>
  <c r="CO29" i="2"/>
  <c r="CM29" i="2"/>
  <c r="CL29" i="2"/>
  <c r="CK29" i="2"/>
  <c r="CI29" i="2"/>
  <c r="CH29" i="2"/>
  <c r="CN29" i="2" s="1"/>
  <c r="CP29" i="2" s="1"/>
  <c r="CG29" i="2"/>
  <c r="CF29" i="2"/>
  <c r="CE29" i="2"/>
  <c r="CB29" i="2"/>
  <c r="BZ29" i="2"/>
  <c r="BY29" i="2"/>
  <c r="CA29" i="2" s="1"/>
  <c r="BW29" i="2"/>
  <c r="BV29" i="2"/>
  <c r="BX29" i="2" s="1"/>
  <c r="BT29" i="2"/>
  <c r="BS29" i="2"/>
  <c r="BU29" i="2" s="1"/>
  <c r="BR29" i="2"/>
  <c r="BQ29" i="2"/>
  <c r="CC29" i="2" s="1"/>
  <c r="BP29" i="2"/>
  <c r="BO29" i="2"/>
  <c r="BN29" i="2"/>
  <c r="BM29" i="2"/>
  <c r="BK29" i="2"/>
  <c r="BJ29" i="2"/>
  <c r="BL29" i="2" s="1"/>
  <c r="BE29" i="2"/>
  <c r="BD29" i="2"/>
  <c r="BF29" i="2" s="1"/>
  <c r="BB29" i="2"/>
  <c r="BH29" i="2" s="1"/>
  <c r="BA29" i="2"/>
  <c r="BG29" i="2" s="1"/>
  <c r="AY29" i="2"/>
  <c r="AX29" i="2"/>
  <c r="AZ29" i="2" s="1"/>
  <c r="AV29" i="2"/>
  <c r="AU29" i="2"/>
  <c r="AW29" i="2" s="1"/>
  <c r="AT29" i="2"/>
  <c r="AS29" i="2"/>
  <c r="AR29" i="2"/>
  <c r="AQ29" i="2"/>
  <c r="AP29" i="2"/>
  <c r="AO29" i="2"/>
  <c r="DC29" i="2" s="1"/>
  <c r="AK29" i="2"/>
  <c r="AJ29" i="2"/>
  <c r="AI29" i="2"/>
  <c r="AG29" i="2"/>
  <c r="AF29" i="2"/>
  <c r="AH29" i="2" s="1"/>
  <c r="AD29" i="2"/>
  <c r="AC29" i="2"/>
  <c r="AE29" i="2" s="1"/>
  <c r="AA29" i="2"/>
  <c r="Z29" i="2"/>
  <c r="AB29" i="2" s="1"/>
  <c r="X29" i="2"/>
  <c r="W29" i="2"/>
  <c r="Y29" i="2" s="1"/>
  <c r="V29" i="2"/>
  <c r="U29" i="2"/>
  <c r="T29" i="2"/>
  <c r="S29" i="2"/>
  <c r="R29" i="2"/>
  <c r="Q29" i="2"/>
  <c r="O29" i="2"/>
  <c r="AM29" i="2" s="1"/>
  <c r="N29" i="2"/>
  <c r="P29" i="2" s="1"/>
  <c r="M29" i="2"/>
  <c r="L29" i="2"/>
  <c r="K29" i="2"/>
  <c r="I29" i="2"/>
  <c r="H29" i="2"/>
  <c r="J29" i="2" s="1"/>
  <c r="F29" i="2"/>
  <c r="E29" i="2"/>
  <c r="G29" i="2" s="1"/>
  <c r="C29" i="2"/>
  <c r="B29" i="2"/>
  <c r="D29" i="2" s="1"/>
  <c r="LD28" i="2"/>
  <c r="LA28" i="2"/>
  <c r="KT28" i="2"/>
  <c r="KW28" i="2" s="1"/>
  <c r="KS28" i="2"/>
  <c r="KV28" i="2" s="1"/>
  <c r="KX28" i="2" s="1"/>
  <c r="KR28" i="2"/>
  <c r="KO28" i="2"/>
  <c r="KL28" i="2"/>
  <c r="KI28" i="2"/>
  <c r="KF28" i="2"/>
  <c r="KB28" i="2"/>
  <c r="JZ28" i="2"/>
  <c r="JX28" i="2"/>
  <c r="KA28" i="2" s="1"/>
  <c r="KC28" i="2" s="1"/>
  <c r="JW28" i="2"/>
  <c r="JT28" i="2"/>
  <c r="JS28" i="2"/>
  <c r="JR28" i="2"/>
  <c r="JQ28" i="2"/>
  <c r="JN28" i="2"/>
  <c r="JK28" i="2"/>
  <c r="JH28" i="2"/>
  <c r="JG28" i="2"/>
  <c r="JF28" i="2"/>
  <c r="JE28" i="2"/>
  <c r="JB28" i="2"/>
  <c r="IY28" i="2"/>
  <c r="IU28" i="2"/>
  <c r="IR28" i="2"/>
  <c r="IQ28" i="2"/>
  <c r="IS28" i="2" s="1"/>
  <c r="IP28" i="2"/>
  <c r="IM28" i="2"/>
  <c r="IJ28" i="2"/>
  <c r="IF28" i="2"/>
  <c r="ID28" i="2"/>
  <c r="IC28" i="2"/>
  <c r="IB28" i="2"/>
  <c r="IA28" i="2"/>
  <c r="HX28" i="2"/>
  <c r="HU28" i="2"/>
  <c r="HR28" i="2"/>
  <c r="HN28" i="2"/>
  <c r="HM28" i="2"/>
  <c r="IE28" i="2" s="1"/>
  <c r="HL28" i="2"/>
  <c r="HI28" i="2"/>
  <c r="HF28" i="2"/>
  <c r="HC28" i="2"/>
  <c r="GW28" i="2"/>
  <c r="GT28" i="2"/>
  <c r="GP28" i="2"/>
  <c r="GO28" i="2"/>
  <c r="GQ28" i="2" s="1"/>
  <c r="GN28" i="2"/>
  <c r="GK28" i="2"/>
  <c r="GH28" i="2"/>
  <c r="GE28" i="2"/>
  <c r="GA28" i="2"/>
  <c r="FZ28" i="2"/>
  <c r="GB28" i="2" s="1"/>
  <c r="FY28" i="2"/>
  <c r="FV28" i="2"/>
  <c r="FS28" i="2"/>
  <c r="FP28" i="2"/>
  <c r="FO28" i="2"/>
  <c r="FN28" i="2"/>
  <c r="FM28" i="2"/>
  <c r="FJ28" i="2"/>
  <c r="FG28" i="2"/>
  <c r="FD28" i="2"/>
  <c r="FC28" i="2"/>
  <c r="FB28" i="2"/>
  <c r="FA28" i="2"/>
  <c r="EX28" i="2"/>
  <c r="EU28" i="2"/>
  <c r="ER28" i="2"/>
  <c r="EO28" i="2"/>
  <c r="EN28" i="2"/>
  <c r="GY28" i="2" s="1"/>
  <c r="EM28" i="2"/>
  <c r="GX28" i="2" s="1"/>
  <c r="EL28" i="2"/>
  <c r="EI28" i="2"/>
  <c r="EF28" i="2"/>
  <c r="EC28" i="2"/>
  <c r="DV28" i="2"/>
  <c r="DU28" i="2"/>
  <c r="DW28" i="2" s="1"/>
  <c r="DT28" i="2"/>
  <c r="DQ28" i="2"/>
  <c r="DM28" i="2"/>
  <c r="DL28" i="2"/>
  <c r="DN28" i="2" s="1"/>
  <c r="DK28" i="2"/>
  <c r="DH28" i="2"/>
  <c r="DA28" i="2"/>
  <c r="CZ28" i="2"/>
  <c r="DB28" i="2" s="1"/>
  <c r="CY28" i="2"/>
  <c r="CV28" i="2"/>
  <c r="CS28" i="2"/>
  <c r="CO28" i="2"/>
  <c r="CN28" i="2"/>
  <c r="CP28" i="2" s="1"/>
  <c r="CM28" i="2"/>
  <c r="CJ28" i="2"/>
  <c r="CG28" i="2"/>
  <c r="CD28" i="2"/>
  <c r="CC28" i="2"/>
  <c r="CB28" i="2"/>
  <c r="CA28" i="2"/>
  <c r="BX28" i="2"/>
  <c r="BU28" i="2"/>
  <c r="BR28" i="2"/>
  <c r="BO28" i="2"/>
  <c r="BL28" i="2"/>
  <c r="BH28" i="2"/>
  <c r="DD28" i="2" s="1"/>
  <c r="DY28" i="2" s="1"/>
  <c r="BG28" i="2"/>
  <c r="BI28" i="2" s="1"/>
  <c r="BF28" i="2"/>
  <c r="BC28" i="2"/>
  <c r="AZ28" i="2"/>
  <c r="AW28" i="2"/>
  <c r="AT28" i="2"/>
  <c r="AQ28" i="2"/>
  <c r="AM28" i="2"/>
  <c r="AL28" i="2"/>
  <c r="AN28" i="2" s="1"/>
  <c r="AK28" i="2"/>
  <c r="AH28" i="2"/>
  <c r="AE28" i="2"/>
  <c r="AB28" i="2"/>
  <c r="Y28" i="2"/>
  <c r="V28" i="2"/>
  <c r="S28" i="2"/>
  <c r="P28" i="2"/>
  <c r="M28" i="2"/>
  <c r="J28" i="2"/>
  <c r="G28" i="2"/>
  <c r="D28" i="2"/>
  <c r="LD27" i="2"/>
  <c r="LA27" i="2"/>
  <c r="KT27" i="2"/>
  <c r="KW27" i="2" s="1"/>
  <c r="KS27" i="2"/>
  <c r="KV27" i="2" s="1"/>
  <c r="KR27" i="2"/>
  <c r="KO27" i="2"/>
  <c r="KL27" i="2"/>
  <c r="KI27" i="2"/>
  <c r="KF27" i="2"/>
  <c r="KA27" i="2"/>
  <c r="KC27" i="2" s="1"/>
  <c r="JY27" i="2"/>
  <c r="KB27" i="2" s="1"/>
  <c r="JX27" i="2"/>
  <c r="JZ27" i="2" s="1"/>
  <c r="JW27" i="2"/>
  <c r="JT27" i="2"/>
  <c r="JS27" i="2"/>
  <c r="JR27" i="2"/>
  <c r="JQ27" i="2"/>
  <c r="JN27" i="2"/>
  <c r="JK27" i="2"/>
  <c r="JH27" i="2"/>
  <c r="JG27" i="2"/>
  <c r="JF27" i="2"/>
  <c r="JE27" i="2"/>
  <c r="JB27" i="2"/>
  <c r="IY27" i="2"/>
  <c r="IU27" i="2"/>
  <c r="IR27" i="2"/>
  <c r="IQ27" i="2"/>
  <c r="IS27" i="2" s="1"/>
  <c r="IP27" i="2"/>
  <c r="IM27" i="2"/>
  <c r="IJ27" i="2"/>
  <c r="IF27" i="2"/>
  <c r="ID27" i="2"/>
  <c r="IC27" i="2"/>
  <c r="IB27" i="2"/>
  <c r="IA27" i="2"/>
  <c r="HX27" i="2"/>
  <c r="HU27" i="2"/>
  <c r="HR27" i="2"/>
  <c r="HN27" i="2"/>
  <c r="HM27" i="2"/>
  <c r="IE27" i="2" s="1"/>
  <c r="HL27" i="2"/>
  <c r="HI27" i="2"/>
  <c r="HF27" i="2"/>
  <c r="HC27" i="2"/>
  <c r="GW27" i="2"/>
  <c r="GT27" i="2"/>
  <c r="GP27" i="2"/>
  <c r="GO27" i="2"/>
  <c r="GQ27" i="2" s="1"/>
  <c r="GN27" i="2"/>
  <c r="GK27" i="2"/>
  <c r="GH27" i="2"/>
  <c r="GE27" i="2"/>
  <c r="GA27" i="2"/>
  <c r="FZ27" i="2"/>
  <c r="GB27" i="2" s="1"/>
  <c r="FY27" i="2"/>
  <c r="FV27" i="2"/>
  <c r="FS27" i="2"/>
  <c r="FP27" i="2"/>
  <c r="FO27" i="2"/>
  <c r="FN27" i="2"/>
  <c r="FM27" i="2"/>
  <c r="FJ27" i="2"/>
  <c r="FG27" i="2"/>
  <c r="FD27" i="2"/>
  <c r="FC27" i="2"/>
  <c r="FB27" i="2"/>
  <c r="FA27" i="2"/>
  <c r="EX27" i="2"/>
  <c r="EU27" i="2"/>
  <c r="ER27" i="2"/>
  <c r="EO27" i="2"/>
  <c r="EN27" i="2"/>
  <c r="GY27" i="2" s="1"/>
  <c r="EM27" i="2"/>
  <c r="GX27" i="2" s="1"/>
  <c r="GZ27" i="2" s="1"/>
  <c r="EL27" i="2"/>
  <c r="EI27" i="2"/>
  <c r="EF27" i="2"/>
  <c r="EC27" i="2"/>
  <c r="DV27" i="2"/>
  <c r="DU27" i="2"/>
  <c r="DW27" i="2" s="1"/>
  <c r="DT27" i="2"/>
  <c r="DQ27" i="2"/>
  <c r="DM27" i="2"/>
  <c r="DL27" i="2"/>
  <c r="DN27" i="2" s="1"/>
  <c r="DK27" i="2"/>
  <c r="DH27" i="2"/>
  <c r="DA27" i="2"/>
  <c r="CZ27" i="2"/>
  <c r="DB27" i="2" s="1"/>
  <c r="CY27" i="2"/>
  <c r="CV27" i="2"/>
  <c r="CS27" i="2"/>
  <c r="CO27" i="2"/>
  <c r="CN27" i="2"/>
  <c r="CP27" i="2" s="1"/>
  <c r="CM27" i="2"/>
  <c r="CJ27" i="2"/>
  <c r="CG27" i="2"/>
  <c r="CD27" i="2"/>
  <c r="CC27" i="2"/>
  <c r="CB27" i="2"/>
  <c r="CA27" i="2"/>
  <c r="BX27" i="2"/>
  <c r="BU27" i="2"/>
  <c r="BR27" i="2"/>
  <c r="BO27" i="2"/>
  <c r="BL27" i="2"/>
  <c r="BH27" i="2"/>
  <c r="DD27" i="2" s="1"/>
  <c r="DY27" i="2" s="1"/>
  <c r="LF27" i="2" s="1"/>
  <c r="BG27" i="2"/>
  <c r="BI27" i="2" s="1"/>
  <c r="BF27" i="2"/>
  <c r="BC27" i="2"/>
  <c r="AZ27" i="2"/>
  <c r="AW27" i="2"/>
  <c r="AT27" i="2"/>
  <c r="AQ27" i="2"/>
  <c r="AM27" i="2"/>
  <c r="AL27" i="2"/>
  <c r="AN27" i="2" s="1"/>
  <c r="AK27" i="2"/>
  <c r="AH27" i="2"/>
  <c r="AE27" i="2"/>
  <c r="AB27" i="2"/>
  <c r="Y27" i="2"/>
  <c r="V27" i="2"/>
  <c r="S27" i="2"/>
  <c r="P27" i="2"/>
  <c r="M27" i="2"/>
  <c r="J27" i="2"/>
  <c r="G27" i="2"/>
  <c r="D27" i="2"/>
  <c r="LD26" i="2"/>
  <c r="LA26" i="2"/>
  <c r="KT26" i="2"/>
  <c r="KW26" i="2" s="1"/>
  <c r="KS26" i="2"/>
  <c r="KV26" i="2" s="1"/>
  <c r="KR26" i="2"/>
  <c r="KO26" i="2"/>
  <c r="KL26" i="2"/>
  <c r="KI26" i="2"/>
  <c r="KF26" i="2"/>
  <c r="KA26" i="2"/>
  <c r="JY26" i="2"/>
  <c r="KB26" i="2" s="1"/>
  <c r="JX26" i="2"/>
  <c r="JZ26" i="2" s="1"/>
  <c r="JW26" i="2"/>
  <c r="JT26" i="2"/>
  <c r="JS26" i="2"/>
  <c r="JR26" i="2"/>
  <c r="JQ26" i="2"/>
  <c r="JN26" i="2"/>
  <c r="JK26" i="2"/>
  <c r="JH26" i="2"/>
  <c r="JG26" i="2"/>
  <c r="JF26" i="2"/>
  <c r="JE26" i="2"/>
  <c r="JB26" i="2"/>
  <c r="IY26" i="2"/>
  <c r="IU26" i="2"/>
  <c r="IR26" i="2"/>
  <c r="IQ26" i="2"/>
  <c r="IS26" i="2" s="1"/>
  <c r="IP26" i="2"/>
  <c r="IM26" i="2"/>
  <c r="IJ26" i="2"/>
  <c r="IF26" i="2"/>
  <c r="ID26" i="2"/>
  <c r="IC26" i="2"/>
  <c r="IB26" i="2"/>
  <c r="IA26" i="2"/>
  <c r="HX26" i="2"/>
  <c r="HU26" i="2"/>
  <c r="HR26" i="2"/>
  <c r="HN26" i="2"/>
  <c r="HM26" i="2"/>
  <c r="IE26" i="2" s="1"/>
  <c r="HL26" i="2"/>
  <c r="HI26" i="2"/>
  <c r="HF26" i="2"/>
  <c r="HC26" i="2"/>
  <c r="GW26" i="2"/>
  <c r="GT26" i="2"/>
  <c r="GP26" i="2"/>
  <c r="GO26" i="2"/>
  <c r="GQ26" i="2" s="1"/>
  <c r="GN26" i="2"/>
  <c r="GK26" i="2"/>
  <c r="GH26" i="2"/>
  <c r="GE26" i="2"/>
  <c r="GA26" i="2"/>
  <c r="FZ26" i="2"/>
  <c r="GB26" i="2" s="1"/>
  <c r="FY26" i="2"/>
  <c r="FV26" i="2"/>
  <c r="FS26" i="2"/>
  <c r="FP26" i="2"/>
  <c r="FO26" i="2"/>
  <c r="FN26" i="2"/>
  <c r="FM26" i="2"/>
  <c r="FJ26" i="2"/>
  <c r="FG26" i="2"/>
  <c r="FD26" i="2"/>
  <c r="FC26" i="2"/>
  <c r="FB26" i="2"/>
  <c r="FA26" i="2"/>
  <c r="EX26" i="2"/>
  <c r="EU26" i="2"/>
  <c r="ER26" i="2"/>
  <c r="EO26" i="2"/>
  <c r="EN26" i="2"/>
  <c r="GY26" i="2" s="1"/>
  <c r="EM26" i="2"/>
  <c r="GX26" i="2" s="1"/>
  <c r="GZ26" i="2" s="1"/>
  <c r="EL26" i="2"/>
  <c r="EI26" i="2"/>
  <c r="EF26" i="2"/>
  <c r="EC26" i="2"/>
  <c r="DV26" i="2"/>
  <c r="DU26" i="2"/>
  <c r="DW26" i="2" s="1"/>
  <c r="DT26" i="2"/>
  <c r="DQ26" i="2"/>
  <c r="DM26" i="2"/>
  <c r="DL26" i="2"/>
  <c r="DN26" i="2" s="1"/>
  <c r="DK26" i="2"/>
  <c r="DH26" i="2"/>
  <c r="DA26" i="2"/>
  <c r="CZ26" i="2"/>
  <c r="DB26" i="2" s="1"/>
  <c r="CY26" i="2"/>
  <c r="CV26" i="2"/>
  <c r="CS26" i="2"/>
  <c r="CO26" i="2"/>
  <c r="CN26" i="2"/>
  <c r="CP26" i="2" s="1"/>
  <c r="CM26" i="2"/>
  <c r="CJ26" i="2"/>
  <c r="CG26" i="2"/>
  <c r="CD26" i="2"/>
  <c r="CC26" i="2"/>
  <c r="CB26" i="2"/>
  <c r="CA26" i="2"/>
  <c r="BX26" i="2"/>
  <c r="BU26" i="2"/>
  <c r="BR26" i="2"/>
  <c r="BO26" i="2"/>
  <c r="BL26" i="2"/>
  <c r="BH26" i="2"/>
  <c r="DD26" i="2" s="1"/>
  <c r="DY26" i="2" s="1"/>
  <c r="BG26" i="2"/>
  <c r="BI26" i="2" s="1"/>
  <c r="BF26" i="2"/>
  <c r="BC26" i="2"/>
  <c r="AZ26" i="2"/>
  <c r="AW26" i="2"/>
  <c r="AT26" i="2"/>
  <c r="AQ26" i="2"/>
  <c r="AM26" i="2"/>
  <c r="AL26" i="2"/>
  <c r="AN26" i="2" s="1"/>
  <c r="AK26" i="2"/>
  <c r="AH26" i="2"/>
  <c r="AE26" i="2"/>
  <c r="AB26" i="2"/>
  <c r="Y26" i="2"/>
  <c r="V26" i="2"/>
  <c r="S26" i="2"/>
  <c r="P26" i="2"/>
  <c r="M26" i="2"/>
  <c r="J26" i="2"/>
  <c r="G26" i="2"/>
  <c r="D26" i="2"/>
  <c r="LD25" i="2"/>
  <c r="LA25" i="2"/>
  <c r="KT25" i="2"/>
  <c r="KW25" i="2" s="1"/>
  <c r="KS25" i="2"/>
  <c r="KV25" i="2" s="1"/>
  <c r="KX25" i="2" s="1"/>
  <c r="KR25" i="2"/>
  <c r="KO25" i="2"/>
  <c r="KL25" i="2"/>
  <c r="KI25" i="2"/>
  <c r="KF25" i="2"/>
  <c r="KA25" i="2"/>
  <c r="JY25" i="2"/>
  <c r="JY29" i="2" s="1"/>
  <c r="KB29" i="2" s="1"/>
  <c r="JX25" i="2"/>
  <c r="JX29" i="2" s="1"/>
  <c r="JZ29" i="2" s="1"/>
  <c r="JU25" i="2"/>
  <c r="JW25" i="2" s="1"/>
  <c r="JS25" i="2"/>
  <c r="JR25" i="2"/>
  <c r="JT25" i="2" s="1"/>
  <c r="JQ25" i="2"/>
  <c r="JN25" i="2"/>
  <c r="JK25" i="2"/>
  <c r="JG25" i="2"/>
  <c r="JE25" i="2"/>
  <c r="JB25" i="2"/>
  <c r="IW25" i="2"/>
  <c r="JF25" i="2" s="1"/>
  <c r="JH25" i="2" s="1"/>
  <c r="IR25" i="2"/>
  <c r="IQ25" i="2"/>
  <c r="IS25" i="2" s="1"/>
  <c r="IP25" i="2"/>
  <c r="IM25" i="2"/>
  <c r="IJ25" i="2"/>
  <c r="IC25" i="2"/>
  <c r="IF25" i="2" s="1"/>
  <c r="IU25" i="2" s="1"/>
  <c r="IB25" i="2"/>
  <c r="ID25" i="2" s="1"/>
  <c r="IA25" i="2"/>
  <c r="HX25" i="2"/>
  <c r="HU25" i="2"/>
  <c r="HR25" i="2"/>
  <c r="HN25" i="2"/>
  <c r="HM25" i="2"/>
  <c r="IE25" i="2" s="1"/>
  <c r="HL25" i="2"/>
  <c r="HI25" i="2"/>
  <c r="HF25" i="2"/>
  <c r="HC25" i="2"/>
  <c r="GW25" i="2"/>
  <c r="GT25" i="2"/>
  <c r="GQ25" i="2"/>
  <c r="GP25" i="2"/>
  <c r="GO25" i="2"/>
  <c r="GN25" i="2"/>
  <c r="GK25" i="2"/>
  <c r="GH25" i="2"/>
  <c r="GE25" i="2"/>
  <c r="GA25" i="2"/>
  <c r="FZ25" i="2"/>
  <c r="GB25" i="2" s="1"/>
  <c r="FY25" i="2"/>
  <c r="FV25" i="2"/>
  <c r="FS25" i="2"/>
  <c r="FO25" i="2"/>
  <c r="FN25" i="2"/>
  <c r="FP25" i="2" s="1"/>
  <c r="FM25" i="2"/>
  <c r="FJ25" i="2"/>
  <c r="FG25" i="2"/>
  <c r="FD25" i="2"/>
  <c r="FC25" i="2"/>
  <c r="FB25" i="2"/>
  <c r="FA25" i="2"/>
  <c r="EX25" i="2"/>
  <c r="EU25" i="2"/>
  <c r="ER25" i="2"/>
  <c r="EN25" i="2"/>
  <c r="EO25" i="2" s="1"/>
  <c r="EM25" i="2"/>
  <c r="GX25" i="2" s="1"/>
  <c r="EL25" i="2"/>
  <c r="EI25" i="2"/>
  <c r="EF25" i="2"/>
  <c r="EC25" i="2"/>
  <c r="DV25" i="2"/>
  <c r="DU25" i="2"/>
  <c r="DW25" i="2" s="1"/>
  <c r="DT25" i="2"/>
  <c r="DQ25" i="2"/>
  <c r="DN25" i="2"/>
  <c r="DM25" i="2"/>
  <c r="DL25" i="2"/>
  <c r="DK25" i="2"/>
  <c r="DH25" i="2"/>
  <c r="DB25" i="2"/>
  <c r="DA25" i="2"/>
  <c r="CZ25" i="2"/>
  <c r="CY25" i="2"/>
  <c r="CV25" i="2"/>
  <c r="CS25" i="2"/>
  <c r="CO25" i="2"/>
  <c r="CN25" i="2"/>
  <c r="CP25" i="2" s="1"/>
  <c r="CM25" i="2"/>
  <c r="CJ25" i="2"/>
  <c r="CG25" i="2"/>
  <c r="CC25" i="2"/>
  <c r="CB25" i="2"/>
  <c r="CD25" i="2" s="1"/>
  <c r="CA25" i="2"/>
  <c r="BX25" i="2"/>
  <c r="BU25" i="2"/>
  <c r="BR25" i="2"/>
  <c r="BO25" i="2"/>
  <c r="BL25" i="2"/>
  <c r="BH25" i="2"/>
  <c r="DD25" i="2" s="1"/>
  <c r="BG25" i="2"/>
  <c r="BI25" i="2" s="1"/>
  <c r="BF25" i="2"/>
  <c r="BC25" i="2"/>
  <c r="AZ25" i="2"/>
  <c r="AW25" i="2"/>
  <c r="AT25" i="2"/>
  <c r="AQ25" i="2"/>
  <c r="AM25" i="2"/>
  <c r="DY25" i="2" s="1"/>
  <c r="AL25" i="2"/>
  <c r="AK25" i="2"/>
  <c r="AH25" i="2"/>
  <c r="AE25" i="2"/>
  <c r="AB25" i="2"/>
  <c r="Y25" i="2"/>
  <c r="V25" i="2"/>
  <c r="S25" i="2"/>
  <c r="P25" i="2"/>
  <c r="M25" i="2"/>
  <c r="J25" i="2"/>
  <c r="G25" i="2"/>
  <c r="D25" i="2"/>
  <c r="LD24" i="2"/>
  <c r="LA24" i="2"/>
  <c r="KT24" i="2"/>
  <c r="KW24" i="2" s="1"/>
  <c r="KS24" i="2"/>
  <c r="KV24" i="2" s="1"/>
  <c r="KR24" i="2"/>
  <c r="KO24" i="2"/>
  <c r="KL24" i="2"/>
  <c r="KI24" i="2"/>
  <c r="KF24" i="2"/>
  <c r="KB24" i="2"/>
  <c r="KA24" i="2"/>
  <c r="KC24" i="2" s="1"/>
  <c r="JZ24" i="2"/>
  <c r="JW24" i="2"/>
  <c r="JT24" i="2"/>
  <c r="JS24" i="2"/>
  <c r="JR24" i="2"/>
  <c r="JQ24" i="2"/>
  <c r="JN24" i="2"/>
  <c r="JK24" i="2"/>
  <c r="JH24" i="2"/>
  <c r="JG24" i="2"/>
  <c r="JF24" i="2"/>
  <c r="JE24" i="2"/>
  <c r="JB24" i="2"/>
  <c r="IY24" i="2"/>
  <c r="IU24" i="2"/>
  <c r="IR24" i="2"/>
  <c r="IQ24" i="2"/>
  <c r="IS24" i="2" s="1"/>
  <c r="IP24" i="2"/>
  <c r="IM24" i="2"/>
  <c r="IJ24" i="2"/>
  <c r="IF24" i="2"/>
  <c r="ID24" i="2"/>
  <c r="IC24" i="2"/>
  <c r="IB24" i="2"/>
  <c r="IA24" i="2"/>
  <c r="HX24" i="2"/>
  <c r="HU24" i="2"/>
  <c r="HR24" i="2"/>
  <c r="HN24" i="2"/>
  <c r="HM24" i="2"/>
  <c r="IE24" i="2" s="1"/>
  <c r="HL24" i="2"/>
  <c r="HI24" i="2"/>
  <c r="HF24" i="2"/>
  <c r="HC24" i="2"/>
  <c r="GW24" i="2"/>
  <c r="GT24" i="2"/>
  <c r="GP24" i="2"/>
  <c r="GO24" i="2"/>
  <c r="GQ24" i="2" s="1"/>
  <c r="GN24" i="2"/>
  <c r="GK24" i="2"/>
  <c r="GH24" i="2"/>
  <c r="GE24" i="2"/>
  <c r="GA24" i="2"/>
  <c r="FZ24" i="2"/>
  <c r="GB24" i="2" s="1"/>
  <c r="FY24" i="2"/>
  <c r="FV24" i="2"/>
  <c r="FS24" i="2"/>
  <c r="FP24" i="2"/>
  <c r="FO24" i="2"/>
  <c r="FN24" i="2"/>
  <c r="FM24" i="2"/>
  <c r="FJ24" i="2"/>
  <c r="FG24" i="2"/>
  <c r="FD24" i="2"/>
  <c r="FC24" i="2"/>
  <c r="FB24" i="2"/>
  <c r="FA24" i="2"/>
  <c r="EX24" i="2"/>
  <c r="EU24" i="2"/>
  <c r="ER24" i="2"/>
  <c r="EO24" i="2"/>
  <c r="EN24" i="2"/>
  <c r="GY24" i="2" s="1"/>
  <c r="EM24" i="2"/>
  <c r="GX24" i="2" s="1"/>
  <c r="GZ24" i="2" s="1"/>
  <c r="EL24" i="2"/>
  <c r="EI24" i="2"/>
  <c r="EF24" i="2"/>
  <c r="EC24" i="2"/>
  <c r="DV24" i="2"/>
  <c r="DU24" i="2"/>
  <c r="DW24" i="2" s="1"/>
  <c r="DT24" i="2"/>
  <c r="DQ24" i="2"/>
  <c r="DM24" i="2"/>
  <c r="DL24" i="2"/>
  <c r="DN24" i="2" s="1"/>
  <c r="DK24" i="2"/>
  <c r="DH24" i="2"/>
  <c r="DA24" i="2"/>
  <c r="CZ24" i="2"/>
  <c r="DB24" i="2" s="1"/>
  <c r="CY24" i="2"/>
  <c r="CV24" i="2"/>
  <c r="CS24" i="2"/>
  <c r="CO24" i="2"/>
  <c r="CN24" i="2"/>
  <c r="CP24" i="2" s="1"/>
  <c r="CM24" i="2"/>
  <c r="CJ24" i="2"/>
  <c r="CG24" i="2"/>
  <c r="CD24" i="2"/>
  <c r="CC24" i="2"/>
  <c r="CB24" i="2"/>
  <c r="CA24" i="2"/>
  <c r="BX24" i="2"/>
  <c r="BU24" i="2"/>
  <c r="BR24" i="2"/>
  <c r="BO24" i="2"/>
  <c r="BL24" i="2"/>
  <c r="BH24" i="2"/>
  <c r="DD24" i="2" s="1"/>
  <c r="DY24" i="2" s="1"/>
  <c r="BG24" i="2"/>
  <c r="BI24" i="2" s="1"/>
  <c r="BF24" i="2"/>
  <c r="BC24" i="2"/>
  <c r="AZ24" i="2"/>
  <c r="AW24" i="2"/>
  <c r="AT24" i="2"/>
  <c r="AQ24" i="2"/>
  <c r="AM24" i="2"/>
  <c r="AL24" i="2"/>
  <c r="AN24" i="2" s="1"/>
  <c r="AK24" i="2"/>
  <c r="AH24" i="2"/>
  <c r="AE24" i="2"/>
  <c r="AB24" i="2"/>
  <c r="Y24" i="2"/>
  <c r="V24" i="2"/>
  <c r="S24" i="2"/>
  <c r="P24" i="2"/>
  <c r="M24" i="2"/>
  <c r="J24" i="2"/>
  <c r="G24" i="2"/>
  <c r="D24" i="2"/>
  <c r="LC23" i="2"/>
  <c r="LB23" i="2"/>
  <c r="LD23" i="2" s="1"/>
  <c r="KZ23" i="2"/>
  <c r="KY23" i="2"/>
  <c r="LA23" i="2" s="1"/>
  <c r="KT23" i="2"/>
  <c r="KR23" i="2"/>
  <c r="KQ23" i="2"/>
  <c r="KP23" i="2"/>
  <c r="KN23" i="2"/>
  <c r="KM23" i="2"/>
  <c r="KS23" i="2" s="1"/>
  <c r="KU23" i="2" s="1"/>
  <c r="KL23" i="2"/>
  <c r="KK23" i="2"/>
  <c r="KJ23" i="2"/>
  <c r="KH23" i="2"/>
  <c r="KG23" i="2"/>
  <c r="KI23" i="2" s="1"/>
  <c r="KE23" i="2"/>
  <c r="KW23" i="2" s="1"/>
  <c r="KD23" i="2"/>
  <c r="JY23" i="2"/>
  <c r="JX23" i="2"/>
  <c r="JZ23" i="2" s="1"/>
  <c r="JW23" i="2"/>
  <c r="JV23" i="2"/>
  <c r="KB23" i="2" s="1"/>
  <c r="JU23" i="2"/>
  <c r="KA23" i="2" s="1"/>
  <c r="JP23" i="2"/>
  <c r="JO23" i="2"/>
  <c r="JQ23" i="2" s="1"/>
  <c r="JN23" i="2"/>
  <c r="JM23" i="2"/>
  <c r="JL23" i="2"/>
  <c r="JJ23" i="2"/>
  <c r="JS23" i="2" s="1"/>
  <c r="JI23" i="2"/>
  <c r="JK23" i="2" s="1"/>
  <c r="JD23" i="2"/>
  <c r="JE23" i="2" s="1"/>
  <c r="JC23" i="2"/>
  <c r="JA23" i="2"/>
  <c r="IZ23" i="2"/>
  <c r="JB23" i="2" s="1"/>
  <c r="IR23" i="2"/>
  <c r="IQ23" i="2"/>
  <c r="IS23" i="2" s="1"/>
  <c r="IP23" i="2"/>
  <c r="IO23" i="2"/>
  <c r="IN23" i="2"/>
  <c r="IL23" i="2"/>
  <c r="IK23" i="2"/>
  <c r="IM23" i="2" s="1"/>
  <c r="II23" i="2"/>
  <c r="IH23" i="2"/>
  <c r="IJ23" i="2" s="1"/>
  <c r="IC23" i="2"/>
  <c r="IA23" i="2"/>
  <c r="HZ23" i="2"/>
  <c r="HY23" i="2"/>
  <c r="HX23" i="2"/>
  <c r="HW23" i="2"/>
  <c r="HV23" i="2"/>
  <c r="HT23" i="2"/>
  <c r="HS23" i="2"/>
  <c r="HU23" i="2" s="1"/>
  <c r="HM23" i="2"/>
  <c r="HK23" i="2"/>
  <c r="HJ23" i="2"/>
  <c r="HL23" i="2" s="1"/>
  <c r="HH23" i="2"/>
  <c r="HI23" i="2" s="1"/>
  <c r="HG23" i="2"/>
  <c r="HE23" i="2"/>
  <c r="HD23" i="2"/>
  <c r="HC23" i="2"/>
  <c r="HB23" i="2"/>
  <c r="HA23" i="2"/>
  <c r="GV23" i="2"/>
  <c r="GU23" i="2"/>
  <c r="GW23" i="2" s="1"/>
  <c r="GT23" i="2"/>
  <c r="GS23" i="2"/>
  <c r="GR23" i="2"/>
  <c r="GO23" i="2"/>
  <c r="GQ23" i="2" s="1"/>
  <c r="GM23" i="2"/>
  <c r="GL23" i="2"/>
  <c r="GN23" i="2" s="1"/>
  <c r="GJ23" i="2"/>
  <c r="GK23" i="2" s="1"/>
  <c r="GI23" i="2"/>
  <c r="GG23" i="2"/>
  <c r="GP23" i="2" s="1"/>
  <c r="GF23" i="2"/>
  <c r="GH23" i="2" s="1"/>
  <c r="GE23" i="2"/>
  <c r="GD23" i="2"/>
  <c r="GC23" i="2"/>
  <c r="FX23" i="2"/>
  <c r="FW23" i="2"/>
  <c r="FY23" i="2" s="1"/>
  <c r="FV23" i="2"/>
  <c r="FU23" i="2"/>
  <c r="FT23" i="2"/>
  <c r="FR23" i="2"/>
  <c r="GA23" i="2" s="1"/>
  <c r="FQ23" i="2"/>
  <c r="FS23" i="2" s="1"/>
  <c r="FO23" i="2"/>
  <c r="FN23" i="2"/>
  <c r="FP23" i="2" s="1"/>
  <c r="FL23" i="2"/>
  <c r="FM23" i="2" s="1"/>
  <c r="FK23" i="2"/>
  <c r="FI23" i="2"/>
  <c r="FH23" i="2"/>
  <c r="FJ23" i="2" s="1"/>
  <c r="FG23" i="2"/>
  <c r="FF23" i="2"/>
  <c r="FE23" i="2"/>
  <c r="EZ23" i="2"/>
  <c r="EY23" i="2"/>
  <c r="FA23" i="2" s="1"/>
  <c r="EX23" i="2"/>
  <c r="EW23" i="2"/>
  <c r="EV23" i="2"/>
  <c r="ET23" i="2"/>
  <c r="FC23" i="2" s="1"/>
  <c r="ES23" i="2"/>
  <c r="EU23" i="2" s="1"/>
  <c r="EQ23" i="2"/>
  <c r="EP23" i="2"/>
  <c r="ER23" i="2" s="1"/>
  <c r="EK23" i="2"/>
  <c r="EJ23" i="2"/>
  <c r="EL23" i="2" s="1"/>
  <c r="EI23" i="2"/>
  <c r="EH23" i="2"/>
  <c r="EN23" i="2" s="1"/>
  <c r="EG23" i="2"/>
  <c r="EF23" i="2"/>
  <c r="EE23" i="2"/>
  <c r="ED23" i="2"/>
  <c r="EM23" i="2" s="1"/>
  <c r="EO23" i="2" s="1"/>
  <c r="EB23" i="2"/>
  <c r="GY23" i="2" s="1"/>
  <c r="EA23" i="2"/>
  <c r="DU23" i="2"/>
  <c r="DS23" i="2"/>
  <c r="DR23" i="2"/>
  <c r="DT23" i="2" s="1"/>
  <c r="DP23" i="2"/>
  <c r="DQ23" i="2" s="1"/>
  <c r="DO23" i="2"/>
  <c r="DM23" i="2"/>
  <c r="DK23" i="2"/>
  <c r="DJ23" i="2"/>
  <c r="DI23" i="2"/>
  <c r="DL23" i="2" s="1"/>
  <c r="DN23" i="2" s="1"/>
  <c r="DH23" i="2"/>
  <c r="DG23" i="2"/>
  <c r="DF23" i="2"/>
  <c r="CX23" i="2"/>
  <c r="CW23" i="2"/>
  <c r="CY23" i="2" s="1"/>
  <c r="CU23" i="2"/>
  <c r="CT23" i="2"/>
  <c r="CZ23" i="2" s="1"/>
  <c r="CR23" i="2"/>
  <c r="DA23" i="2" s="1"/>
  <c r="CQ23" i="2"/>
  <c r="CO23" i="2"/>
  <c r="CM23" i="2"/>
  <c r="CL23" i="2"/>
  <c r="CK23" i="2"/>
  <c r="CN23" i="2" s="1"/>
  <c r="CP23" i="2" s="1"/>
  <c r="CJ23" i="2"/>
  <c r="CI23" i="2"/>
  <c r="CH23" i="2"/>
  <c r="CF23" i="2"/>
  <c r="CE23" i="2"/>
  <c r="CG23" i="2" s="1"/>
  <c r="BZ23" i="2"/>
  <c r="BY23" i="2"/>
  <c r="CA23" i="2" s="1"/>
  <c r="BW23" i="2"/>
  <c r="BV23" i="2"/>
  <c r="BX23" i="2" s="1"/>
  <c r="BT23" i="2"/>
  <c r="BU23" i="2" s="1"/>
  <c r="BS23" i="2"/>
  <c r="BQ23" i="2"/>
  <c r="CC23" i="2" s="1"/>
  <c r="BP23" i="2"/>
  <c r="CB23" i="2" s="1"/>
  <c r="CD23" i="2" s="1"/>
  <c r="BO23" i="2"/>
  <c r="BN23" i="2"/>
  <c r="BM23" i="2"/>
  <c r="BL23" i="2"/>
  <c r="BK23" i="2"/>
  <c r="BJ23" i="2"/>
  <c r="BG23" i="2"/>
  <c r="BF23" i="2"/>
  <c r="BE23" i="2"/>
  <c r="BH23" i="2" s="1"/>
  <c r="BD23" i="2"/>
  <c r="BB23" i="2"/>
  <c r="BA23" i="2"/>
  <c r="BC23" i="2" s="1"/>
  <c r="AY23" i="2"/>
  <c r="AX23" i="2"/>
  <c r="AZ23" i="2" s="1"/>
  <c r="AW23" i="2"/>
  <c r="AV23" i="2"/>
  <c r="AU23" i="2"/>
  <c r="AS23" i="2"/>
  <c r="AR23" i="2"/>
  <c r="AT23" i="2" s="1"/>
  <c r="AQ23" i="2"/>
  <c r="AP23" i="2"/>
  <c r="AO23" i="2"/>
  <c r="AJ23" i="2"/>
  <c r="AI23" i="2"/>
  <c r="AK23" i="2" s="1"/>
  <c r="AH23" i="2"/>
  <c r="AG23" i="2"/>
  <c r="AF23" i="2"/>
  <c r="AD23" i="2"/>
  <c r="AC23" i="2"/>
  <c r="AE23" i="2" s="1"/>
  <c r="AA23" i="2"/>
  <c r="Z23" i="2"/>
  <c r="AB23" i="2" s="1"/>
  <c r="Y23" i="2"/>
  <c r="X23" i="2"/>
  <c r="W23" i="2"/>
  <c r="U23" i="2"/>
  <c r="T23" i="2"/>
  <c r="V23" i="2" s="1"/>
  <c r="S23" i="2"/>
  <c r="R23" i="2"/>
  <c r="Q23" i="2"/>
  <c r="O23" i="2"/>
  <c r="P23" i="2" s="1"/>
  <c r="N23" i="2"/>
  <c r="L23" i="2"/>
  <c r="K23" i="2"/>
  <c r="M23" i="2" s="1"/>
  <c r="J23" i="2"/>
  <c r="I23" i="2"/>
  <c r="AM23" i="2" s="1"/>
  <c r="H23" i="2"/>
  <c r="AL23" i="2" s="1"/>
  <c r="F23" i="2"/>
  <c r="E23" i="2"/>
  <c r="G23" i="2" s="1"/>
  <c r="C23" i="2"/>
  <c r="B23" i="2"/>
  <c r="LD22" i="2"/>
  <c r="LA22" i="2"/>
  <c r="KW22" i="2"/>
  <c r="KV22" i="2"/>
  <c r="KX22" i="2" s="1"/>
  <c r="KU22" i="2"/>
  <c r="KT22" i="2"/>
  <c r="KS22" i="2"/>
  <c r="KR22" i="2"/>
  <c r="KO22" i="2"/>
  <c r="KL22" i="2"/>
  <c r="KI22" i="2"/>
  <c r="KF22" i="2"/>
  <c r="KC22" i="2"/>
  <c r="KB22" i="2"/>
  <c r="KA22" i="2"/>
  <c r="JZ22" i="2"/>
  <c r="JW22" i="2"/>
  <c r="JS22" i="2"/>
  <c r="JR22" i="2"/>
  <c r="JT22" i="2" s="1"/>
  <c r="JQ22" i="2"/>
  <c r="JN22" i="2"/>
  <c r="JK22" i="2"/>
  <c r="JG22" i="2"/>
  <c r="JF22" i="2"/>
  <c r="JH22" i="2" s="1"/>
  <c r="JE22" i="2"/>
  <c r="JB22" i="2"/>
  <c r="IY22" i="2"/>
  <c r="IX22" i="2"/>
  <c r="IR22" i="2"/>
  <c r="IQ22" i="2"/>
  <c r="IS22" i="2" s="1"/>
  <c r="IP22" i="2"/>
  <c r="IM22" i="2"/>
  <c r="IJ22" i="2"/>
  <c r="ID22" i="2"/>
  <c r="IC22" i="2"/>
  <c r="IB22" i="2"/>
  <c r="IA22" i="2"/>
  <c r="HX22" i="2"/>
  <c r="HU22" i="2"/>
  <c r="HR22" i="2"/>
  <c r="HN22" i="2"/>
  <c r="IF22" i="2" s="1"/>
  <c r="IU22" i="2" s="1"/>
  <c r="HM22" i="2"/>
  <c r="IE22" i="2" s="1"/>
  <c r="HL22" i="2"/>
  <c r="HI22" i="2"/>
  <c r="HF22" i="2"/>
  <c r="HC22" i="2"/>
  <c r="GW22" i="2"/>
  <c r="GT22" i="2"/>
  <c r="GP22" i="2"/>
  <c r="GQ22" i="2" s="1"/>
  <c r="GO22" i="2"/>
  <c r="GN22" i="2"/>
  <c r="GK22" i="2"/>
  <c r="GH22" i="2"/>
  <c r="GE22" i="2"/>
  <c r="GB22" i="2"/>
  <c r="GA22" i="2"/>
  <c r="FZ22" i="2"/>
  <c r="FY22" i="2"/>
  <c r="FV22" i="2"/>
  <c r="FS22" i="2"/>
  <c r="FP22" i="2"/>
  <c r="FO22" i="2"/>
  <c r="FN22" i="2"/>
  <c r="FM22" i="2"/>
  <c r="FJ22" i="2"/>
  <c r="FG22" i="2"/>
  <c r="FC22" i="2"/>
  <c r="FB22" i="2"/>
  <c r="FD22" i="2" s="1"/>
  <c r="FA22" i="2"/>
  <c r="EX22" i="2"/>
  <c r="EU22" i="2"/>
  <c r="ER22" i="2"/>
  <c r="EN22" i="2"/>
  <c r="GY22" i="2" s="1"/>
  <c r="EM22" i="2"/>
  <c r="EO22" i="2" s="1"/>
  <c r="EL22" i="2"/>
  <c r="EI22" i="2"/>
  <c r="EF22" i="2"/>
  <c r="EC22" i="2"/>
  <c r="DV22" i="2"/>
  <c r="DU22" i="2"/>
  <c r="DW22" i="2" s="1"/>
  <c r="DT22" i="2"/>
  <c r="DQ22" i="2"/>
  <c r="DM22" i="2"/>
  <c r="DL22" i="2"/>
  <c r="DN22" i="2" s="1"/>
  <c r="DK22" i="2"/>
  <c r="DH22" i="2"/>
  <c r="DA22" i="2"/>
  <c r="CZ22" i="2"/>
  <c r="DB22" i="2" s="1"/>
  <c r="CY22" i="2"/>
  <c r="CV22" i="2"/>
  <c r="CS22" i="2"/>
  <c r="CP22" i="2"/>
  <c r="CO22" i="2"/>
  <c r="CN22" i="2"/>
  <c r="CM22" i="2"/>
  <c r="CJ22" i="2"/>
  <c r="CG22" i="2"/>
  <c r="CD22" i="2"/>
  <c r="CC22" i="2"/>
  <c r="CB22" i="2"/>
  <c r="CA22" i="2"/>
  <c r="BX22" i="2"/>
  <c r="BU22" i="2"/>
  <c r="BR22" i="2"/>
  <c r="BO22" i="2"/>
  <c r="BL22" i="2"/>
  <c r="BI22" i="2"/>
  <c r="BH22" i="2"/>
  <c r="BG22" i="2"/>
  <c r="DC22" i="2" s="1"/>
  <c r="BF22" i="2"/>
  <c r="BC22" i="2"/>
  <c r="AZ22" i="2"/>
  <c r="AW22" i="2"/>
  <c r="AT22" i="2"/>
  <c r="AS22" i="2"/>
  <c r="DD22" i="2" s="1"/>
  <c r="AQ22" i="2"/>
  <c r="AM22" i="2"/>
  <c r="DY22" i="2" s="1"/>
  <c r="LF22" i="2" s="1"/>
  <c r="AL22" i="2"/>
  <c r="AN22" i="2" s="1"/>
  <c r="AK22" i="2"/>
  <c r="AH22" i="2"/>
  <c r="AE22" i="2"/>
  <c r="AB22" i="2"/>
  <c r="Y22" i="2"/>
  <c r="V22" i="2"/>
  <c r="S22" i="2"/>
  <c r="P22" i="2"/>
  <c r="M22" i="2"/>
  <c r="J22" i="2"/>
  <c r="G22" i="2"/>
  <c r="D22" i="2"/>
  <c r="LD21" i="2"/>
  <c r="LA21" i="2"/>
  <c r="KW21" i="2"/>
  <c r="KV21" i="2"/>
  <c r="KX21" i="2" s="1"/>
  <c r="KT21" i="2"/>
  <c r="KS21" i="2"/>
  <c r="KU21" i="2" s="1"/>
  <c r="KR21" i="2"/>
  <c r="KO21" i="2"/>
  <c r="KL21" i="2"/>
  <c r="KI21" i="2"/>
  <c r="KF21" i="2"/>
  <c r="KB21" i="2"/>
  <c r="KA21" i="2"/>
  <c r="KC21" i="2" s="1"/>
  <c r="JZ21" i="2"/>
  <c r="JW21" i="2"/>
  <c r="JS21" i="2"/>
  <c r="JR21" i="2"/>
  <c r="JT21" i="2" s="1"/>
  <c r="JQ21" i="2"/>
  <c r="JN21" i="2"/>
  <c r="JK21" i="2"/>
  <c r="JG21" i="2"/>
  <c r="JE21" i="2"/>
  <c r="JB21" i="2"/>
  <c r="IX21" i="2"/>
  <c r="IW21" i="2"/>
  <c r="IW23" i="2" s="1"/>
  <c r="IS21" i="2"/>
  <c r="IR21" i="2"/>
  <c r="IQ21" i="2"/>
  <c r="IP21" i="2"/>
  <c r="IM21" i="2"/>
  <c r="IJ21" i="2"/>
  <c r="IE21" i="2"/>
  <c r="ID21" i="2"/>
  <c r="IC21" i="2"/>
  <c r="IB21" i="2"/>
  <c r="IA21" i="2"/>
  <c r="HX21" i="2"/>
  <c r="HU21" i="2"/>
  <c r="HQ21" i="2"/>
  <c r="HP21" i="2"/>
  <c r="HP23" i="2" s="1"/>
  <c r="HN21" i="2"/>
  <c r="IF21" i="2" s="1"/>
  <c r="IU21" i="2" s="1"/>
  <c r="HM21" i="2"/>
  <c r="HO21" i="2" s="1"/>
  <c r="HL21" i="2"/>
  <c r="HI21" i="2"/>
  <c r="HF21" i="2"/>
  <c r="HC21" i="2"/>
  <c r="GW21" i="2"/>
  <c r="GT21" i="2"/>
  <c r="GP21" i="2"/>
  <c r="GO21" i="2"/>
  <c r="GQ21" i="2" s="1"/>
  <c r="GN21" i="2"/>
  <c r="GK21" i="2"/>
  <c r="GH21" i="2"/>
  <c r="GE21" i="2"/>
  <c r="GA21" i="2"/>
  <c r="GB21" i="2" s="1"/>
  <c r="FZ21" i="2"/>
  <c r="FY21" i="2"/>
  <c r="FV21" i="2"/>
  <c r="FS21" i="2"/>
  <c r="FO21" i="2"/>
  <c r="FN21" i="2"/>
  <c r="FP21" i="2" s="1"/>
  <c r="FM21" i="2"/>
  <c r="FJ21" i="2"/>
  <c r="FG21" i="2"/>
  <c r="FD21" i="2"/>
  <c r="FC21" i="2"/>
  <c r="FB21" i="2"/>
  <c r="FA21" i="2"/>
  <c r="EX21" i="2"/>
  <c r="EU21" i="2"/>
  <c r="ER21" i="2"/>
  <c r="EO21" i="2"/>
  <c r="EN21" i="2"/>
  <c r="GY21" i="2" s="1"/>
  <c r="EM21" i="2"/>
  <c r="GX21" i="2" s="1"/>
  <c r="EL21" i="2"/>
  <c r="EI21" i="2"/>
  <c r="EF21" i="2"/>
  <c r="EC21" i="2"/>
  <c r="DV21" i="2"/>
  <c r="DU21" i="2"/>
  <c r="DW21" i="2" s="1"/>
  <c r="DT21" i="2"/>
  <c r="DQ21" i="2"/>
  <c r="DM21" i="2"/>
  <c r="DL21" i="2"/>
  <c r="DN21" i="2" s="1"/>
  <c r="DK21" i="2"/>
  <c r="DH21" i="2"/>
  <c r="DA21" i="2"/>
  <c r="CZ21" i="2"/>
  <c r="DB21" i="2" s="1"/>
  <c r="CY21" i="2"/>
  <c r="CV21" i="2"/>
  <c r="CS21" i="2"/>
  <c r="CO21" i="2"/>
  <c r="CP21" i="2" s="1"/>
  <c r="CN21" i="2"/>
  <c r="CM21" i="2"/>
  <c r="CJ21" i="2"/>
  <c r="CG21" i="2"/>
  <c r="CC21" i="2"/>
  <c r="CB21" i="2"/>
  <c r="CD21" i="2" s="1"/>
  <c r="CA21" i="2"/>
  <c r="BX21" i="2"/>
  <c r="BU21" i="2"/>
  <c r="BR21" i="2"/>
  <c r="BO21" i="2"/>
  <c r="BL21" i="2"/>
  <c r="BH21" i="2"/>
  <c r="BG21" i="2"/>
  <c r="BI21" i="2" s="1"/>
  <c r="BF21" i="2"/>
  <c r="BC21" i="2"/>
  <c r="AZ21" i="2"/>
  <c r="AW21" i="2"/>
  <c r="AS21" i="2"/>
  <c r="AT21" i="2" s="1"/>
  <c r="AQ21" i="2"/>
  <c r="AM21" i="2"/>
  <c r="AL21" i="2"/>
  <c r="AK21" i="2"/>
  <c r="AH21" i="2"/>
  <c r="AE21" i="2"/>
  <c r="AB21" i="2"/>
  <c r="Y21" i="2"/>
  <c r="V21" i="2"/>
  <c r="S21" i="2"/>
  <c r="P21" i="2"/>
  <c r="M21" i="2"/>
  <c r="J21" i="2"/>
  <c r="G21" i="2"/>
  <c r="D21" i="2"/>
  <c r="LD20" i="2"/>
  <c r="LA20" i="2"/>
  <c r="KT20" i="2"/>
  <c r="KW20" i="2" s="1"/>
  <c r="KS20" i="2"/>
  <c r="KV20" i="2" s="1"/>
  <c r="KX20" i="2" s="1"/>
  <c r="KR20" i="2"/>
  <c r="KO20" i="2"/>
  <c r="KL20" i="2"/>
  <c r="KI20" i="2"/>
  <c r="KF20" i="2"/>
  <c r="KB20" i="2"/>
  <c r="KA20" i="2"/>
  <c r="KC20" i="2" s="1"/>
  <c r="JZ20" i="2"/>
  <c r="JW20" i="2"/>
  <c r="JS20" i="2"/>
  <c r="JR20" i="2"/>
  <c r="JT20" i="2" s="1"/>
  <c r="JQ20" i="2"/>
  <c r="JN20" i="2"/>
  <c r="JK20" i="2"/>
  <c r="JF20" i="2"/>
  <c r="JE20" i="2"/>
  <c r="JB20" i="2"/>
  <c r="IX20" i="2"/>
  <c r="IX23" i="2" s="1"/>
  <c r="JG23" i="2" s="1"/>
  <c r="IU20" i="2"/>
  <c r="IR20" i="2"/>
  <c r="IQ20" i="2"/>
  <c r="IS20" i="2" s="1"/>
  <c r="IP20" i="2"/>
  <c r="IM20" i="2"/>
  <c r="IJ20" i="2"/>
  <c r="IF20" i="2"/>
  <c r="IC20" i="2"/>
  <c r="IB20" i="2"/>
  <c r="ID20" i="2" s="1"/>
  <c r="IA20" i="2"/>
  <c r="HX20" i="2"/>
  <c r="HU20" i="2"/>
  <c r="HR20" i="2"/>
  <c r="HQ20" i="2"/>
  <c r="HQ23" i="2" s="1"/>
  <c r="HN20" i="2"/>
  <c r="HM20" i="2"/>
  <c r="IE20" i="2" s="1"/>
  <c r="HL20" i="2"/>
  <c r="HI20" i="2"/>
  <c r="HF20" i="2"/>
  <c r="HC20" i="2"/>
  <c r="GW20" i="2"/>
  <c r="GT20" i="2"/>
  <c r="GP20" i="2"/>
  <c r="GO20" i="2"/>
  <c r="GQ20" i="2" s="1"/>
  <c r="GN20" i="2"/>
  <c r="GK20" i="2"/>
  <c r="GH20" i="2"/>
  <c r="GE20" i="2"/>
  <c r="GA20" i="2"/>
  <c r="FZ20" i="2"/>
  <c r="GB20" i="2" s="1"/>
  <c r="FY20" i="2"/>
  <c r="FV20" i="2"/>
  <c r="FS20" i="2"/>
  <c r="FO20" i="2"/>
  <c r="FN20" i="2"/>
  <c r="FP20" i="2" s="1"/>
  <c r="FM20" i="2"/>
  <c r="FJ20" i="2"/>
  <c r="FG20" i="2"/>
  <c r="FC20" i="2"/>
  <c r="FB20" i="2"/>
  <c r="FD20" i="2" s="1"/>
  <c r="FA20" i="2"/>
  <c r="EX20" i="2"/>
  <c r="EU20" i="2"/>
  <c r="ER20" i="2"/>
  <c r="EO20" i="2"/>
  <c r="EN20" i="2"/>
  <c r="GY20" i="2" s="1"/>
  <c r="EM20" i="2"/>
  <c r="GX20" i="2" s="1"/>
  <c r="EL20" i="2"/>
  <c r="EI20" i="2"/>
  <c r="EF20" i="2"/>
  <c r="EC20" i="2"/>
  <c r="DV20" i="2"/>
  <c r="DW20" i="2" s="1"/>
  <c r="DU20" i="2"/>
  <c r="DT20" i="2"/>
  <c r="DQ20" i="2"/>
  <c r="DN20" i="2"/>
  <c r="DM20" i="2"/>
  <c r="DL20" i="2"/>
  <c r="DK20" i="2"/>
  <c r="DH20" i="2"/>
  <c r="DB20" i="2"/>
  <c r="DA20" i="2"/>
  <c r="CZ20" i="2"/>
  <c r="CY20" i="2"/>
  <c r="CV20" i="2"/>
  <c r="CS20" i="2"/>
  <c r="CO20" i="2"/>
  <c r="CN20" i="2"/>
  <c r="CP20" i="2" s="1"/>
  <c r="CM20" i="2"/>
  <c r="CJ20" i="2"/>
  <c r="CG20" i="2"/>
  <c r="CC20" i="2"/>
  <c r="CB20" i="2"/>
  <c r="CD20" i="2" s="1"/>
  <c r="CA20" i="2"/>
  <c r="BX20" i="2"/>
  <c r="BU20" i="2"/>
  <c r="BR20" i="2"/>
  <c r="BO20" i="2"/>
  <c r="BL20" i="2"/>
  <c r="BH20" i="2"/>
  <c r="DD20" i="2" s="1"/>
  <c r="BG20" i="2"/>
  <c r="BI20" i="2" s="1"/>
  <c r="BF20" i="2"/>
  <c r="BC20" i="2"/>
  <c r="AZ20" i="2"/>
  <c r="AW20" i="2"/>
  <c r="AT20" i="2"/>
  <c r="AS20" i="2"/>
  <c r="AQ20" i="2"/>
  <c r="AM20" i="2"/>
  <c r="AL20" i="2"/>
  <c r="AK20" i="2"/>
  <c r="AH20" i="2"/>
  <c r="AE20" i="2"/>
  <c r="AB20" i="2"/>
  <c r="Y20" i="2"/>
  <c r="V20" i="2"/>
  <c r="S20" i="2"/>
  <c r="P20" i="2"/>
  <c r="M20" i="2"/>
  <c r="J20" i="2"/>
  <c r="G20" i="2"/>
  <c r="D20" i="2"/>
  <c r="LD19" i="2"/>
  <c r="LA19" i="2"/>
  <c r="KW19" i="2"/>
  <c r="KT19" i="2"/>
  <c r="KS19" i="2"/>
  <c r="KV19" i="2" s="1"/>
  <c r="KX19" i="2" s="1"/>
  <c r="KR19" i="2"/>
  <c r="KO19" i="2"/>
  <c r="KL19" i="2"/>
  <c r="KI19" i="2"/>
  <c r="KF19" i="2"/>
  <c r="KB19" i="2"/>
  <c r="KA19" i="2"/>
  <c r="KC19" i="2" s="1"/>
  <c r="JZ19" i="2"/>
  <c r="JW19" i="2"/>
  <c r="JS19" i="2"/>
  <c r="JT19" i="2" s="1"/>
  <c r="JR19" i="2"/>
  <c r="JQ19" i="2"/>
  <c r="JN19" i="2"/>
  <c r="JK19" i="2"/>
  <c r="JH19" i="2"/>
  <c r="JG19" i="2"/>
  <c r="JF19" i="2"/>
  <c r="JE19" i="2"/>
  <c r="JB19" i="2"/>
  <c r="IY19" i="2"/>
  <c r="IU19" i="2"/>
  <c r="IR19" i="2"/>
  <c r="IQ19" i="2"/>
  <c r="IS19" i="2" s="1"/>
  <c r="IP19" i="2"/>
  <c r="IM19" i="2"/>
  <c r="IJ19" i="2"/>
  <c r="IF19" i="2"/>
  <c r="IC19" i="2"/>
  <c r="ID19" i="2" s="1"/>
  <c r="IB19" i="2"/>
  <c r="IA19" i="2"/>
  <c r="HX19" i="2"/>
  <c r="HU19" i="2"/>
  <c r="HR19" i="2"/>
  <c r="HN19" i="2"/>
  <c r="HM19" i="2"/>
  <c r="IE19" i="2" s="1"/>
  <c r="HL19" i="2"/>
  <c r="HI19" i="2"/>
  <c r="HF19" i="2"/>
  <c r="HC19" i="2"/>
  <c r="GW19" i="2"/>
  <c r="GT19" i="2"/>
  <c r="GP19" i="2"/>
  <c r="GO19" i="2"/>
  <c r="GQ19" i="2" s="1"/>
  <c r="GN19" i="2"/>
  <c r="GK19" i="2"/>
  <c r="GH19" i="2"/>
  <c r="GE19" i="2"/>
  <c r="GA19" i="2"/>
  <c r="FZ19" i="2"/>
  <c r="GB19" i="2" s="1"/>
  <c r="FY19" i="2"/>
  <c r="FV19" i="2"/>
  <c r="FS19" i="2"/>
  <c r="FO19" i="2"/>
  <c r="FP19" i="2" s="1"/>
  <c r="FN19" i="2"/>
  <c r="FM19" i="2"/>
  <c r="FJ19" i="2"/>
  <c r="FG19" i="2"/>
  <c r="FD19" i="2"/>
  <c r="FC19" i="2"/>
  <c r="FB19" i="2"/>
  <c r="FA19" i="2"/>
  <c r="EX19" i="2"/>
  <c r="EU19" i="2"/>
  <c r="ER19" i="2"/>
  <c r="EO19" i="2"/>
  <c r="EN19" i="2"/>
  <c r="GY19" i="2" s="1"/>
  <c r="EM19" i="2"/>
  <c r="GX19" i="2" s="1"/>
  <c r="GZ19" i="2" s="1"/>
  <c r="EL19" i="2"/>
  <c r="EI19" i="2"/>
  <c r="EF19" i="2"/>
  <c r="EC19" i="2"/>
  <c r="DV19" i="2"/>
  <c r="DU19" i="2"/>
  <c r="DW19" i="2" s="1"/>
  <c r="DT19" i="2"/>
  <c r="DQ19" i="2"/>
  <c r="DM19" i="2"/>
  <c r="DL19" i="2"/>
  <c r="DN19" i="2" s="1"/>
  <c r="DK19" i="2"/>
  <c r="DH19" i="2"/>
  <c r="DA19" i="2"/>
  <c r="CZ19" i="2"/>
  <c r="DB19" i="2" s="1"/>
  <c r="CY19" i="2"/>
  <c r="CV19" i="2"/>
  <c r="CS19" i="2"/>
  <c r="CO19" i="2"/>
  <c r="CN19" i="2"/>
  <c r="CP19" i="2" s="1"/>
  <c r="CM19" i="2"/>
  <c r="CJ19" i="2"/>
  <c r="CG19" i="2"/>
  <c r="CC19" i="2"/>
  <c r="CD19" i="2" s="1"/>
  <c r="CB19" i="2"/>
  <c r="CA19" i="2"/>
  <c r="BX19" i="2"/>
  <c r="BU19" i="2"/>
  <c r="BR19" i="2"/>
  <c r="BO19" i="2"/>
  <c r="BL19" i="2"/>
  <c r="BH19" i="2"/>
  <c r="DD19" i="2" s="1"/>
  <c r="DY19" i="2" s="1"/>
  <c r="LF19" i="2" s="1"/>
  <c r="BG19" i="2"/>
  <c r="BI19" i="2" s="1"/>
  <c r="BF19" i="2"/>
  <c r="BC19" i="2"/>
  <c r="AZ19" i="2"/>
  <c r="AW19" i="2"/>
  <c r="AT19" i="2"/>
  <c r="AQ19" i="2"/>
  <c r="AM19" i="2"/>
  <c r="AL19" i="2"/>
  <c r="AN19" i="2" s="1"/>
  <c r="AK19" i="2"/>
  <c r="AH19" i="2"/>
  <c r="AE19" i="2"/>
  <c r="AB19" i="2"/>
  <c r="Y19" i="2"/>
  <c r="V19" i="2"/>
  <c r="S19" i="2"/>
  <c r="P19" i="2"/>
  <c r="M19" i="2"/>
  <c r="J19" i="2"/>
  <c r="G19" i="2"/>
  <c r="D19" i="2"/>
  <c r="LC18" i="2"/>
  <c r="LB18" i="2"/>
  <c r="LD18" i="2" s="1"/>
  <c r="KZ18" i="2"/>
  <c r="KY18" i="2"/>
  <c r="LA18" i="2" s="1"/>
  <c r="KT18" i="2"/>
  <c r="KQ18" i="2"/>
  <c r="KR18" i="2" s="1"/>
  <c r="KP18" i="2"/>
  <c r="KN18" i="2"/>
  <c r="KM18" i="2"/>
  <c r="KS18" i="2" s="1"/>
  <c r="KU18" i="2" s="1"/>
  <c r="KL18" i="2"/>
  <c r="KK18" i="2"/>
  <c r="KJ18" i="2"/>
  <c r="KH18" i="2"/>
  <c r="KG18" i="2"/>
  <c r="KI18" i="2" s="1"/>
  <c r="KE18" i="2"/>
  <c r="KW18" i="2" s="1"/>
  <c r="KD18" i="2"/>
  <c r="KV18" i="2" s="1"/>
  <c r="KX18" i="2" s="1"/>
  <c r="KA18" i="2"/>
  <c r="JX18" i="2"/>
  <c r="JU18" i="2"/>
  <c r="JP18" i="2"/>
  <c r="JO18" i="2"/>
  <c r="JQ18" i="2" s="1"/>
  <c r="JN18" i="2"/>
  <c r="JM18" i="2"/>
  <c r="JL18" i="2"/>
  <c r="JJ18" i="2"/>
  <c r="JS18" i="2" s="1"/>
  <c r="JI18" i="2"/>
  <c r="JK18" i="2" s="1"/>
  <c r="JG18" i="2"/>
  <c r="JF18" i="2"/>
  <c r="JH18" i="2" s="1"/>
  <c r="JD18" i="2"/>
  <c r="JC18" i="2"/>
  <c r="JE18" i="2" s="1"/>
  <c r="JA18" i="2"/>
  <c r="IZ18" i="2"/>
  <c r="JB18" i="2" s="1"/>
  <c r="IY18" i="2"/>
  <c r="IX18" i="2"/>
  <c r="IW18" i="2"/>
  <c r="IQ18" i="2"/>
  <c r="IS18" i="2" s="1"/>
  <c r="IP18" i="2"/>
  <c r="IO18" i="2"/>
  <c r="IN18" i="2"/>
  <c r="IL18" i="2"/>
  <c r="IR18" i="2" s="1"/>
  <c r="IK18" i="2"/>
  <c r="IM18" i="2" s="1"/>
  <c r="II18" i="2"/>
  <c r="IH18" i="2"/>
  <c r="IJ18" i="2" s="1"/>
  <c r="IC18" i="2"/>
  <c r="IA18" i="2"/>
  <c r="HZ18" i="2"/>
  <c r="HY18" i="2"/>
  <c r="HW18" i="2"/>
  <c r="HV18" i="2"/>
  <c r="HX18" i="2" s="1"/>
  <c r="HT18" i="2"/>
  <c r="HS18" i="2"/>
  <c r="HU18" i="2" s="1"/>
  <c r="HR18" i="2"/>
  <c r="HQ18" i="2"/>
  <c r="HP18" i="2"/>
  <c r="HM18" i="2"/>
  <c r="HK18" i="2"/>
  <c r="HJ18" i="2"/>
  <c r="HL18" i="2" s="1"/>
  <c r="HH18" i="2"/>
  <c r="HN18" i="2" s="1"/>
  <c r="HG18" i="2"/>
  <c r="HI18" i="2" s="1"/>
  <c r="HE18" i="2"/>
  <c r="IF18" i="2" s="1"/>
  <c r="HD18" i="2"/>
  <c r="HC18" i="2"/>
  <c r="HB18" i="2"/>
  <c r="HA18" i="2"/>
  <c r="GV18" i="2"/>
  <c r="GU18" i="2"/>
  <c r="GW18" i="2" s="1"/>
  <c r="GT18" i="2"/>
  <c r="GS18" i="2"/>
  <c r="GR18" i="2"/>
  <c r="GO18" i="2"/>
  <c r="GM18" i="2"/>
  <c r="GL18" i="2"/>
  <c r="GN18" i="2" s="1"/>
  <c r="GJ18" i="2"/>
  <c r="GI18" i="2"/>
  <c r="GK18" i="2" s="1"/>
  <c r="GG18" i="2"/>
  <c r="GP18" i="2" s="1"/>
  <c r="GF18" i="2"/>
  <c r="GH18" i="2" s="1"/>
  <c r="GE18" i="2"/>
  <c r="GD18" i="2"/>
  <c r="GC18" i="2"/>
  <c r="FX18" i="2"/>
  <c r="FW18" i="2"/>
  <c r="FY18" i="2" s="1"/>
  <c r="FV18" i="2"/>
  <c r="FU18" i="2"/>
  <c r="GA18" i="2" s="1"/>
  <c r="FT18" i="2"/>
  <c r="FR18" i="2"/>
  <c r="FQ18" i="2"/>
  <c r="FS18" i="2" s="1"/>
  <c r="FO18" i="2"/>
  <c r="FN18" i="2"/>
  <c r="FP18" i="2" s="1"/>
  <c r="FL18" i="2"/>
  <c r="FK18" i="2"/>
  <c r="FM18" i="2" s="1"/>
  <c r="FI18" i="2"/>
  <c r="FH18" i="2"/>
  <c r="FJ18" i="2" s="1"/>
  <c r="FG18" i="2"/>
  <c r="FF18" i="2"/>
  <c r="FE18" i="2"/>
  <c r="EZ18" i="2"/>
  <c r="EY18" i="2"/>
  <c r="FA18" i="2" s="1"/>
  <c r="EX18" i="2"/>
  <c r="EW18" i="2"/>
  <c r="FC18" i="2" s="1"/>
  <c r="EV18" i="2"/>
  <c r="ET18" i="2"/>
  <c r="ES18" i="2"/>
  <c r="EU18" i="2" s="1"/>
  <c r="EQ18" i="2"/>
  <c r="EP18" i="2"/>
  <c r="ER18" i="2" s="1"/>
  <c r="EK18" i="2"/>
  <c r="EJ18" i="2"/>
  <c r="EL18" i="2" s="1"/>
  <c r="EI18" i="2"/>
  <c r="EH18" i="2"/>
  <c r="EG18" i="2"/>
  <c r="EM18" i="2" s="1"/>
  <c r="EE18" i="2"/>
  <c r="EN18" i="2" s="1"/>
  <c r="ED18" i="2"/>
  <c r="EB18" i="2"/>
  <c r="EA18" i="2"/>
  <c r="DU18" i="2"/>
  <c r="DS18" i="2"/>
  <c r="DR18" i="2"/>
  <c r="DT18" i="2" s="1"/>
  <c r="DP18" i="2"/>
  <c r="DV18" i="2" s="1"/>
  <c r="DO18" i="2"/>
  <c r="DQ18" i="2" s="1"/>
  <c r="DM18" i="2"/>
  <c r="DK18" i="2"/>
  <c r="DJ18" i="2"/>
  <c r="DI18" i="2"/>
  <c r="DL18" i="2" s="1"/>
  <c r="DN18" i="2" s="1"/>
  <c r="DG18" i="2"/>
  <c r="DH18" i="2" s="1"/>
  <c r="DF18" i="2"/>
  <c r="CX18" i="2"/>
  <c r="CW18" i="2"/>
  <c r="CY18" i="2" s="1"/>
  <c r="CU18" i="2"/>
  <c r="CT18" i="2"/>
  <c r="CV18" i="2" s="1"/>
  <c r="CR18" i="2"/>
  <c r="DA18" i="2" s="1"/>
  <c r="CQ18" i="2"/>
  <c r="CS18" i="2" s="1"/>
  <c r="CO18" i="2"/>
  <c r="CM18" i="2"/>
  <c r="CL18" i="2"/>
  <c r="CK18" i="2"/>
  <c r="CI18" i="2"/>
  <c r="CH18" i="2"/>
  <c r="CJ18" i="2" s="1"/>
  <c r="CF18" i="2"/>
  <c r="CE18" i="2"/>
  <c r="CG18" i="2" s="1"/>
  <c r="BZ18" i="2"/>
  <c r="BY18" i="2"/>
  <c r="CA18" i="2" s="1"/>
  <c r="BW18" i="2"/>
  <c r="BV18" i="2"/>
  <c r="BX18" i="2" s="1"/>
  <c r="BT18" i="2"/>
  <c r="BS18" i="2"/>
  <c r="BU18" i="2" s="1"/>
  <c r="BQ18" i="2"/>
  <c r="CC18" i="2" s="1"/>
  <c r="BP18" i="2"/>
  <c r="CB18" i="2" s="1"/>
  <c r="CD18" i="2" s="1"/>
  <c r="BO18" i="2"/>
  <c r="BN18" i="2"/>
  <c r="BM18" i="2"/>
  <c r="BK18" i="2"/>
  <c r="BL18" i="2" s="1"/>
  <c r="BJ18" i="2"/>
  <c r="BG18" i="2"/>
  <c r="BF18" i="2"/>
  <c r="BE18" i="2"/>
  <c r="BD18" i="2"/>
  <c r="BB18" i="2"/>
  <c r="BH18" i="2" s="1"/>
  <c r="BA18" i="2"/>
  <c r="BC18" i="2" s="1"/>
  <c r="AY18" i="2"/>
  <c r="AX18" i="2"/>
  <c r="AZ18" i="2" s="1"/>
  <c r="AV18" i="2"/>
  <c r="AU18" i="2"/>
  <c r="AW18" i="2" s="1"/>
  <c r="AS18" i="2"/>
  <c r="AR18" i="2"/>
  <c r="AT18" i="2" s="1"/>
  <c r="AQ18" i="2"/>
  <c r="AP18" i="2"/>
  <c r="AO18" i="2"/>
  <c r="AJ18" i="2"/>
  <c r="AI18" i="2"/>
  <c r="AK18" i="2" s="1"/>
  <c r="AH18" i="2"/>
  <c r="AG18" i="2"/>
  <c r="AF18" i="2"/>
  <c r="AD18" i="2"/>
  <c r="AC18" i="2"/>
  <c r="AE18" i="2" s="1"/>
  <c r="AA18" i="2"/>
  <c r="Z18" i="2"/>
  <c r="AB18" i="2" s="1"/>
  <c r="X18" i="2"/>
  <c r="W18" i="2"/>
  <c r="Y18" i="2" s="1"/>
  <c r="U18" i="2"/>
  <c r="T18" i="2"/>
  <c r="V18" i="2" s="1"/>
  <c r="S18" i="2"/>
  <c r="R18" i="2"/>
  <c r="Q18" i="2"/>
  <c r="O18" i="2"/>
  <c r="P18" i="2" s="1"/>
  <c r="N18" i="2"/>
  <c r="L18" i="2"/>
  <c r="K18" i="2"/>
  <c r="M18" i="2" s="1"/>
  <c r="J18" i="2"/>
  <c r="I18" i="2"/>
  <c r="AM18" i="2" s="1"/>
  <c r="H18" i="2"/>
  <c r="AL18" i="2" s="1"/>
  <c r="F18" i="2"/>
  <c r="E18" i="2"/>
  <c r="G18" i="2" s="1"/>
  <c r="C18" i="2"/>
  <c r="B18" i="2"/>
  <c r="LD17" i="2"/>
  <c r="LA17" i="2"/>
  <c r="KW17" i="2"/>
  <c r="KV17" i="2"/>
  <c r="KX17" i="2" s="1"/>
  <c r="KT17" i="2"/>
  <c r="KS17" i="2"/>
  <c r="KU17" i="2" s="1"/>
  <c r="KR17" i="2"/>
  <c r="KO17" i="2"/>
  <c r="KL17" i="2"/>
  <c r="KI17" i="2"/>
  <c r="KF17" i="2"/>
  <c r="KA17" i="2"/>
  <c r="KC17" i="2" s="1"/>
  <c r="JY17" i="2"/>
  <c r="KB17" i="2" s="1"/>
  <c r="JW17" i="2"/>
  <c r="JT17" i="2"/>
  <c r="JS17" i="2"/>
  <c r="JR17" i="2"/>
  <c r="JQ17" i="2"/>
  <c r="JN17" i="2"/>
  <c r="JK17" i="2"/>
  <c r="JG17" i="2"/>
  <c r="JF17" i="2"/>
  <c r="JH17" i="2" s="1"/>
  <c r="JE17" i="2"/>
  <c r="JB17" i="2"/>
  <c r="IY17" i="2"/>
  <c r="IR17" i="2"/>
  <c r="IQ17" i="2"/>
  <c r="IS17" i="2" s="1"/>
  <c r="IP17" i="2"/>
  <c r="IM17" i="2"/>
  <c r="IJ17" i="2"/>
  <c r="ID17" i="2"/>
  <c r="IC17" i="2"/>
  <c r="IB17" i="2"/>
  <c r="IA17" i="2"/>
  <c r="HX17" i="2"/>
  <c r="HU17" i="2"/>
  <c r="HR17" i="2"/>
  <c r="HN17" i="2"/>
  <c r="IF17" i="2" s="1"/>
  <c r="IU17" i="2" s="1"/>
  <c r="HM17" i="2"/>
  <c r="IE17" i="2" s="1"/>
  <c r="HL17" i="2"/>
  <c r="HI17" i="2"/>
  <c r="HF17" i="2"/>
  <c r="HC17" i="2"/>
  <c r="GW17" i="2"/>
  <c r="GT17" i="2"/>
  <c r="GP17" i="2"/>
  <c r="GQ17" i="2" s="1"/>
  <c r="GO17" i="2"/>
  <c r="GN17" i="2"/>
  <c r="GK17" i="2"/>
  <c r="GH17" i="2"/>
  <c r="GE17" i="2"/>
  <c r="GA17" i="2"/>
  <c r="FZ17" i="2"/>
  <c r="GB17" i="2" s="1"/>
  <c r="FY17" i="2"/>
  <c r="FV17" i="2"/>
  <c r="FS17" i="2"/>
  <c r="FP17" i="2"/>
  <c r="FO17" i="2"/>
  <c r="FN17" i="2"/>
  <c r="FM17" i="2"/>
  <c r="FJ17" i="2"/>
  <c r="FG17" i="2"/>
  <c r="FC17" i="2"/>
  <c r="FB17" i="2"/>
  <c r="FD17" i="2" s="1"/>
  <c r="FA17" i="2"/>
  <c r="EX17" i="2"/>
  <c r="EU17" i="2"/>
  <c r="ER17" i="2"/>
  <c r="EN17" i="2"/>
  <c r="GY17" i="2" s="1"/>
  <c r="EM17" i="2"/>
  <c r="EO17" i="2" s="1"/>
  <c r="EL17" i="2"/>
  <c r="EI17" i="2"/>
  <c r="EF17" i="2"/>
  <c r="EC17" i="2"/>
  <c r="DV17" i="2"/>
  <c r="DU17" i="2"/>
  <c r="DW17" i="2" s="1"/>
  <c r="DT17" i="2"/>
  <c r="DQ17" i="2"/>
  <c r="DM17" i="2"/>
  <c r="DL17" i="2"/>
  <c r="DN17" i="2" s="1"/>
  <c r="DK17" i="2"/>
  <c r="DH17" i="2"/>
  <c r="DA17" i="2"/>
  <c r="CZ17" i="2"/>
  <c r="DB17" i="2" s="1"/>
  <c r="CY17" i="2"/>
  <c r="CV17" i="2"/>
  <c r="CS17" i="2"/>
  <c r="CO17" i="2"/>
  <c r="CN17" i="2"/>
  <c r="CP17" i="2" s="1"/>
  <c r="CM17" i="2"/>
  <c r="CJ17" i="2"/>
  <c r="CG17" i="2"/>
  <c r="CD17" i="2"/>
  <c r="CC17" i="2"/>
  <c r="CB17" i="2"/>
  <c r="CA17" i="2"/>
  <c r="BX17" i="2"/>
  <c r="BU17" i="2"/>
  <c r="BR17" i="2"/>
  <c r="BO17" i="2"/>
  <c r="BL17" i="2"/>
  <c r="BI17" i="2"/>
  <c r="BH17" i="2"/>
  <c r="DD17" i="2" s="1"/>
  <c r="BG17" i="2"/>
  <c r="DC17" i="2" s="1"/>
  <c r="BF17" i="2"/>
  <c r="BC17" i="2"/>
  <c r="AZ17" i="2"/>
  <c r="AW17" i="2"/>
  <c r="AT17" i="2"/>
  <c r="AQ17" i="2"/>
  <c r="AM17" i="2"/>
  <c r="DY17" i="2" s="1"/>
  <c r="LF17" i="2" s="1"/>
  <c r="AL17" i="2"/>
  <c r="AN17" i="2" s="1"/>
  <c r="AK17" i="2"/>
  <c r="AH17" i="2"/>
  <c r="AE17" i="2"/>
  <c r="AB17" i="2"/>
  <c r="Y17" i="2"/>
  <c r="V17" i="2"/>
  <c r="S17" i="2"/>
  <c r="P17" i="2"/>
  <c r="M17" i="2"/>
  <c r="J17" i="2"/>
  <c r="G17" i="2"/>
  <c r="D17" i="2"/>
  <c r="LD16" i="2"/>
  <c r="LA16" i="2"/>
  <c r="KW16" i="2"/>
  <c r="KV16" i="2"/>
  <c r="KX16" i="2" s="1"/>
  <c r="KU16" i="2"/>
  <c r="KT16" i="2"/>
  <c r="KS16" i="2"/>
  <c r="KR16" i="2"/>
  <c r="KO16" i="2"/>
  <c r="KL16" i="2"/>
  <c r="KI16" i="2"/>
  <c r="KF16" i="2"/>
  <c r="KA16" i="2"/>
  <c r="JZ16" i="2"/>
  <c r="JV16" i="2"/>
  <c r="JV18" i="2" s="1"/>
  <c r="JS16" i="2"/>
  <c r="JR16" i="2"/>
  <c r="JT16" i="2" s="1"/>
  <c r="JQ16" i="2"/>
  <c r="JN16" i="2"/>
  <c r="JK16" i="2"/>
  <c r="JG16" i="2"/>
  <c r="JF16" i="2"/>
  <c r="JH16" i="2" s="1"/>
  <c r="JE16" i="2"/>
  <c r="JB16" i="2"/>
  <c r="IY16" i="2"/>
  <c r="IR16" i="2"/>
  <c r="IQ16" i="2"/>
  <c r="IS16" i="2" s="1"/>
  <c r="IP16" i="2"/>
  <c r="IM16" i="2"/>
  <c r="IJ16" i="2"/>
  <c r="IC16" i="2"/>
  <c r="IB16" i="2"/>
  <c r="ID16" i="2" s="1"/>
  <c r="IA16" i="2"/>
  <c r="HX16" i="2"/>
  <c r="HU16" i="2"/>
  <c r="HR16" i="2"/>
  <c r="HN16" i="2"/>
  <c r="IF16" i="2" s="1"/>
  <c r="IU16" i="2" s="1"/>
  <c r="HM16" i="2"/>
  <c r="IE16" i="2" s="1"/>
  <c r="HL16" i="2"/>
  <c r="HI16" i="2"/>
  <c r="HF16" i="2"/>
  <c r="HC16" i="2"/>
  <c r="GW16" i="2"/>
  <c r="GT16" i="2"/>
  <c r="GP16" i="2"/>
  <c r="GO16" i="2"/>
  <c r="GQ16" i="2" s="1"/>
  <c r="GN16" i="2"/>
  <c r="GK16" i="2"/>
  <c r="GH16" i="2"/>
  <c r="GE16" i="2"/>
  <c r="GB16" i="2"/>
  <c r="GA16" i="2"/>
  <c r="FZ16" i="2"/>
  <c r="FY16" i="2"/>
  <c r="FV16" i="2"/>
  <c r="FS16" i="2"/>
  <c r="FO16" i="2"/>
  <c r="FN16" i="2"/>
  <c r="FP16" i="2" s="1"/>
  <c r="FM16" i="2"/>
  <c r="FJ16" i="2"/>
  <c r="FG16" i="2"/>
  <c r="FC16" i="2"/>
  <c r="GY16" i="2" s="1"/>
  <c r="FB16" i="2"/>
  <c r="FD16" i="2" s="1"/>
  <c r="FA16" i="2"/>
  <c r="EX16" i="2"/>
  <c r="EU16" i="2"/>
  <c r="ER16" i="2"/>
  <c r="EN16" i="2"/>
  <c r="EM16" i="2"/>
  <c r="EO16" i="2" s="1"/>
  <c r="EL16" i="2"/>
  <c r="EI16" i="2"/>
  <c r="EF16" i="2"/>
  <c r="EC16" i="2"/>
  <c r="DV16" i="2"/>
  <c r="DU16" i="2"/>
  <c r="DW16" i="2" s="1"/>
  <c r="DT16" i="2"/>
  <c r="DQ16" i="2"/>
  <c r="DM16" i="2"/>
  <c r="DN16" i="2" s="1"/>
  <c r="DL16" i="2"/>
  <c r="DK16" i="2"/>
  <c r="DH16" i="2"/>
  <c r="DA16" i="2"/>
  <c r="DB16" i="2" s="1"/>
  <c r="CZ16" i="2"/>
  <c r="CY16" i="2"/>
  <c r="CV16" i="2"/>
  <c r="CS16" i="2"/>
  <c r="CP16" i="2"/>
  <c r="CO16" i="2"/>
  <c r="CN16" i="2"/>
  <c r="CM16" i="2"/>
  <c r="CJ16" i="2"/>
  <c r="CG16" i="2"/>
  <c r="CC16" i="2"/>
  <c r="CB16" i="2"/>
  <c r="CD16" i="2" s="1"/>
  <c r="CA16" i="2"/>
  <c r="BX16" i="2"/>
  <c r="BU16" i="2"/>
  <c r="BR16" i="2"/>
  <c r="BO16" i="2"/>
  <c r="BL16" i="2"/>
  <c r="BI16" i="2"/>
  <c r="BH16" i="2"/>
  <c r="DD16" i="2" s="1"/>
  <c r="DY16" i="2" s="1"/>
  <c r="BG16" i="2"/>
  <c r="DC16" i="2" s="1"/>
  <c r="BF16" i="2"/>
  <c r="BC16" i="2"/>
  <c r="AZ16" i="2"/>
  <c r="AW16" i="2"/>
  <c r="AT16" i="2"/>
  <c r="AQ16" i="2"/>
  <c r="AN16" i="2"/>
  <c r="AM16" i="2"/>
  <c r="AL16" i="2"/>
  <c r="AK16" i="2"/>
  <c r="AH16" i="2"/>
  <c r="AE16" i="2"/>
  <c r="AB16" i="2"/>
  <c r="Y16" i="2"/>
  <c r="V16" i="2"/>
  <c r="S16" i="2"/>
  <c r="P16" i="2"/>
  <c r="M16" i="2"/>
  <c r="J16" i="2"/>
  <c r="G16" i="2"/>
  <c r="D16" i="2"/>
  <c r="LD15" i="2"/>
  <c r="LA15" i="2"/>
  <c r="KW15" i="2"/>
  <c r="KV15" i="2"/>
  <c r="KX15" i="2" s="1"/>
  <c r="KU15" i="2"/>
  <c r="KT15" i="2"/>
  <c r="KS15" i="2"/>
  <c r="KR15" i="2"/>
  <c r="KO15" i="2"/>
  <c r="KL15" i="2"/>
  <c r="KI15" i="2"/>
  <c r="KF15" i="2"/>
  <c r="KC15" i="2"/>
  <c r="KB15" i="2"/>
  <c r="KA15" i="2"/>
  <c r="JZ15" i="2"/>
  <c r="JW15" i="2"/>
  <c r="JS15" i="2"/>
  <c r="JR15" i="2"/>
  <c r="JT15" i="2" s="1"/>
  <c r="JQ15" i="2"/>
  <c r="JN15" i="2"/>
  <c r="JK15" i="2"/>
  <c r="JH15" i="2"/>
  <c r="JG15" i="2"/>
  <c r="JF15" i="2"/>
  <c r="JE15" i="2"/>
  <c r="JB15" i="2"/>
  <c r="IY15" i="2"/>
  <c r="IR15" i="2"/>
  <c r="IQ15" i="2"/>
  <c r="IS15" i="2" s="1"/>
  <c r="IP15" i="2"/>
  <c r="IM15" i="2"/>
  <c r="IJ15" i="2"/>
  <c r="IC15" i="2"/>
  <c r="IF15" i="2" s="1"/>
  <c r="IU15" i="2" s="1"/>
  <c r="IB15" i="2"/>
  <c r="ID15" i="2" s="1"/>
  <c r="IA15" i="2"/>
  <c r="HX15" i="2"/>
  <c r="HU15" i="2"/>
  <c r="HR15" i="2"/>
  <c r="HN15" i="2"/>
  <c r="HM15" i="2"/>
  <c r="IE15" i="2" s="1"/>
  <c r="HL15" i="2"/>
  <c r="HI15" i="2"/>
  <c r="HF15" i="2"/>
  <c r="HC15" i="2"/>
  <c r="GW15" i="2"/>
  <c r="GT15" i="2"/>
  <c r="GQ15" i="2"/>
  <c r="GP15" i="2"/>
  <c r="GO15" i="2"/>
  <c r="GN15" i="2"/>
  <c r="GK15" i="2"/>
  <c r="GH15" i="2"/>
  <c r="GE15" i="2"/>
  <c r="GA15" i="2"/>
  <c r="FZ15" i="2"/>
  <c r="GB15" i="2" s="1"/>
  <c r="FY15" i="2"/>
  <c r="FV15" i="2"/>
  <c r="FS15" i="2"/>
  <c r="FO15" i="2"/>
  <c r="FN15" i="2"/>
  <c r="FP15" i="2" s="1"/>
  <c r="FM15" i="2"/>
  <c r="FJ15" i="2"/>
  <c r="FG15" i="2"/>
  <c r="FD15" i="2"/>
  <c r="FC15" i="2"/>
  <c r="FB15" i="2"/>
  <c r="FA15" i="2"/>
  <c r="EX15" i="2"/>
  <c r="EU15" i="2"/>
  <c r="ER15" i="2"/>
  <c r="EN15" i="2"/>
  <c r="GY15" i="2" s="1"/>
  <c r="EM15" i="2"/>
  <c r="EO15" i="2" s="1"/>
  <c r="EL15" i="2"/>
  <c r="EI15" i="2"/>
  <c r="EF15" i="2"/>
  <c r="EC15" i="2"/>
  <c r="DV15" i="2"/>
  <c r="DU15" i="2"/>
  <c r="DW15" i="2" s="1"/>
  <c r="DT15" i="2"/>
  <c r="DQ15" i="2"/>
  <c r="DN15" i="2"/>
  <c r="DM15" i="2"/>
  <c r="DL15" i="2"/>
  <c r="DK15" i="2"/>
  <c r="DH15" i="2"/>
  <c r="DB15" i="2"/>
  <c r="DA15" i="2"/>
  <c r="CZ15" i="2"/>
  <c r="CY15" i="2"/>
  <c r="CV15" i="2"/>
  <c r="CS15" i="2"/>
  <c r="CO15" i="2"/>
  <c r="CN15" i="2"/>
  <c r="CP15" i="2" s="1"/>
  <c r="CM15" i="2"/>
  <c r="CJ15" i="2"/>
  <c r="CG15" i="2"/>
  <c r="CC15" i="2"/>
  <c r="CB15" i="2"/>
  <c r="CD15" i="2" s="1"/>
  <c r="CA15" i="2"/>
  <c r="BX15" i="2"/>
  <c r="BU15" i="2"/>
  <c r="BR15" i="2"/>
  <c r="BO15" i="2"/>
  <c r="BL15" i="2"/>
  <c r="BH15" i="2"/>
  <c r="DD15" i="2" s="1"/>
  <c r="BG15" i="2"/>
  <c r="BI15" i="2" s="1"/>
  <c r="BF15" i="2"/>
  <c r="BC15" i="2"/>
  <c r="AZ15" i="2"/>
  <c r="AW15" i="2"/>
  <c r="AT15" i="2"/>
  <c r="AQ15" i="2"/>
  <c r="AM15" i="2"/>
  <c r="DY15" i="2" s="1"/>
  <c r="LF15" i="2" s="1"/>
  <c r="AL15" i="2"/>
  <c r="AK15" i="2"/>
  <c r="AH15" i="2"/>
  <c r="AE15" i="2"/>
  <c r="AB15" i="2"/>
  <c r="Y15" i="2"/>
  <c r="V15" i="2"/>
  <c r="S15" i="2"/>
  <c r="P15" i="2"/>
  <c r="M15" i="2"/>
  <c r="J15" i="2"/>
  <c r="G15" i="2"/>
  <c r="D15" i="2"/>
  <c r="LD14" i="2"/>
  <c r="LC14" i="2"/>
  <c r="LB14" i="2"/>
  <c r="KZ14" i="2"/>
  <c r="KY14" i="2"/>
  <c r="KQ14" i="2"/>
  <c r="KP14" i="2"/>
  <c r="KO14" i="2"/>
  <c r="KN14" i="2"/>
  <c r="KT14" i="2" s="1"/>
  <c r="KM14" i="2"/>
  <c r="KL14" i="2"/>
  <c r="KK14" i="2"/>
  <c r="KJ14" i="2"/>
  <c r="KH14" i="2"/>
  <c r="KG14" i="2"/>
  <c r="JY14" i="2"/>
  <c r="JS14" i="2"/>
  <c r="JQ14" i="2"/>
  <c r="JP14" i="2"/>
  <c r="JO14" i="2"/>
  <c r="JN14" i="2"/>
  <c r="JM14" i="2"/>
  <c r="JL14" i="2"/>
  <c r="JJ14" i="2"/>
  <c r="JI14" i="2"/>
  <c r="JD14" i="2"/>
  <c r="JA14" i="2"/>
  <c r="IZ14" i="2"/>
  <c r="JB14" i="2" s="1"/>
  <c r="IW14" i="2"/>
  <c r="IR14" i="2"/>
  <c r="IO14" i="2"/>
  <c r="IN14" i="2"/>
  <c r="IL14" i="2"/>
  <c r="IK14" i="2"/>
  <c r="IJ14" i="2"/>
  <c r="II14" i="2"/>
  <c r="IH14" i="2"/>
  <c r="IC14" i="2"/>
  <c r="IB14" i="2"/>
  <c r="ID14" i="2" s="1"/>
  <c r="IA14" i="2"/>
  <c r="HZ14" i="2"/>
  <c r="HY14" i="2"/>
  <c r="HW14" i="2"/>
  <c r="HV14" i="2"/>
  <c r="HU14" i="2"/>
  <c r="HT14" i="2"/>
  <c r="HS14" i="2"/>
  <c r="HQ14" i="2"/>
  <c r="HM14" i="2"/>
  <c r="HL14" i="2"/>
  <c r="HK14" i="2"/>
  <c r="HN14" i="2" s="1"/>
  <c r="HJ14" i="2"/>
  <c r="HH14" i="2"/>
  <c r="HG14" i="2"/>
  <c r="HE14" i="2"/>
  <c r="HD14" i="2"/>
  <c r="HF14" i="2" s="1"/>
  <c r="HC14" i="2"/>
  <c r="HB14" i="2"/>
  <c r="HA14" i="2"/>
  <c r="GS14" i="2"/>
  <c r="GR14" i="2"/>
  <c r="GO14" i="2"/>
  <c r="GN14" i="2"/>
  <c r="GM14" i="2"/>
  <c r="GL14" i="2"/>
  <c r="GJ14" i="2"/>
  <c r="GI14" i="2"/>
  <c r="GG14" i="2"/>
  <c r="GF14" i="2"/>
  <c r="GH14" i="2" s="1"/>
  <c r="GE14" i="2"/>
  <c r="GD14" i="2"/>
  <c r="GC14" i="2"/>
  <c r="GA14" i="2"/>
  <c r="FY14" i="2"/>
  <c r="FX14" i="2"/>
  <c r="FW14" i="2"/>
  <c r="FU14" i="2"/>
  <c r="FT14" i="2"/>
  <c r="FR14" i="2"/>
  <c r="FQ14" i="2"/>
  <c r="FL14" i="2"/>
  <c r="FK14" i="2"/>
  <c r="FI14" i="2"/>
  <c r="FH14" i="2"/>
  <c r="FJ14" i="2" s="1"/>
  <c r="FG14" i="2"/>
  <c r="FF14" i="2"/>
  <c r="FE14" i="2"/>
  <c r="FC14" i="2"/>
  <c r="FA14" i="2"/>
  <c r="EZ14" i="2"/>
  <c r="EY14" i="2"/>
  <c r="EW14" i="2"/>
  <c r="EV14" i="2"/>
  <c r="ET14" i="2"/>
  <c r="ES14" i="2"/>
  <c r="ER14" i="2"/>
  <c r="EQ14" i="2"/>
  <c r="EP14" i="2"/>
  <c r="EM14" i="2"/>
  <c r="EK14" i="2"/>
  <c r="EJ14" i="2"/>
  <c r="EL14" i="2" s="1"/>
  <c r="EI14" i="2"/>
  <c r="EH14" i="2"/>
  <c r="EG14" i="2"/>
  <c r="EE14" i="2"/>
  <c r="ED14" i="2"/>
  <c r="EB14" i="2"/>
  <c r="DU14" i="2"/>
  <c r="DW14" i="2" s="1"/>
  <c r="DT14" i="2"/>
  <c r="DS14" i="2"/>
  <c r="DR14" i="2"/>
  <c r="DP14" i="2"/>
  <c r="DV14" i="2" s="1"/>
  <c r="DO14" i="2"/>
  <c r="DM14" i="2"/>
  <c r="DL14" i="2"/>
  <c r="DN14" i="2" s="1"/>
  <c r="DK14" i="2"/>
  <c r="DJ14" i="2"/>
  <c r="DI14" i="2"/>
  <c r="DG14" i="2"/>
  <c r="DF14" i="2"/>
  <c r="CX14" i="2"/>
  <c r="CW14" i="2"/>
  <c r="CV14" i="2"/>
  <c r="CU14" i="2"/>
  <c r="CT14" i="2"/>
  <c r="CR14" i="2"/>
  <c r="CQ14" i="2"/>
  <c r="CO14" i="2"/>
  <c r="CN14" i="2"/>
  <c r="CP14" i="2" s="1"/>
  <c r="CM14" i="2"/>
  <c r="CL14" i="2"/>
  <c r="CK14" i="2"/>
  <c r="CI14" i="2"/>
  <c r="CH14" i="2"/>
  <c r="CG14" i="2"/>
  <c r="CF14" i="2"/>
  <c r="CE14" i="2"/>
  <c r="BZ14" i="2"/>
  <c r="BY14" i="2"/>
  <c r="BX14" i="2"/>
  <c r="BW14" i="2"/>
  <c r="BV14" i="2"/>
  <c r="BT14" i="2"/>
  <c r="BS14" i="2"/>
  <c r="BQ14" i="2"/>
  <c r="BP14" i="2"/>
  <c r="CB14" i="2" s="1"/>
  <c r="BO14" i="2"/>
  <c r="BN14" i="2"/>
  <c r="BM14" i="2"/>
  <c r="BK14" i="2"/>
  <c r="BJ14" i="2"/>
  <c r="BH14" i="2"/>
  <c r="BE14" i="2"/>
  <c r="BD14" i="2"/>
  <c r="BB14" i="2"/>
  <c r="BA14" i="2"/>
  <c r="AZ14" i="2"/>
  <c r="AY14" i="2"/>
  <c r="AX14" i="2"/>
  <c r="AV14" i="2"/>
  <c r="AU14" i="2"/>
  <c r="AS14" i="2"/>
  <c r="AR14" i="2"/>
  <c r="AT14" i="2" s="1"/>
  <c r="AQ14" i="2"/>
  <c r="AP14" i="2"/>
  <c r="AO14" i="2"/>
  <c r="AK14" i="2"/>
  <c r="AJ14" i="2"/>
  <c r="AI14" i="2"/>
  <c r="AG14" i="2"/>
  <c r="AF14" i="2"/>
  <c r="AD14" i="2"/>
  <c r="AC14" i="2"/>
  <c r="AB14" i="2"/>
  <c r="AA14" i="2"/>
  <c r="Z14" i="2"/>
  <c r="X14" i="2"/>
  <c r="W14" i="2"/>
  <c r="U14" i="2"/>
  <c r="T14" i="2"/>
  <c r="V14" i="2" s="1"/>
  <c r="R14" i="2"/>
  <c r="R97" i="2" s="1"/>
  <c r="R98" i="2" s="1"/>
  <c r="R99" i="2" s="1"/>
  <c r="Q14" i="2"/>
  <c r="O14" i="2"/>
  <c r="N14" i="2"/>
  <c r="M14" i="2"/>
  <c r="L14" i="2"/>
  <c r="K14" i="2"/>
  <c r="I14" i="2"/>
  <c r="H14" i="2"/>
  <c r="F14" i="2"/>
  <c r="E14" i="2"/>
  <c r="D14" i="2"/>
  <c r="C14" i="2"/>
  <c r="B14" i="2"/>
  <c r="LD13" i="2"/>
  <c r="LA13" i="2"/>
  <c r="KT13" i="2"/>
  <c r="KS13" i="2"/>
  <c r="KV13" i="2" s="1"/>
  <c r="KR13" i="2"/>
  <c r="KO13" i="2"/>
  <c r="KL13" i="2"/>
  <c r="KI13" i="2"/>
  <c r="KE13" i="2"/>
  <c r="KE14" i="2" s="1"/>
  <c r="KB13" i="2"/>
  <c r="KA13" i="2"/>
  <c r="KC13" i="2" s="1"/>
  <c r="JZ13" i="2"/>
  <c r="JW13" i="2"/>
  <c r="JS13" i="2"/>
  <c r="JR13" i="2"/>
  <c r="JT13" i="2" s="1"/>
  <c r="JQ13" i="2"/>
  <c r="JN13" i="2"/>
  <c r="JK13" i="2"/>
  <c r="JH13" i="2"/>
  <c r="JG13" i="2"/>
  <c r="JF13" i="2"/>
  <c r="JE13" i="2"/>
  <c r="JB13" i="2"/>
  <c r="IY13" i="2"/>
  <c r="IT13" i="2"/>
  <c r="IV13" i="2" s="1"/>
  <c r="IS13" i="2"/>
  <c r="IR13" i="2"/>
  <c r="IQ13" i="2"/>
  <c r="IP13" i="2"/>
  <c r="IM13" i="2"/>
  <c r="IJ13" i="2"/>
  <c r="IF13" i="2"/>
  <c r="IU13" i="2" s="1"/>
  <c r="IE13" i="2"/>
  <c r="IG13" i="2" s="1"/>
  <c r="IC13" i="2"/>
  <c r="IB13" i="2"/>
  <c r="ID13" i="2" s="1"/>
  <c r="IA13" i="2"/>
  <c r="HX13" i="2"/>
  <c r="HU13" i="2"/>
  <c r="HR13" i="2"/>
  <c r="HO13" i="2"/>
  <c r="HN13" i="2"/>
  <c r="HM13" i="2"/>
  <c r="HL13" i="2"/>
  <c r="HI13" i="2"/>
  <c r="HF13" i="2"/>
  <c r="HC13" i="2"/>
  <c r="GW13" i="2"/>
  <c r="GT13" i="2"/>
  <c r="GP13" i="2"/>
  <c r="GO13" i="2"/>
  <c r="GQ13" i="2" s="1"/>
  <c r="GN13" i="2"/>
  <c r="GK13" i="2"/>
  <c r="GH13" i="2"/>
  <c r="GE13" i="2"/>
  <c r="GA13" i="2"/>
  <c r="FZ13" i="2"/>
  <c r="GB13" i="2" s="1"/>
  <c r="FY13" i="2"/>
  <c r="FV13" i="2"/>
  <c r="FS13" i="2"/>
  <c r="FO13" i="2"/>
  <c r="FN13" i="2"/>
  <c r="FP13" i="2" s="1"/>
  <c r="FM13" i="2"/>
  <c r="FJ13" i="2"/>
  <c r="FG13" i="2"/>
  <c r="FD13" i="2"/>
  <c r="FC13" i="2"/>
  <c r="FB13" i="2"/>
  <c r="FA13" i="2"/>
  <c r="EX13" i="2"/>
  <c r="EU13" i="2"/>
  <c r="ER13" i="2"/>
  <c r="EN13" i="2"/>
  <c r="GY13" i="2" s="1"/>
  <c r="EM13" i="2"/>
  <c r="GX13" i="2" s="1"/>
  <c r="GZ13" i="2" s="1"/>
  <c r="EL13" i="2"/>
  <c r="EI13" i="2"/>
  <c r="EF13" i="2"/>
  <c r="EC13" i="2"/>
  <c r="DW13" i="2"/>
  <c r="DV13" i="2"/>
  <c r="DU13" i="2"/>
  <c r="DT13" i="2"/>
  <c r="DQ13" i="2"/>
  <c r="DM13" i="2"/>
  <c r="DL13" i="2"/>
  <c r="DN13" i="2" s="1"/>
  <c r="DK13" i="2"/>
  <c r="DH13" i="2"/>
  <c r="DA13" i="2"/>
  <c r="CZ13" i="2"/>
  <c r="DB13" i="2" s="1"/>
  <c r="CY13" i="2"/>
  <c r="CV13" i="2"/>
  <c r="CS13" i="2"/>
  <c r="CO13" i="2"/>
  <c r="CN13" i="2"/>
  <c r="CP13" i="2" s="1"/>
  <c r="CM13" i="2"/>
  <c r="CJ13" i="2"/>
  <c r="CG13" i="2"/>
  <c r="CC13" i="2"/>
  <c r="CB13" i="2"/>
  <c r="CD13" i="2" s="1"/>
  <c r="CA13" i="2"/>
  <c r="BX13" i="2"/>
  <c r="BU13" i="2"/>
  <c r="BR13" i="2"/>
  <c r="BO13" i="2"/>
  <c r="BL13" i="2"/>
  <c r="BH13" i="2"/>
  <c r="DD13" i="2" s="1"/>
  <c r="DY13" i="2" s="1"/>
  <c r="BG13" i="2"/>
  <c r="BI13" i="2" s="1"/>
  <c r="BF13" i="2"/>
  <c r="BC13" i="2"/>
  <c r="AZ13" i="2"/>
  <c r="AW13" i="2"/>
  <c r="AT13" i="2"/>
  <c r="AQ13" i="2"/>
  <c r="AM13" i="2"/>
  <c r="AL13" i="2"/>
  <c r="AN13" i="2" s="1"/>
  <c r="AK13" i="2"/>
  <c r="AH13" i="2"/>
  <c r="AE13" i="2"/>
  <c r="AB13" i="2"/>
  <c r="Y13" i="2"/>
  <c r="V13" i="2"/>
  <c r="S13" i="2"/>
  <c r="P13" i="2"/>
  <c r="M13" i="2"/>
  <c r="J13" i="2"/>
  <c r="G13" i="2"/>
  <c r="D13" i="2"/>
  <c r="LD12" i="2"/>
  <c r="LA12" i="2"/>
  <c r="KW12" i="2"/>
  <c r="KT12" i="2"/>
  <c r="KS12" i="2"/>
  <c r="KV12" i="2" s="1"/>
  <c r="KX12" i="2" s="1"/>
  <c r="KR12" i="2"/>
  <c r="KO12" i="2"/>
  <c r="KL12" i="2"/>
  <c r="KI12" i="2"/>
  <c r="KF12" i="2"/>
  <c r="KD12" i="2"/>
  <c r="KD14" i="2" s="1"/>
  <c r="KA12" i="2"/>
  <c r="JZ12" i="2"/>
  <c r="JW12" i="2"/>
  <c r="JV12" i="2"/>
  <c r="KB12" i="2" s="1"/>
  <c r="JS12" i="2"/>
  <c r="JR12" i="2"/>
  <c r="JT12" i="2" s="1"/>
  <c r="JQ12" i="2"/>
  <c r="JN12" i="2"/>
  <c r="JK12" i="2"/>
  <c r="JH12" i="2"/>
  <c r="JG12" i="2"/>
  <c r="JF12" i="2"/>
  <c r="JE12" i="2"/>
  <c r="JB12" i="2"/>
  <c r="IY12" i="2"/>
  <c r="IT12" i="2"/>
  <c r="IV12" i="2" s="1"/>
  <c r="IS12" i="2"/>
  <c r="IR12" i="2"/>
  <c r="IQ12" i="2"/>
  <c r="IP12" i="2"/>
  <c r="IM12" i="2"/>
  <c r="IJ12" i="2"/>
  <c r="IF12" i="2"/>
  <c r="IU12" i="2" s="1"/>
  <c r="IE12" i="2"/>
  <c r="IG12" i="2" s="1"/>
  <c r="IC12" i="2"/>
  <c r="IB12" i="2"/>
  <c r="ID12" i="2" s="1"/>
  <c r="IA12" i="2"/>
  <c r="HX12" i="2"/>
  <c r="HU12" i="2"/>
  <c r="HR12" i="2"/>
  <c r="HO12" i="2"/>
  <c r="HN12" i="2"/>
  <c r="HM12" i="2"/>
  <c r="HL12" i="2"/>
  <c r="HI12" i="2"/>
  <c r="HF12" i="2"/>
  <c r="HC12" i="2"/>
  <c r="GW12" i="2"/>
  <c r="GT12" i="2"/>
  <c r="GP12" i="2"/>
  <c r="GO12" i="2"/>
  <c r="GQ12" i="2" s="1"/>
  <c r="GN12" i="2"/>
  <c r="GK12" i="2"/>
  <c r="GH12" i="2"/>
  <c r="GE12" i="2"/>
  <c r="GA12" i="2"/>
  <c r="FZ12" i="2"/>
  <c r="GB12" i="2" s="1"/>
  <c r="FY12" i="2"/>
  <c r="FV12" i="2"/>
  <c r="FS12" i="2"/>
  <c r="FO12" i="2"/>
  <c r="FN12" i="2"/>
  <c r="FP12" i="2" s="1"/>
  <c r="FM12" i="2"/>
  <c r="FJ12" i="2"/>
  <c r="FG12" i="2"/>
  <c r="FD12" i="2"/>
  <c r="FC12" i="2"/>
  <c r="FB12" i="2"/>
  <c r="FA12" i="2"/>
  <c r="EX12" i="2"/>
  <c r="EU12" i="2"/>
  <c r="ER12" i="2"/>
  <c r="EN12" i="2"/>
  <c r="GY12" i="2" s="1"/>
  <c r="EM12" i="2"/>
  <c r="GX12" i="2" s="1"/>
  <c r="GZ12" i="2" s="1"/>
  <c r="EL12" i="2"/>
  <c r="EI12" i="2"/>
  <c r="EF12" i="2"/>
  <c r="EC12" i="2"/>
  <c r="DW12" i="2"/>
  <c r="DV12" i="2"/>
  <c r="DU12" i="2"/>
  <c r="DT12" i="2"/>
  <c r="DQ12" i="2"/>
  <c r="DM12" i="2"/>
  <c r="DL12" i="2"/>
  <c r="DN12" i="2" s="1"/>
  <c r="DK12" i="2"/>
  <c r="DH12" i="2"/>
  <c r="DA12" i="2"/>
  <c r="CZ12" i="2"/>
  <c r="DB12" i="2" s="1"/>
  <c r="CY12" i="2"/>
  <c r="CV12" i="2"/>
  <c r="CS12" i="2"/>
  <c r="CO12" i="2"/>
  <c r="CN12" i="2"/>
  <c r="CP12" i="2" s="1"/>
  <c r="CM12" i="2"/>
  <c r="CJ12" i="2"/>
  <c r="CG12" i="2"/>
  <c r="CC12" i="2"/>
  <c r="CB12" i="2"/>
  <c r="CD12" i="2" s="1"/>
  <c r="CA12" i="2"/>
  <c r="BX12" i="2"/>
  <c r="BU12" i="2"/>
  <c r="BR12" i="2"/>
  <c r="BO12" i="2"/>
  <c r="BL12" i="2"/>
  <c r="BH12" i="2"/>
  <c r="DD12" i="2" s="1"/>
  <c r="DY12" i="2" s="1"/>
  <c r="LF12" i="2" s="1"/>
  <c r="BG12" i="2"/>
  <c r="BI12" i="2" s="1"/>
  <c r="BF12" i="2"/>
  <c r="BC12" i="2"/>
  <c r="AZ12" i="2"/>
  <c r="AW12" i="2"/>
  <c r="AT12" i="2"/>
  <c r="AQ12" i="2"/>
  <c r="AM12" i="2"/>
  <c r="AL12" i="2"/>
  <c r="AN12" i="2" s="1"/>
  <c r="AK12" i="2"/>
  <c r="AH12" i="2"/>
  <c r="AE12" i="2"/>
  <c r="AB12" i="2"/>
  <c r="Y12" i="2"/>
  <c r="V12" i="2"/>
  <c r="S12" i="2"/>
  <c r="P12" i="2"/>
  <c r="M12" i="2"/>
  <c r="J12" i="2"/>
  <c r="G12" i="2"/>
  <c r="D12" i="2"/>
  <c r="LD11" i="2"/>
  <c r="LA11" i="2"/>
  <c r="KW11" i="2"/>
  <c r="KT11" i="2"/>
  <c r="KS11" i="2"/>
  <c r="KV11" i="2" s="1"/>
  <c r="KX11" i="2" s="1"/>
  <c r="KR11" i="2"/>
  <c r="KO11" i="2"/>
  <c r="KL11" i="2"/>
  <c r="KI11" i="2"/>
  <c r="KF11" i="2"/>
  <c r="JY11" i="2"/>
  <c r="KB11" i="2" s="1"/>
  <c r="JX11" i="2"/>
  <c r="JX14" i="2" s="1"/>
  <c r="JW11" i="2"/>
  <c r="JV11" i="2"/>
  <c r="JU11" i="2"/>
  <c r="JS11" i="2"/>
  <c r="JR11" i="2"/>
  <c r="JT11" i="2" s="1"/>
  <c r="JQ11" i="2"/>
  <c r="JN11" i="2"/>
  <c r="JK11" i="2"/>
  <c r="JC11" i="2"/>
  <c r="JF11" i="2" s="1"/>
  <c r="JB11" i="2"/>
  <c r="IY11" i="2"/>
  <c r="IX11" i="2"/>
  <c r="IX14" i="2" s="1"/>
  <c r="IR11" i="2"/>
  <c r="IQ11" i="2"/>
  <c r="IS11" i="2" s="1"/>
  <c r="IP11" i="2"/>
  <c r="IM11" i="2"/>
  <c r="IJ11" i="2"/>
  <c r="IC11" i="2"/>
  <c r="IB11" i="2"/>
  <c r="ID11" i="2" s="1"/>
  <c r="IA11" i="2"/>
  <c r="HX11" i="2"/>
  <c r="HU11" i="2"/>
  <c r="HR11" i="2"/>
  <c r="HN11" i="2"/>
  <c r="IF11" i="2" s="1"/>
  <c r="IU11" i="2" s="1"/>
  <c r="HM11" i="2"/>
  <c r="IE11" i="2" s="1"/>
  <c r="HL11" i="2"/>
  <c r="HI11" i="2"/>
  <c r="HF11" i="2"/>
  <c r="HC11" i="2"/>
  <c r="GV11" i="2"/>
  <c r="GV14" i="2" s="1"/>
  <c r="GU11" i="2"/>
  <c r="GU14" i="2" s="1"/>
  <c r="GT11" i="2"/>
  <c r="GP11" i="2"/>
  <c r="GO11" i="2"/>
  <c r="GQ11" i="2" s="1"/>
  <c r="GN11" i="2"/>
  <c r="GK11" i="2"/>
  <c r="GH11" i="2"/>
  <c r="GE11" i="2"/>
  <c r="GA11" i="2"/>
  <c r="FZ11" i="2"/>
  <c r="GB11" i="2" s="1"/>
  <c r="FY11" i="2"/>
  <c r="FV11" i="2"/>
  <c r="FS11" i="2"/>
  <c r="FP11" i="2"/>
  <c r="FO11" i="2"/>
  <c r="FN11" i="2"/>
  <c r="FM11" i="2"/>
  <c r="FJ11" i="2"/>
  <c r="FG11" i="2"/>
  <c r="FC11" i="2"/>
  <c r="FB11" i="2"/>
  <c r="GX11" i="2" s="1"/>
  <c r="FA11" i="2"/>
  <c r="EX11" i="2"/>
  <c r="EU11" i="2"/>
  <c r="ER11" i="2"/>
  <c r="EN11" i="2"/>
  <c r="GY11" i="2" s="1"/>
  <c r="EM11" i="2"/>
  <c r="EO11" i="2" s="1"/>
  <c r="EL11" i="2"/>
  <c r="EI11" i="2"/>
  <c r="EF11" i="2"/>
  <c r="EC11" i="2"/>
  <c r="DV11" i="2"/>
  <c r="DU11" i="2"/>
  <c r="DW11" i="2" s="1"/>
  <c r="DT11" i="2"/>
  <c r="DQ11" i="2"/>
  <c r="DM11" i="2"/>
  <c r="DL11" i="2"/>
  <c r="DN11" i="2" s="1"/>
  <c r="DK11" i="2"/>
  <c r="DH11" i="2"/>
  <c r="DA11" i="2"/>
  <c r="CZ11" i="2"/>
  <c r="DB11" i="2" s="1"/>
  <c r="CY11" i="2"/>
  <c r="CV11" i="2"/>
  <c r="CS11" i="2"/>
  <c r="CO11" i="2"/>
  <c r="CN11" i="2"/>
  <c r="CP11" i="2" s="1"/>
  <c r="CM11" i="2"/>
  <c r="CJ11" i="2"/>
  <c r="CG11" i="2"/>
  <c r="CD11" i="2"/>
  <c r="CC11" i="2"/>
  <c r="CB11" i="2"/>
  <c r="CA11" i="2"/>
  <c r="BX11" i="2"/>
  <c r="BU11" i="2"/>
  <c r="BR11" i="2"/>
  <c r="BO11" i="2"/>
  <c r="BL11" i="2"/>
  <c r="BI11" i="2"/>
  <c r="BH11" i="2"/>
  <c r="DD11" i="2" s="1"/>
  <c r="DY11" i="2" s="1"/>
  <c r="BG11" i="2"/>
  <c r="DC11" i="2" s="1"/>
  <c r="BF11" i="2"/>
  <c r="BC11" i="2"/>
  <c r="AZ11" i="2"/>
  <c r="AW11" i="2"/>
  <c r="AT11" i="2"/>
  <c r="AQ11" i="2"/>
  <c r="AM11" i="2"/>
  <c r="AL11" i="2"/>
  <c r="AN11" i="2" s="1"/>
  <c r="AK11" i="2"/>
  <c r="AH11" i="2"/>
  <c r="AE11" i="2"/>
  <c r="AB11" i="2"/>
  <c r="Y11" i="2"/>
  <c r="V11" i="2"/>
  <c r="S11" i="2"/>
  <c r="P11" i="2"/>
  <c r="M11" i="2"/>
  <c r="J11" i="2"/>
  <c r="G11" i="2"/>
  <c r="D11" i="2"/>
  <c r="LD10" i="2"/>
  <c r="LA10" i="2"/>
  <c r="KW10" i="2"/>
  <c r="KV10" i="2"/>
  <c r="KX10" i="2" s="1"/>
  <c r="KU10" i="2"/>
  <c r="KT10" i="2"/>
  <c r="KS10" i="2"/>
  <c r="KR10" i="2"/>
  <c r="KO10" i="2"/>
  <c r="KL10" i="2"/>
  <c r="KI10" i="2"/>
  <c r="KF10" i="2"/>
  <c r="JZ10" i="2"/>
  <c r="JV10" i="2"/>
  <c r="KB10" i="2" s="1"/>
  <c r="JU10" i="2"/>
  <c r="KA10" i="2" s="1"/>
  <c r="KC10" i="2" s="1"/>
  <c r="JT10" i="2"/>
  <c r="JS10" i="2"/>
  <c r="JR10" i="2"/>
  <c r="JQ10" i="2"/>
  <c r="JN10" i="2"/>
  <c r="JK10" i="2"/>
  <c r="JG10" i="2"/>
  <c r="JF10" i="2"/>
  <c r="JH10" i="2" s="1"/>
  <c r="JE10" i="2"/>
  <c r="JB10" i="2"/>
  <c r="IY10" i="2"/>
  <c r="IR10" i="2"/>
  <c r="IQ10" i="2"/>
  <c r="IS10" i="2" s="1"/>
  <c r="IP10" i="2"/>
  <c r="IM10" i="2"/>
  <c r="IJ10" i="2"/>
  <c r="IF10" i="2"/>
  <c r="IU10" i="2" s="1"/>
  <c r="ID10" i="2"/>
  <c r="IC10" i="2"/>
  <c r="IB10" i="2"/>
  <c r="IA10" i="2"/>
  <c r="HX10" i="2"/>
  <c r="HU10" i="2"/>
  <c r="HR10" i="2"/>
  <c r="HP10" i="2"/>
  <c r="HP14" i="2" s="1"/>
  <c r="HO10" i="2"/>
  <c r="HN10" i="2"/>
  <c r="HM10" i="2"/>
  <c r="HL10" i="2"/>
  <c r="HI10" i="2"/>
  <c r="HF10" i="2"/>
  <c r="HC10" i="2"/>
  <c r="GW10" i="2"/>
  <c r="GT10" i="2"/>
  <c r="GP10" i="2"/>
  <c r="GO10" i="2"/>
  <c r="GQ10" i="2" s="1"/>
  <c r="GN10" i="2"/>
  <c r="GK10" i="2"/>
  <c r="GH10" i="2"/>
  <c r="GE10" i="2"/>
  <c r="GA10" i="2"/>
  <c r="FZ10" i="2"/>
  <c r="GB10" i="2" s="1"/>
  <c r="FY10" i="2"/>
  <c r="FV10" i="2"/>
  <c r="FS10" i="2"/>
  <c r="FP10" i="2"/>
  <c r="FO10" i="2"/>
  <c r="FN10" i="2"/>
  <c r="FM10" i="2"/>
  <c r="FJ10" i="2"/>
  <c r="FG10" i="2"/>
  <c r="FC10" i="2"/>
  <c r="GY10" i="2" s="1"/>
  <c r="FB10" i="2"/>
  <c r="FD10" i="2" s="1"/>
  <c r="FA10" i="2"/>
  <c r="EX10" i="2"/>
  <c r="EU10" i="2"/>
  <c r="ER10" i="2"/>
  <c r="EN10" i="2"/>
  <c r="EM10" i="2"/>
  <c r="GX10" i="2" s="1"/>
  <c r="GZ10" i="2" s="1"/>
  <c r="EL10" i="2"/>
  <c r="EI10" i="2"/>
  <c r="EF10" i="2"/>
  <c r="EC10" i="2"/>
  <c r="DW10" i="2"/>
  <c r="DV10" i="2"/>
  <c r="DU10" i="2"/>
  <c r="DT10" i="2"/>
  <c r="DQ10" i="2"/>
  <c r="DM10" i="2"/>
  <c r="DL10" i="2"/>
  <c r="DN10" i="2" s="1"/>
  <c r="DK10" i="2"/>
  <c r="DH10" i="2"/>
  <c r="DA10" i="2"/>
  <c r="CZ10" i="2"/>
  <c r="DB10" i="2" s="1"/>
  <c r="CY10" i="2"/>
  <c r="CV10" i="2"/>
  <c r="CS10" i="2"/>
  <c r="CO10" i="2"/>
  <c r="CN10" i="2"/>
  <c r="CP10" i="2" s="1"/>
  <c r="CM10" i="2"/>
  <c r="CJ10" i="2"/>
  <c r="CG10" i="2"/>
  <c r="CD10" i="2"/>
  <c r="CC10" i="2"/>
  <c r="CB10" i="2"/>
  <c r="CA10" i="2"/>
  <c r="BX10" i="2"/>
  <c r="BU10" i="2"/>
  <c r="BR10" i="2"/>
  <c r="BO10" i="2"/>
  <c r="BL10" i="2"/>
  <c r="BH10" i="2"/>
  <c r="DD10" i="2" s="1"/>
  <c r="DY10" i="2" s="1"/>
  <c r="BG10" i="2"/>
  <c r="BI10" i="2" s="1"/>
  <c r="BF10" i="2"/>
  <c r="BC10" i="2"/>
  <c r="AZ10" i="2"/>
  <c r="AW10" i="2"/>
  <c r="AT10" i="2"/>
  <c r="AQ10" i="2"/>
  <c r="AM10" i="2"/>
  <c r="AL10" i="2"/>
  <c r="AN10" i="2" s="1"/>
  <c r="AK10" i="2"/>
  <c r="AH10" i="2"/>
  <c r="AE10" i="2"/>
  <c r="AB10" i="2"/>
  <c r="Y10" i="2"/>
  <c r="V10" i="2"/>
  <c r="S10" i="2"/>
  <c r="P10" i="2"/>
  <c r="M10" i="2"/>
  <c r="J10" i="2"/>
  <c r="G10" i="2"/>
  <c r="D10" i="2"/>
  <c r="LD9" i="2"/>
  <c r="LA9" i="2"/>
  <c r="KW9" i="2"/>
  <c r="KV9" i="2"/>
  <c r="KX9" i="2" s="1"/>
  <c r="KT9" i="2"/>
  <c r="KS9" i="2"/>
  <c r="KU9" i="2" s="1"/>
  <c r="KR9" i="2"/>
  <c r="KO9" i="2"/>
  <c r="KL9" i="2"/>
  <c r="KI9" i="2"/>
  <c r="KF9" i="2"/>
  <c r="KB9" i="2"/>
  <c r="JZ9" i="2"/>
  <c r="JW9" i="2"/>
  <c r="JU9" i="2"/>
  <c r="JU14" i="2" s="1"/>
  <c r="JT9" i="2"/>
  <c r="JS9" i="2"/>
  <c r="JR9" i="2"/>
  <c r="JQ9" i="2"/>
  <c r="JN9" i="2"/>
  <c r="JK9" i="2"/>
  <c r="JG9" i="2"/>
  <c r="JF9" i="2"/>
  <c r="JH9" i="2" s="1"/>
  <c r="JE9" i="2"/>
  <c r="JB9" i="2"/>
  <c r="IY9" i="2"/>
  <c r="IR9" i="2"/>
  <c r="IQ9" i="2"/>
  <c r="IS9" i="2" s="1"/>
  <c r="IP9" i="2"/>
  <c r="IM9" i="2"/>
  <c r="IJ9" i="2"/>
  <c r="ID9" i="2"/>
  <c r="IC9" i="2"/>
  <c r="IB9" i="2"/>
  <c r="IA9" i="2"/>
  <c r="HX9" i="2"/>
  <c r="HU9" i="2"/>
  <c r="HR9" i="2"/>
  <c r="HN9" i="2"/>
  <c r="IF9" i="2" s="1"/>
  <c r="IU9" i="2" s="1"/>
  <c r="HM9" i="2"/>
  <c r="IE9" i="2" s="1"/>
  <c r="HL9" i="2"/>
  <c r="HI9" i="2"/>
  <c r="HF9" i="2"/>
  <c r="HC9" i="2"/>
  <c r="GW9" i="2"/>
  <c r="GT9" i="2"/>
  <c r="GP9" i="2"/>
  <c r="GO9" i="2"/>
  <c r="GQ9" i="2" s="1"/>
  <c r="GN9" i="2"/>
  <c r="GK9" i="2"/>
  <c r="GH9" i="2"/>
  <c r="GE9" i="2"/>
  <c r="GA9" i="2"/>
  <c r="FZ9" i="2"/>
  <c r="GB9" i="2" s="1"/>
  <c r="FY9" i="2"/>
  <c r="FV9" i="2"/>
  <c r="FS9" i="2"/>
  <c r="FP9" i="2"/>
  <c r="FO9" i="2"/>
  <c r="FN9" i="2"/>
  <c r="FM9" i="2"/>
  <c r="FJ9" i="2"/>
  <c r="FG9" i="2"/>
  <c r="FC9" i="2"/>
  <c r="FB9" i="2"/>
  <c r="FD9" i="2" s="1"/>
  <c r="FA9" i="2"/>
  <c r="EX9" i="2"/>
  <c r="EU9" i="2"/>
  <c r="ER9" i="2"/>
  <c r="EN9" i="2"/>
  <c r="GY9" i="2" s="1"/>
  <c r="EM9" i="2"/>
  <c r="EO9" i="2" s="1"/>
  <c r="EL9" i="2"/>
  <c r="EI9" i="2"/>
  <c r="EF9" i="2"/>
  <c r="EA9" i="2"/>
  <c r="EA14" i="2" s="1"/>
  <c r="DW9" i="2"/>
  <c r="DV9" i="2"/>
  <c r="DU9" i="2"/>
  <c r="DT9" i="2"/>
  <c r="DQ9" i="2"/>
  <c r="DM9" i="2"/>
  <c r="DL9" i="2"/>
  <c r="DN9" i="2" s="1"/>
  <c r="DK9" i="2"/>
  <c r="DH9" i="2"/>
  <c r="DA9" i="2"/>
  <c r="CZ9" i="2"/>
  <c r="DB9" i="2" s="1"/>
  <c r="CY9" i="2"/>
  <c r="CV9" i="2"/>
  <c r="CS9" i="2"/>
  <c r="CO9" i="2"/>
  <c r="CP9" i="2" s="1"/>
  <c r="CN9" i="2"/>
  <c r="CM9" i="2"/>
  <c r="CJ9" i="2"/>
  <c r="CG9" i="2"/>
  <c r="CD9" i="2"/>
  <c r="CC9" i="2"/>
  <c r="CB9" i="2"/>
  <c r="CA9" i="2"/>
  <c r="BX9" i="2"/>
  <c r="BU9" i="2"/>
  <c r="BR9" i="2"/>
  <c r="BO9" i="2"/>
  <c r="BL9" i="2"/>
  <c r="BH9" i="2"/>
  <c r="DD9" i="2" s="1"/>
  <c r="DY9" i="2" s="1"/>
  <c r="LF9" i="2" s="1"/>
  <c r="BG9" i="2"/>
  <c r="BI9" i="2" s="1"/>
  <c r="BF9" i="2"/>
  <c r="BC9" i="2"/>
  <c r="AZ9" i="2"/>
  <c r="AW9" i="2"/>
  <c r="AT9" i="2"/>
  <c r="AQ9" i="2"/>
  <c r="AM9" i="2"/>
  <c r="AN9" i="2" s="1"/>
  <c r="AL9" i="2"/>
  <c r="AK9" i="2"/>
  <c r="AH9" i="2"/>
  <c r="AE9" i="2"/>
  <c r="AB9" i="2"/>
  <c r="Y9" i="2"/>
  <c r="V9" i="2"/>
  <c r="S9" i="2"/>
  <c r="P9" i="2"/>
  <c r="M9" i="2"/>
  <c r="J9" i="2"/>
  <c r="G9" i="2"/>
  <c r="D9" i="2"/>
  <c r="LD8" i="2"/>
  <c r="LA8" i="2"/>
  <c r="KW8" i="2"/>
  <c r="KV8" i="2"/>
  <c r="KX8" i="2" s="1"/>
  <c r="KT8" i="2"/>
  <c r="KS8" i="2"/>
  <c r="KU8" i="2" s="1"/>
  <c r="KR8" i="2"/>
  <c r="KO8" i="2"/>
  <c r="KL8" i="2"/>
  <c r="KI8" i="2"/>
  <c r="KF8" i="2"/>
  <c r="KB8" i="2"/>
  <c r="KA8" i="2"/>
  <c r="KC8" i="2" s="1"/>
  <c r="JZ8" i="2"/>
  <c r="JW8" i="2"/>
  <c r="JS8" i="2"/>
  <c r="JR8" i="2"/>
  <c r="JT8" i="2" s="1"/>
  <c r="JQ8" i="2"/>
  <c r="JN8" i="2"/>
  <c r="JK8" i="2"/>
  <c r="JG8" i="2"/>
  <c r="JF8" i="2"/>
  <c r="JH8" i="2" s="1"/>
  <c r="JE8" i="2"/>
  <c r="JB8" i="2"/>
  <c r="IY8" i="2"/>
  <c r="IR8" i="2"/>
  <c r="IQ8" i="2"/>
  <c r="IS8" i="2" s="1"/>
  <c r="IP8" i="2"/>
  <c r="IM8" i="2"/>
  <c r="IJ8" i="2"/>
  <c r="IC8" i="2"/>
  <c r="IB8" i="2"/>
  <c r="ID8" i="2" s="1"/>
  <c r="IA8" i="2"/>
  <c r="HX8" i="2"/>
  <c r="HU8" i="2"/>
  <c r="HR8" i="2"/>
  <c r="HN8" i="2"/>
  <c r="IF8" i="2" s="1"/>
  <c r="IU8" i="2" s="1"/>
  <c r="HM8" i="2"/>
  <c r="IE8" i="2" s="1"/>
  <c r="HL8" i="2"/>
  <c r="HI8" i="2"/>
  <c r="HF8" i="2"/>
  <c r="HC8" i="2"/>
  <c r="GW8" i="2"/>
  <c r="GT8" i="2"/>
  <c r="GP8" i="2"/>
  <c r="GO8" i="2"/>
  <c r="GQ8" i="2" s="1"/>
  <c r="GN8" i="2"/>
  <c r="GK8" i="2"/>
  <c r="GH8" i="2"/>
  <c r="GE8" i="2"/>
  <c r="GB8" i="2"/>
  <c r="GA8" i="2"/>
  <c r="FZ8" i="2"/>
  <c r="FY8" i="2"/>
  <c r="FV8" i="2"/>
  <c r="FS8" i="2"/>
  <c r="FO8" i="2"/>
  <c r="FN8" i="2"/>
  <c r="FP8" i="2" s="1"/>
  <c r="FM8" i="2"/>
  <c r="FJ8" i="2"/>
  <c r="FG8" i="2"/>
  <c r="FC8" i="2"/>
  <c r="GY8" i="2" s="1"/>
  <c r="FB8" i="2"/>
  <c r="FD8" i="2" s="1"/>
  <c r="FA8" i="2"/>
  <c r="EX8" i="2"/>
  <c r="EU8" i="2"/>
  <c r="ER8" i="2"/>
  <c r="EN8" i="2"/>
  <c r="EM8" i="2"/>
  <c r="EO8" i="2" s="1"/>
  <c r="EL8" i="2"/>
  <c r="EI8" i="2"/>
  <c r="EF8" i="2"/>
  <c r="EC8" i="2"/>
  <c r="DV8" i="2"/>
  <c r="DU8" i="2"/>
  <c r="DW8" i="2" s="1"/>
  <c r="DT8" i="2"/>
  <c r="DQ8" i="2"/>
  <c r="DM8" i="2"/>
  <c r="DN8" i="2" s="1"/>
  <c r="DL8" i="2"/>
  <c r="DK8" i="2"/>
  <c r="DH8" i="2"/>
  <c r="DA8" i="2"/>
  <c r="DB8" i="2" s="1"/>
  <c r="CZ8" i="2"/>
  <c r="CY8" i="2"/>
  <c r="CV8" i="2"/>
  <c r="CS8" i="2"/>
  <c r="CP8" i="2"/>
  <c r="CO8" i="2"/>
  <c r="CN8" i="2"/>
  <c r="CM8" i="2"/>
  <c r="CJ8" i="2"/>
  <c r="CG8" i="2"/>
  <c r="CC8" i="2"/>
  <c r="CB8" i="2"/>
  <c r="CD8" i="2" s="1"/>
  <c r="CA8" i="2"/>
  <c r="BX8" i="2"/>
  <c r="BU8" i="2"/>
  <c r="BR8" i="2"/>
  <c r="BO8" i="2"/>
  <c r="BL8" i="2"/>
  <c r="BI8" i="2"/>
  <c r="BH8" i="2"/>
  <c r="DD8" i="2" s="1"/>
  <c r="DY8" i="2" s="1"/>
  <c r="LF8" i="2" s="1"/>
  <c r="BG8" i="2"/>
  <c r="DC8" i="2" s="1"/>
  <c r="BF8" i="2"/>
  <c r="BC8" i="2"/>
  <c r="AZ8" i="2"/>
  <c r="AW8" i="2"/>
  <c r="AT8" i="2"/>
  <c r="AQ8" i="2"/>
  <c r="AN8" i="2"/>
  <c r="AM8" i="2"/>
  <c r="AL8" i="2"/>
  <c r="AK8" i="2"/>
  <c r="AH8" i="2"/>
  <c r="AE8" i="2"/>
  <c r="AB8" i="2"/>
  <c r="Y8" i="2"/>
  <c r="V8" i="2"/>
  <c r="S8" i="2"/>
  <c r="P8" i="2"/>
  <c r="M8" i="2"/>
  <c r="J8" i="2"/>
  <c r="G8" i="2"/>
  <c r="D8" i="2"/>
  <c r="LL303" i="1"/>
  <c r="LK303" i="1"/>
  <c r="LM303" i="1" s="1"/>
  <c r="LI303" i="1"/>
  <c r="LH303" i="1"/>
  <c r="LC303" i="1"/>
  <c r="LA303" i="1"/>
  <c r="KZ303" i="1"/>
  <c r="KY303" i="1"/>
  <c r="KW303" i="1"/>
  <c r="KV303" i="1"/>
  <c r="KT303" i="1"/>
  <c r="KS303" i="1"/>
  <c r="KU303" i="1" s="1"/>
  <c r="KR303" i="1"/>
  <c r="KQ303" i="1"/>
  <c r="KP303" i="1"/>
  <c r="KO303" i="1"/>
  <c r="KN303" i="1"/>
  <c r="KM303" i="1"/>
  <c r="KK303" i="1"/>
  <c r="KJ303" i="1"/>
  <c r="KL303" i="1" s="1"/>
  <c r="KD303" i="1"/>
  <c r="KB303" i="1"/>
  <c r="KC303" i="1" s="1"/>
  <c r="KA303" i="1"/>
  <c r="JY303" i="1"/>
  <c r="JX303" i="1"/>
  <c r="JZ303" i="1" s="1"/>
  <c r="JV303" i="1"/>
  <c r="JT303" i="1"/>
  <c r="JS303" i="1"/>
  <c r="JR303" i="1"/>
  <c r="JQ303" i="1"/>
  <c r="JP303" i="1"/>
  <c r="JO303" i="1"/>
  <c r="JM303" i="1"/>
  <c r="JL303" i="1"/>
  <c r="JU303" i="1" s="1"/>
  <c r="JW303" i="1" s="1"/>
  <c r="JG303" i="1"/>
  <c r="JF303" i="1"/>
  <c r="JD303" i="1"/>
  <c r="JE303" i="1" s="1"/>
  <c r="JC303" i="1"/>
  <c r="JA303" i="1"/>
  <c r="IZ303" i="1"/>
  <c r="JB303" i="1" s="1"/>
  <c r="IV303" i="1"/>
  <c r="IS303" i="1"/>
  <c r="IR303" i="1"/>
  <c r="IQ303" i="1"/>
  <c r="IO303" i="1"/>
  <c r="IU303" i="1" s="1"/>
  <c r="IN303" i="1"/>
  <c r="IT303" i="1" s="1"/>
  <c r="IL303" i="1"/>
  <c r="IK303" i="1"/>
  <c r="IM303" i="1" s="1"/>
  <c r="IF303" i="1"/>
  <c r="IC303" i="1"/>
  <c r="IB303" i="1"/>
  <c r="ID303" i="1" s="1"/>
  <c r="HZ303" i="1"/>
  <c r="HY303" i="1"/>
  <c r="IE303" i="1" s="1"/>
  <c r="HX303" i="1"/>
  <c r="HW303" i="1"/>
  <c r="HV303" i="1"/>
  <c r="HU303" i="1"/>
  <c r="HT303" i="1"/>
  <c r="HS303" i="1"/>
  <c r="HQ303" i="1"/>
  <c r="HN303" i="1"/>
  <c r="HM303" i="1"/>
  <c r="HO303" i="1" s="1"/>
  <c r="HK303" i="1"/>
  <c r="HJ303" i="1"/>
  <c r="HH303" i="1"/>
  <c r="HG303" i="1"/>
  <c r="HE303" i="1"/>
  <c r="HD303" i="1"/>
  <c r="HF303" i="1" s="1"/>
  <c r="GZ303" i="1"/>
  <c r="GY303" i="1"/>
  <c r="GX303" i="1"/>
  <c r="GW303" i="1"/>
  <c r="GV303" i="1"/>
  <c r="GU303" i="1"/>
  <c r="GS303" i="1"/>
  <c r="GR303" i="1"/>
  <c r="GT303" i="1" s="1"/>
  <c r="GM303" i="1"/>
  <c r="GL303" i="1"/>
  <c r="GJ303" i="1"/>
  <c r="GK303" i="1" s="1"/>
  <c r="GI303" i="1"/>
  <c r="GG303" i="1"/>
  <c r="GP303" i="1" s="1"/>
  <c r="GF303" i="1"/>
  <c r="GH303" i="1" s="1"/>
  <c r="GD303" i="1"/>
  <c r="GC303" i="1"/>
  <c r="GE303" i="1" s="1"/>
  <c r="FY303" i="1"/>
  <c r="FX303" i="1"/>
  <c r="FW303" i="1"/>
  <c r="FU303" i="1"/>
  <c r="GA303" i="1" s="1"/>
  <c r="FT303" i="1"/>
  <c r="FV303" i="1" s="1"/>
  <c r="FR303" i="1"/>
  <c r="FQ303" i="1"/>
  <c r="FS303" i="1" s="1"/>
  <c r="FN303" i="1"/>
  <c r="FP303" i="1" s="1"/>
  <c r="FL303" i="1"/>
  <c r="FM303" i="1" s="1"/>
  <c r="FK303" i="1"/>
  <c r="FI303" i="1"/>
  <c r="FH303" i="1"/>
  <c r="FJ303" i="1" s="1"/>
  <c r="FF303" i="1"/>
  <c r="FO303" i="1" s="1"/>
  <c r="FE303" i="1"/>
  <c r="FG303" i="1" s="1"/>
  <c r="FA303" i="1"/>
  <c r="EZ303" i="1"/>
  <c r="EY303" i="1"/>
  <c r="EW303" i="1"/>
  <c r="FC303" i="1" s="1"/>
  <c r="EV303" i="1"/>
  <c r="EX303" i="1" s="1"/>
  <c r="ET303" i="1"/>
  <c r="ES303" i="1"/>
  <c r="EU303" i="1" s="1"/>
  <c r="EQ303" i="1"/>
  <c r="EP303" i="1"/>
  <c r="ER303" i="1" s="1"/>
  <c r="EK303" i="1"/>
  <c r="EJ303" i="1"/>
  <c r="EL303" i="1" s="1"/>
  <c r="EH303" i="1"/>
  <c r="EN303" i="1" s="1"/>
  <c r="HB303" i="1" s="1"/>
  <c r="EG303" i="1"/>
  <c r="EM303" i="1" s="1"/>
  <c r="EF303" i="1"/>
  <c r="EE303" i="1"/>
  <c r="ED303" i="1"/>
  <c r="EC303" i="1"/>
  <c r="EB303" i="1"/>
  <c r="EA303" i="1"/>
  <c r="DS303" i="1"/>
  <c r="DR303" i="1"/>
  <c r="DP303" i="1"/>
  <c r="DO303" i="1"/>
  <c r="DJ303" i="1"/>
  <c r="DM303" i="1" s="1"/>
  <c r="DI303" i="1"/>
  <c r="DK303" i="1" s="1"/>
  <c r="DH303" i="1"/>
  <c r="DG303" i="1"/>
  <c r="DF303" i="1"/>
  <c r="DL303" i="1" s="1"/>
  <c r="DN303" i="1" s="1"/>
  <c r="CX303" i="1"/>
  <c r="CW303" i="1"/>
  <c r="CY303" i="1" s="1"/>
  <c r="CU303" i="1"/>
  <c r="CT303" i="1"/>
  <c r="CV303" i="1" s="1"/>
  <c r="CR303" i="1"/>
  <c r="CQ303" i="1"/>
  <c r="CL303" i="1"/>
  <c r="CO303" i="1" s="1"/>
  <c r="CK303" i="1"/>
  <c r="CJ303" i="1"/>
  <c r="CI303" i="1"/>
  <c r="CH303" i="1"/>
  <c r="CN303" i="1" s="1"/>
  <c r="CG303" i="1"/>
  <c r="CF303" i="1"/>
  <c r="CE303" i="1"/>
  <c r="BZ303" i="1"/>
  <c r="BY303" i="1"/>
  <c r="CA303" i="1" s="1"/>
  <c r="BW303" i="1"/>
  <c r="BV303" i="1"/>
  <c r="BX303" i="1" s="1"/>
  <c r="BT303" i="1"/>
  <c r="BU303" i="1" s="1"/>
  <c r="BS303" i="1"/>
  <c r="BQ303" i="1"/>
  <c r="CC303" i="1" s="1"/>
  <c r="BP303" i="1"/>
  <c r="BR303" i="1" s="1"/>
  <c r="BN303" i="1"/>
  <c r="BM303" i="1"/>
  <c r="BO303" i="1" s="1"/>
  <c r="BL303" i="1"/>
  <c r="BK303" i="1"/>
  <c r="BJ303" i="1"/>
  <c r="BF303" i="1"/>
  <c r="BE303" i="1"/>
  <c r="BD303" i="1"/>
  <c r="BB303" i="1"/>
  <c r="BH303" i="1" s="1"/>
  <c r="BA303" i="1"/>
  <c r="BC303" i="1" s="1"/>
  <c r="AY303" i="1"/>
  <c r="AX303" i="1"/>
  <c r="AZ303" i="1" s="1"/>
  <c r="AV303" i="1"/>
  <c r="AW303" i="1" s="1"/>
  <c r="AU303" i="1"/>
  <c r="AS303" i="1"/>
  <c r="AR303" i="1"/>
  <c r="AT303" i="1" s="1"/>
  <c r="AP303" i="1"/>
  <c r="AO303" i="1"/>
  <c r="AK303" i="1"/>
  <c r="AJ303" i="1"/>
  <c r="AI303" i="1"/>
  <c r="AH303" i="1"/>
  <c r="AG303" i="1"/>
  <c r="AF303" i="1"/>
  <c r="AD303" i="1"/>
  <c r="AC303" i="1"/>
  <c r="AE303" i="1" s="1"/>
  <c r="AA303" i="1"/>
  <c r="Z303" i="1"/>
  <c r="AB303" i="1" s="1"/>
  <c r="X303" i="1"/>
  <c r="Y303" i="1" s="1"/>
  <c r="W303" i="1"/>
  <c r="U303" i="1"/>
  <c r="V303" i="1" s="1"/>
  <c r="T303" i="1"/>
  <c r="R303" i="1"/>
  <c r="Q303" i="1"/>
  <c r="S303" i="1" s="1"/>
  <c r="P303" i="1"/>
  <c r="O303" i="1"/>
  <c r="N303" i="1"/>
  <c r="M303" i="1"/>
  <c r="L303" i="1"/>
  <c r="K303" i="1"/>
  <c r="I303" i="1"/>
  <c r="H303" i="1"/>
  <c r="F303" i="1"/>
  <c r="E303" i="1"/>
  <c r="G303" i="1" s="1"/>
  <c r="C303" i="1"/>
  <c r="B303" i="1"/>
  <c r="D303" i="1" s="1"/>
  <c r="LM302" i="1"/>
  <c r="LJ302" i="1"/>
  <c r="LE302" i="1"/>
  <c r="LC302" i="1"/>
  <c r="LB302" i="1"/>
  <c r="LD302" i="1" s="1"/>
  <c r="LA302" i="1"/>
  <c r="KX302" i="1"/>
  <c r="KU302" i="1"/>
  <c r="KR302" i="1"/>
  <c r="KO302" i="1"/>
  <c r="KL302" i="1"/>
  <c r="KI302" i="1"/>
  <c r="KH302" i="1"/>
  <c r="KH303" i="1" s="1"/>
  <c r="LF303" i="1" s="1"/>
  <c r="KG302" i="1"/>
  <c r="KG303" i="1" s="1"/>
  <c r="KF302" i="1"/>
  <c r="KE302" i="1"/>
  <c r="KD302" i="1"/>
  <c r="KC302" i="1"/>
  <c r="JZ302" i="1"/>
  <c r="JW302" i="1"/>
  <c r="JV302" i="1"/>
  <c r="JU302" i="1"/>
  <c r="JT302" i="1"/>
  <c r="JQ302" i="1"/>
  <c r="JN302" i="1"/>
  <c r="JJ302" i="1"/>
  <c r="JI302" i="1"/>
  <c r="JK302" i="1" s="1"/>
  <c r="JH302" i="1"/>
  <c r="JE302" i="1"/>
  <c r="JB302" i="1"/>
  <c r="IW302" i="1"/>
  <c r="IU302" i="1"/>
  <c r="IT302" i="1"/>
  <c r="IV302" i="1" s="1"/>
  <c r="IS302" i="1"/>
  <c r="IP302" i="1"/>
  <c r="IM302" i="1"/>
  <c r="IG302" i="1"/>
  <c r="IF302" i="1"/>
  <c r="IE302" i="1"/>
  <c r="ID302" i="1"/>
  <c r="IA302" i="1"/>
  <c r="HX302" i="1"/>
  <c r="HU302" i="1"/>
  <c r="HQ302" i="1"/>
  <c r="II302" i="1" s="1"/>
  <c r="IX302" i="1" s="1"/>
  <c r="HP302" i="1"/>
  <c r="IH302" i="1" s="1"/>
  <c r="HO302" i="1"/>
  <c r="HL302" i="1"/>
  <c r="HI302" i="1"/>
  <c r="HF302" i="1"/>
  <c r="HA302" i="1"/>
  <c r="GZ302" i="1"/>
  <c r="GW302" i="1"/>
  <c r="GT302" i="1"/>
  <c r="GP302" i="1"/>
  <c r="GO302" i="1"/>
  <c r="GQ302" i="1" s="1"/>
  <c r="GN302" i="1"/>
  <c r="GK302" i="1"/>
  <c r="GH302" i="1"/>
  <c r="GE302" i="1"/>
  <c r="GB302" i="1"/>
  <c r="GA302" i="1"/>
  <c r="FZ302" i="1"/>
  <c r="FY302" i="1"/>
  <c r="FV302" i="1"/>
  <c r="FS302" i="1"/>
  <c r="FO302" i="1"/>
  <c r="FN302" i="1"/>
  <c r="FP302" i="1" s="1"/>
  <c r="FM302" i="1"/>
  <c r="FJ302" i="1"/>
  <c r="FG302" i="1"/>
  <c r="FC302" i="1"/>
  <c r="FB302" i="1"/>
  <c r="FD302" i="1" s="1"/>
  <c r="FA302" i="1"/>
  <c r="EX302" i="1"/>
  <c r="EU302" i="1"/>
  <c r="ER302" i="1"/>
  <c r="EN302" i="1"/>
  <c r="EM302" i="1"/>
  <c r="EO302" i="1" s="1"/>
  <c r="EL302" i="1"/>
  <c r="EI302" i="1"/>
  <c r="EF302" i="1"/>
  <c r="EC302" i="1"/>
  <c r="DW302" i="1"/>
  <c r="DV302" i="1"/>
  <c r="DU302" i="1"/>
  <c r="DT302" i="1"/>
  <c r="DQ302" i="1"/>
  <c r="DM302" i="1"/>
  <c r="DL302" i="1"/>
  <c r="DN302" i="1" s="1"/>
  <c r="DK302" i="1"/>
  <c r="DH302" i="1"/>
  <c r="DA302" i="1"/>
  <c r="CZ302" i="1"/>
  <c r="DB302" i="1" s="1"/>
  <c r="CY302" i="1"/>
  <c r="CV302" i="1"/>
  <c r="CS302" i="1"/>
  <c r="CP302" i="1"/>
  <c r="CO302" i="1"/>
  <c r="CN302" i="1"/>
  <c r="CM302" i="1"/>
  <c r="CJ302" i="1"/>
  <c r="CG302" i="1"/>
  <c r="CC302" i="1"/>
  <c r="CB302" i="1"/>
  <c r="CD302" i="1" s="1"/>
  <c r="CA302" i="1"/>
  <c r="BX302" i="1"/>
  <c r="BU302" i="1"/>
  <c r="BR302" i="1"/>
  <c r="BO302" i="1"/>
  <c r="BL302" i="1"/>
  <c r="BH302" i="1"/>
  <c r="BI302" i="1" s="1"/>
  <c r="BG302" i="1"/>
  <c r="DC302" i="1" s="1"/>
  <c r="BF302" i="1"/>
  <c r="BC302" i="1"/>
  <c r="AZ302" i="1"/>
  <c r="AW302" i="1"/>
  <c r="AT302" i="1"/>
  <c r="AQ302" i="1"/>
  <c r="AN302" i="1"/>
  <c r="AM302" i="1"/>
  <c r="AL302" i="1"/>
  <c r="AK302" i="1"/>
  <c r="AH302" i="1"/>
  <c r="AE302" i="1"/>
  <c r="AB302" i="1"/>
  <c r="Y302" i="1"/>
  <c r="V302" i="1"/>
  <c r="S302" i="1"/>
  <c r="P302" i="1"/>
  <c r="M302" i="1"/>
  <c r="J302" i="1"/>
  <c r="G302" i="1"/>
  <c r="D302" i="1"/>
  <c r="LL300" i="1"/>
  <c r="LL304" i="1" s="1"/>
  <c r="LJ300" i="1"/>
  <c r="IP300" i="1"/>
  <c r="HL300" i="1"/>
  <c r="HJ300" i="1"/>
  <c r="GL300" i="1"/>
  <c r="GF300" i="1"/>
  <c r="GD300" i="1"/>
  <c r="GD304" i="1" s="1"/>
  <c r="FF300" i="1"/>
  <c r="EX300" i="1"/>
  <c r="DT300" i="1"/>
  <c r="DR300" i="1"/>
  <c r="DR304" i="1" s="1"/>
  <c r="DT304" i="1" s="1"/>
  <c r="CN300" i="1"/>
  <c r="CL300" i="1"/>
  <c r="CL304" i="1" s="1"/>
  <c r="BH300" i="1"/>
  <c r="BF300" i="1"/>
  <c r="Z300" i="1"/>
  <c r="LL299" i="1"/>
  <c r="LK299" i="1"/>
  <c r="LI299" i="1"/>
  <c r="LI300" i="1" s="1"/>
  <c r="LI304" i="1" s="1"/>
  <c r="LH299" i="1"/>
  <c r="LH300" i="1" s="1"/>
  <c r="LH304" i="1" s="1"/>
  <c r="LJ304" i="1" s="1"/>
  <c r="LC299" i="1"/>
  <c r="LA299" i="1"/>
  <c r="KZ299" i="1"/>
  <c r="KZ300" i="1" s="1"/>
  <c r="KZ304" i="1" s="1"/>
  <c r="KY299" i="1"/>
  <c r="KY300" i="1" s="1"/>
  <c r="KW299" i="1"/>
  <c r="KW300" i="1" s="1"/>
  <c r="KV299" i="1"/>
  <c r="KT299" i="1"/>
  <c r="KT300" i="1" s="1"/>
  <c r="KT304" i="1" s="1"/>
  <c r="KS299" i="1"/>
  <c r="KS300" i="1" s="1"/>
  <c r="KQ299" i="1"/>
  <c r="KQ300" i="1" s="1"/>
  <c r="KQ304" i="1" s="1"/>
  <c r="KP299" i="1"/>
  <c r="KP300" i="1" s="1"/>
  <c r="KN299" i="1"/>
  <c r="KM299" i="1"/>
  <c r="KM300" i="1" s="1"/>
  <c r="KK299" i="1"/>
  <c r="KK300" i="1" s="1"/>
  <c r="KK304" i="1" s="1"/>
  <c r="KJ299" i="1"/>
  <c r="KJ300" i="1" s="1"/>
  <c r="KJ304" i="1" s="1"/>
  <c r="KL304" i="1" s="1"/>
  <c r="KB299" i="1"/>
  <c r="KB300" i="1" s="1"/>
  <c r="KA299" i="1"/>
  <c r="KA300" i="1" s="1"/>
  <c r="JY299" i="1"/>
  <c r="JX299" i="1"/>
  <c r="JS299" i="1"/>
  <c r="JS300" i="1" s="1"/>
  <c r="JS304" i="1" s="1"/>
  <c r="JR299" i="1"/>
  <c r="JR300" i="1" s="1"/>
  <c r="JQ299" i="1"/>
  <c r="JP299" i="1"/>
  <c r="JP300" i="1" s="1"/>
  <c r="JP304" i="1" s="1"/>
  <c r="JO299" i="1"/>
  <c r="JO300" i="1" s="1"/>
  <c r="JM299" i="1"/>
  <c r="JM300" i="1" s="1"/>
  <c r="JM304" i="1" s="1"/>
  <c r="JL299" i="1"/>
  <c r="JL300" i="1" s="1"/>
  <c r="JH299" i="1"/>
  <c r="JG299" i="1"/>
  <c r="JG300" i="1" s="1"/>
  <c r="JG304" i="1" s="1"/>
  <c r="JF299" i="1"/>
  <c r="JF300" i="1" s="1"/>
  <c r="JD299" i="1"/>
  <c r="JD300" i="1" s="1"/>
  <c r="JC299" i="1"/>
  <c r="JC300" i="1" s="1"/>
  <c r="JA299" i="1"/>
  <c r="IZ299" i="1"/>
  <c r="IT299" i="1"/>
  <c r="IR299" i="1"/>
  <c r="IQ299" i="1"/>
  <c r="IQ300" i="1" s="1"/>
  <c r="IO299" i="1"/>
  <c r="IO300" i="1" s="1"/>
  <c r="IN299" i="1"/>
  <c r="IN300" i="1" s="1"/>
  <c r="IL299" i="1"/>
  <c r="IL300" i="1" s="1"/>
  <c r="IL304" i="1" s="1"/>
  <c r="IK299" i="1"/>
  <c r="IC299" i="1"/>
  <c r="IC300" i="1" s="1"/>
  <c r="IC304" i="1" s="1"/>
  <c r="IB299" i="1"/>
  <c r="HZ299" i="1"/>
  <c r="HZ300" i="1" s="1"/>
  <c r="HZ304" i="1" s="1"/>
  <c r="HY299" i="1"/>
  <c r="HY300" i="1" s="1"/>
  <c r="HW299" i="1"/>
  <c r="HW300" i="1" s="1"/>
  <c r="HV299" i="1"/>
  <c r="HV300" i="1" s="1"/>
  <c r="HU299" i="1"/>
  <c r="HT299" i="1"/>
  <c r="HT300" i="1" s="1"/>
  <c r="HT304" i="1" s="1"/>
  <c r="HS299" i="1"/>
  <c r="HS300" i="1" s="1"/>
  <c r="HN299" i="1"/>
  <c r="HN300" i="1" s="1"/>
  <c r="HN304" i="1" s="1"/>
  <c r="HM299" i="1"/>
  <c r="HL299" i="1"/>
  <c r="HK299" i="1"/>
  <c r="HK300" i="1" s="1"/>
  <c r="HJ299" i="1"/>
  <c r="HH299" i="1"/>
  <c r="HH300" i="1" s="1"/>
  <c r="HG299" i="1"/>
  <c r="HG300" i="1" s="1"/>
  <c r="HE299" i="1"/>
  <c r="HD299" i="1"/>
  <c r="GY299" i="1"/>
  <c r="GY300" i="1" s="1"/>
  <c r="GY304" i="1" s="1"/>
  <c r="GX299" i="1"/>
  <c r="GX300" i="1" s="1"/>
  <c r="GV299" i="1"/>
  <c r="GV300" i="1" s="1"/>
  <c r="GV304" i="1" s="1"/>
  <c r="GU299" i="1"/>
  <c r="GU300" i="1" s="1"/>
  <c r="GS299" i="1"/>
  <c r="GS300" i="1" s="1"/>
  <c r="GS304" i="1" s="1"/>
  <c r="GR299" i="1"/>
  <c r="GR300" i="1" s="1"/>
  <c r="GR304" i="1" s="1"/>
  <c r="GT304" i="1" s="1"/>
  <c r="GO299" i="1"/>
  <c r="GN299" i="1"/>
  <c r="GM299" i="1"/>
  <c r="GM300" i="1" s="1"/>
  <c r="GM304" i="1" s="1"/>
  <c r="GL299" i="1"/>
  <c r="GJ299" i="1"/>
  <c r="GJ300" i="1" s="1"/>
  <c r="GJ304" i="1" s="1"/>
  <c r="GI299" i="1"/>
  <c r="GI300" i="1" s="1"/>
  <c r="GG299" i="1"/>
  <c r="GF299" i="1"/>
  <c r="GH299" i="1" s="1"/>
  <c r="GD299" i="1"/>
  <c r="GC299" i="1"/>
  <c r="GC300" i="1" s="1"/>
  <c r="FY299" i="1"/>
  <c r="FX299" i="1"/>
  <c r="FX300" i="1" s="1"/>
  <c r="FX304" i="1" s="1"/>
  <c r="FW299" i="1"/>
  <c r="FW300" i="1" s="1"/>
  <c r="FU299" i="1"/>
  <c r="FU300" i="1" s="1"/>
  <c r="FU304" i="1" s="1"/>
  <c r="FT299" i="1"/>
  <c r="FT300" i="1" s="1"/>
  <c r="FT304" i="1" s="1"/>
  <c r="FV304" i="1" s="1"/>
  <c r="FR299" i="1"/>
  <c r="FR300" i="1" s="1"/>
  <c r="FQ299" i="1"/>
  <c r="FL299" i="1"/>
  <c r="FL300" i="1" s="1"/>
  <c r="FL304" i="1" s="1"/>
  <c r="FK299" i="1"/>
  <c r="FK300" i="1" s="1"/>
  <c r="FI299" i="1"/>
  <c r="FI300" i="1" s="1"/>
  <c r="FI304" i="1" s="1"/>
  <c r="FH299" i="1"/>
  <c r="FF299" i="1"/>
  <c r="FO299" i="1" s="1"/>
  <c r="FE299" i="1"/>
  <c r="FE300" i="1" s="1"/>
  <c r="FA299" i="1"/>
  <c r="EZ299" i="1"/>
  <c r="EZ300" i="1" s="1"/>
  <c r="EZ304" i="1" s="1"/>
  <c r="EY299" i="1"/>
  <c r="EY300" i="1" s="1"/>
  <c r="EW299" i="1"/>
  <c r="EW300" i="1" s="1"/>
  <c r="EW304" i="1" s="1"/>
  <c r="EV299" i="1"/>
  <c r="EV300" i="1" s="1"/>
  <c r="EV304" i="1" s="1"/>
  <c r="EX304" i="1" s="1"/>
  <c r="ET299" i="1"/>
  <c r="ET300" i="1" s="1"/>
  <c r="ES299" i="1"/>
  <c r="ER299" i="1"/>
  <c r="EQ299" i="1"/>
  <c r="EQ300" i="1" s="1"/>
  <c r="EQ304" i="1" s="1"/>
  <c r="EP299" i="1"/>
  <c r="EP300" i="1" s="1"/>
  <c r="EK299" i="1"/>
  <c r="EJ299" i="1"/>
  <c r="EH299" i="1"/>
  <c r="EH300" i="1" s="1"/>
  <c r="EH304" i="1" s="1"/>
  <c r="EG299" i="1"/>
  <c r="EG300" i="1" s="1"/>
  <c r="EE299" i="1"/>
  <c r="EE300" i="1" s="1"/>
  <c r="ED299" i="1"/>
  <c r="ED300" i="1" s="1"/>
  <c r="EC299" i="1"/>
  <c r="EB299" i="1"/>
  <c r="EA299" i="1"/>
  <c r="EA300" i="1" s="1"/>
  <c r="DV299" i="1"/>
  <c r="DU299" i="1"/>
  <c r="DW299" i="1" s="1"/>
  <c r="DT299" i="1"/>
  <c r="DS299" i="1"/>
  <c r="DS300" i="1" s="1"/>
  <c r="DS304" i="1" s="1"/>
  <c r="DR299" i="1"/>
  <c r="DP299" i="1"/>
  <c r="DP300" i="1" s="1"/>
  <c r="DO299" i="1"/>
  <c r="DO300" i="1" s="1"/>
  <c r="DM299" i="1"/>
  <c r="DL299" i="1"/>
  <c r="DJ299" i="1"/>
  <c r="DJ300" i="1" s="1"/>
  <c r="DJ304" i="1" s="1"/>
  <c r="DI299" i="1"/>
  <c r="DI300" i="1" s="1"/>
  <c r="DG299" i="1"/>
  <c r="DG300" i="1" s="1"/>
  <c r="DF299" i="1"/>
  <c r="DF300" i="1" s="1"/>
  <c r="CX299" i="1"/>
  <c r="CX300" i="1" s="1"/>
  <c r="CX304" i="1" s="1"/>
  <c r="CW299" i="1"/>
  <c r="CV299" i="1"/>
  <c r="CU299" i="1"/>
  <c r="CU300" i="1" s="1"/>
  <c r="CU304" i="1" s="1"/>
  <c r="CT299" i="1"/>
  <c r="CT300" i="1" s="1"/>
  <c r="CR299" i="1"/>
  <c r="CR300" i="1" s="1"/>
  <c r="CQ299" i="1"/>
  <c r="CQ300" i="1" s="1"/>
  <c r="CO299" i="1"/>
  <c r="CN299" i="1"/>
  <c r="CL299" i="1"/>
  <c r="CK299" i="1"/>
  <c r="CK300" i="1" s="1"/>
  <c r="CI299" i="1"/>
  <c r="CI300" i="1" s="1"/>
  <c r="CH299" i="1"/>
  <c r="CH300" i="1" s="1"/>
  <c r="CF299" i="1"/>
  <c r="CE299" i="1"/>
  <c r="CE300" i="1" s="1"/>
  <c r="BZ299" i="1"/>
  <c r="BZ300" i="1" s="1"/>
  <c r="BZ304" i="1" s="1"/>
  <c r="BY299" i="1"/>
  <c r="BX299" i="1"/>
  <c r="BW299" i="1"/>
  <c r="BW300" i="1" s="1"/>
  <c r="BW304" i="1" s="1"/>
  <c r="BV299" i="1"/>
  <c r="BV300" i="1" s="1"/>
  <c r="BT299" i="1"/>
  <c r="BT300" i="1" s="1"/>
  <c r="BT304" i="1" s="1"/>
  <c r="BS299" i="1"/>
  <c r="BS300" i="1" s="1"/>
  <c r="BQ299" i="1"/>
  <c r="BP299" i="1"/>
  <c r="BN299" i="1"/>
  <c r="BN300" i="1" s="1"/>
  <c r="BN304" i="1" s="1"/>
  <c r="BM299" i="1"/>
  <c r="BM300" i="1" s="1"/>
  <c r="BK299" i="1"/>
  <c r="BK300" i="1" s="1"/>
  <c r="BK304" i="1" s="1"/>
  <c r="BJ299" i="1"/>
  <c r="BJ300" i="1" s="1"/>
  <c r="BH299" i="1"/>
  <c r="BE299" i="1"/>
  <c r="BE300" i="1" s="1"/>
  <c r="BE304" i="1" s="1"/>
  <c r="BD299" i="1"/>
  <c r="BD300" i="1" s="1"/>
  <c r="BD304" i="1" s="1"/>
  <c r="BF304" i="1" s="1"/>
  <c r="BB299" i="1"/>
  <c r="BB300" i="1" s="1"/>
  <c r="BB304" i="1" s="1"/>
  <c r="BH304" i="1" s="1"/>
  <c r="BA299" i="1"/>
  <c r="AZ299" i="1"/>
  <c r="AY299" i="1"/>
  <c r="AY300" i="1" s="1"/>
  <c r="AY304" i="1" s="1"/>
  <c r="AX299" i="1"/>
  <c r="AX300" i="1" s="1"/>
  <c r="AV299" i="1"/>
  <c r="AV300" i="1" s="1"/>
  <c r="AV304" i="1" s="1"/>
  <c r="AU299" i="1"/>
  <c r="AU300" i="1" s="1"/>
  <c r="AS299" i="1"/>
  <c r="AS300" i="1" s="1"/>
  <c r="AS304" i="1" s="1"/>
  <c r="AR299" i="1"/>
  <c r="AP299" i="1"/>
  <c r="AP300" i="1" s="1"/>
  <c r="AO299" i="1"/>
  <c r="AO300" i="1" s="1"/>
  <c r="AJ299" i="1"/>
  <c r="AJ300" i="1" s="1"/>
  <c r="AJ304" i="1" s="1"/>
  <c r="AI299" i="1"/>
  <c r="AI300" i="1" s="1"/>
  <c r="AG299" i="1"/>
  <c r="AG300" i="1" s="1"/>
  <c r="AG304" i="1" s="1"/>
  <c r="AF299" i="1"/>
  <c r="AF300" i="1" s="1"/>
  <c r="AF304" i="1" s="1"/>
  <c r="AH304" i="1" s="1"/>
  <c r="AD299" i="1"/>
  <c r="AD300" i="1" s="1"/>
  <c r="AD304" i="1" s="1"/>
  <c r="AC299" i="1"/>
  <c r="AB299" i="1"/>
  <c r="AA299" i="1"/>
  <c r="AA300" i="1" s="1"/>
  <c r="AA304" i="1" s="1"/>
  <c r="Z299" i="1"/>
  <c r="X299" i="1"/>
  <c r="X300" i="1" s="1"/>
  <c r="W299" i="1"/>
  <c r="W300" i="1" s="1"/>
  <c r="U299" i="1"/>
  <c r="U300" i="1" s="1"/>
  <c r="U304" i="1" s="1"/>
  <c r="T299" i="1"/>
  <c r="R299" i="1"/>
  <c r="R300" i="1" s="1"/>
  <c r="R304" i="1" s="1"/>
  <c r="Q299" i="1"/>
  <c r="Q300" i="1" s="1"/>
  <c r="O299" i="1"/>
  <c r="O300" i="1" s="1"/>
  <c r="O304" i="1" s="1"/>
  <c r="N299" i="1"/>
  <c r="N300" i="1" s="1"/>
  <c r="L299" i="1"/>
  <c r="K299" i="1"/>
  <c r="K300" i="1" s="1"/>
  <c r="I299" i="1"/>
  <c r="I300" i="1" s="1"/>
  <c r="H299" i="1"/>
  <c r="H300" i="1" s="1"/>
  <c r="F299" i="1"/>
  <c r="F300" i="1" s="1"/>
  <c r="F304" i="1" s="1"/>
  <c r="E299" i="1"/>
  <c r="D299" i="1"/>
  <c r="C299" i="1"/>
  <c r="C300" i="1" s="1"/>
  <c r="B299" i="1"/>
  <c r="B300" i="1" s="1"/>
  <c r="LM298" i="1"/>
  <c r="LJ298" i="1"/>
  <c r="LC298" i="1"/>
  <c r="LB298" i="1"/>
  <c r="LE298" i="1" s="1"/>
  <c r="LG298" i="1" s="1"/>
  <c r="LA298" i="1"/>
  <c r="KX298" i="1"/>
  <c r="KU298" i="1"/>
  <c r="KR298" i="1"/>
  <c r="KO298" i="1"/>
  <c r="KL298" i="1"/>
  <c r="KI298" i="1"/>
  <c r="KH298" i="1"/>
  <c r="LF298" i="1" s="1"/>
  <c r="KE298" i="1"/>
  <c r="KD298" i="1"/>
  <c r="KF298" i="1" s="1"/>
  <c r="KC298" i="1"/>
  <c r="JZ298" i="1"/>
  <c r="JV298" i="1"/>
  <c r="JU298" i="1"/>
  <c r="JW298" i="1" s="1"/>
  <c r="JT298" i="1"/>
  <c r="JQ298" i="1"/>
  <c r="JN298" i="1"/>
  <c r="JJ298" i="1"/>
  <c r="JI298" i="1"/>
  <c r="JK298" i="1" s="1"/>
  <c r="JH298" i="1"/>
  <c r="JE298" i="1"/>
  <c r="JB298" i="1"/>
  <c r="IY298" i="1"/>
  <c r="IX298" i="1"/>
  <c r="IU298" i="1"/>
  <c r="IT298" i="1"/>
  <c r="IV298" i="1" s="1"/>
  <c r="IS298" i="1"/>
  <c r="IP298" i="1"/>
  <c r="IM298" i="1"/>
  <c r="IF298" i="1"/>
  <c r="IE298" i="1"/>
  <c r="IG298" i="1" s="1"/>
  <c r="ID298" i="1"/>
  <c r="IA298" i="1"/>
  <c r="HX298" i="1"/>
  <c r="HU298" i="1"/>
  <c r="HQ298" i="1"/>
  <c r="II298" i="1" s="1"/>
  <c r="HP298" i="1"/>
  <c r="IH298" i="1" s="1"/>
  <c r="IW298" i="1" s="1"/>
  <c r="HO298" i="1"/>
  <c r="HL298" i="1"/>
  <c r="HI298" i="1"/>
  <c r="HF298" i="1"/>
  <c r="GZ298" i="1"/>
  <c r="GW298" i="1"/>
  <c r="GT298" i="1"/>
  <c r="GP298" i="1"/>
  <c r="GQ298" i="1" s="1"/>
  <c r="GO298" i="1"/>
  <c r="GN298" i="1"/>
  <c r="GK298" i="1"/>
  <c r="GH298" i="1"/>
  <c r="GE298" i="1"/>
  <c r="GA298" i="1"/>
  <c r="FZ298" i="1"/>
  <c r="GB298" i="1" s="1"/>
  <c r="FY298" i="1"/>
  <c r="FV298" i="1"/>
  <c r="FS298" i="1"/>
  <c r="FO298" i="1"/>
  <c r="FN298" i="1"/>
  <c r="FP298" i="1" s="1"/>
  <c r="FM298" i="1"/>
  <c r="FJ298" i="1"/>
  <c r="FG298" i="1"/>
  <c r="FC298" i="1"/>
  <c r="FB298" i="1"/>
  <c r="FD298" i="1" s="1"/>
  <c r="FA298" i="1"/>
  <c r="EX298" i="1"/>
  <c r="EU298" i="1"/>
  <c r="ER298" i="1"/>
  <c r="EN298" i="1"/>
  <c r="EM298" i="1"/>
  <c r="EO298" i="1" s="1"/>
  <c r="EL298" i="1"/>
  <c r="EI298" i="1"/>
  <c r="EF298" i="1"/>
  <c r="EC298" i="1"/>
  <c r="DV298" i="1"/>
  <c r="DU298" i="1"/>
  <c r="DW298" i="1" s="1"/>
  <c r="DT298" i="1"/>
  <c r="DQ298" i="1"/>
  <c r="DN298" i="1"/>
  <c r="DM298" i="1"/>
  <c r="DL298" i="1"/>
  <c r="DK298" i="1"/>
  <c r="DH298" i="1"/>
  <c r="DB298" i="1"/>
  <c r="DA298" i="1"/>
  <c r="CZ298" i="1"/>
  <c r="CY298" i="1"/>
  <c r="CV298" i="1"/>
  <c r="CS298" i="1"/>
  <c r="CO298" i="1"/>
  <c r="CN298" i="1"/>
  <c r="CM298" i="1"/>
  <c r="CJ298" i="1"/>
  <c r="CG298" i="1"/>
  <c r="CC298" i="1"/>
  <c r="CB298" i="1"/>
  <c r="CD298" i="1" s="1"/>
  <c r="CA298" i="1"/>
  <c r="BX298" i="1"/>
  <c r="BU298" i="1"/>
  <c r="BR298" i="1"/>
  <c r="BO298" i="1"/>
  <c r="BL298" i="1"/>
  <c r="BH298" i="1"/>
  <c r="DD298" i="1" s="1"/>
  <c r="BG298" i="1"/>
  <c r="BF298" i="1"/>
  <c r="BC298" i="1"/>
  <c r="AZ298" i="1"/>
  <c r="AW298" i="1"/>
  <c r="AT298" i="1"/>
  <c r="AQ298" i="1"/>
  <c r="AM298" i="1"/>
  <c r="DY298" i="1" s="1"/>
  <c r="AL298" i="1"/>
  <c r="AK298" i="1"/>
  <c r="AH298" i="1"/>
  <c r="AE298" i="1"/>
  <c r="AB298" i="1"/>
  <c r="Y298" i="1"/>
  <c r="V298" i="1"/>
  <c r="S298" i="1"/>
  <c r="P298" i="1"/>
  <c r="M298" i="1"/>
  <c r="J298" i="1"/>
  <c r="G298" i="1"/>
  <c r="D298" i="1"/>
  <c r="LM297" i="1"/>
  <c r="LJ297" i="1"/>
  <c r="LC297" i="1"/>
  <c r="LB297" i="1"/>
  <c r="LD297" i="1" s="1"/>
  <c r="LA297" i="1"/>
  <c r="KX297" i="1"/>
  <c r="KU297" i="1"/>
  <c r="KR297" i="1"/>
  <c r="KO297" i="1"/>
  <c r="KL297" i="1"/>
  <c r="KH297" i="1"/>
  <c r="LF297" i="1" s="1"/>
  <c r="KG297" i="1"/>
  <c r="KE297" i="1"/>
  <c r="KD297" i="1"/>
  <c r="KF297" i="1" s="1"/>
  <c r="KC297" i="1"/>
  <c r="JZ297" i="1"/>
  <c r="JV297" i="1"/>
  <c r="JU297" i="1"/>
  <c r="JW297" i="1" s="1"/>
  <c r="JT297" i="1"/>
  <c r="JQ297" i="1"/>
  <c r="JN297" i="1"/>
  <c r="JJ297" i="1"/>
  <c r="JI297" i="1"/>
  <c r="JK297" i="1" s="1"/>
  <c r="JH297" i="1"/>
  <c r="JE297" i="1"/>
  <c r="JB297" i="1"/>
  <c r="IU297" i="1"/>
  <c r="IT297" i="1"/>
  <c r="IV297" i="1" s="1"/>
  <c r="IS297" i="1"/>
  <c r="IP297" i="1"/>
  <c r="IM297" i="1"/>
  <c r="IF297" i="1"/>
  <c r="IE297" i="1"/>
  <c r="ID297" i="1"/>
  <c r="IA297" i="1"/>
  <c r="HX297" i="1"/>
  <c r="HU297" i="1"/>
  <c r="HQ297" i="1"/>
  <c r="HP297" i="1"/>
  <c r="HO297" i="1"/>
  <c r="HL297" i="1"/>
  <c r="HI297" i="1"/>
  <c r="HF297" i="1"/>
  <c r="GZ297" i="1"/>
  <c r="GW297" i="1"/>
  <c r="GT297" i="1"/>
  <c r="GP297" i="1"/>
  <c r="GO297" i="1"/>
  <c r="GQ297" i="1" s="1"/>
  <c r="GN297" i="1"/>
  <c r="GK297" i="1"/>
  <c r="GH297" i="1"/>
  <c r="GE297" i="1"/>
  <c r="GA297" i="1"/>
  <c r="FZ297" i="1"/>
  <c r="GB297" i="1" s="1"/>
  <c r="FY297" i="1"/>
  <c r="FV297" i="1"/>
  <c r="FS297" i="1"/>
  <c r="FO297" i="1"/>
  <c r="FP297" i="1" s="1"/>
  <c r="FN297" i="1"/>
  <c r="FM297" i="1"/>
  <c r="FJ297" i="1"/>
  <c r="FG297" i="1"/>
  <c r="FC297" i="1"/>
  <c r="FB297" i="1"/>
  <c r="FD297" i="1" s="1"/>
  <c r="FA297" i="1"/>
  <c r="EX297" i="1"/>
  <c r="EU297" i="1"/>
  <c r="ER297" i="1"/>
  <c r="EN297" i="1"/>
  <c r="EM297" i="1"/>
  <c r="EO297" i="1" s="1"/>
  <c r="EL297" i="1"/>
  <c r="EI297" i="1"/>
  <c r="EF297" i="1"/>
  <c r="EC297" i="1"/>
  <c r="DV297" i="1"/>
  <c r="DU297" i="1"/>
  <c r="DT297" i="1"/>
  <c r="DQ297" i="1"/>
  <c r="DM297" i="1"/>
  <c r="DL297" i="1"/>
  <c r="DN297" i="1" s="1"/>
  <c r="DK297" i="1"/>
  <c r="DH297" i="1"/>
  <c r="DA297" i="1"/>
  <c r="CZ297" i="1"/>
  <c r="DB297" i="1" s="1"/>
  <c r="CY297" i="1"/>
  <c r="CV297" i="1"/>
  <c r="CS297" i="1"/>
  <c r="CO297" i="1"/>
  <c r="CN297" i="1"/>
  <c r="CP297" i="1" s="1"/>
  <c r="CM297" i="1"/>
  <c r="CJ297" i="1"/>
  <c r="CG297" i="1"/>
  <c r="CC297" i="1"/>
  <c r="CD297" i="1" s="1"/>
  <c r="CB297" i="1"/>
  <c r="CA297" i="1"/>
  <c r="BX297" i="1"/>
  <c r="BU297" i="1"/>
  <c r="BR297" i="1"/>
  <c r="BO297" i="1"/>
  <c r="BL297" i="1"/>
  <c r="BI297" i="1"/>
  <c r="BH297" i="1"/>
  <c r="BG297" i="1"/>
  <c r="DC297" i="1" s="1"/>
  <c r="DX297" i="1" s="1"/>
  <c r="BF297" i="1"/>
  <c r="BC297" i="1"/>
  <c r="AZ297" i="1"/>
  <c r="AW297" i="1"/>
  <c r="AT297" i="1"/>
  <c r="AQ297" i="1"/>
  <c r="AM297" i="1"/>
  <c r="AL297" i="1"/>
  <c r="AN297" i="1" s="1"/>
  <c r="AK297" i="1"/>
  <c r="AH297" i="1"/>
  <c r="AE297" i="1"/>
  <c r="AB297" i="1"/>
  <c r="Y297" i="1"/>
  <c r="V297" i="1"/>
  <c r="S297" i="1"/>
  <c r="P297" i="1"/>
  <c r="M297" i="1"/>
  <c r="J297" i="1"/>
  <c r="G297" i="1"/>
  <c r="D297" i="1"/>
  <c r="LM296" i="1"/>
  <c r="LJ296" i="1"/>
  <c r="LF296" i="1"/>
  <c r="LE296" i="1"/>
  <c r="LG296" i="1" s="1"/>
  <c r="LD296" i="1"/>
  <c r="LC296" i="1"/>
  <c r="LB296" i="1"/>
  <c r="LA296" i="1"/>
  <c r="KX296" i="1"/>
  <c r="KU296" i="1"/>
  <c r="KR296" i="1"/>
  <c r="KO296" i="1"/>
  <c r="KL296" i="1"/>
  <c r="KH296" i="1"/>
  <c r="KI296" i="1" s="1"/>
  <c r="KE296" i="1"/>
  <c r="KD296" i="1"/>
  <c r="KF296" i="1" s="1"/>
  <c r="KC296" i="1"/>
  <c r="JZ296" i="1"/>
  <c r="JW296" i="1"/>
  <c r="JV296" i="1"/>
  <c r="JU296" i="1"/>
  <c r="JT296" i="1"/>
  <c r="JQ296" i="1"/>
  <c r="JN296" i="1"/>
  <c r="JJ296" i="1"/>
  <c r="JI296" i="1"/>
  <c r="JH296" i="1"/>
  <c r="JE296" i="1"/>
  <c r="JB296" i="1"/>
  <c r="IV296" i="1"/>
  <c r="IU296" i="1"/>
  <c r="IT296" i="1"/>
  <c r="IS296" i="1"/>
  <c r="IP296" i="1"/>
  <c r="IM296" i="1"/>
  <c r="IH296" i="1"/>
  <c r="IG296" i="1"/>
  <c r="IF296" i="1"/>
  <c r="IE296" i="1"/>
  <c r="ID296" i="1"/>
  <c r="IA296" i="1"/>
  <c r="HX296" i="1"/>
  <c r="HU296" i="1"/>
  <c r="HR296" i="1"/>
  <c r="HQ296" i="1"/>
  <c r="II296" i="1" s="1"/>
  <c r="IX296" i="1" s="1"/>
  <c r="HP296" i="1"/>
  <c r="HO296" i="1"/>
  <c r="HL296" i="1"/>
  <c r="HI296" i="1"/>
  <c r="HF296" i="1"/>
  <c r="HA296" i="1"/>
  <c r="GZ296" i="1"/>
  <c r="GW296" i="1"/>
  <c r="GT296" i="1"/>
  <c r="GP296" i="1"/>
  <c r="GO296" i="1"/>
  <c r="GQ296" i="1" s="1"/>
  <c r="GN296" i="1"/>
  <c r="GK296" i="1"/>
  <c r="GH296" i="1"/>
  <c r="GE296" i="1"/>
  <c r="GA296" i="1"/>
  <c r="FZ296" i="1"/>
  <c r="GB296" i="1" s="1"/>
  <c r="FY296" i="1"/>
  <c r="FV296" i="1"/>
  <c r="FS296" i="1"/>
  <c r="FO296" i="1"/>
  <c r="FN296" i="1"/>
  <c r="FP296" i="1" s="1"/>
  <c r="FM296" i="1"/>
  <c r="FJ296" i="1"/>
  <c r="FG296" i="1"/>
  <c r="FC296" i="1"/>
  <c r="FB296" i="1"/>
  <c r="FA296" i="1"/>
  <c r="EX296" i="1"/>
  <c r="EU296" i="1"/>
  <c r="ER296" i="1"/>
  <c r="EN296" i="1"/>
  <c r="EM296" i="1"/>
  <c r="EO296" i="1" s="1"/>
  <c r="EL296" i="1"/>
  <c r="EI296" i="1"/>
  <c r="EF296" i="1"/>
  <c r="EC296" i="1"/>
  <c r="DW296" i="1"/>
  <c r="DV296" i="1"/>
  <c r="DU296" i="1"/>
  <c r="DT296" i="1"/>
  <c r="DQ296" i="1"/>
  <c r="DM296" i="1"/>
  <c r="DL296" i="1"/>
  <c r="DN296" i="1" s="1"/>
  <c r="DK296" i="1"/>
  <c r="DH296" i="1"/>
  <c r="DA296" i="1"/>
  <c r="CZ296" i="1"/>
  <c r="DB296" i="1" s="1"/>
  <c r="CY296" i="1"/>
  <c r="CV296" i="1"/>
  <c r="CS296" i="1"/>
  <c r="CO296" i="1"/>
  <c r="CN296" i="1"/>
  <c r="CP296" i="1" s="1"/>
  <c r="CM296" i="1"/>
  <c r="CJ296" i="1"/>
  <c r="CG296" i="1"/>
  <c r="CC296" i="1"/>
  <c r="CB296" i="1"/>
  <c r="CD296" i="1" s="1"/>
  <c r="CA296" i="1"/>
  <c r="BX296" i="1"/>
  <c r="BU296" i="1"/>
  <c r="BR296" i="1"/>
  <c r="BO296" i="1"/>
  <c r="BL296" i="1"/>
  <c r="BH296" i="1"/>
  <c r="DD296" i="1" s="1"/>
  <c r="BG296" i="1"/>
  <c r="BI296" i="1" s="1"/>
  <c r="BF296" i="1"/>
  <c r="BC296" i="1"/>
  <c r="AZ296" i="1"/>
  <c r="AW296" i="1"/>
  <c r="AT296" i="1"/>
  <c r="AQ296" i="1"/>
  <c r="AM296" i="1"/>
  <c r="DY296" i="1" s="1"/>
  <c r="AL296" i="1"/>
  <c r="AN296" i="1" s="1"/>
  <c r="AK296" i="1"/>
  <c r="AH296" i="1"/>
  <c r="AE296" i="1"/>
  <c r="AB296" i="1"/>
  <c r="Y296" i="1"/>
  <c r="V296" i="1"/>
  <c r="S296" i="1"/>
  <c r="P296" i="1"/>
  <c r="M296" i="1"/>
  <c r="J296" i="1"/>
  <c r="G296" i="1"/>
  <c r="D296" i="1"/>
  <c r="LM295" i="1"/>
  <c r="LJ295" i="1"/>
  <c r="LF295" i="1"/>
  <c r="LC295" i="1"/>
  <c r="LB295" i="1"/>
  <c r="LD295" i="1" s="1"/>
  <c r="LA295" i="1"/>
  <c r="KX295" i="1"/>
  <c r="KU295" i="1"/>
  <c r="KR295" i="1"/>
  <c r="KO295" i="1"/>
  <c r="KL295" i="1"/>
  <c r="KH295" i="1"/>
  <c r="KG295" i="1"/>
  <c r="LE295" i="1" s="1"/>
  <c r="LG295" i="1" s="1"/>
  <c r="KE295" i="1"/>
  <c r="KD295" i="1"/>
  <c r="KC295" i="1"/>
  <c r="JZ295" i="1"/>
  <c r="JV295" i="1"/>
  <c r="JU295" i="1"/>
  <c r="JW295" i="1" s="1"/>
  <c r="JT295" i="1"/>
  <c r="JQ295" i="1"/>
  <c r="JN295" i="1"/>
  <c r="JJ295" i="1"/>
  <c r="JK295" i="1" s="1"/>
  <c r="JI295" i="1"/>
  <c r="JH295" i="1"/>
  <c r="JE295" i="1"/>
  <c r="JB295" i="1"/>
  <c r="IX295" i="1"/>
  <c r="IY295" i="1" s="1"/>
  <c r="IU295" i="1"/>
  <c r="IT295" i="1"/>
  <c r="IV295" i="1" s="1"/>
  <c r="IS295" i="1"/>
  <c r="IP295" i="1"/>
  <c r="IM295" i="1"/>
  <c r="IF295" i="1"/>
  <c r="IE295" i="1"/>
  <c r="IG295" i="1" s="1"/>
  <c r="ID295" i="1"/>
  <c r="IA295" i="1"/>
  <c r="HX295" i="1"/>
  <c r="HU295" i="1"/>
  <c r="HQ295" i="1"/>
  <c r="II295" i="1" s="1"/>
  <c r="HP295" i="1"/>
  <c r="IH295" i="1" s="1"/>
  <c r="IW295" i="1" s="1"/>
  <c r="HO295" i="1"/>
  <c r="HL295" i="1"/>
  <c r="HI295" i="1"/>
  <c r="HF295" i="1"/>
  <c r="GZ295" i="1"/>
  <c r="GW295" i="1"/>
  <c r="GT295" i="1"/>
  <c r="GP295" i="1"/>
  <c r="GQ295" i="1" s="1"/>
  <c r="GO295" i="1"/>
  <c r="GN295" i="1"/>
  <c r="GK295" i="1"/>
  <c r="GH295" i="1"/>
  <c r="GE295" i="1"/>
  <c r="GA295" i="1"/>
  <c r="FZ295" i="1"/>
  <c r="FY295" i="1"/>
  <c r="FV295" i="1"/>
  <c r="FS295" i="1"/>
  <c r="FO295" i="1"/>
  <c r="FN295" i="1"/>
  <c r="FP295" i="1" s="1"/>
  <c r="FM295" i="1"/>
  <c r="FJ295" i="1"/>
  <c r="FG295" i="1"/>
  <c r="FC295" i="1"/>
  <c r="FB295" i="1"/>
  <c r="FD295" i="1" s="1"/>
  <c r="FA295" i="1"/>
  <c r="EX295" i="1"/>
  <c r="EU295" i="1"/>
  <c r="ER295" i="1"/>
  <c r="EO295" i="1"/>
  <c r="EN295" i="1"/>
  <c r="EM295" i="1"/>
  <c r="HA295" i="1" s="1"/>
  <c r="EL295" i="1"/>
  <c r="EI295" i="1"/>
  <c r="EF295" i="1"/>
  <c r="EC295" i="1"/>
  <c r="DV295" i="1"/>
  <c r="DU295" i="1"/>
  <c r="DW295" i="1" s="1"/>
  <c r="DT295" i="1"/>
  <c r="DQ295" i="1"/>
  <c r="DN295" i="1"/>
  <c r="DM295" i="1"/>
  <c r="DL295" i="1"/>
  <c r="DK295" i="1"/>
  <c r="DH295" i="1"/>
  <c r="DB295" i="1"/>
  <c r="DA295" i="1"/>
  <c r="CZ295" i="1"/>
  <c r="CY295" i="1"/>
  <c r="CV295" i="1"/>
  <c r="CS295" i="1"/>
  <c r="CO295" i="1"/>
  <c r="CN295" i="1"/>
  <c r="CM295" i="1"/>
  <c r="CJ295" i="1"/>
  <c r="CG295" i="1"/>
  <c r="CC295" i="1"/>
  <c r="CB295" i="1"/>
  <c r="CD295" i="1" s="1"/>
  <c r="CA295" i="1"/>
  <c r="BX295" i="1"/>
  <c r="BU295" i="1"/>
  <c r="BR295" i="1"/>
  <c r="BO295" i="1"/>
  <c r="BL295" i="1"/>
  <c r="BH295" i="1"/>
  <c r="BG295" i="1"/>
  <c r="BI295" i="1" s="1"/>
  <c r="BF295" i="1"/>
  <c r="BC295" i="1"/>
  <c r="AZ295" i="1"/>
  <c r="AW295" i="1"/>
  <c r="AT295" i="1"/>
  <c r="AQ295" i="1"/>
  <c r="AM295" i="1"/>
  <c r="AL295" i="1"/>
  <c r="AK295" i="1"/>
  <c r="AH295" i="1"/>
  <c r="AE295" i="1"/>
  <c r="AB295" i="1"/>
  <c r="Y295" i="1"/>
  <c r="V295" i="1"/>
  <c r="S295" i="1"/>
  <c r="P295" i="1"/>
  <c r="M295" i="1"/>
  <c r="J295" i="1"/>
  <c r="G295" i="1"/>
  <c r="D295" i="1"/>
  <c r="LM294" i="1"/>
  <c r="LJ294" i="1"/>
  <c r="LC294" i="1"/>
  <c r="LF294" i="1" s="1"/>
  <c r="LB294" i="1"/>
  <c r="LA294" i="1"/>
  <c r="KX294" i="1"/>
  <c r="KU294" i="1"/>
  <c r="KR294" i="1"/>
  <c r="KO294" i="1"/>
  <c r="KL294" i="1"/>
  <c r="KI294" i="1"/>
  <c r="KE294" i="1"/>
  <c r="KF294" i="1" s="1"/>
  <c r="KD294" i="1"/>
  <c r="KC294" i="1"/>
  <c r="JZ294" i="1"/>
  <c r="JV294" i="1"/>
  <c r="JU294" i="1"/>
  <c r="JW294" i="1" s="1"/>
  <c r="JT294" i="1"/>
  <c r="JQ294" i="1"/>
  <c r="JN294" i="1"/>
  <c r="JJ294" i="1"/>
  <c r="JI294" i="1"/>
  <c r="JK294" i="1" s="1"/>
  <c r="JH294" i="1"/>
  <c r="JE294" i="1"/>
  <c r="JB294" i="1"/>
  <c r="IU294" i="1"/>
  <c r="IT294" i="1"/>
  <c r="IV294" i="1" s="1"/>
  <c r="IS294" i="1"/>
  <c r="IP294" i="1"/>
  <c r="IM294" i="1"/>
  <c r="IF294" i="1"/>
  <c r="IE294" i="1"/>
  <c r="IG294" i="1" s="1"/>
  <c r="ID294" i="1"/>
  <c r="IA294" i="1"/>
  <c r="HX294" i="1"/>
  <c r="HU294" i="1"/>
  <c r="HQ294" i="1"/>
  <c r="II294" i="1" s="1"/>
  <c r="IX294" i="1" s="1"/>
  <c r="HP294" i="1"/>
  <c r="IH294" i="1" s="1"/>
  <c r="HO294" i="1"/>
  <c r="HL294" i="1"/>
  <c r="HI294" i="1"/>
  <c r="HF294" i="1"/>
  <c r="GZ294" i="1"/>
  <c r="GW294" i="1"/>
  <c r="GT294" i="1"/>
  <c r="GQ294" i="1"/>
  <c r="GP294" i="1"/>
  <c r="GO294" i="1"/>
  <c r="GN294" i="1"/>
  <c r="GK294" i="1"/>
  <c r="GH294" i="1"/>
  <c r="GE294" i="1"/>
  <c r="GA294" i="1"/>
  <c r="GB294" i="1" s="1"/>
  <c r="FZ294" i="1"/>
  <c r="FY294" i="1"/>
  <c r="FV294" i="1"/>
  <c r="FS294" i="1"/>
  <c r="FO294" i="1"/>
  <c r="FN294" i="1"/>
  <c r="FM294" i="1"/>
  <c r="FJ294" i="1"/>
  <c r="FG294" i="1"/>
  <c r="FC294" i="1"/>
  <c r="FB294" i="1"/>
  <c r="FD294" i="1" s="1"/>
  <c r="FA294" i="1"/>
  <c r="EX294" i="1"/>
  <c r="EU294" i="1"/>
  <c r="ER294" i="1"/>
  <c r="EN294" i="1"/>
  <c r="HB294" i="1" s="1"/>
  <c r="EM294" i="1"/>
  <c r="EO294" i="1" s="1"/>
  <c r="EL294" i="1"/>
  <c r="EI294" i="1"/>
  <c r="EF294" i="1"/>
  <c r="EC294" i="1"/>
  <c r="DV294" i="1"/>
  <c r="DU294" i="1"/>
  <c r="DW294" i="1" s="1"/>
  <c r="DT294" i="1"/>
  <c r="DQ294" i="1"/>
  <c r="DN294" i="1"/>
  <c r="DM294" i="1"/>
  <c r="DL294" i="1"/>
  <c r="DK294" i="1"/>
  <c r="DH294" i="1"/>
  <c r="DD294" i="1"/>
  <c r="DB294" i="1"/>
  <c r="DA294" i="1"/>
  <c r="CZ294" i="1"/>
  <c r="CY294" i="1"/>
  <c r="CV294" i="1"/>
  <c r="CS294" i="1"/>
  <c r="CP294" i="1"/>
  <c r="CO294" i="1"/>
  <c r="CN294" i="1"/>
  <c r="CM294" i="1"/>
  <c r="CJ294" i="1"/>
  <c r="CG294" i="1"/>
  <c r="CC294" i="1"/>
  <c r="CB294" i="1"/>
  <c r="CD294" i="1" s="1"/>
  <c r="CA294" i="1"/>
  <c r="BX294" i="1"/>
  <c r="BU294" i="1"/>
  <c r="BR294" i="1"/>
  <c r="BO294" i="1"/>
  <c r="BL294" i="1"/>
  <c r="BH294" i="1"/>
  <c r="BG294" i="1"/>
  <c r="BF294" i="1"/>
  <c r="BC294" i="1"/>
  <c r="AZ294" i="1"/>
  <c r="AW294" i="1"/>
  <c r="AT294" i="1"/>
  <c r="AQ294" i="1"/>
  <c r="AN294" i="1"/>
  <c r="AM294" i="1"/>
  <c r="AL294" i="1"/>
  <c r="AK294" i="1"/>
  <c r="AH294" i="1"/>
  <c r="AE294" i="1"/>
  <c r="AB294" i="1"/>
  <c r="Y294" i="1"/>
  <c r="V294" i="1"/>
  <c r="S294" i="1"/>
  <c r="P294" i="1"/>
  <c r="M294" i="1"/>
  <c r="J294" i="1"/>
  <c r="G294" i="1"/>
  <c r="D294" i="1"/>
  <c r="LM290" i="1"/>
  <c r="LJ290" i="1"/>
  <c r="LE290" i="1"/>
  <c r="LD290" i="1"/>
  <c r="LC290" i="1"/>
  <c r="LB290" i="1"/>
  <c r="LA290" i="1"/>
  <c r="KX290" i="1"/>
  <c r="KU290" i="1"/>
  <c r="KR290" i="1"/>
  <c r="KO290" i="1"/>
  <c r="KL290" i="1"/>
  <c r="KH290" i="1"/>
  <c r="KI290" i="1" s="1"/>
  <c r="KE290" i="1"/>
  <c r="KD290" i="1"/>
  <c r="KF290" i="1" s="1"/>
  <c r="KC290" i="1"/>
  <c r="JZ290" i="1"/>
  <c r="JW290" i="1"/>
  <c r="JV290" i="1"/>
  <c r="JU290" i="1"/>
  <c r="JT290" i="1"/>
  <c r="JQ290" i="1"/>
  <c r="JN290" i="1"/>
  <c r="JJ290" i="1"/>
  <c r="JI290" i="1"/>
  <c r="JK290" i="1" s="1"/>
  <c r="JH290" i="1"/>
  <c r="JE290" i="1"/>
  <c r="JB290" i="1"/>
  <c r="IU290" i="1"/>
  <c r="IV290" i="1" s="1"/>
  <c r="IT290" i="1"/>
  <c r="IS290" i="1"/>
  <c r="IP290" i="1"/>
  <c r="IM290" i="1"/>
  <c r="IH290" i="1"/>
  <c r="IG290" i="1"/>
  <c r="IF290" i="1"/>
  <c r="IE290" i="1"/>
  <c r="ID290" i="1"/>
  <c r="IA290" i="1"/>
  <c r="HX290" i="1"/>
  <c r="HU290" i="1"/>
  <c r="HQ290" i="1"/>
  <c r="II290" i="1" s="1"/>
  <c r="IX290" i="1" s="1"/>
  <c r="HP290" i="1"/>
  <c r="HO290" i="1"/>
  <c r="HL290" i="1"/>
  <c r="HI290" i="1"/>
  <c r="HF290" i="1"/>
  <c r="HA290" i="1"/>
  <c r="GZ290" i="1"/>
  <c r="GW290" i="1"/>
  <c r="GT290" i="1"/>
  <c r="GQ290" i="1"/>
  <c r="GP290" i="1"/>
  <c r="GO290" i="1"/>
  <c r="GN290" i="1"/>
  <c r="GK290" i="1"/>
  <c r="GH290" i="1"/>
  <c r="GE290" i="1"/>
  <c r="GA290" i="1"/>
  <c r="FZ290" i="1"/>
  <c r="FY290" i="1"/>
  <c r="FV290" i="1"/>
  <c r="FS290" i="1"/>
  <c r="FP290" i="1"/>
  <c r="FO290" i="1"/>
  <c r="FN290" i="1"/>
  <c r="FM290" i="1"/>
  <c r="FJ290" i="1"/>
  <c r="FG290" i="1"/>
  <c r="FC290" i="1"/>
  <c r="FD290" i="1" s="1"/>
  <c r="FB290" i="1"/>
  <c r="FA290" i="1"/>
  <c r="EX290" i="1"/>
  <c r="EU290" i="1"/>
  <c r="ER290" i="1"/>
  <c r="EN290" i="1"/>
  <c r="HB290" i="1" s="1"/>
  <c r="EM290" i="1"/>
  <c r="EL290" i="1"/>
  <c r="EI290" i="1"/>
  <c r="EF290" i="1"/>
  <c r="EC290" i="1"/>
  <c r="DW290" i="1"/>
  <c r="DV290" i="1"/>
  <c r="DU290" i="1"/>
  <c r="DT290" i="1"/>
  <c r="DQ290" i="1"/>
  <c r="DM290" i="1"/>
  <c r="DL290" i="1"/>
  <c r="DN290" i="1" s="1"/>
  <c r="DK290" i="1"/>
  <c r="DH290" i="1"/>
  <c r="DC290" i="1"/>
  <c r="DA290" i="1"/>
  <c r="CZ290" i="1"/>
  <c r="DB290" i="1" s="1"/>
  <c r="CY290" i="1"/>
  <c r="CV290" i="1"/>
  <c r="CS290" i="1"/>
  <c r="CO290" i="1"/>
  <c r="CN290" i="1"/>
  <c r="CM290" i="1"/>
  <c r="CJ290" i="1"/>
  <c r="CG290" i="1"/>
  <c r="CD290" i="1"/>
  <c r="CC290" i="1"/>
  <c r="CB290" i="1"/>
  <c r="CA290" i="1"/>
  <c r="BX290" i="1"/>
  <c r="BU290" i="1"/>
  <c r="BR290" i="1"/>
  <c r="BO290" i="1"/>
  <c r="BL290" i="1"/>
  <c r="BH290" i="1"/>
  <c r="DD290" i="1" s="1"/>
  <c r="BG290" i="1"/>
  <c r="BI290" i="1" s="1"/>
  <c r="BF290" i="1"/>
  <c r="BC290" i="1"/>
  <c r="AZ290" i="1"/>
  <c r="AW290" i="1"/>
  <c r="AT290" i="1"/>
  <c r="AQ290" i="1"/>
  <c r="AM290" i="1"/>
  <c r="DY290" i="1" s="1"/>
  <c r="AL290" i="1"/>
  <c r="AK290" i="1"/>
  <c r="AH290" i="1"/>
  <c r="AE290" i="1"/>
  <c r="AB290" i="1"/>
  <c r="Y290" i="1"/>
  <c r="V290" i="1"/>
  <c r="S290" i="1"/>
  <c r="P290" i="1"/>
  <c r="M290" i="1"/>
  <c r="J290" i="1"/>
  <c r="G290" i="1"/>
  <c r="D290" i="1"/>
  <c r="LM289" i="1"/>
  <c r="LI289" i="1"/>
  <c r="LH289" i="1"/>
  <c r="LF289" i="1"/>
  <c r="LD289" i="1"/>
  <c r="LC289" i="1"/>
  <c r="LB289" i="1"/>
  <c r="LA289" i="1"/>
  <c r="KX289" i="1"/>
  <c r="KU289" i="1"/>
  <c r="KR289" i="1"/>
  <c r="KO289" i="1"/>
  <c r="KL289" i="1"/>
  <c r="KH289" i="1"/>
  <c r="KG289" i="1"/>
  <c r="KF289" i="1"/>
  <c r="KE289" i="1"/>
  <c r="KD289" i="1"/>
  <c r="KC289" i="1"/>
  <c r="JZ289" i="1"/>
  <c r="JV289" i="1"/>
  <c r="JU289" i="1"/>
  <c r="JW289" i="1" s="1"/>
  <c r="JT289" i="1"/>
  <c r="JQ289" i="1"/>
  <c r="JN289" i="1"/>
  <c r="JJ289" i="1"/>
  <c r="JH289" i="1"/>
  <c r="JE289" i="1"/>
  <c r="JB289" i="1"/>
  <c r="JA289" i="1"/>
  <c r="IZ289" i="1"/>
  <c r="JI289" i="1" s="1"/>
  <c r="IU289" i="1"/>
  <c r="IT289" i="1"/>
  <c r="IV289" i="1" s="1"/>
  <c r="IS289" i="1"/>
  <c r="IP289" i="1"/>
  <c r="IL289" i="1"/>
  <c r="IX289" i="1" s="1"/>
  <c r="IK289" i="1"/>
  <c r="IM289" i="1" s="1"/>
  <c r="II289" i="1"/>
  <c r="IG289" i="1"/>
  <c r="IF289" i="1"/>
  <c r="IE289" i="1"/>
  <c r="ID289" i="1"/>
  <c r="IA289" i="1"/>
  <c r="HX289" i="1"/>
  <c r="HS289" i="1"/>
  <c r="HU289" i="1" s="1"/>
  <c r="HQ289" i="1"/>
  <c r="HO289" i="1"/>
  <c r="HJ289" i="1"/>
  <c r="HP289" i="1" s="1"/>
  <c r="HR289" i="1" s="1"/>
  <c r="HI289" i="1"/>
  <c r="HF289" i="1"/>
  <c r="GZ289" i="1"/>
  <c r="GW289" i="1"/>
  <c r="GT289" i="1"/>
  <c r="GP289" i="1"/>
  <c r="GQ289" i="1" s="1"/>
  <c r="GO289" i="1"/>
  <c r="GN289" i="1"/>
  <c r="GL289" i="1"/>
  <c r="GK289" i="1"/>
  <c r="GJ289" i="1"/>
  <c r="GH289" i="1"/>
  <c r="GE289" i="1"/>
  <c r="GA289" i="1"/>
  <c r="FW289" i="1"/>
  <c r="FU289" i="1"/>
  <c r="FV289" i="1" s="1"/>
  <c r="FS289" i="1"/>
  <c r="FO289" i="1"/>
  <c r="FK289" i="1"/>
  <c r="FI289" i="1"/>
  <c r="FJ289" i="1" s="1"/>
  <c r="FG289" i="1"/>
  <c r="FD289" i="1"/>
  <c r="FC289" i="1"/>
  <c r="FB289" i="1"/>
  <c r="FA289" i="1"/>
  <c r="EX289" i="1"/>
  <c r="EW289" i="1"/>
  <c r="EU289" i="1"/>
  <c r="EQ289" i="1"/>
  <c r="ER289" i="1" s="1"/>
  <c r="EP289" i="1"/>
  <c r="EM289" i="1"/>
  <c r="EJ289" i="1"/>
  <c r="EL289" i="1" s="1"/>
  <c r="EI289" i="1"/>
  <c r="EH289" i="1"/>
  <c r="EN289" i="1" s="1"/>
  <c r="EF289" i="1"/>
  <c r="EC289" i="1"/>
  <c r="DV289" i="1"/>
  <c r="DU289" i="1"/>
  <c r="DW289" i="1" s="1"/>
  <c r="DT289" i="1"/>
  <c r="DP289" i="1"/>
  <c r="DO289" i="1"/>
  <c r="DQ289" i="1" s="1"/>
  <c r="DM289" i="1"/>
  <c r="DL289" i="1"/>
  <c r="DN289" i="1" s="1"/>
  <c r="DK289" i="1"/>
  <c r="DH289" i="1"/>
  <c r="DC289" i="1"/>
  <c r="DA289" i="1"/>
  <c r="CZ289" i="1"/>
  <c r="DB289" i="1" s="1"/>
  <c r="CY289" i="1"/>
  <c r="CV289" i="1"/>
  <c r="CS289" i="1"/>
  <c r="CO289" i="1"/>
  <c r="CP289" i="1" s="1"/>
  <c r="CN289" i="1"/>
  <c r="CM289" i="1"/>
  <c r="CJ289" i="1"/>
  <c r="CG289" i="1"/>
  <c r="CD289" i="1"/>
  <c r="CC289" i="1"/>
  <c r="CB289" i="1"/>
  <c r="CA289" i="1"/>
  <c r="BX289" i="1"/>
  <c r="BU289" i="1"/>
  <c r="BR289" i="1"/>
  <c r="BO289" i="1"/>
  <c r="BN289" i="1"/>
  <c r="BL289" i="1"/>
  <c r="BH289" i="1"/>
  <c r="BG289" i="1"/>
  <c r="BF289" i="1"/>
  <c r="BC289" i="1"/>
  <c r="AZ289" i="1"/>
  <c r="AW289" i="1"/>
  <c r="AT289" i="1"/>
  <c r="AQ289" i="1"/>
  <c r="AN289" i="1"/>
  <c r="AM289" i="1"/>
  <c r="AL289" i="1"/>
  <c r="AK289" i="1"/>
  <c r="AH289" i="1"/>
  <c r="AE289" i="1"/>
  <c r="AB289" i="1"/>
  <c r="Y289" i="1"/>
  <c r="V289" i="1"/>
  <c r="S289" i="1"/>
  <c r="P289" i="1"/>
  <c r="M289" i="1"/>
  <c r="J289" i="1"/>
  <c r="F289" i="1"/>
  <c r="G289" i="1" s="1"/>
  <c r="E289" i="1"/>
  <c r="D289" i="1"/>
  <c r="HV288" i="1"/>
  <c r="HD288" i="1"/>
  <c r="GK288" i="1"/>
  <c r="GE288" i="1"/>
  <c r="FX288" i="1"/>
  <c r="ET288" i="1"/>
  <c r="EP288" i="1"/>
  <c r="EG288" i="1"/>
  <c r="EI288" i="1" s="1"/>
  <c r="DH288" i="1"/>
  <c r="BX288" i="1"/>
  <c r="BT288" i="1"/>
  <c r="AV288" i="1"/>
  <c r="AR288" i="1"/>
  <c r="P288" i="1"/>
  <c r="H288" i="1"/>
  <c r="LM287" i="1"/>
  <c r="LJ287" i="1"/>
  <c r="LE287" i="1"/>
  <c r="LC287" i="1"/>
  <c r="LB287" i="1"/>
  <c r="LA287" i="1"/>
  <c r="KX287" i="1"/>
  <c r="KU287" i="1"/>
  <c r="KR287" i="1"/>
  <c r="KO287" i="1"/>
  <c r="KL287" i="1"/>
  <c r="KI287" i="1"/>
  <c r="KG287" i="1"/>
  <c r="KE287" i="1"/>
  <c r="KD287" i="1"/>
  <c r="KF287" i="1" s="1"/>
  <c r="KC287" i="1"/>
  <c r="JZ287" i="1"/>
  <c r="JV287" i="1"/>
  <c r="JW287" i="1" s="1"/>
  <c r="JU287" i="1"/>
  <c r="JT287" i="1"/>
  <c r="JQ287" i="1"/>
  <c r="JN287" i="1"/>
  <c r="JJ287" i="1"/>
  <c r="JI287" i="1"/>
  <c r="JK287" i="1" s="1"/>
  <c r="JH287" i="1"/>
  <c r="JE287" i="1"/>
  <c r="JB287" i="1"/>
  <c r="IU287" i="1"/>
  <c r="IT287" i="1"/>
  <c r="IV287" i="1" s="1"/>
  <c r="IS287" i="1"/>
  <c r="IP287" i="1"/>
  <c r="IM287" i="1"/>
  <c r="IF287" i="1"/>
  <c r="IG287" i="1" s="1"/>
  <c r="IE287" i="1"/>
  <c r="ID287" i="1"/>
  <c r="IA287" i="1"/>
  <c r="HX287" i="1"/>
  <c r="HU287" i="1"/>
  <c r="HQ287" i="1"/>
  <c r="HP287" i="1"/>
  <c r="HO287" i="1"/>
  <c r="HL287" i="1"/>
  <c r="HI287" i="1"/>
  <c r="HF287" i="1"/>
  <c r="GZ287" i="1"/>
  <c r="GW287" i="1"/>
  <c r="GT287" i="1"/>
  <c r="GP287" i="1"/>
  <c r="GQ287" i="1" s="1"/>
  <c r="GO287" i="1"/>
  <c r="GN287" i="1"/>
  <c r="GK287" i="1"/>
  <c r="GH287" i="1"/>
  <c r="GE287" i="1"/>
  <c r="GA287" i="1"/>
  <c r="FZ287" i="1"/>
  <c r="GB287" i="1" s="1"/>
  <c r="FY287" i="1"/>
  <c r="FV287" i="1"/>
  <c r="FS287" i="1"/>
  <c r="FP287" i="1"/>
  <c r="FO287" i="1"/>
  <c r="FN287" i="1"/>
  <c r="FM287" i="1"/>
  <c r="FJ287" i="1"/>
  <c r="FG287" i="1"/>
  <c r="FC287" i="1"/>
  <c r="FB287" i="1"/>
  <c r="FD287" i="1" s="1"/>
  <c r="FA287" i="1"/>
  <c r="EX287" i="1"/>
  <c r="EU287" i="1"/>
  <c r="ER287" i="1"/>
  <c r="EN287" i="1"/>
  <c r="HB287" i="1" s="1"/>
  <c r="EM287" i="1"/>
  <c r="EO287" i="1" s="1"/>
  <c r="EL287" i="1"/>
  <c r="EI287" i="1"/>
  <c r="EF287" i="1"/>
  <c r="EC287" i="1"/>
  <c r="DV287" i="1"/>
  <c r="DW287" i="1" s="1"/>
  <c r="DU287" i="1"/>
  <c r="DT287" i="1"/>
  <c r="DQ287" i="1"/>
  <c r="DN287" i="1"/>
  <c r="DM287" i="1"/>
  <c r="DL287" i="1"/>
  <c r="DK287" i="1"/>
  <c r="DH287" i="1"/>
  <c r="DB287" i="1"/>
  <c r="DA287" i="1"/>
  <c r="CZ287" i="1"/>
  <c r="CY287" i="1"/>
  <c r="CV287" i="1"/>
  <c r="CS287" i="1"/>
  <c r="CO287" i="1"/>
  <c r="CN287" i="1"/>
  <c r="CP287" i="1" s="1"/>
  <c r="CM287" i="1"/>
  <c r="CJ287" i="1"/>
  <c r="CG287" i="1"/>
  <c r="CD287" i="1"/>
  <c r="CC287" i="1"/>
  <c r="CB287" i="1"/>
  <c r="CA287" i="1"/>
  <c r="BX287" i="1"/>
  <c r="BU287" i="1"/>
  <c r="BR287" i="1"/>
  <c r="BO287" i="1"/>
  <c r="BL287" i="1"/>
  <c r="BH287" i="1"/>
  <c r="DD287" i="1" s="1"/>
  <c r="BG287" i="1"/>
  <c r="BI287" i="1" s="1"/>
  <c r="BF287" i="1"/>
  <c r="BC287" i="1"/>
  <c r="AZ287" i="1"/>
  <c r="AW287" i="1"/>
  <c r="AT287" i="1"/>
  <c r="AQ287" i="1"/>
  <c r="AM287" i="1"/>
  <c r="DY287" i="1" s="1"/>
  <c r="AL287" i="1"/>
  <c r="AK287" i="1"/>
  <c r="AH287" i="1"/>
  <c r="AE287" i="1"/>
  <c r="AB287" i="1"/>
  <c r="Y287" i="1"/>
  <c r="V287" i="1"/>
  <c r="S287" i="1"/>
  <c r="P287" i="1"/>
  <c r="M287" i="1"/>
  <c r="J287" i="1"/>
  <c r="G287" i="1"/>
  <c r="D287" i="1"/>
  <c r="LM286" i="1"/>
  <c r="LL286" i="1"/>
  <c r="LK286" i="1"/>
  <c r="LI286" i="1"/>
  <c r="LJ286" i="1" s="1"/>
  <c r="LH286" i="1"/>
  <c r="LA286" i="1"/>
  <c r="KZ286" i="1"/>
  <c r="KY286" i="1"/>
  <c r="LB286" i="1" s="1"/>
  <c r="KW286" i="1"/>
  <c r="KV286" i="1"/>
  <c r="KT286" i="1"/>
  <c r="KS286" i="1"/>
  <c r="KU286" i="1" s="1"/>
  <c r="KQ286" i="1"/>
  <c r="KP286" i="1"/>
  <c r="KR286" i="1" s="1"/>
  <c r="KO286" i="1"/>
  <c r="KN286" i="1"/>
  <c r="KM286" i="1"/>
  <c r="KK286" i="1"/>
  <c r="KL286" i="1" s="1"/>
  <c r="KJ286" i="1"/>
  <c r="KG286" i="1"/>
  <c r="KC286" i="1"/>
  <c r="KB286" i="1"/>
  <c r="KA286" i="1"/>
  <c r="KD286" i="1" s="1"/>
  <c r="JY286" i="1"/>
  <c r="JX286" i="1"/>
  <c r="JS286" i="1"/>
  <c r="JR286" i="1"/>
  <c r="JT286" i="1" s="1"/>
  <c r="JP286" i="1"/>
  <c r="JM286" i="1"/>
  <c r="JL286" i="1"/>
  <c r="JI286" i="1"/>
  <c r="JG286" i="1"/>
  <c r="JF286" i="1"/>
  <c r="JH286" i="1" s="1"/>
  <c r="JE286" i="1"/>
  <c r="JD286" i="1"/>
  <c r="JC286" i="1"/>
  <c r="JA286" i="1"/>
  <c r="IZ286" i="1"/>
  <c r="IS286" i="1"/>
  <c r="IR286" i="1"/>
  <c r="IQ286" i="1"/>
  <c r="IT286" i="1" s="1"/>
  <c r="IO286" i="1"/>
  <c r="IN286" i="1"/>
  <c r="IL286" i="1"/>
  <c r="IK286" i="1"/>
  <c r="IM286" i="1" s="1"/>
  <c r="IC286" i="1"/>
  <c r="ID286" i="1" s="1"/>
  <c r="IB286" i="1"/>
  <c r="HZ286" i="1"/>
  <c r="HY286" i="1"/>
  <c r="HW286" i="1"/>
  <c r="HV286" i="1"/>
  <c r="HX286" i="1" s="1"/>
  <c r="HU286" i="1"/>
  <c r="HT286" i="1"/>
  <c r="HS286" i="1"/>
  <c r="HQ286" i="1"/>
  <c r="HN286" i="1"/>
  <c r="HM286" i="1"/>
  <c r="HO286" i="1" s="1"/>
  <c r="HK286" i="1"/>
  <c r="HJ286" i="1"/>
  <c r="HL286" i="1" s="1"/>
  <c r="HI286" i="1"/>
  <c r="HH286" i="1"/>
  <c r="HG286" i="1"/>
  <c r="HE286" i="1"/>
  <c r="HD286" i="1"/>
  <c r="GY286" i="1"/>
  <c r="GX286" i="1"/>
  <c r="GZ286" i="1" s="1"/>
  <c r="GW286" i="1"/>
  <c r="GV286" i="1"/>
  <c r="GU286" i="1"/>
  <c r="GS286" i="1"/>
  <c r="GT286" i="1" s="1"/>
  <c r="GR286" i="1"/>
  <c r="GO286" i="1"/>
  <c r="GM286" i="1"/>
  <c r="GL286" i="1"/>
  <c r="GN286" i="1" s="1"/>
  <c r="GK286" i="1"/>
  <c r="GJ286" i="1"/>
  <c r="GI286" i="1"/>
  <c r="GG286" i="1"/>
  <c r="GF286" i="1"/>
  <c r="GD286" i="1"/>
  <c r="GC286" i="1"/>
  <c r="GE286" i="1" s="1"/>
  <c r="FY286" i="1"/>
  <c r="FX286" i="1"/>
  <c r="FW286" i="1"/>
  <c r="FU286" i="1"/>
  <c r="FT286" i="1"/>
  <c r="FR286" i="1"/>
  <c r="FQ286" i="1"/>
  <c r="FM286" i="1"/>
  <c r="FL286" i="1"/>
  <c r="FK286" i="1"/>
  <c r="FI286" i="1"/>
  <c r="FH286" i="1"/>
  <c r="FF286" i="1"/>
  <c r="FE286" i="1"/>
  <c r="FA286" i="1"/>
  <c r="EZ286" i="1"/>
  <c r="EY286" i="1"/>
  <c r="EW286" i="1"/>
  <c r="EV286" i="1"/>
  <c r="ET286" i="1"/>
  <c r="ES286" i="1"/>
  <c r="EQ286" i="1"/>
  <c r="EP286" i="1"/>
  <c r="ER286" i="1" s="1"/>
  <c r="EK286" i="1"/>
  <c r="EL286" i="1" s="1"/>
  <c r="EJ286" i="1"/>
  <c r="EH286" i="1"/>
  <c r="EG286" i="1"/>
  <c r="EE286" i="1"/>
  <c r="ED286" i="1"/>
  <c r="EF286" i="1" s="1"/>
  <c r="EC286" i="1"/>
  <c r="EB286" i="1"/>
  <c r="EA286" i="1"/>
  <c r="DU286" i="1"/>
  <c r="DS286" i="1"/>
  <c r="DV286" i="1" s="1"/>
  <c r="DR286" i="1"/>
  <c r="DT286" i="1" s="1"/>
  <c r="DQ286" i="1"/>
  <c r="DP286" i="1"/>
  <c r="DO286" i="1"/>
  <c r="DM286" i="1"/>
  <c r="DJ286" i="1"/>
  <c r="DI286" i="1"/>
  <c r="DK286" i="1" s="1"/>
  <c r="DG286" i="1"/>
  <c r="DF286" i="1"/>
  <c r="DA286" i="1"/>
  <c r="CX286" i="1"/>
  <c r="CW286" i="1"/>
  <c r="CY286" i="1" s="1"/>
  <c r="CU286" i="1"/>
  <c r="CT286" i="1"/>
  <c r="CV286" i="1" s="1"/>
  <c r="CS286" i="1"/>
  <c r="CR286" i="1"/>
  <c r="CQ286" i="1"/>
  <c r="CO286" i="1"/>
  <c r="CL286" i="1"/>
  <c r="CK286" i="1"/>
  <c r="CM286" i="1" s="1"/>
  <c r="CI286" i="1"/>
  <c r="CH286" i="1"/>
  <c r="CN286" i="1" s="1"/>
  <c r="CP286" i="1" s="1"/>
  <c r="CG286" i="1"/>
  <c r="CE286" i="1"/>
  <c r="BZ286" i="1"/>
  <c r="BY286" i="1"/>
  <c r="CA286" i="1" s="1"/>
  <c r="BW286" i="1"/>
  <c r="BV286" i="1"/>
  <c r="BX286" i="1" s="1"/>
  <c r="BU286" i="1"/>
  <c r="BT286" i="1"/>
  <c r="BS286" i="1"/>
  <c r="BQ286" i="1"/>
  <c r="BR286" i="1" s="1"/>
  <c r="BP286" i="1"/>
  <c r="CB286" i="1" s="1"/>
  <c r="BN286" i="1"/>
  <c r="BM286" i="1"/>
  <c r="BO286" i="1" s="1"/>
  <c r="BK286" i="1"/>
  <c r="BJ286" i="1"/>
  <c r="BL286" i="1" s="1"/>
  <c r="BE286" i="1"/>
  <c r="BF286" i="1" s="1"/>
  <c r="BD286" i="1"/>
  <c r="BB286" i="1"/>
  <c r="BH286" i="1" s="1"/>
  <c r="BA286" i="1"/>
  <c r="AY286" i="1"/>
  <c r="AW286" i="1"/>
  <c r="AV286" i="1"/>
  <c r="AU286" i="1"/>
  <c r="AP286" i="1"/>
  <c r="AO286" i="1"/>
  <c r="AK286" i="1"/>
  <c r="AJ286" i="1"/>
  <c r="AI286" i="1"/>
  <c r="AG286" i="1"/>
  <c r="AH286" i="1" s="1"/>
  <c r="AF286" i="1"/>
  <c r="AD286" i="1"/>
  <c r="AC286" i="1"/>
  <c r="AE286" i="1" s="1"/>
  <c r="AA286" i="1"/>
  <c r="Z286" i="1"/>
  <c r="AB286" i="1" s="1"/>
  <c r="Y286" i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I286" i="1"/>
  <c r="H286" i="1"/>
  <c r="F286" i="1"/>
  <c r="E286" i="1"/>
  <c r="G286" i="1" s="1"/>
  <c r="C286" i="1"/>
  <c r="B286" i="1"/>
  <c r="LM285" i="1"/>
  <c r="LJ285" i="1"/>
  <c r="LF285" i="1"/>
  <c r="LD285" i="1"/>
  <c r="LC285" i="1"/>
  <c r="LB285" i="1"/>
  <c r="LE285" i="1" s="1"/>
  <c r="LG285" i="1" s="1"/>
  <c r="LA285" i="1"/>
  <c r="KX285" i="1"/>
  <c r="KU285" i="1"/>
  <c r="KR285" i="1"/>
  <c r="KO285" i="1"/>
  <c r="KL285" i="1"/>
  <c r="KK285" i="1"/>
  <c r="KI285" i="1"/>
  <c r="KE285" i="1"/>
  <c r="KF285" i="1" s="1"/>
  <c r="KD285" i="1"/>
  <c r="KC285" i="1"/>
  <c r="JZ285" i="1"/>
  <c r="JW285" i="1"/>
  <c r="JV285" i="1"/>
  <c r="JU285" i="1"/>
  <c r="JT285" i="1"/>
  <c r="JQ285" i="1"/>
  <c r="JN285" i="1"/>
  <c r="JJ285" i="1"/>
  <c r="JI285" i="1"/>
  <c r="JK285" i="1" s="1"/>
  <c r="JH285" i="1"/>
  <c r="JE285" i="1"/>
  <c r="JB285" i="1"/>
  <c r="IW285" i="1"/>
  <c r="IU285" i="1"/>
  <c r="IV285" i="1" s="1"/>
  <c r="IT285" i="1"/>
  <c r="IS285" i="1"/>
  <c r="IP285" i="1"/>
  <c r="IM285" i="1"/>
  <c r="IG285" i="1"/>
  <c r="IF285" i="1"/>
  <c r="IE285" i="1"/>
  <c r="IH285" i="1" s="1"/>
  <c r="ID285" i="1"/>
  <c r="IA285" i="1"/>
  <c r="HX285" i="1"/>
  <c r="HU285" i="1"/>
  <c r="HQ285" i="1"/>
  <c r="HR285" i="1" s="1"/>
  <c r="HP285" i="1"/>
  <c r="HO285" i="1"/>
  <c r="HL285" i="1"/>
  <c r="HI285" i="1"/>
  <c r="HF285" i="1"/>
  <c r="HA285" i="1"/>
  <c r="GZ285" i="1"/>
  <c r="GW285" i="1"/>
  <c r="GT285" i="1"/>
  <c r="GP285" i="1"/>
  <c r="GO285" i="1"/>
  <c r="GQ285" i="1" s="1"/>
  <c r="GN285" i="1"/>
  <c r="GK285" i="1"/>
  <c r="GH285" i="1"/>
  <c r="GE285" i="1"/>
  <c r="GA285" i="1"/>
  <c r="GB285" i="1" s="1"/>
  <c r="FZ285" i="1"/>
  <c r="FY285" i="1"/>
  <c r="FV285" i="1"/>
  <c r="FS285" i="1"/>
  <c r="FO285" i="1"/>
  <c r="FN285" i="1"/>
  <c r="FP285" i="1" s="1"/>
  <c r="FM285" i="1"/>
  <c r="FJ285" i="1"/>
  <c r="FG285" i="1"/>
  <c r="FC285" i="1"/>
  <c r="FD285" i="1" s="1"/>
  <c r="FB285" i="1"/>
  <c r="FA285" i="1"/>
  <c r="EX285" i="1"/>
  <c r="EU285" i="1"/>
  <c r="ER285" i="1"/>
  <c r="EO285" i="1"/>
  <c r="EN285" i="1"/>
  <c r="EM285" i="1"/>
  <c r="EL285" i="1"/>
  <c r="EI285" i="1"/>
  <c r="EF285" i="1"/>
  <c r="EC285" i="1"/>
  <c r="DW285" i="1"/>
  <c r="DV285" i="1"/>
  <c r="DU285" i="1"/>
  <c r="DT285" i="1"/>
  <c r="DQ285" i="1"/>
  <c r="DM285" i="1"/>
  <c r="DL285" i="1"/>
  <c r="DN285" i="1" s="1"/>
  <c r="DK285" i="1"/>
  <c r="DH285" i="1"/>
  <c r="DA285" i="1"/>
  <c r="CZ285" i="1"/>
  <c r="DB285" i="1" s="1"/>
  <c r="CY285" i="1"/>
  <c r="CV285" i="1"/>
  <c r="CS285" i="1"/>
  <c r="CO285" i="1"/>
  <c r="CP285" i="1" s="1"/>
  <c r="CN285" i="1"/>
  <c r="CM285" i="1"/>
  <c r="CJ285" i="1"/>
  <c r="CG285" i="1"/>
  <c r="CC285" i="1"/>
  <c r="CB285" i="1"/>
  <c r="CD285" i="1" s="1"/>
  <c r="CA285" i="1"/>
  <c r="BX285" i="1"/>
  <c r="BU285" i="1"/>
  <c r="BR285" i="1"/>
  <c r="BO285" i="1"/>
  <c r="BL285" i="1"/>
  <c r="BH285" i="1"/>
  <c r="BG285" i="1"/>
  <c r="BI285" i="1" s="1"/>
  <c r="BF285" i="1"/>
  <c r="BC285" i="1"/>
  <c r="AZ285" i="1"/>
  <c r="AW285" i="1"/>
  <c r="AT285" i="1"/>
  <c r="AQ285" i="1"/>
  <c r="AM285" i="1"/>
  <c r="AN285" i="1" s="1"/>
  <c r="AL285" i="1"/>
  <c r="AK285" i="1"/>
  <c r="AH285" i="1"/>
  <c r="AE285" i="1"/>
  <c r="AB285" i="1"/>
  <c r="Y285" i="1"/>
  <c r="V285" i="1"/>
  <c r="S285" i="1"/>
  <c r="P285" i="1"/>
  <c r="M285" i="1"/>
  <c r="J285" i="1"/>
  <c r="G285" i="1"/>
  <c r="D285" i="1"/>
  <c r="LM284" i="1"/>
  <c r="LJ284" i="1"/>
  <c r="LC284" i="1"/>
  <c r="LB284" i="1"/>
  <c r="LD284" i="1" s="1"/>
  <c r="LA284" i="1"/>
  <c r="KX284" i="1"/>
  <c r="KU284" i="1"/>
  <c r="KR284" i="1"/>
  <c r="KO284" i="1"/>
  <c r="KL284" i="1"/>
  <c r="KH284" i="1"/>
  <c r="KG284" i="1"/>
  <c r="LE284" i="1" s="1"/>
  <c r="KF284" i="1"/>
  <c r="KE284" i="1"/>
  <c r="KD284" i="1"/>
  <c r="KC284" i="1"/>
  <c r="JZ284" i="1"/>
  <c r="JV284" i="1"/>
  <c r="JW284" i="1" s="1"/>
  <c r="JU284" i="1"/>
  <c r="JT284" i="1"/>
  <c r="JQ284" i="1"/>
  <c r="JN284" i="1"/>
  <c r="JJ284" i="1"/>
  <c r="JI284" i="1"/>
  <c r="JK284" i="1" s="1"/>
  <c r="JH284" i="1"/>
  <c r="JE284" i="1"/>
  <c r="JB284" i="1"/>
  <c r="IU284" i="1"/>
  <c r="IT284" i="1"/>
  <c r="IV284" i="1" s="1"/>
  <c r="IS284" i="1"/>
  <c r="IP284" i="1"/>
  <c r="IM284" i="1"/>
  <c r="IF284" i="1"/>
  <c r="IG284" i="1" s="1"/>
  <c r="IE284" i="1"/>
  <c r="ID284" i="1"/>
  <c r="IA284" i="1"/>
  <c r="HX284" i="1"/>
  <c r="HU284" i="1"/>
  <c r="HQ284" i="1"/>
  <c r="HP284" i="1"/>
  <c r="HO284" i="1"/>
  <c r="HL284" i="1"/>
  <c r="HI284" i="1"/>
  <c r="HF284" i="1"/>
  <c r="GZ284" i="1"/>
  <c r="GW284" i="1"/>
  <c r="GT284" i="1"/>
  <c r="GP284" i="1"/>
  <c r="GQ284" i="1" s="1"/>
  <c r="GO284" i="1"/>
  <c r="GN284" i="1"/>
  <c r="GK284" i="1"/>
  <c r="GH284" i="1"/>
  <c r="GE284" i="1"/>
  <c r="GA284" i="1"/>
  <c r="FZ284" i="1"/>
  <c r="GB284" i="1" s="1"/>
  <c r="FY284" i="1"/>
  <c r="FV284" i="1"/>
  <c r="FS284" i="1"/>
  <c r="FO284" i="1"/>
  <c r="FN284" i="1"/>
  <c r="FP284" i="1" s="1"/>
  <c r="FM284" i="1"/>
  <c r="FJ284" i="1"/>
  <c r="FG284" i="1"/>
  <c r="FD284" i="1"/>
  <c r="FC284" i="1"/>
  <c r="FB284" i="1"/>
  <c r="FA284" i="1"/>
  <c r="EX284" i="1"/>
  <c r="EU284" i="1"/>
  <c r="ER284" i="1"/>
  <c r="EN284" i="1"/>
  <c r="EM284" i="1"/>
  <c r="EO284" i="1" s="1"/>
  <c r="EL284" i="1"/>
  <c r="EI284" i="1"/>
  <c r="EF284" i="1"/>
  <c r="EC284" i="1"/>
  <c r="DV284" i="1"/>
  <c r="DW284" i="1" s="1"/>
  <c r="DU284" i="1"/>
  <c r="DT284" i="1"/>
  <c r="DQ284" i="1"/>
  <c r="DM284" i="1"/>
  <c r="DL284" i="1"/>
  <c r="DN284" i="1" s="1"/>
  <c r="DK284" i="1"/>
  <c r="DH284" i="1"/>
  <c r="DD284" i="1"/>
  <c r="DA284" i="1"/>
  <c r="CZ284" i="1"/>
  <c r="DB284" i="1" s="1"/>
  <c r="CY284" i="1"/>
  <c r="CV284" i="1"/>
  <c r="CS284" i="1"/>
  <c r="CP284" i="1"/>
  <c r="CO284" i="1"/>
  <c r="CN284" i="1"/>
  <c r="CM284" i="1"/>
  <c r="CJ284" i="1"/>
  <c r="CG284" i="1"/>
  <c r="CC284" i="1"/>
  <c r="CB284" i="1"/>
  <c r="CD284" i="1" s="1"/>
  <c r="CA284" i="1"/>
  <c r="BX284" i="1"/>
  <c r="BU284" i="1"/>
  <c r="BR284" i="1"/>
  <c r="BO284" i="1"/>
  <c r="BL284" i="1"/>
  <c r="BH284" i="1"/>
  <c r="BG284" i="1"/>
  <c r="BI284" i="1" s="1"/>
  <c r="BF284" i="1"/>
  <c r="BC284" i="1"/>
  <c r="AZ284" i="1"/>
  <c r="AW284" i="1"/>
  <c r="AT284" i="1"/>
  <c r="AQ284" i="1"/>
  <c r="AM284" i="1"/>
  <c r="DY284" i="1" s="1"/>
  <c r="AL284" i="1"/>
  <c r="AK284" i="1"/>
  <c r="AH284" i="1"/>
  <c r="AE284" i="1"/>
  <c r="AB284" i="1"/>
  <c r="Y284" i="1"/>
  <c r="V284" i="1"/>
  <c r="S284" i="1"/>
  <c r="P284" i="1"/>
  <c r="M284" i="1"/>
  <c r="J284" i="1"/>
  <c r="G284" i="1"/>
  <c r="D284" i="1"/>
  <c r="LM283" i="1"/>
  <c r="LJ283" i="1"/>
  <c r="LG283" i="1"/>
  <c r="LE283" i="1"/>
  <c r="LC283" i="1"/>
  <c r="LF283" i="1" s="1"/>
  <c r="LB283" i="1"/>
  <c r="LD283" i="1" s="1"/>
  <c r="LA283" i="1"/>
  <c r="KX283" i="1"/>
  <c r="KU283" i="1"/>
  <c r="KR283" i="1"/>
  <c r="KO283" i="1"/>
  <c r="KL283" i="1"/>
  <c r="KI283" i="1"/>
  <c r="KH283" i="1"/>
  <c r="KE283" i="1"/>
  <c r="KD283" i="1"/>
  <c r="KF283" i="1" s="1"/>
  <c r="KC283" i="1"/>
  <c r="JZ283" i="1"/>
  <c r="JV283" i="1"/>
  <c r="JT283" i="1"/>
  <c r="JO283" i="1"/>
  <c r="JN283" i="1"/>
  <c r="JJ283" i="1"/>
  <c r="JI283" i="1"/>
  <c r="JK283" i="1" s="1"/>
  <c r="JH283" i="1"/>
  <c r="JE283" i="1"/>
  <c r="JB283" i="1"/>
  <c r="IU283" i="1"/>
  <c r="IT283" i="1"/>
  <c r="IV283" i="1" s="1"/>
  <c r="IS283" i="1"/>
  <c r="IP283" i="1"/>
  <c r="IM283" i="1"/>
  <c r="IF283" i="1"/>
  <c r="IE283" i="1"/>
  <c r="IG283" i="1" s="1"/>
  <c r="ID283" i="1"/>
  <c r="IA283" i="1"/>
  <c r="HX283" i="1"/>
  <c r="HU283" i="1"/>
  <c r="HQ283" i="1"/>
  <c r="II283" i="1" s="1"/>
  <c r="IX283" i="1" s="1"/>
  <c r="HP283" i="1"/>
  <c r="HO283" i="1"/>
  <c r="HL283" i="1"/>
  <c r="HI283" i="1"/>
  <c r="HF283" i="1"/>
  <c r="GZ283" i="1"/>
  <c r="GW283" i="1"/>
  <c r="GT283" i="1"/>
  <c r="GP283" i="1"/>
  <c r="GO283" i="1"/>
  <c r="GQ283" i="1" s="1"/>
  <c r="GN283" i="1"/>
  <c r="GK283" i="1"/>
  <c r="GH283" i="1"/>
  <c r="GE283" i="1"/>
  <c r="GA283" i="1"/>
  <c r="FZ283" i="1"/>
  <c r="GB283" i="1" s="1"/>
  <c r="FY283" i="1"/>
  <c r="FV283" i="1"/>
  <c r="FS283" i="1"/>
  <c r="FO283" i="1"/>
  <c r="FP283" i="1" s="1"/>
  <c r="FN283" i="1"/>
  <c r="FM283" i="1"/>
  <c r="FJ283" i="1"/>
  <c r="FG283" i="1"/>
  <c r="FC283" i="1"/>
  <c r="FB283" i="1"/>
  <c r="FA283" i="1"/>
  <c r="EX283" i="1"/>
  <c r="EU283" i="1"/>
  <c r="ER283" i="1"/>
  <c r="EN283" i="1"/>
  <c r="EM283" i="1"/>
  <c r="EL283" i="1"/>
  <c r="EI283" i="1"/>
  <c r="EF283" i="1"/>
  <c r="EC283" i="1"/>
  <c r="DV283" i="1"/>
  <c r="DU283" i="1"/>
  <c r="DW283" i="1" s="1"/>
  <c r="DT283" i="1"/>
  <c r="DQ283" i="1"/>
  <c r="DM283" i="1"/>
  <c r="DN283" i="1" s="1"/>
  <c r="DL283" i="1"/>
  <c r="DK283" i="1"/>
  <c r="DH283" i="1"/>
  <c r="DC283" i="1"/>
  <c r="DA283" i="1"/>
  <c r="DB283" i="1" s="1"/>
  <c r="CZ283" i="1"/>
  <c r="CY283" i="1"/>
  <c r="CV283" i="1"/>
  <c r="CS283" i="1"/>
  <c r="CO283" i="1"/>
  <c r="CN283" i="1"/>
  <c r="CP283" i="1" s="1"/>
  <c r="CM283" i="1"/>
  <c r="CJ283" i="1"/>
  <c r="CG283" i="1"/>
  <c r="CF283" i="1"/>
  <c r="CF286" i="1" s="1"/>
  <c r="CC283" i="1"/>
  <c r="CB283" i="1"/>
  <c r="CD283" i="1" s="1"/>
  <c r="CA283" i="1"/>
  <c r="BX283" i="1"/>
  <c r="BU283" i="1"/>
  <c r="BR283" i="1"/>
  <c r="BO283" i="1"/>
  <c r="BL283" i="1"/>
  <c r="BH283" i="1"/>
  <c r="BG283" i="1"/>
  <c r="BF283" i="1"/>
  <c r="BC283" i="1"/>
  <c r="AZ283" i="1"/>
  <c r="AX283" i="1"/>
  <c r="AX286" i="1" s="1"/>
  <c r="AZ286" i="1" s="1"/>
  <c r="AW283" i="1"/>
  <c r="AS283" i="1"/>
  <c r="AR283" i="1"/>
  <c r="AR286" i="1" s="1"/>
  <c r="AQ283" i="1"/>
  <c r="AM283" i="1"/>
  <c r="AL283" i="1"/>
  <c r="DX283" i="1" s="1"/>
  <c r="AK283" i="1"/>
  <c r="AH283" i="1"/>
  <c r="AE283" i="1"/>
  <c r="AB283" i="1"/>
  <c r="Y283" i="1"/>
  <c r="V283" i="1"/>
  <c r="S283" i="1"/>
  <c r="P283" i="1"/>
  <c r="M283" i="1"/>
  <c r="J283" i="1"/>
  <c r="G283" i="1"/>
  <c r="D283" i="1"/>
  <c r="LM282" i="1"/>
  <c r="LJ282" i="1"/>
  <c r="LF282" i="1"/>
  <c r="LD282" i="1"/>
  <c r="LC282" i="1"/>
  <c r="LB282" i="1"/>
  <c r="LE282" i="1" s="1"/>
  <c r="LA282" i="1"/>
  <c r="KX282" i="1"/>
  <c r="KU282" i="1"/>
  <c r="KR282" i="1"/>
  <c r="KO282" i="1"/>
  <c r="KL282" i="1"/>
  <c r="KI282" i="1"/>
  <c r="KE282" i="1"/>
  <c r="KD282" i="1"/>
  <c r="KF282" i="1" s="1"/>
  <c r="KC282" i="1"/>
  <c r="JZ282" i="1"/>
  <c r="JV282" i="1"/>
  <c r="JW282" i="1" s="1"/>
  <c r="JU282" i="1"/>
  <c r="JT282" i="1"/>
  <c r="JQ282" i="1"/>
  <c r="JN282" i="1"/>
  <c r="JJ282" i="1"/>
  <c r="JI282" i="1"/>
  <c r="JK282" i="1" s="1"/>
  <c r="JH282" i="1"/>
  <c r="JE282" i="1"/>
  <c r="JB282" i="1"/>
  <c r="IU282" i="1"/>
  <c r="IT282" i="1"/>
  <c r="IV282" i="1" s="1"/>
  <c r="IS282" i="1"/>
  <c r="IP282" i="1"/>
  <c r="IM282" i="1"/>
  <c r="IJ282" i="1"/>
  <c r="IH282" i="1"/>
  <c r="IW282" i="1" s="1"/>
  <c r="IF282" i="1"/>
  <c r="IG282" i="1" s="1"/>
  <c r="IE282" i="1"/>
  <c r="ID282" i="1"/>
  <c r="IA282" i="1"/>
  <c r="HX282" i="1"/>
  <c r="HU282" i="1"/>
  <c r="HR282" i="1"/>
  <c r="HQ282" i="1"/>
  <c r="II282" i="1" s="1"/>
  <c r="IX282" i="1" s="1"/>
  <c r="HP282" i="1"/>
  <c r="HO282" i="1"/>
  <c r="HL282" i="1"/>
  <c r="HI282" i="1"/>
  <c r="HF282" i="1"/>
  <c r="HB282" i="1"/>
  <c r="GZ282" i="1"/>
  <c r="GW282" i="1"/>
  <c r="GT282" i="1"/>
  <c r="GP282" i="1"/>
  <c r="GQ282" i="1" s="1"/>
  <c r="GO282" i="1"/>
  <c r="GN282" i="1"/>
  <c r="GK282" i="1"/>
  <c r="GH282" i="1"/>
  <c r="GE282" i="1"/>
  <c r="GB282" i="1"/>
  <c r="GA282" i="1"/>
  <c r="FZ282" i="1"/>
  <c r="FY282" i="1"/>
  <c r="FV282" i="1"/>
  <c r="FS282" i="1"/>
  <c r="FP282" i="1"/>
  <c r="FO282" i="1"/>
  <c r="FN282" i="1"/>
  <c r="FM282" i="1"/>
  <c r="FJ282" i="1"/>
  <c r="FG282" i="1"/>
  <c r="FC282" i="1"/>
  <c r="FB282" i="1"/>
  <c r="FD282" i="1" s="1"/>
  <c r="FA282" i="1"/>
  <c r="EX282" i="1"/>
  <c r="EU282" i="1"/>
  <c r="ER282" i="1"/>
  <c r="EN282" i="1"/>
  <c r="EM282" i="1"/>
  <c r="EO282" i="1" s="1"/>
  <c r="EL282" i="1"/>
  <c r="EI282" i="1"/>
  <c r="EF282" i="1"/>
  <c r="EC282" i="1"/>
  <c r="DV282" i="1"/>
  <c r="DW282" i="1" s="1"/>
  <c r="DU282" i="1"/>
  <c r="DT282" i="1"/>
  <c r="DQ282" i="1"/>
  <c r="DN282" i="1"/>
  <c r="DM282" i="1"/>
  <c r="DL282" i="1"/>
  <c r="DK282" i="1"/>
  <c r="DH282" i="1"/>
  <c r="DD282" i="1"/>
  <c r="DB282" i="1"/>
  <c r="DA282" i="1"/>
  <c r="CZ282" i="1"/>
  <c r="CY282" i="1"/>
  <c r="CV282" i="1"/>
  <c r="CS282" i="1"/>
  <c r="CO282" i="1"/>
  <c r="CN282" i="1"/>
  <c r="CP282" i="1" s="1"/>
  <c r="CM282" i="1"/>
  <c r="CJ282" i="1"/>
  <c r="CG282" i="1"/>
  <c r="CC282" i="1"/>
  <c r="CB282" i="1"/>
  <c r="CD282" i="1" s="1"/>
  <c r="CA282" i="1"/>
  <c r="BX282" i="1"/>
  <c r="BU282" i="1"/>
  <c r="BR282" i="1"/>
  <c r="BO282" i="1"/>
  <c r="BL282" i="1"/>
  <c r="BH282" i="1"/>
  <c r="BG282" i="1"/>
  <c r="BI282" i="1" s="1"/>
  <c r="BF282" i="1"/>
  <c r="BC282" i="1"/>
  <c r="AZ282" i="1"/>
  <c r="AW282" i="1"/>
  <c r="AT282" i="1"/>
  <c r="AQ282" i="1"/>
  <c r="AM282" i="1"/>
  <c r="AL282" i="1"/>
  <c r="AK282" i="1"/>
  <c r="AH282" i="1"/>
  <c r="AE282" i="1"/>
  <c r="AB282" i="1"/>
  <c r="Y282" i="1"/>
  <c r="V282" i="1"/>
  <c r="S282" i="1"/>
  <c r="P282" i="1"/>
  <c r="M282" i="1"/>
  <c r="J282" i="1"/>
  <c r="G282" i="1"/>
  <c r="D282" i="1"/>
  <c r="LL281" i="1"/>
  <c r="LL288" i="1" s="1"/>
  <c r="LK281" i="1"/>
  <c r="LK288" i="1" s="1"/>
  <c r="LM288" i="1" s="1"/>
  <c r="LI281" i="1"/>
  <c r="LH281" i="1"/>
  <c r="LH288" i="1" s="1"/>
  <c r="KZ281" i="1"/>
  <c r="KZ288" i="1" s="1"/>
  <c r="KY281" i="1"/>
  <c r="KW281" i="1"/>
  <c r="KV281" i="1"/>
  <c r="KV288" i="1" s="1"/>
  <c r="KU281" i="1"/>
  <c r="KT281" i="1"/>
  <c r="KT288" i="1" s="1"/>
  <c r="KS281" i="1"/>
  <c r="KS288" i="1" s="1"/>
  <c r="KU288" i="1" s="1"/>
  <c r="KQ281" i="1"/>
  <c r="KQ288" i="1" s="1"/>
  <c r="KP281" i="1"/>
  <c r="KN281" i="1"/>
  <c r="KN288" i="1" s="1"/>
  <c r="KM281" i="1"/>
  <c r="KK281" i="1"/>
  <c r="KL281" i="1" s="1"/>
  <c r="KJ281" i="1"/>
  <c r="KJ288" i="1" s="1"/>
  <c r="KB281" i="1"/>
  <c r="KB288" i="1" s="1"/>
  <c r="KA281" i="1"/>
  <c r="JY281" i="1"/>
  <c r="JS281" i="1"/>
  <c r="JS288" i="1" s="1"/>
  <c r="JR281" i="1"/>
  <c r="JO281" i="1"/>
  <c r="JM281" i="1"/>
  <c r="JL281" i="1"/>
  <c r="JL288" i="1" s="1"/>
  <c r="JG281" i="1"/>
  <c r="JG288" i="1" s="1"/>
  <c r="JF281" i="1"/>
  <c r="JF288" i="1" s="1"/>
  <c r="JD281" i="1"/>
  <c r="JD288" i="1" s="1"/>
  <c r="JC281" i="1"/>
  <c r="JA281" i="1"/>
  <c r="IZ281" i="1"/>
  <c r="IZ288" i="1" s="1"/>
  <c r="IR281" i="1"/>
  <c r="IR288" i="1" s="1"/>
  <c r="IQ281" i="1"/>
  <c r="IO281" i="1"/>
  <c r="IN281" i="1"/>
  <c r="IN288" i="1" s="1"/>
  <c r="IL281" i="1"/>
  <c r="IL288" i="1" s="1"/>
  <c r="IK281" i="1"/>
  <c r="IE281" i="1"/>
  <c r="IC281" i="1"/>
  <c r="IC288" i="1" s="1"/>
  <c r="IB281" i="1"/>
  <c r="IB288" i="1" s="1"/>
  <c r="HZ281" i="1"/>
  <c r="HZ288" i="1" s="1"/>
  <c r="HY281" i="1"/>
  <c r="HY288" i="1" s="1"/>
  <c r="IA288" i="1" s="1"/>
  <c r="HW281" i="1"/>
  <c r="HV281" i="1"/>
  <c r="HU281" i="1"/>
  <c r="HT281" i="1"/>
  <c r="HT288" i="1" s="1"/>
  <c r="HS281" i="1"/>
  <c r="HS288" i="1" s="1"/>
  <c r="HN281" i="1"/>
  <c r="HN288" i="1" s="1"/>
  <c r="HM281" i="1"/>
  <c r="HM288" i="1" s="1"/>
  <c r="HO288" i="1" s="1"/>
  <c r="HK281" i="1"/>
  <c r="HJ281" i="1"/>
  <c r="HJ288" i="1" s="1"/>
  <c r="HI281" i="1"/>
  <c r="HH281" i="1"/>
  <c r="HH288" i="1" s="1"/>
  <c r="HG281" i="1"/>
  <c r="HE281" i="1"/>
  <c r="HD281" i="1"/>
  <c r="GY281" i="1"/>
  <c r="GY288" i="1" s="1"/>
  <c r="GX281" i="1"/>
  <c r="GV281" i="1"/>
  <c r="GV288" i="1" s="1"/>
  <c r="GU281" i="1"/>
  <c r="GU288" i="1" s="1"/>
  <c r="GW288" i="1" s="1"/>
  <c r="GS281" i="1"/>
  <c r="GS288" i="1" s="1"/>
  <c r="GR281" i="1"/>
  <c r="GR288" i="1" s="1"/>
  <c r="GO281" i="1"/>
  <c r="GM281" i="1"/>
  <c r="GL281" i="1"/>
  <c r="GL288" i="1" s="1"/>
  <c r="GJ281" i="1"/>
  <c r="GJ288" i="1" s="1"/>
  <c r="GI281" i="1"/>
  <c r="GI288" i="1" s="1"/>
  <c r="GG281" i="1"/>
  <c r="GF281" i="1"/>
  <c r="GH281" i="1" s="1"/>
  <c r="GE281" i="1"/>
  <c r="GD281" i="1"/>
  <c r="GD288" i="1" s="1"/>
  <c r="GC281" i="1"/>
  <c r="GC288" i="1" s="1"/>
  <c r="FX281" i="1"/>
  <c r="FW281" i="1"/>
  <c r="FW288" i="1" s="1"/>
  <c r="FU281" i="1"/>
  <c r="FT281" i="1"/>
  <c r="FT288" i="1" s="1"/>
  <c r="FS281" i="1"/>
  <c r="FR281" i="1"/>
  <c r="FR288" i="1" s="1"/>
  <c r="FQ281" i="1"/>
  <c r="FL281" i="1"/>
  <c r="FL288" i="1" s="1"/>
  <c r="FK281" i="1"/>
  <c r="FI281" i="1"/>
  <c r="FH281" i="1"/>
  <c r="FJ281" i="1" s="1"/>
  <c r="FF281" i="1"/>
  <c r="FF288" i="1" s="1"/>
  <c r="FE281" i="1"/>
  <c r="EZ281" i="1"/>
  <c r="EY281" i="1"/>
  <c r="EW281" i="1"/>
  <c r="EV281" i="1"/>
  <c r="EV288" i="1" s="1"/>
  <c r="ET281" i="1"/>
  <c r="ES281" i="1"/>
  <c r="EQ281" i="1"/>
  <c r="EQ288" i="1" s="1"/>
  <c r="EP281" i="1"/>
  <c r="EK281" i="1"/>
  <c r="EJ281" i="1"/>
  <c r="EI281" i="1"/>
  <c r="EH281" i="1"/>
  <c r="EH288" i="1" s="1"/>
  <c r="EG281" i="1"/>
  <c r="EE281" i="1"/>
  <c r="EE288" i="1" s="1"/>
  <c r="ED281" i="1"/>
  <c r="ED288" i="1" s="1"/>
  <c r="EB281" i="1"/>
  <c r="EA281" i="1"/>
  <c r="EA288" i="1" s="1"/>
  <c r="DU281" i="1"/>
  <c r="DT281" i="1"/>
  <c r="DS281" i="1"/>
  <c r="DR281" i="1"/>
  <c r="DR288" i="1" s="1"/>
  <c r="DP281" i="1"/>
  <c r="DP288" i="1" s="1"/>
  <c r="DO281" i="1"/>
  <c r="DO288" i="1" s="1"/>
  <c r="DM281" i="1"/>
  <c r="DL281" i="1"/>
  <c r="DK281" i="1"/>
  <c r="DJ281" i="1"/>
  <c r="DJ288" i="1" s="1"/>
  <c r="DI281" i="1"/>
  <c r="DG281" i="1"/>
  <c r="DG288" i="1" s="1"/>
  <c r="DM288" i="1" s="1"/>
  <c r="DF281" i="1"/>
  <c r="DF288" i="1" s="1"/>
  <c r="CX281" i="1"/>
  <c r="CX288" i="1" s="1"/>
  <c r="CW281" i="1"/>
  <c r="CV281" i="1"/>
  <c r="CU281" i="1"/>
  <c r="CU288" i="1" s="1"/>
  <c r="CT281" i="1"/>
  <c r="CT288" i="1" s="1"/>
  <c r="CR281" i="1"/>
  <c r="CR288" i="1" s="1"/>
  <c r="CQ281" i="1"/>
  <c r="CQ288" i="1" s="1"/>
  <c r="CO281" i="1"/>
  <c r="CN281" i="1"/>
  <c r="CM281" i="1"/>
  <c r="CL281" i="1"/>
  <c r="CL288" i="1" s="1"/>
  <c r="CK281" i="1"/>
  <c r="CK288" i="1" s="1"/>
  <c r="CI281" i="1"/>
  <c r="CI288" i="1" s="1"/>
  <c r="CO288" i="1" s="1"/>
  <c r="CH281" i="1"/>
  <c r="CH288" i="1" s="1"/>
  <c r="CN288" i="1" s="1"/>
  <c r="CP288" i="1" s="1"/>
  <c r="CG281" i="1"/>
  <c r="CF281" i="1"/>
  <c r="CF288" i="1" s="1"/>
  <c r="CE281" i="1"/>
  <c r="CE288" i="1" s="1"/>
  <c r="BZ281" i="1"/>
  <c r="BZ288" i="1" s="1"/>
  <c r="BY281" i="1"/>
  <c r="BW281" i="1"/>
  <c r="BW288" i="1" s="1"/>
  <c r="BV281" i="1"/>
  <c r="BV288" i="1" s="1"/>
  <c r="BT281" i="1"/>
  <c r="BQ281" i="1"/>
  <c r="BP281" i="1"/>
  <c r="BO281" i="1"/>
  <c r="BN281" i="1"/>
  <c r="BN288" i="1" s="1"/>
  <c r="BM281" i="1"/>
  <c r="BM288" i="1" s="1"/>
  <c r="BK281" i="1"/>
  <c r="BK288" i="1" s="1"/>
  <c r="BH281" i="1"/>
  <c r="BG281" i="1"/>
  <c r="BF281" i="1"/>
  <c r="BE281" i="1"/>
  <c r="BE288" i="1" s="1"/>
  <c r="BD281" i="1"/>
  <c r="BD288" i="1" s="1"/>
  <c r="BF288" i="1" s="1"/>
  <c r="BB281" i="1"/>
  <c r="BB288" i="1" s="1"/>
  <c r="BH288" i="1" s="1"/>
  <c r="BA281" i="1"/>
  <c r="AY281" i="1"/>
  <c r="AX281" i="1"/>
  <c r="AV281" i="1"/>
  <c r="AU281" i="1"/>
  <c r="AU288" i="1" s="1"/>
  <c r="AR281" i="1"/>
  <c r="AP281" i="1"/>
  <c r="AP288" i="1" s="1"/>
  <c r="AK281" i="1"/>
  <c r="AJ281" i="1"/>
  <c r="AJ288" i="1" s="1"/>
  <c r="AI281" i="1"/>
  <c r="AI288" i="1" s="1"/>
  <c r="AH281" i="1"/>
  <c r="AG281" i="1"/>
  <c r="AF281" i="1"/>
  <c r="AF288" i="1" s="1"/>
  <c r="AD281" i="1"/>
  <c r="AD288" i="1" s="1"/>
  <c r="AC281" i="1"/>
  <c r="AB281" i="1"/>
  <c r="AA281" i="1"/>
  <c r="AA288" i="1" s="1"/>
  <c r="Z281" i="1"/>
  <c r="Z288" i="1" s="1"/>
  <c r="X281" i="1"/>
  <c r="X288" i="1" s="1"/>
  <c r="W281" i="1"/>
  <c r="W288" i="1" s="1"/>
  <c r="U281" i="1"/>
  <c r="T281" i="1"/>
  <c r="S281" i="1"/>
  <c r="R281" i="1"/>
  <c r="R288" i="1" s="1"/>
  <c r="Q281" i="1"/>
  <c r="Q288" i="1" s="1"/>
  <c r="O281" i="1"/>
  <c r="O288" i="1" s="1"/>
  <c r="N281" i="1"/>
  <c r="N288" i="1" s="1"/>
  <c r="M281" i="1"/>
  <c r="L281" i="1"/>
  <c r="L288" i="1" s="1"/>
  <c r="K281" i="1"/>
  <c r="J281" i="1"/>
  <c r="I281" i="1"/>
  <c r="I288" i="1" s="1"/>
  <c r="H281" i="1"/>
  <c r="F281" i="1"/>
  <c r="F288" i="1" s="1"/>
  <c r="E281" i="1"/>
  <c r="D281" i="1"/>
  <c r="C281" i="1"/>
  <c r="B281" i="1"/>
  <c r="B288" i="1" s="1"/>
  <c r="LM280" i="1"/>
  <c r="LJ280" i="1"/>
  <c r="LF280" i="1"/>
  <c r="LC280" i="1"/>
  <c r="LB280" i="1"/>
  <c r="LE280" i="1" s="1"/>
  <c r="LG280" i="1" s="1"/>
  <c r="LA280" i="1"/>
  <c r="KX280" i="1"/>
  <c r="KU280" i="1"/>
  <c r="KR280" i="1"/>
  <c r="KO280" i="1"/>
  <c r="KL280" i="1"/>
  <c r="KI280" i="1"/>
  <c r="KE280" i="1"/>
  <c r="KD280" i="1"/>
  <c r="KF280" i="1" s="1"/>
  <c r="KC280" i="1"/>
  <c r="JZ280" i="1"/>
  <c r="JW280" i="1"/>
  <c r="JV280" i="1"/>
  <c r="JU280" i="1"/>
  <c r="JT280" i="1"/>
  <c r="JQ280" i="1"/>
  <c r="JN280" i="1"/>
  <c r="JK280" i="1"/>
  <c r="JJ280" i="1"/>
  <c r="JI280" i="1"/>
  <c r="JH280" i="1"/>
  <c r="JE280" i="1"/>
  <c r="JB280" i="1"/>
  <c r="IX280" i="1"/>
  <c r="IW280" i="1"/>
  <c r="IV280" i="1"/>
  <c r="IU280" i="1"/>
  <c r="IT280" i="1"/>
  <c r="IS280" i="1"/>
  <c r="IP280" i="1"/>
  <c r="IM280" i="1"/>
  <c r="IJ280" i="1"/>
  <c r="II280" i="1"/>
  <c r="IH280" i="1"/>
  <c r="IG280" i="1"/>
  <c r="IF280" i="1"/>
  <c r="IE280" i="1"/>
  <c r="ID280" i="1"/>
  <c r="IA280" i="1"/>
  <c r="HX280" i="1"/>
  <c r="HU280" i="1"/>
  <c r="HR280" i="1"/>
  <c r="HQ280" i="1"/>
  <c r="HP280" i="1"/>
  <c r="HO280" i="1"/>
  <c r="HL280" i="1"/>
  <c r="HI280" i="1"/>
  <c r="HF280" i="1"/>
  <c r="HB280" i="1"/>
  <c r="GZ280" i="1"/>
  <c r="GW280" i="1"/>
  <c r="GT280" i="1"/>
  <c r="GP280" i="1"/>
  <c r="GO280" i="1"/>
  <c r="GQ280" i="1" s="1"/>
  <c r="GN280" i="1"/>
  <c r="GK280" i="1"/>
  <c r="GH280" i="1"/>
  <c r="GE280" i="1"/>
  <c r="GA280" i="1"/>
  <c r="FZ280" i="1"/>
  <c r="GB280" i="1" s="1"/>
  <c r="FY280" i="1"/>
  <c r="FV280" i="1"/>
  <c r="FS280" i="1"/>
  <c r="FO280" i="1"/>
  <c r="FN280" i="1"/>
  <c r="FP280" i="1" s="1"/>
  <c r="FM280" i="1"/>
  <c r="FJ280" i="1"/>
  <c r="FG280" i="1"/>
  <c r="FD280" i="1"/>
  <c r="FC280" i="1"/>
  <c r="FB280" i="1"/>
  <c r="FA280" i="1"/>
  <c r="EX280" i="1"/>
  <c r="EU280" i="1"/>
  <c r="ER280" i="1"/>
  <c r="EO280" i="1"/>
  <c r="EN280" i="1"/>
  <c r="EM280" i="1"/>
  <c r="HA280" i="1" s="1"/>
  <c r="HC280" i="1" s="1"/>
  <c r="EL280" i="1"/>
  <c r="EI280" i="1"/>
  <c r="EF280" i="1"/>
  <c r="EC280" i="1"/>
  <c r="DW280" i="1"/>
  <c r="DV280" i="1"/>
  <c r="DU280" i="1"/>
  <c r="DT280" i="1"/>
  <c r="DQ280" i="1"/>
  <c r="DN280" i="1"/>
  <c r="DM280" i="1"/>
  <c r="DL280" i="1"/>
  <c r="DK280" i="1"/>
  <c r="DH280" i="1"/>
  <c r="DA280" i="1"/>
  <c r="DB280" i="1" s="1"/>
  <c r="CZ280" i="1"/>
  <c r="CY280" i="1"/>
  <c r="CV280" i="1"/>
  <c r="CS280" i="1"/>
  <c r="CO280" i="1"/>
  <c r="CN280" i="1"/>
  <c r="CP280" i="1" s="1"/>
  <c r="CM280" i="1"/>
  <c r="CJ280" i="1"/>
  <c r="CG280" i="1"/>
  <c r="CC280" i="1"/>
  <c r="CB280" i="1"/>
  <c r="CD280" i="1" s="1"/>
  <c r="CA280" i="1"/>
  <c r="BX280" i="1"/>
  <c r="BU280" i="1"/>
  <c r="BR280" i="1"/>
  <c r="BO280" i="1"/>
  <c r="BJ280" i="1"/>
  <c r="BL280" i="1" s="1"/>
  <c r="BH280" i="1"/>
  <c r="DD280" i="1" s="1"/>
  <c r="BG280" i="1"/>
  <c r="BF280" i="1"/>
  <c r="BC280" i="1"/>
  <c r="AZ280" i="1"/>
  <c r="AW280" i="1"/>
  <c r="AT280" i="1"/>
  <c r="AQ280" i="1"/>
  <c r="AM280" i="1"/>
  <c r="DY280" i="1" s="1"/>
  <c r="LO280" i="1" s="1"/>
  <c r="AL280" i="1"/>
  <c r="AK280" i="1"/>
  <c r="AH280" i="1"/>
  <c r="AE280" i="1"/>
  <c r="AB280" i="1"/>
  <c r="Y280" i="1"/>
  <c r="V280" i="1"/>
  <c r="S280" i="1"/>
  <c r="P280" i="1"/>
  <c r="M280" i="1"/>
  <c r="J280" i="1"/>
  <c r="G280" i="1"/>
  <c r="D280" i="1"/>
  <c r="LM279" i="1"/>
  <c r="LJ279" i="1"/>
  <c r="LC279" i="1"/>
  <c r="LB279" i="1"/>
  <c r="LD279" i="1" s="1"/>
  <c r="LA279" i="1"/>
  <c r="KX279" i="1"/>
  <c r="KU279" i="1"/>
  <c r="KR279" i="1"/>
  <c r="KO279" i="1"/>
  <c r="KL279" i="1"/>
  <c r="KH279" i="1"/>
  <c r="LF279" i="1" s="1"/>
  <c r="KG279" i="1"/>
  <c r="KF279" i="1"/>
  <c r="KE279" i="1"/>
  <c r="KD279" i="1"/>
  <c r="KC279" i="1"/>
  <c r="JZ279" i="1"/>
  <c r="JV279" i="1"/>
  <c r="JU279" i="1"/>
  <c r="JT279" i="1"/>
  <c r="JQ279" i="1"/>
  <c r="JN279" i="1"/>
  <c r="JJ279" i="1"/>
  <c r="JI279" i="1"/>
  <c r="JK279" i="1" s="1"/>
  <c r="JH279" i="1"/>
  <c r="JE279" i="1"/>
  <c r="JB279" i="1"/>
  <c r="IU279" i="1"/>
  <c r="IT279" i="1"/>
  <c r="IV279" i="1" s="1"/>
  <c r="IS279" i="1"/>
  <c r="IP279" i="1"/>
  <c r="IM279" i="1"/>
  <c r="IF279" i="1"/>
  <c r="IE279" i="1"/>
  <c r="IG279" i="1" s="1"/>
  <c r="ID279" i="1"/>
  <c r="IA279" i="1"/>
  <c r="HX279" i="1"/>
  <c r="HU279" i="1"/>
  <c r="HQ279" i="1"/>
  <c r="II279" i="1" s="1"/>
  <c r="IX279" i="1" s="1"/>
  <c r="HP279" i="1"/>
  <c r="HO279" i="1"/>
  <c r="HL279" i="1"/>
  <c r="HI279" i="1"/>
  <c r="HF279" i="1"/>
  <c r="GZ279" i="1"/>
  <c r="GW279" i="1"/>
  <c r="GT279" i="1"/>
  <c r="GQ279" i="1"/>
  <c r="GP279" i="1"/>
  <c r="GO279" i="1"/>
  <c r="GN279" i="1"/>
  <c r="GK279" i="1"/>
  <c r="GH279" i="1"/>
  <c r="GE279" i="1"/>
  <c r="GB279" i="1"/>
  <c r="GA279" i="1"/>
  <c r="FZ279" i="1"/>
  <c r="FY279" i="1"/>
  <c r="FV279" i="1"/>
  <c r="FS279" i="1"/>
  <c r="FP279" i="1"/>
  <c r="FO279" i="1"/>
  <c r="FN279" i="1"/>
  <c r="FM279" i="1"/>
  <c r="FJ279" i="1"/>
  <c r="FG279" i="1"/>
  <c r="FC279" i="1"/>
  <c r="FB279" i="1"/>
  <c r="FD279" i="1" s="1"/>
  <c r="FA279" i="1"/>
  <c r="EX279" i="1"/>
  <c r="EU279" i="1"/>
  <c r="ER279" i="1"/>
  <c r="EN279" i="1"/>
  <c r="EM279" i="1"/>
  <c r="EO279" i="1" s="1"/>
  <c r="EL279" i="1"/>
  <c r="EI279" i="1"/>
  <c r="EF279" i="1"/>
  <c r="EC279" i="1"/>
  <c r="DV279" i="1"/>
  <c r="DU279" i="1"/>
  <c r="DT279" i="1"/>
  <c r="DQ279" i="1"/>
  <c r="DM279" i="1"/>
  <c r="DL279" i="1"/>
  <c r="DN279" i="1" s="1"/>
  <c r="DK279" i="1"/>
  <c r="DH279" i="1"/>
  <c r="DA279" i="1"/>
  <c r="CZ279" i="1"/>
  <c r="DB279" i="1" s="1"/>
  <c r="CY279" i="1"/>
  <c r="CV279" i="1"/>
  <c r="CS279" i="1"/>
  <c r="CP279" i="1"/>
  <c r="CO279" i="1"/>
  <c r="CN279" i="1"/>
  <c r="CM279" i="1"/>
  <c r="CJ279" i="1"/>
  <c r="CG279" i="1"/>
  <c r="CC279" i="1"/>
  <c r="CB279" i="1"/>
  <c r="CA279" i="1"/>
  <c r="BX279" i="1"/>
  <c r="BU279" i="1"/>
  <c r="BR279" i="1"/>
  <c r="BO279" i="1"/>
  <c r="BL279" i="1"/>
  <c r="BH279" i="1"/>
  <c r="DD279" i="1" s="1"/>
  <c r="BG279" i="1"/>
  <c r="BF279" i="1"/>
  <c r="BC279" i="1"/>
  <c r="AZ279" i="1"/>
  <c r="AW279" i="1"/>
  <c r="AT279" i="1"/>
  <c r="AQ279" i="1"/>
  <c r="AN279" i="1"/>
  <c r="AM279" i="1"/>
  <c r="AL279" i="1"/>
  <c r="AK279" i="1"/>
  <c r="AH279" i="1"/>
  <c r="AE279" i="1"/>
  <c r="AB279" i="1"/>
  <c r="Y279" i="1"/>
  <c r="V279" i="1"/>
  <c r="S279" i="1"/>
  <c r="P279" i="1"/>
  <c r="M279" i="1"/>
  <c r="J279" i="1"/>
  <c r="G279" i="1"/>
  <c r="D279" i="1"/>
  <c r="LM278" i="1"/>
  <c r="LJ278" i="1"/>
  <c r="LE278" i="1"/>
  <c r="LD278" i="1"/>
  <c r="LC278" i="1"/>
  <c r="LB278" i="1"/>
  <c r="LA278" i="1"/>
  <c r="KX278" i="1"/>
  <c r="KU278" i="1"/>
  <c r="KR278" i="1"/>
  <c r="KO278" i="1"/>
  <c r="KL278" i="1"/>
  <c r="KI278" i="1"/>
  <c r="KH278" i="1"/>
  <c r="KG278" i="1"/>
  <c r="KE278" i="1"/>
  <c r="KD278" i="1"/>
  <c r="KF278" i="1" s="1"/>
  <c r="KC278" i="1"/>
  <c r="JZ278" i="1"/>
  <c r="JW278" i="1"/>
  <c r="JV278" i="1"/>
  <c r="JU278" i="1"/>
  <c r="JT278" i="1"/>
  <c r="JQ278" i="1"/>
  <c r="JN278" i="1"/>
  <c r="JJ278" i="1"/>
  <c r="JI278" i="1"/>
  <c r="JK278" i="1" s="1"/>
  <c r="JH278" i="1"/>
  <c r="JE278" i="1"/>
  <c r="JB278" i="1"/>
  <c r="IV278" i="1"/>
  <c r="IU278" i="1"/>
  <c r="IT278" i="1"/>
  <c r="IS278" i="1"/>
  <c r="IP278" i="1"/>
  <c r="IM278" i="1"/>
  <c r="II278" i="1"/>
  <c r="IX278" i="1" s="1"/>
  <c r="IH278" i="1"/>
  <c r="IG278" i="1"/>
  <c r="IF278" i="1"/>
  <c r="IE278" i="1"/>
  <c r="ID278" i="1"/>
  <c r="IA278" i="1"/>
  <c r="HX278" i="1"/>
  <c r="HU278" i="1"/>
  <c r="HR278" i="1"/>
  <c r="HQ278" i="1"/>
  <c r="HP278" i="1"/>
  <c r="HO278" i="1"/>
  <c r="HL278" i="1"/>
  <c r="HI278" i="1"/>
  <c r="HF278" i="1"/>
  <c r="GZ278" i="1"/>
  <c r="GW278" i="1"/>
  <c r="GT278" i="1"/>
  <c r="GP278" i="1"/>
  <c r="GO278" i="1"/>
  <c r="GQ278" i="1" s="1"/>
  <c r="GN278" i="1"/>
  <c r="GK278" i="1"/>
  <c r="GH278" i="1"/>
  <c r="GE278" i="1"/>
  <c r="GA278" i="1"/>
  <c r="FZ278" i="1"/>
  <c r="GB278" i="1" s="1"/>
  <c r="FY278" i="1"/>
  <c r="FV278" i="1"/>
  <c r="FS278" i="1"/>
  <c r="FP278" i="1"/>
  <c r="FO278" i="1"/>
  <c r="FN278" i="1"/>
  <c r="FM278" i="1"/>
  <c r="FJ278" i="1"/>
  <c r="FG278" i="1"/>
  <c r="FC278" i="1"/>
  <c r="FD278" i="1" s="1"/>
  <c r="FB278" i="1"/>
  <c r="FA278" i="1"/>
  <c r="EX278" i="1"/>
  <c r="EU278" i="1"/>
  <c r="ER278" i="1"/>
  <c r="EN278" i="1"/>
  <c r="EM278" i="1"/>
  <c r="EL278" i="1"/>
  <c r="EI278" i="1"/>
  <c r="EF278" i="1"/>
  <c r="EC278" i="1"/>
  <c r="DW278" i="1"/>
  <c r="DV278" i="1"/>
  <c r="DU278" i="1"/>
  <c r="DT278" i="1"/>
  <c r="DQ278" i="1"/>
  <c r="DM278" i="1"/>
  <c r="DL278" i="1"/>
  <c r="DN278" i="1" s="1"/>
  <c r="DK278" i="1"/>
  <c r="DH278" i="1"/>
  <c r="DA278" i="1"/>
  <c r="CZ278" i="1"/>
  <c r="CY278" i="1"/>
  <c r="CV278" i="1"/>
  <c r="CS278" i="1"/>
  <c r="CO278" i="1"/>
  <c r="CN278" i="1"/>
  <c r="CP278" i="1" s="1"/>
  <c r="CM278" i="1"/>
  <c r="CJ278" i="1"/>
  <c r="CG278" i="1"/>
  <c r="CD278" i="1"/>
  <c r="CC278" i="1"/>
  <c r="CB278" i="1"/>
  <c r="CA278" i="1"/>
  <c r="BX278" i="1"/>
  <c r="BU278" i="1"/>
  <c r="BR278" i="1"/>
  <c r="BO278" i="1"/>
  <c r="BL278" i="1"/>
  <c r="BH278" i="1"/>
  <c r="BG278" i="1"/>
  <c r="BI278" i="1" s="1"/>
  <c r="BF278" i="1"/>
  <c r="BC278" i="1"/>
  <c r="AZ278" i="1"/>
  <c r="AW278" i="1"/>
  <c r="AT278" i="1"/>
  <c r="AQ278" i="1"/>
  <c r="AM278" i="1"/>
  <c r="AL278" i="1"/>
  <c r="AN278" i="1" s="1"/>
  <c r="AK278" i="1"/>
  <c r="AH278" i="1"/>
  <c r="AE278" i="1"/>
  <c r="AB278" i="1"/>
  <c r="Y278" i="1"/>
  <c r="V278" i="1"/>
  <c r="S278" i="1"/>
  <c r="P278" i="1"/>
  <c r="M278" i="1"/>
  <c r="J278" i="1"/>
  <c r="G278" i="1"/>
  <c r="D278" i="1"/>
  <c r="LM277" i="1"/>
  <c r="LJ277" i="1"/>
  <c r="LG277" i="1"/>
  <c r="LF277" i="1"/>
  <c r="LE277" i="1"/>
  <c r="LC277" i="1"/>
  <c r="LB277" i="1"/>
  <c r="LD277" i="1" s="1"/>
  <c r="LA277" i="1"/>
  <c r="KX277" i="1"/>
  <c r="KU277" i="1"/>
  <c r="KR277" i="1"/>
  <c r="KO277" i="1"/>
  <c r="KL277" i="1"/>
  <c r="KH277" i="1"/>
  <c r="KG277" i="1"/>
  <c r="KI277" i="1" s="1"/>
  <c r="KF277" i="1"/>
  <c r="KE277" i="1"/>
  <c r="KD277" i="1"/>
  <c r="KC277" i="1"/>
  <c r="JZ277" i="1"/>
  <c r="JV277" i="1"/>
  <c r="JU277" i="1"/>
  <c r="JW277" i="1" s="1"/>
  <c r="JT277" i="1"/>
  <c r="JQ277" i="1"/>
  <c r="JN277" i="1"/>
  <c r="JK277" i="1"/>
  <c r="JJ277" i="1"/>
  <c r="JI277" i="1"/>
  <c r="JH277" i="1"/>
  <c r="JE277" i="1"/>
  <c r="JB277" i="1"/>
  <c r="IX277" i="1"/>
  <c r="IU277" i="1"/>
  <c r="IT277" i="1"/>
  <c r="IV277" i="1" s="1"/>
  <c r="IS277" i="1"/>
  <c r="IP277" i="1"/>
  <c r="IM277" i="1"/>
  <c r="II277" i="1"/>
  <c r="IF277" i="1"/>
  <c r="IE277" i="1"/>
  <c r="IG277" i="1" s="1"/>
  <c r="ID277" i="1"/>
  <c r="IA277" i="1"/>
  <c r="HX277" i="1"/>
  <c r="HU277" i="1"/>
  <c r="HQ277" i="1"/>
  <c r="HP277" i="1"/>
  <c r="IH277" i="1" s="1"/>
  <c r="HO277" i="1"/>
  <c r="HL277" i="1"/>
  <c r="HI277" i="1"/>
  <c r="HF277" i="1"/>
  <c r="GZ277" i="1"/>
  <c r="GW277" i="1"/>
  <c r="GT277" i="1"/>
  <c r="GQ277" i="1"/>
  <c r="GP277" i="1"/>
  <c r="GO277" i="1"/>
  <c r="GN277" i="1"/>
  <c r="GK277" i="1"/>
  <c r="GH277" i="1"/>
  <c r="GE277" i="1"/>
  <c r="GA277" i="1"/>
  <c r="FZ277" i="1"/>
  <c r="GB277" i="1" s="1"/>
  <c r="FY277" i="1"/>
  <c r="FV277" i="1"/>
  <c r="FS277" i="1"/>
  <c r="FO277" i="1"/>
  <c r="FN277" i="1"/>
  <c r="FP277" i="1" s="1"/>
  <c r="FM277" i="1"/>
  <c r="FJ277" i="1"/>
  <c r="FG277" i="1"/>
  <c r="FC277" i="1"/>
  <c r="FB277" i="1"/>
  <c r="FD277" i="1" s="1"/>
  <c r="FA277" i="1"/>
  <c r="EX277" i="1"/>
  <c r="EU277" i="1"/>
  <c r="ER277" i="1"/>
  <c r="EO277" i="1"/>
  <c r="EN277" i="1"/>
  <c r="HB277" i="1" s="1"/>
  <c r="EM277" i="1"/>
  <c r="EL277" i="1"/>
  <c r="EI277" i="1"/>
  <c r="EF277" i="1"/>
  <c r="EC277" i="1"/>
  <c r="DV277" i="1"/>
  <c r="DU277" i="1"/>
  <c r="DW277" i="1" s="1"/>
  <c r="DT277" i="1"/>
  <c r="DQ277" i="1"/>
  <c r="DN277" i="1"/>
  <c r="DM277" i="1"/>
  <c r="DL277" i="1"/>
  <c r="DK277" i="1"/>
  <c r="DH277" i="1"/>
  <c r="DB277" i="1"/>
  <c r="DA277" i="1"/>
  <c r="CZ277" i="1"/>
  <c r="CY277" i="1"/>
  <c r="CV277" i="1"/>
  <c r="CS277" i="1"/>
  <c r="CP277" i="1"/>
  <c r="CO277" i="1"/>
  <c r="CN277" i="1"/>
  <c r="CM277" i="1"/>
  <c r="CJ277" i="1"/>
  <c r="CG277" i="1"/>
  <c r="CC277" i="1"/>
  <c r="CB277" i="1"/>
  <c r="CD277" i="1" s="1"/>
  <c r="CA277" i="1"/>
  <c r="BX277" i="1"/>
  <c r="BU277" i="1"/>
  <c r="BR277" i="1"/>
  <c r="BO277" i="1"/>
  <c r="BL277" i="1"/>
  <c r="BH277" i="1"/>
  <c r="DD277" i="1" s="1"/>
  <c r="BG277" i="1"/>
  <c r="BF277" i="1"/>
  <c r="BC277" i="1"/>
  <c r="AZ277" i="1"/>
  <c r="AW277" i="1"/>
  <c r="AT277" i="1"/>
  <c r="AQ277" i="1"/>
  <c r="AM277" i="1"/>
  <c r="AL277" i="1"/>
  <c r="AK277" i="1"/>
  <c r="AH277" i="1"/>
  <c r="AE277" i="1"/>
  <c r="AB277" i="1"/>
  <c r="Y277" i="1"/>
  <c r="V277" i="1"/>
  <c r="S277" i="1"/>
  <c r="P277" i="1"/>
  <c r="M277" i="1"/>
  <c r="J277" i="1"/>
  <c r="G277" i="1"/>
  <c r="D277" i="1"/>
  <c r="LM276" i="1"/>
  <c r="LJ276" i="1"/>
  <c r="LC276" i="1"/>
  <c r="LB276" i="1"/>
  <c r="LD276" i="1" s="1"/>
  <c r="LA276" i="1"/>
  <c r="KX276" i="1"/>
  <c r="KU276" i="1"/>
  <c r="KR276" i="1"/>
  <c r="KO276" i="1"/>
  <c r="KL276" i="1"/>
  <c r="KH276" i="1"/>
  <c r="LF276" i="1" s="1"/>
  <c r="KG276" i="1"/>
  <c r="LE276" i="1" s="1"/>
  <c r="KF276" i="1"/>
  <c r="KE276" i="1"/>
  <c r="KD276" i="1"/>
  <c r="KC276" i="1"/>
  <c r="JZ276" i="1"/>
  <c r="JV276" i="1"/>
  <c r="JU276" i="1"/>
  <c r="JT276" i="1"/>
  <c r="JQ276" i="1"/>
  <c r="JN276" i="1"/>
  <c r="JK276" i="1"/>
  <c r="JJ276" i="1"/>
  <c r="JI276" i="1"/>
  <c r="JH276" i="1"/>
  <c r="JE276" i="1"/>
  <c r="JB276" i="1"/>
  <c r="IU276" i="1"/>
  <c r="IT276" i="1"/>
  <c r="IS276" i="1"/>
  <c r="IP276" i="1"/>
  <c r="IM276" i="1"/>
  <c r="IF276" i="1"/>
  <c r="IE276" i="1"/>
  <c r="ID276" i="1"/>
  <c r="IA276" i="1"/>
  <c r="HX276" i="1"/>
  <c r="HU276" i="1"/>
  <c r="HQ276" i="1"/>
  <c r="II276" i="1" s="1"/>
  <c r="HP276" i="1"/>
  <c r="HO276" i="1"/>
  <c r="HL276" i="1"/>
  <c r="HI276" i="1"/>
  <c r="HF276" i="1"/>
  <c r="HA276" i="1"/>
  <c r="GZ276" i="1"/>
  <c r="GW276" i="1"/>
  <c r="GT276" i="1"/>
  <c r="GP276" i="1"/>
  <c r="GO276" i="1"/>
  <c r="GQ276" i="1" s="1"/>
  <c r="GN276" i="1"/>
  <c r="GK276" i="1"/>
  <c r="GH276" i="1"/>
  <c r="GE276" i="1"/>
  <c r="GB276" i="1"/>
  <c r="GA276" i="1"/>
  <c r="FZ276" i="1"/>
  <c r="FY276" i="1"/>
  <c r="FV276" i="1"/>
  <c r="FS276" i="1"/>
  <c r="FP276" i="1"/>
  <c r="FO276" i="1"/>
  <c r="FN276" i="1"/>
  <c r="FM276" i="1"/>
  <c r="FJ276" i="1"/>
  <c r="FG276" i="1"/>
  <c r="FC276" i="1"/>
  <c r="FB276" i="1"/>
  <c r="FA276" i="1"/>
  <c r="EX276" i="1"/>
  <c r="EU276" i="1"/>
  <c r="ER276" i="1"/>
  <c r="EO276" i="1"/>
  <c r="EN276" i="1"/>
  <c r="EM276" i="1"/>
  <c r="EL276" i="1"/>
  <c r="EI276" i="1"/>
  <c r="EF276" i="1"/>
  <c r="EC276" i="1"/>
  <c r="DY276" i="1"/>
  <c r="DW276" i="1"/>
  <c r="DV276" i="1"/>
  <c r="DU276" i="1"/>
  <c r="DT276" i="1"/>
  <c r="DQ276" i="1"/>
  <c r="DM276" i="1"/>
  <c r="DL276" i="1"/>
  <c r="DK276" i="1"/>
  <c r="DH276" i="1"/>
  <c r="DA276" i="1"/>
  <c r="CZ276" i="1"/>
  <c r="CY276" i="1"/>
  <c r="CV276" i="1"/>
  <c r="CS276" i="1"/>
  <c r="CP276" i="1"/>
  <c r="CO276" i="1"/>
  <c r="CN276" i="1"/>
  <c r="CM276" i="1"/>
  <c r="CJ276" i="1"/>
  <c r="CG276" i="1"/>
  <c r="CD276" i="1"/>
  <c r="CC276" i="1"/>
  <c r="CB276" i="1"/>
  <c r="CA276" i="1"/>
  <c r="BX276" i="1"/>
  <c r="BU276" i="1"/>
  <c r="BR276" i="1"/>
  <c r="BO276" i="1"/>
  <c r="BL276" i="1"/>
  <c r="BI276" i="1"/>
  <c r="BH276" i="1"/>
  <c r="DD276" i="1" s="1"/>
  <c r="BG276" i="1"/>
  <c r="DC276" i="1" s="1"/>
  <c r="BF276" i="1"/>
  <c r="BC276" i="1"/>
  <c r="AZ276" i="1"/>
  <c r="AW276" i="1"/>
  <c r="AT276" i="1"/>
  <c r="AQ276" i="1"/>
  <c r="AN276" i="1"/>
  <c r="AM276" i="1"/>
  <c r="AL276" i="1"/>
  <c r="AK276" i="1"/>
  <c r="AH276" i="1"/>
  <c r="AE276" i="1"/>
  <c r="AB276" i="1"/>
  <c r="Y276" i="1"/>
  <c r="V276" i="1"/>
  <c r="S276" i="1"/>
  <c r="P276" i="1"/>
  <c r="M276" i="1"/>
  <c r="J276" i="1"/>
  <c r="G276" i="1"/>
  <c r="D276" i="1"/>
  <c r="LM275" i="1"/>
  <c r="LJ275" i="1"/>
  <c r="LF275" i="1"/>
  <c r="LE275" i="1"/>
  <c r="LD275" i="1"/>
  <c r="LC275" i="1"/>
  <c r="LB275" i="1"/>
  <c r="LA275" i="1"/>
  <c r="KX275" i="1"/>
  <c r="KU275" i="1"/>
  <c r="KR275" i="1"/>
  <c r="KO275" i="1"/>
  <c r="KL275" i="1"/>
  <c r="KI275" i="1"/>
  <c r="KH275" i="1"/>
  <c r="KG275" i="1"/>
  <c r="KF275" i="1"/>
  <c r="KE275" i="1"/>
  <c r="KD275" i="1"/>
  <c r="KC275" i="1"/>
  <c r="JZ275" i="1"/>
  <c r="JW275" i="1"/>
  <c r="JV275" i="1"/>
  <c r="JU275" i="1"/>
  <c r="JT275" i="1"/>
  <c r="JQ275" i="1"/>
  <c r="JN275" i="1"/>
  <c r="JK275" i="1"/>
  <c r="JJ275" i="1"/>
  <c r="JI275" i="1"/>
  <c r="JH275" i="1"/>
  <c r="JE275" i="1"/>
  <c r="JB275" i="1"/>
  <c r="IX275" i="1"/>
  <c r="IW275" i="1"/>
  <c r="IV275" i="1"/>
  <c r="IU275" i="1"/>
  <c r="IT275" i="1"/>
  <c r="IS275" i="1"/>
  <c r="IP275" i="1"/>
  <c r="IM275" i="1"/>
  <c r="IJ275" i="1"/>
  <c r="II275" i="1"/>
  <c r="IH275" i="1"/>
  <c r="IG275" i="1"/>
  <c r="IF275" i="1"/>
  <c r="IE275" i="1"/>
  <c r="ID275" i="1"/>
  <c r="IA275" i="1"/>
  <c r="HX275" i="1"/>
  <c r="HU275" i="1"/>
  <c r="HR275" i="1"/>
  <c r="HQ275" i="1"/>
  <c r="HP275" i="1"/>
  <c r="HO275" i="1"/>
  <c r="HL275" i="1"/>
  <c r="HI275" i="1"/>
  <c r="HF275" i="1"/>
  <c r="GZ275" i="1"/>
  <c r="GW275" i="1"/>
  <c r="GT275" i="1"/>
  <c r="GP275" i="1"/>
  <c r="GO275" i="1"/>
  <c r="GQ275" i="1" s="1"/>
  <c r="GN275" i="1"/>
  <c r="GK275" i="1"/>
  <c r="GH275" i="1"/>
  <c r="GE275" i="1"/>
  <c r="GB275" i="1"/>
  <c r="GA275" i="1"/>
  <c r="FZ275" i="1"/>
  <c r="FY275" i="1"/>
  <c r="FV275" i="1"/>
  <c r="FS275" i="1"/>
  <c r="FO275" i="1"/>
  <c r="FN275" i="1"/>
  <c r="FP275" i="1" s="1"/>
  <c r="FM275" i="1"/>
  <c r="FJ275" i="1"/>
  <c r="FG275" i="1"/>
  <c r="FD275" i="1"/>
  <c r="FC275" i="1"/>
  <c r="FB275" i="1"/>
  <c r="FA275" i="1"/>
  <c r="EX275" i="1"/>
  <c r="EU275" i="1"/>
  <c r="ER275" i="1"/>
  <c r="EN275" i="1"/>
  <c r="EM275" i="1"/>
  <c r="HA275" i="1" s="1"/>
  <c r="EL275" i="1"/>
  <c r="EI275" i="1"/>
  <c r="EF275" i="1"/>
  <c r="EC275" i="1"/>
  <c r="DW275" i="1"/>
  <c r="DV275" i="1"/>
  <c r="DU275" i="1"/>
  <c r="DT275" i="1"/>
  <c r="DQ275" i="1"/>
  <c r="DM275" i="1"/>
  <c r="DL275" i="1"/>
  <c r="DN275" i="1" s="1"/>
  <c r="DK275" i="1"/>
  <c r="DH275" i="1"/>
  <c r="DA275" i="1"/>
  <c r="CZ275" i="1"/>
  <c r="CY275" i="1"/>
  <c r="CV275" i="1"/>
  <c r="CS275" i="1"/>
  <c r="CP275" i="1"/>
  <c r="CO275" i="1"/>
  <c r="CN275" i="1"/>
  <c r="CM275" i="1"/>
  <c r="CJ275" i="1"/>
  <c r="CG275" i="1"/>
  <c r="CC275" i="1"/>
  <c r="CB275" i="1"/>
  <c r="CD275" i="1" s="1"/>
  <c r="CA275" i="1"/>
  <c r="BX275" i="1"/>
  <c r="BU275" i="1"/>
  <c r="BR275" i="1"/>
  <c r="BO275" i="1"/>
  <c r="BL275" i="1"/>
  <c r="BH275" i="1"/>
  <c r="BG275" i="1"/>
  <c r="BI275" i="1" s="1"/>
  <c r="BF275" i="1"/>
  <c r="BC275" i="1"/>
  <c r="AZ275" i="1"/>
  <c r="AW275" i="1"/>
  <c r="AT275" i="1"/>
  <c r="AQ275" i="1"/>
  <c r="AN275" i="1"/>
  <c r="AM275" i="1"/>
  <c r="AL275" i="1"/>
  <c r="AK275" i="1"/>
  <c r="AH275" i="1"/>
  <c r="AE275" i="1"/>
  <c r="AB275" i="1"/>
  <c r="Y275" i="1"/>
  <c r="V275" i="1"/>
  <c r="S275" i="1"/>
  <c r="P275" i="1"/>
  <c r="M275" i="1"/>
  <c r="J275" i="1"/>
  <c r="G275" i="1"/>
  <c r="D275" i="1"/>
  <c r="LM274" i="1"/>
  <c r="LJ274" i="1"/>
  <c r="LG274" i="1"/>
  <c r="LC274" i="1"/>
  <c r="LF274" i="1" s="1"/>
  <c r="LB274" i="1"/>
  <c r="LE274" i="1" s="1"/>
  <c r="LA274" i="1"/>
  <c r="KX274" i="1"/>
  <c r="KU274" i="1"/>
  <c r="KR274" i="1"/>
  <c r="KO274" i="1"/>
  <c r="KL274" i="1"/>
  <c r="KI274" i="1"/>
  <c r="KE274" i="1"/>
  <c r="KD274" i="1"/>
  <c r="KF274" i="1" s="1"/>
  <c r="KC274" i="1"/>
  <c r="JZ274" i="1"/>
  <c r="JV274" i="1"/>
  <c r="JU274" i="1"/>
  <c r="JW274" i="1" s="1"/>
  <c r="JT274" i="1"/>
  <c r="JQ274" i="1"/>
  <c r="JN274" i="1"/>
  <c r="JK274" i="1"/>
  <c r="JJ274" i="1"/>
  <c r="JI274" i="1"/>
  <c r="JH274" i="1"/>
  <c r="JE274" i="1"/>
  <c r="JB274" i="1"/>
  <c r="IV274" i="1"/>
  <c r="IU274" i="1"/>
  <c r="IT274" i="1"/>
  <c r="IS274" i="1"/>
  <c r="IP274" i="1"/>
  <c r="IM274" i="1"/>
  <c r="II274" i="1"/>
  <c r="IX274" i="1" s="1"/>
  <c r="IF274" i="1"/>
  <c r="IE274" i="1"/>
  <c r="ID274" i="1"/>
  <c r="IA274" i="1"/>
  <c r="HX274" i="1"/>
  <c r="HU274" i="1"/>
  <c r="HR274" i="1"/>
  <c r="HQ274" i="1"/>
  <c r="HP274" i="1"/>
  <c r="HO274" i="1"/>
  <c r="HL274" i="1"/>
  <c r="HI274" i="1"/>
  <c r="HF274" i="1"/>
  <c r="GZ274" i="1"/>
  <c r="GW274" i="1"/>
  <c r="GT274" i="1"/>
  <c r="GP274" i="1"/>
  <c r="GO274" i="1"/>
  <c r="GN274" i="1"/>
  <c r="GK274" i="1"/>
  <c r="GH274" i="1"/>
  <c r="GE274" i="1"/>
  <c r="GA274" i="1"/>
  <c r="FZ274" i="1"/>
  <c r="FY274" i="1"/>
  <c r="FV274" i="1"/>
  <c r="FS274" i="1"/>
  <c r="FO274" i="1"/>
  <c r="FN274" i="1"/>
  <c r="FM274" i="1"/>
  <c r="FJ274" i="1"/>
  <c r="FG274" i="1"/>
  <c r="FD274" i="1"/>
  <c r="FC274" i="1"/>
  <c r="FB274" i="1"/>
  <c r="FA274" i="1"/>
  <c r="EX274" i="1"/>
  <c r="EU274" i="1"/>
  <c r="ER274" i="1"/>
  <c r="EO274" i="1"/>
  <c r="EN274" i="1"/>
  <c r="HB274" i="1" s="1"/>
  <c r="EM274" i="1"/>
  <c r="HA274" i="1" s="1"/>
  <c r="EL274" i="1"/>
  <c r="EI274" i="1"/>
  <c r="EF274" i="1"/>
  <c r="EC274" i="1"/>
  <c r="DV274" i="1"/>
  <c r="DU274" i="1"/>
  <c r="DW274" i="1" s="1"/>
  <c r="DT274" i="1"/>
  <c r="DQ274" i="1"/>
  <c r="DM274" i="1"/>
  <c r="DN274" i="1" s="1"/>
  <c r="DL274" i="1"/>
  <c r="DK274" i="1"/>
  <c r="DH274" i="1"/>
  <c r="DB274" i="1"/>
  <c r="DA274" i="1"/>
  <c r="CZ274" i="1"/>
  <c r="CY274" i="1"/>
  <c r="CV274" i="1"/>
  <c r="CS274" i="1"/>
  <c r="CO274" i="1"/>
  <c r="CN274" i="1"/>
  <c r="CM274" i="1"/>
  <c r="CJ274" i="1"/>
  <c r="CG274" i="1"/>
  <c r="CC274" i="1"/>
  <c r="CB274" i="1"/>
  <c r="CA274" i="1"/>
  <c r="BX274" i="1"/>
  <c r="BU274" i="1"/>
  <c r="BR274" i="1"/>
  <c r="BO274" i="1"/>
  <c r="BL274" i="1"/>
  <c r="BH274" i="1"/>
  <c r="BG274" i="1"/>
  <c r="BF274" i="1"/>
  <c r="BC274" i="1"/>
  <c r="AZ274" i="1"/>
  <c r="AW274" i="1"/>
  <c r="AS274" i="1"/>
  <c r="DD274" i="1" s="1"/>
  <c r="AR274" i="1"/>
  <c r="AQ274" i="1"/>
  <c r="AM274" i="1"/>
  <c r="AL274" i="1"/>
  <c r="AK274" i="1"/>
  <c r="AH274" i="1"/>
  <c r="AE274" i="1"/>
  <c r="AB274" i="1"/>
  <c r="Y274" i="1"/>
  <c r="V274" i="1"/>
  <c r="S274" i="1"/>
  <c r="P274" i="1"/>
  <c r="M274" i="1"/>
  <c r="J274" i="1"/>
  <c r="G274" i="1"/>
  <c r="D274" i="1"/>
  <c r="LM273" i="1"/>
  <c r="LJ273" i="1"/>
  <c r="LD273" i="1"/>
  <c r="LC273" i="1"/>
  <c r="LF273" i="1" s="1"/>
  <c r="LB273" i="1"/>
  <c r="LE273" i="1" s="1"/>
  <c r="LA273" i="1"/>
  <c r="KX273" i="1"/>
  <c r="KU273" i="1"/>
  <c r="KR273" i="1"/>
  <c r="KO273" i="1"/>
  <c r="KL273" i="1"/>
  <c r="KI273" i="1"/>
  <c r="KF273" i="1"/>
  <c r="KE273" i="1"/>
  <c r="KD273" i="1"/>
  <c r="KC273" i="1"/>
  <c r="JZ273" i="1"/>
  <c r="JV273" i="1"/>
  <c r="JU273" i="1"/>
  <c r="JW273" i="1" s="1"/>
  <c r="JT273" i="1"/>
  <c r="JQ273" i="1"/>
  <c r="JN273" i="1"/>
  <c r="JJ273" i="1"/>
  <c r="JI273" i="1"/>
  <c r="JH273" i="1"/>
  <c r="JE273" i="1"/>
  <c r="JB273" i="1"/>
  <c r="IU273" i="1"/>
  <c r="IT273" i="1"/>
  <c r="IV273" i="1" s="1"/>
  <c r="IS273" i="1"/>
  <c r="IP273" i="1"/>
  <c r="IM273" i="1"/>
  <c r="IF273" i="1"/>
  <c r="IE273" i="1"/>
  <c r="ID273" i="1"/>
  <c r="IA273" i="1"/>
  <c r="HX273" i="1"/>
  <c r="HU273" i="1"/>
  <c r="HQ273" i="1"/>
  <c r="HP273" i="1"/>
  <c r="HO273" i="1"/>
  <c r="HL273" i="1"/>
  <c r="HI273" i="1"/>
  <c r="HF273" i="1"/>
  <c r="GZ273" i="1"/>
  <c r="GW273" i="1"/>
  <c r="GT273" i="1"/>
  <c r="GQ273" i="1"/>
  <c r="GP273" i="1"/>
  <c r="GO273" i="1"/>
  <c r="GN273" i="1"/>
  <c r="GK273" i="1"/>
  <c r="GH273" i="1"/>
  <c r="GE273" i="1"/>
  <c r="GB273" i="1"/>
  <c r="GA273" i="1"/>
  <c r="FZ273" i="1"/>
  <c r="FY273" i="1"/>
  <c r="FV273" i="1"/>
  <c r="FS273" i="1"/>
  <c r="FO273" i="1"/>
  <c r="FN273" i="1"/>
  <c r="FP273" i="1" s="1"/>
  <c r="FM273" i="1"/>
  <c r="FJ273" i="1"/>
  <c r="FG273" i="1"/>
  <c r="FD273" i="1"/>
  <c r="FC273" i="1"/>
  <c r="FB273" i="1"/>
  <c r="FA273" i="1"/>
  <c r="EX273" i="1"/>
  <c r="EU273" i="1"/>
  <c r="ER273" i="1"/>
  <c r="EN273" i="1"/>
  <c r="HB273" i="1" s="1"/>
  <c r="EM273" i="1"/>
  <c r="EL273" i="1"/>
  <c r="EI273" i="1"/>
  <c r="EF273" i="1"/>
  <c r="EC273" i="1"/>
  <c r="DV273" i="1"/>
  <c r="DU273" i="1"/>
  <c r="DW273" i="1" s="1"/>
  <c r="DT273" i="1"/>
  <c r="DQ273" i="1"/>
  <c r="DM273" i="1"/>
  <c r="DL273" i="1"/>
  <c r="DN273" i="1" s="1"/>
  <c r="DK273" i="1"/>
  <c r="DH273" i="1"/>
  <c r="DA273" i="1"/>
  <c r="CZ273" i="1"/>
  <c r="DB273" i="1" s="1"/>
  <c r="CY273" i="1"/>
  <c r="CV273" i="1"/>
  <c r="CS273" i="1"/>
  <c r="CP273" i="1"/>
  <c r="CO273" i="1"/>
  <c r="CN273" i="1"/>
  <c r="CM273" i="1"/>
  <c r="CJ273" i="1"/>
  <c r="CG273" i="1"/>
  <c r="CC273" i="1"/>
  <c r="CA273" i="1"/>
  <c r="BX273" i="1"/>
  <c r="BS273" i="1"/>
  <c r="BR273" i="1"/>
  <c r="BO273" i="1"/>
  <c r="BL273" i="1"/>
  <c r="BI273" i="1"/>
  <c r="BH273" i="1"/>
  <c r="BG273" i="1"/>
  <c r="BF273" i="1"/>
  <c r="BC273" i="1"/>
  <c r="AZ273" i="1"/>
  <c r="AW273" i="1"/>
  <c r="AS273" i="1"/>
  <c r="AR273" i="1"/>
  <c r="AO273" i="1"/>
  <c r="AO281" i="1" s="1"/>
  <c r="AO288" i="1" s="1"/>
  <c r="AN273" i="1"/>
  <c r="AM273" i="1"/>
  <c r="AL273" i="1"/>
  <c r="AK273" i="1"/>
  <c r="AH273" i="1"/>
  <c r="AE273" i="1"/>
  <c r="AB273" i="1"/>
  <c r="Y273" i="1"/>
  <c r="V273" i="1"/>
  <c r="S273" i="1"/>
  <c r="P273" i="1"/>
  <c r="M273" i="1"/>
  <c r="J273" i="1"/>
  <c r="G273" i="1"/>
  <c r="D273" i="1"/>
  <c r="LM272" i="1"/>
  <c r="LJ272" i="1"/>
  <c r="LG272" i="1"/>
  <c r="LC272" i="1"/>
  <c r="LF272" i="1" s="1"/>
  <c r="LB272" i="1"/>
  <c r="LE272" i="1" s="1"/>
  <c r="LA272" i="1"/>
  <c r="KX272" i="1"/>
  <c r="KU272" i="1"/>
  <c r="KR272" i="1"/>
  <c r="KO272" i="1"/>
  <c r="KL272" i="1"/>
  <c r="KI272" i="1"/>
  <c r="KE272" i="1"/>
  <c r="KD272" i="1"/>
  <c r="KF272" i="1" s="1"/>
  <c r="KC272" i="1"/>
  <c r="JZ272" i="1"/>
  <c r="JV272" i="1"/>
  <c r="JU272" i="1"/>
  <c r="JW272" i="1" s="1"/>
  <c r="JT272" i="1"/>
  <c r="JQ272" i="1"/>
  <c r="JN272" i="1"/>
  <c r="JK272" i="1"/>
  <c r="JJ272" i="1"/>
  <c r="JI272" i="1"/>
  <c r="JH272" i="1"/>
  <c r="JE272" i="1"/>
  <c r="JB272" i="1"/>
  <c r="IV272" i="1"/>
  <c r="IU272" i="1"/>
  <c r="IT272" i="1"/>
  <c r="IS272" i="1"/>
  <c r="IP272" i="1"/>
  <c r="IM272" i="1"/>
  <c r="II272" i="1"/>
  <c r="IX272" i="1" s="1"/>
  <c r="IF272" i="1"/>
  <c r="IE272" i="1"/>
  <c r="ID272" i="1"/>
  <c r="IA272" i="1"/>
  <c r="HX272" i="1"/>
  <c r="HU272" i="1"/>
  <c r="HR272" i="1"/>
  <c r="HQ272" i="1"/>
  <c r="HP272" i="1"/>
  <c r="HO272" i="1"/>
  <c r="HL272" i="1"/>
  <c r="HI272" i="1"/>
  <c r="HF272" i="1"/>
  <c r="GZ272" i="1"/>
  <c r="GW272" i="1"/>
  <c r="GT272" i="1"/>
  <c r="GP272" i="1"/>
  <c r="GO272" i="1"/>
  <c r="GN272" i="1"/>
  <c r="GK272" i="1"/>
  <c r="GH272" i="1"/>
  <c r="GE272" i="1"/>
  <c r="GA272" i="1"/>
  <c r="FZ272" i="1"/>
  <c r="FY272" i="1"/>
  <c r="FV272" i="1"/>
  <c r="FS272" i="1"/>
  <c r="FO272" i="1"/>
  <c r="FN272" i="1"/>
  <c r="FM272" i="1"/>
  <c r="FJ272" i="1"/>
  <c r="FG272" i="1"/>
  <c r="FD272" i="1"/>
  <c r="FC272" i="1"/>
  <c r="FB272" i="1"/>
  <c r="FA272" i="1"/>
  <c r="EX272" i="1"/>
  <c r="EU272" i="1"/>
  <c r="ER272" i="1"/>
  <c r="EO272" i="1"/>
  <c r="EN272" i="1"/>
  <c r="HB272" i="1" s="1"/>
  <c r="EM272" i="1"/>
  <c r="HA272" i="1" s="1"/>
  <c r="EL272" i="1"/>
  <c r="EI272" i="1"/>
  <c r="EF272" i="1"/>
  <c r="EC272" i="1"/>
  <c r="DV272" i="1"/>
  <c r="DU272" i="1"/>
  <c r="DW272" i="1" s="1"/>
  <c r="DT272" i="1"/>
  <c r="DQ272" i="1"/>
  <c r="DM272" i="1"/>
  <c r="DN272" i="1" s="1"/>
  <c r="DL272" i="1"/>
  <c r="DK272" i="1"/>
  <c r="DH272" i="1"/>
  <c r="DB272" i="1"/>
  <c r="DA272" i="1"/>
  <c r="CZ272" i="1"/>
  <c r="CY272" i="1"/>
  <c r="CV272" i="1"/>
  <c r="CS272" i="1"/>
  <c r="CO272" i="1"/>
  <c r="CN272" i="1"/>
  <c r="CM272" i="1"/>
  <c r="CJ272" i="1"/>
  <c r="CG272" i="1"/>
  <c r="CC272" i="1"/>
  <c r="CB272" i="1"/>
  <c r="CA272" i="1"/>
  <c r="BX272" i="1"/>
  <c r="BU272" i="1"/>
  <c r="BR272" i="1"/>
  <c r="BO272" i="1"/>
  <c r="BL272" i="1"/>
  <c r="BH272" i="1"/>
  <c r="BG272" i="1"/>
  <c r="BF272" i="1"/>
  <c r="BC272" i="1"/>
  <c r="AZ272" i="1"/>
  <c r="AW272" i="1"/>
  <c r="AS272" i="1"/>
  <c r="AR272" i="1"/>
  <c r="AQ272" i="1"/>
  <c r="AN272" i="1"/>
  <c r="AM272" i="1"/>
  <c r="AL272" i="1"/>
  <c r="AK272" i="1"/>
  <c r="AH272" i="1"/>
  <c r="AE272" i="1"/>
  <c r="AB272" i="1"/>
  <c r="Y272" i="1"/>
  <c r="V272" i="1"/>
  <c r="S272" i="1"/>
  <c r="P272" i="1"/>
  <c r="M272" i="1"/>
  <c r="J272" i="1"/>
  <c r="G272" i="1"/>
  <c r="D272" i="1"/>
  <c r="LM271" i="1"/>
  <c r="LJ271" i="1"/>
  <c r="LD271" i="1"/>
  <c r="LC271" i="1"/>
  <c r="LF271" i="1" s="1"/>
  <c r="LB271" i="1"/>
  <c r="LE271" i="1" s="1"/>
  <c r="LA271" i="1"/>
  <c r="KX271" i="1"/>
  <c r="KU271" i="1"/>
  <c r="KR271" i="1"/>
  <c r="KO271" i="1"/>
  <c r="KL271" i="1"/>
  <c r="KI271" i="1"/>
  <c r="KF271" i="1"/>
  <c r="KE271" i="1"/>
  <c r="KD271" i="1"/>
  <c r="KC271" i="1"/>
  <c r="JZ271" i="1"/>
  <c r="JV271" i="1"/>
  <c r="JU271" i="1"/>
  <c r="JW271" i="1" s="1"/>
  <c r="JT271" i="1"/>
  <c r="JQ271" i="1"/>
  <c r="JP271" i="1"/>
  <c r="JN271" i="1"/>
  <c r="JK271" i="1"/>
  <c r="JJ271" i="1"/>
  <c r="JI271" i="1"/>
  <c r="JH271" i="1"/>
  <c r="JE271" i="1"/>
  <c r="JB271" i="1"/>
  <c r="IU271" i="1"/>
  <c r="IT271" i="1"/>
  <c r="IS271" i="1"/>
  <c r="IP271" i="1"/>
  <c r="IM271" i="1"/>
  <c r="IF271" i="1"/>
  <c r="IE271" i="1"/>
  <c r="ID271" i="1"/>
  <c r="IA271" i="1"/>
  <c r="HX271" i="1"/>
  <c r="HU271" i="1"/>
  <c r="HQ271" i="1"/>
  <c r="HP271" i="1"/>
  <c r="HO271" i="1"/>
  <c r="HL271" i="1"/>
  <c r="HI271" i="1"/>
  <c r="HF271" i="1"/>
  <c r="HA271" i="1"/>
  <c r="GZ271" i="1"/>
  <c r="GW271" i="1"/>
  <c r="GT271" i="1"/>
  <c r="GP271" i="1"/>
  <c r="GO271" i="1"/>
  <c r="GQ271" i="1" s="1"/>
  <c r="GN271" i="1"/>
  <c r="GK271" i="1"/>
  <c r="GH271" i="1"/>
  <c r="GE271" i="1"/>
  <c r="GB271" i="1"/>
  <c r="GA271" i="1"/>
  <c r="FZ271" i="1"/>
  <c r="FY271" i="1"/>
  <c r="FV271" i="1"/>
  <c r="FS271" i="1"/>
  <c r="FP271" i="1"/>
  <c r="FO271" i="1"/>
  <c r="FN271" i="1"/>
  <c r="FM271" i="1"/>
  <c r="FJ271" i="1"/>
  <c r="FG271" i="1"/>
  <c r="FC271" i="1"/>
  <c r="FB271" i="1"/>
  <c r="FA271" i="1"/>
  <c r="EX271" i="1"/>
  <c r="EU271" i="1"/>
  <c r="ER271" i="1"/>
  <c r="EO271" i="1"/>
  <c r="EN271" i="1"/>
  <c r="EM271" i="1"/>
  <c r="EL271" i="1"/>
  <c r="EI271" i="1"/>
  <c r="EF271" i="1"/>
  <c r="EC271" i="1"/>
  <c r="DY271" i="1"/>
  <c r="DW271" i="1"/>
  <c r="DV271" i="1"/>
  <c r="DU271" i="1"/>
  <c r="DT271" i="1"/>
  <c r="DQ271" i="1"/>
  <c r="DM271" i="1"/>
  <c r="DN271" i="1" s="1"/>
  <c r="DL271" i="1"/>
  <c r="DK271" i="1"/>
  <c r="DH271" i="1"/>
  <c r="DA271" i="1"/>
  <c r="DB271" i="1" s="1"/>
  <c r="CZ271" i="1"/>
  <c r="CY271" i="1"/>
  <c r="CV271" i="1"/>
  <c r="CS271" i="1"/>
  <c r="CP271" i="1"/>
  <c r="CO271" i="1"/>
  <c r="CN271" i="1"/>
  <c r="CM271" i="1"/>
  <c r="CJ271" i="1"/>
  <c r="CG271" i="1"/>
  <c r="CD271" i="1"/>
  <c r="CC271" i="1"/>
  <c r="CB271" i="1"/>
  <c r="CA271" i="1"/>
  <c r="BX271" i="1"/>
  <c r="BU271" i="1"/>
  <c r="BR271" i="1"/>
  <c r="BO271" i="1"/>
  <c r="BL271" i="1"/>
  <c r="BI271" i="1"/>
  <c r="BH271" i="1"/>
  <c r="BG271" i="1"/>
  <c r="BF271" i="1"/>
  <c r="BC271" i="1"/>
  <c r="AZ271" i="1"/>
  <c r="AW271" i="1"/>
  <c r="AT271" i="1"/>
  <c r="AS271" i="1"/>
  <c r="DD271" i="1" s="1"/>
  <c r="AR271" i="1"/>
  <c r="DC271" i="1" s="1"/>
  <c r="DE271" i="1" s="1"/>
  <c r="AQ271" i="1"/>
  <c r="AM271" i="1"/>
  <c r="AN271" i="1" s="1"/>
  <c r="AL271" i="1"/>
  <c r="AK271" i="1"/>
  <c r="AH271" i="1"/>
  <c r="AE271" i="1"/>
  <c r="AB271" i="1"/>
  <c r="Y271" i="1"/>
  <c r="V271" i="1"/>
  <c r="S271" i="1"/>
  <c r="P271" i="1"/>
  <c r="M271" i="1"/>
  <c r="J271" i="1"/>
  <c r="G271" i="1"/>
  <c r="D271" i="1"/>
  <c r="LM270" i="1"/>
  <c r="LJ270" i="1"/>
  <c r="LC270" i="1"/>
  <c r="LB270" i="1"/>
  <c r="LA270" i="1"/>
  <c r="KX270" i="1"/>
  <c r="KU270" i="1"/>
  <c r="KR270" i="1"/>
  <c r="KO270" i="1"/>
  <c r="KL270" i="1"/>
  <c r="KH270" i="1"/>
  <c r="KG270" i="1"/>
  <c r="KE270" i="1"/>
  <c r="KD270" i="1"/>
  <c r="KF270" i="1" s="1"/>
  <c r="KC270" i="1"/>
  <c r="JX270" i="1"/>
  <c r="JZ270" i="1" s="1"/>
  <c r="JV270" i="1"/>
  <c r="JU270" i="1"/>
  <c r="JW270" i="1" s="1"/>
  <c r="JT270" i="1"/>
  <c r="JQ270" i="1"/>
  <c r="JN270" i="1"/>
  <c r="JJ270" i="1"/>
  <c r="JI270" i="1"/>
  <c r="JK270" i="1" s="1"/>
  <c r="JH270" i="1"/>
  <c r="JE270" i="1"/>
  <c r="JB270" i="1"/>
  <c r="IU270" i="1"/>
  <c r="IV270" i="1" s="1"/>
  <c r="IT270" i="1"/>
  <c r="IS270" i="1"/>
  <c r="IP270" i="1"/>
  <c r="IM270" i="1"/>
  <c r="IG270" i="1"/>
  <c r="IF270" i="1"/>
  <c r="IE270" i="1"/>
  <c r="IH270" i="1" s="1"/>
  <c r="ID270" i="1"/>
  <c r="IA270" i="1"/>
  <c r="HX270" i="1"/>
  <c r="HU270" i="1"/>
  <c r="HQ270" i="1"/>
  <c r="HP270" i="1"/>
  <c r="HO270" i="1"/>
  <c r="HL270" i="1"/>
  <c r="HI270" i="1"/>
  <c r="HF270" i="1"/>
  <c r="GZ270" i="1"/>
  <c r="GW270" i="1"/>
  <c r="GT270" i="1"/>
  <c r="GQ270" i="1"/>
  <c r="GP270" i="1"/>
  <c r="GO270" i="1"/>
  <c r="GN270" i="1"/>
  <c r="GK270" i="1"/>
  <c r="GH270" i="1"/>
  <c r="GE270" i="1"/>
  <c r="GB270" i="1"/>
  <c r="GA270" i="1"/>
  <c r="FZ270" i="1"/>
  <c r="FY270" i="1"/>
  <c r="FV270" i="1"/>
  <c r="FS270" i="1"/>
  <c r="FO270" i="1"/>
  <c r="FN270" i="1"/>
  <c r="FM270" i="1"/>
  <c r="FJ270" i="1"/>
  <c r="FG270" i="1"/>
  <c r="FC270" i="1"/>
  <c r="FD270" i="1" s="1"/>
  <c r="FB270" i="1"/>
  <c r="FA270" i="1"/>
  <c r="EX270" i="1"/>
  <c r="EU270" i="1"/>
  <c r="ER270" i="1"/>
  <c r="EN270" i="1"/>
  <c r="EM270" i="1"/>
  <c r="EO270" i="1" s="1"/>
  <c r="EL270" i="1"/>
  <c r="EI270" i="1"/>
  <c r="EF270" i="1"/>
  <c r="EC270" i="1"/>
  <c r="DV270" i="1"/>
  <c r="DU270" i="1"/>
  <c r="DW270" i="1" s="1"/>
  <c r="DT270" i="1"/>
  <c r="DQ270" i="1"/>
  <c r="DN270" i="1"/>
  <c r="DM270" i="1"/>
  <c r="DL270" i="1"/>
  <c r="DK270" i="1"/>
  <c r="DH270" i="1"/>
  <c r="DC270" i="1"/>
  <c r="DB270" i="1"/>
  <c r="DA270" i="1"/>
  <c r="CZ270" i="1"/>
  <c r="CY270" i="1"/>
  <c r="CV270" i="1"/>
  <c r="CS270" i="1"/>
  <c r="CO270" i="1"/>
  <c r="CP270" i="1" s="1"/>
  <c r="CN270" i="1"/>
  <c r="CM270" i="1"/>
  <c r="CJ270" i="1"/>
  <c r="CG270" i="1"/>
  <c r="CC270" i="1"/>
  <c r="CB270" i="1"/>
  <c r="CA270" i="1"/>
  <c r="BX270" i="1"/>
  <c r="BU270" i="1"/>
  <c r="BR270" i="1"/>
  <c r="BO270" i="1"/>
  <c r="BL270" i="1"/>
  <c r="BI270" i="1"/>
  <c r="BH270" i="1"/>
  <c r="BG270" i="1"/>
  <c r="BF270" i="1"/>
  <c r="BC270" i="1"/>
  <c r="AZ270" i="1"/>
  <c r="AW270" i="1"/>
  <c r="AT270" i="1"/>
  <c r="AQ270" i="1"/>
  <c r="AN270" i="1"/>
  <c r="AM270" i="1"/>
  <c r="AL270" i="1"/>
  <c r="DX270" i="1" s="1"/>
  <c r="AK270" i="1"/>
  <c r="AH270" i="1"/>
  <c r="AE270" i="1"/>
  <c r="AB270" i="1"/>
  <c r="Y270" i="1"/>
  <c r="V270" i="1"/>
  <c r="S270" i="1"/>
  <c r="P270" i="1"/>
  <c r="M270" i="1"/>
  <c r="J270" i="1"/>
  <c r="G270" i="1"/>
  <c r="D270" i="1"/>
  <c r="LM269" i="1"/>
  <c r="LJ269" i="1"/>
  <c r="LF269" i="1"/>
  <c r="LC269" i="1"/>
  <c r="LB269" i="1"/>
  <c r="LD269" i="1" s="1"/>
  <c r="LA269" i="1"/>
  <c r="KX269" i="1"/>
  <c r="KU269" i="1"/>
  <c r="KR269" i="1"/>
  <c r="KO269" i="1"/>
  <c r="KL269" i="1"/>
  <c r="KG269" i="1"/>
  <c r="KF269" i="1"/>
  <c r="KE269" i="1"/>
  <c r="KD269" i="1"/>
  <c r="KC269" i="1"/>
  <c r="JZ269" i="1"/>
  <c r="JV269" i="1"/>
  <c r="JU269" i="1"/>
  <c r="JW269" i="1" s="1"/>
  <c r="JT269" i="1"/>
  <c r="JQ269" i="1"/>
  <c r="JN269" i="1"/>
  <c r="JK269" i="1"/>
  <c r="JJ269" i="1"/>
  <c r="JI269" i="1"/>
  <c r="JH269" i="1"/>
  <c r="JE269" i="1"/>
  <c r="JB269" i="1"/>
  <c r="IU269" i="1"/>
  <c r="IT269" i="1"/>
  <c r="IS269" i="1"/>
  <c r="IP269" i="1"/>
  <c r="IM269" i="1"/>
  <c r="II269" i="1"/>
  <c r="IX269" i="1" s="1"/>
  <c r="IF269" i="1"/>
  <c r="IE269" i="1"/>
  <c r="IG269" i="1" s="1"/>
  <c r="ID269" i="1"/>
  <c r="IA269" i="1"/>
  <c r="HX269" i="1"/>
  <c r="HU269" i="1"/>
  <c r="HQ269" i="1"/>
  <c r="HP269" i="1"/>
  <c r="HO269" i="1"/>
  <c r="HL269" i="1"/>
  <c r="HI269" i="1"/>
  <c r="HF269" i="1"/>
  <c r="GZ269" i="1"/>
  <c r="GW269" i="1"/>
  <c r="GT269" i="1"/>
  <c r="GP269" i="1"/>
  <c r="GO269" i="1"/>
  <c r="GQ269" i="1" s="1"/>
  <c r="GN269" i="1"/>
  <c r="GK269" i="1"/>
  <c r="GH269" i="1"/>
  <c r="GE269" i="1"/>
  <c r="GB269" i="1"/>
  <c r="GA269" i="1"/>
  <c r="FZ269" i="1"/>
  <c r="FY269" i="1"/>
  <c r="FV269" i="1"/>
  <c r="FS269" i="1"/>
  <c r="FO269" i="1"/>
  <c r="FP269" i="1" s="1"/>
  <c r="FN269" i="1"/>
  <c r="FM269" i="1"/>
  <c r="FJ269" i="1"/>
  <c r="FG269" i="1"/>
  <c r="FC269" i="1"/>
  <c r="FB269" i="1"/>
  <c r="FD269" i="1" s="1"/>
  <c r="FA269" i="1"/>
  <c r="EX269" i="1"/>
  <c r="EU269" i="1"/>
  <c r="ER269" i="1"/>
  <c r="EO269" i="1"/>
  <c r="EN269" i="1"/>
  <c r="HB269" i="1" s="1"/>
  <c r="EM269" i="1"/>
  <c r="HA269" i="1" s="1"/>
  <c r="EL269" i="1"/>
  <c r="EI269" i="1"/>
  <c r="EF269" i="1"/>
  <c r="EC269" i="1"/>
  <c r="DW269" i="1"/>
  <c r="DV269" i="1"/>
  <c r="DU269" i="1"/>
  <c r="DT269" i="1"/>
  <c r="DQ269" i="1"/>
  <c r="DM269" i="1"/>
  <c r="DN269" i="1" s="1"/>
  <c r="DL269" i="1"/>
  <c r="DK269" i="1"/>
  <c r="DH269" i="1"/>
  <c r="DA269" i="1"/>
  <c r="DB269" i="1" s="1"/>
  <c r="CZ269" i="1"/>
  <c r="CY269" i="1"/>
  <c r="CV269" i="1"/>
  <c r="CS269" i="1"/>
  <c r="CP269" i="1"/>
  <c r="CO269" i="1"/>
  <c r="CN269" i="1"/>
  <c r="CM269" i="1"/>
  <c r="CJ269" i="1"/>
  <c r="CG269" i="1"/>
  <c r="CD269" i="1"/>
  <c r="CC269" i="1"/>
  <c r="CB269" i="1"/>
  <c r="CA269" i="1"/>
  <c r="BX269" i="1"/>
  <c r="BU269" i="1"/>
  <c r="BR269" i="1"/>
  <c r="BO269" i="1"/>
  <c r="BL269" i="1"/>
  <c r="BI269" i="1"/>
  <c r="BH269" i="1"/>
  <c r="DD269" i="1" s="1"/>
  <c r="DY269" i="1" s="1"/>
  <c r="LO269" i="1" s="1"/>
  <c r="BG269" i="1"/>
  <c r="DC269" i="1" s="1"/>
  <c r="DE269" i="1" s="1"/>
  <c r="BF269" i="1"/>
  <c r="BC269" i="1"/>
  <c r="AZ269" i="1"/>
  <c r="AW269" i="1"/>
  <c r="AT269" i="1"/>
  <c r="AQ269" i="1"/>
  <c r="AN269" i="1"/>
  <c r="AM269" i="1"/>
  <c r="AL269" i="1"/>
  <c r="AK269" i="1"/>
  <c r="AH269" i="1"/>
  <c r="AE269" i="1"/>
  <c r="AB269" i="1"/>
  <c r="Y269" i="1"/>
  <c r="V269" i="1"/>
  <c r="S269" i="1"/>
  <c r="P269" i="1"/>
  <c r="M269" i="1"/>
  <c r="J269" i="1"/>
  <c r="G269" i="1"/>
  <c r="D269" i="1"/>
  <c r="LM268" i="1"/>
  <c r="LJ268" i="1"/>
  <c r="LF268" i="1"/>
  <c r="LE268" i="1"/>
  <c r="LD268" i="1"/>
  <c r="LC268" i="1"/>
  <c r="LB268" i="1"/>
  <c r="LA268" i="1"/>
  <c r="KX268" i="1"/>
  <c r="KU268" i="1"/>
  <c r="KR268" i="1"/>
  <c r="KO268" i="1"/>
  <c r="KL268" i="1"/>
  <c r="KI268" i="1"/>
  <c r="KH268" i="1"/>
  <c r="KG268" i="1"/>
  <c r="KE268" i="1"/>
  <c r="KD268" i="1"/>
  <c r="KF268" i="1" s="1"/>
  <c r="KC268" i="1"/>
  <c r="JZ268" i="1"/>
  <c r="JX268" i="1"/>
  <c r="JX281" i="1" s="1"/>
  <c r="JV268" i="1"/>
  <c r="JU268" i="1"/>
  <c r="JW268" i="1" s="1"/>
  <c r="JT268" i="1"/>
  <c r="JQ268" i="1"/>
  <c r="JN268" i="1"/>
  <c r="JK268" i="1"/>
  <c r="JJ268" i="1"/>
  <c r="JI268" i="1"/>
  <c r="JH268" i="1"/>
  <c r="JE268" i="1"/>
  <c r="JB268" i="1"/>
  <c r="IX268" i="1"/>
  <c r="IV268" i="1"/>
  <c r="IU268" i="1"/>
  <c r="IT268" i="1"/>
  <c r="IS268" i="1"/>
  <c r="IP268" i="1"/>
  <c r="IM268" i="1"/>
  <c r="II268" i="1"/>
  <c r="IF268" i="1"/>
  <c r="IE268" i="1"/>
  <c r="ID268" i="1"/>
  <c r="IA268" i="1"/>
  <c r="HX268" i="1"/>
  <c r="HU268" i="1"/>
  <c r="HR268" i="1"/>
  <c r="HQ268" i="1"/>
  <c r="HP268" i="1"/>
  <c r="HO268" i="1"/>
  <c r="HL268" i="1"/>
  <c r="HI268" i="1"/>
  <c r="HF268" i="1"/>
  <c r="GZ268" i="1"/>
  <c r="GW268" i="1"/>
  <c r="GT268" i="1"/>
  <c r="GP268" i="1"/>
  <c r="GO268" i="1"/>
  <c r="GQ268" i="1" s="1"/>
  <c r="GN268" i="1"/>
  <c r="GK268" i="1"/>
  <c r="GH268" i="1"/>
  <c r="GE268" i="1"/>
  <c r="GA268" i="1"/>
  <c r="FZ268" i="1"/>
  <c r="FY268" i="1"/>
  <c r="FV268" i="1"/>
  <c r="FS268" i="1"/>
  <c r="FO268" i="1"/>
  <c r="FP268" i="1" s="1"/>
  <c r="FN268" i="1"/>
  <c r="FM268" i="1"/>
  <c r="FJ268" i="1"/>
  <c r="FG268" i="1"/>
  <c r="FD268" i="1"/>
  <c r="FC268" i="1"/>
  <c r="FB268" i="1"/>
  <c r="FA268" i="1"/>
  <c r="EX268" i="1"/>
  <c r="EU268" i="1"/>
  <c r="ER268" i="1"/>
  <c r="EO268" i="1"/>
  <c r="EN268" i="1"/>
  <c r="EM268" i="1"/>
  <c r="HA268" i="1" s="1"/>
  <c r="EL268" i="1"/>
  <c r="EI268" i="1"/>
  <c r="EF268" i="1"/>
  <c r="EC268" i="1"/>
  <c r="DV268" i="1"/>
  <c r="DU268" i="1"/>
  <c r="DW268" i="1" s="1"/>
  <c r="DT268" i="1"/>
  <c r="DQ268" i="1"/>
  <c r="DN268" i="1"/>
  <c r="DM268" i="1"/>
  <c r="DL268" i="1"/>
  <c r="DK268" i="1"/>
  <c r="DH268" i="1"/>
  <c r="DB268" i="1"/>
  <c r="DA268" i="1"/>
  <c r="CZ268" i="1"/>
  <c r="CY268" i="1"/>
  <c r="CV268" i="1"/>
  <c r="CS268" i="1"/>
  <c r="CO268" i="1"/>
  <c r="CN268" i="1"/>
  <c r="CM268" i="1"/>
  <c r="CJ268" i="1"/>
  <c r="CG268" i="1"/>
  <c r="CC268" i="1"/>
  <c r="CD268" i="1" s="1"/>
  <c r="CB268" i="1"/>
  <c r="CA268" i="1"/>
  <c r="BX268" i="1"/>
  <c r="BU268" i="1"/>
  <c r="BR268" i="1"/>
  <c r="BO268" i="1"/>
  <c r="BL268" i="1"/>
  <c r="BH268" i="1"/>
  <c r="BG268" i="1"/>
  <c r="BF268" i="1"/>
  <c r="BC268" i="1"/>
  <c r="AZ268" i="1"/>
  <c r="AW268" i="1"/>
  <c r="AT268" i="1"/>
  <c r="AQ268" i="1"/>
  <c r="AM268" i="1"/>
  <c r="AL268" i="1"/>
  <c r="AK268" i="1"/>
  <c r="AH268" i="1"/>
  <c r="AE268" i="1"/>
  <c r="AB268" i="1"/>
  <c r="Y268" i="1"/>
  <c r="V268" i="1"/>
  <c r="S268" i="1"/>
  <c r="P268" i="1"/>
  <c r="M268" i="1"/>
  <c r="J268" i="1"/>
  <c r="G268" i="1"/>
  <c r="D268" i="1"/>
  <c r="LM267" i="1"/>
  <c r="LJ267" i="1"/>
  <c r="LC267" i="1"/>
  <c r="LB267" i="1"/>
  <c r="LD267" i="1" s="1"/>
  <c r="LA267" i="1"/>
  <c r="KX267" i="1"/>
  <c r="KU267" i="1"/>
  <c r="KR267" i="1"/>
  <c r="KO267" i="1"/>
  <c r="KL267" i="1"/>
  <c r="KH267" i="1"/>
  <c r="LF267" i="1" s="1"/>
  <c r="KG267" i="1"/>
  <c r="KF267" i="1"/>
  <c r="KE267" i="1"/>
  <c r="KD267" i="1"/>
  <c r="KC267" i="1"/>
  <c r="JZ267" i="1"/>
  <c r="JV267" i="1"/>
  <c r="JU267" i="1"/>
  <c r="JT267" i="1"/>
  <c r="JQ267" i="1"/>
  <c r="JP267" i="1"/>
  <c r="JP281" i="1" s="1"/>
  <c r="JP288" i="1" s="1"/>
  <c r="JN267" i="1"/>
  <c r="JJ267" i="1"/>
  <c r="JI267" i="1"/>
  <c r="JK267" i="1" s="1"/>
  <c r="JH267" i="1"/>
  <c r="JE267" i="1"/>
  <c r="JB267" i="1"/>
  <c r="IU267" i="1"/>
  <c r="IT267" i="1"/>
  <c r="IS267" i="1"/>
  <c r="IP267" i="1"/>
  <c r="IM267" i="1"/>
  <c r="IG267" i="1"/>
  <c r="IF267" i="1"/>
  <c r="IE267" i="1"/>
  <c r="ID267" i="1"/>
  <c r="IA267" i="1"/>
  <c r="HX267" i="1"/>
  <c r="HU267" i="1"/>
  <c r="HQ267" i="1"/>
  <c r="II267" i="1" s="1"/>
  <c r="IX267" i="1" s="1"/>
  <c r="HP267" i="1"/>
  <c r="HO267" i="1"/>
  <c r="HL267" i="1"/>
  <c r="HI267" i="1"/>
  <c r="HF267" i="1"/>
  <c r="GZ267" i="1"/>
  <c r="GW267" i="1"/>
  <c r="GT267" i="1"/>
  <c r="GP267" i="1"/>
  <c r="GO267" i="1"/>
  <c r="GQ267" i="1" s="1"/>
  <c r="GN267" i="1"/>
  <c r="GK267" i="1"/>
  <c r="GH267" i="1"/>
  <c r="GE267" i="1"/>
  <c r="GB267" i="1"/>
  <c r="GA267" i="1"/>
  <c r="FZ267" i="1"/>
  <c r="FY267" i="1"/>
  <c r="FV267" i="1"/>
  <c r="FS267" i="1"/>
  <c r="FO267" i="1"/>
  <c r="FP267" i="1" s="1"/>
  <c r="FN267" i="1"/>
  <c r="FM267" i="1"/>
  <c r="FJ267" i="1"/>
  <c r="FG267" i="1"/>
  <c r="FC267" i="1"/>
  <c r="FB267" i="1"/>
  <c r="FA267" i="1"/>
  <c r="EX267" i="1"/>
  <c r="EU267" i="1"/>
  <c r="ER267" i="1"/>
  <c r="EN267" i="1"/>
  <c r="EM267" i="1"/>
  <c r="EL267" i="1"/>
  <c r="EI267" i="1"/>
  <c r="EF267" i="1"/>
  <c r="EC267" i="1"/>
  <c r="DV267" i="1"/>
  <c r="DU267" i="1"/>
  <c r="DW267" i="1" s="1"/>
  <c r="DT267" i="1"/>
  <c r="DQ267" i="1"/>
  <c r="DM267" i="1"/>
  <c r="DN267" i="1" s="1"/>
  <c r="DL267" i="1"/>
  <c r="DK267" i="1"/>
  <c r="DH267" i="1"/>
  <c r="DA267" i="1"/>
  <c r="DB267" i="1" s="1"/>
  <c r="CZ267" i="1"/>
  <c r="CY267" i="1"/>
  <c r="CV267" i="1"/>
  <c r="CS267" i="1"/>
  <c r="CP267" i="1"/>
  <c r="CO267" i="1"/>
  <c r="CN267" i="1"/>
  <c r="CM267" i="1"/>
  <c r="CJ267" i="1"/>
  <c r="CG267" i="1"/>
  <c r="CD267" i="1"/>
  <c r="CC267" i="1"/>
  <c r="CB267" i="1"/>
  <c r="CA267" i="1"/>
  <c r="BX267" i="1"/>
  <c r="BU267" i="1"/>
  <c r="BR267" i="1"/>
  <c r="BO267" i="1"/>
  <c r="BL267" i="1"/>
  <c r="BI267" i="1"/>
  <c r="BH267" i="1"/>
  <c r="BG267" i="1"/>
  <c r="DC267" i="1" s="1"/>
  <c r="BF267" i="1"/>
  <c r="BC267" i="1"/>
  <c r="AZ267" i="1"/>
  <c r="AW267" i="1"/>
  <c r="AT267" i="1"/>
  <c r="AQ267" i="1"/>
  <c r="AN267" i="1"/>
  <c r="AM267" i="1"/>
  <c r="AL267" i="1"/>
  <c r="AK267" i="1"/>
  <c r="AH267" i="1"/>
  <c r="AE267" i="1"/>
  <c r="AB267" i="1"/>
  <c r="Y267" i="1"/>
  <c r="V267" i="1"/>
  <c r="S267" i="1"/>
  <c r="P267" i="1"/>
  <c r="M267" i="1"/>
  <c r="J267" i="1"/>
  <c r="G267" i="1"/>
  <c r="D267" i="1"/>
  <c r="LM266" i="1"/>
  <c r="LJ266" i="1"/>
  <c r="LF266" i="1"/>
  <c r="LE266" i="1"/>
  <c r="LG266" i="1" s="1"/>
  <c r="LD266" i="1"/>
  <c r="LC266" i="1"/>
  <c r="LB266" i="1"/>
  <c r="LA266" i="1"/>
  <c r="KX266" i="1"/>
  <c r="KU266" i="1"/>
  <c r="KR266" i="1"/>
  <c r="KO266" i="1"/>
  <c r="KL266" i="1"/>
  <c r="KI266" i="1"/>
  <c r="KH266" i="1"/>
  <c r="KE266" i="1"/>
  <c r="KF266" i="1" s="1"/>
  <c r="KD266" i="1"/>
  <c r="KC266" i="1"/>
  <c r="JZ266" i="1"/>
  <c r="JW266" i="1"/>
  <c r="JV266" i="1"/>
  <c r="JU266" i="1"/>
  <c r="JT266" i="1"/>
  <c r="JQ266" i="1"/>
  <c r="JN266" i="1"/>
  <c r="JJ266" i="1"/>
  <c r="JI266" i="1"/>
  <c r="JK266" i="1" s="1"/>
  <c r="JH266" i="1"/>
  <c r="JE266" i="1"/>
  <c r="JB266" i="1"/>
  <c r="IV266" i="1"/>
  <c r="IU266" i="1"/>
  <c r="IT266" i="1"/>
  <c r="IS266" i="1"/>
  <c r="IP266" i="1"/>
  <c r="IM266" i="1"/>
  <c r="II266" i="1"/>
  <c r="IX266" i="1" s="1"/>
  <c r="IH266" i="1"/>
  <c r="IG266" i="1"/>
  <c r="IF266" i="1"/>
  <c r="IE266" i="1"/>
  <c r="ID266" i="1"/>
  <c r="IA266" i="1"/>
  <c r="HX266" i="1"/>
  <c r="HU266" i="1"/>
  <c r="HR266" i="1"/>
  <c r="HQ266" i="1"/>
  <c r="HP266" i="1"/>
  <c r="HO266" i="1"/>
  <c r="HL266" i="1"/>
  <c r="HI266" i="1"/>
  <c r="HF266" i="1"/>
  <c r="GZ266" i="1"/>
  <c r="GW266" i="1"/>
  <c r="GT266" i="1"/>
  <c r="GP266" i="1"/>
  <c r="GO266" i="1"/>
  <c r="GQ266" i="1" s="1"/>
  <c r="GN266" i="1"/>
  <c r="GK266" i="1"/>
  <c r="GH266" i="1"/>
  <c r="GE266" i="1"/>
  <c r="GA266" i="1"/>
  <c r="GB266" i="1" s="1"/>
  <c r="FZ266" i="1"/>
  <c r="FY266" i="1"/>
  <c r="FV266" i="1"/>
  <c r="FS266" i="1"/>
  <c r="FP266" i="1"/>
  <c r="FO266" i="1"/>
  <c r="FN266" i="1"/>
  <c r="FM266" i="1"/>
  <c r="FJ266" i="1"/>
  <c r="FG266" i="1"/>
  <c r="FD266" i="1"/>
  <c r="FC266" i="1"/>
  <c r="FB266" i="1"/>
  <c r="FA266" i="1"/>
  <c r="EX266" i="1"/>
  <c r="EU266" i="1"/>
  <c r="ER266" i="1"/>
  <c r="EN266" i="1"/>
  <c r="EM266" i="1"/>
  <c r="EL266" i="1"/>
  <c r="EI266" i="1"/>
  <c r="EF266" i="1"/>
  <c r="EC266" i="1"/>
  <c r="DW266" i="1"/>
  <c r="DV266" i="1"/>
  <c r="DU266" i="1"/>
  <c r="DT266" i="1"/>
  <c r="DQ266" i="1"/>
  <c r="DM266" i="1"/>
  <c r="DL266" i="1"/>
  <c r="DK266" i="1"/>
  <c r="DH266" i="1"/>
  <c r="DA266" i="1"/>
  <c r="CZ266" i="1"/>
  <c r="CY266" i="1"/>
  <c r="CV266" i="1"/>
  <c r="CS266" i="1"/>
  <c r="CO266" i="1"/>
  <c r="CP266" i="1" s="1"/>
  <c r="CN266" i="1"/>
  <c r="CM266" i="1"/>
  <c r="CJ266" i="1"/>
  <c r="CG266" i="1"/>
  <c r="CD266" i="1"/>
  <c r="CC266" i="1"/>
  <c r="CB266" i="1"/>
  <c r="CA266" i="1"/>
  <c r="BX266" i="1"/>
  <c r="BU266" i="1"/>
  <c r="BR266" i="1"/>
  <c r="BO266" i="1"/>
  <c r="BL266" i="1"/>
  <c r="BH266" i="1"/>
  <c r="BG266" i="1"/>
  <c r="BI266" i="1" s="1"/>
  <c r="BF266" i="1"/>
  <c r="BC266" i="1"/>
  <c r="AZ266" i="1"/>
  <c r="AW266" i="1"/>
  <c r="AT266" i="1"/>
  <c r="AQ266" i="1"/>
  <c r="AM266" i="1"/>
  <c r="AN266" i="1" s="1"/>
  <c r="AL266" i="1"/>
  <c r="AK266" i="1"/>
  <c r="AH266" i="1"/>
  <c r="AE266" i="1"/>
  <c r="AB266" i="1"/>
  <c r="Y266" i="1"/>
  <c r="V266" i="1"/>
  <c r="S266" i="1"/>
  <c r="P266" i="1"/>
  <c r="M266" i="1"/>
  <c r="J266" i="1"/>
  <c r="G266" i="1"/>
  <c r="D266" i="1"/>
  <c r="LM265" i="1"/>
  <c r="LJ265" i="1"/>
  <c r="LC265" i="1"/>
  <c r="LB265" i="1"/>
  <c r="LA265" i="1"/>
  <c r="KX265" i="1"/>
  <c r="KU265" i="1"/>
  <c r="KR265" i="1"/>
  <c r="KO265" i="1"/>
  <c r="KL265" i="1"/>
  <c r="KH265" i="1"/>
  <c r="KG265" i="1"/>
  <c r="KE265" i="1"/>
  <c r="KD265" i="1"/>
  <c r="KF265" i="1" s="1"/>
  <c r="KC265" i="1"/>
  <c r="JZ265" i="1"/>
  <c r="JV265" i="1"/>
  <c r="JW265" i="1" s="1"/>
  <c r="JU265" i="1"/>
  <c r="JT265" i="1"/>
  <c r="JQ265" i="1"/>
  <c r="JN265" i="1"/>
  <c r="JK265" i="1"/>
  <c r="JJ265" i="1"/>
  <c r="JI265" i="1"/>
  <c r="JH265" i="1"/>
  <c r="JE265" i="1"/>
  <c r="JB265" i="1"/>
  <c r="IU265" i="1"/>
  <c r="IT265" i="1"/>
  <c r="IV265" i="1" s="1"/>
  <c r="IS265" i="1"/>
  <c r="IP265" i="1"/>
  <c r="IM265" i="1"/>
  <c r="IF265" i="1"/>
  <c r="IE265" i="1"/>
  <c r="ID265" i="1"/>
  <c r="IA265" i="1"/>
  <c r="HX265" i="1"/>
  <c r="HU265" i="1"/>
  <c r="HQ265" i="1"/>
  <c r="HP265" i="1"/>
  <c r="HO265" i="1"/>
  <c r="HL265" i="1"/>
  <c r="HI265" i="1"/>
  <c r="HF265" i="1"/>
  <c r="GZ265" i="1"/>
  <c r="GW265" i="1"/>
  <c r="GT265" i="1"/>
  <c r="GQ265" i="1"/>
  <c r="GP265" i="1"/>
  <c r="GO265" i="1"/>
  <c r="GN265" i="1"/>
  <c r="GK265" i="1"/>
  <c r="GH265" i="1"/>
  <c r="GE265" i="1"/>
  <c r="GB265" i="1"/>
  <c r="GA265" i="1"/>
  <c r="FZ265" i="1"/>
  <c r="FY265" i="1"/>
  <c r="FV265" i="1"/>
  <c r="FS265" i="1"/>
  <c r="FO265" i="1"/>
  <c r="FN265" i="1"/>
  <c r="FP265" i="1" s="1"/>
  <c r="FM265" i="1"/>
  <c r="FJ265" i="1"/>
  <c r="FG265" i="1"/>
  <c r="FC265" i="1"/>
  <c r="FB265" i="1"/>
  <c r="FD265" i="1" s="1"/>
  <c r="FA265" i="1"/>
  <c r="EX265" i="1"/>
  <c r="EU265" i="1"/>
  <c r="ER265" i="1"/>
  <c r="EO265" i="1"/>
  <c r="EN265" i="1"/>
  <c r="EM265" i="1"/>
  <c r="HA265" i="1" s="1"/>
  <c r="EL265" i="1"/>
  <c r="EI265" i="1"/>
  <c r="EF265" i="1"/>
  <c r="EC265" i="1"/>
  <c r="DV265" i="1"/>
  <c r="DW265" i="1" s="1"/>
  <c r="DU265" i="1"/>
  <c r="DT265" i="1"/>
  <c r="DQ265" i="1"/>
  <c r="DN265" i="1"/>
  <c r="DM265" i="1"/>
  <c r="DL265" i="1"/>
  <c r="DK265" i="1"/>
  <c r="DH265" i="1"/>
  <c r="DC265" i="1"/>
  <c r="DB265" i="1"/>
  <c r="DA265" i="1"/>
  <c r="CZ265" i="1"/>
  <c r="CY265" i="1"/>
  <c r="CV265" i="1"/>
  <c r="CS265" i="1"/>
  <c r="CO265" i="1"/>
  <c r="CN265" i="1"/>
  <c r="CM265" i="1"/>
  <c r="CJ265" i="1"/>
  <c r="CG265" i="1"/>
  <c r="CD265" i="1"/>
  <c r="CC265" i="1"/>
  <c r="CB265" i="1"/>
  <c r="CA265" i="1"/>
  <c r="BX265" i="1"/>
  <c r="BU265" i="1"/>
  <c r="BR265" i="1"/>
  <c r="BO265" i="1"/>
  <c r="BL265" i="1"/>
  <c r="BH265" i="1"/>
  <c r="BG265" i="1"/>
  <c r="BF265" i="1"/>
  <c r="BC265" i="1"/>
  <c r="AZ265" i="1"/>
  <c r="AW265" i="1"/>
  <c r="AT265" i="1"/>
  <c r="AQ265" i="1"/>
  <c r="AM265" i="1"/>
  <c r="AL265" i="1"/>
  <c r="AK265" i="1"/>
  <c r="AH265" i="1"/>
  <c r="AE265" i="1"/>
  <c r="AB265" i="1"/>
  <c r="Y265" i="1"/>
  <c r="V265" i="1"/>
  <c r="S265" i="1"/>
  <c r="P265" i="1"/>
  <c r="M265" i="1"/>
  <c r="J265" i="1"/>
  <c r="G265" i="1"/>
  <c r="D265" i="1"/>
  <c r="LM264" i="1"/>
  <c r="LJ264" i="1"/>
  <c r="LC264" i="1"/>
  <c r="LB264" i="1"/>
  <c r="LD264" i="1" s="1"/>
  <c r="LA264" i="1"/>
  <c r="KX264" i="1"/>
  <c r="KU264" i="1"/>
  <c r="KR264" i="1"/>
  <c r="KO264" i="1"/>
  <c r="KL264" i="1"/>
  <c r="KH264" i="1"/>
  <c r="KG264" i="1"/>
  <c r="KF264" i="1"/>
  <c r="KE264" i="1"/>
  <c r="KD264" i="1"/>
  <c r="KC264" i="1"/>
  <c r="JZ264" i="1"/>
  <c r="JV264" i="1"/>
  <c r="JU264" i="1"/>
  <c r="JT264" i="1"/>
  <c r="JQ264" i="1"/>
  <c r="JN264" i="1"/>
  <c r="JK264" i="1"/>
  <c r="JJ264" i="1"/>
  <c r="JI264" i="1"/>
  <c r="JH264" i="1"/>
  <c r="JE264" i="1"/>
  <c r="JB264" i="1"/>
  <c r="IU264" i="1"/>
  <c r="IT264" i="1"/>
  <c r="IV264" i="1" s="1"/>
  <c r="IS264" i="1"/>
  <c r="IP264" i="1"/>
  <c r="IM264" i="1"/>
  <c r="IG264" i="1"/>
  <c r="IF264" i="1"/>
  <c r="IE264" i="1"/>
  <c r="ID264" i="1"/>
  <c r="IA264" i="1"/>
  <c r="HX264" i="1"/>
  <c r="HU264" i="1"/>
  <c r="HQ264" i="1"/>
  <c r="II264" i="1" s="1"/>
  <c r="IX264" i="1" s="1"/>
  <c r="HP264" i="1"/>
  <c r="HO264" i="1"/>
  <c r="HL264" i="1"/>
  <c r="HI264" i="1"/>
  <c r="HF264" i="1"/>
  <c r="HA264" i="1"/>
  <c r="GZ264" i="1"/>
  <c r="GW264" i="1"/>
  <c r="GT264" i="1"/>
  <c r="GP264" i="1"/>
  <c r="GO264" i="1"/>
  <c r="GQ264" i="1" s="1"/>
  <c r="GN264" i="1"/>
  <c r="GK264" i="1"/>
  <c r="GH264" i="1"/>
  <c r="GE264" i="1"/>
  <c r="GB264" i="1"/>
  <c r="GA264" i="1"/>
  <c r="FZ264" i="1"/>
  <c r="FY264" i="1"/>
  <c r="FV264" i="1"/>
  <c r="FS264" i="1"/>
  <c r="FP264" i="1"/>
  <c r="FO264" i="1"/>
  <c r="FN264" i="1"/>
  <c r="FM264" i="1"/>
  <c r="FJ264" i="1"/>
  <c r="FG264" i="1"/>
  <c r="FC264" i="1"/>
  <c r="FB264" i="1"/>
  <c r="FA264" i="1"/>
  <c r="EX264" i="1"/>
  <c r="EU264" i="1"/>
  <c r="ER264" i="1"/>
  <c r="EN264" i="1"/>
  <c r="EM264" i="1"/>
  <c r="EO264" i="1" s="1"/>
  <c r="EL264" i="1"/>
  <c r="EI264" i="1"/>
  <c r="EF264" i="1"/>
  <c r="EC264" i="1"/>
  <c r="DV264" i="1"/>
  <c r="DU264" i="1"/>
  <c r="DT264" i="1"/>
  <c r="DQ264" i="1"/>
  <c r="DM264" i="1"/>
  <c r="DN264" i="1" s="1"/>
  <c r="DL264" i="1"/>
  <c r="DK264" i="1"/>
  <c r="DH264" i="1"/>
  <c r="DD264" i="1"/>
  <c r="DY264" i="1" s="1"/>
  <c r="DA264" i="1"/>
  <c r="DB264" i="1" s="1"/>
  <c r="CZ264" i="1"/>
  <c r="CY264" i="1"/>
  <c r="CV264" i="1"/>
  <c r="CS264" i="1"/>
  <c r="CP264" i="1"/>
  <c r="CO264" i="1"/>
  <c r="CN264" i="1"/>
  <c r="CM264" i="1"/>
  <c r="CJ264" i="1"/>
  <c r="CG264" i="1"/>
  <c r="CD264" i="1"/>
  <c r="CC264" i="1"/>
  <c r="CB264" i="1"/>
  <c r="CA264" i="1"/>
  <c r="BX264" i="1"/>
  <c r="BU264" i="1"/>
  <c r="BR264" i="1"/>
  <c r="BO264" i="1"/>
  <c r="BL264" i="1"/>
  <c r="BI264" i="1"/>
  <c r="BH264" i="1"/>
  <c r="BG264" i="1"/>
  <c r="DC264" i="1" s="1"/>
  <c r="DE264" i="1" s="1"/>
  <c r="BF264" i="1"/>
  <c r="BC264" i="1"/>
  <c r="AZ264" i="1"/>
  <c r="AW264" i="1"/>
  <c r="AT264" i="1"/>
  <c r="AQ264" i="1"/>
  <c r="AN264" i="1"/>
  <c r="AM264" i="1"/>
  <c r="AL264" i="1"/>
  <c r="AK264" i="1"/>
  <c r="AH264" i="1"/>
  <c r="AE264" i="1"/>
  <c r="AB264" i="1"/>
  <c r="Y264" i="1"/>
  <c r="V264" i="1"/>
  <c r="S264" i="1"/>
  <c r="P264" i="1"/>
  <c r="M264" i="1"/>
  <c r="J264" i="1"/>
  <c r="G264" i="1"/>
  <c r="D264" i="1"/>
  <c r="LM263" i="1"/>
  <c r="LJ263" i="1"/>
  <c r="LE263" i="1"/>
  <c r="LG263" i="1" s="1"/>
  <c r="LD263" i="1"/>
  <c r="LC263" i="1"/>
  <c r="LF263" i="1" s="1"/>
  <c r="LB263" i="1"/>
  <c r="LA263" i="1"/>
  <c r="KX263" i="1"/>
  <c r="KU263" i="1"/>
  <c r="KR263" i="1"/>
  <c r="KO263" i="1"/>
  <c r="KL263" i="1"/>
  <c r="KI263" i="1"/>
  <c r="KE263" i="1"/>
  <c r="KD263" i="1"/>
  <c r="KF263" i="1" s="1"/>
  <c r="KC263" i="1"/>
  <c r="JZ263" i="1"/>
  <c r="JV263" i="1"/>
  <c r="JU263" i="1"/>
  <c r="JT263" i="1"/>
  <c r="JQ263" i="1"/>
  <c r="JN263" i="1"/>
  <c r="JJ263" i="1"/>
  <c r="JI263" i="1"/>
  <c r="JH263" i="1"/>
  <c r="JE263" i="1"/>
  <c r="JB263" i="1"/>
  <c r="IX263" i="1"/>
  <c r="IU263" i="1"/>
  <c r="IT263" i="1"/>
  <c r="IV263" i="1" s="1"/>
  <c r="IS263" i="1"/>
  <c r="IP263" i="1"/>
  <c r="IM263" i="1"/>
  <c r="IF263" i="1"/>
  <c r="IE263" i="1"/>
  <c r="ID263" i="1"/>
  <c r="IA263" i="1"/>
  <c r="HX263" i="1"/>
  <c r="HU263" i="1"/>
  <c r="HR263" i="1"/>
  <c r="HQ263" i="1"/>
  <c r="II263" i="1" s="1"/>
  <c r="HP263" i="1"/>
  <c r="HO263" i="1"/>
  <c r="HL263" i="1"/>
  <c r="HI263" i="1"/>
  <c r="HF263" i="1"/>
  <c r="GZ263" i="1"/>
  <c r="GW263" i="1"/>
  <c r="GT263" i="1"/>
  <c r="GP263" i="1"/>
  <c r="GQ263" i="1" s="1"/>
  <c r="GO263" i="1"/>
  <c r="GN263" i="1"/>
  <c r="GK263" i="1"/>
  <c r="GH263" i="1"/>
  <c r="GE263" i="1"/>
  <c r="GA263" i="1"/>
  <c r="FZ263" i="1"/>
  <c r="GB263" i="1" s="1"/>
  <c r="FY263" i="1"/>
  <c r="FV263" i="1"/>
  <c r="FS263" i="1"/>
  <c r="FP263" i="1"/>
  <c r="FO263" i="1"/>
  <c r="FN263" i="1"/>
  <c r="FM263" i="1"/>
  <c r="FJ263" i="1"/>
  <c r="FG263" i="1"/>
  <c r="FC263" i="1"/>
  <c r="HB263" i="1" s="1"/>
  <c r="FB263" i="1"/>
  <c r="FA263" i="1"/>
  <c r="EX263" i="1"/>
  <c r="EU263" i="1"/>
  <c r="ER263" i="1"/>
  <c r="EN263" i="1"/>
  <c r="EM263" i="1"/>
  <c r="EL263" i="1"/>
  <c r="EI263" i="1"/>
  <c r="EF263" i="1"/>
  <c r="EC263" i="1"/>
  <c r="DV263" i="1"/>
  <c r="DU263" i="1"/>
  <c r="DW263" i="1" s="1"/>
  <c r="DT263" i="1"/>
  <c r="DQ263" i="1"/>
  <c r="DM263" i="1"/>
  <c r="DL263" i="1"/>
  <c r="DN263" i="1" s="1"/>
  <c r="DK263" i="1"/>
  <c r="DH263" i="1"/>
  <c r="DB263" i="1"/>
  <c r="DA263" i="1"/>
  <c r="CZ263" i="1"/>
  <c r="CY263" i="1"/>
  <c r="CV263" i="1"/>
  <c r="CS263" i="1"/>
  <c r="CO263" i="1"/>
  <c r="CN263" i="1"/>
  <c r="CP263" i="1" s="1"/>
  <c r="CM263" i="1"/>
  <c r="CJ263" i="1"/>
  <c r="CG263" i="1"/>
  <c r="CC263" i="1"/>
  <c r="CD263" i="1" s="1"/>
  <c r="CB263" i="1"/>
  <c r="CA263" i="1"/>
  <c r="BX263" i="1"/>
  <c r="BU263" i="1"/>
  <c r="BR263" i="1"/>
  <c r="BO263" i="1"/>
  <c r="BL263" i="1"/>
  <c r="BI263" i="1"/>
  <c r="BH263" i="1"/>
  <c r="BG263" i="1"/>
  <c r="BF263" i="1"/>
  <c r="BC263" i="1"/>
  <c r="AZ263" i="1"/>
  <c r="AW263" i="1"/>
  <c r="AT263" i="1"/>
  <c r="AQ263" i="1"/>
  <c r="AM263" i="1"/>
  <c r="AL263" i="1"/>
  <c r="AN263" i="1" s="1"/>
  <c r="AK263" i="1"/>
  <c r="AH263" i="1"/>
  <c r="AE263" i="1"/>
  <c r="AB263" i="1"/>
  <c r="Y263" i="1"/>
  <c r="V263" i="1"/>
  <c r="S263" i="1"/>
  <c r="P263" i="1"/>
  <c r="M263" i="1"/>
  <c r="J263" i="1"/>
  <c r="G263" i="1"/>
  <c r="D263" i="1"/>
  <c r="LM262" i="1"/>
  <c r="LJ262" i="1"/>
  <c r="LF262" i="1"/>
  <c r="LE262" i="1"/>
  <c r="LD262" i="1"/>
  <c r="LC262" i="1"/>
  <c r="LB262" i="1"/>
  <c r="LA262" i="1"/>
  <c r="KX262" i="1"/>
  <c r="KU262" i="1"/>
  <c r="KR262" i="1"/>
  <c r="KO262" i="1"/>
  <c r="KL262" i="1"/>
  <c r="KI262" i="1"/>
  <c r="KE262" i="1"/>
  <c r="KF262" i="1" s="1"/>
  <c r="KD262" i="1"/>
  <c r="KC262" i="1"/>
  <c r="JZ262" i="1"/>
  <c r="JW262" i="1"/>
  <c r="JV262" i="1"/>
  <c r="JU262" i="1"/>
  <c r="JT262" i="1"/>
  <c r="JQ262" i="1"/>
  <c r="JN262" i="1"/>
  <c r="JJ262" i="1"/>
  <c r="JI262" i="1"/>
  <c r="JK262" i="1" s="1"/>
  <c r="JH262" i="1"/>
  <c r="JE262" i="1"/>
  <c r="JB262" i="1"/>
  <c r="IW262" i="1"/>
  <c r="IY262" i="1" s="1"/>
  <c r="IU262" i="1"/>
  <c r="IT262" i="1"/>
  <c r="IV262" i="1" s="1"/>
  <c r="IS262" i="1"/>
  <c r="IP262" i="1"/>
  <c r="IM262" i="1"/>
  <c r="IH262" i="1"/>
  <c r="IG262" i="1"/>
  <c r="IF262" i="1"/>
  <c r="IE262" i="1"/>
  <c r="ID262" i="1"/>
  <c r="IA262" i="1"/>
  <c r="HX262" i="1"/>
  <c r="HU262" i="1"/>
  <c r="HR262" i="1"/>
  <c r="HQ262" i="1"/>
  <c r="II262" i="1" s="1"/>
  <c r="IX262" i="1" s="1"/>
  <c r="HP262" i="1"/>
  <c r="HO262" i="1"/>
  <c r="HL262" i="1"/>
  <c r="HI262" i="1"/>
  <c r="HF262" i="1"/>
  <c r="GZ262" i="1"/>
  <c r="GW262" i="1"/>
  <c r="GT262" i="1"/>
  <c r="GQ262" i="1"/>
  <c r="GP262" i="1"/>
  <c r="GO262" i="1"/>
  <c r="GN262" i="1"/>
  <c r="GK262" i="1"/>
  <c r="GH262" i="1"/>
  <c r="GE262" i="1"/>
  <c r="GA262" i="1"/>
  <c r="GB262" i="1" s="1"/>
  <c r="FZ262" i="1"/>
  <c r="FY262" i="1"/>
  <c r="FV262" i="1"/>
  <c r="FS262" i="1"/>
  <c r="FP262" i="1"/>
  <c r="FO262" i="1"/>
  <c r="FN262" i="1"/>
  <c r="FM262" i="1"/>
  <c r="FJ262" i="1"/>
  <c r="FG262" i="1"/>
  <c r="FC262" i="1"/>
  <c r="HB262" i="1" s="1"/>
  <c r="FB262" i="1"/>
  <c r="FD262" i="1" s="1"/>
  <c r="FA262" i="1"/>
  <c r="EX262" i="1"/>
  <c r="EU262" i="1"/>
  <c r="ER262" i="1"/>
  <c r="EN262" i="1"/>
  <c r="EM262" i="1"/>
  <c r="EL262" i="1"/>
  <c r="EI262" i="1"/>
  <c r="EF262" i="1"/>
  <c r="EC262" i="1"/>
  <c r="DV262" i="1"/>
  <c r="DW262" i="1" s="1"/>
  <c r="DU262" i="1"/>
  <c r="DT262" i="1"/>
  <c r="DQ262" i="1"/>
  <c r="DM262" i="1"/>
  <c r="DL262" i="1"/>
  <c r="DK262" i="1"/>
  <c r="DH262" i="1"/>
  <c r="DC262" i="1"/>
  <c r="DA262" i="1"/>
  <c r="CZ262" i="1"/>
  <c r="CY262" i="1"/>
  <c r="CV262" i="1"/>
  <c r="CS262" i="1"/>
  <c r="CO262" i="1"/>
  <c r="CP262" i="1" s="1"/>
  <c r="CN262" i="1"/>
  <c r="CM262" i="1"/>
  <c r="CJ262" i="1"/>
  <c r="CG262" i="1"/>
  <c r="CD262" i="1"/>
  <c r="CC262" i="1"/>
  <c r="CB262" i="1"/>
  <c r="CA262" i="1"/>
  <c r="BX262" i="1"/>
  <c r="BU262" i="1"/>
  <c r="BR262" i="1"/>
  <c r="BO262" i="1"/>
  <c r="BL262" i="1"/>
  <c r="BH262" i="1"/>
  <c r="DD262" i="1" s="1"/>
  <c r="BG262" i="1"/>
  <c r="BI262" i="1" s="1"/>
  <c r="BF262" i="1"/>
  <c r="BC262" i="1"/>
  <c r="AZ262" i="1"/>
  <c r="AW262" i="1"/>
  <c r="AT262" i="1"/>
  <c r="AQ262" i="1"/>
  <c r="AM262" i="1"/>
  <c r="AL262" i="1"/>
  <c r="AK262" i="1"/>
  <c r="AH262" i="1"/>
  <c r="AE262" i="1"/>
  <c r="AB262" i="1"/>
  <c r="Y262" i="1"/>
  <c r="V262" i="1"/>
  <c r="S262" i="1"/>
  <c r="P262" i="1"/>
  <c r="M262" i="1"/>
  <c r="J262" i="1"/>
  <c r="G262" i="1"/>
  <c r="D262" i="1"/>
  <c r="LM260" i="1"/>
  <c r="LL260" i="1"/>
  <c r="LK260" i="1"/>
  <c r="LJ260" i="1"/>
  <c r="LI260" i="1"/>
  <c r="LH260" i="1"/>
  <c r="LB260" i="1"/>
  <c r="LD260" i="1" s="1"/>
  <c r="KZ260" i="1"/>
  <c r="KY260" i="1"/>
  <c r="LA260" i="1" s="1"/>
  <c r="KX260" i="1"/>
  <c r="KW260" i="1"/>
  <c r="LC260" i="1" s="1"/>
  <c r="KV260" i="1"/>
  <c r="KT260" i="1"/>
  <c r="KS260" i="1"/>
  <c r="KQ260" i="1"/>
  <c r="KP260" i="1"/>
  <c r="KO260" i="1"/>
  <c r="KN260" i="1"/>
  <c r="KM260" i="1"/>
  <c r="KL260" i="1"/>
  <c r="KK260" i="1"/>
  <c r="KJ260" i="1"/>
  <c r="KH260" i="1"/>
  <c r="KD260" i="1"/>
  <c r="KF260" i="1" s="1"/>
  <c r="KB260" i="1"/>
  <c r="KA260" i="1"/>
  <c r="KC260" i="1" s="1"/>
  <c r="JZ260" i="1"/>
  <c r="JY260" i="1"/>
  <c r="KE260" i="1" s="1"/>
  <c r="JX260" i="1"/>
  <c r="JV260" i="1"/>
  <c r="JS260" i="1"/>
  <c r="JR260" i="1"/>
  <c r="JQ260" i="1"/>
  <c r="JP260" i="1"/>
  <c r="JO260" i="1"/>
  <c r="JN260" i="1"/>
  <c r="JM260" i="1"/>
  <c r="JL260" i="1"/>
  <c r="JU260" i="1" s="1"/>
  <c r="JW260" i="1" s="1"/>
  <c r="JJ260" i="1"/>
  <c r="JG260" i="1"/>
  <c r="JF260" i="1"/>
  <c r="JH260" i="1" s="1"/>
  <c r="JD260" i="1"/>
  <c r="JC260" i="1"/>
  <c r="JB260" i="1"/>
  <c r="JA260" i="1"/>
  <c r="IZ260" i="1"/>
  <c r="IU260" i="1"/>
  <c r="IT260" i="1"/>
  <c r="IS260" i="1"/>
  <c r="IR260" i="1"/>
  <c r="IQ260" i="1"/>
  <c r="IP260" i="1"/>
  <c r="IO260" i="1"/>
  <c r="IN260" i="1"/>
  <c r="IM260" i="1"/>
  <c r="IL260" i="1"/>
  <c r="IK260" i="1"/>
  <c r="ID260" i="1"/>
  <c r="IC260" i="1"/>
  <c r="IB260" i="1"/>
  <c r="HZ260" i="1"/>
  <c r="HY260" i="1"/>
  <c r="HW260" i="1"/>
  <c r="IF260" i="1" s="1"/>
  <c r="HV260" i="1"/>
  <c r="IE260" i="1" s="1"/>
  <c r="IG260" i="1" s="1"/>
  <c r="HU260" i="1"/>
  <c r="HT260" i="1"/>
  <c r="HS260" i="1"/>
  <c r="HO260" i="1"/>
  <c r="HN260" i="1"/>
  <c r="HQ260" i="1" s="1"/>
  <c r="HM260" i="1"/>
  <c r="HK260" i="1"/>
  <c r="HJ260" i="1"/>
  <c r="HH260" i="1"/>
  <c r="HG260" i="1"/>
  <c r="HF260" i="1"/>
  <c r="HE260" i="1"/>
  <c r="HD260" i="1"/>
  <c r="GY260" i="1"/>
  <c r="GX260" i="1"/>
  <c r="GW260" i="1"/>
  <c r="GV260" i="1"/>
  <c r="GU260" i="1"/>
  <c r="GT260" i="1"/>
  <c r="GS260" i="1"/>
  <c r="GR260" i="1"/>
  <c r="GP260" i="1"/>
  <c r="GM260" i="1"/>
  <c r="GL260" i="1"/>
  <c r="GN260" i="1" s="1"/>
  <c r="GJ260" i="1"/>
  <c r="GI260" i="1"/>
  <c r="GH260" i="1"/>
  <c r="GG260" i="1"/>
  <c r="GF260" i="1"/>
  <c r="GD260" i="1"/>
  <c r="GC260" i="1"/>
  <c r="GE260" i="1" s="1"/>
  <c r="GA260" i="1"/>
  <c r="FZ260" i="1"/>
  <c r="FY260" i="1"/>
  <c r="FX260" i="1"/>
  <c r="FW260" i="1"/>
  <c r="FV260" i="1"/>
  <c r="FU260" i="1"/>
  <c r="FT260" i="1"/>
  <c r="FS260" i="1"/>
  <c r="FR260" i="1"/>
  <c r="FQ260" i="1"/>
  <c r="FN260" i="1"/>
  <c r="FL260" i="1"/>
  <c r="FK260" i="1"/>
  <c r="FM260" i="1" s="1"/>
  <c r="FJ260" i="1"/>
  <c r="FI260" i="1"/>
  <c r="FH260" i="1"/>
  <c r="FF260" i="1"/>
  <c r="FO260" i="1" s="1"/>
  <c r="FE260" i="1"/>
  <c r="FB260" i="1"/>
  <c r="FA260" i="1"/>
  <c r="EZ260" i="1"/>
  <c r="EY260" i="1"/>
  <c r="EX260" i="1"/>
  <c r="EW260" i="1"/>
  <c r="EV260" i="1"/>
  <c r="ET260" i="1"/>
  <c r="ES260" i="1"/>
  <c r="EQ260" i="1"/>
  <c r="EP260" i="1"/>
  <c r="ER260" i="1" s="1"/>
  <c r="EL260" i="1"/>
  <c r="EK260" i="1"/>
  <c r="EJ260" i="1"/>
  <c r="EH260" i="1"/>
  <c r="EG260" i="1"/>
  <c r="EE260" i="1"/>
  <c r="ED260" i="1"/>
  <c r="EF260" i="1" s="1"/>
  <c r="EC260" i="1"/>
  <c r="EB260" i="1"/>
  <c r="EA260" i="1"/>
  <c r="DV260" i="1"/>
  <c r="DS260" i="1"/>
  <c r="DR260" i="1"/>
  <c r="DT260" i="1" s="1"/>
  <c r="DP260" i="1"/>
  <c r="DO260" i="1"/>
  <c r="DJ260" i="1"/>
  <c r="DI260" i="1"/>
  <c r="DK260" i="1" s="1"/>
  <c r="DG260" i="1"/>
  <c r="DF260" i="1"/>
  <c r="CY260" i="1"/>
  <c r="CX260" i="1"/>
  <c r="CW260" i="1"/>
  <c r="CU260" i="1"/>
  <c r="CT260" i="1"/>
  <c r="CV260" i="1" s="1"/>
  <c r="CR260" i="1"/>
  <c r="CQ260" i="1"/>
  <c r="CL260" i="1"/>
  <c r="CK260" i="1"/>
  <c r="CI260" i="1"/>
  <c r="CH260" i="1"/>
  <c r="CG260" i="1"/>
  <c r="CF260" i="1"/>
  <c r="CE260" i="1"/>
  <c r="CA260" i="1"/>
  <c r="BZ260" i="1"/>
  <c r="BY260" i="1"/>
  <c r="BW260" i="1"/>
  <c r="BV260" i="1"/>
  <c r="BX260" i="1" s="1"/>
  <c r="BT260" i="1"/>
  <c r="BS260" i="1"/>
  <c r="BR260" i="1"/>
  <c r="BQ260" i="1"/>
  <c r="CC260" i="1" s="1"/>
  <c r="BP260" i="1"/>
  <c r="BN260" i="1"/>
  <c r="BM260" i="1"/>
  <c r="BO260" i="1" s="1"/>
  <c r="BK260" i="1"/>
  <c r="BJ260" i="1"/>
  <c r="BF260" i="1"/>
  <c r="BE260" i="1"/>
  <c r="BD260" i="1"/>
  <c r="BC260" i="1"/>
  <c r="BB260" i="1"/>
  <c r="BH260" i="1" s="1"/>
  <c r="BA260" i="1"/>
  <c r="BG260" i="1" s="1"/>
  <c r="AY260" i="1"/>
  <c r="AX260" i="1"/>
  <c r="AZ260" i="1" s="1"/>
  <c r="AV260" i="1"/>
  <c r="AU260" i="1"/>
  <c r="AW260" i="1" s="1"/>
  <c r="AT260" i="1"/>
  <c r="AS260" i="1"/>
  <c r="AR260" i="1"/>
  <c r="AP260" i="1"/>
  <c r="AO260" i="1"/>
  <c r="AK260" i="1"/>
  <c r="AJ260" i="1"/>
  <c r="AI260" i="1"/>
  <c r="AH260" i="1"/>
  <c r="AG260" i="1"/>
  <c r="AF260" i="1"/>
  <c r="AE260" i="1"/>
  <c r="AD260" i="1"/>
  <c r="AC260" i="1"/>
  <c r="AA260" i="1"/>
  <c r="Z260" i="1"/>
  <c r="AB260" i="1" s="1"/>
  <c r="X260" i="1"/>
  <c r="W260" i="1"/>
  <c r="Y260" i="1" s="1"/>
  <c r="V260" i="1"/>
  <c r="U260" i="1"/>
  <c r="T260" i="1"/>
  <c r="R260" i="1"/>
  <c r="Q260" i="1"/>
  <c r="O260" i="1"/>
  <c r="N260" i="1"/>
  <c r="AL260" i="1" s="1"/>
  <c r="M260" i="1"/>
  <c r="L260" i="1"/>
  <c r="K260" i="1"/>
  <c r="J260" i="1"/>
  <c r="I260" i="1"/>
  <c r="H260" i="1"/>
  <c r="G260" i="1"/>
  <c r="F260" i="1"/>
  <c r="E260" i="1"/>
  <c r="C260" i="1"/>
  <c r="B260" i="1"/>
  <c r="LM259" i="1"/>
  <c r="LJ259" i="1"/>
  <c r="LC259" i="1"/>
  <c r="LB259" i="1"/>
  <c r="LD259" i="1" s="1"/>
  <c r="LA259" i="1"/>
  <c r="KX259" i="1"/>
  <c r="KU259" i="1"/>
  <c r="KR259" i="1"/>
  <c r="KO259" i="1"/>
  <c r="KL259" i="1"/>
  <c r="KH259" i="1"/>
  <c r="LF259" i="1" s="1"/>
  <c r="KG259" i="1"/>
  <c r="KI259" i="1" s="1"/>
  <c r="KF259" i="1"/>
  <c r="KE259" i="1"/>
  <c r="KD259" i="1"/>
  <c r="KC259" i="1"/>
  <c r="JZ259" i="1"/>
  <c r="JV259" i="1"/>
  <c r="JU259" i="1"/>
  <c r="JW259" i="1" s="1"/>
  <c r="JT259" i="1"/>
  <c r="JQ259" i="1"/>
  <c r="JN259" i="1"/>
  <c r="JK259" i="1"/>
  <c r="JJ259" i="1"/>
  <c r="JI259" i="1"/>
  <c r="JH259" i="1"/>
  <c r="JE259" i="1"/>
  <c r="JB259" i="1"/>
  <c r="IU259" i="1"/>
  <c r="IT259" i="1"/>
  <c r="IV259" i="1" s="1"/>
  <c r="IS259" i="1"/>
  <c r="IP259" i="1"/>
  <c r="IM259" i="1"/>
  <c r="II259" i="1"/>
  <c r="IX259" i="1" s="1"/>
  <c r="IF259" i="1"/>
  <c r="IE259" i="1"/>
  <c r="IG259" i="1" s="1"/>
  <c r="ID259" i="1"/>
  <c r="IA259" i="1"/>
  <c r="HX259" i="1"/>
  <c r="HU259" i="1"/>
  <c r="HQ259" i="1"/>
  <c r="HP259" i="1"/>
  <c r="HO259" i="1"/>
  <c r="HL259" i="1"/>
  <c r="HI259" i="1"/>
  <c r="HF259" i="1"/>
  <c r="GZ259" i="1"/>
  <c r="GW259" i="1"/>
  <c r="GT259" i="1"/>
  <c r="GP259" i="1"/>
  <c r="GO259" i="1"/>
  <c r="GQ259" i="1" s="1"/>
  <c r="GN259" i="1"/>
  <c r="GK259" i="1"/>
  <c r="GH259" i="1"/>
  <c r="GE259" i="1"/>
  <c r="GB259" i="1"/>
  <c r="GA259" i="1"/>
  <c r="FZ259" i="1"/>
  <c r="FY259" i="1"/>
  <c r="FV259" i="1"/>
  <c r="FS259" i="1"/>
  <c r="FP259" i="1"/>
  <c r="FO259" i="1"/>
  <c r="FN259" i="1"/>
  <c r="FM259" i="1"/>
  <c r="FJ259" i="1"/>
  <c r="FG259" i="1"/>
  <c r="FC259" i="1"/>
  <c r="FB259" i="1"/>
  <c r="FD259" i="1" s="1"/>
  <c r="FA259" i="1"/>
  <c r="EX259" i="1"/>
  <c r="EU259" i="1"/>
  <c r="ER259" i="1"/>
  <c r="EO259" i="1"/>
  <c r="EN259" i="1"/>
  <c r="HB259" i="1" s="1"/>
  <c r="EM259" i="1"/>
  <c r="EL259" i="1"/>
  <c r="EI259" i="1"/>
  <c r="EF259" i="1"/>
  <c r="EC259" i="1"/>
  <c r="DV259" i="1"/>
  <c r="DU259" i="1"/>
  <c r="DW259" i="1" s="1"/>
  <c r="DT259" i="1"/>
  <c r="DQ259" i="1"/>
  <c r="DM259" i="1"/>
  <c r="DL259" i="1"/>
  <c r="DN259" i="1" s="1"/>
  <c r="DK259" i="1"/>
  <c r="DH259" i="1"/>
  <c r="DA259" i="1"/>
  <c r="CZ259" i="1"/>
  <c r="CY259" i="1"/>
  <c r="CV259" i="1"/>
  <c r="CS259" i="1"/>
  <c r="CP259" i="1"/>
  <c r="CO259" i="1"/>
  <c r="CN259" i="1"/>
  <c r="CM259" i="1"/>
  <c r="CJ259" i="1"/>
  <c r="CG259" i="1"/>
  <c r="CC259" i="1"/>
  <c r="CD259" i="1" s="1"/>
  <c r="CB259" i="1"/>
  <c r="CA259" i="1"/>
  <c r="BX259" i="1"/>
  <c r="BU259" i="1"/>
  <c r="BR259" i="1"/>
  <c r="BO259" i="1"/>
  <c r="BL259" i="1"/>
  <c r="BI259" i="1"/>
  <c r="BH259" i="1"/>
  <c r="BG259" i="1"/>
  <c r="DC259" i="1" s="1"/>
  <c r="BF259" i="1"/>
  <c r="BC259" i="1"/>
  <c r="AZ259" i="1"/>
  <c r="AW259" i="1"/>
  <c r="AT259" i="1"/>
  <c r="AQ259" i="1"/>
  <c r="AN259" i="1"/>
  <c r="AM259" i="1"/>
  <c r="AL259" i="1"/>
  <c r="AK259" i="1"/>
  <c r="AH259" i="1"/>
  <c r="AE259" i="1"/>
  <c r="AB259" i="1"/>
  <c r="Y259" i="1"/>
  <c r="V259" i="1"/>
  <c r="S259" i="1"/>
  <c r="P259" i="1"/>
  <c r="M259" i="1"/>
  <c r="J259" i="1"/>
  <c r="G259" i="1"/>
  <c r="D259" i="1"/>
  <c r="LM258" i="1"/>
  <c r="LJ258" i="1"/>
  <c r="LE258" i="1"/>
  <c r="LG258" i="1" s="1"/>
  <c r="LD258" i="1"/>
  <c r="LC258" i="1"/>
  <c r="LF258" i="1" s="1"/>
  <c r="LB258" i="1"/>
  <c r="LA258" i="1"/>
  <c r="KX258" i="1"/>
  <c r="KU258" i="1"/>
  <c r="KR258" i="1"/>
  <c r="KO258" i="1"/>
  <c r="KL258" i="1"/>
  <c r="KI258" i="1"/>
  <c r="KH258" i="1"/>
  <c r="KE258" i="1"/>
  <c r="KD258" i="1"/>
  <c r="KF258" i="1" s="1"/>
  <c r="KC258" i="1"/>
  <c r="JZ258" i="1"/>
  <c r="JW258" i="1"/>
  <c r="JV258" i="1"/>
  <c r="JU258" i="1"/>
  <c r="JT258" i="1"/>
  <c r="JQ258" i="1"/>
  <c r="JN258" i="1"/>
  <c r="JJ258" i="1"/>
  <c r="JI258" i="1"/>
  <c r="JK258" i="1" s="1"/>
  <c r="JH258" i="1"/>
  <c r="JE258" i="1"/>
  <c r="JB258" i="1"/>
  <c r="IV258" i="1"/>
  <c r="IU258" i="1"/>
  <c r="IT258" i="1"/>
  <c r="IS258" i="1"/>
  <c r="IP258" i="1"/>
  <c r="IM258" i="1"/>
  <c r="IH258" i="1"/>
  <c r="IG258" i="1"/>
  <c r="IF258" i="1"/>
  <c r="IE258" i="1"/>
  <c r="ID258" i="1"/>
  <c r="IA258" i="1"/>
  <c r="HX258" i="1"/>
  <c r="HU258" i="1"/>
  <c r="HR258" i="1"/>
  <c r="HQ258" i="1"/>
  <c r="II258" i="1" s="1"/>
  <c r="HP258" i="1"/>
  <c r="HO258" i="1"/>
  <c r="HL258" i="1"/>
  <c r="HI258" i="1"/>
  <c r="HF258" i="1"/>
  <c r="HB258" i="1"/>
  <c r="GZ258" i="1"/>
  <c r="GW258" i="1"/>
  <c r="GT258" i="1"/>
  <c r="GQ258" i="1"/>
  <c r="GP258" i="1"/>
  <c r="GO258" i="1"/>
  <c r="GN258" i="1"/>
  <c r="GK258" i="1"/>
  <c r="GH258" i="1"/>
  <c r="GE258" i="1"/>
  <c r="GA258" i="1"/>
  <c r="FZ258" i="1"/>
  <c r="FY258" i="1"/>
  <c r="FV258" i="1"/>
  <c r="FS258" i="1"/>
  <c r="FP258" i="1"/>
  <c r="FO258" i="1"/>
  <c r="FN258" i="1"/>
  <c r="FM258" i="1"/>
  <c r="FJ258" i="1"/>
  <c r="FG258" i="1"/>
  <c r="FC258" i="1"/>
  <c r="FD258" i="1" s="1"/>
  <c r="FB258" i="1"/>
  <c r="FA258" i="1"/>
  <c r="EX258" i="1"/>
  <c r="EU258" i="1"/>
  <c r="ER258" i="1"/>
  <c r="EN258" i="1"/>
  <c r="EM258" i="1"/>
  <c r="HA258" i="1" s="1"/>
  <c r="EL258" i="1"/>
  <c r="EI258" i="1"/>
  <c r="EF258" i="1"/>
  <c r="EC258" i="1"/>
  <c r="DW258" i="1"/>
  <c r="DV258" i="1"/>
  <c r="DU258" i="1"/>
  <c r="DT258" i="1"/>
  <c r="DQ258" i="1"/>
  <c r="DM258" i="1"/>
  <c r="DL258" i="1"/>
  <c r="DN258" i="1" s="1"/>
  <c r="DK258" i="1"/>
  <c r="DH258" i="1"/>
  <c r="DA258" i="1"/>
  <c r="CZ258" i="1"/>
  <c r="DB258" i="1" s="1"/>
  <c r="CY258" i="1"/>
  <c r="CV258" i="1"/>
  <c r="CS258" i="1"/>
  <c r="CO258" i="1"/>
  <c r="CN258" i="1"/>
  <c r="CM258" i="1"/>
  <c r="CJ258" i="1"/>
  <c r="CG258" i="1"/>
  <c r="CD258" i="1"/>
  <c r="CC258" i="1"/>
  <c r="CB258" i="1"/>
  <c r="CA258" i="1"/>
  <c r="BX258" i="1"/>
  <c r="BU258" i="1"/>
  <c r="BR258" i="1"/>
  <c r="BO258" i="1"/>
  <c r="BL258" i="1"/>
  <c r="BH258" i="1"/>
  <c r="BG258" i="1"/>
  <c r="BF258" i="1"/>
  <c r="BC258" i="1"/>
  <c r="AZ258" i="1"/>
  <c r="AW258" i="1"/>
  <c r="AT258" i="1"/>
  <c r="AQ258" i="1"/>
  <c r="AM258" i="1"/>
  <c r="AL258" i="1"/>
  <c r="AN258" i="1" s="1"/>
  <c r="AK258" i="1"/>
  <c r="AH258" i="1"/>
  <c r="AE258" i="1"/>
  <c r="AB258" i="1"/>
  <c r="Y258" i="1"/>
  <c r="V258" i="1"/>
  <c r="S258" i="1"/>
  <c r="P258" i="1"/>
  <c r="M258" i="1"/>
  <c r="J258" i="1"/>
  <c r="G258" i="1"/>
  <c r="D258" i="1"/>
  <c r="LM257" i="1"/>
  <c r="LJ257" i="1"/>
  <c r="LF257" i="1"/>
  <c r="LC257" i="1"/>
  <c r="LB257" i="1"/>
  <c r="LA257" i="1"/>
  <c r="KX257" i="1"/>
  <c r="KU257" i="1"/>
  <c r="KR257" i="1"/>
  <c r="KO257" i="1"/>
  <c r="KL257" i="1"/>
  <c r="KH257" i="1"/>
  <c r="KI257" i="1" s="1"/>
  <c r="KE257" i="1"/>
  <c r="KD257" i="1"/>
  <c r="KF257" i="1" s="1"/>
  <c r="KC257" i="1"/>
  <c r="JZ257" i="1"/>
  <c r="JV257" i="1"/>
  <c r="JU257" i="1"/>
  <c r="JW257" i="1" s="1"/>
  <c r="JT257" i="1"/>
  <c r="JQ257" i="1"/>
  <c r="JN257" i="1"/>
  <c r="JK257" i="1"/>
  <c r="JJ257" i="1"/>
  <c r="JI257" i="1"/>
  <c r="JH257" i="1"/>
  <c r="JE257" i="1"/>
  <c r="JB257" i="1"/>
  <c r="IV257" i="1"/>
  <c r="IU257" i="1"/>
  <c r="IT257" i="1"/>
  <c r="IS257" i="1"/>
  <c r="IP257" i="1"/>
  <c r="IM257" i="1"/>
  <c r="II257" i="1"/>
  <c r="IX257" i="1" s="1"/>
  <c r="IF257" i="1"/>
  <c r="IE257" i="1"/>
  <c r="ID257" i="1"/>
  <c r="IA257" i="1"/>
  <c r="HX257" i="1"/>
  <c r="HU257" i="1"/>
  <c r="HR257" i="1"/>
  <c r="HQ257" i="1"/>
  <c r="HP257" i="1"/>
  <c r="HO257" i="1"/>
  <c r="HL257" i="1"/>
  <c r="HI257" i="1"/>
  <c r="HF257" i="1"/>
  <c r="GZ257" i="1"/>
  <c r="GW257" i="1"/>
  <c r="GT257" i="1"/>
  <c r="GP257" i="1"/>
  <c r="GO257" i="1"/>
  <c r="GN257" i="1"/>
  <c r="GK257" i="1"/>
  <c r="GH257" i="1"/>
  <c r="GE257" i="1"/>
  <c r="GA257" i="1"/>
  <c r="FZ257" i="1"/>
  <c r="GB257" i="1" s="1"/>
  <c r="FY257" i="1"/>
  <c r="FV257" i="1"/>
  <c r="FS257" i="1"/>
  <c r="FO257" i="1"/>
  <c r="FN257" i="1"/>
  <c r="FM257" i="1"/>
  <c r="FJ257" i="1"/>
  <c r="FG257" i="1"/>
  <c r="FD257" i="1"/>
  <c r="FC257" i="1"/>
  <c r="FB257" i="1"/>
  <c r="FA257" i="1"/>
  <c r="EX257" i="1"/>
  <c r="EU257" i="1"/>
  <c r="ER257" i="1"/>
  <c r="EO257" i="1"/>
  <c r="EN257" i="1"/>
  <c r="HB257" i="1" s="1"/>
  <c r="EM257" i="1"/>
  <c r="EL257" i="1"/>
  <c r="EI257" i="1"/>
  <c r="EF257" i="1"/>
  <c r="EC257" i="1"/>
  <c r="DV257" i="1"/>
  <c r="DU257" i="1"/>
  <c r="DW257" i="1" s="1"/>
  <c r="DT257" i="1"/>
  <c r="DQ257" i="1"/>
  <c r="DN257" i="1"/>
  <c r="DM257" i="1"/>
  <c r="DL257" i="1"/>
  <c r="DK257" i="1"/>
  <c r="DH257" i="1"/>
  <c r="DA257" i="1"/>
  <c r="DB257" i="1" s="1"/>
  <c r="CZ257" i="1"/>
  <c r="CY257" i="1"/>
  <c r="CV257" i="1"/>
  <c r="CS257" i="1"/>
  <c r="CO257" i="1"/>
  <c r="CN257" i="1"/>
  <c r="CP257" i="1" s="1"/>
  <c r="CM257" i="1"/>
  <c r="CJ257" i="1"/>
  <c r="CG257" i="1"/>
  <c r="CC257" i="1"/>
  <c r="CB257" i="1"/>
  <c r="CD257" i="1" s="1"/>
  <c r="CA257" i="1"/>
  <c r="BX257" i="1"/>
  <c r="BU257" i="1"/>
  <c r="BR257" i="1"/>
  <c r="BO257" i="1"/>
  <c r="BL257" i="1"/>
  <c r="BI257" i="1"/>
  <c r="BH257" i="1"/>
  <c r="BG257" i="1"/>
  <c r="DC257" i="1" s="1"/>
  <c r="BF257" i="1"/>
  <c r="BC257" i="1"/>
  <c r="AZ257" i="1"/>
  <c r="AW257" i="1"/>
  <c r="AT257" i="1"/>
  <c r="AQ257" i="1"/>
  <c r="AM257" i="1"/>
  <c r="AL257" i="1"/>
  <c r="AK257" i="1"/>
  <c r="AH257" i="1"/>
  <c r="AE257" i="1"/>
  <c r="AB257" i="1"/>
  <c r="Y257" i="1"/>
  <c r="V257" i="1"/>
  <c r="S257" i="1"/>
  <c r="P257" i="1"/>
  <c r="M257" i="1"/>
  <c r="J257" i="1"/>
  <c r="G257" i="1"/>
  <c r="D257" i="1"/>
  <c r="LM256" i="1"/>
  <c r="LJ256" i="1"/>
  <c r="LD256" i="1"/>
  <c r="LC256" i="1"/>
  <c r="LB256" i="1"/>
  <c r="LA256" i="1"/>
  <c r="KX256" i="1"/>
  <c r="KU256" i="1"/>
  <c r="KR256" i="1"/>
  <c r="KO256" i="1"/>
  <c r="KL256" i="1"/>
  <c r="KH256" i="1"/>
  <c r="LF256" i="1" s="1"/>
  <c r="KG256" i="1"/>
  <c r="KF256" i="1"/>
  <c r="KE256" i="1"/>
  <c r="KD256" i="1"/>
  <c r="KC256" i="1"/>
  <c r="JZ256" i="1"/>
  <c r="JV256" i="1"/>
  <c r="JU256" i="1"/>
  <c r="JW256" i="1" s="1"/>
  <c r="JT256" i="1"/>
  <c r="JQ256" i="1"/>
  <c r="JN256" i="1"/>
  <c r="JJ256" i="1"/>
  <c r="JK256" i="1" s="1"/>
  <c r="JI256" i="1"/>
  <c r="JH256" i="1"/>
  <c r="JE256" i="1"/>
  <c r="JB256" i="1"/>
  <c r="IV256" i="1"/>
  <c r="IU256" i="1"/>
  <c r="IT256" i="1"/>
  <c r="IS256" i="1"/>
  <c r="IP256" i="1"/>
  <c r="IM256" i="1"/>
  <c r="IH256" i="1"/>
  <c r="IF256" i="1"/>
  <c r="IE256" i="1"/>
  <c r="IG256" i="1" s="1"/>
  <c r="ID256" i="1"/>
  <c r="IA256" i="1"/>
  <c r="HX256" i="1"/>
  <c r="HU256" i="1"/>
  <c r="HR256" i="1"/>
  <c r="HQ256" i="1"/>
  <c r="II256" i="1" s="1"/>
  <c r="IX256" i="1" s="1"/>
  <c r="HP256" i="1"/>
  <c r="HO256" i="1"/>
  <c r="HL256" i="1"/>
  <c r="HI256" i="1"/>
  <c r="HF256" i="1"/>
  <c r="GZ256" i="1"/>
  <c r="GW256" i="1"/>
  <c r="GT256" i="1"/>
  <c r="GQ256" i="1"/>
  <c r="GP256" i="1"/>
  <c r="GO256" i="1"/>
  <c r="GN256" i="1"/>
  <c r="GK256" i="1"/>
  <c r="GH256" i="1"/>
  <c r="GE256" i="1"/>
  <c r="GB256" i="1"/>
  <c r="GA256" i="1"/>
  <c r="FZ256" i="1"/>
  <c r="FY256" i="1"/>
  <c r="FV256" i="1"/>
  <c r="FS256" i="1"/>
  <c r="FO256" i="1"/>
  <c r="HB256" i="1" s="1"/>
  <c r="FN256" i="1"/>
  <c r="FM256" i="1"/>
  <c r="FJ256" i="1"/>
  <c r="FG256" i="1"/>
  <c r="FD256" i="1"/>
  <c r="FC256" i="1"/>
  <c r="FB256" i="1"/>
  <c r="FA256" i="1"/>
  <c r="EX256" i="1"/>
  <c r="EU256" i="1"/>
  <c r="ER256" i="1"/>
  <c r="EN256" i="1"/>
  <c r="EM256" i="1"/>
  <c r="EO256" i="1" s="1"/>
  <c r="EL256" i="1"/>
  <c r="EI256" i="1"/>
  <c r="EF256" i="1"/>
  <c r="EC256" i="1"/>
  <c r="DV256" i="1"/>
  <c r="DU256" i="1"/>
  <c r="DW256" i="1" s="1"/>
  <c r="DT256" i="1"/>
  <c r="DQ256" i="1"/>
  <c r="DM256" i="1"/>
  <c r="DL256" i="1"/>
  <c r="DN256" i="1" s="1"/>
  <c r="DK256" i="1"/>
  <c r="DH256" i="1"/>
  <c r="DA256" i="1"/>
  <c r="CZ256" i="1"/>
  <c r="DB256" i="1" s="1"/>
  <c r="CY256" i="1"/>
  <c r="CV256" i="1"/>
  <c r="CS256" i="1"/>
  <c r="CP256" i="1"/>
  <c r="CO256" i="1"/>
  <c r="CN256" i="1"/>
  <c r="CM256" i="1"/>
  <c r="CJ256" i="1"/>
  <c r="CG256" i="1"/>
  <c r="CC256" i="1"/>
  <c r="CB256" i="1"/>
  <c r="CA256" i="1"/>
  <c r="BX256" i="1"/>
  <c r="BU256" i="1"/>
  <c r="BR256" i="1"/>
  <c r="BO256" i="1"/>
  <c r="BL256" i="1"/>
  <c r="BI256" i="1"/>
  <c r="BH256" i="1"/>
  <c r="DD256" i="1" s="1"/>
  <c r="BG256" i="1"/>
  <c r="DC256" i="1" s="1"/>
  <c r="DX256" i="1" s="1"/>
  <c r="BF256" i="1"/>
  <c r="BC256" i="1"/>
  <c r="AZ256" i="1"/>
  <c r="AW256" i="1"/>
  <c r="AT256" i="1"/>
  <c r="AQ256" i="1"/>
  <c r="AN256" i="1"/>
  <c r="AM256" i="1"/>
  <c r="AL256" i="1"/>
  <c r="AK256" i="1"/>
  <c r="AH256" i="1"/>
  <c r="AE256" i="1"/>
  <c r="AB256" i="1"/>
  <c r="Y256" i="1"/>
  <c r="V256" i="1"/>
  <c r="S256" i="1"/>
  <c r="P256" i="1"/>
  <c r="M256" i="1"/>
  <c r="J256" i="1"/>
  <c r="G256" i="1"/>
  <c r="D256" i="1"/>
  <c r="LM255" i="1"/>
  <c r="LJ255" i="1"/>
  <c r="LD255" i="1"/>
  <c r="LC255" i="1"/>
  <c r="LF255" i="1" s="1"/>
  <c r="LB255" i="1"/>
  <c r="LE255" i="1" s="1"/>
  <c r="LG255" i="1" s="1"/>
  <c r="LA255" i="1"/>
  <c r="KX255" i="1"/>
  <c r="KU255" i="1"/>
  <c r="KR255" i="1"/>
  <c r="KO255" i="1"/>
  <c r="KL255" i="1"/>
  <c r="KI255" i="1"/>
  <c r="KF255" i="1"/>
  <c r="KE255" i="1"/>
  <c r="KD255" i="1"/>
  <c r="KC255" i="1"/>
  <c r="JZ255" i="1"/>
  <c r="JV255" i="1"/>
  <c r="JU255" i="1"/>
  <c r="JW255" i="1" s="1"/>
  <c r="JT255" i="1"/>
  <c r="JQ255" i="1"/>
  <c r="JN255" i="1"/>
  <c r="JK255" i="1"/>
  <c r="JJ255" i="1"/>
  <c r="JI255" i="1"/>
  <c r="JH255" i="1"/>
  <c r="JE255" i="1"/>
  <c r="JB255" i="1"/>
  <c r="IU255" i="1"/>
  <c r="IT255" i="1"/>
  <c r="IV255" i="1" s="1"/>
  <c r="IS255" i="1"/>
  <c r="IP255" i="1"/>
  <c r="IM255" i="1"/>
  <c r="II255" i="1"/>
  <c r="IX255" i="1" s="1"/>
  <c r="IF255" i="1"/>
  <c r="IE255" i="1"/>
  <c r="ID255" i="1"/>
  <c r="IA255" i="1"/>
  <c r="HX255" i="1"/>
  <c r="HU255" i="1"/>
  <c r="HQ255" i="1"/>
  <c r="HP255" i="1"/>
  <c r="HO255" i="1"/>
  <c r="HL255" i="1"/>
  <c r="HI255" i="1"/>
  <c r="HF255" i="1"/>
  <c r="GZ255" i="1"/>
  <c r="GW255" i="1"/>
  <c r="GT255" i="1"/>
  <c r="GP255" i="1"/>
  <c r="GO255" i="1"/>
  <c r="GQ255" i="1" s="1"/>
  <c r="GN255" i="1"/>
  <c r="GK255" i="1"/>
  <c r="GH255" i="1"/>
  <c r="GE255" i="1"/>
  <c r="GB255" i="1"/>
  <c r="GA255" i="1"/>
  <c r="FZ255" i="1"/>
  <c r="FY255" i="1"/>
  <c r="FV255" i="1"/>
  <c r="FS255" i="1"/>
  <c r="FP255" i="1"/>
  <c r="FO255" i="1"/>
  <c r="FN255" i="1"/>
  <c r="FM255" i="1"/>
  <c r="FJ255" i="1"/>
  <c r="FG255" i="1"/>
  <c r="FC255" i="1"/>
  <c r="FB255" i="1"/>
  <c r="FD255" i="1" s="1"/>
  <c r="FA255" i="1"/>
  <c r="EX255" i="1"/>
  <c r="EU255" i="1"/>
  <c r="ER255" i="1"/>
  <c r="EO255" i="1"/>
  <c r="EN255" i="1"/>
  <c r="HB255" i="1" s="1"/>
  <c r="EM255" i="1"/>
  <c r="EL255" i="1"/>
  <c r="EI255" i="1"/>
  <c r="EF255" i="1"/>
  <c r="EC255" i="1"/>
  <c r="DV255" i="1"/>
  <c r="DU255" i="1"/>
  <c r="DT255" i="1"/>
  <c r="DQ255" i="1"/>
  <c r="DM255" i="1"/>
  <c r="DL255" i="1"/>
  <c r="DK255" i="1"/>
  <c r="DH255" i="1"/>
  <c r="DA255" i="1"/>
  <c r="CZ255" i="1"/>
  <c r="DB255" i="1" s="1"/>
  <c r="CY255" i="1"/>
  <c r="CV255" i="1"/>
  <c r="CS255" i="1"/>
  <c r="CP255" i="1"/>
  <c r="CO255" i="1"/>
  <c r="CN255" i="1"/>
  <c r="CM255" i="1"/>
  <c r="CJ255" i="1"/>
  <c r="CG255" i="1"/>
  <c r="CD255" i="1"/>
  <c r="CC255" i="1"/>
  <c r="CB255" i="1"/>
  <c r="CA255" i="1"/>
  <c r="BX255" i="1"/>
  <c r="BU255" i="1"/>
  <c r="BR255" i="1"/>
  <c r="BO255" i="1"/>
  <c r="BL255" i="1"/>
  <c r="BI255" i="1"/>
  <c r="BH255" i="1"/>
  <c r="BG255" i="1"/>
  <c r="DC255" i="1" s="1"/>
  <c r="BF255" i="1"/>
  <c r="BC255" i="1"/>
  <c r="AZ255" i="1"/>
  <c r="AW255" i="1"/>
  <c r="AT255" i="1"/>
  <c r="AQ255" i="1"/>
  <c r="AN255" i="1"/>
  <c r="AM255" i="1"/>
  <c r="AL255" i="1"/>
  <c r="AK255" i="1"/>
  <c r="AH255" i="1"/>
  <c r="AE255" i="1"/>
  <c r="AB255" i="1"/>
  <c r="Y255" i="1"/>
  <c r="V255" i="1"/>
  <c r="S255" i="1"/>
  <c r="P255" i="1"/>
  <c r="M255" i="1"/>
  <c r="J255" i="1"/>
  <c r="G255" i="1"/>
  <c r="D255" i="1"/>
  <c r="LM254" i="1"/>
  <c r="LJ254" i="1"/>
  <c r="LE254" i="1"/>
  <c r="LG254" i="1" s="1"/>
  <c r="LD254" i="1"/>
  <c r="LC254" i="1"/>
  <c r="LB254" i="1"/>
  <c r="LA254" i="1"/>
  <c r="KX254" i="1"/>
  <c r="KU254" i="1"/>
  <c r="KR254" i="1"/>
  <c r="KO254" i="1"/>
  <c r="KL254" i="1"/>
  <c r="KI254" i="1"/>
  <c r="KH254" i="1"/>
  <c r="LF254" i="1" s="1"/>
  <c r="KG254" i="1"/>
  <c r="KF254" i="1"/>
  <c r="KE254" i="1"/>
  <c r="KD254" i="1"/>
  <c r="KC254" i="1"/>
  <c r="JZ254" i="1"/>
  <c r="JW254" i="1"/>
  <c r="JV254" i="1"/>
  <c r="JU254" i="1"/>
  <c r="JT254" i="1"/>
  <c r="JQ254" i="1"/>
  <c r="JN254" i="1"/>
  <c r="JK254" i="1"/>
  <c r="JJ254" i="1"/>
  <c r="JI254" i="1"/>
  <c r="JH254" i="1"/>
  <c r="JE254" i="1"/>
  <c r="JB254" i="1"/>
  <c r="IV254" i="1"/>
  <c r="IU254" i="1"/>
  <c r="IT254" i="1"/>
  <c r="IS254" i="1"/>
  <c r="IP254" i="1"/>
  <c r="IM254" i="1"/>
  <c r="II254" i="1"/>
  <c r="IX254" i="1" s="1"/>
  <c r="IH254" i="1"/>
  <c r="IG254" i="1"/>
  <c r="IF254" i="1"/>
  <c r="IE254" i="1"/>
  <c r="ID254" i="1"/>
  <c r="IA254" i="1"/>
  <c r="HX254" i="1"/>
  <c r="HU254" i="1"/>
  <c r="HR254" i="1"/>
  <c r="HQ254" i="1"/>
  <c r="HP254" i="1"/>
  <c r="HO254" i="1"/>
  <c r="HL254" i="1"/>
  <c r="HI254" i="1"/>
  <c r="HF254" i="1"/>
  <c r="GZ254" i="1"/>
  <c r="GW254" i="1"/>
  <c r="GT254" i="1"/>
  <c r="GP254" i="1"/>
  <c r="GO254" i="1"/>
  <c r="GQ254" i="1" s="1"/>
  <c r="GN254" i="1"/>
  <c r="GK254" i="1"/>
  <c r="GH254" i="1"/>
  <c r="GE254" i="1"/>
  <c r="GB254" i="1"/>
  <c r="GA254" i="1"/>
  <c r="FZ254" i="1"/>
  <c r="FY254" i="1"/>
  <c r="FV254" i="1"/>
  <c r="FS254" i="1"/>
  <c r="FO254" i="1"/>
  <c r="FN254" i="1"/>
  <c r="FP254" i="1" s="1"/>
  <c r="FM254" i="1"/>
  <c r="FJ254" i="1"/>
  <c r="FG254" i="1"/>
  <c r="FD254" i="1"/>
  <c r="FC254" i="1"/>
  <c r="FB254" i="1"/>
  <c r="FA254" i="1"/>
  <c r="EX254" i="1"/>
  <c r="EU254" i="1"/>
  <c r="ER254" i="1"/>
  <c r="EN254" i="1"/>
  <c r="EO254" i="1" s="1"/>
  <c r="EM254" i="1"/>
  <c r="HA254" i="1" s="1"/>
  <c r="EL254" i="1"/>
  <c r="EI254" i="1"/>
  <c r="EF254" i="1"/>
  <c r="EC254" i="1"/>
  <c r="DW254" i="1"/>
  <c r="DV254" i="1"/>
  <c r="DU254" i="1"/>
  <c r="DT254" i="1"/>
  <c r="DQ254" i="1"/>
  <c r="DM254" i="1"/>
  <c r="DL254" i="1"/>
  <c r="DK254" i="1"/>
  <c r="DH254" i="1"/>
  <c r="DD254" i="1"/>
  <c r="DY254" i="1" s="1"/>
  <c r="DA254" i="1"/>
  <c r="CZ254" i="1"/>
  <c r="CY254" i="1"/>
  <c r="CV254" i="1"/>
  <c r="CS254" i="1"/>
  <c r="CP254" i="1"/>
  <c r="CO254" i="1"/>
  <c r="CN254" i="1"/>
  <c r="CM254" i="1"/>
  <c r="CJ254" i="1"/>
  <c r="CG254" i="1"/>
  <c r="CC254" i="1"/>
  <c r="CB254" i="1"/>
  <c r="CD254" i="1" s="1"/>
  <c r="CA254" i="1"/>
  <c r="BX254" i="1"/>
  <c r="BU254" i="1"/>
  <c r="BR254" i="1"/>
  <c r="BO254" i="1"/>
  <c r="BL254" i="1"/>
  <c r="BH254" i="1"/>
  <c r="BI254" i="1" s="1"/>
  <c r="BG254" i="1"/>
  <c r="DC254" i="1" s="1"/>
  <c r="DX254" i="1" s="1"/>
  <c r="BF254" i="1"/>
  <c r="BC254" i="1"/>
  <c r="AZ254" i="1"/>
  <c r="AW254" i="1"/>
  <c r="AT254" i="1"/>
  <c r="AQ254" i="1"/>
  <c r="AN254" i="1"/>
  <c r="AM254" i="1"/>
  <c r="AL254" i="1"/>
  <c r="AK254" i="1"/>
  <c r="AH254" i="1"/>
  <c r="AE254" i="1"/>
  <c r="AB254" i="1"/>
  <c r="Y254" i="1"/>
  <c r="V254" i="1"/>
  <c r="S254" i="1"/>
  <c r="P254" i="1"/>
  <c r="M254" i="1"/>
  <c r="J254" i="1"/>
  <c r="G254" i="1"/>
  <c r="D254" i="1"/>
  <c r="LM253" i="1"/>
  <c r="LJ253" i="1"/>
  <c r="LC253" i="1"/>
  <c r="LF253" i="1" s="1"/>
  <c r="LG253" i="1" s="1"/>
  <c r="LB253" i="1"/>
  <c r="LD253" i="1" s="1"/>
  <c r="LA253" i="1"/>
  <c r="KX253" i="1"/>
  <c r="KU253" i="1"/>
  <c r="KR253" i="1"/>
  <c r="KO253" i="1"/>
  <c r="KL253" i="1"/>
  <c r="KI253" i="1"/>
  <c r="KH253" i="1"/>
  <c r="KG253" i="1"/>
  <c r="LE253" i="1" s="1"/>
  <c r="KE253" i="1"/>
  <c r="KF253" i="1" s="1"/>
  <c r="KD253" i="1"/>
  <c r="KC253" i="1"/>
  <c r="JZ253" i="1"/>
  <c r="JW253" i="1"/>
  <c r="JV253" i="1"/>
  <c r="JU253" i="1"/>
  <c r="JT253" i="1"/>
  <c r="JQ253" i="1"/>
  <c r="JN253" i="1"/>
  <c r="JJ253" i="1"/>
  <c r="JI253" i="1"/>
  <c r="JK253" i="1" s="1"/>
  <c r="JH253" i="1"/>
  <c r="JE253" i="1"/>
  <c r="JB253" i="1"/>
  <c r="IU253" i="1"/>
  <c r="IV253" i="1" s="1"/>
  <c r="IT253" i="1"/>
  <c r="IS253" i="1"/>
  <c r="IP253" i="1"/>
  <c r="IM253" i="1"/>
  <c r="IG253" i="1"/>
  <c r="IF253" i="1"/>
  <c r="IE253" i="1"/>
  <c r="ID253" i="1"/>
  <c r="IA253" i="1"/>
  <c r="HX253" i="1"/>
  <c r="HU253" i="1"/>
  <c r="HQ253" i="1"/>
  <c r="II253" i="1" s="1"/>
  <c r="HP253" i="1"/>
  <c r="IH253" i="1" s="1"/>
  <c r="HO253" i="1"/>
  <c r="HL253" i="1"/>
  <c r="HI253" i="1"/>
  <c r="HF253" i="1"/>
  <c r="GZ253" i="1"/>
  <c r="GW253" i="1"/>
  <c r="GT253" i="1"/>
  <c r="GQ253" i="1"/>
  <c r="GP253" i="1"/>
  <c r="GO253" i="1"/>
  <c r="GN253" i="1"/>
  <c r="GK253" i="1"/>
  <c r="GH253" i="1"/>
  <c r="GE253" i="1"/>
  <c r="GB253" i="1"/>
  <c r="GA253" i="1"/>
  <c r="FZ253" i="1"/>
  <c r="FY253" i="1"/>
  <c r="FV253" i="1"/>
  <c r="FS253" i="1"/>
  <c r="FO253" i="1"/>
  <c r="FN253" i="1"/>
  <c r="FP253" i="1" s="1"/>
  <c r="FM253" i="1"/>
  <c r="FJ253" i="1"/>
  <c r="FG253" i="1"/>
  <c r="FC253" i="1"/>
  <c r="FB253" i="1"/>
  <c r="FD253" i="1" s="1"/>
  <c r="FA253" i="1"/>
  <c r="EX253" i="1"/>
  <c r="EU253" i="1"/>
  <c r="ER253" i="1"/>
  <c r="EN253" i="1"/>
  <c r="EM253" i="1"/>
  <c r="EO253" i="1" s="1"/>
  <c r="EL253" i="1"/>
  <c r="EI253" i="1"/>
  <c r="EF253" i="1"/>
  <c r="EC253" i="1"/>
  <c r="DW253" i="1"/>
  <c r="DV253" i="1"/>
  <c r="DU253" i="1"/>
  <c r="DT253" i="1"/>
  <c r="DQ253" i="1"/>
  <c r="DN253" i="1"/>
  <c r="DM253" i="1"/>
  <c r="DL253" i="1"/>
  <c r="DK253" i="1"/>
  <c r="DH253" i="1"/>
  <c r="DB253" i="1"/>
  <c r="DA253" i="1"/>
  <c r="CZ253" i="1"/>
  <c r="CY253" i="1"/>
  <c r="CV253" i="1"/>
  <c r="CS253" i="1"/>
  <c r="CP253" i="1"/>
  <c r="CO253" i="1"/>
  <c r="CN253" i="1"/>
  <c r="CM253" i="1"/>
  <c r="CJ253" i="1"/>
  <c r="CG253" i="1"/>
  <c r="CC253" i="1"/>
  <c r="CB253" i="1"/>
  <c r="CD253" i="1" s="1"/>
  <c r="CA253" i="1"/>
  <c r="BX253" i="1"/>
  <c r="BU253" i="1"/>
  <c r="BR253" i="1"/>
  <c r="BO253" i="1"/>
  <c r="BL253" i="1"/>
  <c r="BH253" i="1"/>
  <c r="DD253" i="1" s="1"/>
  <c r="BG253" i="1"/>
  <c r="BF253" i="1"/>
  <c r="BC253" i="1"/>
  <c r="AZ253" i="1"/>
  <c r="AW253" i="1"/>
  <c r="AT253" i="1"/>
  <c r="AQ253" i="1"/>
  <c r="AM253" i="1"/>
  <c r="AL253" i="1"/>
  <c r="AK253" i="1"/>
  <c r="AH253" i="1"/>
  <c r="AE253" i="1"/>
  <c r="AB253" i="1"/>
  <c r="Y253" i="1"/>
  <c r="V253" i="1"/>
  <c r="S253" i="1"/>
  <c r="P253" i="1"/>
  <c r="M253" i="1"/>
  <c r="J253" i="1"/>
  <c r="G253" i="1"/>
  <c r="D253" i="1"/>
  <c r="LM252" i="1"/>
  <c r="LL252" i="1"/>
  <c r="LK252" i="1"/>
  <c r="LJ252" i="1"/>
  <c r="LI252" i="1"/>
  <c r="LH252" i="1"/>
  <c r="KZ252" i="1"/>
  <c r="KY252" i="1"/>
  <c r="KX252" i="1"/>
  <c r="KW252" i="1"/>
  <c r="LC252" i="1" s="1"/>
  <c r="KV252" i="1"/>
  <c r="KT252" i="1"/>
  <c r="KS252" i="1"/>
  <c r="KU252" i="1" s="1"/>
  <c r="KQ252" i="1"/>
  <c r="KP252" i="1"/>
  <c r="KO252" i="1"/>
  <c r="KN252" i="1"/>
  <c r="KM252" i="1"/>
  <c r="KL252" i="1"/>
  <c r="KK252" i="1"/>
  <c r="KJ252" i="1"/>
  <c r="KG252" i="1"/>
  <c r="KE252" i="1"/>
  <c r="KB252" i="1"/>
  <c r="KA252" i="1"/>
  <c r="KC252" i="1" s="1"/>
  <c r="JZ252" i="1"/>
  <c r="JY252" i="1"/>
  <c r="JX252" i="1"/>
  <c r="JS252" i="1"/>
  <c r="JR252" i="1"/>
  <c r="JP252" i="1"/>
  <c r="JQ252" i="1" s="1"/>
  <c r="JO252" i="1"/>
  <c r="JM252" i="1"/>
  <c r="JV252" i="1" s="1"/>
  <c r="JL252" i="1"/>
  <c r="JH252" i="1"/>
  <c r="JG252" i="1"/>
  <c r="JF252" i="1"/>
  <c r="JD252" i="1"/>
  <c r="JE252" i="1" s="1"/>
  <c r="JC252" i="1"/>
  <c r="JA252" i="1"/>
  <c r="IZ252" i="1"/>
  <c r="IR252" i="1"/>
  <c r="IS252" i="1" s="1"/>
  <c r="IQ252" i="1"/>
  <c r="IO252" i="1"/>
  <c r="IU252" i="1" s="1"/>
  <c r="IN252" i="1"/>
  <c r="IL252" i="1"/>
  <c r="IK252" i="1"/>
  <c r="IM252" i="1" s="1"/>
  <c r="IF252" i="1"/>
  <c r="IC252" i="1"/>
  <c r="IB252" i="1"/>
  <c r="ID252" i="1" s="1"/>
  <c r="HZ252" i="1"/>
  <c r="HY252" i="1"/>
  <c r="IA252" i="1" s="1"/>
  <c r="HX252" i="1"/>
  <c r="HW252" i="1"/>
  <c r="HV252" i="1"/>
  <c r="HT252" i="1"/>
  <c r="HU252" i="1" s="1"/>
  <c r="HS252" i="1"/>
  <c r="HQ252" i="1"/>
  <c r="HP252" i="1"/>
  <c r="HN252" i="1"/>
  <c r="HM252" i="1"/>
  <c r="HO252" i="1" s="1"/>
  <c r="HL252" i="1"/>
  <c r="HK252" i="1"/>
  <c r="HJ252" i="1"/>
  <c r="HH252" i="1"/>
  <c r="HG252" i="1"/>
  <c r="HE252" i="1"/>
  <c r="HD252" i="1"/>
  <c r="HF252" i="1" s="1"/>
  <c r="GZ252" i="1"/>
  <c r="GY252" i="1"/>
  <c r="GX252" i="1"/>
  <c r="GV252" i="1"/>
  <c r="GW252" i="1" s="1"/>
  <c r="GU252" i="1"/>
  <c r="GS252" i="1"/>
  <c r="GR252" i="1"/>
  <c r="GN252" i="1"/>
  <c r="GM252" i="1"/>
  <c r="GL252" i="1"/>
  <c r="GJ252" i="1"/>
  <c r="GK252" i="1" s="1"/>
  <c r="GI252" i="1"/>
  <c r="GG252" i="1"/>
  <c r="GF252" i="1"/>
  <c r="GD252" i="1"/>
  <c r="GC252" i="1"/>
  <c r="GE252" i="1" s="1"/>
  <c r="FX252" i="1"/>
  <c r="FY252" i="1" s="1"/>
  <c r="FW252" i="1"/>
  <c r="FU252" i="1"/>
  <c r="FT252" i="1"/>
  <c r="FV252" i="1" s="1"/>
  <c r="FR252" i="1"/>
  <c r="FQ252" i="1"/>
  <c r="FS252" i="1" s="1"/>
  <c r="FM252" i="1"/>
  <c r="FL252" i="1"/>
  <c r="FK252" i="1"/>
  <c r="FI252" i="1"/>
  <c r="FO252" i="1" s="1"/>
  <c r="FH252" i="1"/>
  <c r="FJ252" i="1" s="1"/>
  <c r="FF252" i="1"/>
  <c r="FE252" i="1"/>
  <c r="EZ252" i="1"/>
  <c r="FA252" i="1" s="1"/>
  <c r="EY252" i="1"/>
  <c r="EW252" i="1"/>
  <c r="EV252" i="1"/>
  <c r="ET252" i="1"/>
  <c r="ES252" i="1"/>
  <c r="EU252" i="1" s="1"/>
  <c r="ER252" i="1"/>
  <c r="EQ252" i="1"/>
  <c r="EP252" i="1"/>
  <c r="EN252" i="1"/>
  <c r="EK252" i="1"/>
  <c r="EJ252" i="1"/>
  <c r="EL252" i="1" s="1"/>
  <c r="EH252" i="1"/>
  <c r="EG252" i="1"/>
  <c r="EI252" i="1" s="1"/>
  <c r="EF252" i="1"/>
  <c r="EE252" i="1"/>
  <c r="ED252" i="1"/>
  <c r="EB252" i="1"/>
  <c r="EA252" i="1"/>
  <c r="DU252" i="1"/>
  <c r="DT252" i="1"/>
  <c r="DS252" i="1"/>
  <c r="DR252" i="1"/>
  <c r="DQ252" i="1"/>
  <c r="DP252" i="1"/>
  <c r="DV252" i="1" s="1"/>
  <c r="DO252" i="1"/>
  <c r="DM252" i="1"/>
  <c r="DJ252" i="1"/>
  <c r="DI252" i="1"/>
  <c r="DK252" i="1" s="1"/>
  <c r="DH252" i="1"/>
  <c r="DG252" i="1"/>
  <c r="DF252" i="1"/>
  <c r="CZ252" i="1"/>
  <c r="CX252" i="1"/>
  <c r="CW252" i="1"/>
  <c r="CY252" i="1" s="1"/>
  <c r="CV252" i="1"/>
  <c r="CU252" i="1"/>
  <c r="CT252" i="1"/>
  <c r="CS252" i="1"/>
  <c r="CR252" i="1"/>
  <c r="DA252" i="1" s="1"/>
  <c r="CQ252" i="1"/>
  <c r="CO252" i="1"/>
  <c r="CL252" i="1"/>
  <c r="CK252" i="1"/>
  <c r="CJ252" i="1"/>
  <c r="CI252" i="1"/>
  <c r="CH252" i="1"/>
  <c r="CF252" i="1"/>
  <c r="CG252" i="1" s="1"/>
  <c r="CE252" i="1"/>
  <c r="BZ252" i="1"/>
  <c r="BY252" i="1"/>
  <c r="CA252" i="1" s="1"/>
  <c r="BX252" i="1"/>
  <c r="BW252" i="1"/>
  <c r="BV252" i="1"/>
  <c r="BT252" i="1"/>
  <c r="BU252" i="1" s="1"/>
  <c r="BS252" i="1"/>
  <c r="BQ252" i="1"/>
  <c r="BP252" i="1"/>
  <c r="BR252" i="1" s="1"/>
  <c r="BN252" i="1"/>
  <c r="BM252" i="1"/>
  <c r="BO252" i="1" s="1"/>
  <c r="BL252" i="1"/>
  <c r="BK252" i="1"/>
  <c r="BJ252" i="1"/>
  <c r="BE252" i="1"/>
  <c r="BH252" i="1" s="1"/>
  <c r="BD252" i="1"/>
  <c r="BB252" i="1"/>
  <c r="BA252" i="1"/>
  <c r="BC252" i="1" s="1"/>
  <c r="AZ252" i="1"/>
  <c r="AY252" i="1"/>
  <c r="AX252" i="1"/>
  <c r="AV252" i="1"/>
  <c r="AU252" i="1"/>
  <c r="AS252" i="1"/>
  <c r="AR252" i="1"/>
  <c r="AT252" i="1" s="1"/>
  <c r="AP252" i="1"/>
  <c r="AO252" i="1"/>
  <c r="AJ252" i="1"/>
  <c r="AK252" i="1" s="1"/>
  <c r="AI252" i="1"/>
  <c r="AG252" i="1"/>
  <c r="AF252" i="1"/>
  <c r="AH252" i="1" s="1"/>
  <c r="AD252" i="1"/>
  <c r="AC252" i="1"/>
  <c r="AE252" i="1" s="1"/>
  <c r="AB252" i="1"/>
  <c r="AA252" i="1"/>
  <c r="Z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I252" i="1"/>
  <c r="H252" i="1"/>
  <c r="F252" i="1"/>
  <c r="E252" i="1"/>
  <c r="G252" i="1" s="1"/>
  <c r="D252" i="1"/>
  <c r="C252" i="1"/>
  <c r="B252" i="1"/>
  <c r="LM251" i="1"/>
  <c r="LJ251" i="1"/>
  <c r="LD251" i="1"/>
  <c r="LC251" i="1"/>
  <c r="LB251" i="1"/>
  <c r="LE251" i="1" s="1"/>
  <c r="LG251" i="1" s="1"/>
  <c r="LA251" i="1"/>
  <c r="KX251" i="1"/>
  <c r="KU251" i="1"/>
  <c r="KR251" i="1"/>
  <c r="KO251" i="1"/>
  <c r="KL251" i="1"/>
  <c r="KI251" i="1"/>
  <c r="KH251" i="1"/>
  <c r="LF251" i="1" s="1"/>
  <c r="KE251" i="1"/>
  <c r="KD251" i="1"/>
  <c r="KF251" i="1" s="1"/>
  <c r="KC251" i="1"/>
  <c r="JZ251" i="1"/>
  <c r="JV251" i="1"/>
  <c r="JW251" i="1" s="1"/>
  <c r="JU251" i="1"/>
  <c r="JT251" i="1"/>
  <c r="JQ251" i="1"/>
  <c r="JN251" i="1"/>
  <c r="JJ251" i="1"/>
  <c r="JI251" i="1"/>
  <c r="JK251" i="1" s="1"/>
  <c r="JH251" i="1"/>
  <c r="JE251" i="1"/>
  <c r="JB251" i="1"/>
  <c r="IU251" i="1"/>
  <c r="IT251" i="1"/>
  <c r="IS251" i="1"/>
  <c r="IP251" i="1"/>
  <c r="IM251" i="1"/>
  <c r="IF251" i="1"/>
  <c r="IG251" i="1" s="1"/>
  <c r="IE251" i="1"/>
  <c r="ID251" i="1"/>
  <c r="IA251" i="1"/>
  <c r="HX251" i="1"/>
  <c r="HU251" i="1"/>
  <c r="HQ251" i="1"/>
  <c r="II251" i="1" s="1"/>
  <c r="IX251" i="1" s="1"/>
  <c r="HP251" i="1"/>
  <c r="HO251" i="1"/>
  <c r="HL251" i="1"/>
  <c r="HI251" i="1"/>
  <c r="HF251" i="1"/>
  <c r="GZ251" i="1"/>
  <c r="GW251" i="1"/>
  <c r="GT251" i="1"/>
  <c r="GP251" i="1"/>
  <c r="GQ251" i="1" s="1"/>
  <c r="GO251" i="1"/>
  <c r="GN251" i="1"/>
  <c r="GK251" i="1"/>
  <c r="GH251" i="1"/>
  <c r="GE251" i="1"/>
  <c r="GA251" i="1"/>
  <c r="FZ251" i="1"/>
  <c r="GB251" i="1" s="1"/>
  <c r="FY251" i="1"/>
  <c r="FV251" i="1"/>
  <c r="FS251" i="1"/>
  <c r="FP251" i="1"/>
  <c r="FO251" i="1"/>
  <c r="FN251" i="1"/>
  <c r="FM251" i="1"/>
  <c r="FJ251" i="1"/>
  <c r="FG251" i="1"/>
  <c r="FC251" i="1"/>
  <c r="FB251" i="1"/>
  <c r="FA251" i="1"/>
  <c r="EX251" i="1"/>
  <c r="EU251" i="1"/>
  <c r="ER251" i="1"/>
  <c r="EN251" i="1"/>
  <c r="EM251" i="1"/>
  <c r="EO251" i="1" s="1"/>
  <c r="EL251" i="1"/>
  <c r="EI251" i="1"/>
  <c r="EF251" i="1"/>
  <c r="EC251" i="1"/>
  <c r="DW251" i="1"/>
  <c r="DV251" i="1"/>
  <c r="DU251" i="1"/>
  <c r="DT251" i="1"/>
  <c r="DQ251" i="1"/>
  <c r="DN251" i="1"/>
  <c r="DM251" i="1"/>
  <c r="DL251" i="1"/>
  <c r="DK251" i="1"/>
  <c r="DH251" i="1"/>
  <c r="DB251" i="1"/>
  <c r="DA251" i="1"/>
  <c r="CZ251" i="1"/>
  <c r="CY251" i="1"/>
  <c r="CV251" i="1"/>
  <c r="CS251" i="1"/>
  <c r="CO251" i="1"/>
  <c r="CN251" i="1"/>
  <c r="CP251" i="1" s="1"/>
  <c r="CM251" i="1"/>
  <c r="CJ251" i="1"/>
  <c r="CG251" i="1"/>
  <c r="CD251" i="1"/>
  <c r="CC251" i="1"/>
  <c r="CB251" i="1"/>
  <c r="CA251" i="1"/>
  <c r="BX251" i="1"/>
  <c r="BU251" i="1"/>
  <c r="BR251" i="1"/>
  <c r="BO251" i="1"/>
  <c r="BL251" i="1"/>
  <c r="BH251" i="1"/>
  <c r="DD251" i="1" s="1"/>
  <c r="BG251" i="1"/>
  <c r="BI251" i="1" s="1"/>
  <c r="BF251" i="1"/>
  <c r="BC251" i="1"/>
  <c r="AZ251" i="1"/>
  <c r="AW251" i="1"/>
  <c r="AT251" i="1"/>
  <c r="AQ251" i="1"/>
  <c r="AM251" i="1"/>
  <c r="AL251" i="1"/>
  <c r="AK251" i="1"/>
  <c r="AH251" i="1"/>
  <c r="AE251" i="1"/>
  <c r="AB251" i="1"/>
  <c r="Y251" i="1"/>
  <c r="V251" i="1"/>
  <c r="S251" i="1"/>
  <c r="P251" i="1"/>
  <c r="M251" i="1"/>
  <c r="J251" i="1"/>
  <c r="G251" i="1"/>
  <c r="D251" i="1"/>
  <c r="LM250" i="1"/>
  <c r="LJ250" i="1"/>
  <c r="LF250" i="1"/>
  <c r="LE250" i="1"/>
  <c r="LC250" i="1"/>
  <c r="LB250" i="1"/>
  <c r="LD250" i="1" s="1"/>
  <c r="LA250" i="1"/>
  <c r="KX250" i="1"/>
  <c r="KU250" i="1"/>
  <c r="KR250" i="1"/>
  <c r="KO250" i="1"/>
  <c r="KL250" i="1"/>
  <c r="KI250" i="1"/>
  <c r="KE250" i="1"/>
  <c r="KF250" i="1" s="1"/>
  <c r="KD250" i="1"/>
  <c r="KC250" i="1"/>
  <c r="JZ250" i="1"/>
  <c r="JW250" i="1"/>
  <c r="JV250" i="1"/>
  <c r="JU250" i="1"/>
  <c r="JT250" i="1"/>
  <c r="JQ250" i="1"/>
  <c r="JN250" i="1"/>
  <c r="JJ250" i="1"/>
  <c r="JI250" i="1"/>
  <c r="JH250" i="1"/>
  <c r="JE250" i="1"/>
  <c r="JB250" i="1"/>
  <c r="IU250" i="1"/>
  <c r="IV250" i="1" s="1"/>
  <c r="IT250" i="1"/>
  <c r="IS250" i="1"/>
  <c r="IP250" i="1"/>
  <c r="IM250" i="1"/>
  <c r="IH250" i="1"/>
  <c r="IG250" i="1"/>
  <c r="IF250" i="1"/>
  <c r="IE250" i="1"/>
  <c r="ID250" i="1"/>
  <c r="IA250" i="1"/>
  <c r="HX250" i="1"/>
  <c r="HU250" i="1"/>
  <c r="HQ250" i="1"/>
  <c r="HP250" i="1"/>
  <c r="HO250" i="1"/>
  <c r="HL250" i="1"/>
  <c r="HI250" i="1"/>
  <c r="HF250" i="1"/>
  <c r="GZ250" i="1"/>
  <c r="GW250" i="1"/>
  <c r="GT250" i="1"/>
  <c r="GQ250" i="1"/>
  <c r="GP250" i="1"/>
  <c r="GO250" i="1"/>
  <c r="GN250" i="1"/>
  <c r="GK250" i="1"/>
  <c r="GH250" i="1"/>
  <c r="GE250" i="1"/>
  <c r="GA250" i="1"/>
  <c r="GB250" i="1" s="1"/>
  <c r="FZ250" i="1"/>
  <c r="FY250" i="1"/>
  <c r="FV250" i="1"/>
  <c r="FS250" i="1"/>
  <c r="FO250" i="1"/>
  <c r="FN250" i="1"/>
  <c r="FP250" i="1" s="1"/>
  <c r="FM250" i="1"/>
  <c r="FJ250" i="1"/>
  <c r="FG250" i="1"/>
  <c r="FC250" i="1"/>
  <c r="FD250" i="1" s="1"/>
  <c r="FB250" i="1"/>
  <c r="FA250" i="1"/>
  <c r="EX250" i="1"/>
  <c r="EU250" i="1"/>
  <c r="ER250" i="1"/>
  <c r="EN250" i="1"/>
  <c r="HB250" i="1" s="1"/>
  <c r="EM250" i="1"/>
  <c r="HA250" i="1" s="1"/>
  <c r="HC250" i="1" s="1"/>
  <c r="EL250" i="1"/>
  <c r="EI250" i="1"/>
  <c r="EF250" i="1"/>
  <c r="EC250" i="1"/>
  <c r="DW250" i="1"/>
  <c r="DV250" i="1"/>
  <c r="DU250" i="1"/>
  <c r="DT250" i="1"/>
  <c r="DQ250" i="1"/>
  <c r="DM250" i="1"/>
  <c r="DL250" i="1"/>
  <c r="DN250" i="1" s="1"/>
  <c r="DK250" i="1"/>
  <c r="DH250" i="1"/>
  <c r="DC250" i="1"/>
  <c r="DA250" i="1"/>
  <c r="CZ250" i="1"/>
  <c r="DB250" i="1" s="1"/>
  <c r="CY250" i="1"/>
  <c r="CV250" i="1"/>
  <c r="CS250" i="1"/>
  <c r="CO250" i="1"/>
  <c r="CP250" i="1" s="1"/>
  <c r="CN250" i="1"/>
  <c r="CM250" i="1"/>
  <c r="CJ250" i="1"/>
  <c r="CG250" i="1"/>
  <c r="CC250" i="1"/>
  <c r="CB250" i="1"/>
  <c r="CD250" i="1" s="1"/>
  <c r="CA250" i="1"/>
  <c r="BX250" i="1"/>
  <c r="BU250" i="1"/>
  <c r="BR250" i="1"/>
  <c r="BO250" i="1"/>
  <c r="BL250" i="1"/>
  <c r="BH250" i="1"/>
  <c r="BG250" i="1"/>
  <c r="BI250" i="1" s="1"/>
  <c r="BF250" i="1"/>
  <c r="BC250" i="1"/>
  <c r="AZ250" i="1"/>
  <c r="AW250" i="1"/>
  <c r="AT250" i="1"/>
  <c r="AQ250" i="1"/>
  <c r="AM250" i="1"/>
  <c r="AL250" i="1"/>
  <c r="AK250" i="1"/>
  <c r="AH250" i="1"/>
  <c r="AE250" i="1"/>
  <c r="AB250" i="1"/>
  <c r="Y250" i="1"/>
  <c r="V250" i="1"/>
  <c r="S250" i="1"/>
  <c r="P250" i="1"/>
  <c r="M250" i="1"/>
  <c r="J250" i="1"/>
  <c r="G250" i="1"/>
  <c r="D250" i="1"/>
  <c r="LM249" i="1"/>
  <c r="LJ249" i="1"/>
  <c r="LF249" i="1"/>
  <c r="LC249" i="1"/>
  <c r="LB249" i="1"/>
  <c r="LA249" i="1"/>
  <c r="KX249" i="1"/>
  <c r="KU249" i="1"/>
  <c r="KR249" i="1"/>
  <c r="KO249" i="1"/>
  <c r="KL249" i="1"/>
  <c r="KH249" i="1"/>
  <c r="KI249" i="1" s="1"/>
  <c r="KG249" i="1"/>
  <c r="KE249" i="1"/>
  <c r="KD249" i="1"/>
  <c r="KC249" i="1"/>
  <c r="JZ249" i="1"/>
  <c r="JV249" i="1"/>
  <c r="JW249" i="1" s="1"/>
  <c r="JU249" i="1"/>
  <c r="JT249" i="1"/>
  <c r="JQ249" i="1"/>
  <c r="JN249" i="1"/>
  <c r="JJ249" i="1"/>
  <c r="JI249" i="1"/>
  <c r="JK249" i="1" s="1"/>
  <c r="JH249" i="1"/>
  <c r="JE249" i="1"/>
  <c r="JB249" i="1"/>
  <c r="IU249" i="1"/>
  <c r="IT249" i="1"/>
  <c r="IV249" i="1" s="1"/>
  <c r="IS249" i="1"/>
  <c r="IP249" i="1"/>
  <c r="IM249" i="1"/>
  <c r="IF249" i="1"/>
  <c r="IG249" i="1" s="1"/>
  <c r="IE249" i="1"/>
  <c r="ID249" i="1"/>
  <c r="IA249" i="1"/>
  <c r="HX249" i="1"/>
  <c r="HU249" i="1"/>
  <c r="HQ249" i="1"/>
  <c r="HP249" i="1"/>
  <c r="HO249" i="1"/>
  <c r="HL249" i="1"/>
  <c r="HI249" i="1"/>
  <c r="HF249" i="1"/>
  <c r="GZ249" i="1"/>
  <c r="GW249" i="1"/>
  <c r="GT249" i="1"/>
  <c r="GQ249" i="1"/>
  <c r="GP249" i="1"/>
  <c r="GO249" i="1"/>
  <c r="GN249" i="1"/>
  <c r="GK249" i="1"/>
  <c r="GH249" i="1"/>
  <c r="GE249" i="1"/>
  <c r="GA249" i="1"/>
  <c r="FZ249" i="1"/>
  <c r="GB249" i="1" s="1"/>
  <c r="FY249" i="1"/>
  <c r="FV249" i="1"/>
  <c r="FS249" i="1"/>
  <c r="FP249" i="1"/>
  <c r="FO249" i="1"/>
  <c r="FN249" i="1"/>
  <c r="FM249" i="1"/>
  <c r="FJ249" i="1"/>
  <c r="FG249" i="1"/>
  <c r="FC249" i="1"/>
  <c r="FB249" i="1"/>
  <c r="FD249" i="1" s="1"/>
  <c r="FA249" i="1"/>
  <c r="EX249" i="1"/>
  <c r="EU249" i="1"/>
  <c r="ER249" i="1"/>
  <c r="EN249" i="1"/>
  <c r="HB249" i="1" s="1"/>
  <c r="EM249" i="1"/>
  <c r="EO249" i="1" s="1"/>
  <c r="EL249" i="1"/>
  <c r="EI249" i="1"/>
  <c r="EF249" i="1"/>
  <c r="EC249" i="1"/>
  <c r="DV249" i="1"/>
  <c r="DW249" i="1" s="1"/>
  <c r="DU249" i="1"/>
  <c r="DT249" i="1"/>
  <c r="DQ249" i="1"/>
  <c r="DN249" i="1"/>
  <c r="DM249" i="1"/>
  <c r="DL249" i="1"/>
  <c r="DK249" i="1"/>
  <c r="DH249" i="1"/>
  <c r="DB249" i="1"/>
  <c r="DA249" i="1"/>
  <c r="CZ249" i="1"/>
  <c r="CY249" i="1"/>
  <c r="CV249" i="1"/>
  <c r="CS249" i="1"/>
  <c r="CO249" i="1"/>
  <c r="CN249" i="1"/>
  <c r="CP249" i="1" s="1"/>
  <c r="CM249" i="1"/>
  <c r="CJ249" i="1"/>
  <c r="CG249" i="1"/>
  <c r="CD249" i="1"/>
  <c r="CC249" i="1"/>
  <c r="CB249" i="1"/>
  <c r="CA249" i="1"/>
  <c r="BX249" i="1"/>
  <c r="BU249" i="1"/>
  <c r="BR249" i="1"/>
  <c r="BO249" i="1"/>
  <c r="BL249" i="1"/>
  <c r="BH249" i="1"/>
  <c r="DD249" i="1" s="1"/>
  <c r="BG249" i="1"/>
  <c r="BI249" i="1" s="1"/>
  <c r="BF249" i="1"/>
  <c r="BC249" i="1"/>
  <c r="AZ249" i="1"/>
  <c r="AW249" i="1"/>
  <c r="AT249" i="1"/>
  <c r="AR249" i="1"/>
  <c r="AQ249" i="1"/>
  <c r="AN249" i="1"/>
  <c r="AM249" i="1"/>
  <c r="AL249" i="1"/>
  <c r="AK249" i="1"/>
  <c r="AH249" i="1"/>
  <c r="AE249" i="1"/>
  <c r="AB249" i="1"/>
  <c r="Y249" i="1"/>
  <c r="V249" i="1"/>
  <c r="S249" i="1"/>
  <c r="P249" i="1"/>
  <c r="M249" i="1"/>
  <c r="J249" i="1"/>
  <c r="G249" i="1"/>
  <c r="D249" i="1"/>
  <c r="LL248" i="1"/>
  <c r="LK248" i="1"/>
  <c r="LM248" i="1" s="1"/>
  <c r="LJ248" i="1"/>
  <c r="LI248" i="1"/>
  <c r="LH248" i="1"/>
  <c r="LC248" i="1"/>
  <c r="KZ248" i="1"/>
  <c r="KY248" i="1"/>
  <c r="LA248" i="1" s="1"/>
  <c r="KX248" i="1"/>
  <c r="KW248" i="1"/>
  <c r="KV248" i="1"/>
  <c r="KT248" i="1"/>
  <c r="KU248" i="1" s="1"/>
  <c r="KS248" i="1"/>
  <c r="KQ248" i="1"/>
  <c r="KP248" i="1"/>
  <c r="KR248" i="1" s="1"/>
  <c r="KN248" i="1"/>
  <c r="KM248" i="1"/>
  <c r="KO248" i="1" s="1"/>
  <c r="KL248" i="1"/>
  <c r="KK248" i="1"/>
  <c r="KJ248" i="1"/>
  <c r="KA248" i="1"/>
  <c r="JY248" i="1"/>
  <c r="JS248" i="1"/>
  <c r="JV248" i="1" s="1"/>
  <c r="JR248" i="1"/>
  <c r="JP248" i="1"/>
  <c r="JO248" i="1"/>
  <c r="JQ248" i="1" s="1"/>
  <c r="JN248" i="1"/>
  <c r="JM248" i="1"/>
  <c r="JL248" i="1"/>
  <c r="JG248" i="1"/>
  <c r="JF248" i="1"/>
  <c r="JH248" i="1" s="1"/>
  <c r="JD248" i="1"/>
  <c r="JC248" i="1"/>
  <c r="JE248" i="1" s="1"/>
  <c r="IZ248" i="1"/>
  <c r="JI248" i="1" s="1"/>
  <c r="IU248" i="1"/>
  <c r="IT248" i="1"/>
  <c r="IR248" i="1"/>
  <c r="IQ248" i="1"/>
  <c r="IS248" i="1" s="1"/>
  <c r="IP248" i="1"/>
  <c r="IO248" i="1"/>
  <c r="IN248" i="1"/>
  <c r="IL248" i="1"/>
  <c r="ID248" i="1"/>
  <c r="IC248" i="1"/>
  <c r="IB248" i="1"/>
  <c r="HZ248" i="1"/>
  <c r="IA248" i="1" s="1"/>
  <c r="HY248" i="1"/>
  <c r="HW248" i="1"/>
  <c r="HV248" i="1"/>
  <c r="HX248" i="1" s="1"/>
  <c r="HT248" i="1"/>
  <c r="HS248" i="1"/>
  <c r="HU248" i="1" s="1"/>
  <c r="HN248" i="1"/>
  <c r="HO248" i="1" s="1"/>
  <c r="HM248" i="1"/>
  <c r="HK248" i="1"/>
  <c r="HJ248" i="1"/>
  <c r="HH248" i="1"/>
  <c r="HG248" i="1"/>
  <c r="HF248" i="1"/>
  <c r="HE248" i="1"/>
  <c r="HD248" i="1"/>
  <c r="GY248" i="1"/>
  <c r="GX248" i="1"/>
  <c r="GZ248" i="1" s="1"/>
  <c r="GV248" i="1"/>
  <c r="GU248" i="1"/>
  <c r="GW248" i="1" s="1"/>
  <c r="GT248" i="1"/>
  <c r="GS248" i="1"/>
  <c r="GR248" i="1"/>
  <c r="GP248" i="1"/>
  <c r="GM248" i="1"/>
  <c r="GL248" i="1"/>
  <c r="GN248" i="1" s="1"/>
  <c r="GJ248" i="1"/>
  <c r="GI248" i="1"/>
  <c r="GK248" i="1" s="1"/>
  <c r="GH248" i="1"/>
  <c r="GG248" i="1"/>
  <c r="GF248" i="1"/>
  <c r="GD248" i="1"/>
  <c r="GE248" i="1" s="1"/>
  <c r="GC248" i="1"/>
  <c r="FZ248" i="1"/>
  <c r="FX248" i="1"/>
  <c r="FW248" i="1"/>
  <c r="FY248" i="1" s="1"/>
  <c r="FT248" i="1"/>
  <c r="FS248" i="1"/>
  <c r="FR248" i="1"/>
  <c r="FQ248" i="1"/>
  <c r="FN248" i="1"/>
  <c r="FL248" i="1"/>
  <c r="FK248" i="1"/>
  <c r="FM248" i="1" s="1"/>
  <c r="FH248" i="1"/>
  <c r="FF248" i="1"/>
  <c r="FE248" i="1"/>
  <c r="FB248" i="1"/>
  <c r="EZ248" i="1"/>
  <c r="EY248" i="1"/>
  <c r="FA248" i="1" s="1"/>
  <c r="EX248" i="1"/>
  <c r="EV248" i="1"/>
  <c r="EU248" i="1"/>
  <c r="ET248" i="1"/>
  <c r="FC248" i="1" s="1"/>
  <c r="ES248" i="1"/>
  <c r="EQ248" i="1"/>
  <c r="EP248" i="1"/>
  <c r="ER248" i="1" s="1"/>
  <c r="EL248" i="1"/>
  <c r="EK248" i="1"/>
  <c r="EJ248" i="1"/>
  <c r="EH248" i="1"/>
  <c r="EI248" i="1" s="1"/>
  <c r="EG248" i="1"/>
  <c r="EE248" i="1"/>
  <c r="EN248" i="1" s="1"/>
  <c r="ED248" i="1"/>
  <c r="EM248" i="1" s="1"/>
  <c r="EB248" i="1"/>
  <c r="EA248" i="1"/>
  <c r="EC248" i="1" s="1"/>
  <c r="DV248" i="1"/>
  <c r="DS248" i="1"/>
  <c r="DR248" i="1"/>
  <c r="DT248" i="1" s="1"/>
  <c r="DP248" i="1"/>
  <c r="DO248" i="1"/>
  <c r="DJ248" i="1"/>
  <c r="DK248" i="1" s="1"/>
  <c r="DI248" i="1"/>
  <c r="DG248" i="1"/>
  <c r="DM248" i="1" s="1"/>
  <c r="DF248" i="1"/>
  <c r="CY248" i="1"/>
  <c r="CX248" i="1"/>
  <c r="CW248" i="1"/>
  <c r="CU248" i="1"/>
  <c r="CT248" i="1"/>
  <c r="CV248" i="1" s="1"/>
  <c r="CR248" i="1"/>
  <c r="CQ248" i="1"/>
  <c r="CL248" i="1"/>
  <c r="CM248" i="1" s="1"/>
  <c r="CK248" i="1"/>
  <c r="CI248" i="1"/>
  <c r="CO248" i="1" s="1"/>
  <c r="CH248" i="1"/>
  <c r="CF248" i="1"/>
  <c r="CE248" i="1"/>
  <c r="CG248" i="1" s="1"/>
  <c r="CA248" i="1"/>
  <c r="BZ248" i="1"/>
  <c r="BY248" i="1"/>
  <c r="BW248" i="1"/>
  <c r="BV248" i="1"/>
  <c r="BX248" i="1" s="1"/>
  <c r="BT248" i="1"/>
  <c r="BS248" i="1"/>
  <c r="BU248" i="1" s="1"/>
  <c r="BR248" i="1"/>
  <c r="BQ248" i="1"/>
  <c r="CC248" i="1" s="1"/>
  <c r="BP248" i="1"/>
  <c r="CB248" i="1" s="1"/>
  <c r="CD248" i="1" s="1"/>
  <c r="BN248" i="1"/>
  <c r="BO248" i="1" s="1"/>
  <c r="BM248" i="1"/>
  <c r="BK248" i="1"/>
  <c r="BJ248" i="1"/>
  <c r="BL248" i="1" s="1"/>
  <c r="BG248" i="1"/>
  <c r="BF248" i="1"/>
  <c r="BE248" i="1"/>
  <c r="BD248" i="1"/>
  <c r="BB248" i="1"/>
  <c r="BA248" i="1"/>
  <c r="AY248" i="1"/>
  <c r="AX248" i="1"/>
  <c r="AZ248" i="1" s="1"/>
  <c r="AV248" i="1"/>
  <c r="AU248" i="1"/>
  <c r="AW248" i="1" s="1"/>
  <c r="AT248" i="1"/>
  <c r="AR248" i="1"/>
  <c r="AP248" i="1"/>
  <c r="AO248" i="1"/>
  <c r="AJ248" i="1"/>
  <c r="AI248" i="1"/>
  <c r="AK248" i="1" s="1"/>
  <c r="AH248" i="1"/>
  <c r="AG248" i="1"/>
  <c r="AF248" i="1"/>
  <c r="AD248" i="1"/>
  <c r="AE248" i="1" s="1"/>
  <c r="AC248" i="1"/>
  <c r="AA248" i="1"/>
  <c r="Z248" i="1"/>
  <c r="AB248" i="1" s="1"/>
  <c r="X248" i="1"/>
  <c r="W248" i="1"/>
  <c r="Y248" i="1" s="1"/>
  <c r="V248" i="1"/>
  <c r="U248" i="1"/>
  <c r="T248" i="1"/>
  <c r="R248" i="1"/>
  <c r="S248" i="1" s="1"/>
  <c r="Q248" i="1"/>
  <c r="O248" i="1"/>
  <c r="AM248" i="1" s="1"/>
  <c r="N248" i="1"/>
  <c r="L248" i="1"/>
  <c r="K248" i="1"/>
  <c r="M248" i="1" s="1"/>
  <c r="J248" i="1"/>
  <c r="I248" i="1"/>
  <c r="H248" i="1"/>
  <c r="F248" i="1"/>
  <c r="G248" i="1" s="1"/>
  <c r="E248" i="1"/>
  <c r="C248" i="1"/>
  <c r="B248" i="1"/>
  <c r="LM247" i="1"/>
  <c r="LJ247" i="1"/>
  <c r="LC247" i="1"/>
  <c r="LB247" i="1"/>
  <c r="LD247" i="1" s="1"/>
  <c r="LA247" i="1"/>
  <c r="KX247" i="1"/>
  <c r="KU247" i="1"/>
  <c r="KR247" i="1"/>
  <c r="KO247" i="1"/>
  <c r="KL247" i="1"/>
  <c r="KH247" i="1"/>
  <c r="KG247" i="1"/>
  <c r="KE247" i="1"/>
  <c r="KC247" i="1"/>
  <c r="KA247" i="1"/>
  <c r="JX247" i="1"/>
  <c r="JW247" i="1"/>
  <c r="JV247" i="1"/>
  <c r="JU247" i="1"/>
  <c r="JT247" i="1"/>
  <c r="JQ247" i="1"/>
  <c r="JN247" i="1"/>
  <c r="JI247" i="1"/>
  <c r="JH247" i="1"/>
  <c r="JE247" i="1"/>
  <c r="JA247" i="1"/>
  <c r="IV247" i="1"/>
  <c r="IU247" i="1"/>
  <c r="IT247" i="1"/>
  <c r="IS247" i="1"/>
  <c r="IP247" i="1"/>
  <c r="IL247" i="1"/>
  <c r="IK247" i="1"/>
  <c r="IF247" i="1"/>
  <c r="IG247" i="1" s="1"/>
  <c r="IE247" i="1"/>
  <c r="ID247" i="1"/>
  <c r="IA247" i="1"/>
  <c r="HX247" i="1"/>
  <c r="HU247" i="1"/>
  <c r="HQ247" i="1"/>
  <c r="II247" i="1" s="1"/>
  <c r="IX247" i="1" s="1"/>
  <c r="HP247" i="1"/>
  <c r="HO247" i="1"/>
  <c r="HL247" i="1"/>
  <c r="HI247" i="1"/>
  <c r="HF247" i="1"/>
  <c r="GZ247" i="1"/>
  <c r="GX247" i="1"/>
  <c r="GW247" i="1"/>
  <c r="GT247" i="1"/>
  <c r="GQ247" i="1"/>
  <c r="GP247" i="1"/>
  <c r="GO247" i="1"/>
  <c r="GN247" i="1"/>
  <c r="GK247" i="1"/>
  <c r="GH247" i="1"/>
  <c r="GE247" i="1"/>
  <c r="GB247" i="1"/>
  <c r="GA247" i="1"/>
  <c r="FZ247" i="1"/>
  <c r="FY247" i="1"/>
  <c r="FU247" i="1"/>
  <c r="FS247" i="1"/>
  <c r="FO247" i="1"/>
  <c r="FN247" i="1"/>
  <c r="FP247" i="1" s="1"/>
  <c r="FM247" i="1"/>
  <c r="FI247" i="1"/>
  <c r="FI248" i="1" s="1"/>
  <c r="FJ248" i="1" s="1"/>
  <c r="FG247" i="1"/>
  <c r="FB247" i="1"/>
  <c r="FA247" i="1"/>
  <c r="EX247" i="1"/>
  <c r="EW247" i="1"/>
  <c r="EW248" i="1" s="1"/>
  <c r="EU247" i="1"/>
  <c r="ER247" i="1"/>
  <c r="EQ247" i="1"/>
  <c r="EN247" i="1"/>
  <c r="EM247" i="1"/>
  <c r="EL247" i="1"/>
  <c r="EH247" i="1"/>
  <c r="EI247" i="1" s="1"/>
  <c r="EF247" i="1"/>
  <c r="EC247" i="1"/>
  <c r="DY247" i="1"/>
  <c r="DV247" i="1"/>
  <c r="DU247" i="1"/>
  <c r="DW247" i="1" s="1"/>
  <c r="DT247" i="1"/>
  <c r="DQ247" i="1"/>
  <c r="DM247" i="1"/>
  <c r="DL247" i="1"/>
  <c r="DN247" i="1" s="1"/>
  <c r="DK247" i="1"/>
  <c r="DH247" i="1"/>
  <c r="DD247" i="1"/>
  <c r="DA247" i="1"/>
  <c r="CZ247" i="1"/>
  <c r="DB247" i="1" s="1"/>
  <c r="CY247" i="1"/>
  <c r="CV247" i="1"/>
  <c r="CS247" i="1"/>
  <c r="CP247" i="1"/>
  <c r="CO247" i="1"/>
  <c r="CN247" i="1"/>
  <c r="CM247" i="1"/>
  <c r="CJ247" i="1"/>
  <c r="CG247" i="1"/>
  <c r="CC247" i="1"/>
  <c r="CB247" i="1"/>
  <c r="CD247" i="1" s="1"/>
  <c r="CA247" i="1"/>
  <c r="BX247" i="1"/>
  <c r="BU247" i="1"/>
  <c r="BR247" i="1"/>
  <c r="BO247" i="1"/>
  <c r="BL247" i="1"/>
  <c r="BH247" i="1"/>
  <c r="BI247" i="1" s="1"/>
  <c r="BG247" i="1"/>
  <c r="DC247" i="1" s="1"/>
  <c r="DE247" i="1" s="1"/>
  <c r="BF247" i="1"/>
  <c r="BC247" i="1"/>
  <c r="AZ247" i="1"/>
  <c r="AW247" i="1"/>
  <c r="AS247" i="1"/>
  <c r="AS248" i="1" s="1"/>
  <c r="AQ247" i="1"/>
  <c r="AM247" i="1"/>
  <c r="AL247" i="1"/>
  <c r="AN247" i="1" s="1"/>
  <c r="AK247" i="1"/>
  <c r="AH247" i="1"/>
  <c r="AE247" i="1"/>
  <c r="AB247" i="1"/>
  <c r="Y247" i="1"/>
  <c r="V247" i="1"/>
  <c r="S247" i="1"/>
  <c r="P247" i="1"/>
  <c r="M247" i="1"/>
  <c r="J247" i="1"/>
  <c r="F247" i="1"/>
  <c r="G247" i="1" s="1"/>
  <c r="D247" i="1"/>
  <c r="LM246" i="1"/>
  <c r="LJ246" i="1"/>
  <c r="LF246" i="1"/>
  <c r="LE246" i="1"/>
  <c r="LG246" i="1" s="1"/>
  <c r="LC246" i="1"/>
  <c r="LB246" i="1"/>
  <c r="LD246" i="1" s="1"/>
  <c r="LA246" i="1"/>
  <c r="KX246" i="1"/>
  <c r="KU246" i="1"/>
  <c r="KR246" i="1"/>
  <c r="KO246" i="1"/>
  <c r="KL246" i="1"/>
  <c r="KG246" i="1"/>
  <c r="KD246" i="1"/>
  <c r="KB246" i="1"/>
  <c r="JZ246" i="1"/>
  <c r="JV246" i="1"/>
  <c r="JU246" i="1"/>
  <c r="JW246" i="1" s="1"/>
  <c r="JT246" i="1"/>
  <c r="JQ246" i="1"/>
  <c r="JN246" i="1"/>
  <c r="JK246" i="1"/>
  <c r="JJ246" i="1"/>
  <c r="JI246" i="1"/>
  <c r="JH246" i="1"/>
  <c r="JE246" i="1"/>
  <c r="JB246" i="1"/>
  <c r="IU246" i="1"/>
  <c r="IT246" i="1"/>
  <c r="IV246" i="1" s="1"/>
  <c r="IS246" i="1"/>
  <c r="IP246" i="1"/>
  <c r="IM246" i="1"/>
  <c r="IF246" i="1"/>
  <c r="II246" i="1" s="1"/>
  <c r="IX246" i="1" s="1"/>
  <c r="IE246" i="1"/>
  <c r="ID246" i="1"/>
  <c r="IA246" i="1"/>
  <c r="HX246" i="1"/>
  <c r="HU246" i="1"/>
  <c r="HQ246" i="1"/>
  <c r="HP246" i="1"/>
  <c r="HO246" i="1"/>
  <c r="HL246" i="1"/>
  <c r="HI246" i="1"/>
  <c r="HF246" i="1"/>
  <c r="GZ246" i="1"/>
  <c r="GW246" i="1"/>
  <c r="GT246" i="1"/>
  <c r="GP246" i="1"/>
  <c r="GO246" i="1"/>
  <c r="GQ246" i="1" s="1"/>
  <c r="GN246" i="1"/>
  <c r="GK246" i="1"/>
  <c r="GH246" i="1"/>
  <c r="GE246" i="1"/>
  <c r="GA246" i="1"/>
  <c r="FZ246" i="1"/>
  <c r="GB246" i="1" s="1"/>
  <c r="FY246" i="1"/>
  <c r="FV246" i="1"/>
  <c r="FS246" i="1"/>
  <c r="FO246" i="1"/>
  <c r="FP246" i="1" s="1"/>
  <c r="FN246" i="1"/>
  <c r="FM246" i="1"/>
  <c r="FJ246" i="1"/>
  <c r="FG246" i="1"/>
  <c r="FC246" i="1"/>
  <c r="FB246" i="1"/>
  <c r="FD246" i="1" s="1"/>
  <c r="FA246" i="1"/>
  <c r="EX246" i="1"/>
  <c r="EU246" i="1"/>
  <c r="ER246" i="1"/>
  <c r="EO246" i="1"/>
  <c r="EN246" i="1"/>
  <c r="HB246" i="1" s="1"/>
  <c r="EM246" i="1"/>
  <c r="EL246" i="1"/>
  <c r="EI246" i="1"/>
  <c r="EF246" i="1"/>
  <c r="EC246" i="1"/>
  <c r="DV246" i="1"/>
  <c r="DU246" i="1"/>
  <c r="DT246" i="1"/>
  <c r="DQ246" i="1"/>
  <c r="DM246" i="1"/>
  <c r="DN246" i="1" s="1"/>
  <c r="DL246" i="1"/>
  <c r="DK246" i="1"/>
  <c r="DH246" i="1"/>
  <c r="DA246" i="1"/>
  <c r="DB246" i="1" s="1"/>
  <c r="CZ246" i="1"/>
  <c r="CY246" i="1"/>
  <c r="CV246" i="1"/>
  <c r="CS246" i="1"/>
  <c r="CO246" i="1"/>
  <c r="CN246" i="1"/>
  <c r="CP246" i="1" s="1"/>
  <c r="CM246" i="1"/>
  <c r="CJ246" i="1"/>
  <c r="CG246" i="1"/>
  <c r="CD246" i="1"/>
  <c r="CC246" i="1"/>
  <c r="CB246" i="1"/>
  <c r="CA246" i="1"/>
  <c r="BX246" i="1"/>
  <c r="BU246" i="1"/>
  <c r="BR246" i="1"/>
  <c r="BO246" i="1"/>
  <c r="BL246" i="1"/>
  <c r="BI246" i="1"/>
  <c r="BH246" i="1"/>
  <c r="BG246" i="1"/>
  <c r="DC246" i="1" s="1"/>
  <c r="BF246" i="1"/>
  <c r="BC246" i="1"/>
  <c r="AZ246" i="1"/>
  <c r="AW246" i="1"/>
  <c r="AT246" i="1"/>
  <c r="AQ246" i="1"/>
  <c r="AM246" i="1"/>
  <c r="AL246" i="1"/>
  <c r="AN246" i="1" s="1"/>
  <c r="AK246" i="1"/>
  <c r="AH246" i="1"/>
  <c r="AE246" i="1"/>
  <c r="AB246" i="1"/>
  <c r="Y246" i="1"/>
  <c r="V246" i="1"/>
  <c r="S246" i="1"/>
  <c r="P246" i="1"/>
  <c r="M246" i="1"/>
  <c r="J246" i="1"/>
  <c r="G246" i="1"/>
  <c r="D246" i="1"/>
  <c r="LM245" i="1"/>
  <c r="LJ245" i="1"/>
  <c r="LE245" i="1"/>
  <c r="LD245" i="1"/>
  <c r="LC245" i="1"/>
  <c r="LF245" i="1" s="1"/>
  <c r="LB245" i="1"/>
  <c r="LA245" i="1"/>
  <c r="KX245" i="1"/>
  <c r="KU245" i="1"/>
  <c r="KR245" i="1"/>
  <c r="KO245" i="1"/>
  <c r="KL245" i="1"/>
  <c r="KI245" i="1"/>
  <c r="KE245" i="1"/>
  <c r="KD245" i="1"/>
  <c r="KF245" i="1" s="1"/>
  <c r="KC245" i="1"/>
  <c r="JZ245" i="1"/>
  <c r="JV245" i="1"/>
  <c r="JW245" i="1" s="1"/>
  <c r="JU245" i="1"/>
  <c r="JT245" i="1"/>
  <c r="JQ245" i="1"/>
  <c r="JN245" i="1"/>
  <c r="JJ245" i="1"/>
  <c r="JI245" i="1"/>
  <c r="JK245" i="1" s="1"/>
  <c r="JH245" i="1"/>
  <c r="JE245" i="1"/>
  <c r="JB245" i="1"/>
  <c r="IU245" i="1"/>
  <c r="IT245" i="1"/>
  <c r="IS245" i="1"/>
  <c r="IP245" i="1"/>
  <c r="IM245" i="1"/>
  <c r="IF245" i="1"/>
  <c r="IG245" i="1" s="1"/>
  <c r="IE245" i="1"/>
  <c r="ID245" i="1"/>
  <c r="IA245" i="1"/>
  <c r="HX245" i="1"/>
  <c r="HU245" i="1"/>
  <c r="HQ245" i="1"/>
  <c r="HP245" i="1"/>
  <c r="HO245" i="1"/>
  <c r="HL245" i="1"/>
  <c r="HI245" i="1"/>
  <c r="HF245" i="1"/>
  <c r="GZ245" i="1"/>
  <c r="GW245" i="1"/>
  <c r="GT245" i="1"/>
  <c r="GP245" i="1"/>
  <c r="GQ245" i="1" s="1"/>
  <c r="GO245" i="1"/>
  <c r="GN245" i="1"/>
  <c r="GK245" i="1"/>
  <c r="GH245" i="1"/>
  <c r="GE245" i="1"/>
  <c r="GA245" i="1"/>
  <c r="FZ245" i="1"/>
  <c r="GB245" i="1" s="1"/>
  <c r="FY245" i="1"/>
  <c r="FV245" i="1"/>
  <c r="FS245" i="1"/>
  <c r="FP245" i="1"/>
  <c r="FO245" i="1"/>
  <c r="FN245" i="1"/>
  <c r="FM245" i="1"/>
  <c r="FJ245" i="1"/>
  <c r="FG245" i="1"/>
  <c r="FC245" i="1"/>
  <c r="FB245" i="1"/>
  <c r="FA245" i="1"/>
  <c r="EX245" i="1"/>
  <c r="EU245" i="1"/>
  <c r="ER245" i="1"/>
  <c r="EN245" i="1"/>
  <c r="EM245" i="1"/>
  <c r="EL245" i="1"/>
  <c r="EI245" i="1"/>
  <c r="EF245" i="1"/>
  <c r="EC245" i="1"/>
  <c r="DW245" i="1"/>
  <c r="DV245" i="1"/>
  <c r="DU245" i="1"/>
  <c r="DT245" i="1"/>
  <c r="DQ245" i="1"/>
  <c r="DN245" i="1"/>
  <c r="DM245" i="1"/>
  <c r="DL245" i="1"/>
  <c r="DK245" i="1"/>
  <c r="DH245" i="1"/>
  <c r="DB245" i="1"/>
  <c r="DA245" i="1"/>
  <c r="CZ245" i="1"/>
  <c r="CY245" i="1"/>
  <c r="CV245" i="1"/>
  <c r="CS245" i="1"/>
  <c r="CO245" i="1"/>
  <c r="CN245" i="1"/>
  <c r="CP245" i="1" s="1"/>
  <c r="CM245" i="1"/>
  <c r="CJ245" i="1"/>
  <c r="CG245" i="1"/>
  <c r="CD245" i="1"/>
  <c r="CC245" i="1"/>
  <c r="CB245" i="1"/>
  <c r="CA245" i="1"/>
  <c r="BX245" i="1"/>
  <c r="BU245" i="1"/>
  <c r="BR245" i="1"/>
  <c r="BO245" i="1"/>
  <c r="BL245" i="1"/>
  <c r="BH245" i="1"/>
  <c r="DD245" i="1" s="1"/>
  <c r="BG245" i="1"/>
  <c r="BI245" i="1" s="1"/>
  <c r="BF245" i="1"/>
  <c r="BC245" i="1"/>
  <c r="AZ245" i="1"/>
  <c r="AW245" i="1"/>
  <c r="AT245" i="1"/>
  <c r="AQ245" i="1"/>
  <c r="AM245" i="1"/>
  <c r="DY245" i="1" s="1"/>
  <c r="AL245" i="1"/>
  <c r="AK245" i="1"/>
  <c r="AH245" i="1"/>
  <c r="AE245" i="1"/>
  <c r="AB245" i="1"/>
  <c r="Y245" i="1"/>
  <c r="V245" i="1"/>
  <c r="S245" i="1"/>
  <c r="P245" i="1"/>
  <c r="M245" i="1"/>
  <c r="J245" i="1"/>
  <c r="G245" i="1"/>
  <c r="D245" i="1"/>
  <c r="LM244" i="1"/>
  <c r="LL244" i="1"/>
  <c r="LK244" i="1"/>
  <c r="LJ244" i="1"/>
  <c r="LI244" i="1"/>
  <c r="LH244" i="1"/>
  <c r="LB244" i="1"/>
  <c r="LA244" i="1"/>
  <c r="KZ244" i="1"/>
  <c r="KY244" i="1"/>
  <c r="KW244" i="1"/>
  <c r="KV244" i="1"/>
  <c r="KT244" i="1"/>
  <c r="KS244" i="1"/>
  <c r="KU244" i="1" s="1"/>
  <c r="KQ244" i="1"/>
  <c r="KP244" i="1"/>
  <c r="KR244" i="1" s="1"/>
  <c r="KO244" i="1"/>
  <c r="KN244" i="1"/>
  <c r="KM244" i="1"/>
  <c r="KL244" i="1"/>
  <c r="KK244" i="1"/>
  <c r="KJ244" i="1"/>
  <c r="KD244" i="1"/>
  <c r="KC244" i="1"/>
  <c r="KB244" i="1"/>
  <c r="KA244" i="1"/>
  <c r="JY244" i="1"/>
  <c r="JX244" i="1"/>
  <c r="JU244" i="1"/>
  <c r="JS244" i="1"/>
  <c r="JT244" i="1" s="1"/>
  <c r="JR244" i="1"/>
  <c r="JQ244" i="1"/>
  <c r="JP244" i="1"/>
  <c r="JO244" i="1"/>
  <c r="JM244" i="1"/>
  <c r="JL244" i="1"/>
  <c r="JI244" i="1"/>
  <c r="JG244" i="1"/>
  <c r="JF244" i="1"/>
  <c r="JH244" i="1" s="1"/>
  <c r="JE244" i="1"/>
  <c r="JD244" i="1"/>
  <c r="JC244" i="1"/>
  <c r="JA244" i="1"/>
  <c r="IZ244" i="1"/>
  <c r="IS244" i="1"/>
  <c r="IR244" i="1"/>
  <c r="IQ244" i="1"/>
  <c r="IO244" i="1"/>
  <c r="IN244" i="1"/>
  <c r="IT244" i="1" s="1"/>
  <c r="IL244" i="1"/>
  <c r="IK244" i="1"/>
  <c r="IM244" i="1" s="1"/>
  <c r="IC244" i="1"/>
  <c r="ID244" i="1" s="1"/>
  <c r="IB244" i="1"/>
  <c r="HZ244" i="1"/>
  <c r="HY244" i="1"/>
  <c r="HW244" i="1"/>
  <c r="HV244" i="1"/>
  <c r="HX244" i="1" s="1"/>
  <c r="HU244" i="1"/>
  <c r="HT244" i="1"/>
  <c r="HS244" i="1"/>
  <c r="HQ244" i="1"/>
  <c r="HN244" i="1"/>
  <c r="HM244" i="1"/>
  <c r="HO244" i="1" s="1"/>
  <c r="HK244" i="1"/>
  <c r="HJ244" i="1"/>
  <c r="HI244" i="1"/>
  <c r="HH244" i="1"/>
  <c r="HG244" i="1"/>
  <c r="HE244" i="1"/>
  <c r="HF244" i="1" s="1"/>
  <c r="HD244" i="1"/>
  <c r="GY244" i="1"/>
  <c r="GX244" i="1"/>
  <c r="GZ244" i="1" s="1"/>
  <c r="GW244" i="1"/>
  <c r="GV244" i="1"/>
  <c r="GU244" i="1"/>
  <c r="GT244" i="1"/>
  <c r="GS244" i="1"/>
  <c r="GR244" i="1"/>
  <c r="GM244" i="1"/>
  <c r="GL244" i="1"/>
  <c r="GN244" i="1" s="1"/>
  <c r="GK244" i="1"/>
  <c r="GJ244" i="1"/>
  <c r="GI244" i="1"/>
  <c r="GG244" i="1"/>
  <c r="GF244" i="1"/>
  <c r="GD244" i="1"/>
  <c r="GC244" i="1"/>
  <c r="GE244" i="1" s="1"/>
  <c r="FY244" i="1"/>
  <c r="FX244" i="1"/>
  <c r="FW244" i="1"/>
  <c r="FV244" i="1"/>
  <c r="FU244" i="1"/>
  <c r="GA244" i="1" s="1"/>
  <c r="FT244" i="1"/>
  <c r="FR244" i="1"/>
  <c r="FQ244" i="1"/>
  <c r="FM244" i="1"/>
  <c r="FL244" i="1"/>
  <c r="FK244" i="1"/>
  <c r="FI244" i="1"/>
  <c r="FJ244" i="1" s="1"/>
  <c r="FH244" i="1"/>
  <c r="FF244" i="1"/>
  <c r="FE244" i="1"/>
  <c r="FG244" i="1" s="1"/>
  <c r="FA244" i="1"/>
  <c r="EZ244" i="1"/>
  <c r="EY244" i="1"/>
  <c r="EX244" i="1"/>
  <c r="EW244" i="1"/>
  <c r="FC244" i="1" s="1"/>
  <c r="EV244" i="1"/>
  <c r="ET244" i="1"/>
  <c r="ES244" i="1"/>
  <c r="EQ244" i="1"/>
  <c r="EP244" i="1"/>
  <c r="ER244" i="1" s="1"/>
  <c r="EK244" i="1"/>
  <c r="EL244" i="1" s="1"/>
  <c r="EJ244" i="1"/>
  <c r="EH244" i="1"/>
  <c r="EG244" i="1"/>
  <c r="EE244" i="1"/>
  <c r="ED244" i="1"/>
  <c r="EC244" i="1"/>
  <c r="EB244" i="1"/>
  <c r="EA244" i="1"/>
  <c r="DS244" i="1"/>
  <c r="DR244" i="1"/>
  <c r="DT244" i="1" s="1"/>
  <c r="DQ244" i="1"/>
  <c r="DP244" i="1"/>
  <c r="DV244" i="1" s="1"/>
  <c r="DO244" i="1"/>
  <c r="DU244" i="1" s="1"/>
  <c r="DW244" i="1" s="1"/>
  <c r="DM244" i="1"/>
  <c r="DJ244" i="1"/>
  <c r="DI244" i="1"/>
  <c r="DK244" i="1" s="1"/>
  <c r="DG244" i="1"/>
  <c r="DF244" i="1"/>
  <c r="DA244" i="1"/>
  <c r="CY244" i="1"/>
  <c r="CX244" i="1"/>
  <c r="CW244" i="1"/>
  <c r="CU244" i="1"/>
  <c r="CT244" i="1"/>
  <c r="CV244" i="1" s="1"/>
  <c r="CS244" i="1"/>
  <c r="CR244" i="1"/>
  <c r="CQ244" i="1"/>
  <c r="CZ244" i="1" s="1"/>
  <c r="DB244" i="1" s="1"/>
  <c r="CL244" i="1"/>
  <c r="CK244" i="1"/>
  <c r="CM244" i="1" s="1"/>
  <c r="CJ244" i="1"/>
  <c r="CI244" i="1"/>
  <c r="CO244" i="1" s="1"/>
  <c r="CH244" i="1"/>
  <c r="CG244" i="1"/>
  <c r="CF244" i="1"/>
  <c r="CE244" i="1"/>
  <c r="CA244" i="1"/>
  <c r="BZ244" i="1"/>
  <c r="BY244" i="1"/>
  <c r="BW244" i="1"/>
  <c r="BV244" i="1"/>
  <c r="BX244" i="1" s="1"/>
  <c r="BT244" i="1"/>
  <c r="CC244" i="1" s="1"/>
  <c r="BS244" i="1"/>
  <c r="CB244" i="1" s="1"/>
  <c r="BR244" i="1"/>
  <c r="BQ244" i="1"/>
  <c r="BP244" i="1"/>
  <c r="BN244" i="1"/>
  <c r="BM244" i="1"/>
  <c r="BK244" i="1"/>
  <c r="BJ244" i="1"/>
  <c r="BL244" i="1" s="1"/>
  <c r="BF244" i="1"/>
  <c r="BE244" i="1"/>
  <c r="BD244" i="1"/>
  <c r="BB244" i="1"/>
  <c r="BA244" i="1"/>
  <c r="AY244" i="1"/>
  <c r="AX244" i="1"/>
  <c r="AZ244" i="1" s="1"/>
  <c r="AW244" i="1"/>
  <c r="AV244" i="1"/>
  <c r="AU244" i="1"/>
  <c r="AT244" i="1"/>
  <c r="AS244" i="1"/>
  <c r="AR244" i="1"/>
  <c r="AP244" i="1"/>
  <c r="AO244" i="1"/>
  <c r="AK244" i="1"/>
  <c r="AJ244" i="1"/>
  <c r="AI244" i="1"/>
  <c r="AG244" i="1"/>
  <c r="AF244" i="1"/>
  <c r="AD244" i="1"/>
  <c r="AC244" i="1"/>
  <c r="AE244" i="1" s="1"/>
  <c r="AA244" i="1"/>
  <c r="Z244" i="1"/>
  <c r="AB244" i="1" s="1"/>
  <c r="X244" i="1"/>
  <c r="W244" i="1"/>
  <c r="Y244" i="1" s="1"/>
  <c r="U244" i="1"/>
  <c r="V244" i="1" s="1"/>
  <c r="T244" i="1"/>
  <c r="R244" i="1"/>
  <c r="Q244" i="1"/>
  <c r="S244" i="1" s="1"/>
  <c r="P244" i="1"/>
  <c r="O244" i="1"/>
  <c r="N244" i="1"/>
  <c r="M244" i="1"/>
  <c r="L244" i="1"/>
  <c r="K244" i="1"/>
  <c r="I244" i="1"/>
  <c r="H244" i="1"/>
  <c r="G244" i="1"/>
  <c r="F244" i="1"/>
  <c r="E244" i="1"/>
  <c r="C244" i="1"/>
  <c r="B244" i="1"/>
  <c r="LM243" i="1"/>
  <c r="LJ243" i="1"/>
  <c r="LE243" i="1"/>
  <c r="LD243" i="1"/>
  <c r="LC243" i="1"/>
  <c r="LF243" i="1" s="1"/>
  <c r="LB243" i="1"/>
  <c r="LA243" i="1"/>
  <c r="KX243" i="1"/>
  <c r="KU243" i="1"/>
  <c r="KR243" i="1"/>
  <c r="KO243" i="1"/>
  <c r="KL243" i="1"/>
  <c r="KI243" i="1"/>
  <c r="KE243" i="1"/>
  <c r="KD243" i="1"/>
  <c r="KF243" i="1" s="1"/>
  <c r="KC243" i="1"/>
  <c r="JZ243" i="1"/>
  <c r="JV243" i="1"/>
  <c r="JU243" i="1"/>
  <c r="JW243" i="1" s="1"/>
  <c r="JT243" i="1"/>
  <c r="JQ243" i="1"/>
  <c r="JN243" i="1"/>
  <c r="JI243" i="1"/>
  <c r="JK243" i="1" s="1"/>
  <c r="JH243" i="1"/>
  <c r="JE243" i="1"/>
  <c r="JA243" i="1"/>
  <c r="JJ243" i="1" s="1"/>
  <c r="IU243" i="1"/>
  <c r="IT243" i="1"/>
  <c r="IV243" i="1" s="1"/>
  <c r="IS243" i="1"/>
  <c r="IP243" i="1"/>
  <c r="IM243" i="1"/>
  <c r="IF243" i="1"/>
  <c r="IE243" i="1"/>
  <c r="ID243" i="1"/>
  <c r="IA243" i="1"/>
  <c r="HX243" i="1"/>
  <c r="HU243" i="1"/>
  <c r="HQ243" i="1"/>
  <c r="HP243" i="1"/>
  <c r="HO243" i="1"/>
  <c r="HL243" i="1"/>
  <c r="HI243" i="1"/>
  <c r="HF243" i="1"/>
  <c r="GZ243" i="1"/>
  <c r="GW243" i="1"/>
  <c r="GT243" i="1"/>
  <c r="GQ243" i="1"/>
  <c r="GP243" i="1"/>
  <c r="GO243" i="1"/>
  <c r="GN243" i="1"/>
  <c r="GK243" i="1"/>
  <c r="GH243" i="1"/>
  <c r="GE243" i="1"/>
  <c r="GB243" i="1"/>
  <c r="GA243" i="1"/>
  <c r="FZ243" i="1"/>
  <c r="FY243" i="1"/>
  <c r="FV243" i="1"/>
  <c r="FS243" i="1"/>
  <c r="FO243" i="1"/>
  <c r="FN243" i="1"/>
  <c r="FM243" i="1"/>
  <c r="FJ243" i="1"/>
  <c r="FG243" i="1"/>
  <c r="FC243" i="1"/>
  <c r="FB243" i="1"/>
  <c r="FA243" i="1"/>
  <c r="EX243" i="1"/>
  <c r="EU243" i="1"/>
  <c r="ER243" i="1"/>
  <c r="EN243" i="1"/>
  <c r="EM243" i="1"/>
  <c r="EO243" i="1" s="1"/>
  <c r="EL243" i="1"/>
  <c r="EI243" i="1"/>
  <c r="EF243" i="1"/>
  <c r="EC243" i="1"/>
  <c r="DW243" i="1"/>
  <c r="DV243" i="1"/>
  <c r="DU243" i="1"/>
  <c r="DT243" i="1"/>
  <c r="DQ243" i="1"/>
  <c r="DM243" i="1"/>
  <c r="DL243" i="1"/>
  <c r="DN243" i="1" s="1"/>
  <c r="DK243" i="1"/>
  <c r="DH243" i="1"/>
  <c r="DA243" i="1"/>
  <c r="CZ243" i="1"/>
  <c r="DB243" i="1" s="1"/>
  <c r="CY243" i="1"/>
  <c r="CV243" i="1"/>
  <c r="CS243" i="1"/>
  <c r="CO243" i="1"/>
  <c r="CP243" i="1" s="1"/>
  <c r="CN243" i="1"/>
  <c r="CM243" i="1"/>
  <c r="CJ243" i="1"/>
  <c r="CG243" i="1"/>
  <c r="CD243" i="1"/>
  <c r="CC243" i="1"/>
  <c r="DD243" i="1" s="1"/>
  <c r="CB243" i="1"/>
  <c r="CA243" i="1"/>
  <c r="BX243" i="1"/>
  <c r="BU243" i="1"/>
  <c r="BR243" i="1"/>
  <c r="BO243" i="1"/>
  <c r="BL243" i="1"/>
  <c r="BI243" i="1"/>
  <c r="BH243" i="1"/>
  <c r="BG243" i="1"/>
  <c r="DC243" i="1" s="1"/>
  <c r="BF243" i="1"/>
  <c r="BC243" i="1"/>
  <c r="AZ243" i="1"/>
  <c r="AW243" i="1"/>
  <c r="AT243" i="1"/>
  <c r="AQ243" i="1"/>
  <c r="AM243" i="1"/>
  <c r="AL243" i="1"/>
  <c r="AK243" i="1"/>
  <c r="AH243" i="1"/>
  <c r="AE243" i="1"/>
  <c r="AB243" i="1"/>
  <c r="Y243" i="1"/>
  <c r="V243" i="1"/>
  <c r="S243" i="1"/>
  <c r="P243" i="1"/>
  <c r="M243" i="1"/>
  <c r="J243" i="1"/>
  <c r="G243" i="1"/>
  <c r="D243" i="1"/>
  <c r="LM242" i="1"/>
  <c r="LJ242" i="1"/>
  <c r="LG242" i="1"/>
  <c r="LF242" i="1"/>
  <c r="LE242" i="1"/>
  <c r="LD242" i="1"/>
  <c r="LC242" i="1"/>
  <c r="LB242" i="1"/>
  <c r="LA242" i="1"/>
  <c r="KX242" i="1"/>
  <c r="KU242" i="1"/>
  <c r="KR242" i="1"/>
  <c r="KO242" i="1"/>
  <c r="KL242" i="1"/>
  <c r="KH242" i="1"/>
  <c r="KI242" i="1" s="1"/>
  <c r="KG242" i="1"/>
  <c r="KE242" i="1"/>
  <c r="KD242" i="1"/>
  <c r="KF242" i="1" s="1"/>
  <c r="KC242" i="1"/>
  <c r="JZ242" i="1"/>
  <c r="JW242" i="1"/>
  <c r="JV242" i="1"/>
  <c r="JU242" i="1"/>
  <c r="JT242" i="1"/>
  <c r="JQ242" i="1"/>
  <c r="JN242" i="1"/>
  <c r="JK242" i="1"/>
  <c r="JJ242" i="1"/>
  <c r="JI242" i="1"/>
  <c r="JH242" i="1"/>
  <c r="JE242" i="1"/>
  <c r="JB242" i="1"/>
  <c r="IV242" i="1"/>
  <c r="IU242" i="1"/>
  <c r="IT242" i="1"/>
  <c r="IS242" i="1"/>
  <c r="IP242" i="1"/>
  <c r="IM242" i="1"/>
  <c r="IH242" i="1"/>
  <c r="IG242" i="1"/>
  <c r="IF242" i="1"/>
  <c r="IE242" i="1"/>
  <c r="ID242" i="1"/>
  <c r="IA242" i="1"/>
  <c r="HX242" i="1"/>
  <c r="HU242" i="1"/>
  <c r="HR242" i="1"/>
  <c r="HQ242" i="1"/>
  <c r="II242" i="1" s="1"/>
  <c r="IX242" i="1" s="1"/>
  <c r="HP242" i="1"/>
  <c r="HO242" i="1"/>
  <c r="HL242" i="1"/>
  <c r="HI242" i="1"/>
  <c r="HF242" i="1"/>
  <c r="HB242" i="1"/>
  <c r="GZ242" i="1"/>
  <c r="GW242" i="1"/>
  <c r="GT242" i="1"/>
  <c r="GP242" i="1"/>
  <c r="GO242" i="1"/>
  <c r="GN242" i="1"/>
  <c r="GK242" i="1"/>
  <c r="GH242" i="1"/>
  <c r="GE242" i="1"/>
  <c r="GA242" i="1"/>
  <c r="FZ242" i="1"/>
  <c r="FY242" i="1"/>
  <c r="FV242" i="1"/>
  <c r="FS242" i="1"/>
  <c r="FP242" i="1"/>
  <c r="FO242" i="1"/>
  <c r="FN242" i="1"/>
  <c r="FM242" i="1"/>
  <c r="FJ242" i="1"/>
  <c r="FG242" i="1"/>
  <c r="FC242" i="1"/>
  <c r="FB242" i="1"/>
  <c r="FA242" i="1"/>
  <c r="EX242" i="1"/>
  <c r="EU242" i="1"/>
  <c r="ER242" i="1"/>
  <c r="EO242" i="1"/>
  <c r="EN242" i="1"/>
  <c r="EM242" i="1"/>
  <c r="EL242" i="1"/>
  <c r="EI242" i="1"/>
  <c r="EF242" i="1"/>
  <c r="EC242" i="1"/>
  <c r="DW242" i="1"/>
  <c r="DV242" i="1"/>
  <c r="DU242" i="1"/>
  <c r="DT242" i="1"/>
  <c r="DQ242" i="1"/>
  <c r="DM242" i="1"/>
  <c r="DL242" i="1"/>
  <c r="DK242" i="1"/>
  <c r="DH242" i="1"/>
  <c r="DB242" i="1"/>
  <c r="DA242" i="1"/>
  <c r="CZ242" i="1"/>
  <c r="CY242" i="1"/>
  <c r="CV242" i="1"/>
  <c r="CS242" i="1"/>
  <c r="CO242" i="1"/>
  <c r="CN242" i="1"/>
  <c r="CM242" i="1"/>
  <c r="CJ242" i="1"/>
  <c r="CG242" i="1"/>
  <c r="CD242" i="1"/>
  <c r="CC242" i="1"/>
  <c r="CB242" i="1"/>
  <c r="CA242" i="1"/>
  <c r="BX242" i="1"/>
  <c r="BU242" i="1"/>
  <c r="BR242" i="1"/>
  <c r="BO242" i="1"/>
  <c r="BL242" i="1"/>
  <c r="BH242" i="1"/>
  <c r="DD242" i="1" s="1"/>
  <c r="BG242" i="1"/>
  <c r="BF242" i="1"/>
  <c r="BC242" i="1"/>
  <c r="AZ242" i="1"/>
  <c r="AW242" i="1"/>
  <c r="AT242" i="1"/>
  <c r="AQ242" i="1"/>
  <c r="AM242" i="1"/>
  <c r="DY242" i="1" s="1"/>
  <c r="AL242" i="1"/>
  <c r="AK242" i="1"/>
  <c r="AH242" i="1"/>
  <c r="AE242" i="1"/>
  <c r="AB242" i="1"/>
  <c r="Y242" i="1"/>
  <c r="V242" i="1"/>
  <c r="S242" i="1"/>
  <c r="P242" i="1"/>
  <c r="M242" i="1"/>
  <c r="J242" i="1"/>
  <c r="G242" i="1"/>
  <c r="D242" i="1"/>
  <c r="LM241" i="1"/>
  <c r="LJ241" i="1"/>
  <c r="LG241" i="1"/>
  <c r="LF241" i="1"/>
  <c r="LC241" i="1"/>
  <c r="LB241" i="1"/>
  <c r="LA241" i="1"/>
  <c r="KX241" i="1"/>
  <c r="KU241" i="1"/>
  <c r="KR241" i="1"/>
  <c r="KO241" i="1"/>
  <c r="KL241" i="1"/>
  <c r="KI241" i="1"/>
  <c r="KH241" i="1"/>
  <c r="KG241" i="1"/>
  <c r="LE241" i="1" s="1"/>
  <c r="KF241" i="1"/>
  <c r="KE241" i="1"/>
  <c r="KD241" i="1"/>
  <c r="KC241" i="1"/>
  <c r="JZ241" i="1"/>
  <c r="JW241" i="1"/>
  <c r="JV241" i="1"/>
  <c r="JU241" i="1"/>
  <c r="JT241" i="1"/>
  <c r="JQ241" i="1"/>
  <c r="JN241" i="1"/>
  <c r="JK241" i="1"/>
  <c r="JJ241" i="1"/>
  <c r="JI241" i="1"/>
  <c r="JH241" i="1"/>
  <c r="JE241" i="1"/>
  <c r="JB241" i="1"/>
  <c r="IU241" i="1"/>
  <c r="IT241" i="1"/>
  <c r="IV241" i="1" s="1"/>
  <c r="IS241" i="1"/>
  <c r="IP241" i="1"/>
  <c r="IM241" i="1"/>
  <c r="II241" i="1"/>
  <c r="IX241" i="1" s="1"/>
  <c r="IG241" i="1"/>
  <c r="IF241" i="1"/>
  <c r="IE241" i="1"/>
  <c r="ID241" i="1"/>
  <c r="IA241" i="1"/>
  <c r="HX241" i="1"/>
  <c r="HU241" i="1"/>
  <c r="HQ241" i="1"/>
  <c r="HP241" i="1"/>
  <c r="IH241" i="1" s="1"/>
  <c r="IW241" i="1" s="1"/>
  <c r="HO241" i="1"/>
  <c r="HL241" i="1"/>
  <c r="HI241" i="1"/>
  <c r="HF241" i="1"/>
  <c r="GZ241" i="1"/>
  <c r="GW241" i="1"/>
  <c r="GT241" i="1"/>
  <c r="GQ241" i="1"/>
  <c r="GP241" i="1"/>
  <c r="GO241" i="1"/>
  <c r="GN241" i="1"/>
  <c r="GK241" i="1"/>
  <c r="GH241" i="1"/>
  <c r="GE241" i="1"/>
  <c r="GB241" i="1"/>
  <c r="GA241" i="1"/>
  <c r="FZ241" i="1"/>
  <c r="FY241" i="1"/>
  <c r="FV241" i="1"/>
  <c r="FS241" i="1"/>
  <c r="FO241" i="1"/>
  <c r="FN241" i="1"/>
  <c r="FP241" i="1" s="1"/>
  <c r="FM241" i="1"/>
  <c r="FJ241" i="1"/>
  <c r="FG241" i="1"/>
  <c r="FC241" i="1"/>
  <c r="FB241" i="1"/>
  <c r="FD241" i="1" s="1"/>
  <c r="FA241" i="1"/>
  <c r="EX241" i="1"/>
  <c r="EU241" i="1"/>
  <c r="ER241" i="1"/>
  <c r="EO241" i="1"/>
  <c r="EN241" i="1"/>
  <c r="EM241" i="1"/>
  <c r="EL241" i="1"/>
  <c r="EI241" i="1"/>
  <c r="EF241" i="1"/>
  <c r="EC241" i="1"/>
  <c r="DW241" i="1"/>
  <c r="DV241" i="1"/>
  <c r="DU241" i="1"/>
  <c r="DT241" i="1"/>
  <c r="DQ241" i="1"/>
  <c r="DN241" i="1"/>
  <c r="DM241" i="1"/>
  <c r="DL241" i="1"/>
  <c r="DK241" i="1"/>
  <c r="DH241" i="1"/>
  <c r="DC241" i="1"/>
  <c r="DE241" i="1" s="1"/>
  <c r="DA241" i="1"/>
  <c r="DB241" i="1" s="1"/>
  <c r="CZ241" i="1"/>
  <c r="CY241" i="1"/>
  <c r="CV241" i="1"/>
  <c r="CS241" i="1"/>
  <c r="CO241" i="1"/>
  <c r="CN241" i="1"/>
  <c r="CM241" i="1"/>
  <c r="CJ241" i="1"/>
  <c r="CG241" i="1"/>
  <c r="CC241" i="1"/>
  <c r="CB241" i="1"/>
  <c r="CD241" i="1" s="1"/>
  <c r="CA241" i="1"/>
  <c r="BX241" i="1"/>
  <c r="BU241" i="1"/>
  <c r="BR241" i="1"/>
  <c r="BO241" i="1"/>
  <c r="BL241" i="1"/>
  <c r="BH241" i="1"/>
  <c r="DD241" i="1" s="1"/>
  <c r="DY241" i="1" s="1"/>
  <c r="BG241" i="1"/>
  <c r="BF241" i="1"/>
  <c r="BC241" i="1"/>
  <c r="AZ241" i="1"/>
  <c r="AW241" i="1"/>
  <c r="AT241" i="1"/>
  <c r="AQ241" i="1"/>
  <c r="AN241" i="1"/>
  <c r="AM241" i="1"/>
  <c r="AL241" i="1"/>
  <c r="AK241" i="1"/>
  <c r="AH241" i="1"/>
  <c r="AE241" i="1"/>
  <c r="AB241" i="1"/>
  <c r="Y241" i="1"/>
  <c r="V241" i="1"/>
  <c r="S241" i="1"/>
  <c r="P241" i="1"/>
  <c r="M241" i="1"/>
  <c r="J241" i="1"/>
  <c r="G241" i="1"/>
  <c r="D241" i="1"/>
  <c r="LM240" i="1"/>
  <c r="LJ240" i="1"/>
  <c r="LC240" i="1"/>
  <c r="LB240" i="1"/>
  <c r="LA240" i="1"/>
  <c r="KX240" i="1"/>
  <c r="KU240" i="1"/>
  <c r="KR240" i="1"/>
  <c r="KO240" i="1"/>
  <c r="KL240" i="1"/>
  <c r="KI240" i="1"/>
  <c r="KH240" i="1"/>
  <c r="KG240" i="1"/>
  <c r="LE240" i="1" s="1"/>
  <c r="KF240" i="1"/>
  <c r="KE240" i="1"/>
  <c r="KD240" i="1"/>
  <c r="KC240" i="1"/>
  <c r="JZ240" i="1"/>
  <c r="JW240" i="1"/>
  <c r="JV240" i="1"/>
  <c r="JU240" i="1"/>
  <c r="JT240" i="1"/>
  <c r="JQ240" i="1"/>
  <c r="JN240" i="1"/>
  <c r="JJ240" i="1"/>
  <c r="JI240" i="1"/>
  <c r="JK240" i="1" s="1"/>
  <c r="JH240" i="1"/>
  <c r="JE240" i="1"/>
  <c r="JB240" i="1"/>
  <c r="IU240" i="1"/>
  <c r="IT240" i="1"/>
  <c r="IS240" i="1"/>
  <c r="IP240" i="1"/>
  <c r="IM240" i="1"/>
  <c r="IG240" i="1"/>
  <c r="IF240" i="1"/>
  <c r="IE240" i="1"/>
  <c r="ID240" i="1"/>
  <c r="IA240" i="1"/>
  <c r="HX240" i="1"/>
  <c r="HU240" i="1"/>
  <c r="HQ240" i="1"/>
  <c r="HP240" i="1"/>
  <c r="HO240" i="1"/>
  <c r="HL240" i="1"/>
  <c r="HI240" i="1"/>
  <c r="HF240" i="1"/>
  <c r="GZ240" i="1"/>
  <c r="GW240" i="1"/>
  <c r="GT240" i="1"/>
  <c r="GP240" i="1"/>
  <c r="GO240" i="1"/>
  <c r="GQ240" i="1" s="1"/>
  <c r="GN240" i="1"/>
  <c r="GK240" i="1"/>
  <c r="GH240" i="1"/>
  <c r="GE240" i="1"/>
  <c r="GB240" i="1"/>
  <c r="GA240" i="1"/>
  <c r="FZ240" i="1"/>
  <c r="FY240" i="1"/>
  <c r="FV240" i="1"/>
  <c r="FS240" i="1"/>
  <c r="FP240" i="1"/>
  <c r="FO240" i="1"/>
  <c r="FN240" i="1"/>
  <c r="FM240" i="1"/>
  <c r="FJ240" i="1"/>
  <c r="FG240" i="1"/>
  <c r="FC240" i="1"/>
  <c r="FB240" i="1"/>
  <c r="FA240" i="1"/>
  <c r="EX240" i="1"/>
  <c r="EU240" i="1"/>
  <c r="ER240" i="1"/>
  <c r="EN240" i="1"/>
  <c r="EM240" i="1"/>
  <c r="EO240" i="1" s="1"/>
  <c r="EL240" i="1"/>
  <c r="EI240" i="1"/>
  <c r="EF240" i="1"/>
  <c r="EC240" i="1"/>
  <c r="DV240" i="1"/>
  <c r="DU240" i="1"/>
  <c r="DW240" i="1" s="1"/>
  <c r="DT240" i="1"/>
  <c r="DQ240" i="1"/>
  <c r="DN240" i="1"/>
  <c r="DM240" i="1"/>
  <c r="DL240" i="1"/>
  <c r="DK240" i="1"/>
  <c r="DH240" i="1"/>
  <c r="DA240" i="1"/>
  <c r="DB240" i="1" s="1"/>
  <c r="CZ240" i="1"/>
  <c r="CY240" i="1"/>
  <c r="CV240" i="1"/>
  <c r="CS240" i="1"/>
  <c r="CP240" i="1"/>
  <c r="CO240" i="1"/>
  <c r="CN240" i="1"/>
  <c r="CM240" i="1"/>
  <c r="CJ240" i="1"/>
  <c r="CG240" i="1"/>
  <c r="CC240" i="1"/>
  <c r="CB240" i="1"/>
  <c r="CD240" i="1" s="1"/>
  <c r="CA240" i="1"/>
  <c r="BX240" i="1"/>
  <c r="BU240" i="1"/>
  <c r="BR240" i="1"/>
  <c r="BO240" i="1"/>
  <c r="BL240" i="1"/>
  <c r="BH240" i="1"/>
  <c r="BG240" i="1"/>
  <c r="BF240" i="1"/>
  <c r="BC240" i="1"/>
  <c r="AZ240" i="1"/>
  <c r="AW240" i="1"/>
  <c r="AT240" i="1"/>
  <c r="AQ240" i="1"/>
  <c r="AN240" i="1"/>
  <c r="AM240" i="1"/>
  <c r="AL240" i="1"/>
  <c r="AK240" i="1"/>
  <c r="AH240" i="1"/>
  <c r="AE240" i="1"/>
  <c r="AB240" i="1"/>
  <c r="Y240" i="1"/>
  <c r="V240" i="1"/>
  <c r="S240" i="1"/>
  <c r="P240" i="1"/>
  <c r="M240" i="1"/>
  <c r="J240" i="1"/>
  <c r="G240" i="1"/>
  <c r="D240" i="1"/>
  <c r="LM239" i="1"/>
  <c r="LJ239" i="1"/>
  <c r="LF239" i="1"/>
  <c r="LE239" i="1"/>
  <c r="LD239" i="1"/>
  <c r="LC239" i="1"/>
  <c r="LB239" i="1"/>
  <c r="LA239" i="1"/>
  <c r="KX239" i="1"/>
  <c r="KU239" i="1"/>
  <c r="KR239" i="1"/>
  <c r="KO239" i="1"/>
  <c r="KL239" i="1"/>
  <c r="KI239" i="1"/>
  <c r="KH239" i="1"/>
  <c r="KG239" i="1"/>
  <c r="KE239" i="1"/>
  <c r="KD239" i="1"/>
  <c r="KF239" i="1" s="1"/>
  <c r="KC239" i="1"/>
  <c r="JZ239" i="1"/>
  <c r="JW239" i="1"/>
  <c r="JV239" i="1"/>
  <c r="JU239" i="1"/>
  <c r="JT239" i="1"/>
  <c r="JQ239" i="1"/>
  <c r="JN239" i="1"/>
  <c r="JK239" i="1"/>
  <c r="JJ239" i="1"/>
  <c r="JI239" i="1"/>
  <c r="JH239" i="1"/>
  <c r="JE239" i="1"/>
  <c r="JB239" i="1"/>
  <c r="IW239" i="1"/>
  <c r="IV239" i="1"/>
  <c r="IU239" i="1"/>
  <c r="IT239" i="1"/>
  <c r="IS239" i="1"/>
  <c r="IP239" i="1"/>
  <c r="IM239" i="1"/>
  <c r="II239" i="1"/>
  <c r="IX239" i="1" s="1"/>
  <c r="IH239" i="1"/>
  <c r="IJ239" i="1" s="1"/>
  <c r="IG239" i="1"/>
  <c r="IF239" i="1"/>
  <c r="IE239" i="1"/>
  <c r="ID239" i="1"/>
  <c r="IA239" i="1"/>
  <c r="HX239" i="1"/>
  <c r="HU239" i="1"/>
  <c r="HR239" i="1"/>
  <c r="HQ239" i="1"/>
  <c r="HP239" i="1"/>
  <c r="HO239" i="1"/>
  <c r="HL239" i="1"/>
  <c r="HI239" i="1"/>
  <c r="HF239" i="1"/>
  <c r="GZ239" i="1"/>
  <c r="GW239" i="1"/>
  <c r="GT239" i="1"/>
  <c r="GP239" i="1"/>
  <c r="GO239" i="1"/>
  <c r="GN239" i="1"/>
  <c r="GK239" i="1"/>
  <c r="GH239" i="1"/>
  <c r="GE239" i="1"/>
  <c r="GA239" i="1"/>
  <c r="FZ239" i="1"/>
  <c r="GB239" i="1" s="1"/>
  <c r="FY239" i="1"/>
  <c r="FV239" i="1"/>
  <c r="FS239" i="1"/>
  <c r="FO239" i="1"/>
  <c r="FN239" i="1"/>
  <c r="FM239" i="1"/>
  <c r="FJ239" i="1"/>
  <c r="FG239" i="1"/>
  <c r="FC239" i="1"/>
  <c r="HB239" i="1" s="1"/>
  <c r="FB239" i="1"/>
  <c r="FA239" i="1"/>
  <c r="EX239" i="1"/>
  <c r="EU239" i="1"/>
  <c r="ER239" i="1"/>
  <c r="EO239" i="1"/>
  <c r="EN239" i="1"/>
  <c r="EM239" i="1"/>
  <c r="HA239" i="1" s="1"/>
  <c r="HC239" i="1" s="1"/>
  <c r="EL239" i="1"/>
  <c r="EI239" i="1"/>
  <c r="EF239" i="1"/>
  <c r="EC239" i="1"/>
  <c r="DW239" i="1"/>
  <c r="DV239" i="1"/>
  <c r="DU239" i="1"/>
  <c r="DT239" i="1"/>
  <c r="DQ239" i="1"/>
  <c r="DM239" i="1"/>
  <c r="DL239" i="1"/>
  <c r="DK239" i="1"/>
  <c r="DH239" i="1"/>
  <c r="DA239" i="1"/>
  <c r="CZ239" i="1"/>
  <c r="DB239" i="1" s="1"/>
  <c r="CY239" i="1"/>
  <c r="CV239" i="1"/>
  <c r="CS239" i="1"/>
  <c r="CP239" i="1"/>
  <c r="CO239" i="1"/>
  <c r="CN239" i="1"/>
  <c r="CM239" i="1"/>
  <c r="CJ239" i="1"/>
  <c r="CG239" i="1"/>
  <c r="CC239" i="1"/>
  <c r="CB239" i="1"/>
  <c r="CA239" i="1"/>
  <c r="BX239" i="1"/>
  <c r="BU239" i="1"/>
  <c r="BR239" i="1"/>
  <c r="BO239" i="1"/>
  <c r="BL239" i="1"/>
  <c r="BI239" i="1"/>
  <c r="BH239" i="1"/>
  <c r="DD239" i="1" s="1"/>
  <c r="DY239" i="1" s="1"/>
  <c r="LO239" i="1" s="1"/>
  <c r="BG239" i="1"/>
  <c r="BF239" i="1"/>
  <c r="BC239" i="1"/>
  <c r="AZ239" i="1"/>
  <c r="AW239" i="1"/>
  <c r="AT239" i="1"/>
  <c r="AQ239" i="1"/>
  <c r="AN239" i="1"/>
  <c r="AM239" i="1"/>
  <c r="AL239" i="1"/>
  <c r="AK239" i="1"/>
  <c r="AH239" i="1"/>
  <c r="AE239" i="1"/>
  <c r="AB239" i="1"/>
  <c r="Y239" i="1"/>
  <c r="V239" i="1"/>
  <c r="S239" i="1"/>
  <c r="P239" i="1"/>
  <c r="M239" i="1"/>
  <c r="J239" i="1"/>
  <c r="G239" i="1"/>
  <c r="F239" i="1"/>
  <c r="D239" i="1"/>
  <c r="LM238" i="1"/>
  <c r="LJ238" i="1"/>
  <c r="LE238" i="1"/>
  <c r="LC238" i="1"/>
  <c r="LB238" i="1"/>
  <c r="LD238" i="1" s="1"/>
  <c r="LA238" i="1"/>
  <c r="KX238" i="1"/>
  <c r="KU238" i="1"/>
  <c r="KR238" i="1"/>
  <c r="KO238" i="1"/>
  <c r="KL238" i="1"/>
  <c r="KH238" i="1"/>
  <c r="KG238" i="1"/>
  <c r="KG244" i="1" s="1"/>
  <c r="KE238" i="1"/>
  <c r="KF238" i="1" s="1"/>
  <c r="KD238" i="1"/>
  <c r="KC238" i="1"/>
  <c r="JZ238" i="1"/>
  <c r="JV238" i="1"/>
  <c r="JU238" i="1"/>
  <c r="JW238" i="1" s="1"/>
  <c r="JT238" i="1"/>
  <c r="JQ238" i="1"/>
  <c r="JN238" i="1"/>
  <c r="JJ238" i="1"/>
  <c r="JK238" i="1" s="1"/>
  <c r="JI238" i="1"/>
  <c r="JH238" i="1"/>
  <c r="JE238" i="1"/>
  <c r="JB238" i="1"/>
  <c r="IU238" i="1"/>
  <c r="IT238" i="1"/>
  <c r="IV238" i="1" s="1"/>
  <c r="IS238" i="1"/>
  <c r="IP238" i="1"/>
  <c r="IM238" i="1"/>
  <c r="II238" i="1"/>
  <c r="IX238" i="1" s="1"/>
  <c r="IH238" i="1"/>
  <c r="IJ238" i="1" s="1"/>
  <c r="IF238" i="1"/>
  <c r="IE238" i="1"/>
  <c r="IG238" i="1" s="1"/>
  <c r="ID238" i="1"/>
  <c r="IA238" i="1"/>
  <c r="HX238" i="1"/>
  <c r="HU238" i="1"/>
  <c r="HR238" i="1"/>
  <c r="HQ238" i="1"/>
  <c r="HP238" i="1"/>
  <c r="HO238" i="1"/>
  <c r="HL238" i="1"/>
  <c r="HI238" i="1"/>
  <c r="HF238" i="1"/>
  <c r="GZ238" i="1"/>
  <c r="GW238" i="1"/>
  <c r="GT238" i="1"/>
  <c r="GQ238" i="1"/>
  <c r="GP238" i="1"/>
  <c r="GO238" i="1"/>
  <c r="GN238" i="1"/>
  <c r="GK238" i="1"/>
  <c r="GH238" i="1"/>
  <c r="GE238" i="1"/>
  <c r="GA238" i="1"/>
  <c r="FZ238" i="1"/>
  <c r="GB238" i="1" s="1"/>
  <c r="FY238" i="1"/>
  <c r="FV238" i="1"/>
  <c r="FS238" i="1"/>
  <c r="FP238" i="1"/>
  <c r="FO238" i="1"/>
  <c r="FN238" i="1"/>
  <c r="FM238" i="1"/>
  <c r="FJ238" i="1"/>
  <c r="FG238" i="1"/>
  <c r="FD238" i="1"/>
  <c r="FC238" i="1"/>
  <c r="FB238" i="1"/>
  <c r="FA238" i="1"/>
  <c r="EX238" i="1"/>
  <c r="EU238" i="1"/>
  <c r="ER238" i="1"/>
  <c r="EO238" i="1"/>
  <c r="EN238" i="1"/>
  <c r="HB238" i="1" s="1"/>
  <c r="EM238" i="1"/>
  <c r="EL238" i="1"/>
  <c r="EI238" i="1"/>
  <c r="EF238" i="1"/>
  <c r="EC238" i="1"/>
  <c r="DV238" i="1"/>
  <c r="DW238" i="1" s="1"/>
  <c r="DU238" i="1"/>
  <c r="DT238" i="1"/>
  <c r="DQ238" i="1"/>
  <c r="DM238" i="1"/>
  <c r="DL238" i="1"/>
  <c r="DN238" i="1" s="1"/>
  <c r="DK238" i="1"/>
  <c r="DH238" i="1"/>
  <c r="DC238" i="1"/>
  <c r="DA238" i="1"/>
  <c r="CZ238" i="1"/>
  <c r="DB238" i="1" s="1"/>
  <c r="CY238" i="1"/>
  <c r="CV238" i="1"/>
  <c r="CS238" i="1"/>
  <c r="CO238" i="1"/>
  <c r="CP238" i="1" s="1"/>
  <c r="CN238" i="1"/>
  <c r="CM238" i="1"/>
  <c r="CJ238" i="1"/>
  <c r="CG238" i="1"/>
  <c r="CD238" i="1"/>
  <c r="CC238" i="1"/>
  <c r="CB238" i="1"/>
  <c r="CA238" i="1"/>
  <c r="BX238" i="1"/>
  <c r="BU238" i="1"/>
  <c r="BR238" i="1"/>
  <c r="BO238" i="1"/>
  <c r="BL238" i="1"/>
  <c r="BH238" i="1"/>
  <c r="BG238" i="1"/>
  <c r="BI238" i="1" s="1"/>
  <c r="BF238" i="1"/>
  <c r="BC238" i="1"/>
  <c r="AZ238" i="1"/>
  <c r="AW238" i="1"/>
  <c r="AT238" i="1"/>
  <c r="AQ238" i="1"/>
  <c r="AM238" i="1"/>
  <c r="AL238" i="1"/>
  <c r="AK238" i="1"/>
  <c r="AH238" i="1"/>
  <c r="AE238" i="1"/>
  <c r="AB238" i="1"/>
  <c r="Y238" i="1"/>
  <c r="V238" i="1"/>
  <c r="S238" i="1"/>
  <c r="P238" i="1"/>
  <c r="M238" i="1"/>
  <c r="J238" i="1"/>
  <c r="G238" i="1"/>
  <c r="D238" i="1"/>
  <c r="LM237" i="1"/>
  <c r="LJ237" i="1"/>
  <c r="LF237" i="1"/>
  <c r="LC237" i="1"/>
  <c r="LB237" i="1"/>
  <c r="LA237" i="1"/>
  <c r="KX237" i="1"/>
  <c r="KU237" i="1"/>
  <c r="KR237" i="1"/>
  <c r="KO237" i="1"/>
  <c r="KL237" i="1"/>
  <c r="KI237" i="1"/>
  <c r="KF237" i="1"/>
  <c r="KE237" i="1"/>
  <c r="KD237" i="1"/>
  <c r="KC237" i="1"/>
  <c r="JZ237" i="1"/>
  <c r="JW237" i="1"/>
  <c r="JV237" i="1"/>
  <c r="JU237" i="1"/>
  <c r="JT237" i="1"/>
  <c r="JQ237" i="1"/>
  <c r="JN237" i="1"/>
  <c r="JK237" i="1"/>
  <c r="JJ237" i="1"/>
  <c r="JI237" i="1"/>
  <c r="JH237" i="1"/>
  <c r="JE237" i="1"/>
  <c r="JB237" i="1"/>
  <c r="IX237" i="1"/>
  <c r="IW237" i="1"/>
  <c r="IY237" i="1" s="1"/>
  <c r="IU237" i="1"/>
  <c r="IV237" i="1" s="1"/>
  <c r="IT237" i="1"/>
  <c r="IS237" i="1"/>
  <c r="IP237" i="1"/>
  <c r="IM237" i="1"/>
  <c r="IJ237" i="1"/>
  <c r="II237" i="1"/>
  <c r="IH237" i="1"/>
  <c r="IG237" i="1"/>
  <c r="IF237" i="1"/>
  <c r="IE237" i="1"/>
  <c r="ID237" i="1"/>
  <c r="IA237" i="1"/>
  <c r="HX237" i="1"/>
  <c r="HU237" i="1"/>
  <c r="HQ237" i="1"/>
  <c r="HR237" i="1" s="1"/>
  <c r="HP237" i="1"/>
  <c r="HO237" i="1"/>
  <c r="HL237" i="1"/>
  <c r="HI237" i="1"/>
  <c r="HF237" i="1"/>
  <c r="GZ237" i="1"/>
  <c r="GW237" i="1"/>
  <c r="GT237" i="1"/>
  <c r="GP237" i="1"/>
  <c r="GO237" i="1"/>
  <c r="GQ237" i="1" s="1"/>
  <c r="GN237" i="1"/>
  <c r="GK237" i="1"/>
  <c r="GH237" i="1"/>
  <c r="GE237" i="1"/>
  <c r="GB237" i="1"/>
  <c r="GA237" i="1"/>
  <c r="FZ237" i="1"/>
  <c r="FY237" i="1"/>
  <c r="FV237" i="1"/>
  <c r="FS237" i="1"/>
  <c r="FO237" i="1"/>
  <c r="FN237" i="1"/>
  <c r="FP237" i="1" s="1"/>
  <c r="FM237" i="1"/>
  <c r="FJ237" i="1"/>
  <c r="FG237" i="1"/>
  <c r="FC237" i="1"/>
  <c r="FD237" i="1" s="1"/>
  <c r="FB237" i="1"/>
  <c r="FA237" i="1"/>
  <c r="EX237" i="1"/>
  <c r="EU237" i="1"/>
  <c r="ER237" i="1"/>
  <c r="EO237" i="1"/>
  <c r="EN237" i="1"/>
  <c r="HB237" i="1" s="1"/>
  <c r="EM237" i="1"/>
  <c r="HA237" i="1" s="1"/>
  <c r="HC237" i="1" s="1"/>
  <c r="EL237" i="1"/>
  <c r="EI237" i="1"/>
  <c r="EF237" i="1"/>
  <c r="EC237" i="1"/>
  <c r="DW237" i="1"/>
  <c r="DV237" i="1"/>
  <c r="DU237" i="1"/>
  <c r="DT237" i="1"/>
  <c r="DQ237" i="1"/>
  <c r="DN237" i="1"/>
  <c r="DM237" i="1"/>
  <c r="DL237" i="1"/>
  <c r="DK237" i="1"/>
  <c r="DH237" i="1"/>
  <c r="DD237" i="1"/>
  <c r="DY237" i="1" s="1"/>
  <c r="LO237" i="1" s="1"/>
  <c r="DB237" i="1"/>
  <c r="DA237" i="1"/>
  <c r="CZ237" i="1"/>
  <c r="CY237" i="1"/>
  <c r="CV237" i="1"/>
  <c r="CS237" i="1"/>
  <c r="CP237" i="1"/>
  <c r="CO237" i="1"/>
  <c r="CN237" i="1"/>
  <c r="CM237" i="1"/>
  <c r="CJ237" i="1"/>
  <c r="CG237" i="1"/>
  <c r="CC237" i="1"/>
  <c r="CB237" i="1"/>
  <c r="CD237" i="1" s="1"/>
  <c r="CA237" i="1"/>
  <c r="BX237" i="1"/>
  <c r="BU237" i="1"/>
  <c r="BR237" i="1"/>
  <c r="BO237" i="1"/>
  <c r="BL237" i="1"/>
  <c r="BH237" i="1"/>
  <c r="BI237" i="1" s="1"/>
  <c r="BG237" i="1"/>
  <c r="DC237" i="1" s="1"/>
  <c r="DE237" i="1" s="1"/>
  <c r="BF237" i="1"/>
  <c r="BC237" i="1"/>
  <c r="AZ237" i="1"/>
  <c r="AW237" i="1"/>
  <c r="AT237" i="1"/>
  <c r="AQ237" i="1"/>
  <c r="AN237" i="1"/>
  <c r="AM237" i="1"/>
  <c r="AL237" i="1"/>
  <c r="AK237" i="1"/>
  <c r="AH237" i="1"/>
  <c r="AE237" i="1"/>
  <c r="AB237" i="1"/>
  <c r="Y237" i="1"/>
  <c r="V237" i="1"/>
  <c r="S237" i="1"/>
  <c r="P237" i="1"/>
  <c r="M237" i="1"/>
  <c r="J237" i="1"/>
  <c r="G237" i="1"/>
  <c r="D237" i="1"/>
  <c r="LM236" i="1"/>
  <c r="LL236" i="1"/>
  <c r="LK236" i="1"/>
  <c r="LJ236" i="1"/>
  <c r="LI236" i="1"/>
  <c r="LH236" i="1"/>
  <c r="KZ236" i="1"/>
  <c r="KY236" i="1"/>
  <c r="LA236" i="1" s="1"/>
  <c r="KW236" i="1"/>
  <c r="LC236" i="1" s="1"/>
  <c r="KV236" i="1"/>
  <c r="KT236" i="1"/>
  <c r="KU236" i="1" s="1"/>
  <c r="KS236" i="1"/>
  <c r="KQ236" i="1"/>
  <c r="KR236" i="1" s="1"/>
  <c r="KP236" i="1"/>
  <c r="KO236" i="1"/>
  <c r="KN236" i="1"/>
  <c r="KM236" i="1"/>
  <c r="KL236" i="1"/>
  <c r="KK236" i="1"/>
  <c r="KJ236" i="1"/>
  <c r="KG236" i="1"/>
  <c r="KB236" i="1"/>
  <c r="KA236" i="1"/>
  <c r="KC236" i="1" s="1"/>
  <c r="JY236" i="1"/>
  <c r="KE236" i="1" s="1"/>
  <c r="JX236" i="1"/>
  <c r="JS236" i="1"/>
  <c r="JT236" i="1" s="1"/>
  <c r="JR236" i="1"/>
  <c r="JP236" i="1"/>
  <c r="JN236" i="1"/>
  <c r="JM236" i="1"/>
  <c r="JL236" i="1"/>
  <c r="JH236" i="1"/>
  <c r="JG236" i="1"/>
  <c r="JF236" i="1"/>
  <c r="JD236" i="1"/>
  <c r="JC236" i="1"/>
  <c r="JA236" i="1"/>
  <c r="JJ236" i="1" s="1"/>
  <c r="IZ236" i="1"/>
  <c r="JB236" i="1" s="1"/>
  <c r="IU236" i="1"/>
  <c r="IS236" i="1"/>
  <c r="IR236" i="1"/>
  <c r="IQ236" i="1"/>
  <c r="IP236" i="1"/>
  <c r="IO236" i="1"/>
  <c r="IN236" i="1"/>
  <c r="IT236" i="1" s="1"/>
  <c r="IV236" i="1" s="1"/>
  <c r="IM236" i="1"/>
  <c r="IL236" i="1"/>
  <c r="IK236" i="1"/>
  <c r="IE236" i="1"/>
  <c r="IC236" i="1"/>
  <c r="IB236" i="1"/>
  <c r="ID236" i="1" s="1"/>
  <c r="HZ236" i="1"/>
  <c r="IA236" i="1" s="1"/>
  <c r="HY236" i="1"/>
  <c r="HW236" i="1"/>
  <c r="HV236" i="1"/>
  <c r="HU236" i="1"/>
  <c r="HT236" i="1"/>
  <c r="HS236" i="1"/>
  <c r="HO236" i="1"/>
  <c r="HN236" i="1"/>
  <c r="HM236" i="1"/>
  <c r="HL236" i="1"/>
  <c r="HK236" i="1"/>
  <c r="HQ236" i="1" s="1"/>
  <c r="HJ236" i="1"/>
  <c r="HP236" i="1" s="1"/>
  <c r="HH236" i="1"/>
  <c r="HG236" i="1"/>
  <c r="HE236" i="1"/>
  <c r="HD236" i="1"/>
  <c r="GY236" i="1"/>
  <c r="GZ236" i="1" s="1"/>
  <c r="GX236" i="1"/>
  <c r="GW236" i="1"/>
  <c r="GV236" i="1"/>
  <c r="GU236" i="1"/>
  <c r="GT236" i="1"/>
  <c r="GS236" i="1"/>
  <c r="GR236" i="1"/>
  <c r="GN236" i="1"/>
  <c r="GM236" i="1"/>
  <c r="GL236" i="1"/>
  <c r="GJ236" i="1"/>
  <c r="GI236" i="1"/>
  <c r="GG236" i="1"/>
  <c r="GP236" i="1" s="1"/>
  <c r="GF236" i="1"/>
  <c r="GH236" i="1" s="1"/>
  <c r="GD236" i="1"/>
  <c r="GE236" i="1" s="1"/>
  <c r="GC236" i="1"/>
  <c r="GA236" i="1"/>
  <c r="FY236" i="1"/>
  <c r="FX236" i="1"/>
  <c r="FW236" i="1"/>
  <c r="FV236" i="1"/>
  <c r="FU236" i="1"/>
  <c r="FT236" i="1"/>
  <c r="FS236" i="1"/>
  <c r="FR236" i="1"/>
  <c r="FQ236" i="1"/>
  <c r="FZ236" i="1" s="1"/>
  <c r="FL236" i="1"/>
  <c r="FK236" i="1"/>
  <c r="FM236" i="1" s="1"/>
  <c r="FI236" i="1"/>
  <c r="FH236" i="1"/>
  <c r="FF236" i="1"/>
  <c r="FO236" i="1" s="1"/>
  <c r="FE236" i="1"/>
  <c r="FC236" i="1"/>
  <c r="FA236" i="1"/>
  <c r="EZ236" i="1"/>
  <c r="EY236" i="1"/>
  <c r="EX236" i="1"/>
  <c r="EW236" i="1"/>
  <c r="EV236" i="1"/>
  <c r="EU236" i="1"/>
  <c r="ET236" i="1"/>
  <c r="ES236" i="1"/>
  <c r="FB236" i="1" s="1"/>
  <c r="ER236" i="1"/>
  <c r="EQ236" i="1"/>
  <c r="EP236" i="1"/>
  <c r="EM236" i="1"/>
  <c r="EK236" i="1"/>
  <c r="EJ236" i="1"/>
  <c r="EL236" i="1" s="1"/>
  <c r="EH236" i="1"/>
  <c r="EI236" i="1" s="1"/>
  <c r="EG236" i="1"/>
  <c r="EE236" i="1"/>
  <c r="ED236" i="1"/>
  <c r="EC236" i="1"/>
  <c r="EB236" i="1"/>
  <c r="EA236" i="1"/>
  <c r="DT236" i="1"/>
  <c r="DS236" i="1"/>
  <c r="DR236" i="1"/>
  <c r="DP236" i="1"/>
  <c r="DV236" i="1" s="1"/>
  <c r="DO236" i="1"/>
  <c r="DL236" i="1"/>
  <c r="DJ236" i="1"/>
  <c r="DK236" i="1" s="1"/>
  <c r="DI236" i="1"/>
  <c r="DG236" i="1"/>
  <c r="DF236" i="1"/>
  <c r="CY236" i="1"/>
  <c r="CX236" i="1"/>
  <c r="CW236" i="1"/>
  <c r="CV236" i="1"/>
  <c r="CU236" i="1"/>
  <c r="CT236" i="1"/>
  <c r="CR236" i="1"/>
  <c r="DA236" i="1" s="1"/>
  <c r="CQ236" i="1"/>
  <c r="CN236" i="1"/>
  <c r="CL236" i="1"/>
  <c r="CM236" i="1" s="1"/>
  <c r="CK236" i="1"/>
  <c r="CI236" i="1"/>
  <c r="CH236" i="1"/>
  <c r="CG236" i="1"/>
  <c r="CF236" i="1"/>
  <c r="CE236" i="1"/>
  <c r="CA236" i="1"/>
  <c r="BZ236" i="1"/>
  <c r="BY236" i="1"/>
  <c r="BW236" i="1"/>
  <c r="BT236" i="1"/>
  <c r="BS236" i="1"/>
  <c r="BU236" i="1" s="1"/>
  <c r="BQ236" i="1"/>
  <c r="CC236" i="1" s="1"/>
  <c r="BP236" i="1"/>
  <c r="BN236" i="1"/>
  <c r="BO236" i="1" s="1"/>
  <c r="BM236" i="1"/>
  <c r="BK236" i="1"/>
  <c r="BL236" i="1" s="1"/>
  <c r="BJ236" i="1"/>
  <c r="BH236" i="1"/>
  <c r="BF236" i="1"/>
  <c r="BE236" i="1"/>
  <c r="BD236" i="1"/>
  <c r="BC236" i="1"/>
  <c r="BB236" i="1"/>
  <c r="BA236" i="1"/>
  <c r="BG236" i="1" s="1"/>
  <c r="BI236" i="1" s="1"/>
  <c r="AZ236" i="1"/>
  <c r="AY236" i="1"/>
  <c r="AX236" i="1"/>
  <c r="AV236" i="1"/>
  <c r="AU236" i="1"/>
  <c r="AW236" i="1" s="1"/>
  <c r="AS236" i="1"/>
  <c r="AR236" i="1"/>
  <c r="AT236" i="1" s="1"/>
  <c r="AP236" i="1"/>
  <c r="AO236" i="1"/>
  <c r="AM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X236" i="1"/>
  <c r="W236" i="1"/>
  <c r="Y236" i="1" s="1"/>
  <c r="U236" i="1"/>
  <c r="T236" i="1"/>
  <c r="V236" i="1" s="1"/>
  <c r="R236" i="1"/>
  <c r="S236" i="1" s="1"/>
  <c r="Q236" i="1"/>
  <c r="O236" i="1"/>
  <c r="P236" i="1" s="1"/>
  <c r="N236" i="1"/>
  <c r="M236" i="1"/>
  <c r="L236" i="1"/>
  <c r="K236" i="1"/>
  <c r="J236" i="1"/>
  <c r="I236" i="1"/>
  <c r="H236" i="1"/>
  <c r="AL236" i="1" s="1"/>
  <c r="G236" i="1"/>
  <c r="F236" i="1"/>
  <c r="E236" i="1"/>
  <c r="D236" i="1"/>
  <c r="C236" i="1"/>
  <c r="B236" i="1"/>
  <c r="LM235" i="1"/>
  <c r="LJ235" i="1"/>
  <c r="LC235" i="1"/>
  <c r="LB235" i="1"/>
  <c r="LA235" i="1"/>
  <c r="KX235" i="1"/>
  <c r="KU235" i="1"/>
  <c r="KR235" i="1"/>
  <c r="KO235" i="1"/>
  <c r="KL235" i="1"/>
  <c r="KH235" i="1"/>
  <c r="KG235" i="1"/>
  <c r="KF235" i="1"/>
  <c r="KE235" i="1"/>
  <c r="KD235" i="1"/>
  <c r="KC235" i="1"/>
  <c r="JZ235" i="1"/>
  <c r="JV235" i="1"/>
  <c r="JT235" i="1"/>
  <c r="JQ235" i="1"/>
  <c r="JO235" i="1"/>
  <c r="JO236" i="1" s="1"/>
  <c r="JQ236" i="1" s="1"/>
  <c r="JN235" i="1"/>
  <c r="JI235" i="1"/>
  <c r="JK235" i="1" s="1"/>
  <c r="JH235" i="1"/>
  <c r="JE235" i="1"/>
  <c r="JB235" i="1"/>
  <c r="JA235" i="1"/>
  <c r="JJ235" i="1" s="1"/>
  <c r="IV235" i="1"/>
  <c r="IU235" i="1"/>
  <c r="IT235" i="1"/>
  <c r="IS235" i="1"/>
  <c r="IP235" i="1"/>
  <c r="IM235" i="1"/>
  <c r="IH235" i="1"/>
  <c r="IF235" i="1"/>
  <c r="II235" i="1" s="1"/>
  <c r="IX235" i="1" s="1"/>
  <c r="IE235" i="1"/>
  <c r="IG235" i="1" s="1"/>
  <c r="ID235" i="1"/>
  <c r="IA235" i="1"/>
  <c r="HX235" i="1"/>
  <c r="HU235" i="1"/>
  <c r="HR235" i="1"/>
  <c r="HQ235" i="1"/>
  <c r="HP235" i="1"/>
  <c r="HO235" i="1"/>
  <c r="HL235" i="1"/>
  <c r="HI235" i="1"/>
  <c r="HF235" i="1"/>
  <c r="HB235" i="1"/>
  <c r="GZ235" i="1"/>
  <c r="GW235" i="1"/>
  <c r="GT235" i="1"/>
  <c r="GQ235" i="1"/>
  <c r="GP235" i="1"/>
  <c r="GO235" i="1"/>
  <c r="GN235" i="1"/>
  <c r="GK235" i="1"/>
  <c r="GH235" i="1"/>
  <c r="GE235" i="1"/>
  <c r="GA235" i="1"/>
  <c r="GB235" i="1" s="1"/>
  <c r="FZ235" i="1"/>
  <c r="FY235" i="1"/>
  <c r="FV235" i="1"/>
  <c r="FS235" i="1"/>
  <c r="FP235" i="1"/>
  <c r="FO235" i="1"/>
  <c r="FN235" i="1"/>
  <c r="FM235" i="1"/>
  <c r="FJ235" i="1"/>
  <c r="FG235" i="1"/>
  <c r="FD235" i="1"/>
  <c r="FC235" i="1"/>
  <c r="FB235" i="1"/>
  <c r="FA235" i="1"/>
  <c r="EX235" i="1"/>
  <c r="EU235" i="1"/>
  <c r="ER235" i="1"/>
  <c r="EN235" i="1"/>
  <c r="EO235" i="1" s="1"/>
  <c r="EM235" i="1"/>
  <c r="HA235" i="1" s="1"/>
  <c r="EL235" i="1"/>
  <c r="EI235" i="1"/>
  <c r="EF235" i="1"/>
  <c r="EC235" i="1"/>
  <c r="DV235" i="1"/>
  <c r="DU235" i="1"/>
  <c r="DW235" i="1" s="1"/>
  <c r="DT235" i="1"/>
  <c r="DQ235" i="1"/>
  <c r="DM235" i="1"/>
  <c r="DL235" i="1"/>
  <c r="DN235" i="1" s="1"/>
  <c r="DK235" i="1"/>
  <c r="DH235" i="1"/>
  <c r="DA235" i="1"/>
  <c r="CZ235" i="1"/>
  <c r="DB235" i="1" s="1"/>
  <c r="CY235" i="1"/>
  <c r="CV235" i="1"/>
  <c r="CS235" i="1"/>
  <c r="CO235" i="1"/>
  <c r="CP235" i="1" s="1"/>
  <c r="CN235" i="1"/>
  <c r="CM235" i="1"/>
  <c r="CJ235" i="1"/>
  <c r="CG235" i="1"/>
  <c r="CC235" i="1"/>
  <c r="CA235" i="1"/>
  <c r="BV235" i="1"/>
  <c r="CB235" i="1" s="1"/>
  <c r="BU235" i="1"/>
  <c r="BR235" i="1"/>
  <c r="BO235" i="1"/>
  <c r="BL235" i="1"/>
  <c r="BH235" i="1"/>
  <c r="DD235" i="1" s="1"/>
  <c r="BG235" i="1"/>
  <c r="BF235" i="1"/>
  <c r="BC235" i="1"/>
  <c r="AZ235" i="1"/>
  <c r="AW235" i="1"/>
  <c r="AT235" i="1"/>
  <c r="AQ235" i="1"/>
  <c r="AN235" i="1"/>
  <c r="AM235" i="1"/>
  <c r="AL235" i="1"/>
  <c r="AK235" i="1"/>
  <c r="AH235" i="1"/>
  <c r="AE235" i="1"/>
  <c r="AB235" i="1"/>
  <c r="Y235" i="1"/>
  <c r="V235" i="1"/>
  <c r="S235" i="1"/>
  <c r="P235" i="1"/>
  <c r="M235" i="1"/>
  <c r="J235" i="1"/>
  <c r="G235" i="1"/>
  <c r="D235" i="1"/>
  <c r="LM234" i="1"/>
  <c r="LJ234" i="1"/>
  <c r="LF234" i="1"/>
  <c r="LE234" i="1"/>
  <c r="LG234" i="1" s="1"/>
  <c r="LC234" i="1"/>
  <c r="LD234" i="1" s="1"/>
  <c r="LB234" i="1"/>
  <c r="LA234" i="1"/>
  <c r="KX234" i="1"/>
  <c r="KU234" i="1"/>
  <c r="KR234" i="1"/>
  <c r="KO234" i="1"/>
  <c r="KL234" i="1"/>
  <c r="KI234" i="1"/>
  <c r="KE234" i="1"/>
  <c r="KD234" i="1"/>
  <c r="KF234" i="1" s="1"/>
  <c r="KC234" i="1"/>
  <c r="JZ234" i="1"/>
  <c r="JW234" i="1"/>
  <c r="JV234" i="1"/>
  <c r="JU234" i="1"/>
  <c r="JT234" i="1"/>
  <c r="JQ234" i="1"/>
  <c r="JN234" i="1"/>
  <c r="JJ234" i="1"/>
  <c r="JI234" i="1"/>
  <c r="JK234" i="1" s="1"/>
  <c r="JH234" i="1"/>
  <c r="JE234" i="1"/>
  <c r="JB234" i="1"/>
  <c r="IX234" i="1"/>
  <c r="IV234" i="1"/>
  <c r="IU234" i="1"/>
  <c r="IT234" i="1"/>
  <c r="IS234" i="1"/>
  <c r="IP234" i="1"/>
  <c r="IM234" i="1"/>
  <c r="IJ234" i="1"/>
  <c r="IH234" i="1"/>
  <c r="IW234" i="1" s="1"/>
  <c r="IY234" i="1" s="1"/>
  <c r="IG234" i="1"/>
  <c r="IF234" i="1"/>
  <c r="IE234" i="1"/>
  <c r="ID234" i="1"/>
  <c r="IA234" i="1"/>
  <c r="HX234" i="1"/>
  <c r="HU234" i="1"/>
  <c r="HR234" i="1"/>
  <c r="HQ234" i="1"/>
  <c r="II234" i="1" s="1"/>
  <c r="HP234" i="1"/>
  <c r="HO234" i="1"/>
  <c r="HL234" i="1"/>
  <c r="HI234" i="1"/>
  <c r="HF234" i="1"/>
  <c r="GZ234" i="1"/>
  <c r="GW234" i="1"/>
  <c r="GT234" i="1"/>
  <c r="GP234" i="1"/>
  <c r="GQ234" i="1" s="1"/>
  <c r="GO234" i="1"/>
  <c r="GN234" i="1"/>
  <c r="GK234" i="1"/>
  <c r="GH234" i="1"/>
  <c r="GE234" i="1"/>
  <c r="GA234" i="1"/>
  <c r="FZ234" i="1"/>
  <c r="GB234" i="1" s="1"/>
  <c r="FY234" i="1"/>
  <c r="FV234" i="1"/>
  <c r="FS234" i="1"/>
  <c r="FO234" i="1"/>
  <c r="FP234" i="1" s="1"/>
  <c r="FN234" i="1"/>
  <c r="FM234" i="1"/>
  <c r="FJ234" i="1"/>
  <c r="FG234" i="1"/>
  <c r="FD234" i="1"/>
  <c r="FC234" i="1"/>
  <c r="FB234" i="1"/>
  <c r="FA234" i="1"/>
  <c r="EX234" i="1"/>
  <c r="EU234" i="1"/>
  <c r="ER234" i="1"/>
  <c r="EN234" i="1"/>
  <c r="HB234" i="1" s="1"/>
  <c r="EM234" i="1"/>
  <c r="EL234" i="1"/>
  <c r="EI234" i="1"/>
  <c r="EF234" i="1"/>
  <c r="EC234" i="1"/>
  <c r="DW234" i="1"/>
  <c r="DV234" i="1"/>
  <c r="DU234" i="1"/>
  <c r="DT234" i="1"/>
  <c r="DQ234" i="1"/>
  <c r="DN234" i="1"/>
  <c r="DM234" i="1"/>
  <c r="DL234" i="1"/>
  <c r="DK234" i="1"/>
  <c r="DH234" i="1"/>
  <c r="DB234" i="1"/>
  <c r="DA234" i="1"/>
  <c r="CZ234" i="1"/>
  <c r="CY234" i="1"/>
  <c r="CV234" i="1"/>
  <c r="CS234" i="1"/>
  <c r="CO234" i="1"/>
  <c r="CN234" i="1"/>
  <c r="CP234" i="1" s="1"/>
  <c r="CM234" i="1"/>
  <c r="CJ234" i="1"/>
  <c r="CG234" i="1"/>
  <c r="CC234" i="1"/>
  <c r="CD234" i="1" s="1"/>
  <c r="CB234" i="1"/>
  <c r="CA234" i="1"/>
  <c r="BX234" i="1"/>
  <c r="BU234" i="1"/>
  <c r="BR234" i="1"/>
  <c r="BO234" i="1"/>
  <c r="BL234" i="1"/>
  <c r="BI234" i="1"/>
  <c r="BH234" i="1"/>
  <c r="DD234" i="1" s="1"/>
  <c r="BG234" i="1"/>
  <c r="BF234" i="1"/>
  <c r="BC234" i="1"/>
  <c r="AZ234" i="1"/>
  <c r="AW234" i="1"/>
  <c r="AT234" i="1"/>
  <c r="AQ234" i="1"/>
  <c r="AM234" i="1"/>
  <c r="DY234" i="1" s="1"/>
  <c r="AL234" i="1"/>
  <c r="AK234" i="1"/>
  <c r="AH234" i="1"/>
  <c r="AE234" i="1"/>
  <c r="AB234" i="1"/>
  <c r="Y234" i="1"/>
  <c r="V234" i="1"/>
  <c r="S234" i="1"/>
  <c r="P234" i="1"/>
  <c r="M234" i="1"/>
  <c r="J234" i="1"/>
  <c r="G234" i="1"/>
  <c r="D234" i="1"/>
  <c r="LM233" i="1"/>
  <c r="LL233" i="1"/>
  <c r="LK233" i="1"/>
  <c r="LJ233" i="1"/>
  <c r="LI233" i="1"/>
  <c r="LH233" i="1"/>
  <c r="LB233" i="1"/>
  <c r="KZ233" i="1"/>
  <c r="LA233" i="1" s="1"/>
  <c r="KY233" i="1"/>
  <c r="KW233" i="1"/>
  <c r="KV233" i="1"/>
  <c r="KT233" i="1"/>
  <c r="KR233" i="1"/>
  <c r="KQ233" i="1"/>
  <c r="KP233" i="1"/>
  <c r="KO233" i="1"/>
  <c r="KN233" i="1"/>
  <c r="KM233" i="1"/>
  <c r="KG233" i="1"/>
  <c r="LE233" i="1" s="1"/>
  <c r="KB233" i="1"/>
  <c r="KC233" i="1" s="1"/>
  <c r="KA233" i="1"/>
  <c r="JY233" i="1"/>
  <c r="KE233" i="1" s="1"/>
  <c r="JT233" i="1"/>
  <c r="JS233" i="1"/>
  <c r="JR233" i="1"/>
  <c r="JN233" i="1"/>
  <c r="JM233" i="1"/>
  <c r="JL233" i="1"/>
  <c r="JG233" i="1"/>
  <c r="JF233" i="1"/>
  <c r="JH233" i="1" s="1"/>
  <c r="JD233" i="1"/>
  <c r="JE233" i="1" s="1"/>
  <c r="JC233" i="1"/>
  <c r="JA233" i="1"/>
  <c r="JJ233" i="1" s="1"/>
  <c r="IS233" i="1"/>
  <c r="IR233" i="1"/>
  <c r="IQ233" i="1"/>
  <c r="IP233" i="1"/>
  <c r="IO233" i="1"/>
  <c r="IU233" i="1" s="1"/>
  <c r="IN233" i="1"/>
  <c r="IT233" i="1" s="1"/>
  <c r="IK233" i="1"/>
  <c r="IC233" i="1"/>
  <c r="ID233" i="1" s="1"/>
  <c r="IB233" i="1"/>
  <c r="HX233" i="1"/>
  <c r="HW233" i="1"/>
  <c r="HV233" i="1"/>
  <c r="HN233" i="1"/>
  <c r="HM233" i="1"/>
  <c r="HO233" i="1" s="1"/>
  <c r="HK233" i="1"/>
  <c r="HQ233" i="1" s="1"/>
  <c r="HH233" i="1"/>
  <c r="HI233" i="1" s="1"/>
  <c r="HG233" i="1"/>
  <c r="HE233" i="1"/>
  <c r="HD233" i="1"/>
  <c r="GZ233" i="1"/>
  <c r="GY233" i="1"/>
  <c r="GX233" i="1"/>
  <c r="GW233" i="1"/>
  <c r="GV233" i="1"/>
  <c r="GU233" i="1"/>
  <c r="GS233" i="1"/>
  <c r="GR233" i="1"/>
  <c r="GT233" i="1" s="1"/>
  <c r="GO233" i="1"/>
  <c r="GM233" i="1"/>
  <c r="GL233" i="1"/>
  <c r="GN233" i="1" s="1"/>
  <c r="GG233" i="1"/>
  <c r="GF233" i="1"/>
  <c r="GE233" i="1"/>
  <c r="GD233" i="1"/>
  <c r="GC233" i="1"/>
  <c r="FY233" i="1"/>
  <c r="FX233" i="1"/>
  <c r="FW233" i="1"/>
  <c r="FR233" i="1"/>
  <c r="GA233" i="1" s="1"/>
  <c r="FQ233" i="1"/>
  <c r="FL233" i="1"/>
  <c r="FK233" i="1"/>
  <c r="FM233" i="1" s="1"/>
  <c r="FI233" i="1"/>
  <c r="FO233" i="1" s="1"/>
  <c r="FG233" i="1"/>
  <c r="FF233" i="1"/>
  <c r="FE233" i="1"/>
  <c r="FA233" i="1"/>
  <c r="EZ233" i="1"/>
  <c r="EY233" i="1"/>
  <c r="ET233" i="1"/>
  <c r="ES233" i="1"/>
  <c r="EK233" i="1"/>
  <c r="EJ233" i="1"/>
  <c r="EF233" i="1"/>
  <c r="EE233" i="1"/>
  <c r="ED233" i="1"/>
  <c r="EC233" i="1"/>
  <c r="EB233" i="1"/>
  <c r="EA233" i="1"/>
  <c r="DU233" i="1"/>
  <c r="DS233" i="1"/>
  <c r="DR233" i="1"/>
  <c r="DT233" i="1" s="1"/>
  <c r="DP233" i="1"/>
  <c r="DQ233" i="1" s="1"/>
  <c r="DO233" i="1"/>
  <c r="DH233" i="1"/>
  <c r="DG233" i="1"/>
  <c r="DF233" i="1"/>
  <c r="DL233" i="1" s="1"/>
  <c r="CX233" i="1"/>
  <c r="CW233" i="1"/>
  <c r="CY233" i="1" s="1"/>
  <c r="CU233" i="1"/>
  <c r="CR233" i="1"/>
  <c r="DA233" i="1" s="1"/>
  <c r="CQ233" i="1"/>
  <c r="CS233" i="1" s="1"/>
  <c r="CO233" i="1"/>
  <c r="CM233" i="1"/>
  <c r="CL233" i="1"/>
  <c r="CK233" i="1"/>
  <c r="CJ233" i="1"/>
  <c r="CI233" i="1"/>
  <c r="CH233" i="1"/>
  <c r="CN233" i="1" s="1"/>
  <c r="CP233" i="1" s="1"/>
  <c r="CE233" i="1"/>
  <c r="BY233" i="1"/>
  <c r="BT233" i="1"/>
  <c r="BS233" i="1"/>
  <c r="BU233" i="1" s="1"/>
  <c r="BQ233" i="1"/>
  <c r="BP233" i="1"/>
  <c r="BL233" i="1"/>
  <c r="BK233" i="1"/>
  <c r="BJ233" i="1"/>
  <c r="BB233" i="1"/>
  <c r="BA233" i="1"/>
  <c r="AS233" i="1"/>
  <c r="AQ233" i="1"/>
  <c r="AP233" i="1"/>
  <c r="AO233" i="1"/>
  <c r="AK233" i="1"/>
  <c r="AJ233" i="1"/>
  <c r="AI233" i="1"/>
  <c r="AG233" i="1"/>
  <c r="AF233" i="1"/>
  <c r="AH233" i="1" s="1"/>
  <c r="AD233" i="1"/>
  <c r="AC233" i="1"/>
  <c r="AE233" i="1" s="1"/>
  <c r="AA233" i="1"/>
  <c r="Z233" i="1"/>
  <c r="AB233" i="1" s="1"/>
  <c r="X233" i="1"/>
  <c r="Y233" i="1" s="1"/>
  <c r="W233" i="1"/>
  <c r="U233" i="1"/>
  <c r="V233" i="1" s="1"/>
  <c r="T233" i="1"/>
  <c r="P233" i="1"/>
  <c r="O233" i="1"/>
  <c r="N233" i="1"/>
  <c r="M233" i="1"/>
  <c r="L233" i="1"/>
  <c r="K233" i="1"/>
  <c r="I233" i="1"/>
  <c r="H233" i="1"/>
  <c r="J233" i="1" s="1"/>
  <c r="E233" i="1"/>
  <c r="C233" i="1"/>
  <c r="B233" i="1"/>
  <c r="LM232" i="1"/>
  <c r="LJ232" i="1"/>
  <c r="LE232" i="1"/>
  <c r="LC232" i="1"/>
  <c r="LD232" i="1" s="1"/>
  <c r="LB232" i="1"/>
  <c r="LA232" i="1"/>
  <c r="KX232" i="1"/>
  <c r="KU232" i="1"/>
  <c r="KR232" i="1"/>
  <c r="KO232" i="1"/>
  <c r="KK232" i="1"/>
  <c r="KK233" i="1" s="1"/>
  <c r="KJ232" i="1"/>
  <c r="KJ233" i="1" s="1"/>
  <c r="KL233" i="1" s="1"/>
  <c r="KH232" i="1"/>
  <c r="KG232" i="1"/>
  <c r="KF232" i="1"/>
  <c r="KE232" i="1"/>
  <c r="KD232" i="1"/>
  <c r="KC232" i="1"/>
  <c r="JZ232" i="1"/>
  <c r="JV232" i="1"/>
  <c r="JW232" i="1" s="1"/>
  <c r="JU232" i="1"/>
  <c r="JT232" i="1"/>
  <c r="JQ232" i="1"/>
  <c r="JN232" i="1"/>
  <c r="JK232" i="1"/>
  <c r="JJ232" i="1"/>
  <c r="JI232" i="1"/>
  <c r="JH232" i="1"/>
  <c r="JE232" i="1"/>
  <c r="JB232" i="1"/>
  <c r="IU232" i="1"/>
  <c r="IT232" i="1"/>
  <c r="IV232" i="1" s="1"/>
  <c r="IS232" i="1"/>
  <c r="IP232" i="1"/>
  <c r="IM232" i="1"/>
  <c r="IF232" i="1"/>
  <c r="II232" i="1" s="1"/>
  <c r="IX232" i="1" s="1"/>
  <c r="IE232" i="1"/>
  <c r="IG232" i="1" s="1"/>
  <c r="ID232" i="1"/>
  <c r="IA232" i="1"/>
  <c r="HX232" i="1"/>
  <c r="HU232" i="1"/>
  <c r="HQ232" i="1"/>
  <c r="HP232" i="1"/>
  <c r="HO232" i="1"/>
  <c r="HL232" i="1"/>
  <c r="HI232" i="1"/>
  <c r="HF232" i="1"/>
  <c r="GZ232" i="1"/>
  <c r="GW232" i="1"/>
  <c r="GT232" i="1"/>
  <c r="GP232" i="1"/>
  <c r="GO232" i="1"/>
  <c r="GQ232" i="1" s="1"/>
  <c r="GN232" i="1"/>
  <c r="GK232" i="1"/>
  <c r="GH232" i="1"/>
  <c r="GE232" i="1"/>
  <c r="GB232" i="1"/>
  <c r="GA232" i="1"/>
  <c r="FZ232" i="1"/>
  <c r="FY232" i="1"/>
  <c r="FV232" i="1"/>
  <c r="FS232" i="1"/>
  <c r="FP232" i="1"/>
  <c r="FO232" i="1"/>
  <c r="FN232" i="1"/>
  <c r="FM232" i="1"/>
  <c r="FJ232" i="1"/>
  <c r="FG232" i="1"/>
  <c r="FC232" i="1"/>
  <c r="FB232" i="1"/>
  <c r="FD232" i="1" s="1"/>
  <c r="FA232" i="1"/>
  <c r="EX232" i="1"/>
  <c r="EU232" i="1"/>
  <c r="ER232" i="1"/>
  <c r="EO232" i="1"/>
  <c r="EN232" i="1"/>
  <c r="HB232" i="1" s="1"/>
  <c r="EM232" i="1"/>
  <c r="HA232" i="1" s="1"/>
  <c r="HC232" i="1" s="1"/>
  <c r="EL232" i="1"/>
  <c r="EI232" i="1"/>
  <c r="EF232" i="1"/>
  <c r="EC232" i="1"/>
  <c r="DV232" i="1"/>
  <c r="DW232" i="1" s="1"/>
  <c r="DU232" i="1"/>
  <c r="DT232" i="1"/>
  <c r="DQ232" i="1"/>
  <c r="DM232" i="1"/>
  <c r="DN232" i="1" s="1"/>
  <c r="DL232" i="1"/>
  <c r="DK232" i="1"/>
  <c r="DH232" i="1"/>
  <c r="DA232" i="1"/>
  <c r="DB232" i="1" s="1"/>
  <c r="CZ232" i="1"/>
  <c r="CY232" i="1"/>
  <c r="CV232" i="1"/>
  <c r="CS232" i="1"/>
  <c r="CP232" i="1"/>
  <c r="CO232" i="1"/>
  <c r="CN232" i="1"/>
  <c r="CM232" i="1"/>
  <c r="CJ232" i="1"/>
  <c r="CG232" i="1"/>
  <c r="CD232" i="1"/>
  <c r="CC232" i="1"/>
  <c r="CB232" i="1"/>
  <c r="CA232" i="1"/>
  <c r="BX232" i="1"/>
  <c r="BU232" i="1"/>
  <c r="BR232" i="1"/>
  <c r="BO232" i="1"/>
  <c r="BL232" i="1"/>
  <c r="BH232" i="1"/>
  <c r="DD232" i="1" s="1"/>
  <c r="BG232" i="1"/>
  <c r="DC232" i="1" s="1"/>
  <c r="BF232" i="1"/>
  <c r="BC232" i="1"/>
  <c r="AZ232" i="1"/>
  <c r="AW232" i="1"/>
  <c r="AT232" i="1"/>
  <c r="AQ232" i="1"/>
  <c r="AN232" i="1"/>
  <c r="AM232" i="1"/>
  <c r="AL232" i="1"/>
  <c r="AK232" i="1"/>
  <c r="AH232" i="1"/>
  <c r="AE232" i="1"/>
  <c r="AB232" i="1"/>
  <c r="Y232" i="1"/>
  <c r="V232" i="1"/>
  <c r="S232" i="1"/>
  <c r="P232" i="1"/>
  <c r="M232" i="1"/>
  <c r="J232" i="1"/>
  <c r="G232" i="1"/>
  <c r="D232" i="1"/>
  <c r="LM231" i="1"/>
  <c r="LJ231" i="1"/>
  <c r="LE231" i="1"/>
  <c r="LG231" i="1" s="1"/>
  <c r="LC231" i="1"/>
  <c r="LB231" i="1"/>
  <c r="LD231" i="1" s="1"/>
  <c r="LA231" i="1"/>
  <c r="KX231" i="1"/>
  <c r="KS231" i="1"/>
  <c r="KS233" i="1" s="1"/>
  <c r="KU233" i="1" s="1"/>
  <c r="KR231" i="1"/>
  <c r="KO231" i="1"/>
  <c r="KL231" i="1"/>
  <c r="KH231" i="1"/>
  <c r="LF231" i="1" s="1"/>
  <c r="KG231" i="1"/>
  <c r="KI231" i="1" s="1"/>
  <c r="KD231" i="1"/>
  <c r="KF231" i="1" s="1"/>
  <c r="KC231" i="1"/>
  <c r="JZ231" i="1"/>
  <c r="JY231" i="1"/>
  <c r="KE231" i="1" s="1"/>
  <c r="JX231" i="1"/>
  <c r="JX233" i="1" s="1"/>
  <c r="JT231" i="1"/>
  <c r="JP231" i="1"/>
  <c r="JV231" i="1" s="1"/>
  <c r="JO231" i="1"/>
  <c r="JU231" i="1" s="1"/>
  <c r="JW231" i="1" s="1"/>
  <c r="JN231" i="1"/>
  <c r="JH231" i="1"/>
  <c r="JE231" i="1"/>
  <c r="JB231" i="1"/>
  <c r="JA231" i="1"/>
  <c r="JJ231" i="1" s="1"/>
  <c r="IZ231" i="1"/>
  <c r="JI231" i="1" s="1"/>
  <c r="JK231" i="1" s="1"/>
  <c r="IV231" i="1"/>
  <c r="IU231" i="1"/>
  <c r="IT231" i="1"/>
  <c r="IS231" i="1"/>
  <c r="IP231" i="1"/>
  <c r="IM231" i="1"/>
  <c r="IL231" i="1"/>
  <c r="IL233" i="1" s="1"/>
  <c r="IK231" i="1"/>
  <c r="IE231" i="1"/>
  <c r="ID231" i="1"/>
  <c r="HZ231" i="1"/>
  <c r="HY231" i="1"/>
  <c r="HY233" i="1" s="1"/>
  <c r="HX231" i="1"/>
  <c r="HT231" i="1"/>
  <c r="HT233" i="1" s="1"/>
  <c r="HS231" i="1"/>
  <c r="HU231" i="1" s="1"/>
  <c r="HQ231" i="1"/>
  <c r="HP231" i="1"/>
  <c r="HO231" i="1"/>
  <c r="HL231" i="1"/>
  <c r="HJ231" i="1"/>
  <c r="HJ233" i="1" s="1"/>
  <c r="HI231" i="1"/>
  <c r="HF231" i="1"/>
  <c r="GZ231" i="1"/>
  <c r="GW231" i="1"/>
  <c r="GT231" i="1"/>
  <c r="GP231" i="1"/>
  <c r="GN231" i="1"/>
  <c r="GK231" i="1"/>
  <c r="GJ231" i="1"/>
  <c r="GJ233" i="1" s="1"/>
  <c r="GI231" i="1"/>
  <c r="GI233" i="1" s="1"/>
  <c r="GK233" i="1" s="1"/>
  <c r="GH231" i="1"/>
  <c r="GE231" i="1"/>
  <c r="FY231" i="1"/>
  <c r="FU231" i="1"/>
  <c r="FU233" i="1" s="1"/>
  <c r="FT231" i="1"/>
  <c r="FT233" i="1" s="1"/>
  <c r="FV233" i="1" s="1"/>
  <c r="FS231" i="1"/>
  <c r="FM231" i="1"/>
  <c r="FI231" i="1"/>
  <c r="FO231" i="1" s="1"/>
  <c r="FH231" i="1"/>
  <c r="FN231" i="1" s="1"/>
  <c r="FG231" i="1"/>
  <c r="FA231" i="1"/>
  <c r="EW231" i="1"/>
  <c r="EW233" i="1" s="1"/>
  <c r="EV231" i="1"/>
  <c r="EV233" i="1" s="1"/>
  <c r="EX233" i="1" s="1"/>
  <c r="EU231" i="1"/>
  <c r="ER231" i="1"/>
  <c r="EQ231" i="1"/>
  <c r="EQ233" i="1" s="1"/>
  <c r="EP231" i="1"/>
  <c r="EP233" i="1" s="1"/>
  <c r="EM231" i="1"/>
  <c r="EL231" i="1"/>
  <c r="EH231" i="1"/>
  <c r="EH233" i="1" s="1"/>
  <c r="EG231" i="1"/>
  <c r="EG233" i="1" s="1"/>
  <c r="EI233" i="1" s="1"/>
  <c r="EF231" i="1"/>
  <c r="EC231" i="1"/>
  <c r="DV231" i="1"/>
  <c r="DW231" i="1" s="1"/>
  <c r="DU231" i="1"/>
  <c r="DT231" i="1"/>
  <c r="DQ231" i="1"/>
  <c r="DM231" i="1"/>
  <c r="DL231" i="1"/>
  <c r="DN231" i="1" s="1"/>
  <c r="DJ231" i="1"/>
  <c r="DJ233" i="1" s="1"/>
  <c r="DM233" i="1" s="1"/>
  <c r="DI231" i="1"/>
  <c r="DI233" i="1" s="1"/>
  <c r="DK233" i="1" s="1"/>
  <c r="DH231" i="1"/>
  <c r="DA231" i="1"/>
  <c r="CY231" i="1"/>
  <c r="CT231" i="1"/>
  <c r="CS231" i="1"/>
  <c r="CP231" i="1"/>
  <c r="CO231" i="1"/>
  <c r="CN231" i="1"/>
  <c r="CM231" i="1"/>
  <c r="CJ231" i="1"/>
  <c r="CF231" i="1"/>
  <c r="CB231" i="1"/>
  <c r="BZ231" i="1"/>
  <c r="CA231" i="1" s="1"/>
  <c r="BY231" i="1"/>
  <c r="BW231" i="1"/>
  <c r="BV231" i="1"/>
  <c r="BV233" i="1" s="1"/>
  <c r="BU231" i="1"/>
  <c r="BR231" i="1"/>
  <c r="BN231" i="1"/>
  <c r="BN233" i="1" s="1"/>
  <c r="BM231" i="1"/>
  <c r="BM233" i="1" s="1"/>
  <c r="BO233" i="1" s="1"/>
  <c r="BL231" i="1"/>
  <c r="BG231" i="1"/>
  <c r="BE231" i="1"/>
  <c r="BE233" i="1" s="1"/>
  <c r="BD231" i="1"/>
  <c r="BF231" i="1" s="1"/>
  <c r="BC231" i="1"/>
  <c r="AY231" i="1"/>
  <c r="AX231" i="1"/>
  <c r="AX233" i="1" s="1"/>
  <c r="AW231" i="1"/>
  <c r="AV231" i="1"/>
  <c r="AV233" i="1" s="1"/>
  <c r="AU231" i="1"/>
  <c r="AU233" i="1" s="1"/>
  <c r="AW233" i="1" s="1"/>
  <c r="AT231" i="1"/>
  <c r="AS231" i="1"/>
  <c r="AR231" i="1"/>
  <c r="AR233" i="1" s="1"/>
  <c r="AQ231" i="1"/>
  <c r="AM231" i="1"/>
  <c r="AL231" i="1"/>
  <c r="AN231" i="1" s="1"/>
  <c r="AK231" i="1"/>
  <c r="AH231" i="1"/>
  <c r="AE231" i="1"/>
  <c r="AB231" i="1"/>
  <c r="Y231" i="1"/>
  <c r="V231" i="1"/>
  <c r="S231" i="1"/>
  <c r="R231" i="1"/>
  <c r="R233" i="1" s="1"/>
  <c r="Q231" i="1"/>
  <c r="Q233" i="1" s="1"/>
  <c r="P231" i="1"/>
  <c r="M231" i="1"/>
  <c r="J231" i="1"/>
  <c r="G231" i="1"/>
  <c r="F231" i="1"/>
  <c r="F233" i="1" s="1"/>
  <c r="E231" i="1"/>
  <c r="D231" i="1"/>
  <c r="LM230" i="1"/>
  <c r="LJ230" i="1"/>
  <c r="LF230" i="1"/>
  <c r="LE230" i="1"/>
  <c r="LG230" i="1" s="1"/>
  <c r="LC230" i="1"/>
  <c r="LD230" i="1" s="1"/>
  <c r="LB230" i="1"/>
  <c r="LA230" i="1"/>
  <c r="KX230" i="1"/>
  <c r="KU230" i="1"/>
  <c r="KR230" i="1"/>
  <c r="KO230" i="1"/>
  <c r="KL230" i="1"/>
  <c r="KI230" i="1"/>
  <c r="KH230" i="1"/>
  <c r="KG230" i="1"/>
  <c r="KF230" i="1"/>
  <c r="KE230" i="1"/>
  <c r="KD230" i="1"/>
  <c r="KC230" i="1"/>
  <c r="JZ230" i="1"/>
  <c r="JW230" i="1"/>
  <c r="JV230" i="1"/>
  <c r="JU230" i="1"/>
  <c r="JT230" i="1"/>
  <c r="JQ230" i="1"/>
  <c r="JN230" i="1"/>
  <c r="JK230" i="1"/>
  <c r="JJ230" i="1"/>
  <c r="JI230" i="1"/>
  <c r="JH230" i="1"/>
  <c r="JE230" i="1"/>
  <c r="JB230" i="1"/>
  <c r="IU230" i="1"/>
  <c r="IV230" i="1" s="1"/>
  <c r="IT230" i="1"/>
  <c r="IS230" i="1"/>
  <c r="IP230" i="1"/>
  <c r="IM230" i="1"/>
  <c r="IG230" i="1"/>
  <c r="IF230" i="1"/>
  <c r="IE230" i="1"/>
  <c r="ID230" i="1"/>
  <c r="IA230" i="1"/>
  <c r="HX230" i="1"/>
  <c r="HU230" i="1"/>
  <c r="HQ230" i="1"/>
  <c r="II230" i="1" s="1"/>
  <c r="IX230" i="1" s="1"/>
  <c r="HP230" i="1"/>
  <c r="IH230" i="1" s="1"/>
  <c r="HO230" i="1"/>
  <c r="HL230" i="1"/>
  <c r="HI230" i="1"/>
  <c r="HF230" i="1"/>
  <c r="GZ230" i="1"/>
  <c r="GW230" i="1"/>
  <c r="GT230" i="1"/>
  <c r="GP230" i="1"/>
  <c r="GO230" i="1"/>
  <c r="GQ230" i="1" s="1"/>
  <c r="GN230" i="1"/>
  <c r="GK230" i="1"/>
  <c r="GH230" i="1"/>
  <c r="GE230" i="1"/>
  <c r="GB230" i="1"/>
  <c r="GA230" i="1"/>
  <c r="FZ230" i="1"/>
  <c r="FY230" i="1"/>
  <c r="FV230" i="1"/>
  <c r="FS230" i="1"/>
  <c r="FO230" i="1"/>
  <c r="FN230" i="1"/>
  <c r="FP230" i="1" s="1"/>
  <c r="FM230" i="1"/>
  <c r="FJ230" i="1"/>
  <c r="FG230" i="1"/>
  <c r="FC230" i="1"/>
  <c r="FD230" i="1" s="1"/>
  <c r="FB230" i="1"/>
  <c r="FA230" i="1"/>
  <c r="EX230" i="1"/>
  <c r="EU230" i="1"/>
  <c r="ER230" i="1"/>
  <c r="EO230" i="1"/>
  <c r="EN230" i="1"/>
  <c r="HB230" i="1" s="1"/>
  <c r="EM230" i="1"/>
  <c r="HA230" i="1" s="1"/>
  <c r="HC230" i="1" s="1"/>
  <c r="EL230" i="1"/>
  <c r="EI230" i="1"/>
  <c r="EF230" i="1"/>
  <c r="EC230" i="1"/>
  <c r="DW230" i="1"/>
  <c r="DV230" i="1"/>
  <c r="DU230" i="1"/>
  <c r="DT230" i="1"/>
  <c r="DQ230" i="1"/>
  <c r="DN230" i="1"/>
  <c r="DM230" i="1"/>
  <c r="DL230" i="1"/>
  <c r="DK230" i="1"/>
  <c r="DH230" i="1"/>
  <c r="DD230" i="1"/>
  <c r="DY230" i="1" s="1"/>
  <c r="DB230" i="1"/>
  <c r="DA230" i="1"/>
  <c r="CZ230" i="1"/>
  <c r="CY230" i="1"/>
  <c r="CV230" i="1"/>
  <c r="CS230" i="1"/>
  <c r="CP230" i="1"/>
  <c r="CO230" i="1"/>
  <c r="CN230" i="1"/>
  <c r="CM230" i="1"/>
  <c r="CJ230" i="1"/>
  <c r="CG230" i="1"/>
  <c r="CC230" i="1"/>
  <c r="CB230" i="1"/>
  <c r="CD230" i="1" s="1"/>
  <c r="CA230" i="1"/>
  <c r="BX230" i="1"/>
  <c r="BU230" i="1"/>
  <c r="BR230" i="1"/>
  <c r="BO230" i="1"/>
  <c r="BL230" i="1"/>
  <c r="BH230" i="1"/>
  <c r="BI230" i="1" s="1"/>
  <c r="BG230" i="1"/>
  <c r="DC230" i="1" s="1"/>
  <c r="DE230" i="1" s="1"/>
  <c r="BF230" i="1"/>
  <c r="BC230" i="1"/>
  <c r="AZ230" i="1"/>
  <c r="AW230" i="1"/>
  <c r="AT230" i="1"/>
  <c r="AQ230" i="1"/>
  <c r="AN230" i="1"/>
  <c r="AM230" i="1"/>
  <c r="AL230" i="1"/>
  <c r="DX230" i="1" s="1"/>
  <c r="AK230" i="1"/>
  <c r="AH230" i="1"/>
  <c r="AE230" i="1"/>
  <c r="AB230" i="1"/>
  <c r="Y230" i="1"/>
  <c r="V230" i="1"/>
  <c r="S230" i="1"/>
  <c r="P230" i="1"/>
  <c r="M230" i="1"/>
  <c r="J230" i="1"/>
  <c r="G230" i="1"/>
  <c r="D230" i="1"/>
  <c r="LM229" i="1"/>
  <c r="LJ229" i="1"/>
  <c r="LC229" i="1"/>
  <c r="LF229" i="1" s="1"/>
  <c r="LB229" i="1"/>
  <c r="LE229" i="1" s="1"/>
  <c r="LA229" i="1"/>
  <c r="KX229" i="1"/>
  <c r="KU229" i="1"/>
  <c r="KR229" i="1"/>
  <c r="KO229" i="1"/>
  <c r="KL229" i="1"/>
  <c r="KI229" i="1"/>
  <c r="KE229" i="1"/>
  <c r="KD229" i="1"/>
  <c r="KF229" i="1" s="1"/>
  <c r="KC229" i="1"/>
  <c r="JZ229" i="1"/>
  <c r="JV229" i="1"/>
  <c r="JU229" i="1"/>
  <c r="JW229" i="1" s="1"/>
  <c r="JT229" i="1"/>
  <c r="JQ229" i="1"/>
  <c r="JN229" i="1"/>
  <c r="JJ229" i="1"/>
  <c r="JK229" i="1" s="1"/>
  <c r="JI229" i="1"/>
  <c r="JH229" i="1"/>
  <c r="JE229" i="1"/>
  <c r="JB229" i="1"/>
  <c r="IV229" i="1"/>
  <c r="IU229" i="1"/>
  <c r="IT229" i="1"/>
  <c r="IS229" i="1"/>
  <c r="IP229" i="1"/>
  <c r="IM229" i="1"/>
  <c r="IF229" i="1"/>
  <c r="II229" i="1" s="1"/>
  <c r="IX229" i="1" s="1"/>
  <c r="IE229" i="1"/>
  <c r="ID229" i="1"/>
  <c r="IA229" i="1"/>
  <c r="HX229" i="1"/>
  <c r="HU229" i="1"/>
  <c r="HR229" i="1"/>
  <c r="HQ229" i="1"/>
  <c r="HP229" i="1"/>
  <c r="HO229" i="1"/>
  <c r="HL229" i="1"/>
  <c r="HI229" i="1"/>
  <c r="HF229" i="1"/>
  <c r="GZ229" i="1"/>
  <c r="GW229" i="1"/>
  <c r="GT229" i="1"/>
  <c r="GQ229" i="1"/>
  <c r="GP229" i="1"/>
  <c r="GO229" i="1"/>
  <c r="GN229" i="1"/>
  <c r="GK229" i="1"/>
  <c r="GH229" i="1"/>
  <c r="GE229" i="1"/>
  <c r="GA229" i="1"/>
  <c r="FZ229" i="1"/>
  <c r="GB229" i="1" s="1"/>
  <c r="FY229" i="1"/>
  <c r="FV229" i="1"/>
  <c r="FS229" i="1"/>
  <c r="FO229" i="1"/>
  <c r="FN229" i="1"/>
  <c r="FP229" i="1" s="1"/>
  <c r="FM229" i="1"/>
  <c r="FJ229" i="1"/>
  <c r="FG229" i="1"/>
  <c r="FD229" i="1"/>
  <c r="FC229" i="1"/>
  <c r="FB229" i="1"/>
  <c r="FA229" i="1"/>
  <c r="EX229" i="1"/>
  <c r="EU229" i="1"/>
  <c r="ER229" i="1"/>
  <c r="EN229" i="1"/>
  <c r="HB229" i="1" s="1"/>
  <c r="EM229" i="1"/>
  <c r="EO229" i="1" s="1"/>
  <c r="EL229" i="1"/>
  <c r="EI229" i="1"/>
  <c r="EF229" i="1"/>
  <c r="EC229" i="1"/>
  <c r="DV229" i="1"/>
  <c r="DU229" i="1"/>
  <c r="DW229" i="1" s="1"/>
  <c r="DT229" i="1"/>
  <c r="DQ229" i="1"/>
  <c r="DM229" i="1"/>
  <c r="DL229" i="1"/>
  <c r="DN229" i="1" s="1"/>
  <c r="DK229" i="1"/>
  <c r="DH229" i="1"/>
  <c r="DA229" i="1"/>
  <c r="CZ229" i="1"/>
  <c r="DB229" i="1" s="1"/>
  <c r="CY229" i="1"/>
  <c r="CV229" i="1"/>
  <c r="CS229" i="1"/>
  <c r="CO229" i="1"/>
  <c r="CN229" i="1"/>
  <c r="CP229" i="1" s="1"/>
  <c r="CM229" i="1"/>
  <c r="CJ229" i="1"/>
  <c r="CG229" i="1"/>
  <c r="CC229" i="1"/>
  <c r="CB229" i="1"/>
  <c r="CA229" i="1"/>
  <c r="BX229" i="1"/>
  <c r="BU229" i="1"/>
  <c r="BR229" i="1"/>
  <c r="BO229" i="1"/>
  <c r="BL229" i="1"/>
  <c r="BI229" i="1"/>
  <c r="BH229" i="1"/>
  <c r="BG229" i="1"/>
  <c r="DC229" i="1" s="1"/>
  <c r="BF229" i="1"/>
  <c r="BC229" i="1"/>
  <c r="AZ229" i="1"/>
  <c r="AW229" i="1"/>
  <c r="AT229" i="1"/>
  <c r="AQ229" i="1"/>
  <c r="AM229" i="1"/>
  <c r="AL229" i="1"/>
  <c r="DX229" i="1" s="1"/>
  <c r="AK229" i="1"/>
  <c r="AH229" i="1"/>
  <c r="AE229" i="1"/>
  <c r="AB229" i="1"/>
  <c r="Y229" i="1"/>
  <c r="V229" i="1"/>
  <c r="S229" i="1"/>
  <c r="P229" i="1"/>
  <c r="M229" i="1"/>
  <c r="J229" i="1"/>
  <c r="G229" i="1"/>
  <c r="D229" i="1"/>
  <c r="LM228" i="1"/>
  <c r="LJ228" i="1"/>
  <c r="LD228" i="1"/>
  <c r="LC228" i="1"/>
  <c r="LF228" i="1" s="1"/>
  <c r="LB228" i="1"/>
  <c r="LA228" i="1"/>
  <c r="KX228" i="1"/>
  <c r="KU228" i="1"/>
  <c r="KR228" i="1"/>
  <c r="KO228" i="1"/>
  <c r="KL228" i="1"/>
  <c r="KG228" i="1"/>
  <c r="LE228" i="1" s="1"/>
  <c r="LG228" i="1" s="1"/>
  <c r="KE228" i="1"/>
  <c r="KD228" i="1"/>
  <c r="KF228" i="1" s="1"/>
  <c r="KC228" i="1"/>
  <c r="KA228" i="1"/>
  <c r="JZ228" i="1"/>
  <c r="JX228" i="1"/>
  <c r="JW228" i="1"/>
  <c r="JV228" i="1"/>
  <c r="JU228" i="1"/>
  <c r="JT228" i="1"/>
  <c r="JQ228" i="1"/>
  <c r="JN228" i="1"/>
  <c r="JK228" i="1"/>
  <c r="JJ228" i="1"/>
  <c r="JI228" i="1"/>
  <c r="JH228" i="1"/>
  <c r="JE228" i="1"/>
  <c r="JB228" i="1"/>
  <c r="IU228" i="1"/>
  <c r="IT228" i="1"/>
  <c r="IV228" i="1" s="1"/>
  <c r="IS228" i="1"/>
  <c r="IP228" i="1"/>
  <c r="IM228" i="1"/>
  <c r="II228" i="1"/>
  <c r="IX228" i="1" s="1"/>
  <c r="IG228" i="1"/>
  <c r="IF228" i="1"/>
  <c r="IE228" i="1"/>
  <c r="ID228" i="1"/>
  <c r="IA228" i="1"/>
  <c r="HX228" i="1"/>
  <c r="HU228" i="1"/>
  <c r="HQ228" i="1"/>
  <c r="HP228" i="1"/>
  <c r="IH228" i="1" s="1"/>
  <c r="IW228" i="1" s="1"/>
  <c r="IY228" i="1" s="1"/>
  <c r="HO228" i="1"/>
  <c r="HL228" i="1"/>
  <c r="HI228" i="1"/>
  <c r="HF228" i="1"/>
  <c r="HC228" i="1"/>
  <c r="GZ228" i="1"/>
  <c r="GW228" i="1"/>
  <c r="GT228" i="1"/>
  <c r="GP228" i="1"/>
  <c r="GO228" i="1"/>
  <c r="GQ228" i="1" s="1"/>
  <c r="GN228" i="1"/>
  <c r="GK228" i="1"/>
  <c r="GH228" i="1"/>
  <c r="GE228" i="1"/>
  <c r="GB228" i="1"/>
  <c r="GA228" i="1"/>
  <c r="FZ228" i="1"/>
  <c r="FY228" i="1"/>
  <c r="FV228" i="1"/>
  <c r="FS228" i="1"/>
  <c r="FO228" i="1"/>
  <c r="FN228" i="1"/>
  <c r="FP228" i="1" s="1"/>
  <c r="FM228" i="1"/>
  <c r="FJ228" i="1"/>
  <c r="FG228" i="1"/>
  <c r="FC228" i="1"/>
  <c r="FB228" i="1"/>
  <c r="FD228" i="1" s="1"/>
  <c r="FA228" i="1"/>
  <c r="EX228" i="1"/>
  <c r="EU228" i="1"/>
  <c r="ER228" i="1"/>
  <c r="EO228" i="1"/>
  <c r="EN228" i="1"/>
  <c r="HB228" i="1" s="1"/>
  <c r="EM228" i="1"/>
  <c r="HA228" i="1" s="1"/>
  <c r="EL228" i="1"/>
  <c r="EI228" i="1"/>
  <c r="EF228" i="1"/>
  <c r="EC228" i="1"/>
  <c r="DW228" i="1"/>
  <c r="DV228" i="1"/>
  <c r="DU228" i="1"/>
  <c r="DT228" i="1"/>
  <c r="DQ228" i="1"/>
  <c r="DM228" i="1"/>
  <c r="DL228" i="1"/>
  <c r="DK228" i="1"/>
  <c r="DH228" i="1"/>
  <c r="DA228" i="1"/>
  <c r="CZ228" i="1"/>
  <c r="DB228" i="1" s="1"/>
  <c r="CY228" i="1"/>
  <c r="CV228" i="1"/>
  <c r="CS228" i="1"/>
  <c r="CP228" i="1"/>
  <c r="CO228" i="1"/>
  <c r="CN228" i="1"/>
  <c r="CM228" i="1"/>
  <c r="CJ228" i="1"/>
  <c r="CG228" i="1"/>
  <c r="CC228" i="1"/>
  <c r="CB228" i="1"/>
  <c r="CD228" i="1" s="1"/>
  <c r="CA228" i="1"/>
  <c r="BX228" i="1"/>
  <c r="BU228" i="1"/>
  <c r="BR228" i="1"/>
  <c r="BO228" i="1"/>
  <c r="BL228" i="1"/>
  <c r="BH228" i="1"/>
  <c r="BI228" i="1" s="1"/>
  <c r="BG228" i="1"/>
  <c r="DC228" i="1" s="1"/>
  <c r="BF228" i="1"/>
  <c r="BC228" i="1"/>
  <c r="AZ228" i="1"/>
  <c r="AW228" i="1"/>
  <c r="AT228" i="1"/>
  <c r="AQ228" i="1"/>
  <c r="AN228" i="1"/>
  <c r="AM228" i="1"/>
  <c r="AL228" i="1"/>
  <c r="AK228" i="1"/>
  <c r="AH228" i="1"/>
  <c r="AE228" i="1"/>
  <c r="AB228" i="1"/>
  <c r="Y228" i="1"/>
  <c r="V228" i="1"/>
  <c r="S228" i="1"/>
  <c r="P228" i="1"/>
  <c r="M228" i="1"/>
  <c r="J228" i="1"/>
  <c r="G228" i="1"/>
  <c r="D228" i="1"/>
  <c r="LM227" i="1"/>
  <c r="LJ227" i="1"/>
  <c r="LF227" i="1"/>
  <c r="LE227" i="1"/>
  <c r="LG227" i="1" s="1"/>
  <c r="LC227" i="1"/>
  <c r="LD227" i="1" s="1"/>
  <c r="LB227" i="1"/>
  <c r="LA227" i="1"/>
  <c r="KX227" i="1"/>
  <c r="KU227" i="1"/>
  <c r="KR227" i="1"/>
  <c r="KO227" i="1"/>
  <c r="KL227" i="1"/>
  <c r="KI227" i="1"/>
  <c r="KH227" i="1"/>
  <c r="KG227" i="1"/>
  <c r="KF227" i="1"/>
  <c r="KE227" i="1"/>
  <c r="KD227" i="1"/>
  <c r="KC227" i="1"/>
  <c r="KA227" i="1"/>
  <c r="JZ227" i="1"/>
  <c r="JX227" i="1"/>
  <c r="JV227" i="1"/>
  <c r="JU227" i="1"/>
  <c r="JW227" i="1" s="1"/>
  <c r="JT227" i="1"/>
  <c r="JQ227" i="1"/>
  <c r="JN227" i="1"/>
  <c r="JK227" i="1"/>
  <c r="JJ227" i="1"/>
  <c r="JI227" i="1"/>
  <c r="JH227" i="1"/>
  <c r="JE227" i="1"/>
  <c r="JB227" i="1"/>
  <c r="IU227" i="1"/>
  <c r="IT227" i="1"/>
  <c r="IV227" i="1" s="1"/>
  <c r="IS227" i="1"/>
  <c r="IP227" i="1"/>
  <c r="IM227" i="1"/>
  <c r="IF227" i="1"/>
  <c r="II227" i="1" s="1"/>
  <c r="IX227" i="1" s="1"/>
  <c r="IE227" i="1"/>
  <c r="IG227" i="1" s="1"/>
  <c r="ID227" i="1"/>
  <c r="IA227" i="1"/>
  <c r="HX227" i="1"/>
  <c r="HU227" i="1"/>
  <c r="HQ227" i="1"/>
  <c r="HP227" i="1"/>
  <c r="HO227" i="1"/>
  <c r="HL227" i="1"/>
  <c r="HI227" i="1"/>
  <c r="HF227" i="1"/>
  <c r="GZ227" i="1"/>
  <c r="GW227" i="1"/>
  <c r="GT227" i="1"/>
  <c r="GP227" i="1"/>
  <c r="GO227" i="1"/>
  <c r="GQ227" i="1" s="1"/>
  <c r="GN227" i="1"/>
  <c r="GK227" i="1"/>
  <c r="GH227" i="1"/>
  <c r="GE227" i="1"/>
  <c r="GB227" i="1"/>
  <c r="GA227" i="1"/>
  <c r="FZ227" i="1"/>
  <c r="FY227" i="1"/>
  <c r="FV227" i="1"/>
  <c r="FS227" i="1"/>
  <c r="FP227" i="1"/>
  <c r="FO227" i="1"/>
  <c r="FN227" i="1"/>
  <c r="FM227" i="1"/>
  <c r="FJ227" i="1"/>
  <c r="FG227" i="1"/>
  <c r="FC227" i="1"/>
  <c r="FB227" i="1"/>
  <c r="FD227" i="1" s="1"/>
  <c r="FA227" i="1"/>
  <c r="EX227" i="1"/>
  <c r="EU227" i="1"/>
  <c r="ER227" i="1"/>
  <c r="EO227" i="1"/>
  <c r="EN227" i="1"/>
  <c r="HB227" i="1" s="1"/>
  <c r="EM227" i="1"/>
  <c r="HA227" i="1" s="1"/>
  <c r="HC227" i="1" s="1"/>
  <c r="EL227" i="1"/>
  <c r="EI227" i="1"/>
  <c r="EF227" i="1"/>
  <c r="EC227" i="1"/>
  <c r="DV227" i="1"/>
  <c r="DU227" i="1"/>
  <c r="DT227" i="1"/>
  <c r="DQ227" i="1"/>
  <c r="DM227" i="1"/>
  <c r="DN227" i="1" s="1"/>
  <c r="DL227" i="1"/>
  <c r="DK227" i="1"/>
  <c r="DH227" i="1"/>
  <c r="DA227" i="1"/>
  <c r="CZ227" i="1"/>
  <c r="DB227" i="1" s="1"/>
  <c r="CY227" i="1"/>
  <c r="CV227" i="1"/>
  <c r="CS227" i="1"/>
  <c r="CP227" i="1"/>
  <c r="CO227" i="1"/>
  <c r="CN227" i="1"/>
  <c r="CM227" i="1"/>
  <c r="CJ227" i="1"/>
  <c r="CG227" i="1"/>
  <c r="CD227" i="1"/>
  <c r="CC227" i="1"/>
  <c r="CB227" i="1"/>
  <c r="CA227" i="1"/>
  <c r="BX227" i="1"/>
  <c r="BU227" i="1"/>
  <c r="BR227" i="1"/>
  <c r="BO227" i="1"/>
  <c r="BL227" i="1"/>
  <c r="BH227" i="1"/>
  <c r="DD227" i="1" s="1"/>
  <c r="BG227" i="1"/>
  <c r="DC227" i="1" s="1"/>
  <c r="BF227" i="1"/>
  <c r="BC227" i="1"/>
  <c r="AZ227" i="1"/>
  <c r="AW227" i="1"/>
  <c r="AT227" i="1"/>
  <c r="AQ227" i="1"/>
  <c r="AN227" i="1"/>
  <c r="AM227" i="1"/>
  <c r="AL227" i="1"/>
  <c r="DX227" i="1" s="1"/>
  <c r="AK227" i="1"/>
  <c r="AH227" i="1"/>
  <c r="AE227" i="1"/>
  <c r="AB227" i="1"/>
  <c r="Y227" i="1"/>
  <c r="V227" i="1"/>
  <c r="S227" i="1"/>
  <c r="P227" i="1"/>
  <c r="M227" i="1"/>
  <c r="J227" i="1"/>
  <c r="G227" i="1"/>
  <c r="D227" i="1"/>
  <c r="LL226" i="1"/>
  <c r="LK226" i="1"/>
  <c r="LM226" i="1" s="1"/>
  <c r="LI226" i="1"/>
  <c r="LH226" i="1"/>
  <c r="LJ226" i="1" s="1"/>
  <c r="LA226" i="1"/>
  <c r="KZ226" i="1"/>
  <c r="KY226" i="1"/>
  <c r="KW226" i="1"/>
  <c r="LC226" i="1" s="1"/>
  <c r="KV226" i="1"/>
  <c r="KX226" i="1" s="1"/>
  <c r="KT226" i="1"/>
  <c r="KS226" i="1"/>
  <c r="KU226" i="1" s="1"/>
  <c r="KQ226" i="1"/>
  <c r="KP226" i="1"/>
  <c r="KR226" i="1" s="1"/>
  <c r="KN226" i="1"/>
  <c r="KM226" i="1"/>
  <c r="KO226" i="1" s="1"/>
  <c r="KK226" i="1"/>
  <c r="KJ226" i="1"/>
  <c r="KL226" i="1" s="1"/>
  <c r="KC226" i="1"/>
  <c r="KB226" i="1"/>
  <c r="KA226" i="1"/>
  <c r="JY226" i="1"/>
  <c r="KE226" i="1" s="1"/>
  <c r="JX226" i="1"/>
  <c r="JZ226" i="1" s="1"/>
  <c r="JU226" i="1"/>
  <c r="JS226" i="1"/>
  <c r="JR226" i="1"/>
  <c r="JT226" i="1" s="1"/>
  <c r="JP226" i="1"/>
  <c r="JO226" i="1"/>
  <c r="JQ226" i="1" s="1"/>
  <c r="JM226" i="1"/>
  <c r="JV226" i="1" s="1"/>
  <c r="JL226" i="1"/>
  <c r="JJ226" i="1"/>
  <c r="JH226" i="1"/>
  <c r="JG226" i="1"/>
  <c r="JF226" i="1"/>
  <c r="JE226" i="1"/>
  <c r="JD226" i="1"/>
  <c r="JC226" i="1"/>
  <c r="JA226" i="1"/>
  <c r="IZ226" i="1"/>
  <c r="JB226" i="1" s="1"/>
  <c r="IT226" i="1"/>
  <c r="IV226" i="1" s="1"/>
  <c r="IR226" i="1"/>
  <c r="IQ226" i="1"/>
  <c r="IS226" i="1" s="1"/>
  <c r="IO226" i="1"/>
  <c r="IU226" i="1" s="1"/>
  <c r="IN226" i="1"/>
  <c r="IP226" i="1" s="1"/>
  <c r="IM226" i="1"/>
  <c r="IL226" i="1"/>
  <c r="IK226" i="1"/>
  <c r="IC226" i="1"/>
  <c r="IB226" i="1"/>
  <c r="ID226" i="1" s="1"/>
  <c r="HZ226" i="1"/>
  <c r="HY226" i="1"/>
  <c r="HW226" i="1"/>
  <c r="IF226" i="1" s="1"/>
  <c r="HV226" i="1"/>
  <c r="HX226" i="1" s="1"/>
  <c r="HT226" i="1"/>
  <c r="HS226" i="1"/>
  <c r="HU226" i="1" s="1"/>
  <c r="HQ226" i="1"/>
  <c r="HO226" i="1"/>
  <c r="HN226" i="1"/>
  <c r="HM226" i="1"/>
  <c r="HP226" i="1" s="1"/>
  <c r="HR226" i="1" s="1"/>
  <c r="HL226" i="1"/>
  <c r="HK226" i="1"/>
  <c r="HJ226" i="1"/>
  <c r="HI226" i="1"/>
  <c r="HH226" i="1"/>
  <c r="II226" i="1" s="1"/>
  <c r="HG226" i="1"/>
  <c r="HE226" i="1"/>
  <c r="HD226" i="1"/>
  <c r="HF226" i="1" s="1"/>
  <c r="GY226" i="1"/>
  <c r="GX226" i="1"/>
  <c r="GZ226" i="1" s="1"/>
  <c r="GV226" i="1"/>
  <c r="GW226" i="1" s="1"/>
  <c r="GU226" i="1"/>
  <c r="GS226" i="1"/>
  <c r="GR226" i="1"/>
  <c r="GP226" i="1"/>
  <c r="GN226" i="1"/>
  <c r="GM226" i="1"/>
  <c r="GL226" i="1"/>
  <c r="GK226" i="1"/>
  <c r="GJ226" i="1"/>
  <c r="GI226" i="1"/>
  <c r="GG226" i="1"/>
  <c r="GF226" i="1"/>
  <c r="GH226" i="1" s="1"/>
  <c r="GD226" i="1"/>
  <c r="GC226" i="1"/>
  <c r="GE226" i="1" s="1"/>
  <c r="FZ226" i="1"/>
  <c r="GB226" i="1" s="1"/>
  <c r="FX226" i="1"/>
  <c r="FW226" i="1"/>
  <c r="FY226" i="1" s="1"/>
  <c r="FU226" i="1"/>
  <c r="GA226" i="1" s="1"/>
  <c r="FT226" i="1"/>
  <c r="FS226" i="1"/>
  <c r="FR226" i="1"/>
  <c r="FQ226" i="1"/>
  <c r="FM226" i="1"/>
  <c r="FL226" i="1"/>
  <c r="FK226" i="1"/>
  <c r="FI226" i="1"/>
  <c r="FO226" i="1" s="1"/>
  <c r="FH226" i="1"/>
  <c r="FJ226" i="1" s="1"/>
  <c r="FF226" i="1"/>
  <c r="FE226" i="1"/>
  <c r="FB226" i="1"/>
  <c r="EZ226" i="1"/>
  <c r="EY226" i="1"/>
  <c r="FA226" i="1" s="1"/>
  <c r="EW226" i="1"/>
  <c r="FC226" i="1" s="1"/>
  <c r="EV226" i="1"/>
  <c r="EU226" i="1"/>
  <c r="ET226" i="1"/>
  <c r="ES226" i="1"/>
  <c r="ER226" i="1"/>
  <c r="EQ226" i="1"/>
  <c r="EP226" i="1"/>
  <c r="EK226" i="1"/>
  <c r="EJ226" i="1"/>
  <c r="EL226" i="1" s="1"/>
  <c r="EH226" i="1"/>
  <c r="EG226" i="1"/>
  <c r="EE226" i="1"/>
  <c r="EN226" i="1" s="1"/>
  <c r="ED226" i="1"/>
  <c r="EF226" i="1" s="1"/>
  <c r="EB226" i="1"/>
  <c r="EC226" i="1" s="1"/>
  <c r="EA226" i="1"/>
  <c r="DV226" i="1"/>
  <c r="DT226" i="1"/>
  <c r="DS226" i="1"/>
  <c r="DR226" i="1"/>
  <c r="DQ226" i="1"/>
  <c r="DP226" i="1"/>
  <c r="DO226" i="1"/>
  <c r="DU226" i="1" s="1"/>
  <c r="DW226" i="1" s="1"/>
  <c r="DJ226" i="1"/>
  <c r="DI226" i="1"/>
  <c r="DG226" i="1"/>
  <c r="DM226" i="1" s="1"/>
  <c r="DF226" i="1"/>
  <c r="DH226" i="1" s="1"/>
  <c r="DA226" i="1"/>
  <c r="CY226" i="1"/>
  <c r="CX226" i="1"/>
  <c r="CW226" i="1"/>
  <c r="CV226" i="1"/>
  <c r="CU226" i="1"/>
  <c r="CT226" i="1"/>
  <c r="CS226" i="1"/>
  <c r="CR226" i="1"/>
  <c r="CQ226" i="1"/>
  <c r="CZ226" i="1" s="1"/>
  <c r="CL226" i="1"/>
  <c r="CK226" i="1"/>
  <c r="CM226" i="1" s="1"/>
  <c r="CI226" i="1"/>
  <c r="CO226" i="1" s="1"/>
  <c r="CH226" i="1"/>
  <c r="CF226" i="1"/>
  <c r="CE226" i="1"/>
  <c r="CG226" i="1" s="1"/>
  <c r="CC226" i="1"/>
  <c r="CA226" i="1"/>
  <c r="BZ226" i="1"/>
  <c r="BY226" i="1"/>
  <c r="BX226" i="1"/>
  <c r="BW226" i="1"/>
  <c r="BV226" i="1"/>
  <c r="BU226" i="1"/>
  <c r="BT226" i="1"/>
  <c r="BS226" i="1"/>
  <c r="BQ226" i="1"/>
  <c r="BP226" i="1"/>
  <c r="BR226" i="1" s="1"/>
  <c r="BN226" i="1"/>
  <c r="BM226" i="1"/>
  <c r="BO226" i="1" s="1"/>
  <c r="BK226" i="1"/>
  <c r="BJ226" i="1"/>
  <c r="BL226" i="1" s="1"/>
  <c r="BE226" i="1"/>
  <c r="BD226" i="1"/>
  <c r="BC226" i="1"/>
  <c r="BB226" i="1"/>
  <c r="BH226" i="1" s="1"/>
  <c r="BA226" i="1"/>
  <c r="BG226" i="1" s="1"/>
  <c r="AZ226" i="1"/>
  <c r="AY226" i="1"/>
  <c r="AX226" i="1"/>
  <c r="AW226" i="1"/>
  <c r="AV226" i="1"/>
  <c r="AU226" i="1"/>
  <c r="AS226" i="1"/>
  <c r="AR226" i="1"/>
  <c r="AT226" i="1" s="1"/>
  <c r="AP226" i="1"/>
  <c r="AO226" i="1"/>
  <c r="AJ226" i="1"/>
  <c r="AK226" i="1" s="1"/>
  <c r="AI226" i="1"/>
  <c r="AG226" i="1"/>
  <c r="AF226" i="1"/>
  <c r="AE226" i="1"/>
  <c r="AD226" i="1"/>
  <c r="AC226" i="1"/>
  <c r="AB226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AL226" i="1" s="1"/>
  <c r="L226" i="1"/>
  <c r="M226" i="1" s="1"/>
  <c r="K226" i="1"/>
  <c r="I226" i="1"/>
  <c r="H226" i="1"/>
  <c r="J226" i="1" s="1"/>
  <c r="G226" i="1"/>
  <c r="F226" i="1"/>
  <c r="E226" i="1"/>
  <c r="D226" i="1"/>
  <c r="C226" i="1"/>
  <c r="B226" i="1"/>
  <c r="LM225" i="1"/>
  <c r="LJ225" i="1"/>
  <c r="LD225" i="1"/>
  <c r="LC225" i="1"/>
  <c r="LB225" i="1"/>
  <c r="LA225" i="1"/>
  <c r="KX225" i="1"/>
  <c r="KU225" i="1"/>
  <c r="KR225" i="1"/>
  <c r="KO225" i="1"/>
  <c r="KL225" i="1"/>
  <c r="KH225" i="1"/>
  <c r="LF225" i="1" s="1"/>
  <c r="KG225" i="1"/>
  <c r="LE225" i="1" s="1"/>
  <c r="LG225" i="1" s="1"/>
  <c r="KE225" i="1"/>
  <c r="KF225" i="1" s="1"/>
  <c r="KD225" i="1"/>
  <c r="KC225" i="1"/>
  <c r="JZ225" i="1"/>
  <c r="JV225" i="1"/>
  <c r="JU225" i="1"/>
  <c r="JW225" i="1" s="1"/>
  <c r="JT225" i="1"/>
  <c r="JQ225" i="1"/>
  <c r="JN225" i="1"/>
  <c r="JJ225" i="1"/>
  <c r="JI225" i="1"/>
  <c r="JH225" i="1"/>
  <c r="JE225" i="1"/>
  <c r="JB225" i="1"/>
  <c r="IV225" i="1"/>
  <c r="IU225" i="1"/>
  <c r="IT225" i="1"/>
  <c r="IS225" i="1"/>
  <c r="IP225" i="1"/>
  <c r="IM225" i="1"/>
  <c r="IH225" i="1"/>
  <c r="IF225" i="1"/>
  <c r="IE225" i="1"/>
  <c r="IG225" i="1" s="1"/>
  <c r="ID225" i="1"/>
  <c r="IA225" i="1"/>
  <c r="HX225" i="1"/>
  <c r="HU225" i="1"/>
  <c r="HR225" i="1"/>
  <c r="HQ225" i="1"/>
  <c r="II225" i="1" s="1"/>
  <c r="IX225" i="1" s="1"/>
  <c r="HP225" i="1"/>
  <c r="HO225" i="1"/>
  <c r="HL225" i="1"/>
  <c r="HI225" i="1"/>
  <c r="HF225" i="1"/>
  <c r="GZ225" i="1"/>
  <c r="GW225" i="1"/>
  <c r="GT225" i="1"/>
  <c r="GQ225" i="1"/>
  <c r="GP225" i="1"/>
  <c r="GO225" i="1"/>
  <c r="GN225" i="1"/>
  <c r="GK225" i="1"/>
  <c r="GH225" i="1"/>
  <c r="GE225" i="1"/>
  <c r="GA225" i="1"/>
  <c r="GB225" i="1" s="1"/>
  <c r="FZ225" i="1"/>
  <c r="FY225" i="1"/>
  <c r="FV225" i="1"/>
  <c r="FS225" i="1"/>
  <c r="FP225" i="1"/>
  <c r="FO225" i="1"/>
  <c r="FN225" i="1"/>
  <c r="FM225" i="1"/>
  <c r="FJ225" i="1"/>
  <c r="FG225" i="1"/>
  <c r="FD225" i="1"/>
  <c r="FC225" i="1"/>
  <c r="FB225" i="1"/>
  <c r="FA225" i="1"/>
  <c r="EX225" i="1"/>
  <c r="EU225" i="1"/>
  <c r="ER225" i="1"/>
  <c r="EN225" i="1"/>
  <c r="HB225" i="1" s="1"/>
  <c r="EM225" i="1"/>
  <c r="EL225" i="1"/>
  <c r="EI225" i="1"/>
  <c r="EF225" i="1"/>
  <c r="EC225" i="1"/>
  <c r="DV225" i="1"/>
  <c r="DU225" i="1"/>
  <c r="DW225" i="1" s="1"/>
  <c r="DT225" i="1"/>
  <c r="DQ225" i="1"/>
  <c r="DM225" i="1"/>
  <c r="DL225" i="1"/>
  <c r="DN225" i="1" s="1"/>
  <c r="DK225" i="1"/>
  <c r="DH225" i="1"/>
  <c r="DA225" i="1"/>
  <c r="CZ225" i="1"/>
  <c r="DB225" i="1" s="1"/>
  <c r="CY225" i="1"/>
  <c r="CV225" i="1"/>
  <c r="CS225" i="1"/>
  <c r="CO225" i="1"/>
  <c r="CP225" i="1" s="1"/>
  <c r="CN225" i="1"/>
  <c r="CM225" i="1"/>
  <c r="CJ225" i="1"/>
  <c r="CG225" i="1"/>
  <c r="CD225" i="1"/>
  <c r="CC225" i="1"/>
  <c r="CB225" i="1"/>
  <c r="CA225" i="1"/>
  <c r="BX225" i="1"/>
  <c r="BU225" i="1"/>
  <c r="BR225" i="1"/>
  <c r="BO225" i="1"/>
  <c r="BL225" i="1"/>
  <c r="BH225" i="1"/>
  <c r="DD225" i="1" s="1"/>
  <c r="BG225" i="1"/>
  <c r="BI225" i="1" s="1"/>
  <c r="BF225" i="1"/>
  <c r="BC225" i="1"/>
  <c r="AZ225" i="1"/>
  <c r="AW225" i="1"/>
  <c r="AT225" i="1"/>
  <c r="AQ225" i="1"/>
  <c r="AM225" i="1"/>
  <c r="AN225" i="1" s="1"/>
  <c r="AL225" i="1"/>
  <c r="AK225" i="1"/>
  <c r="AH225" i="1"/>
  <c r="AE225" i="1"/>
  <c r="AB225" i="1"/>
  <c r="Y225" i="1"/>
  <c r="V225" i="1"/>
  <c r="S225" i="1"/>
  <c r="P225" i="1"/>
  <c r="M225" i="1"/>
  <c r="J225" i="1"/>
  <c r="G225" i="1"/>
  <c r="D225" i="1"/>
  <c r="LM224" i="1"/>
  <c r="LJ224" i="1"/>
  <c r="LE224" i="1"/>
  <c r="LC224" i="1"/>
  <c r="LB224" i="1"/>
  <c r="LD224" i="1" s="1"/>
  <c r="LA224" i="1"/>
  <c r="KX224" i="1"/>
  <c r="KU224" i="1"/>
  <c r="KR224" i="1"/>
  <c r="KO224" i="1"/>
  <c r="KL224" i="1"/>
  <c r="KH224" i="1"/>
  <c r="KI224" i="1" s="1"/>
  <c r="KG224" i="1"/>
  <c r="KE224" i="1"/>
  <c r="KD224" i="1"/>
  <c r="KF224" i="1" s="1"/>
  <c r="KC224" i="1"/>
  <c r="JZ224" i="1"/>
  <c r="JV224" i="1"/>
  <c r="JW224" i="1" s="1"/>
  <c r="JU224" i="1"/>
  <c r="JT224" i="1"/>
  <c r="JQ224" i="1"/>
  <c r="JN224" i="1"/>
  <c r="JK224" i="1"/>
  <c r="JJ224" i="1"/>
  <c r="JI224" i="1"/>
  <c r="JH224" i="1"/>
  <c r="JE224" i="1"/>
  <c r="JB224" i="1"/>
  <c r="IU224" i="1"/>
  <c r="IT224" i="1"/>
  <c r="IV224" i="1" s="1"/>
  <c r="IS224" i="1"/>
  <c r="IP224" i="1"/>
  <c r="IM224" i="1"/>
  <c r="II224" i="1"/>
  <c r="IX224" i="1" s="1"/>
  <c r="IF224" i="1"/>
  <c r="IG224" i="1" s="1"/>
  <c r="IE224" i="1"/>
  <c r="ID224" i="1"/>
  <c r="IA224" i="1"/>
  <c r="HX224" i="1"/>
  <c r="HU224" i="1"/>
  <c r="HQ224" i="1"/>
  <c r="HP224" i="1"/>
  <c r="IH224" i="1" s="1"/>
  <c r="HO224" i="1"/>
  <c r="HL224" i="1"/>
  <c r="HI224" i="1"/>
  <c r="HF224" i="1"/>
  <c r="GZ224" i="1"/>
  <c r="GW224" i="1"/>
  <c r="GT224" i="1"/>
  <c r="GQ224" i="1"/>
  <c r="GP224" i="1"/>
  <c r="GO224" i="1"/>
  <c r="GN224" i="1"/>
  <c r="GK224" i="1"/>
  <c r="GH224" i="1"/>
  <c r="GE224" i="1"/>
  <c r="GA224" i="1"/>
  <c r="FZ224" i="1"/>
  <c r="FY224" i="1"/>
  <c r="FV224" i="1"/>
  <c r="FS224" i="1"/>
  <c r="FP224" i="1"/>
  <c r="FO224" i="1"/>
  <c r="FN224" i="1"/>
  <c r="FM224" i="1"/>
  <c r="FJ224" i="1"/>
  <c r="FG224" i="1"/>
  <c r="FC224" i="1"/>
  <c r="FB224" i="1"/>
  <c r="FD224" i="1" s="1"/>
  <c r="FA224" i="1"/>
  <c r="EX224" i="1"/>
  <c r="EU224" i="1"/>
  <c r="ER224" i="1"/>
  <c r="EO224" i="1"/>
  <c r="EN224" i="1"/>
  <c r="EM224" i="1"/>
  <c r="HA224" i="1" s="1"/>
  <c r="EL224" i="1"/>
  <c r="EI224" i="1"/>
  <c r="EF224" i="1"/>
  <c r="EC224" i="1"/>
  <c r="DV224" i="1"/>
  <c r="DW224" i="1" s="1"/>
  <c r="DU224" i="1"/>
  <c r="DT224" i="1"/>
  <c r="DQ224" i="1"/>
  <c r="DM224" i="1"/>
  <c r="DL224" i="1"/>
  <c r="DN224" i="1" s="1"/>
  <c r="DK224" i="1"/>
  <c r="DH224" i="1"/>
  <c r="DC224" i="1"/>
  <c r="DA224" i="1"/>
  <c r="CZ224" i="1"/>
  <c r="DB224" i="1" s="1"/>
  <c r="CY224" i="1"/>
  <c r="CV224" i="1"/>
  <c r="CS224" i="1"/>
  <c r="CO224" i="1"/>
  <c r="CN224" i="1"/>
  <c r="CM224" i="1"/>
  <c r="CJ224" i="1"/>
  <c r="CG224" i="1"/>
  <c r="CD224" i="1"/>
  <c r="CC224" i="1"/>
  <c r="CB224" i="1"/>
  <c r="CA224" i="1"/>
  <c r="BX224" i="1"/>
  <c r="BU224" i="1"/>
  <c r="BR224" i="1"/>
  <c r="BO224" i="1"/>
  <c r="BL224" i="1"/>
  <c r="BH224" i="1"/>
  <c r="BG224" i="1"/>
  <c r="BI224" i="1" s="1"/>
  <c r="BF224" i="1"/>
  <c r="BC224" i="1"/>
  <c r="AZ224" i="1"/>
  <c r="AW224" i="1"/>
  <c r="AT224" i="1"/>
  <c r="AQ224" i="1"/>
  <c r="AM224" i="1"/>
  <c r="AL224" i="1"/>
  <c r="AK224" i="1"/>
  <c r="AH224" i="1"/>
  <c r="AE224" i="1"/>
  <c r="AB224" i="1"/>
  <c r="Y224" i="1"/>
  <c r="V224" i="1"/>
  <c r="S224" i="1"/>
  <c r="P224" i="1"/>
  <c r="M224" i="1"/>
  <c r="J224" i="1"/>
  <c r="G224" i="1"/>
  <c r="D224" i="1"/>
  <c r="LM223" i="1"/>
  <c r="LJ223" i="1"/>
  <c r="LC223" i="1"/>
  <c r="LB223" i="1"/>
  <c r="LA223" i="1"/>
  <c r="KX223" i="1"/>
  <c r="KU223" i="1"/>
  <c r="KR223" i="1"/>
  <c r="KO223" i="1"/>
  <c r="KL223" i="1"/>
  <c r="KH223" i="1"/>
  <c r="KG223" i="1"/>
  <c r="KG226" i="1" s="1"/>
  <c r="KF223" i="1"/>
  <c r="KE223" i="1"/>
  <c r="KD223" i="1"/>
  <c r="KC223" i="1"/>
  <c r="JZ223" i="1"/>
  <c r="JV223" i="1"/>
  <c r="JU223" i="1"/>
  <c r="JW223" i="1" s="1"/>
  <c r="JT223" i="1"/>
  <c r="JQ223" i="1"/>
  <c r="JN223" i="1"/>
  <c r="JK223" i="1"/>
  <c r="JJ223" i="1"/>
  <c r="JI223" i="1"/>
  <c r="JH223" i="1"/>
  <c r="JE223" i="1"/>
  <c r="JB223" i="1"/>
  <c r="IU223" i="1"/>
  <c r="IT223" i="1"/>
  <c r="IV223" i="1" s="1"/>
  <c r="IS223" i="1"/>
  <c r="IP223" i="1"/>
  <c r="IM223" i="1"/>
  <c r="IF223" i="1"/>
  <c r="II223" i="1" s="1"/>
  <c r="IX223" i="1" s="1"/>
  <c r="IE223" i="1"/>
  <c r="IG223" i="1" s="1"/>
  <c r="ID223" i="1"/>
  <c r="IA223" i="1"/>
  <c r="HX223" i="1"/>
  <c r="HU223" i="1"/>
  <c r="HQ223" i="1"/>
  <c r="HP223" i="1"/>
  <c r="HO223" i="1"/>
  <c r="HL223" i="1"/>
  <c r="HI223" i="1"/>
  <c r="HF223" i="1"/>
  <c r="GZ223" i="1"/>
  <c r="GW223" i="1"/>
  <c r="GT223" i="1"/>
  <c r="GP223" i="1"/>
  <c r="GO223" i="1"/>
  <c r="GQ223" i="1" s="1"/>
  <c r="GN223" i="1"/>
  <c r="GK223" i="1"/>
  <c r="GH223" i="1"/>
  <c r="GE223" i="1"/>
  <c r="GB223" i="1"/>
  <c r="GA223" i="1"/>
  <c r="FZ223" i="1"/>
  <c r="FY223" i="1"/>
  <c r="FV223" i="1"/>
  <c r="FS223" i="1"/>
  <c r="FO223" i="1"/>
  <c r="FN223" i="1"/>
  <c r="FP223" i="1" s="1"/>
  <c r="FM223" i="1"/>
  <c r="FJ223" i="1"/>
  <c r="FG223" i="1"/>
  <c r="FC223" i="1"/>
  <c r="FB223" i="1"/>
  <c r="FD223" i="1" s="1"/>
  <c r="FA223" i="1"/>
  <c r="EX223" i="1"/>
  <c r="EU223" i="1"/>
  <c r="ER223" i="1"/>
  <c r="EO223" i="1"/>
  <c r="EN223" i="1"/>
  <c r="HB223" i="1" s="1"/>
  <c r="EM223" i="1"/>
  <c r="EL223" i="1"/>
  <c r="EI223" i="1"/>
  <c r="EF223" i="1"/>
  <c r="EC223" i="1"/>
  <c r="DV223" i="1"/>
  <c r="DW223" i="1" s="1"/>
  <c r="DU223" i="1"/>
  <c r="DT223" i="1"/>
  <c r="DQ223" i="1"/>
  <c r="DM223" i="1"/>
  <c r="DN223" i="1" s="1"/>
  <c r="DL223" i="1"/>
  <c r="DK223" i="1"/>
  <c r="DH223" i="1"/>
  <c r="DD223" i="1"/>
  <c r="DA223" i="1"/>
  <c r="DB223" i="1" s="1"/>
  <c r="CZ223" i="1"/>
  <c r="CY223" i="1"/>
  <c r="CV223" i="1"/>
  <c r="CS223" i="1"/>
  <c r="CP223" i="1"/>
  <c r="CO223" i="1"/>
  <c r="CN223" i="1"/>
  <c r="CM223" i="1"/>
  <c r="CJ223" i="1"/>
  <c r="CG223" i="1"/>
  <c r="CC223" i="1"/>
  <c r="CB223" i="1"/>
  <c r="CD223" i="1" s="1"/>
  <c r="CA223" i="1"/>
  <c r="BX223" i="1"/>
  <c r="BU223" i="1"/>
  <c r="BR223" i="1"/>
  <c r="BO223" i="1"/>
  <c r="BL223" i="1"/>
  <c r="BH223" i="1"/>
  <c r="BG223" i="1"/>
  <c r="DC223" i="1" s="1"/>
  <c r="DE223" i="1" s="1"/>
  <c r="BF223" i="1"/>
  <c r="BC223" i="1"/>
  <c r="AZ223" i="1"/>
  <c r="AW223" i="1"/>
  <c r="AT223" i="1"/>
  <c r="AQ223" i="1"/>
  <c r="AN223" i="1"/>
  <c r="AM223" i="1"/>
  <c r="DY223" i="1" s="1"/>
  <c r="AL223" i="1"/>
  <c r="AK223" i="1"/>
  <c r="AH223" i="1"/>
  <c r="AE223" i="1"/>
  <c r="AB223" i="1"/>
  <c r="Y223" i="1"/>
  <c r="V223" i="1"/>
  <c r="S223" i="1"/>
  <c r="P223" i="1"/>
  <c r="M223" i="1"/>
  <c r="J223" i="1"/>
  <c r="G223" i="1"/>
  <c r="D223" i="1"/>
  <c r="LM222" i="1"/>
  <c r="LJ222" i="1"/>
  <c r="LE222" i="1"/>
  <c r="LC222" i="1"/>
  <c r="LF222" i="1" s="1"/>
  <c r="LB222" i="1"/>
  <c r="LD222" i="1" s="1"/>
  <c r="LA222" i="1"/>
  <c r="KX222" i="1"/>
  <c r="KU222" i="1"/>
  <c r="KR222" i="1"/>
  <c r="KO222" i="1"/>
  <c r="KL222" i="1"/>
  <c r="KI222" i="1"/>
  <c r="KE222" i="1"/>
  <c r="KD222" i="1"/>
  <c r="KF222" i="1" s="1"/>
  <c r="KC222" i="1"/>
  <c r="JZ222" i="1"/>
  <c r="JV222" i="1"/>
  <c r="JU222" i="1"/>
  <c r="JW222" i="1" s="1"/>
  <c r="JT222" i="1"/>
  <c r="JQ222" i="1"/>
  <c r="JN222" i="1"/>
  <c r="JJ222" i="1"/>
  <c r="JI222" i="1"/>
  <c r="JK222" i="1" s="1"/>
  <c r="JH222" i="1"/>
  <c r="JE222" i="1"/>
  <c r="JB222" i="1"/>
  <c r="IU222" i="1"/>
  <c r="IV222" i="1" s="1"/>
  <c r="IT222" i="1"/>
  <c r="IS222" i="1"/>
  <c r="IP222" i="1"/>
  <c r="IM222" i="1"/>
  <c r="IF222" i="1"/>
  <c r="IE222" i="1"/>
  <c r="ID222" i="1"/>
  <c r="IA222" i="1"/>
  <c r="HX222" i="1"/>
  <c r="HU222" i="1"/>
  <c r="HQ222" i="1"/>
  <c r="HP222" i="1"/>
  <c r="HO222" i="1"/>
  <c r="HL222" i="1"/>
  <c r="HI222" i="1"/>
  <c r="HF222" i="1"/>
  <c r="GZ222" i="1"/>
  <c r="GW222" i="1"/>
  <c r="GT222" i="1"/>
  <c r="GP222" i="1"/>
  <c r="GQ222" i="1" s="1"/>
  <c r="GO222" i="1"/>
  <c r="GN222" i="1"/>
  <c r="GK222" i="1"/>
  <c r="GH222" i="1"/>
  <c r="GE222" i="1"/>
  <c r="GB222" i="1"/>
  <c r="GA222" i="1"/>
  <c r="FZ222" i="1"/>
  <c r="FY222" i="1"/>
  <c r="FV222" i="1"/>
  <c r="FS222" i="1"/>
  <c r="FO222" i="1"/>
  <c r="FN222" i="1"/>
  <c r="FM222" i="1"/>
  <c r="FJ222" i="1"/>
  <c r="FG222" i="1"/>
  <c r="FD222" i="1"/>
  <c r="FC222" i="1"/>
  <c r="FB222" i="1"/>
  <c r="FA222" i="1"/>
  <c r="EX222" i="1"/>
  <c r="EU222" i="1"/>
  <c r="ER222" i="1"/>
  <c r="EN222" i="1"/>
  <c r="EM222" i="1"/>
  <c r="EL222" i="1"/>
  <c r="EI222" i="1"/>
  <c r="EF222" i="1"/>
  <c r="EC222" i="1"/>
  <c r="DW222" i="1"/>
  <c r="DV222" i="1"/>
  <c r="DU222" i="1"/>
  <c r="DT222" i="1"/>
  <c r="DQ222" i="1"/>
  <c r="DN222" i="1"/>
  <c r="DM222" i="1"/>
  <c r="DL222" i="1"/>
  <c r="DK222" i="1"/>
  <c r="DH222" i="1"/>
  <c r="DB222" i="1"/>
  <c r="DA222" i="1"/>
  <c r="CZ222" i="1"/>
  <c r="CY222" i="1"/>
  <c r="CV222" i="1"/>
  <c r="CS222" i="1"/>
  <c r="CO222" i="1"/>
  <c r="CN222" i="1"/>
  <c r="CP222" i="1" s="1"/>
  <c r="CM222" i="1"/>
  <c r="CJ222" i="1"/>
  <c r="CG222" i="1"/>
  <c r="CC222" i="1"/>
  <c r="CB222" i="1"/>
  <c r="CD222" i="1" s="1"/>
  <c r="CA222" i="1"/>
  <c r="BX222" i="1"/>
  <c r="BU222" i="1"/>
  <c r="BR222" i="1"/>
  <c r="BO222" i="1"/>
  <c r="BL222" i="1"/>
  <c r="BH222" i="1"/>
  <c r="DD222" i="1" s="1"/>
  <c r="BG222" i="1"/>
  <c r="DC222" i="1" s="1"/>
  <c r="BF222" i="1"/>
  <c r="BC222" i="1"/>
  <c r="AZ222" i="1"/>
  <c r="AW222" i="1"/>
  <c r="AT222" i="1"/>
  <c r="AQ222" i="1"/>
  <c r="AM222" i="1"/>
  <c r="DY222" i="1" s="1"/>
  <c r="AL222" i="1"/>
  <c r="AN222" i="1" s="1"/>
  <c r="AK222" i="1"/>
  <c r="AH222" i="1"/>
  <c r="AE222" i="1"/>
  <c r="AB222" i="1"/>
  <c r="Y222" i="1"/>
  <c r="V222" i="1"/>
  <c r="S222" i="1"/>
  <c r="P222" i="1"/>
  <c r="M222" i="1"/>
  <c r="J222" i="1"/>
  <c r="G222" i="1"/>
  <c r="D222" i="1"/>
  <c r="LM221" i="1"/>
  <c r="LL221" i="1"/>
  <c r="LL261" i="1" s="1"/>
  <c r="LK221" i="1"/>
  <c r="LK261" i="1" s="1"/>
  <c r="LM261" i="1" s="1"/>
  <c r="LJ221" i="1"/>
  <c r="LI221" i="1"/>
  <c r="LI261" i="1" s="1"/>
  <c r="LH221" i="1"/>
  <c r="LH261" i="1" s="1"/>
  <c r="LJ261" i="1" s="1"/>
  <c r="LB221" i="1"/>
  <c r="KZ221" i="1"/>
  <c r="KZ261" i="1" s="1"/>
  <c r="KY221" i="1"/>
  <c r="KY261" i="1" s="1"/>
  <c r="KW221" i="1"/>
  <c r="KW261" i="1" s="1"/>
  <c r="LC261" i="1" s="1"/>
  <c r="KV221" i="1"/>
  <c r="KV261" i="1" s="1"/>
  <c r="KT221" i="1"/>
  <c r="KT261" i="1" s="1"/>
  <c r="KS221" i="1"/>
  <c r="KS261" i="1" s="1"/>
  <c r="KQ221" i="1"/>
  <c r="KQ261" i="1" s="1"/>
  <c r="KP221" i="1"/>
  <c r="KP261" i="1" s="1"/>
  <c r="KO221" i="1"/>
  <c r="KN221" i="1"/>
  <c r="KN261" i="1" s="1"/>
  <c r="KM221" i="1"/>
  <c r="KM261" i="1" s="1"/>
  <c r="KL221" i="1"/>
  <c r="KK221" i="1"/>
  <c r="KK261" i="1" s="1"/>
  <c r="KJ221" i="1"/>
  <c r="KJ261" i="1" s="1"/>
  <c r="KL261" i="1" s="1"/>
  <c r="JY221" i="1"/>
  <c r="JY261" i="1" s="1"/>
  <c r="JV221" i="1"/>
  <c r="JS221" i="1"/>
  <c r="JS261" i="1" s="1"/>
  <c r="JR221" i="1"/>
  <c r="JR261" i="1" s="1"/>
  <c r="JQ221" i="1"/>
  <c r="JP221" i="1"/>
  <c r="JO221" i="1"/>
  <c r="JN221" i="1"/>
  <c r="JM221" i="1"/>
  <c r="JL221" i="1"/>
  <c r="JL261" i="1" s="1"/>
  <c r="JG221" i="1"/>
  <c r="JG261" i="1" s="1"/>
  <c r="JF221" i="1"/>
  <c r="JD221" i="1"/>
  <c r="JD261" i="1" s="1"/>
  <c r="JC221" i="1"/>
  <c r="JC261" i="1" s="1"/>
  <c r="JE261" i="1" s="1"/>
  <c r="JA221" i="1"/>
  <c r="IZ221" i="1"/>
  <c r="IU221" i="1"/>
  <c r="IS221" i="1"/>
  <c r="IR221" i="1"/>
  <c r="IR261" i="1" s="1"/>
  <c r="IQ221" i="1"/>
  <c r="IQ261" i="1" s="1"/>
  <c r="IP221" i="1"/>
  <c r="IO221" i="1"/>
  <c r="IO261" i="1" s="1"/>
  <c r="IN221" i="1"/>
  <c r="IN261" i="1" s="1"/>
  <c r="IK221" i="1"/>
  <c r="IE221" i="1"/>
  <c r="IC221" i="1"/>
  <c r="IC261" i="1" s="1"/>
  <c r="IB221" i="1"/>
  <c r="IB261" i="1" s="1"/>
  <c r="HZ221" i="1"/>
  <c r="HY221" i="1"/>
  <c r="HW221" i="1"/>
  <c r="HW261" i="1" s="1"/>
  <c r="HV221" i="1"/>
  <c r="HV261" i="1" s="1"/>
  <c r="HU221" i="1"/>
  <c r="HT221" i="1"/>
  <c r="HT261" i="1" s="1"/>
  <c r="HS221" i="1"/>
  <c r="HN221" i="1"/>
  <c r="HN261" i="1" s="1"/>
  <c r="HM221" i="1"/>
  <c r="HM261" i="1" s="1"/>
  <c r="HO261" i="1" s="1"/>
  <c r="HK221" i="1"/>
  <c r="HK261" i="1" s="1"/>
  <c r="HQ261" i="1" s="1"/>
  <c r="HJ221" i="1"/>
  <c r="HH221" i="1"/>
  <c r="HH261" i="1" s="1"/>
  <c r="HG221" i="1"/>
  <c r="HI221" i="1" s="1"/>
  <c r="HE221" i="1"/>
  <c r="HE261" i="1" s="1"/>
  <c r="HD221" i="1"/>
  <c r="HD261" i="1" s="1"/>
  <c r="GY221" i="1"/>
  <c r="GY261" i="1" s="1"/>
  <c r="GX221" i="1"/>
  <c r="GX261" i="1" s="1"/>
  <c r="GW221" i="1"/>
  <c r="GV221" i="1"/>
  <c r="GV261" i="1" s="1"/>
  <c r="GU221" i="1"/>
  <c r="GU261" i="1" s="1"/>
  <c r="GT221" i="1"/>
  <c r="GS221" i="1"/>
  <c r="GS261" i="1" s="1"/>
  <c r="GR221" i="1"/>
  <c r="GR261" i="1" s="1"/>
  <c r="GT261" i="1" s="1"/>
  <c r="GM221" i="1"/>
  <c r="GM261" i="1" s="1"/>
  <c r="GL221" i="1"/>
  <c r="GJ221" i="1"/>
  <c r="GJ261" i="1" s="1"/>
  <c r="GI221" i="1"/>
  <c r="GK221" i="1" s="1"/>
  <c r="GG221" i="1"/>
  <c r="GG261" i="1" s="1"/>
  <c r="GP261" i="1" s="1"/>
  <c r="GF221" i="1"/>
  <c r="GF261" i="1" s="1"/>
  <c r="GD221" i="1"/>
  <c r="GC221" i="1"/>
  <c r="GC261" i="1" s="1"/>
  <c r="GA221" i="1"/>
  <c r="FY221" i="1"/>
  <c r="FX221" i="1"/>
  <c r="FX261" i="1" s="1"/>
  <c r="FW221" i="1"/>
  <c r="FW261" i="1" s="1"/>
  <c r="FV221" i="1"/>
  <c r="FU221" i="1"/>
  <c r="FT221" i="1"/>
  <c r="FT261" i="1" s="1"/>
  <c r="FR221" i="1"/>
  <c r="FR261" i="1" s="1"/>
  <c r="FQ221" i="1"/>
  <c r="FQ261" i="1" s="1"/>
  <c r="FN221" i="1"/>
  <c r="FL221" i="1"/>
  <c r="FL261" i="1" s="1"/>
  <c r="FK221" i="1"/>
  <c r="FM221" i="1" s="1"/>
  <c r="FI221" i="1"/>
  <c r="FH221" i="1"/>
  <c r="FJ221" i="1" s="1"/>
  <c r="FF221" i="1"/>
  <c r="FE221" i="1"/>
  <c r="FE261" i="1" s="1"/>
  <c r="FC221" i="1"/>
  <c r="FA221" i="1"/>
  <c r="EZ221" i="1"/>
  <c r="EZ261" i="1" s="1"/>
  <c r="EY221" i="1"/>
  <c r="EY261" i="1" s="1"/>
  <c r="EX221" i="1"/>
  <c r="EW221" i="1"/>
  <c r="EV221" i="1"/>
  <c r="EV261" i="1" s="1"/>
  <c r="ET221" i="1"/>
  <c r="ET261" i="1" s="1"/>
  <c r="ES221" i="1"/>
  <c r="ES261" i="1" s="1"/>
  <c r="EQ221" i="1"/>
  <c r="EP221" i="1"/>
  <c r="EK221" i="1"/>
  <c r="EJ221" i="1"/>
  <c r="EJ261" i="1" s="1"/>
  <c r="EH221" i="1"/>
  <c r="EG221" i="1"/>
  <c r="EF221" i="1"/>
  <c r="EE221" i="1"/>
  <c r="EE261" i="1" s="1"/>
  <c r="ED221" i="1"/>
  <c r="ED261" i="1" s="1"/>
  <c r="EC221" i="1"/>
  <c r="EB221" i="1"/>
  <c r="EB261" i="1" s="1"/>
  <c r="EA221" i="1"/>
  <c r="EA261" i="1" s="1"/>
  <c r="DS221" i="1"/>
  <c r="DS261" i="1" s="1"/>
  <c r="DR221" i="1"/>
  <c r="DP221" i="1"/>
  <c r="DP261" i="1" s="1"/>
  <c r="DV261" i="1" s="1"/>
  <c r="DO221" i="1"/>
  <c r="DO261" i="1" s="1"/>
  <c r="DL221" i="1"/>
  <c r="DJ221" i="1"/>
  <c r="DI221" i="1"/>
  <c r="DI261" i="1" s="1"/>
  <c r="DH221" i="1"/>
  <c r="DG221" i="1"/>
  <c r="DG261" i="1" s="1"/>
  <c r="DF221" i="1"/>
  <c r="DF261" i="1" s="1"/>
  <c r="CX221" i="1"/>
  <c r="CX261" i="1" s="1"/>
  <c r="CW221" i="1"/>
  <c r="CW261" i="1" s="1"/>
  <c r="CY261" i="1" s="1"/>
  <c r="CU221" i="1"/>
  <c r="CU261" i="1" s="1"/>
  <c r="CT221" i="1"/>
  <c r="CR221" i="1"/>
  <c r="CR261" i="1" s="1"/>
  <c r="DA261" i="1" s="1"/>
  <c r="CQ221" i="1"/>
  <c r="CQ261" i="1" s="1"/>
  <c r="CN221" i="1"/>
  <c r="CL221" i="1"/>
  <c r="CK221" i="1"/>
  <c r="CK261" i="1" s="1"/>
  <c r="CJ221" i="1"/>
  <c r="CI221" i="1"/>
  <c r="CI261" i="1" s="1"/>
  <c r="CH221" i="1"/>
  <c r="CH261" i="1" s="1"/>
  <c r="CN261" i="1" s="1"/>
  <c r="CG221" i="1"/>
  <c r="CF221" i="1"/>
  <c r="CE221" i="1"/>
  <c r="CE261" i="1" s="1"/>
  <c r="BZ221" i="1"/>
  <c r="BY221" i="1"/>
  <c r="BW221" i="1"/>
  <c r="BV221" i="1"/>
  <c r="BT221" i="1"/>
  <c r="BT261" i="1" s="1"/>
  <c r="BS221" i="1"/>
  <c r="BS261" i="1" s="1"/>
  <c r="BU261" i="1" s="1"/>
  <c r="BQ221" i="1"/>
  <c r="BQ261" i="1" s="1"/>
  <c r="BP221" i="1"/>
  <c r="BP261" i="1" s="1"/>
  <c r="BN221" i="1"/>
  <c r="BM221" i="1"/>
  <c r="BM261" i="1" s="1"/>
  <c r="BK221" i="1"/>
  <c r="BK261" i="1" s="1"/>
  <c r="BJ221" i="1"/>
  <c r="BJ261" i="1" s="1"/>
  <c r="BE221" i="1"/>
  <c r="BE261" i="1" s="1"/>
  <c r="BB221" i="1"/>
  <c r="BB261" i="1" s="1"/>
  <c r="BH261" i="1" s="1"/>
  <c r="BA221" i="1"/>
  <c r="AY221" i="1"/>
  <c r="AX221" i="1"/>
  <c r="AZ221" i="1" s="1"/>
  <c r="AV221" i="1"/>
  <c r="AV261" i="1" s="1"/>
  <c r="AU221" i="1"/>
  <c r="AW221" i="1" s="1"/>
  <c r="AS221" i="1"/>
  <c r="AT221" i="1" s="1"/>
  <c r="AR221" i="1"/>
  <c r="AP221" i="1"/>
  <c r="AO221" i="1"/>
  <c r="AK221" i="1"/>
  <c r="AJ221" i="1"/>
  <c r="AJ261" i="1" s="1"/>
  <c r="AI221" i="1"/>
  <c r="AI261" i="1" s="1"/>
  <c r="AK261" i="1" s="1"/>
  <c r="AH221" i="1"/>
  <c r="AG221" i="1"/>
  <c r="AG261" i="1" s="1"/>
  <c r="AF221" i="1"/>
  <c r="AF261" i="1" s="1"/>
  <c r="AH261" i="1" s="1"/>
  <c r="AD221" i="1"/>
  <c r="AD261" i="1" s="1"/>
  <c r="AC221" i="1"/>
  <c r="AC261" i="1" s="1"/>
  <c r="AE261" i="1" s="1"/>
  <c r="AA221" i="1"/>
  <c r="AA261" i="1" s="1"/>
  <c r="Z221" i="1"/>
  <c r="X221" i="1"/>
  <c r="X261" i="1" s="1"/>
  <c r="W221" i="1"/>
  <c r="W261" i="1" s="1"/>
  <c r="U221" i="1"/>
  <c r="U261" i="1" s="1"/>
  <c r="T221" i="1"/>
  <c r="T261" i="1" s="1"/>
  <c r="R221" i="1"/>
  <c r="Q221" i="1"/>
  <c r="Q261" i="1" s="1"/>
  <c r="P221" i="1"/>
  <c r="O221" i="1"/>
  <c r="O261" i="1" s="1"/>
  <c r="N221" i="1"/>
  <c r="N261" i="1" s="1"/>
  <c r="M221" i="1"/>
  <c r="L221" i="1"/>
  <c r="L261" i="1" s="1"/>
  <c r="K221" i="1"/>
  <c r="K261" i="1" s="1"/>
  <c r="M261" i="1" s="1"/>
  <c r="J221" i="1"/>
  <c r="I221" i="1"/>
  <c r="I261" i="1" s="1"/>
  <c r="H221" i="1"/>
  <c r="H261" i="1" s="1"/>
  <c r="F221" i="1"/>
  <c r="E221" i="1"/>
  <c r="E261" i="1" s="1"/>
  <c r="C221" i="1"/>
  <c r="C261" i="1" s="1"/>
  <c r="B221" i="1"/>
  <c r="LM220" i="1"/>
  <c r="LJ220" i="1"/>
  <c r="LE220" i="1"/>
  <c r="LG220" i="1" s="1"/>
  <c r="LC220" i="1"/>
  <c r="LB220" i="1"/>
  <c r="LD220" i="1" s="1"/>
  <c r="LA220" i="1"/>
  <c r="KX220" i="1"/>
  <c r="KU220" i="1"/>
  <c r="KR220" i="1"/>
  <c r="KO220" i="1"/>
  <c r="KL220" i="1"/>
  <c r="KI220" i="1"/>
  <c r="KH220" i="1"/>
  <c r="LF220" i="1" s="1"/>
  <c r="KE220" i="1"/>
  <c r="KD220" i="1"/>
  <c r="KF220" i="1" s="1"/>
  <c r="KC220" i="1"/>
  <c r="JZ220" i="1"/>
  <c r="JV220" i="1"/>
  <c r="JU220" i="1"/>
  <c r="JW220" i="1" s="1"/>
  <c r="JT220" i="1"/>
  <c r="JQ220" i="1"/>
  <c r="JN220" i="1"/>
  <c r="JJ220" i="1"/>
  <c r="JK220" i="1" s="1"/>
  <c r="JI220" i="1"/>
  <c r="JH220" i="1"/>
  <c r="JE220" i="1"/>
  <c r="JB220" i="1"/>
  <c r="IV220" i="1"/>
  <c r="IU220" i="1"/>
  <c r="IT220" i="1"/>
  <c r="IS220" i="1"/>
  <c r="IP220" i="1"/>
  <c r="IM220" i="1"/>
  <c r="IH220" i="1"/>
  <c r="IF220" i="1"/>
  <c r="II220" i="1" s="1"/>
  <c r="IX220" i="1" s="1"/>
  <c r="IE220" i="1"/>
  <c r="IG220" i="1" s="1"/>
  <c r="ID220" i="1"/>
  <c r="IA220" i="1"/>
  <c r="HX220" i="1"/>
  <c r="HU220" i="1"/>
  <c r="HR220" i="1"/>
  <c r="HQ220" i="1"/>
  <c r="HP220" i="1"/>
  <c r="HO220" i="1"/>
  <c r="HL220" i="1"/>
  <c r="HI220" i="1"/>
  <c r="HF220" i="1"/>
  <c r="GZ220" i="1"/>
  <c r="GW220" i="1"/>
  <c r="GT220" i="1"/>
  <c r="GQ220" i="1"/>
  <c r="GP220" i="1"/>
  <c r="GO220" i="1"/>
  <c r="GN220" i="1"/>
  <c r="GK220" i="1"/>
  <c r="GH220" i="1"/>
  <c r="GE220" i="1"/>
  <c r="GA220" i="1"/>
  <c r="FZ220" i="1"/>
  <c r="GB220" i="1" s="1"/>
  <c r="FY220" i="1"/>
  <c r="FV220" i="1"/>
  <c r="FS220" i="1"/>
  <c r="FP220" i="1"/>
  <c r="FO220" i="1"/>
  <c r="FN220" i="1"/>
  <c r="FM220" i="1"/>
  <c r="FJ220" i="1"/>
  <c r="FG220" i="1"/>
  <c r="FD220" i="1"/>
  <c r="FC220" i="1"/>
  <c r="FB220" i="1"/>
  <c r="FA220" i="1"/>
  <c r="EX220" i="1"/>
  <c r="EU220" i="1"/>
  <c r="ER220" i="1"/>
  <c r="EN220" i="1"/>
  <c r="EO220" i="1" s="1"/>
  <c r="EM220" i="1"/>
  <c r="HA220" i="1" s="1"/>
  <c r="EL220" i="1"/>
  <c r="EI220" i="1"/>
  <c r="EF220" i="1"/>
  <c r="EC220" i="1"/>
  <c r="DV220" i="1"/>
  <c r="DU220" i="1"/>
  <c r="DW220" i="1" s="1"/>
  <c r="DT220" i="1"/>
  <c r="DQ220" i="1"/>
  <c r="DM220" i="1"/>
  <c r="DL220" i="1"/>
  <c r="DN220" i="1" s="1"/>
  <c r="DK220" i="1"/>
  <c r="DH220" i="1"/>
  <c r="DA220" i="1"/>
  <c r="CZ220" i="1"/>
  <c r="DB220" i="1" s="1"/>
  <c r="CY220" i="1"/>
  <c r="CV220" i="1"/>
  <c r="CS220" i="1"/>
  <c r="CO220" i="1"/>
  <c r="CN220" i="1"/>
  <c r="CP220" i="1" s="1"/>
  <c r="CM220" i="1"/>
  <c r="CJ220" i="1"/>
  <c r="CG220" i="1"/>
  <c r="CD220" i="1"/>
  <c r="CC220" i="1"/>
  <c r="CB220" i="1"/>
  <c r="CA220" i="1"/>
  <c r="BX220" i="1"/>
  <c r="BU220" i="1"/>
  <c r="BR220" i="1"/>
  <c r="BO220" i="1"/>
  <c r="BL220" i="1"/>
  <c r="BH220" i="1"/>
  <c r="DD220" i="1" s="1"/>
  <c r="BG220" i="1"/>
  <c r="BI220" i="1" s="1"/>
  <c r="BF220" i="1"/>
  <c r="BC220" i="1"/>
  <c r="AZ220" i="1"/>
  <c r="AW220" i="1"/>
  <c r="AT220" i="1"/>
  <c r="AQ220" i="1"/>
  <c r="AM220" i="1"/>
  <c r="DY220" i="1" s="1"/>
  <c r="AL220" i="1"/>
  <c r="AN220" i="1" s="1"/>
  <c r="AK220" i="1"/>
  <c r="AH220" i="1"/>
  <c r="AE220" i="1"/>
  <c r="AB220" i="1"/>
  <c r="Y220" i="1"/>
  <c r="V220" i="1"/>
  <c r="S220" i="1"/>
  <c r="P220" i="1"/>
  <c r="M220" i="1"/>
  <c r="J220" i="1"/>
  <c r="G220" i="1"/>
  <c r="D220" i="1"/>
  <c r="LM219" i="1"/>
  <c r="LJ219" i="1"/>
  <c r="LC219" i="1"/>
  <c r="LB219" i="1"/>
  <c r="LD219" i="1" s="1"/>
  <c r="LA219" i="1"/>
  <c r="KX219" i="1"/>
  <c r="KU219" i="1"/>
  <c r="KR219" i="1"/>
  <c r="KO219" i="1"/>
  <c r="KL219" i="1"/>
  <c r="KH219" i="1"/>
  <c r="KI219" i="1" s="1"/>
  <c r="KE219" i="1"/>
  <c r="KD219" i="1"/>
  <c r="KF219" i="1" s="1"/>
  <c r="KA219" i="1"/>
  <c r="KA221" i="1" s="1"/>
  <c r="KC221" i="1" s="1"/>
  <c r="JZ219" i="1"/>
  <c r="JV219" i="1"/>
  <c r="JU219" i="1"/>
  <c r="JW219" i="1" s="1"/>
  <c r="JT219" i="1"/>
  <c r="JQ219" i="1"/>
  <c r="JN219" i="1"/>
  <c r="JK219" i="1"/>
  <c r="JJ219" i="1"/>
  <c r="JI219" i="1"/>
  <c r="JH219" i="1"/>
  <c r="JE219" i="1"/>
  <c r="JB219" i="1"/>
  <c r="IU219" i="1"/>
  <c r="IT219" i="1"/>
  <c r="IV219" i="1" s="1"/>
  <c r="IS219" i="1"/>
  <c r="IP219" i="1"/>
  <c r="IM219" i="1"/>
  <c r="IF219" i="1"/>
  <c r="II219" i="1" s="1"/>
  <c r="IX219" i="1" s="1"/>
  <c r="IE219" i="1"/>
  <c r="IG219" i="1" s="1"/>
  <c r="ID219" i="1"/>
  <c r="IA219" i="1"/>
  <c r="HX219" i="1"/>
  <c r="HU219" i="1"/>
  <c r="HQ219" i="1"/>
  <c r="HP219" i="1"/>
  <c r="IH219" i="1" s="1"/>
  <c r="HO219" i="1"/>
  <c r="HL219" i="1"/>
  <c r="HI219" i="1"/>
  <c r="HF219" i="1"/>
  <c r="GZ219" i="1"/>
  <c r="GW219" i="1"/>
  <c r="GT219" i="1"/>
  <c r="GQ219" i="1"/>
  <c r="GP219" i="1"/>
  <c r="GO219" i="1"/>
  <c r="GN219" i="1"/>
  <c r="GK219" i="1"/>
  <c r="GH219" i="1"/>
  <c r="GE219" i="1"/>
  <c r="GA219" i="1"/>
  <c r="GB219" i="1" s="1"/>
  <c r="FZ219" i="1"/>
  <c r="FY219" i="1"/>
  <c r="FV219" i="1"/>
  <c r="FS219" i="1"/>
  <c r="FP219" i="1"/>
  <c r="FO219" i="1"/>
  <c r="FN219" i="1"/>
  <c r="FM219" i="1"/>
  <c r="FJ219" i="1"/>
  <c r="FG219" i="1"/>
  <c r="FC219" i="1"/>
  <c r="FB219" i="1"/>
  <c r="FD219" i="1" s="1"/>
  <c r="FA219" i="1"/>
  <c r="EX219" i="1"/>
  <c r="EU219" i="1"/>
  <c r="ER219" i="1"/>
  <c r="EO219" i="1"/>
  <c r="EN219" i="1"/>
  <c r="HB219" i="1" s="1"/>
  <c r="EM219" i="1"/>
  <c r="HA219" i="1" s="1"/>
  <c r="EL219" i="1"/>
  <c r="EI219" i="1"/>
  <c r="EF219" i="1"/>
  <c r="EC219" i="1"/>
  <c r="DV219" i="1"/>
  <c r="DU219" i="1"/>
  <c r="DW219" i="1" s="1"/>
  <c r="DT219" i="1"/>
  <c r="DQ219" i="1"/>
  <c r="DM219" i="1"/>
  <c r="DL219" i="1"/>
  <c r="DN219" i="1" s="1"/>
  <c r="DK219" i="1"/>
  <c r="DH219" i="1"/>
  <c r="DC219" i="1"/>
  <c r="DA219" i="1"/>
  <c r="CZ219" i="1"/>
  <c r="DB219" i="1" s="1"/>
  <c r="CY219" i="1"/>
  <c r="CV219" i="1"/>
  <c r="CS219" i="1"/>
  <c r="CO219" i="1"/>
  <c r="CP219" i="1" s="1"/>
  <c r="CN219" i="1"/>
  <c r="CM219" i="1"/>
  <c r="CJ219" i="1"/>
  <c r="CG219" i="1"/>
  <c r="CD219" i="1"/>
  <c r="CC219" i="1"/>
  <c r="CB219" i="1"/>
  <c r="CA219" i="1"/>
  <c r="BX219" i="1"/>
  <c r="BU219" i="1"/>
  <c r="BR219" i="1"/>
  <c r="BN219" i="1"/>
  <c r="BO219" i="1" s="1"/>
  <c r="BL219" i="1"/>
  <c r="BH219" i="1"/>
  <c r="BG219" i="1"/>
  <c r="BF219" i="1"/>
  <c r="BC219" i="1"/>
  <c r="AZ219" i="1"/>
  <c r="AW219" i="1"/>
  <c r="AT219" i="1"/>
  <c r="AQ219" i="1"/>
  <c r="AN219" i="1"/>
  <c r="AM219" i="1"/>
  <c r="AL219" i="1"/>
  <c r="DX219" i="1" s="1"/>
  <c r="AK219" i="1"/>
  <c r="AH219" i="1"/>
  <c r="AE219" i="1"/>
  <c r="AB219" i="1"/>
  <c r="Y219" i="1"/>
  <c r="V219" i="1"/>
  <c r="S219" i="1"/>
  <c r="P219" i="1"/>
  <c r="M219" i="1"/>
  <c r="J219" i="1"/>
  <c r="G219" i="1"/>
  <c r="D219" i="1"/>
  <c r="LM218" i="1"/>
  <c r="LJ218" i="1"/>
  <c r="LC218" i="1"/>
  <c r="LB218" i="1"/>
  <c r="LE218" i="1" s="1"/>
  <c r="LA218" i="1"/>
  <c r="KX218" i="1"/>
  <c r="KU218" i="1"/>
  <c r="KR218" i="1"/>
  <c r="KO218" i="1"/>
  <c r="KL218" i="1"/>
  <c r="KI218" i="1"/>
  <c r="KH218" i="1"/>
  <c r="KF218" i="1"/>
  <c r="KE218" i="1"/>
  <c r="KD218" i="1"/>
  <c r="KC218" i="1"/>
  <c r="JZ218" i="1"/>
  <c r="JV218" i="1"/>
  <c r="JW218" i="1" s="1"/>
  <c r="JU218" i="1"/>
  <c r="JT218" i="1"/>
  <c r="JQ218" i="1"/>
  <c r="JN218" i="1"/>
  <c r="JK218" i="1"/>
  <c r="JJ218" i="1"/>
  <c r="JI218" i="1"/>
  <c r="JH218" i="1"/>
  <c r="JE218" i="1"/>
  <c r="JB218" i="1"/>
  <c r="IU218" i="1"/>
  <c r="IT218" i="1"/>
  <c r="IV218" i="1" s="1"/>
  <c r="IS218" i="1"/>
  <c r="IP218" i="1"/>
  <c r="IM218" i="1"/>
  <c r="IF218" i="1"/>
  <c r="IE218" i="1"/>
  <c r="ID218" i="1"/>
  <c r="IA218" i="1"/>
  <c r="HX218" i="1"/>
  <c r="HU218" i="1"/>
  <c r="HQ218" i="1"/>
  <c r="HP218" i="1"/>
  <c r="HO218" i="1"/>
  <c r="HL218" i="1"/>
  <c r="HI218" i="1"/>
  <c r="HF218" i="1"/>
  <c r="GZ218" i="1"/>
  <c r="GW218" i="1"/>
  <c r="GT218" i="1"/>
  <c r="GP218" i="1"/>
  <c r="GO218" i="1"/>
  <c r="GQ218" i="1" s="1"/>
  <c r="GN218" i="1"/>
  <c r="GK218" i="1"/>
  <c r="GH218" i="1"/>
  <c r="GE218" i="1"/>
  <c r="GB218" i="1"/>
  <c r="GA218" i="1"/>
  <c r="FZ218" i="1"/>
  <c r="FY218" i="1"/>
  <c r="FV218" i="1"/>
  <c r="FS218" i="1"/>
  <c r="FP218" i="1"/>
  <c r="FO218" i="1"/>
  <c r="FN218" i="1"/>
  <c r="FM218" i="1"/>
  <c r="FJ218" i="1"/>
  <c r="FG218" i="1"/>
  <c r="FC218" i="1"/>
  <c r="FB218" i="1"/>
  <c r="FD218" i="1" s="1"/>
  <c r="FA218" i="1"/>
  <c r="EX218" i="1"/>
  <c r="EU218" i="1"/>
  <c r="ER218" i="1"/>
  <c r="EO218" i="1"/>
  <c r="EN218" i="1"/>
  <c r="HB218" i="1" s="1"/>
  <c r="EM218" i="1"/>
  <c r="EL218" i="1"/>
  <c r="EI218" i="1"/>
  <c r="EF218" i="1"/>
  <c r="EC218" i="1"/>
  <c r="DV218" i="1"/>
  <c r="DW218" i="1" s="1"/>
  <c r="DU218" i="1"/>
  <c r="DT218" i="1"/>
  <c r="DQ218" i="1"/>
  <c r="DM218" i="1"/>
  <c r="DN218" i="1" s="1"/>
  <c r="DL218" i="1"/>
  <c r="DK218" i="1"/>
  <c r="DH218" i="1"/>
  <c r="DA218" i="1"/>
  <c r="DB218" i="1" s="1"/>
  <c r="CZ218" i="1"/>
  <c r="CY218" i="1"/>
  <c r="CV218" i="1"/>
  <c r="CS218" i="1"/>
  <c r="CP218" i="1"/>
  <c r="CO218" i="1"/>
  <c r="CN218" i="1"/>
  <c r="CM218" i="1"/>
  <c r="CJ218" i="1"/>
  <c r="CG218" i="1"/>
  <c r="CD218" i="1"/>
  <c r="CC218" i="1"/>
  <c r="CB218" i="1"/>
  <c r="CA218" i="1"/>
  <c r="BX218" i="1"/>
  <c r="BU218" i="1"/>
  <c r="BR218" i="1"/>
  <c r="BO218" i="1"/>
  <c r="BL218" i="1"/>
  <c r="BH218" i="1"/>
  <c r="DD218" i="1" s="1"/>
  <c r="DY218" i="1" s="1"/>
  <c r="BG218" i="1"/>
  <c r="DC218" i="1" s="1"/>
  <c r="BF218" i="1"/>
  <c r="BC218" i="1"/>
  <c r="AZ218" i="1"/>
  <c r="AW218" i="1"/>
  <c r="AT218" i="1"/>
  <c r="AQ218" i="1"/>
  <c r="AN218" i="1"/>
  <c r="AM218" i="1"/>
  <c r="AL218" i="1"/>
  <c r="DX218" i="1" s="1"/>
  <c r="AK218" i="1"/>
  <c r="AH218" i="1"/>
  <c r="AE218" i="1"/>
  <c r="AB218" i="1"/>
  <c r="Y218" i="1"/>
  <c r="V218" i="1"/>
  <c r="S218" i="1"/>
  <c r="P218" i="1"/>
  <c r="M218" i="1"/>
  <c r="J218" i="1"/>
  <c r="G218" i="1"/>
  <c r="D218" i="1"/>
  <c r="LM217" i="1"/>
  <c r="LJ217" i="1"/>
  <c r="LE217" i="1"/>
  <c r="LG217" i="1" s="1"/>
  <c r="LC217" i="1"/>
  <c r="LB217" i="1"/>
  <c r="LD217" i="1" s="1"/>
  <c r="LA217" i="1"/>
  <c r="KX217" i="1"/>
  <c r="KU217" i="1"/>
  <c r="KR217" i="1"/>
  <c r="KO217" i="1"/>
  <c r="KL217" i="1"/>
  <c r="KI217" i="1"/>
  <c r="KH217" i="1"/>
  <c r="LF217" i="1" s="1"/>
  <c r="KE217" i="1"/>
  <c r="KF217" i="1" s="1"/>
  <c r="KD217" i="1"/>
  <c r="KC217" i="1"/>
  <c r="JZ217" i="1"/>
  <c r="JV217" i="1"/>
  <c r="JU217" i="1"/>
  <c r="JW217" i="1" s="1"/>
  <c r="JT217" i="1"/>
  <c r="JQ217" i="1"/>
  <c r="JN217" i="1"/>
  <c r="JJ217" i="1"/>
  <c r="JK217" i="1" s="1"/>
  <c r="JI217" i="1"/>
  <c r="JH217" i="1"/>
  <c r="JE217" i="1"/>
  <c r="JB217" i="1"/>
  <c r="IV217" i="1"/>
  <c r="IU217" i="1"/>
  <c r="IT217" i="1"/>
  <c r="IS217" i="1"/>
  <c r="IP217" i="1"/>
  <c r="IM217" i="1"/>
  <c r="IH217" i="1"/>
  <c r="IF217" i="1"/>
  <c r="II217" i="1" s="1"/>
  <c r="IX217" i="1" s="1"/>
  <c r="IE217" i="1"/>
  <c r="IG217" i="1" s="1"/>
  <c r="ID217" i="1"/>
  <c r="IA217" i="1"/>
  <c r="HX217" i="1"/>
  <c r="HU217" i="1"/>
  <c r="HR217" i="1"/>
  <c r="HQ217" i="1"/>
  <c r="HP217" i="1"/>
  <c r="HO217" i="1"/>
  <c r="HL217" i="1"/>
  <c r="HI217" i="1"/>
  <c r="HF217" i="1"/>
  <c r="HB217" i="1"/>
  <c r="GZ217" i="1"/>
  <c r="GW217" i="1"/>
  <c r="GT217" i="1"/>
  <c r="GQ217" i="1"/>
  <c r="GP217" i="1"/>
  <c r="GO217" i="1"/>
  <c r="GN217" i="1"/>
  <c r="GK217" i="1"/>
  <c r="GH217" i="1"/>
  <c r="GE217" i="1"/>
  <c r="GA217" i="1"/>
  <c r="GB217" i="1" s="1"/>
  <c r="FZ217" i="1"/>
  <c r="FY217" i="1"/>
  <c r="FV217" i="1"/>
  <c r="FS217" i="1"/>
  <c r="FP217" i="1"/>
  <c r="FO217" i="1"/>
  <c r="FN217" i="1"/>
  <c r="FM217" i="1"/>
  <c r="FJ217" i="1"/>
  <c r="FG217" i="1"/>
  <c r="FD217" i="1"/>
  <c r="FC217" i="1"/>
  <c r="FB217" i="1"/>
  <c r="FA217" i="1"/>
  <c r="EX217" i="1"/>
  <c r="EU217" i="1"/>
  <c r="ER217" i="1"/>
  <c r="EN217" i="1"/>
  <c r="EO217" i="1" s="1"/>
  <c r="EM217" i="1"/>
  <c r="HA217" i="1" s="1"/>
  <c r="EL217" i="1"/>
  <c r="EI217" i="1"/>
  <c r="EF217" i="1"/>
  <c r="EC217" i="1"/>
  <c r="DV217" i="1"/>
  <c r="DU217" i="1"/>
  <c r="DW217" i="1" s="1"/>
  <c r="DT217" i="1"/>
  <c r="DQ217" i="1"/>
  <c r="DM217" i="1"/>
  <c r="DL217" i="1"/>
  <c r="DN217" i="1" s="1"/>
  <c r="DK217" i="1"/>
  <c r="DH217" i="1"/>
  <c r="DA217" i="1"/>
  <c r="CZ217" i="1"/>
  <c r="DB217" i="1" s="1"/>
  <c r="CY217" i="1"/>
  <c r="CV217" i="1"/>
  <c r="CS217" i="1"/>
  <c r="CO217" i="1"/>
  <c r="CP217" i="1" s="1"/>
  <c r="CN217" i="1"/>
  <c r="CM217" i="1"/>
  <c r="CJ217" i="1"/>
  <c r="CG217" i="1"/>
  <c r="CD217" i="1"/>
  <c r="CC217" i="1"/>
  <c r="CB217" i="1"/>
  <c r="CA217" i="1"/>
  <c r="BX217" i="1"/>
  <c r="BU217" i="1"/>
  <c r="BR217" i="1"/>
  <c r="BO217" i="1"/>
  <c r="BL217" i="1"/>
  <c r="BH217" i="1"/>
  <c r="DD217" i="1" s="1"/>
  <c r="BG217" i="1"/>
  <c r="BI217" i="1" s="1"/>
  <c r="BF217" i="1"/>
  <c r="BC217" i="1"/>
  <c r="AZ217" i="1"/>
  <c r="AW217" i="1"/>
  <c r="AT217" i="1"/>
  <c r="AQ217" i="1"/>
  <c r="AM217" i="1"/>
  <c r="DY217" i="1" s="1"/>
  <c r="AL217" i="1"/>
  <c r="AN217" i="1" s="1"/>
  <c r="AK217" i="1"/>
  <c r="AH217" i="1"/>
  <c r="AE217" i="1"/>
  <c r="AB217" i="1"/>
  <c r="Y217" i="1"/>
  <c r="V217" i="1"/>
  <c r="S217" i="1"/>
  <c r="P217" i="1"/>
  <c r="M217" i="1"/>
  <c r="J217" i="1"/>
  <c r="G217" i="1"/>
  <c r="D217" i="1"/>
  <c r="LM216" i="1"/>
  <c r="LJ216" i="1"/>
  <c r="LC216" i="1"/>
  <c r="LB216" i="1"/>
  <c r="LD216" i="1" s="1"/>
  <c r="LA216" i="1"/>
  <c r="KX216" i="1"/>
  <c r="KU216" i="1"/>
  <c r="KR216" i="1"/>
  <c r="KO216" i="1"/>
  <c r="KL216" i="1"/>
  <c r="KH216" i="1"/>
  <c r="KI216" i="1" s="1"/>
  <c r="KE216" i="1"/>
  <c r="KD216" i="1"/>
  <c r="KF216" i="1" s="1"/>
  <c r="KC216" i="1"/>
  <c r="JZ216" i="1"/>
  <c r="JX216" i="1"/>
  <c r="JV216" i="1"/>
  <c r="JU216" i="1"/>
  <c r="JW216" i="1" s="1"/>
  <c r="JT216" i="1"/>
  <c r="JQ216" i="1"/>
  <c r="JN216" i="1"/>
  <c r="JK216" i="1"/>
  <c r="JJ216" i="1"/>
  <c r="JI216" i="1"/>
  <c r="JH216" i="1"/>
  <c r="JE216" i="1"/>
  <c r="JB216" i="1"/>
  <c r="IU216" i="1"/>
  <c r="IT216" i="1"/>
  <c r="IV216" i="1" s="1"/>
  <c r="IS216" i="1"/>
  <c r="IP216" i="1"/>
  <c r="IM216" i="1"/>
  <c r="IF216" i="1"/>
  <c r="II216" i="1" s="1"/>
  <c r="IX216" i="1" s="1"/>
  <c r="IE216" i="1"/>
  <c r="IG216" i="1" s="1"/>
  <c r="ID216" i="1"/>
  <c r="IA216" i="1"/>
  <c r="HX216" i="1"/>
  <c r="HU216" i="1"/>
  <c r="HQ216" i="1"/>
  <c r="HP216" i="1"/>
  <c r="IH216" i="1" s="1"/>
  <c r="HO216" i="1"/>
  <c r="HL216" i="1"/>
  <c r="HI216" i="1"/>
  <c r="HF216" i="1"/>
  <c r="GZ216" i="1"/>
  <c r="GW216" i="1"/>
  <c r="GT216" i="1"/>
  <c r="GQ216" i="1"/>
  <c r="GP216" i="1"/>
  <c r="GO216" i="1"/>
  <c r="GN216" i="1"/>
  <c r="GK216" i="1"/>
  <c r="GH216" i="1"/>
  <c r="GE216" i="1"/>
  <c r="GA216" i="1"/>
  <c r="FZ216" i="1"/>
  <c r="GB216" i="1" s="1"/>
  <c r="FY216" i="1"/>
  <c r="FV216" i="1"/>
  <c r="FS216" i="1"/>
  <c r="FP216" i="1"/>
  <c r="FO216" i="1"/>
  <c r="FN216" i="1"/>
  <c r="FM216" i="1"/>
  <c r="FJ216" i="1"/>
  <c r="FG216" i="1"/>
  <c r="FC216" i="1"/>
  <c r="FB216" i="1"/>
  <c r="FD216" i="1" s="1"/>
  <c r="FA216" i="1"/>
  <c r="EX216" i="1"/>
  <c r="EU216" i="1"/>
  <c r="ER216" i="1"/>
  <c r="EO216" i="1"/>
  <c r="EN216" i="1"/>
  <c r="HB216" i="1" s="1"/>
  <c r="EM216" i="1"/>
  <c r="HA216" i="1" s="1"/>
  <c r="HC216" i="1" s="1"/>
  <c r="EL216" i="1"/>
  <c r="EI216" i="1"/>
  <c r="EF216" i="1"/>
  <c r="EC216" i="1"/>
  <c r="DV216" i="1"/>
  <c r="DU216" i="1"/>
  <c r="DW216" i="1" s="1"/>
  <c r="DT216" i="1"/>
  <c r="DQ216" i="1"/>
  <c r="DM216" i="1"/>
  <c r="DL216" i="1"/>
  <c r="DN216" i="1" s="1"/>
  <c r="DK216" i="1"/>
  <c r="DH216" i="1"/>
  <c r="DA216" i="1"/>
  <c r="CZ216" i="1"/>
  <c r="DB216" i="1" s="1"/>
  <c r="CY216" i="1"/>
  <c r="CV216" i="1"/>
  <c r="CS216" i="1"/>
  <c r="CO216" i="1"/>
  <c r="CN216" i="1"/>
  <c r="CP216" i="1" s="1"/>
  <c r="CM216" i="1"/>
  <c r="CJ216" i="1"/>
  <c r="CG216" i="1"/>
  <c r="CD216" i="1"/>
  <c r="CC216" i="1"/>
  <c r="CB216" i="1"/>
  <c r="CA216" i="1"/>
  <c r="BX216" i="1"/>
  <c r="BU216" i="1"/>
  <c r="BR216" i="1"/>
  <c r="BO216" i="1"/>
  <c r="BL216" i="1"/>
  <c r="BH216" i="1"/>
  <c r="DD216" i="1" s="1"/>
  <c r="BG216" i="1"/>
  <c r="BI216" i="1" s="1"/>
  <c r="BF216" i="1"/>
  <c r="BC216" i="1"/>
  <c r="AZ216" i="1"/>
  <c r="AW216" i="1"/>
  <c r="AT216" i="1"/>
  <c r="AQ216" i="1"/>
  <c r="AM216" i="1"/>
  <c r="DY216" i="1" s="1"/>
  <c r="AL216" i="1"/>
  <c r="AK216" i="1"/>
  <c r="AH216" i="1"/>
  <c r="AE216" i="1"/>
  <c r="AB216" i="1"/>
  <c r="Y216" i="1"/>
  <c r="V216" i="1"/>
  <c r="S216" i="1"/>
  <c r="P216" i="1"/>
  <c r="M216" i="1"/>
  <c r="J216" i="1"/>
  <c r="G216" i="1"/>
  <c r="D216" i="1"/>
  <c r="LM215" i="1"/>
  <c r="LJ215" i="1"/>
  <c r="LC215" i="1"/>
  <c r="LB215" i="1"/>
  <c r="LA215" i="1"/>
  <c r="KX215" i="1"/>
  <c r="KU215" i="1"/>
  <c r="KR215" i="1"/>
  <c r="KO215" i="1"/>
  <c r="KL215" i="1"/>
  <c r="KH215" i="1"/>
  <c r="LF215" i="1" s="1"/>
  <c r="KG215" i="1"/>
  <c r="KF215" i="1"/>
  <c r="KE215" i="1"/>
  <c r="KD215" i="1"/>
  <c r="KC215" i="1"/>
  <c r="KB215" i="1"/>
  <c r="JZ215" i="1"/>
  <c r="JW215" i="1"/>
  <c r="JV215" i="1"/>
  <c r="JU215" i="1"/>
  <c r="JT215" i="1"/>
  <c r="JQ215" i="1"/>
  <c r="JN215" i="1"/>
  <c r="JJ215" i="1"/>
  <c r="JI215" i="1"/>
  <c r="JK215" i="1" s="1"/>
  <c r="JH215" i="1"/>
  <c r="JE215" i="1"/>
  <c r="JB215" i="1"/>
  <c r="IU215" i="1"/>
  <c r="IT215" i="1"/>
  <c r="IS215" i="1"/>
  <c r="IP215" i="1"/>
  <c r="IM215" i="1"/>
  <c r="IG215" i="1"/>
  <c r="IF215" i="1"/>
  <c r="IE215" i="1"/>
  <c r="ID215" i="1"/>
  <c r="IA215" i="1"/>
  <c r="HX215" i="1"/>
  <c r="HU215" i="1"/>
  <c r="HQ215" i="1"/>
  <c r="II215" i="1" s="1"/>
  <c r="IX215" i="1" s="1"/>
  <c r="HP215" i="1"/>
  <c r="IH215" i="1" s="1"/>
  <c r="HO215" i="1"/>
  <c r="HL215" i="1"/>
  <c r="HI215" i="1"/>
  <c r="HF215" i="1"/>
  <c r="GZ215" i="1"/>
  <c r="GW215" i="1"/>
  <c r="GT215" i="1"/>
  <c r="GP215" i="1"/>
  <c r="GO215" i="1"/>
  <c r="GQ215" i="1" s="1"/>
  <c r="GN215" i="1"/>
  <c r="GK215" i="1"/>
  <c r="GH215" i="1"/>
  <c r="GE215" i="1"/>
  <c r="GA215" i="1"/>
  <c r="FZ215" i="1"/>
  <c r="GB215" i="1" s="1"/>
  <c r="FY215" i="1"/>
  <c r="FV215" i="1"/>
  <c r="FS215" i="1"/>
  <c r="FO215" i="1"/>
  <c r="FN215" i="1"/>
  <c r="FP215" i="1" s="1"/>
  <c r="FM215" i="1"/>
  <c r="FJ215" i="1"/>
  <c r="FG215" i="1"/>
  <c r="FC215" i="1"/>
  <c r="FB215" i="1"/>
  <c r="FA215" i="1"/>
  <c r="EX215" i="1"/>
  <c r="EU215" i="1"/>
  <c r="ER215" i="1"/>
  <c r="EN215" i="1"/>
  <c r="HB215" i="1" s="1"/>
  <c r="EM215" i="1"/>
  <c r="EO215" i="1" s="1"/>
  <c r="EL215" i="1"/>
  <c r="EI215" i="1"/>
  <c r="EF215" i="1"/>
  <c r="EC215" i="1"/>
  <c r="DW215" i="1"/>
  <c r="DV215" i="1"/>
  <c r="DU215" i="1"/>
  <c r="DT215" i="1"/>
  <c r="DQ215" i="1"/>
  <c r="DN215" i="1"/>
  <c r="DM215" i="1"/>
  <c r="DL215" i="1"/>
  <c r="DK215" i="1"/>
  <c r="DH215" i="1"/>
  <c r="DB215" i="1"/>
  <c r="DA215" i="1"/>
  <c r="CZ215" i="1"/>
  <c r="CY215" i="1"/>
  <c r="CV215" i="1"/>
  <c r="CS215" i="1"/>
  <c r="CO215" i="1"/>
  <c r="CN215" i="1"/>
  <c r="CP215" i="1" s="1"/>
  <c r="CM215" i="1"/>
  <c r="CJ215" i="1"/>
  <c r="CG215" i="1"/>
  <c r="CC215" i="1"/>
  <c r="CB215" i="1"/>
  <c r="CD215" i="1" s="1"/>
  <c r="CA215" i="1"/>
  <c r="BX215" i="1"/>
  <c r="BU215" i="1"/>
  <c r="BR215" i="1"/>
  <c r="BO215" i="1"/>
  <c r="BL215" i="1"/>
  <c r="BH215" i="1"/>
  <c r="DD215" i="1" s="1"/>
  <c r="BF215" i="1"/>
  <c r="BD215" i="1"/>
  <c r="BG215" i="1" s="1"/>
  <c r="BC215" i="1"/>
  <c r="AZ215" i="1"/>
  <c r="AW215" i="1"/>
  <c r="AT215" i="1"/>
  <c r="AQ215" i="1"/>
  <c r="AM215" i="1"/>
  <c r="DY215" i="1" s="1"/>
  <c r="AL215" i="1"/>
  <c r="AN215" i="1" s="1"/>
  <c r="AK215" i="1"/>
  <c r="AH215" i="1"/>
  <c r="AE215" i="1"/>
  <c r="AB215" i="1"/>
  <c r="Y215" i="1"/>
  <c r="V215" i="1"/>
  <c r="S215" i="1"/>
  <c r="P215" i="1"/>
  <c r="M215" i="1"/>
  <c r="J215" i="1"/>
  <c r="G215" i="1"/>
  <c r="D215" i="1"/>
  <c r="LM214" i="1"/>
  <c r="LJ214" i="1"/>
  <c r="LC214" i="1"/>
  <c r="LB214" i="1"/>
  <c r="LD214" i="1" s="1"/>
  <c r="LA214" i="1"/>
  <c r="KX214" i="1"/>
  <c r="KU214" i="1"/>
  <c r="KR214" i="1"/>
  <c r="KO214" i="1"/>
  <c r="KL214" i="1"/>
  <c r="KH214" i="1"/>
  <c r="KG214" i="1"/>
  <c r="KI214" i="1" s="1"/>
  <c r="KE214" i="1"/>
  <c r="KC214" i="1"/>
  <c r="KB214" i="1"/>
  <c r="KB221" i="1" s="1"/>
  <c r="JX214" i="1"/>
  <c r="JZ214" i="1" s="1"/>
  <c r="JV214" i="1"/>
  <c r="JU214" i="1"/>
  <c r="JW214" i="1" s="1"/>
  <c r="JT214" i="1"/>
  <c r="JQ214" i="1"/>
  <c r="JN214" i="1"/>
  <c r="JJ214" i="1"/>
  <c r="JI214" i="1"/>
  <c r="JK214" i="1" s="1"/>
  <c r="JH214" i="1"/>
  <c r="JE214" i="1"/>
  <c r="JB214" i="1"/>
  <c r="IV214" i="1"/>
  <c r="IU214" i="1"/>
  <c r="IT214" i="1"/>
  <c r="IS214" i="1"/>
  <c r="IP214" i="1"/>
  <c r="IM214" i="1"/>
  <c r="IL214" i="1"/>
  <c r="IL221" i="1" s="1"/>
  <c r="IL261" i="1" s="1"/>
  <c r="IF214" i="1"/>
  <c r="II214" i="1" s="1"/>
  <c r="IX214" i="1" s="1"/>
  <c r="IE214" i="1"/>
  <c r="ID214" i="1"/>
  <c r="IA214" i="1"/>
  <c r="HX214" i="1"/>
  <c r="HU214" i="1"/>
  <c r="HQ214" i="1"/>
  <c r="HP214" i="1"/>
  <c r="HO214" i="1"/>
  <c r="HL214" i="1"/>
  <c r="HI214" i="1"/>
  <c r="HF214" i="1"/>
  <c r="GZ214" i="1"/>
  <c r="GW214" i="1"/>
  <c r="GT214" i="1"/>
  <c r="GP214" i="1"/>
  <c r="GO214" i="1"/>
  <c r="GQ214" i="1" s="1"/>
  <c r="GN214" i="1"/>
  <c r="GK214" i="1"/>
  <c r="GH214" i="1"/>
  <c r="GE214" i="1"/>
  <c r="GB214" i="1"/>
  <c r="GA214" i="1"/>
  <c r="FZ214" i="1"/>
  <c r="FY214" i="1"/>
  <c r="FV214" i="1"/>
  <c r="FS214" i="1"/>
  <c r="FP214" i="1"/>
  <c r="FO214" i="1"/>
  <c r="FN214" i="1"/>
  <c r="FM214" i="1"/>
  <c r="FJ214" i="1"/>
  <c r="FG214" i="1"/>
  <c r="FC214" i="1"/>
  <c r="FB214" i="1"/>
  <c r="FD214" i="1" s="1"/>
  <c r="FA214" i="1"/>
  <c r="EX214" i="1"/>
  <c r="EU214" i="1"/>
  <c r="ER214" i="1"/>
  <c r="EO214" i="1"/>
  <c r="EN214" i="1"/>
  <c r="HB214" i="1" s="1"/>
  <c r="EM214" i="1"/>
  <c r="HA214" i="1" s="1"/>
  <c r="EL214" i="1"/>
  <c r="EI214" i="1"/>
  <c r="EF214" i="1"/>
  <c r="EC214" i="1"/>
  <c r="DV214" i="1"/>
  <c r="DU214" i="1"/>
  <c r="DT214" i="1"/>
  <c r="DQ214" i="1"/>
  <c r="DM214" i="1"/>
  <c r="DL214" i="1"/>
  <c r="DN214" i="1" s="1"/>
  <c r="DK214" i="1"/>
  <c r="DH214" i="1"/>
  <c r="DA214" i="1"/>
  <c r="CZ214" i="1"/>
  <c r="DB214" i="1" s="1"/>
  <c r="CY214" i="1"/>
  <c r="CV214" i="1"/>
  <c r="CS214" i="1"/>
  <c r="CP214" i="1"/>
  <c r="CO214" i="1"/>
  <c r="CN214" i="1"/>
  <c r="CM214" i="1"/>
  <c r="CJ214" i="1"/>
  <c r="CG214" i="1"/>
  <c r="CD214" i="1"/>
  <c r="CC214" i="1"/>
  <c r="CB214" i="1"/>
  <c r="CA214" i="1"/>
  <c r="BX214" i="1"/>
  <c r="BU214" i="1"/>
  <c r="BR214" i="1"/>
  <c r="BO214" i="1"/>
  <c r="BL214" i="1"/>
  <c r="BH214" i="1"/>
  <c r="DD214" i="1" s="1"/>
  <c r="BG214" i="1"/>
  <c r="DC214" i="1" s="1"/>
  <c r="DE214" i="1" s="1"/>
  <c r="BF214" i="1"/>
  <c r="BC214" i="1"/>
  <c r="AZ214" i="1"/>
  <c r="AW214" i="1"/>
  <c r="AT214" i="1"/>
  <c r="AQ214" i="1"/>
  <c r="AN214" i="1"/>
  <c r="AM214" i="1"/>
  <c r="AL214" i="1"/>
  <c r="DX214" i="1" s="1"/>
  <c r="AK214" i="1"/>
  <c r="AH214" i="1"/>
  <c r="AE214" i="1"/>
  <c r="AB214" i="1"/>
  <c r="Y214" i="1"/>
  <c r="V214" i="1"/>
  <c r="S214" i="1"/>
  <c r="P214" i="1"/>
  <c r="M214" i="1"/>
  <c r="J214" i="1"/>
  <c r="G214" i="1"/>
  <c r="D214" i="1"/>
  <c r="LM213" i="1"/>
  <c r="LJ213" i="1"/>
  <c r="LE213" i="1"/>
  <c r="LC213" i="1"/>
  <c r="LF213" i="1" s="1"/>
  <c r="LB213" i="1"/>
  <c r="LD213" i="1" s="1"/>
  <c r="LA213" i="1"/>
  <c r="KX213" i="1"/>
  <c r="KU213" i="1"/>
  <c r="KR213" i="1"/>
  <c r="KO213" i="1"/>
  <c r="KL213" i="1"/>
  <c r="KI213" i="1"/>
  <c r="KE213" i="1"/>
  <c r="KD213" i="1"/>
  <c r="KF213" i="1" s="1"/>
  <c r="KC213" i="1"/>
  <c r="JZ213" i="1"/>
  <c r="JW213" i="1"/>
  <c r="JV213" i="1"/>
  <c r="JU213" i="1"/>
  <c r="JT213" i="1"/>
  <c r="JQ213" i="1"/>
  <c r="JN213" i="1"/>
  <c r="JJ213" i="1"/>
  <c r="JI213" i="1"/>
  <c r="JK213" i="1" s="1"/>
  <c r="JH213" i="1"/>
  <c r="JE213" i="1"/>
  <c r="JB213" i="1"/>
  <c r="IU213" i="1"/>
  <c r="IT213" i="1"/>
  <c r="IS213" i="1"/>
  <c r="IP213" i="1"/>
  <c r="IM213" i="1"/>
  <c r="IG213" i="1"/>
  <c r="IF213" i="1"/>
  <c r="IE213" i="1"/>
  <c r="ID213" i="1"/>
  <c r="IA213" i="1"/>
  <c r="HX213" i="1"/>
  <c r="HU213" i="1"/>
  <c r="HQ213" i="1"/>
  <c r="II213" i="1" s="1"/>
  <c r="HP213" i="1"/>
  <c r="IH213" i="1" s="1"/>
  <c r="HO213" i="1"/>
  <c r="HL213" i="1"/>
  <c r="HI213" i="1"/>
  <c r="HF213" i="1"/>
  <c r="HA213" i="1"/>
  <c r="HC213" i="1" s="1"/>
  <c r="GZ213" i="1"/>
  <c r="GW213" i="1"/>
  <c r="GT213" i="1"/>
  <c r="GP213" i="1"/>
  <c r="GO213" i="1"/>
  <c r="GQ213" i="1" s="1"/>
  <c r="GN213" i="1"/>
  <c r="GK213" i="1"/>
  <c r="GH213" i="1"/>
  <c r="GE213" i="1"/>
  <c r="GA213" i="1"/>
  <c r="FZ213" i="1"/>
  <c r="GB213" i="1" s="1"/>
  <c r="FY213" i="1"/>
  <c r="FV213" i="1"/>
  <c r="FS213" i="1"/>
  <c r="FO213" i="1"/>
  <c r="FN213" i="1"/>
  <c r="FP213" i="1" s="1"/>
  <c r="FM213" i="1"/>
  <c r="FJ213" i="1"/>
  <c r="FG213" i="1"/>
  <c r="FC213" i="1"/>
  <c r="FB213" i="1"/>
  <c r="FD213" i="1" s="1"/>
  <c r="FA213" i="1"/>
  <c r="EX213" i="1"/>
  <c r="EU213" i="1"/>
  <c r="ER213" i="1"/>
  <c r="EN213" i="1"/>
  <c r="HB213" i="1" s="1"/>
  <c r="EM213" i="1"/>
  <c r="EO213" i="1" s="1"/>
  <c r="EL213" i="1"/>
  <c r="EI213" i="1"/>
  <c r="EF213" i="1"/>
  <c r="EC213" i="1"/>
  <c r="DW213" i="1"/>
  <c r="DV213" i="1"/>
  <c r="DU213" i="1"/>
  <c r="DT213" i="1"/>
  <c r="DQ213" i="1"/>
  <c r="DN213" i="1"/>
  <c r="DM213" i="1"/>
  <c r="DL213" i="1"/>
  <c r="DK213" i="1"/>
  <c r="DH213" i="1"/>
  <c r="DB213" i="1"/>
  <c r="DA213" i="1"/>
  <c r="CZ213" i="1"/>
  <c r="CY213" i="1"/>
  <c r="CV213" i="1"/>
  <c r="CS213" i="1"/>
  <c r="CO213" i="1"/>
  <c r="CN213" i="1"/>
  <c r="CP213" i="1" s="1"/>
  <c r="CM213" i="1"/>
  <c r="CJ213" i="1"/>
  <c r="CG213" i="1"/>
  <c r="CC213" i="1"/>
  <c r="CB213" i="1"/>
  <c r="CD213" i="1" s="1"/>
  <c r="CA213" i="1"/>
  <c r="BX213" i="1"/>
  <c r="BU213" i="1"/>
  <c r="BR213" i="1"/>
  <c r="BO213" i="1"/>
  <c r="BL213" i="1"/>
  <c r="BI213" i="1"/>
  <c r="BH213" i="1"/>
  <c r="DD213" i="1" s="1"/>
  <c r="BG213" i="1"/>
  <c r="DC213" i="1" s="1"/>
  <c r="BF213" i="1"/>
  <c r="BC213" i="1"/>
  <c r="AZ213" i="1"/>
  <c r="AW213" i="1"/>
  <c r="AT213" i="1"/>
  <c r="AQ213" i="1"/>
  <c r="AM213" i="1"/>
  <c r="DY213" i="1" s="1"/>
  <c r="AL213" i="1"/>
  <c r="AN213" i="1" s="1"/>
  <c r="AK213" i="1"/>
  <c r="AH213" i="1"/>
  <c r="AE213" i="1"/>
  <c r="AB213" i="1"/>
  <c r="Y213" i="1"/>
  <c r="V213" i="1"/>
  <c r="S213" i="1"/>
  <c r="P213" i="1"/>
  <c r="M213" i="1"/>
  <c r="J213" i="1"/>
  <c r="G213" i="1"/>
  <c r="D213" i="1"/>
  <c r="LM212" i="1"/>
  <c r="LJ212" i="1"/>
  <c r="LF212" i="1"/>
  <c r="LD212" i="1"/>
  <c r="LC212" i="1"/>
  <c r="LB212" i="1"/>
  <c r="LE212" i="1" s="1"/>
  <c r="LA212" i="1"/>
  <c r="KX212" i="1"/>
  <c r="KU212" i="1"/>
  <c r="KR212" i="1"/>
  <c r="KO212" i="1"/>
  <c r="KL212" i="1"/>
  <c r="KI212" i="1"/>
  <c r="KH212" i="1"/>
  <c r="KF212" i="1"/>
  <c r="KE212" i="1"/>
  <c r="KD212" i="1"/>
  <c r="KC212" i="1"/>
  <c r="JZ212" i="1"/>
  <c r="JW212" i="1"/>
  <c r="JV212" i="1"/>
  <c r="JU212" i="1"/>
  <c r="JT212" i="1"/>
  <c r="JQ212" i="1"/>
  <c r="JN212" i="1"/>
  <c r="JK212" i="1"/>
  <c r="JJ212" i="1"/>
  <c r="JI212" i="1"/>
  <c r="JH212" i="1"/>
  <c r="JE212" i="1"/>
  <c r="JB212" i="1"/>
  <c r="IU212" i="1"/>
  <c r="IT212" i="1"/>
  <c r="IV212" i="1" s="1"/>
  <c r="IS212" i="1"/>
  <c r="IP212" i="1"/>
  <c r="IM212" i="1"/>
  <c r="II212" i="1"/>
  <c r="IX212" i="1" s="1"/>
  <c r="IG212" i="1"/>
  <c r="IF212" i="1"/>
  <c r="IE212" i="1"/>
  <c r="ID212" i="1"/>
  <c r="IA212" i="1"/>
  <c r="HX212" i="1"/>
  <c r="HU212" i="1"/>
  <c r="HQ212" i="1"/>
  <c r="HP212" i="1"/>
  <c r="IH212" i="1" s="1"/>
  <c r="IJ212" i="1" s="1"/>
  <c r="HO212" i="1"/>
  <c r="HL212" i="1"/>
  <c r="HI212" i="1"/>
  <c r="HF212" i="1"/>
  <c r="GZ212" i="1"/>
  <c r="GW212" i="1"/>
  <c r="GT212" i="1"/>
  <c r="GP212" i="1"/>
  <c r="GO212" i="1"/>
  <c r="GQ212" i="1" s="1"/>
  <c r="GN212" i="1"/>
  <c r="GK212" i="1"/>
  <c r="GH212" i="1"/>
  <c r="GE212" i="1"/>
  <c r="GB212" i="1"/>
  <c r="GA212" i="1"/>
  <c r="FZ212" i="1"/>
  <c r="FY212" i="1"/>
  <c r="FV212" i="1"/>
  <c r="FS212" i="1"/>
  <c r="FO212" i="1"/>
  <c r="FN212" i="1"/>
  <c r="FP212" i="1" s="1"/>
  <c r="FM212" i="1"/>
  <c r="FJ212" i="1"/>
  <c r="FG212" i="1"/>
  <c r="FC212" i="1"/>
  <c r="FB212" i="1"/>
  <c r="FD212" i="1" s="1"/>
  <c r="FA212" i="1"/>
  <c r="EX212" i="1"/>
  <c r="EU212" i="1"/>
  <c r="EQ212" i="1"/>
  <c r="ER212" i="1" s="1"/>
  <c r="EN212" i="1"/>
  <c r="HB212" i="1" s="1"/>
  <c r="EM212" i="1"/>
  <c r="EO212" i="1" s="1"/>
  <c r="EL212" i="1"/>
  <c r="EI212" i="1"/>
  <c r="EF212" i="1"/>
  <c r="EC212" i="1"/>
  <c r="DV212" i="1"/>
  <c r="DU212" i="1"/>
  <c r="DW212" i="1" s="1"/>
  <c r="DT212" i="1"/>
  <c r="DQ212" i="1"/>
  <c r="DN212" i="1"/>
  <c r="DM212" i="1"/>
  <c r="DL212" i="1"/>
  <c r="DK212" i="1"/>
  <c r="DH212" i="1"/>
  <c r="DB212" i="1"/>
  <c r="DA212" i="1"/>
  <c r="CZ212" i="1"/>
  <c r="CY212" i="1"/>
  <c r="CV212" i="1"/>
  <c r="CS212" i="1"/>
  <c r="CO212" i="1"/>
  <c r="CN212" i="1"/>
  <c r="CP212" i="1" s="1"/>
  <c r="CM212" i="1"/>
  <c r="CJ212" i="1"/>
  <c r="CG212" i="1"/>
  <c r="CC212" i="1"/>
  <c r="CD212" i="1" s="1"/>
  <c r="CB212" i="1"/>
  <c r="CA212" i="1"/>
  <c r="BX212" i="1"/>
  <c r="BU212" i="1"/>
  <c r="BR212" i="1"/>
  <c r="BO212" i="1"/>
  <c r="BL212" i="1"/>
  <c r="BI212" i="1"/>
  <c r="BH212" i="1"/>
  <c r="DD212" i="1" s="1"/>
  <c r="BG212" i="1"/>
  <c r="DC212" i="1" s="1"/>
  <c r="BF212" i="1"/>
  <c r="BC212" i="1"/>
  <c r="AZ212" i="1"/>
  <c r="AW212" i="1"/>
  <c r="AT212" i="1"/>
  <c r="AQ212" i="1"/>
  <c r="AM212" i="1"/>
  <c r="DY212" i="1" s="1"/>
  <c r="AL212" i="1"/>
  <c r="AK212" i="1"/>
  <c r="AH212" i="1"/>
  <c r="AE212" i="1"/>
  <c r="AB212" i="1"/>
  <c r="Y212" i="1"/>
  <c r="V212" i="1"/>
  <c r="S212" i="1"/>
  <c r="P212" i="1"/>
  <c r="M212" i="1"/>
  <c r="J212" i="1"/>
  <c r="G212" i="1"/>
  <c r="D212" i="1"/>
  <c r="LM211" i="1"/>
  <c r="LJ211" i="1"/>
  <c r="LF211" i="1"/>
  <c r="LD211" i="1"/>
  <c r="LC211" i="1"/>
  <c r="LB211" i="1"/>
  <c r="LA211" i="1"/>
  <c r="KX211" i="1"/>
  <c r="KU211" i="1"/>
  <c r="KR211" i="1"/>
  <c r="KO211" i="1"/>
  <c r="KL211" i="1"/>
  <c r="KG211" i="1"/>
  <c r="KF211" i="1"/>
  <c r="KE211" i="1"/>
  <c r="KD211" i="1"/>
  <c r="KC211" i="1"/>
  <c r="JX211" i="1"/>
  <c r="JV211" i="1"/>
  <c r="JU211" i="1"/>
  <c r="JW211" i="1" s="1"/>
  <c r="JT211" i="1"/>
  <c r="JQ211" i="1"/>
  <c r="JN211" i="1"/>
  <c r="JJ211" i="1"/>
  <c r="JK211" i="1" s="1"/>
  <c r="JI211" i="1"/>
  <c r="JH211" i="1"/>
  <c r="JE211" i="1"/>
  <c r="JB211" i="1"/>
  <c r="IV211" i="1"/>
  <c r="IU211" i="1"/>
  <c r="IT211" i="1"/>
  <c r="IS211" i="1"/>
  <c r="IP211" i="1"/>
  <c r="IM211" i="1"/>
  <c r="IF211" i="1"/>
  <c r="IE211" i="1"/>
  <c r="ID211" i="1"/>
  <c r="IA211" i="1"/>
  <c r="HX211" i="1"/>
  <c r="HU211" i="1"/>
  <c r="HR211" i="1"/>
  <c r="HQ211" i="1"/>
  <c r="II211" i="1" s="1"/>
  <c r="IX211" i="1" s="1"/>
  <c r="HP211" i="1"/>
  <c r="HO211" i="1"/>
  <c r="HL211" i="1"/>
  <c r="HI211" i="1"/>
  <c r="HF211" i="1"/>
  <c r="GZ211" i="1"/>
  <c r="GW211" i="1"/>
  <c r="GT211" i="1"/>
  <c r="GQ211" i="1"/>
  <c r="GP211" i="1"/>
  <c r="GO211" i="1"/>
  <c r="GN211" i="1"/>
  <c r="GK211" i="1"/>
  <c r="GH211" i="1"/>
  <c r="GE211" i="1"/>
  <c r="GA211" i="1"/>
  <c r="FZ211" i="1"/>
  <c r="GB211" i="1" s="1"/>
  <c r="FY211" i="1"/>
  <c r="FV211" i="1"/>
  <c r="FS211" i="1"/>
  <c r="FO211" i="1"/>
  <c r="FP211" i="1" s="1"/>
  <c r="FN211" i="1"/>
  <c r="FM211" i="1"/>
  <c r="FJ211" i="1"/>
  <c r="FG211" i="1"/>
  <c r="FD211" i="1"/>
  <c r="FC211" i="1"/>
  <c r="FB211" i="1"/>
  <c r="FA211" i="1"/>
  <c r="EX211" i="1"/>
  <c r="EU211" i="1"/>
  <c r="ER211" i="1"/>
  <c r="EN211" i="1"/>
  <c r="EO211" i="1" s="1"/>
  <c r="EM211" i="1"/>
  <c r="HA211" i="1" s="1"/>
  <c r="EL211" i="1"/>
  <c r="EI211" i="1"/>
  <c r="EF211" i="1"/>
  <c r="EC211" i="1"/>
  <c r="DV211" i="1"/>
  <c r="DU211" i="1"/>
  <c r="DW211" i="1" s="1"/>
  <c r="DT211" i="1"/>
  <c r="DQ211" i="1"/>
  <c r="DM211" i="1"/>
  <c r="DL211" i="1"/>
  <c r="DN211" i="1" s="1"/>
  <c r="DK211" i="1"/>
  <c r="DH211" i="1"/>
  <c r="DA211" i="1"/>
  <c r="CZ211" i="1"/>
  <c r="DB211" i="1" s="1"/>
  <c r="CY211" i="1"/>
  <c r="CV211" i="1"/>
  <c r="CS211" i="1"/>
  <c r="CO211" i="1"/>
  <c r="CN211" i="1"/>
  <c r="CP211" i="1" s="1"/>
  <c r="CM211" i="1"/>
  <c r="CJ211" i="1"/>
  <c r="CG211" i="1"/>
  <c r="CC211" i="1"/>
  <c r="CD211" i="1" s="1"/>
  <c r="CB211" i="1"/>
  <c r="CA211" i="1"/>
  <c r="BX211" i="1"/>
  <c r="BU211" i="1"/>
  <c r="BR211" i="1"/>
  <c r="BO211" i="1"/>
  <c r="BL211" i="1"/>
  <c r="BI211" i="1"/>
  <c r="BH211" i="1"/>
  <c r="BG211" i="1"/>
  <c r="DC211" i="1" s="1"/>
  <c r="BF211" i="1"/>
  <c r="BC211" i="1"/>
  <c r="AZ211" i="1"/>
  <c r="AW211" i="1"/>
  <c r="AS211" i="1"/>
  <c r="AR211" i="1"/>
  <c r="AQ211" i="1"/>
  <c r="AM211" i="1"/>
  <c r="AL211" i="1"/>
  <c r="AN211" i="1" s="1"/>
  <c r="AK211" i="1"/>
  <c r="AH211" i="1"/>
  <c r="AE211" i="1"/>
  <c r="AB211" i="1"/>
  <c r="Y211" i="1"/>
  <c r="V211" i="1"/>
  <c r="S211" i="1"/>
  <c r="P211" i="1"/>
  <c r="M211" i="1"/>
  <c r="J211" i="1"/>
  <c r="G211" i="1"/>
  <c r="D211" i="1"/>
  <c r="LM210" i="1"/>
  <c r="LJ210" i="1"/>
  <c r="LF210" i="1"/>
  <c r="LD210" i="1"/>
  <c r="LC210" i="1"/>
  <c r="LB210" i="1"/>
  <c r="LE210" i="1" s="1"/>
  <c r="LA210" i="1"/>
  <c r="KX210" i="1"/>
  <c r="KU210" i="1"/>
  <c r="KR210" i="1"/>
  <c r="KO210" i="1"/>
  <c r="KL210" i="1"/>
  <c r="KI210" i="1"/>
  <c r="KB210" i="1"/>
  <c r="KA210" i="1"/>
  <c r="JZ210" i="1"/>
  <c r="JV210" i="1"/>
  <c r="JU210" i="1"/>
  <c r="JW210" i="1" s="1"/>
  <c r="JT210" i="1"/>
  <c r="JQ210" i="1"/>
  <c r="JN210" i="1"/>
  <c r="JJ210" i="1"/>
  <c r="JI210" i="1"/>
  <c r="JK210" i="1" s="1"/>
  <c r="JH210" i="1"/>
  <c r="JE210" i="1"/>
  <c r="JB210" i="1"/>
  <c r="IV210" i="1"/>
  <c r="IU210" i="1"/>
  <c r="IT210" i="1"/>
  <c r="IS210" i="1"/>
  <c r="IP210" i="1"/>
  <c r="IM210" i="1"/>
  <c r="IF210" i="1"/>
  <c r="IE210" i="1"/>
  <c r="IG210" i="1" s="1"/>
  <c r="ID210" i="1"/>
  <c r="IA210" i="1"/>
  <c r="HX210" i="1"/>
  <c r="HU210" i="1"/>
  <c r="HR210" i="1"/>
  <c r="HQ210" i="1"/>
  <c r="II210" i="1" s="1"/>
  <c r="IX210" i="1" s="1"/>
  <c r="HP210" i="1"/>
  <c r="HO210" i="1"/>
  <c r="HL210" i="1"/>
  <c r="HI210" i="1"/>
  <c r="HF210" i="1"/>
  <c r="GZ210" i="1"/>
  <c r="GW210" i="1"/>
  <c r="GT210" i="1"/>
  <c r="GP210" i="1"/>
  <c r="GQ210" i="1" s="1"/>
  <c r="GO210" i="1"/>
  <c r="GN210" i="1"/>
  <c r="GK210" i="1"/>
  <c r="GH210" i="1"/>
  <c r="GE210" i="1"/>
  <c r="GA210" i="1"/>
  <c r="FZ210" i="1"/>
  <c r="GB210" i="1" s="1"/>
  <c r="FY210" i="1"/>
  <c r="FV210" i="1"/>
  <c r="FS210" i="1"/>
  <c r="FO210" i="1"/>
  <c r="FP210" i="1" s="1"/>
  <c r="FN210" i="1"/>
  <c r="FM210" i="1"/>
  <c r="FJ210" i="1"/>
  <c r="FG210" i="1"/>
  <c r="FD210" i="1"/>
  <c r="FC210" i="1"/>
  <c r="FB210" i="1"/>
  <c r="FA210" i="1"/>
  <c r="EX210" i="1"/>
  <c r="EU210" i="1"/>
  <c r="ER210" i="1"/>
  <c r="EN210" i="1"/>
  <c r="HB210" i="1" s="1"/>
  <c r="EM210" i="1"/>
  <c r="EL210" i="1"/>
  <c r="EI210" i="1"/>
  <c r="EF210" i="1"/>
  <c r="EC210" i="1"/>
  <c r="DV210" i="1"/>
  <c r="DU210" i="1"/>
  <c r="DW210" i="1" s="1"/>
  <c r="DT210" i="1"/>
  <c r="DQ210" i="1"/>
  <c r="DM210" i="1"/>
  <c r="DL210" i="1"/>
  <c r="DN210" i="1" s="1"/>
  <c r="DK210" i="1"/>
  <c r="DH210" i="1"/>
  <c r="DB210" i="1"/>
  <c r="DA210" i="1"/>
  <c r="CZ210" i="1"/>
  <c r="CY210" i="1"/>
  <c r="CV210" i="1"/>
  <c r="CS210" i="1"/>
  <c r="CO210" i="1"/>
  <c r="CN210" i="1"/>
  <c r="CP210" i="1" s="1"/>
  <c r="CM210" i="1"/>
  <c r="CJ210" i="1"/>
  <c r="CG210" i="1"/>
  <c r="CC210" i="1"/>
  <c r="CD210" i="1" s="1"/>
  <c r="CB210" i="1"/>
  <c r="CA210" i="1"/>
  <c r="BX210" i="1"/>
  <c r="BU210" i="1"/>
  <c r="BR210" i="1"/>
  <c r="BO210" i="1"/>
  <c r="BL210" i="1"/>
  <c r="BI210" i="1"/>
  <c r="BH210" i="1"/>
  <c r="DD210" i="1" s="1"/>
  <c r="BG210" i="1"/>
  <c r="BF210" i="1"/>
  <c r="BC210" i="1"/>
  <c r="AZ210" i="1"/>
  <c r="AW210" i="1"/>
  <c r="AT210" i="1"/>
  <c r="AQ210" i="1"/>
  <c r="AM210" i="1"/>
  <c r="DY210" i="1" s="1"/>
  <c r="AL210" i="1"/>
  <c r="AK210" i="1"/>
  <c r="AH210" i="1"/>
  <c r="AE210" i="1"/>
  <c r="AB210" i="1"/>
  <c r="Y210" i="1"/>
  <c r="V210" i="1"/>
  <c r="S210" i="1"/>
  <c r="P210" i="1"/>
  <c r="M210" i="1"/>
  <c r="J210" i="1"/>
  <c r="G210" i="1"/>
  <c r="D210" i="1"/>
  <c r="LM209" i="1"/>
  <c r="LJ209" i="1"/>
  <c r="LD209" i="1"/>
  <c r="LC209" i="1"/>
  <c r="LB209" i="1"/>
  <c r="LE209" i="1" s="1"/>
  <c r="LG209" i="1" s="1"/>
  <c r="LA209" i="1"/>
  <c r="KX209" i="1"/>
  <c r="KU209" i="1"/>
  <c r="KR209" i="1"/>
  <c r="KO209" i="1"/>
  <c r="KL209" i="1"/>
  <c r="KH209" i="1"/>
  <c r="LF209" i="1" s="1"/>
  <c r="KF209" i="1"/>
  <c r="KE209" i="1"/>
  <c r="KD209" i="1"/>
  <c r="KC209" i="1"/>
  <c r="JZ209" i="1"/>
  <c r="JW209" i="1"/>
  <c r="JV209" i="1"/>
  <c r="JU209" i="1"/>
  <c r="JT209" i="1"/>
  <c r="JQ209" i="1"/>
  <c r="JN209" i="1"/>
  <c r="JJ209" i="1"/>
  <c r="JI209" i="1"/>
  <c r="JK209" i="1" s="1"/>
  <c r="JH209" i="1"/>
  <c r="JE209" i="1"/>
  <c r="JB209" i="1"/>
  <c r="IU209" i="1"/>
  <c r="IV209" i="1" s="1"/>
  <c r="IT209" i="1"/>
  <c r="IS209" i="1"/>
  <c r="IP209" i="1"/>
  <c r="IM209" i="1"/>
  <c r="IG209" i="1"/>
  <c r="IF209" i="1"/>
  <c r="IE209" i="1"/>
  <c r="IH209" i="1" s="1"/>
  <c r="IW209" i="1" s="1"/>
  <c r="ID209" i="1"/>
  <c r="IA209" i="1"/>
  <c r="HX209" i="1"/>
  <c r="HU209" i="1"/>
  <c r="HQ209" i="1"/>
  <c r="HP209" i="1"/>
  <c r="HO209" i="1"/>
  <c r="HL209" i="1"/>
  <c r="HI209" i="1"/>
  <c r="HF209" i="1"/>
  <c r="GZ209" i="1"/>
  <c r="GW209" i="1"/>
  <c r="GT209" i="1"/>
  <c r="GP209" i="1"/>
  <c r="GO209" i="1"/>
  <c r="GN209" i="1"/>
  <c r="GK209" i="1"/>
  <c r="GH209" i="1"/>
  <c r="GE209" i="1"/>
  <c r="GB209" i="1"/>
  <c r="GA209" i="1"/>
  <c r="FZ209" i="1"/>
  <c r="FY209" i="1"/>
  <c r="FV209" i="1"/>
  <c r="FS209" i="1"/>
  <c r="FO209" i="1"/>
  <c r="FN209" i="1"/>
  <c r="FP209" i="1" s="1"/>
  <c r="FM209" i="1"/>
  <c r="FJ209" i="1"/>
  <c r="FI209" i="1"/>
  <c r="FG209" i="1"/>
  <c r="FB209" i="1"/>
  <c r="FA209" i="1"/>
  <c r="EW209" i="1"/>
  <c r="EU209" i="1"/>
  <c r="ER209" i="1"/>
  <c r="EO209" i="1"/>
  <c r="EM209" i="1"/>
  <c r="HA209" i="1" s="1"/>
  <c r="EL209" i="1"/>
  <c r="EH209" i="1"/>
  <c r="EN209" i="1" s="1"/>
  <c r="EG209" i="1"/>
  <c r="EF209" i="1"/>
  <c r="EC209" i="1"/>
  <c r="DV209" i="1"/>
  <c r="DU209" i="1"/>
  <c r="DW209" i="1" s="1"/>
  <c r="DT209" i="1"/>
  <c r="DQ209" i="1"/>
  <c r="DM209" i="1"/>
  <c r="DL209" i="1"/>
  <c r="DN209" i="1" s="1"/>
  <c r="DK209" i="1"/>
  <c r="DH209" i="1"/>
  <c r="DA209" i="1"/>
  <c r="CZ209" i="1"/>
  <c r="DB209" i="1" s="1"/>
  <c r="CY209" i="1"/>
  <c r="CV209" i="1"/>
  <c r="CS209" i="1"/>
  <c r="CO209" i="1"/>
  <c r="CP209" i="1" s="1"/>
  <c r="CN209" i="1"/>
  <c r="CM209" i="1"/>
  <c r="CJ209" i="1"/>
  <c r="CG209" i="1"/>
  <c r="CC209" i="1"/>
  <c r="CD209" i="1" s="1"/>
  <c r="CB209" i="1"/>
  <c r="CA209" i="1"/>
  <c r="BX209" i="1"/>
  <c r="BU209" i="1"/>
  <c r="BR209" i="1"/>
  <c r="BO209" i="1"/>
  <c r="BL209" i="1"/>
  <c r="BI209" i="1"/>
  <c r="BH209" i="1"/>
  <c r="BG209" i="1"/>
  <c r="DC209" i="1" s="1"/>
  <c r="BF209" i="1"/>
  <c r="BC209" i="1"/>
  <c r="AZ209" i="1"/>
  <c r="AW209" i="1"/>
  <c r="AS209" i="1"/>
  <c r="DD209" i="1" s="1"/>
  <c r="AQ209" i="1"/>
  <c r="AN209" i="1"/>
  <c r="AM209" i="1"/>
  <c r="AL209" i="1"/>
  <c r="AK209" i="1"/>
  <c r="AH209" i="1"/>
  <c r="AE209" i="1"/>
  <c r="AB209" i="1"/>
  <c r="Y209" i="1"/>
  <c r="V209" i="1"/>
  <c r="S209" i="1"/>
  <c r="P209" i="1"/>
  <c r="M209" i="1"/>
  <c r="J209" i="1"/>
  <c r="F209" i="1"/>
  <c r="DY209" i="1" s="1"/>
  <c r="D209" i="1"/>
  <c r="LM208" i="1"/>
  <c r="LJ208" i="1"/>
  <c r="LF208" i="1"/>
  <c r="LG208" i="1" s="1"/>
  <c r="LE208" i="1"/>
  <c r="LD208" i="1"/>
  <c r="LC208" i="1"/>
  <c r="LB208" i="1"/>
  <c r="LA208" i="1"/>
  <c r="KX208" i="1"/>
  <c r="KU208" i="1"/>
  <c r="KR208" i="1"/>
  <c r="KO208" i="1"/>
  <c r="KL208" i="1"/>
  <c r="KH208" i="1"/>
  <c r="KE208" i="1"/>
  <c r="KD208" i="1"/>
  <c r="KC208" i="1"/>
  <c r="JZ208" i="1"/>
  <c r="JW208" i="1"/>
  <c r="JV208" i="1"/>
  <c r="JU208" i="1"/>
  <c r="JT208" i="1"/>
  <c r="JQ208" i="1"/>
  <c r="JN208" i="1"/>
  <c r="JK208" i="1"/>
  <c r="JJ208" i="1"/>
  <c r="JI208" i="1"/>
  <c r="JH208" i="1"/>
  <c r="JE208" i="1"/>
  <c r="JB208" i="1"/>
  <c r="IW208" i="1"/>
  <c r="IV208" i="1"/>
  <c r="IU208" i="1"/>
  <c r="IT208" i="1"/>
  <c r="IS208" i="1"/>
  <c r="IP208" i="1"/>
  <c r="IM208" i="1"/>
  <c r="II208" i="1"/>
  <c r="IX208" i="1" s="1"/>
  <c r="IY208" i="1" s="1"/>
  <c r="IH208" i="1"/>
  <c r="IG208" i="1"/>
  <c r="IF208" i="1"/>
  <c r="IE208" i="1"/>
  <c r="ID208" i="1"/>
  <c r="IA208" i="1"/>
  <c r="HX208" i="1"/>
  <c r="HU208" i="1"/>
  <c r="HR208" i="1"/>
  <c r="HQ208" i="1"/>
  <c r="HP208" i="1"/>
  <c r="HO208" i="1"/>
  <c r="HL208" i="1"/>
  <c r="HI208" i="1"/>
  <c r="HF208" i="1"/>
  <c r="GZ208" i="1"/>
  <c r="GW208" i="1"/>
  <c r="GT208" i="1"/>
  <c r="GQ208" i="1"/>
  <c r="GP208" i="1"/>
  <c r="GO208" i="1"/>
  <c r="GN208" i="1"/>
  <c r="GK208" i="1"/>
  <c r="GH208" i="1"/>
  <c r="GE208" i="1"/>
  <c r="GA208" i="1"/>
  <c r="FZ208" i="1"/>
  <c r="GB208" i="1" s="1"/>
  <c r="FY208" i="1"/>
  <c r="FV208" i="1"/>
  <c r="FS208" i="1"/>
  <c r="FM208" i="1"/>
  <c r="FI208" i="1"/>
  <c r="FI261" i="1" s="1"/>
  <c r="FH208" i="1"/>
  <c r="FN208" i="1" s="1"/>
  <c r="FG208" i="1"/>
  <c r="FB208" i="1"/>
  <c r="FA208" i="1"/>
  <c r="EW208" i="1"/>
  <c r="EW261" i="1" s="1"/>
  <c r="EU208" i="1"/>
  <c r="ER208" i="1"/>
  <c r="EQ208" i="1"/>
  <c r="EQ261" i="1" s="1"/>
  <c r="EM208" i="1"/>
  <c r="EL208" i="1"/>
  <c r="EI208" i="1"/>
  <c r="EH208" i="1"/>
  <c r="EH261" i="1" s="1"/>
  <c r="EF208" i="1"/>
  <c r="EC208" i="1"/>
  <c r="DV208" i="1"/>
  <c r="DW208" i="1" s="1"/>
  <c r="DU208" i="1"/>
  <c r="DT208" i="1"/>
  <c r="DQ208" i="1"/>
  <c r="DM208" i="1"/>
  <c r="DL208" i="1"/>
  <c r="DN208" i="1" s="1"/>
  <c r="DK208" i="1"/>
  <c r="DH208" i="1"/>
  <c r="DA208" i="1"/>
  <c r="CZ208" i="1"/>
  <c r="DB208" i="1" s="1"/>
  <c r="CY208" i="1"/>
  <c r="CV208" i="1"/>
  <c r="CS208" i="1"/>
  <c r="CP208" i="1"/>
  <c r="CO208" i="1"/>
  <c r="CN208" i="1"/>
  <c r="CM208" i="1"/>
  <c r="CJ208" i="1"/>
  <c r="CG208" i="1"/>
  <c r="CD208" i="1"/>
  <c r="CC208" i="1"/>
  <c r="CB208" i="1"/>
  <c r="CA208" i="1"/>
  <c r="BX208" i="1"/>
  <c r="BU208" i="1"/>
  <c r="BR208" i="1"/>
  <c r="BO208" i="1"/>
  <c r="BL208" i="1"/>
  <c r="BI208" i="1"/>
  <c r="BH208" i="1"/>
  <c r="BG208" i="1"/>
  <c r="BF208" i="1"/>
  <c r="BC208" i="1"/>
  <c r="AZ208" i="1"/>
  <c r="AY208" i="1"/>
  <c r="AX208" i="1"/>
  <c r="AX261" i="1" s="1"/>
  <c r="AW208" i="1"/>
  <c r="AU208" i="1"/>
  <c r="AU261" i="1" s="1"/>
  <c r="AW261" i="1" s="1"/>
  <c r="AS208" i="1"/>
  <c r="AR208" i="1"/>
  <c r="AR261" i="1" s="1"/>
  <c r="AQ208" i="1"/>
  <c r="AM208" i="1"/>
  <c r="AN208" i="1" s="1"/>
  <c r="AL208" i="1"/>
  <c r="AK208" i="1"/>
  <c r="AH208" i="1"/>
  <c r="AE208" i="1"/>
  <c r="AB208" i="1"/>
  <c r="Y208" i="1"/>
  <c r="V208" i="1"/>
  <c r="S208" i="1"/>
  <c r="P208" i="1"/>
  <c r="M208" i="1"/>
  <c r="J208" i="1"/>
  <c r="F208" i="1"/>
  <c r="D208" i="1"/>
  <c r="LM207" i="1"/>
  <c r="LJ207" i="1"/>
  <c r="LE207" i="1"/>
  <c r="LC207" i="1"/>
  <c r="LF207" i="1" s="1"/>
  <c r="LB207" i="1"/>
  <c r="LA207" i="1"/>
  <c r="KX207" i="1"/>
  <c r="KU207" i="1"/>
  <c r="KR207" i="1"/>
  <c r="KO207" i="1"/>
  <c r="KL207" i="1"/>
  <c r="KI207" i="1"/>
  <c r="KF207" i="1"/>
  <c r="KE207" i="1"/>
  <c r="KD207" i="1"/>
  <c r="KC207" i="1"/>
  <c r="JZ207" i="1"/>
  <c r="JW207" i="1"/>
  <c r="JV207" i="1"/>
  <c r="JU207" i="1"/>
  <c r="JT207" i="1"/>
  <c r="JQ207" i="1"/>
  <c r="JN207" i="1"/>
  <c r="JJ207" i="1"/>
  <c r="JI207" i="1"/>
  <c r="JK207" i="1" s="1"/>
  <c r="JH207" i="1"/>
  <c r="JE207" i="1"/>
  <c r="JB207" i="1"/>
  <c r="IU207" i="1"/>
  <c r="IT207" i="1"/>
  <c r="IV207" i="1" s="1"/>
  <c r="IS207" i="1"/>
  <c r="IP207" i="1"/>
  <c r="IM207" i="1"/>
  <c r="IG207" i="1"/>
  <c r="IF207" i="1"/>
  <c r="IE207" i="1"/>
  <c r="ID207" i="1"/>
  <c r="IA207" i="1"/>
  <c r="HX207" i="1"/>
  <c r="HU207" i="1"/>
  <c r="HQ207" i="1"/>
  <c r="II207" i="1" s="1"/>
  <c r="IX207" i="1" s="1"/>
  <c r="HP207" i="1"/>
  <c r="IH207" i="1" s="1"/>
  <c r="HO207" i="1"/>
  <c r="HL207" i="1"/>
  <c r="HI207" i="1"/>
  <c r="HF207" i="1"/>
  <c r="HA207" i="1"/>
  <c r="GZ207" i="1"/>
  <c r="GW207" i="1"/>
  <c r="GT207" i="1"/>
  <c r="GQ207" i="1"/>
  <c r="GP207" i="1"/>
  <c r="GO207" i="1"/>
  <c r="GN207" i="1"/>
  <c r="GK207" i="1"/>
  <c r="GH207" i="1"/>
  <c r="GE207" i="1"/>
  <c r="GB207" i="1"/>
  <c r="GA207" i="1"/>
  <c r="FZ207" i="1"/>
  <c r="FY207" i="1"/>
  <c r="FV207" i="1"/>
  <c r="FS207" i="1"/>
  <c r="FO207" i="1"/>
  <c r="FP207" i="1" s="1"/>
  <c r="FN207" i="1"/>
  <c r="FM207" i="1"/>
  <c r="FJ207" i="1"/>
  <c r="FG207" i="1"/>
  <c r="FC207" i="1"/>
  <c r="FB207" i="1"/>
  <c r="FD207" i="1" s="1"/>
  <c r="FA207" i="1"/>
  <c r="EX207" i="1"/>
  <c r="EU207" i="1"/>
  <c r="ER207" i="1"/>
  <c r="EN207" i="1"/>
  <c r="EM207" i="1"/>
  <c r="EO207" i="1" s="1"/>
  <c r="EL207" i="1"/>
  <c r="EI207" i="1"/>
  <c r="EF207" i="1"/>
  <c r="EC207" i="1"/>
  <c r="DW207" i="1"/>
  <c r="DV207" i="1"/>
  <c r="DU207" i="1"/>
  <c r="DT207" i="1"/>
  <c r="DQ207" i="1"/>
  <c r="DM207" i="1"/>
  <c r="DL207" i="1"/>
  <c r="DN207" i="1" s="1"/>
  <c r="DK207" i="1"/>
  <c r="DH207" i="1"/>
  <c r="DA207" i="1"/>
  <c r="CZ207" i="1"/>
  <c r="DB207" i="1" s="1"/>
  <c r="CY207" i="1"/>
  <c r="CV207" i="1"/>
  <c r="CS207" i="1"/>
  <c r="CP207" i="1"/>
  <c r="CO207" i="1"/>
  <c r="CN207" i="1"/>
  <c r="CM207" i="1"/>
  <c r="CJ207" i="1"/>
  <c r="CG207" i="1"/>
  <c r="CC207" i="1"/>
  <c r="CD207" i="1" s="1"/>
  <c r="CB207" i="1"/>
  <c r="CA207" i="1"/>
  <c r="BX207" i="1"/>
  <c r="BU207" i="1"/>
  <c r="BR207" i="1"/>
  <c r="BO207" i="1"/>
  <c r="BL207" i="1"/>
  <c r="BI207" i="1"/>
  <c r="BH207" i="1"/>
  <c r="DD207" i="1" s="1"/>
  <c r="BG207" i="1"/>
  <c r="DC207" i="1" s="1"/>
  <c r="BF207" i="1"/>
  <c r="BC207" i="1"/>
  <c r="AZ207" i="1"/>
  <c r="AW207" i="1"/>
  <c r="AT207" i="1"/>
  <c r="AQ207" i="1"/>
  <c r="AM207" i="1"/>
  <c r="AN207" i="1" s="1"/>
  <c r="AL207" i="1"/>
  <c r="DX207" i="1" s="1"/>
  <c r="AK207" i="1"/>
  <c r="AH207" i="1"/>
  <c r="AE207" i="1"/>
  <c r="AB207" i="1"/>
  <c r="Y207" i="1"/>
  <c r="V207" i="1"/>
  <c r="S207" i="1"/>
  <c r="P207" i="1"/>
  <c r="M207" i="1"/>
  <c r="J207" i="1"/>
  <c r="G207" i="1"/>
  <c r="D207" i="1"/>
  <c r="KT206" i="1"/>
  <c r="JF206" i="1"/>
  <c r="HZ206" i="1"/>
  <c r="GL206" i="1"/>
  <c r="GD206" i="1"/>
  <c r="FF206" i="1"/>
  <c r="DR206" i="1"/>
  <c r="CT206" i="1"/>
  <c r="CL206" i="1"/>
  <c r="BV206" i="1"/>
  <c r="BN206" i="1"/>
  <c r="AX206" i="1"/>
  <c r="AZ206" i="1" s="1"/>
  <c r="AP206" i="1"/>
  <c r="Z206" i="1"/>
  <c r="B206" i="1"/>
  <c r="LM205" i="1"/>
  <c r="LJ205" i="1"/>
  <c r="LE205" i="1"/>
  <c r="LG205" i="1" s="1"/>
  <c r="LC205" i="1"/>
  <c r="LF205" i="1" s="1"/>
  <c r="LB205" i="1"/>
  <c r="LA205" i="1"/>
  <c r="KX205" i="1"/>
  <c r="KU205" i="1"/>
  <c r="KR205" i="1"/>
  <c r="KO205" i="1"/>
  <c r="KL205" i="1"/>
  <c r="KI205" i="1"/>
  <c r="KG205" i="1"/>
  <c r="KF205" i="1"/>
  <c r="KE205" i="1"/>
  <c r="KD205" i="1"/>
  <c r="KC205" i="1"/>
  <c r="JZ205" i="1"/>
  <c r="JV205" i="1"/>
  <c r="JW205" i="1" s="1"/>
  <c r="JU205" i="1"/>
  <c r="JT205" i="1"/>
  <c r="JQ205" i="1"/>
  <c r="JN205" i="1"/>
  <c r="JJ205" i="1"/>
  <c r="JI205" i="1"/>
  <c r="JH205" i="1"/>
  <c r="JE205" i="1"/>
  <c r="JB205" i="1"/>
  <c r="IV205" i="1"/>
  <c r="IU205" i="1"/>
  <c r="IT205" i="1"/>
  <c r="IS205" i="1"/>
  <c r="IP205" i="1"/>
  <c r="IM205" i="1"/>
  <c r="IH205" i="1"/>
  <c r="IF205" i="1"/>
  <c r="IG205" i="1" s="1"/>
  <c r="IE205" i="1"/>
  <c r="ID205" i="1"/>
  <c r="IA205" i="1"/>
  <c r="HX205" i="1"/>
  <c r="HU205" i="1"/>
  <c r="HR205" i="1"/>
  <c r="HQ205" i="1"/>
  <c r="II205" i="1" s="1"/>
  <c r="IX205" i="1" s="1"/>
  <c r="HP205" i="1"/>
  <c r="HO205" i="1"/>
  <c r="HL205" i="1"/>
  <c r="HI205" i="1"/>
  <c r="HF205" i="1"/>
  <c r="GZ205" i="1"/>
  <c r="GW205" i="1"/>
  <c r="GT205" i="1"/>
  <c r="GP205" i="1"/>
  <c r="GO205" i="1"/>
  <c r="GQ205" i="1" s="1"/>
  <c r="GN205" i="1"/>
  <c r="GK205" i="1"/>
  <c r="GH205" i="1"/>
  <c r="GE205" i="1"/>
  <c r="GB205" i="1"/>
  <c r="GA205" i="1"/>
  <c r="FZ205" i="1"/>
  <c r="FY205" i="1"/>
  <c r="FV205" i="1"/>
  <c r="FS205" i="1"/>
  <c r="FP205" i="1"/>
  <c r="FO205" i="1"/>
  <c r="FN205" i="1"/>
  <c r="FM205" i="1"/>
  <c r="FJ205" i="1"/>
  <c r="FG205" i="1"/>
  <c r="FD205" i="1"/>
  <c r="FC205" i="1"/>
  <c r="FB205" i="1"/>
  <c r="FA205" i="1"/>
  <c r="EX205" i="1"/>
  <c r="EU205" i="1"/>
  <c r="ER205" i="1"/>
  <c r="EN205" i="1"/>
  <c r="HB205" i="1" s="1"/>
  <c r="EM205" i="1"/>
  <c r="EL205" i="1"/>
  <c r="EI205" i="1"/>
  <c r="EF205" i="1"/>
  <c r="EC205" i="1"/>
  <c r="DV205" i="1"/>
  <c r="DW205" i="1" s="1"/>
  <c r="DU205" i="1"/>
  <c r="DT205" i="1"/>
  <c r="DQ205" i="1"/>
  <c r="DM205" i="1"/>
  <c r="DL205" i="1"/>
  <c r="DN205" i="1" s="1"/>
  <c r="DK205" i="1"/>
  <c r="DH205" i="1"/>
  <c r="DA205" i="1"/>
  <c r="CZ205" i="1"/>
  <c r="DB205" i="1" s="1"/>
  <c r="CY205" i="1"/>
  <c r="CV205" i="1"/>
  <c r="CS205" i="1"/>
  <c r="CP205" i="1"/>
  <c r="CO205" i="1"/>
  <c r="CN205" i="1"/>
  <c r="CM205" i="1"/>
  <c r="CJ205" i="1"/>
  <c r="CG205" i="1"/>
  <c r="CD205" i="1"/>
  <c r="CC205" i="1"/>
  <c r="CB205" i="1"/>
  <c r="CA205" i="1"/>
  <c r="BX205" i="1"/>
  <c r="BU205" i="1"/>
  <c r="BR205" i="1"/>
  <c r="BO205" i="1"/>
  <c r="BL205" i="1"/>
  <c r="BH205" i="1"/>
  <c r="BI205" i="1" s="1"/>
  <c r="BG205" i="1"/>
  <c r="DC205" i="1" s="1"/>
  <c r="BF205" i="1"/>
  <c r="BC205" i="1"/>
  <c r="AZ205" i="1"/>
  <c r="AW205" i="1"/>
  <c r="AT205" i="1"/>
  <c r="AQ205" i="1"/>
  <c r="AN205" i="1"/>
  <c r="AM205" i="1"/>
  <c r="AL205" i="1"/>
  <c r="AK205" i="1"/>
  <c r="AH205" i="1"/>
  <c r="AE205" i="1"/>
  <c r="AB205" i="1"/>
  <c r="Y205" i="1"/>
  <c r="V205" i="1"/>
  <c r="S205" i="1"/>
  <c r="P205" i="1"/>
  <c r="M205" i="1"/>
  <c r="J205" i="1"/>
  <c r="G205" i="1"/>
  <c r="D205" i="1"/>
  <c r="LM204" i="1"/>
  <c r="LJ204" i="1"/>
  <c r="LG204" i="1"/>
  <c r="LF204" i="1"/>
  <c r="LE204" i="1"/>
  <c r="LC204" i="1"/>
  <c r="LD204" i="1" s="1"/>
  <c r="LB204" i="1"/>
  <c r="LA204" i="1"/>
  <c r="KX204" i="1"/>
  <c r="KU204" i="1"/>
  <c r="KR204" i="1"/>
  <c r="KO204" i="1"/>
  <c r="KL204" i="1"/>
  <c r="KI204" i="1"/>
  <c r="KH204" i="1"/>
  <c r="KE204" i="1"/>
  <c r="KD204" i="1"/>
  <c r="KF204" i="1" s="1"/>
  <c r="KC204" i="1"/>
  <c r="JZ204" i="1"/>
  <c r="JV204" i="1"/>
  <c r="JW204" i="1" s="1"/>
  <c r="JU204" i="1"/>
  <c r="JT204" i="1"/>
  <c r="JQ204" i="1"/>
  <c r="JN204" i="1"/>
  <c r="JJ204" i="1"/>
  <c r="JK204" i="1" s="1"/>
  <c r="JI204" i="1"/>
  <c r="JH204" i="1"/>
  <c r="JE204" i="1"/>
  <c r="JB204" i="1"/>
  <c r="IX204" i="1"/>
  <c r="IV204" i="1"/>
  <c r="IU204" i="1"/>
  <c r="IT204" i="1"/>
  <c r="IS204" i="1"/>
  <c r="IP204" i="1"/>
  <c r="IM204" i="1"/>
  <c r="IJ204" i="1"/>
  <c r="II204" i="1"/>
  <c r="IH204" i="1"/>
  <c r="IW204" i="1" s="1"/>
  <c r="IF204" i="1"/>
  <c r="IG204" i="1" s="1"/>
  <c r="IE204" i="1"/>
  <c r="ID204" i="1"/>
  <c r="IA204" i="1"/>
  <c r="HX204" i="1"/>
  <c r="HU204" i="1"/>
  <c r="HR204" i="1"/>
  <c r="HQ204" i="1"/>
  <c r="HP204" i="1"/>
  <c r="HO204" i="1"/>
  <c r="HL204" i="1"/>
  <c r="HI204" i="1"/>
  <c r="HF204" i="1"/>
  <c r="GZ204" i="1"/>
  <c r="GW204" i="1"/>
  <c r="GT204" i="1"/>
  <c r="GP204" i="1"/>
  <c r="GO204" i="1"/>
  <c r="GQ204" i="1" s="1"/>
  <c r="GN204" i="1"/>
  <c r="GK204" i="1"/>
  <c r="GH204" i="1"/>
  <c r="GE204" i="1"/>
  <c r="GA204" i="1"/>
  <c r="FZ204" i="1"/>
  <c r="GB204" i="1" s="1"/>
  <c r="FY204" i="1"/>
  <c r="FV204" i="1"/>
  <c r="FS204" i="1"/>
  <c r="FP204" i="1"/>
  <c r="FO204" i="1"/>
  <c r="FN204" i="1"/>
  <c r="FM204" i="1"/>
  <c r="FJ204" i="1"/>
  <c r="FG204" i="1"/>
  <c r="FD204" i="1"/>
  <c r="FC204" i="1"/>
  <c r="FB204" i="1"/>
  <c r="FA204" i="1"/>
  <c r="EX204" i="1"/>
  <c r="EU204" i="1"/>
  <c r="ER204" i="1"/>
  <c r="EN204" i="1"/>
  <c r="EO204" i="1" s="1"/>
  <c r="EM204" i="1"/>
  <c r="HA204" i="1" s="1"/>
  <c r="EL204" i="1"/>
  <c r="EI204" i="1"/>
  <c r="EF204" i="1"/>
  <c r="EC204" i="1"/>
  <c r="DV204" i="1"/>
  <c r="DW204" i="1" s="1"/>
  <c r="DU204" i="1"/>
  <c r="DT204" i="1"/>
  <c r="DQ204" i="1"/>
  <c r="DN204" i="1"/>
  <c r="DM204" i="1"/>
  <c r="DL204" i="1"/>
  <c r="DK204" i="1"/>
  <c r="DH204" i="1"/>
  <c r="DB204" i="1"/>
  <c r="DA204" i="1"/>
  <c r="CZ204" i="1"/>
  <c r="CY204" i="1"/>
  <c r="CV204" i="1"/>
  <c r="CS204" i="1"/>
  <c r="CO204" i="1"/>
  <c r="CN204" i="1"/>
  <c r="CP204" i="1" s="1"/>
  <c r="CM204" i="1"/>
  <c r="CJ204" i="1"/>
  <c r="CG204" i="1"/>
  <c r="CD204" i="1"/>
  <c r="CC204" i="1"/>
  <c r="CB204" i="1"/>
  <c r="CA204" i="1"/>
  <c r="BX204" i="1"/>
  <c r="BU204" i="1"/>
  <c r="BR204" i="1"/>
  <c r="BO204" i="1"/>
  <c r="BL204" i="1"/>
  <c r="BH204" i="1"/>
  <c r="DD204" i="1" s="1"/>
  <c r="DY204" i="1" s="1"/>
  <c r="BG204" i="1"/>
  <c r="BI204" i="1" s="1"/>
  <c r="BF204" i="1"/>
  <c r="BC204" i="1"/>
  <c r="AZ204" i="1"/>
  <c r="AW204" i="1"/>
  <c r="AT204" i="1"/>
  <c r="AQ204" i="1"/>
  <c r="AM204" i="1"/>
  <c r="AL204" i="1"/>
  <c r="AK204" i="1"/>
  <c r="AH204" i="1"/>
  <c r="AE204" i="1"/>
  <c r="AB204" i="1"/>
  <c r="Y204" i="1"/>
  <c r="V204" i="1"/>
  <c r="S204" i="1"/>
  <c r="P204" i="1"/>
  <c r="M204" i="1"/>
  <c r="J204" i="1"/>
  <c r="G204" i="1"/>
  <c r="D204" i="1"/>
  <c r="LM203" i="1"/>
  <c r="LJ203" i="1"/>
  <c r="LC203" i="1"/>
  <c r="LB203" i="1"/>
  <c r="LD203" i="1" s="1"/>
  <c r="LA203" i="1"/>
  <c r="KX203" i="1"/>
  <c r="KU203" i="1"/>
  <c r="KR203" i="1"/>
  <c r="KO203" i="1"/>
  <c r="KM203" i="1"/>
  <c r="KL203" i="1"/>
  <c r="KH203" i="1"/>
  <c r="LF203" i="1" s="1"/>
  <c r="KG203" i="1"/>
  <c r="LE203" i="1" s="1"/>
  <c r="LG203" i="1" s="1"/>
  <c r="KF203" i="1"/>
  <c r="KE203" i="1"/>
  <c r="KD203" i="1"/>
  <c r="KC203" i="1"/>
  <c r="JZ203" i="1"/>
  <c r="JV203" i="1"/>
  <c r="JU203" i="1"/>
  <c r="JT203" i="1"/>
  <c r="JQ203" i="1"/>
  <c r="JN203" i="1"/>
  <c r="JJ203" i="1"/>
  <c r="JI203" i="1"/>
  <c r="JK203" i="1" s="1"/>
  <c r="JH203" i="1"/>
  <c r="JE203" i="1"/>
  <c r="JB203" i="1"/>
  <c r="IU203" i="1"/>
  <c r="IT203" i="1"/>
  <c r="IV203" i="1" s="1"/>
  <c r="IS203" i="1"/>
  <c r="IP203" i="1"/>
  <c r="IM203" i="1"/>
  <c r="IF203" i="1"/>
  <c r="IE203" i="1"/>
  <c r="ID203" i="1"/>
  <c r="IA203" i="1"/>
  <c r="HX203" i="1"/>
  <c r="HU203" i="1"/>
  <c r="HQ203" i="1"/>
  <c r="HP203" i="1"/>
  <c r="HO203" i="1"/>
  <c r="HL203" i="1"/>
  <c r="HI203" i="1"/>
  <c r="HF203" i="1"/>
  <c r="GZ203" i="1"/>
  <c r="GW203" i="1"/>
  <c r="GT203" i="1"/>
  <c r="GP203" i="1"/>
  <c r="GQ203" i="1" s="1"/>
  <c r="GO203" i="1"/>
  <c r="GN203" i="1"/>
  <c r="GK203" i="1"/>
  <c r="GH203" i="1"/>
  <c r="GE203" i="1"/>
  <c r="GB203" i="1"/>
  <c r="GA203" i="1"/>
  <c r="FZ203" i="1"/>
  <c r="FY203" i="1"/>
  <c r="FV203" i="1"/>
  <c r="FS203" i="1"/>
  <c r="FP203" i="1"/>
  <c r="FO203" i="1"/>
  <c r="FN203" i="1"/>
  <c r="FM203" i="1"/>
  <c r="FJ203" i="1"/>
  <c r="FG203" i="1"/>
  <c r="FC203" i="1"/>
  <c r="FB203" i="1"/>
  <c r="FD203" i="1" s="1"/>
  <c r="FA203" i="1"/>
  <c r="EX203" i="1"/>
  <c r="EU203" i="1"/>
  <c r="ER203" i="1"/>
  <c r="EN203" i="1"/>
  <c r="HB203" i="1" s="1"/>
  <c r="EM203" i="1"/>
  <c r="EO203" i="1" s="1"/>
  <c r="EL203" i="1"/>
  <c r="EI203" i="1"/>
  <c r="EF203" i="1"/>
  <c r="EC203" i="1"/>
  <c r="DV203" i="1"/>
  <c r="DU203" i="1"/>
  <c r="DW203" i="1" s="1"/>
  <c r="DT203" i="1"/>
  <c r="DQ203" i="1"/>
  <c r="DN203" i="1"/>
  <c r="DM203" i="1"/>
  <c r="DL203" i="1"/>
  <c r="DK203" i="1"/>
  <c r="DH203" i="1"/>
  <c r="DB203" i="1"/>
  <c r="DA203" i="1"/>
  <c r="CZ203" i="1"/>
  <c r="CY203" i="1"/>
  <c r="CV203" i="1"/>
  <c r="CS203" i="1"/>
  <c r="CP203" i="1"/>
  <c r="CO203" i="1"/>
  <c r="CN203" i="1"/>
  <c r="CM203" i="1"/>
  <c r="CJ203" i="1"/>
  <c r="CG203" i="1"/>
  <c r="CD203" i="1"/>
  <c r="CC203" i="1"/>
  <c r="CB203" i="1"/>
  <c r="CA203" i="1"/>
  <c r="BX203" i="1"/>
  <c r="BU203" i="1"/>
  <c r="BR203" i="1"/>
  <c r="BO203" i="1"/>
  <c r="BL203" i="1"/>
  <c r="BH203" i="1"/>
  <c r="BI203" i="1" s="1"/>
  <c r="BG203" i="1"/>
  <c r="DC203" i="1" s="1"/>
  <c r="BF203" i="1"/>
  <c r="BC203" i="1"/>
  <c r="AZ203" i="1"/>
  <c r="AW203" i="1"/>
  <c r="AT203" i="1"/>
  <c r="AQ203" i="1"/>
  <c r="AN203" i="1"/>
  <c r="AM203" i="1"/>
  <c r="AL203" i="1"/>
  <c r="AK203" i="1"/>
  <c r="AH203" i="1"/>
  <c r="AE203" i="1"/>
  <c r="AB203" i="1"/>
  <c r="Y203" i="1"/>
  <c r="V203" i="1"/>
  <c r="S203" i="1"/>
  <c r="P203" i="1"/>
  <c r="M203" i="1"/>
  <c r="J203" i="1"/>
  <c r="G203" i="1"/>
  <c r="D203" i="1"/>
  <c r="LM202" i="1"/>
  <c r="LJ202" i="1"/>
  <c r="LE202" i="1"/>
  <c r="LG202" i="1" s="1"/>
  <c r="LC202" i="1"/>
  <c r="LD202" i="1" s="1"/>
  <c r="LB202" i="1"/>
  <c r="LA202" i="1"/>
  <c r="KX202" i="1"/>
  <c r="KU202" i="1"/>
  <c r="KR202" i="1"/>
  <c r="KO202" i="1"/>
  <c r="KL202" i="1"/>
  <c r="KI202" i="1"/>
  <c r="KH202" i="1"/>
  <c r="LF202" i="1" s="1"/>
  <c r="KG202" i="1"/>
  <c r="KE202" i="1"/>
  <c r="KD202" i="1"/>
  <c r="KF202" i="1" s="1"/>
  <c r="KC202" i="1"/>
  <c r="JZ202" i="1"/>
  <c r="JV202" i="1"/>
  <c r="JT202" i="1"/>
  <c r="JP202" i="1"/>
  <c r="JO202" i="1"/>
  <c r="JN202" i="1"/>
  <c r="JK202" i="1"/>
  <c r="JJ202" i="1"/>
  <c r="JI202" i="1"/>
  <c r="JH202" i="1"/>
  <c r="JE202" i="1"/>
  <c r="JB202" i="1"/>
  <c r="IW202" i="1"/>
  <c r="IU202" i="1"/>
  <c r="IV202" i="1" s="1"/>
  <c r="IT202" i="1"/>
  <c r="IS202" i="1"/>
  <c r="IP202" i="1"/>
  <c r="IM202" i="1"/>
  <c r="II202" i="1"/>
  <c r="IX202" i="1" s="1"/>
  <c r="IY202" i="1" s="1"/>
  <c r="IH202" i="1"/>
  <c r="IG202" i="1"/>
  <c r="IF202" i="1"/>
  <c r="IE202" i="1"/>
  <c r="ID202" i="1"/>
  <c r="IA202" i="1"/>
  <c r="HX202" i="1"/>
  <c r="HU202" i="1"/>
  <c r="HQ202" i="1"/>
  <c r="HR202" i="1" s="1"/>
  <c r="HP202" i="1"/>
  <c r="HO202" i="1"/>
  <c r="HL202" i="1"/>
  <c r="HI202" i="1"/>
  <c r="HF202" i="1"/>
  <c r="GZ202" i="1"/>
  <c r="GW202" i="1"/>
  <c r="GT202" i="1"/>
  <c r="GQ202" i="1"/>
  <c r="GP202" i="1"/>
  <c r="GO202" i="1"/>
  <c r="GN202" i="1"/>
  <c r="GK202" i="1"/>
  <c r="GH202" i="1"/>
  <c r="GE202" i="1"/>
  <c r="GA202" i="1"/>
  <c r="FZ202" i="1"/>
  <c r="GB202" i="1" s="1"/>
  <c r="FY202" i="1"/>
  <c r="FV202" i="1"/>
  <c r="FS202" i="1"/>
  <c r="FO202" i="1"/>
  <c r="FN202" i="1"/>
  <c r="FP202" i="1" s="1"/>
  <c r="FM202" i="1"/>
  <c r="FJ202" i="1"/>
  <c r="FG202" i="1"/>
  <c r="FC202" i="1"/>
  <c r="FD202" i="1" s="1"/>
  <c r="FB202" i="1"/>
  <c r="FA202" i="1"/>
  <c r="EX202" i="1"/>
  <c r="EU202" i="1"/>
  <c r="ER202" i="1"/>
  <c r="EO202" i="1"/>
  <c r="EN202" i="1"/>
  <c r="HB202" i="1" s="1"/>
  <c r="EM202" i="1"/>
  <c r="HA202" i="1" s="1"/>
  <c r="EL202" i="1"/>
  <c r="EI202" i="1"/>
  <c r="EF202" i="1"/>
  <c r="EC202" i="1"/>
  <c r="DU202" i="1"/>
  <c r="DT202" i="1"/>
  <c r="DQ202" i="1"/>
  <c r="DP202" i="1"/>
  <c r="DV202" i="1" s="1"/>
  <c r="DW202" i="1" s="1"/>
  <c r="DN202" i="1"/>
  <c r="DM202" i="1"/>
  <c r="DL202" i="1"/>
  <c r="DK202" i="1"/>
  <c r="DH202" i="1"/>
  <c r="DB202" i="1"/>
  <c r="DA202" i="1"/>
  <c r="CZ202" i="1"/>
  <c r="CY202" i="1"/>
  <c r="CV202" i="1"/>
  <c r="CS202" i="1"/>
  <c r="CP202" i="1"/>
  <c r="CO202" i="1"/>
  <c r="CN202" i="1"/>
  <c r="CM202" i="1"/>
  <c r="CJ202" i="1"/>
  <c r="CG202" i="1"/>
  <c r="CC202" i="1"/>
  <c r="CB202" i="1"/>
  <c r="CD202" i="1" s="1"/>
  <c r="CA202" i="1"/>
  <c r="BX202" i="1"/>
  <c r="BU202" i="1"/>
  <c r="BR202" i="1"/>
  <c r="BO202" i="1"/>
  <c r="BL202" i="1"/>
  <c r="BH202" i="1"/>
  <c r="DD202" i="1" s="1"/>
  <c r="BG202" i="1"/>
  <c r="BF202" i="1"/>
  <c r="BE202" i="1"/>
  <c r="BC202" i="1"/>
  <c r="AZ202" i="1"/>
  <c r="AW202" i="1"/>
  <c r="AT202" i="1"/>
  <c r="AQ202" i="1"/>
  <c r="AM202" i="1"/>
  <c r="AN202" i="1" s="1"/>
  <c r="AL202" i="1"/>
  <c r="AK202" i="1"/>
  <c r="AH202" i="1"/>
  <c r="AE202" i="1"/>
  <c r="AB202" i="1"/>
  <c r="Y202" i="1"/>
  <c r="V202" i="1"/>
  <c r="S202" i="1"/>
  <c r="P202" i="1"/>
  <c r="M202" i="1"/>
  <c r="J202" i="1"/>
  <c r="G202" i="1"/>
  <c r="D202" i="1"/>
  <c r="LM201" i="1"/>
  <c r="LJ201" i="1"/>
  <c r="LD201" i="1"/>
  <c r="LC201" i="1"/>
  <c r="LB201" i="1"/>
  <c r="LE201" i="1" s="1"/>
  <c r="LG201" i="1" s="1"/>
  <c r="LA201" i="1"/>
  <c r="KX201" i="1"/>
  <c r="KU201" i="1"/>
  <c r="KR201" i="1"/>
  <c r="KO201" i="1"/>
  <c r="KL201" i="1"/>
  <c r="KH201" i="1"/>
  <c r="LF201" i="1" s="1"/>
  <c r="KE201" i="1"/>
  <c r="KF201" i="1" s="1"/>
  <c r="KD201" i="1"/>
  <c r="KC201" i="1"/>
  <c r="JZ201" i="1"/>
  <c r="JW201" i="1"/>
  <c r="JV201" i="1"/>
  <c r="JU201" i="1"/>
  <c r="JT201" i="1"/>
  <c r="JQ201" i="1"/>
  <c r="JP201" i="1"/>
  <c r="JO201" i="1"/>
  <c r="JN201" i="1"/>
  <c r="JK201" i="1"/>
  <c r="JJ201" i="1"/>
  <c r="JI201" i="1"/>
  <c r="JH201" i="1"/>
  <c r="JE201" i="1"/>
  <c r="JB201" i="1"/>
  <c r="IW201" i="1"/>
  <c r="IU201" i="1"/>
  <c r="IV201" i="1" s="1"/>
  <c r="IT201" i="1"/>
  <c r="IS201" i="1"/>
  <c r="IP201" i="1"/>
  <c r="IM201" i="1"/>
  <c r="II201" i="1"/>
  <c r="IX201" i="1" s="1"/>
  <c r="IH201" i="1"/>
  <c r="IG201" i="1"/>
  <c r="IF201" i="1"/>
  <c r="IE201" i="1"/>
  <c r="ID201" i="1"/>
  <c r="IA201" i="1"/>
  <c r="HX201" i="1"/>
  <c r="HU201" i="1"/>
  <c r="HQ201" i="1"/>
  <c r="HR201" i="1" s="1"/>
  <c r="HP201" i="1"/>
  <c r="HO201" i="1"/>
  <c r="HL201" i="1"/>
  <c r="HI201" i="1"/>
  <c r="HF201" i="1"/>
  <c r="GZ201" i="1"/>
  <c r="GW201" i="1"/>
  <c r="GT201" i="1"/>
  <c r="GP201" i="1"/>
  <c r="GO201" i="1"/>
  <c r="GQ201" i="1" s="1"/>
  <c r="GN201" i="1"/>
  <c r="GK201" i="1"/>
  <c r="GH201" i="1"/>
  <c r="GE201" i="1"/>
  <c r="GA201" i="1"/>
  <c r="FZ201" i="1"/>
  <c r="GB201" i="1" s="1"/>
  <c r="FY201" i="1"/>
  <c r="FV201" i="1"/>
  <c r="FS201" i="1"/>
  <c r="FO201" i="1"/>
  <c r="FP201" i="1" s="1"/>
  <c r="FN201" i="1"/>
  <c r="FM201" i="1"/>
  <c r="FJ201" i="1"/>
  <c r="FG201" i="1"/>
  <c r="FC201" i="1"/>
  <c r="FD201" i="1" s="1"/>
  <c r="FB201" i="1"/>
  <c r="FA201" i="1"/>
  <c r="EX201" i="1"/>
  <c r="EU201" i="1"/>
  <c r="ER201" i="1"/>
  <c r="EO201" i="1"/>
  <c r="EN201" i="1"/>
  <c r="HB201" i="1" s="1"/>
  <c r="EM201" i="1"/>
  <c r="HA201" i="1" s="1"/>
  <c r="HC201" i="1" s="1"/>
  <c r="EL201" i="1"/>
  <c r="EI201" i="1"/>
  <c r="EF201" i="1"/>
  <c r="EC201" i="1"/>
  <c r="DW201" i="1"/>
  <c r="DV201" i="1"/>
  <c r="DU201" i="1"/>
  <c r="DT201" i="1"/>
  <c r="DQ201" i="1"/>
  <c r="DM201" i="1"/>
  <c r="DL201" i="1"/>
  <c r="DK201" i="1"/>
  <c r="DH201" i="1"/>
  <c r="DA201" i="1"/>
  <c r="CZ201" i="1"/>
  <c r="DB201" i="1" s="1"/>
  <c r="CY201" i="1"/>
  <c r="CV201" i="1"/>
  <c r="CS201" i="1"/>
  <c r="CO201" i="1"/>
  <c r="CN201" i="1"/>
  <c r="CP201" i="1" s="1"/>
  <c r="CM201" i="1"/>
  <c r="CJ201" i="1"/>
  <c r="CG201" i="1"/>
  <c r="CC201" i="1"/>
  <c r="CD201" i="1" s="1"/>
  <c r="CB201" i="1"/>
  <c r="CA201" i="1"/>
  <c r="BX201" i="1"/>
  <c r="BU201" i="1"/>
  <c r="BR201" i="1"/>
  <c r="BO201" i="1"/>
  <c r="BL201" i="1"/>
  <c r="BG201" i="1"/>
  <c r="DC201" i="1" s="1"/>
  <c r="BE201" i="1"/>
  <c r="BC201" i="1"/>
  <c r="AZ201" i="1"/>
  <c r="AW201" i="1"/>
  <c r="AT201" i="1"/>
  <c r="AQ201" i="1"/>
  <c r="AM201" i="1"/>
  <c r="AL201" i="1"/>
  <c r="AK201" i="1"/>
  <c r="AH201" i="1"/>
  <c r="AE201" i="1"/>
  <c r="AB201" i="1"/>
  <c r="Y201" i="1"/>
  <c r="V201" i="1"/>
  <c r="S201" i="1"/>
  <c r="P201" i="1"/>
  <c r="M201" i="1"/>
  <c r="J201" i="1"/>
  <c r="G201" i="1"/>
  <c r="D201" i="1"/>
  <c r="LM200" i="1"/>
  <c r="LJ200" i="1"/>
  <c r="LG200" i="1"/>
  <c r="LF200" i="1"/>
  <c r="LE200" i="1"/>
  <c r="LC200" i="1"/>
  <c r="LB200" i="1"/>
  <c r="LD200" i="1" s="1"/>
  <c r="LA200" i="1"/>
  <c r="KX200" i="1"/>
  <c r="KU200" i="1"/>
  <c r="KR200" i="1"/>
  <c r="KO200" i="1"/>
  <c r="KL200" i="1"/>
  <c r="KI200" i="1"/>
  <c r="KH200" i="1"/>
  <c r="KF200" i="1"/>
  <c r="KE200" i="1"/>
  <c r="KD200" i="1"/>
  <c r="KC200" i="1"/>
  <c r="JZ200" i="1"/>
  <c r="JT200" i="1"/>
  <c r="JP200" i="1"/>
  <c r="JV200" i="1" s="1"/>
  <c r="JO200" i="1"/>
  <c r="JU200" i="1" s="1"/>
  <c r="JW200" i="1" s="1"/>
  <c r="JN200" i="1"/>
  <c r="JJ200" i="1"/>
  <c r="JI200" i="1"/>
  <c r="JK200" i="1" s="1"/>
  <c r="JH200" i="1"/>
  <c r="JE200" i="1"/>
  <c r="JB200" i="1"/>
  <c r="IU200" i="1"/>
  <c r="IT200" i="1"/>
  <c r="IV200" i="1" s="1"/>
  <c r="IS200" i="1"/>
  <c r="IP200" i="1"/>
  <c r="IM200" i="1"/>
  <c r="IF200" i="1"/>
  <c r="IE200" i="1"/>
  <c r="ID200" i="1"/>
  <c r="IA200" i="1"/>
  <c r="HX200" i="1"/>
  <c r="HU200" i="1"/>
  <c r="HQ200" i="1"/>
  <c r="HP200" i="1"/>
  <c r="HO200" i="1"/>
  <c r="HL200" i="1"/>
  <c r="HI200" i="1"/>
  <c r="HF200" i="1"/>
  <c r="GZ200" i="1"/>
  <c r="GW200" i="1"/>
  <c r="GT200" i="1"/>
  <c r="GP200" i="1"/>
  <c r="GQ200" i="1" s="1"/>
  <c r="GO200" i="1"/>
  <c r="GN200" i="1"/>
  <c r="GK200" i="1"/>
  <c r="GH200" i="1"/>
  <c r="GE200" i="1"/>
  <c r="GB200" i="1"/>
  <c r="GA200" i="1"/>
  <c r="FZ200" i="1"/>
  <c r="FY200" i="1"/>
  <c r="FV200" i="1"/>
  <c r="FS200" i="1"/>
  <c r="FP200" i="1"/>
  <c r="FO200" i="1"/>
  <c r="FN200" i="1"/>
  <c r="FM200" i="1"/>
  <c r="FJ200" i="1"/>
  <c r="FG200" i="1"/>
  <c r="FC200" i="1"/>
  <c r="FB200" i="1"/>
  <c r="FD200" i="1" s="1"/>
  <c r="FA200" i="1"/>
  <c r="EX200" i="1"/>
  <c r="EU200" i="1"/>
  <c r="ER200" i="1"/>
  <c r="EN200" i="1"/>
  <c r="HB200" i="1" s="1"/>
  <c r="EM200" i="1"/>
  <c r="EO200" i="1" s="1"/>
  <c r="EL200" i="1"/>
  <c r="EI200" i="1"/>
  <c r="EF200" i="1"/>
  <c r="EC200" i="1"/>
  <c r="DV200" i="1"/>
  <c r="DU200" i="1"/>
  <c r="DT200" i="1"/>
  <c r="DQ200" i="1"/>
  <c r="DN200" i="1"/>
  <c r="DM200" i="1"/>
  <c r="DL200" i="1"/>
  <c r="DK200" i="1"/>
  <c r="DH200" i="1"/>
  <c r="DB200" i="1"/>
  <c r="DA200" i="1"/>
  <c r="CZ200" i="1"/>
  <c r="CY200" i="1"/>
  <c r="CV200" i="1"/>
  <c r="CS200" i="1"/>
  <c r="CP200" i="1"/>
  <c r="CO200" i="1"/>
  <c r="CN200" i="1"/>
  <c r="CM200" i="1"/>
  <c r="CJ200" i="1"/>
  <c r="CG200" i="1"/>
  <c r="CD200" i="1"/>
  <c r="CC200" i="1"/>
  <c r="CB200" i="1"/>
  <c r="CA200" i="1"/>
  <c r="BX200" i="1"/>
  <c r="BU200" i="1"/>
  <c r="BR200" i="1"/>
  <c r="BO200" i="1"/>
  <c r="BL200" i="1"/>
  <c r="BH200" i="1"/>
  <c r="BI200" i="1" s="1"/>
  <c r="BG200" i="1"/>
  <c r="DC200" i="1" s="1"/>
  <c r="BF200" i="1"/>
  <c r="BC200" i="1"/>
  <c r="AZ200" i="1"/>
  <c r="AW200" i="1"/>
  <c r="AT200" i="1"/>
  <c r="AQ200" i="1"/>
  <c r="AN200" i="1"/>
  <c r="AM200" i="1"/>
  <c r="AL200" i="1"/>
  <c r="DX200" i="1" s="1"/>
  <c r="AK200" i="1"/>
  <c r="AH200" i="1"/>
  <c r="AE200" i="1"/>
  <c r="AB200" i="1"/>
  <c r="Y200" i="1"/>
  <c r="V200" i="1"/>
  <c r="S200" i="1"/>
  <c r="P200" i="1"/>
  <c r="M200" i="1"/>
  <c r="J200" i="1"/>
  <c r="G200" i="1"/>
  <c r="D200" i="1"/>
  <c r="LM199" i="1"/>
  <c r="LJ199" i="1"/>
  <c r="LE199" i="1"/>
  <c r="LC199" i="1"/>
  <c r="LF199" i="1" s="1"/>
  <c r="LB199" i="1"/>
  <c r="LA199" i="1"/>
  <c r="KX199" i="1"/>
  <c r="KU199" i="1"/>
  <c r="KR199" i="1"/>
  <c r="KO199" i="1"/>
  <c r="KL199" i="1"/>
  <c r="KI199" i="1"/>
  <c r="KG199" i="1"/>
  <c r="KF199" i="1"/>
  <c r="KE199" i="1"/>
  <c r="KD199" i="1"/>
  <c r="KC199" i="1"/>
  <c r="JZ199" i="1"/>
  <c r="JV199" i="1"/>
  <c r="JW199" i="1" s="1"/>
  <c r="JU199" i="1"/>
  <c r="JT199" i="1"/>
  <c r="JQ199" i="1"/>
  <c r="JN199" i="1"/>
  <c r="JJ199" i="1"/>
  <c r="JI199" i="1"/>
  <c r="JH199" i="1"/>
  <c r="JE199" i="1"/>
  <c r="JB199" i="1"/>
  <c r="IV199" i="1"/>
  <c r="IU199" i="1"/>
  <c r="IT199" i="1"/>
  <c r="IS199" i="1"/>
  <c r="IP199" i="1"/>
  <c r="IM199" i="1"/>
  <c r="IH199" i="1"/>
  <c r="IF199" i="1"/>
  <c r="IG199" i="1" s="1"/>
  <c r="IE199" i="1"/>
  <c r="ID199" i="1"/>
  <c r="IA199" i="1"/>
  <c r="HX199" i="1"/>
  <c r="HU199" i="1"/>
  <c r="HR199" i="1"/>
  <c r="HQ199" i="1"/>
  <c r="II199" i="1" s="1"/>
  <c r="IX199" i="1" s="1"/>
  <c r="HP199" i="1"/>
  <c r="HO199" i="1"/>
  <c r="HL199" i="1"/>
  <c r="HI199" i="1"/>
  <c r="HF199" i="1"/>
  <c r="GZ199" i="1"/>
  <c r="GW199" i="1"/>
  <c r="GT199" i="1"/>
  <c r="GP199" i="1"/>
  <c r="GO199" i="1"/>
  <c r="GQ199" i="1" s="1"/>
  <c r="GN199" i="1"/>
  <c r="GK199" i="1"/>
  <c r="GH199" i="1"/>
  <c r="GE199" i="1"/>
  <c r="GB199" i="1"/>
  <c r="GA199" i="1"/>
  <c r="FZ199" i="1"/>
  <c r="FY199" i="1"/>
  <c r="FV199" i="1"/>
  <c r="FS199" i="1"/>
  <c r="FP199" i="1"/>
  <c r="FO199" i="1"/>
  <c r="FN199" i="1"/>
  <c r="FM199" i="1"/>
  <c r="FJ199" i="1"/>
  <c r="FG199" i="1"/>
  <c r="FD199" i="1"/>
  <c r="FC199" i="1"/>
  <c r="FB199" i="1"/>
  <c r="FA199" i="1"/>
  <c r="EX199" i="1"/>
  <c r="EU199" i="1"/>
  <c r="ER199" i="1"/>
  <c r="EN199" i="1"/>
  <c r="HB199" i="1" s="1"/>
  <c r="EM199" i="1"/>
  <c r="EO199" i="1" s="1"/>
  <c r="EL199" i="1"/>
  <c r="EI199" i="1"/>
  <c r="EF199" i="1"/>
  <c r="EC199" i="1"/>
  <c r="DX199" i="1"/>
  <c r="DV199" i="1"/>
  <c r="DW199" i="1" s="1"/>
  <c r="DU199" i="1"/>
  <c r="DT199" i="1"/>
  <c r="DQ199" i="1"/>
  <c r="DM199" i="1"/>
  <c r="DL199" i="1"/>
  <c r="DN199" i="1" s="1"/>
  <c r="DK199" i="1"/>
  <c r="DH199" i="1"/>
  <c r="DA199" i="1"/>
  <c r="CZ199" i="1"/>
  <c r="DB199" i="1" s="1"/>
  <c r="CY199" i="1"/>
  <c r="CV199" i="1"/>
  <c r="CS199" i="1"/>
  <c r="CP199" i="1"/>
  <c r="CO199" i="1"/>
  <c r="CN199" i="1"/>
  <c r="CM199" i="1"/>
  <c r="CJ199" i="1"/>
  <c r="CG199" i="1"/>
  <c r="CD199" i="1"/>
  <c r="CC199" i="1"/>
  <c r="CB199" i="1"/>
  <c r="CA199" i="1"/>
  <c r="BX199" i="1"/>
  <c r="BU199" i="1"/>
  <c r="BR199" i="1"/>
  <c r="BO199" i="1"/>
  <c r="BL199" i="1"/>
  <c r="BH199" i="1"/>
  <c r="BI199" i="1" s="1"/>
  <c r="BG199" i="1"/>
  <c r="DC199" i="1" s="1"/>
  <c r="BF199" i="1"/>
  <c r="BC199" i="1"/>
  <c r="AZ199" i="1"/>
  <c r="AW199" i="1"/>
  <c r="AT199" i="1"/>
  <c r="AQ199" i="1"/>
  <c r="AN199" i="1"/>
  <c r="AM199" i="1"/>
  <c r="AL199" i="1"/>
  <c r="AK199" i="1"/>
  <c r="AH199" i="1"/>
  <c r="AE199" i="1"/>
  <c r="AB199" i="1"/>
  <c r="Y199" i="1"/>
  <c r="V199" i="1"/>
  <c r="S199" i="1"/>
  <c r="P199" i="1"/>
  <c r="M199" i="1"/>
  <c r="J199" i="1"/>
  <c r="G199" i="1"/>
  <c r="D199" i="1"/>
  <c r="LL198" i="1"/>
  <c r="LL206" i="1" s="1"/>
  <c r="LK198" i="1"/>
  <c r="LI198" i="1"/>
  <c r="LI206" i="1" s="1"/>
  <c r="LC198" i="1"/>
  <c r="LA198" i="1"/>
  <c r="KZ198" i="1"/>
  <c r="KZ206" i="1" s="1"/>
  <c r="KY198" i="1"/>
  <c r="KY206" i="1" s="1"/>
  <c r="KW198" i="1"/>
  <c r="KW206" i="1" s="1"/>
  <c r="LC206" i="1" s="1"/>
  <c r="KV198" i="1"/>
  <c r="KX198" i="1" s="1"/>
  <c r="KT198" i="1"/>
  <c r="KS198" i="1"/>
  <c r="KS206" i="1" s="1"/>
  <c r="KQ198" i="1"/>
  <c r="KQ206" i="1" s="1"/>
  <c r="KP198" i="1"/>
  <c r="KP206" i="1" s="1"/>
  <c r="KN198" i="1"/>
  <c r="KN206" i="1" s="1"/>
  <c r="KM198" i="1"/>
  <c r="KK198" i="1"/>
  <c r="KJ198" i="1"/>
  <c r="KJ206" i="1" s="1"/>
  <c r="KG198" i="1"/>
  <c r="KG206" i="1" s="1"/>
  <c r="KE198" i="1"/>
  <c r="KD198" i="1"/>
  <c r="KF198" i="1" s="1"/>
  <c r="KC198" i="1"/>
  <c r="KB198" i="1"/>
  <c r="KB206" i="1" s="1"/>
  <c r="KA198" i="1"/>
  <c r="KA206" i="1" s="1"/>
  <c r="KC206" i="1" s="1"/>
  <c r="JY198" i="1"/>
  <c r="JY206" i="1" s="1"/>
  <c r="KE206" i="1" s="1"/>
  <c r="JX198" i="1"/>
  <c r="JZ198" i="1" s="1"/>
  <c r="JU198" i="1"/>
  <c r="JS198" i="1"/>
  <c r="JS206" i="1" s="1"/>
  <c r="JR198" i="1"/>
  <c r="JR206" i="1" s="1"/>
  <c r="JO198" i="1"/>
  <c r="JM198" i="1"/>
  <c r="JL198" i="1"/>
  <c r="JL206" i="1" s="1"/>
  <c r="JG198" i="1"/>
  <c r="JG206" i="1" s="1"/>
  <c r="JF198" i="1"/>
  <c r="JH198" i="1" s="1"/>
  <c r="JE198" i="1"/>
  <c r="JD198" i="1"/>
  <c r="JD206" i="1" s="1"/>
  <c r="JC198" i="1"/>
  <c r="JC206" i="1" s="1"/>
  <c r="JA198" i="1"/>
  <c r="JA206" i="1" s="1"/>
  <c r="IZ198" i="1"/>
  <c r="JB198" i="1" s="1"/>
  <c r="IR198" i="1"/>
  <c r="IR206" i="1" s="1"/>
  <c r="IQ198" i="1"/>
  <c r="IO198" i="1"/>
  <c r="IN198" i="1"/>
  <c r="IT198" i="1" s="1"/>
  <c r="IK198" i="1"/>
  <c r="IK206" i="1" s="1"/>
  <c r="IC198" i="1"/>
  <c r="IC206" i="1" s="1"/>
  <c r="IB198" i="1"/>
  <c r="ID198" i="1" s="1"/>
  <c r="HZ198" i="1"/>
  <c r="HY198" i="1"/>
  <c r="IA198" i="1" s="1"/>
  <c r="HW198" i="1"/>
  <c r="HW206" i="1" s="1"/>
  <c r="IF206" i="1" s="1"/>
  <c r="HV198" i="1"/>
  <c r="HV206" i="1" s="1"/>
  <c r="HS198" i="1"/>
  <c r="HO198" i="1"/>
  <c r="HN198" i="1"/>
  <c r="HN206" i="1" s="1"/>
  <c r="HM198" i="1"/>
  <c r="HM206" i="1" s="1"/>
  <c r="HO206" i="1" s="1"/>
  <c r="HK198" i="1"/>
  <c r="HK206" i="1" s="1"/>
  <c r="HQ206" i="1" s="1"/>
  <c r="HH198" i="1"/>
  <c r="HH206" i="1" s="1"/>
  <c r="HE198" i="1"/>
  <c r="HE206" i="1" s="1"/>
  <c r="HD198" i="1"/>
  <c r="HF198" i="1" s="1"/>
  <c r="GY198" i="1"/>
  <c r="GY206" i="1" s="1"/>
  <c r="GX198" i="1"/>
  <c r="GX206" i="1" s="1"/>
  <c r="GV198" i="1"/>
  <c r="GV206" i="1" s="1"/>
  <c r="GU198" i="1"/>
  <c r="GS198" i="1"/>
  <c r="GR198" i="1"/>
  <c r="GR206" i="1" s="1"/>
  <c r="GM198" i="1"/>
  <c r="GM206" i="1" s="1"/>
  <c r="GL198" i="1"/>
  <c r="GN198" i="1" s="1"/>
  <c r="GI198" i="1"/>
  <c r="GI206" i="1" s="1"/>
  <c r="GG198" i="1"/>
  <c r="GG206" i="1" s="1"/>
  <c r="GF198" i="1"/>
  <c r="GH198" i="1" s="1"/>
  <c r="GE198" i="1"/>
  <c r="GD198" i="1"/>
  <c r="GC198" i="1"/>
  <c r="GC206" i="1" s="1"/>
  <c r="GE206" i="1" s="1"/>
  <c r="FX198" i="1"/>
  <c r="FX206" i="1" s="1"/>
  <c r="FW198" i="1"/>
  <c r="FU198" i="1"/>
  <c r="FS198" i="1"/>
  <c r="FR198" i="1"/>
  <c r="FR206" i="1" s="1"/>
  <c r="FQ198" i="1"/>
  <c r="FQ206" i="1" s="1"/>
  <c r="FM198" i="1"/>
  <c r="FL198" i="1"/>
  <c r="FL206" i="1" s="1"/>
  <c r="FK198" i="1"/>
  <c r="FK206" i="1" s="1"/>
  <c r="FM206" i="1" s="1"/>
  <c r="FG198" i="1"/>
  <c r="FF198" i="1"/>
  <c r="FE198" i="1"/>
  <c r="EZ198" i="1"/>
  <c r="EZ206" i="1" s="1"/>
  <c r="EY198" i="1"/>
  <c r="EW198" i="1"/>
  <c r="EV198" i="1"/>
  <c r="EV206" i="1" s="1"/>
  <c r="EU198" i="1"/>
  <c r="ET198" i="1"/>
  <c r="ET206" i="1" s="1"/>
  <c r="ES198" i="1"/>
  <c r="ES206" i="1" s="1"/>
  <c r="EQ198" i="1"/>
  <c r="EQ206" i="1" s="1"/>
  <c r="EK198" i="1"/>
  <c r="EK206" i="1" s="1"/>
  <c r="EJ198" i="1"/>
  <c r="EL198" i="1" s="1"/>
  <c r="EG198" i="1"/>
  <c r="EE198" i="1"/>
  <c r="EE206" i="1" s="1"/>
  <c r="ED198" i="1"/>
  <c r="ED206" i="1" s="1"/>
  <c r="EB198" i="1"/>
  <c r="EB206" i="1" s="1"/>
  <c r="EA198" i="1"/>
  <c r="DS198" i="1"/>
  <c r="DS206" i="1" s="1"/>
  <c r="DR198" i="1"/>
  <c r="DT198" i="1" s="1"/>
  <c r="DQ198" i="1"/>
  <c r="DP198" i="1"/>
  <c r="DV198" i="1" s="1"/>
  <c r="DO198" i="1"/>
  <c r="DO206" i="1" s="1"/>
  <c r="DI198" i="1"/>
  <c r="DI206" i="1" s="1"/>
  <c r="DG198" i="1"/>
  <c r="DG206" i="1" s="1"/>
  <c r="DF198" i="1"/>
  <c r="DF206" i="1" s="1"/>
  <c r="DA198" i="1"/>
  <c r="CY198" i="1"/>
  <c r="CX198" i="1"/>
  <c r="CX206" i="1" s="1"/>
  <c r="CW198" i="1"/>
  <c r="CW206" i="1" s="1"/>
  <c r="CY206" i="1" s="1"/>
  <c r="CU198" i="1"/>
  <c r="CU206" i="1" s="1"/>
  <c r="CT198" i="1"/>
  <c r="CS198" i="1"/>
  <c r="CR198" i="1"/>
  <c r="CR206" i="1" s="1"/>
  <c r="CQ198" i="1"/>
  <c r="CQ206" i="1" s="1"/>
  <c r="CM198" i="1"/>
  <c r="CL198" i="1"/>
  <c r="CK198" i="1"/>
  <c r="CK206" i="1" s="1"/>
  <c r="CM206" i="1" s="1"/>
  <c r="CI198" i="1"/>
  <c r="CI206" i="1" s="1"/>
  <c r="CO206" i="1" s="1"/>
  <c r="CH198" i="1"/>
  <c r="CH206" i="1" s="1"/>
  <c r="CF198" i="1"/>
  <c r="CF206" i="1" s="1"/>
  <c r="CE198" i="1"/>
  <c r="CC198" i="1"/>
  <c r="CA198" i="1"/>
  <c r="BZ198" i="1"/>
  <c r="BZ206" i="1" s="1"/>
  <c r="BY198" i="1"/>
  <c r="BY206" i="1" s="1"/>
  <c r="CA206" i="1" s="1"/>
  <c r="BW198" i="1"/>
  <c r="BW206" i="1" s="1"/>
  <c r="BV198" i="1"/>
  <c r="BU198" i="1"/>
  <c r="BT198" i="1"/>
  <c r="BT206" i="1" s="1"/>
  <c r="BS198" i="1"/>
  <c r="BS206" i="1" s="1"/>
  <c r="BU206" i="1" s="1"/>
  <c r="BQ198" i="1"/>
  <c r="BQ206" i="1" s="1"/>
  <c r="CC206" i="1" s="1"/>
  <c r="BP198" i="1"/>
  <c r="BP206" i="1" s="1"/>
  <c r="BO198" i="1"/>
  <c r="BN198" i="1"/>
  <c r="BM198" i="1"/>
  <c r="BM206" i="1" s="1"/>
  <c r="BO206" i="1" s="1"/>
  <c r="BK198" i="1"/>
  <c r="BK206" i="1" s="1"/>
  <c r="BJ198" i="1"/>
  <c r="BJ206" i="1" s="1"/>
  <c r="BL206" i="1" s="1"/>
  <c r="BG198" i="1"/>
  <c r="BE198" i="1"/>
  <c r="BD198" i="1"/>
  <c r="BD206" i="1" s="1"/>
  <c r="BC198" i="1"/>
  <c r="BB198" i="1"/>
  <c r="BB206" i="1" s="1"/>
  <c r="BA198" i="1"/>
  <c r="BA206" i="1" s="1"/>
  <c r="AY198" i="1"/>
  <c r="AY206" i="1" s="1"/>
  <c r="AX198" i="1"/>
  <c r="AZ198" i="1" s="1"/>
  <c r="AW198" i="1"/>
  <c r="AV198" i="1"/>
  <c r="AV206" i="1" s="1"/>
  <c r="AU198" i="1"/>
  <c r="AU206" i="1" s="1"/>
  <c r="AS198" i="1"/>
  <c r="AS206" i="1" s="1"/>
  <c r="AR198" i="1"/>
  <c r="AR206" i="1" s="1"/>
  <c r="AP198" i="1"/>
  <c r="AO198" i="1"/>
  <c r="AO206" i="1" s="1"/>
  <c r="AJ198" i="1"/>
  <c r="AJ206" i="1" s="1"/>
  <c r="AI198" i="1"/>
  <c r="AG198" i="1"/>
  <c r="AF198" i="1"/>
  <c r="AF206" i="1" s="1"/>
  <c r="AE198" i="1"/>
  <c r="AD198" i="1"/>
  <c r="AD206" i="1" s="1"/>
  <c r="AC198" i="1"/>
  <c r="AC206" i="1" s="1"/>
  <c r="AE206" i="1" s="1"/>
  <c r="AA198" i="1"/>
  <c r="AA206" i="1" s="1"/>
  <c r="Z198" i="1"/>
  <c r="AB198" i="1" s="1"/>
  <c r="Y198" i="1"/>
  <c r="X198" i="1"/>
  <c r="X206" i="1" s="1"/>
  <c r="W198" i="1"/>
  <c r="W206" i="1" s="1"/>
  <c r="Y206" i="1" s="1"/>
  <c r="U198" i="1"/>
  <c r="U206" i="1" s="1"/>
  <c r="T198" i="1"/>
  <c r="T206" i="1" s="1"/>
  <c r="Q198" i="1"/>
  <c r="Q206" i="1" s="1"/>
  <c r="O198" i="1"/>
  <c r="O206" i="1" s="1"/>
  <c r="N198" i="1"/>
  <c r="N206" i="1" s="1"/>
  <c r="L198" i="1"/>
  <c r="L206" i="1" s="1"/>
  <c r="K198" i="1"/>
  <c r="I198" i="1"/>
  <c r="H198" i="1"/>
  <c r="C198" i="1"/>
  <c r="C206" i="1" s="1"/>
  <c r="B198" i="1"/>
  <c r="LM197" i="1"/>
  <c r="LJ197" i="1"/>
  <c r="LH197" i="1"/>
  <c r="LH198" i="1" s="1"/>
  <c r="LE197" i="1"/>
  <c r="LC197" i="1"/>
  <c r="LD197" i="1" s="1"/>
  <c r="LB197" i="1"/>
  <c r="LA197" i="1"/>
  <c r="KX197" i="1"/>
  <c r="KU197" i="1"/>
  <c r="KR197" i="1"/>
  <c r="KO197" i="1"/>
  <c r="KL197" i="1"/>
  <c r="KI197" i="1"/>
  <c r="KH197" i="1"/>
  <c r="KH198" i="1" s="1"/>
  <c r="KE197" i="1"/>
  <c r="KD197" i="1"/>
  <c r="KF197" i="1" s="1"/>
  <c r="KC197" i="1"/>
  <c r="JZ197" i="1"/>
  <c r="JT197" i="1"/>
  <c r="JP197" i="1"/>
  <c r="JO197" i="1"/>
  <c r="JU197" i="1" s="1"/>
  <c r="JN197" i="1"/>
  <c r="JJ197" i="1"/>
  <c r="JK197" i="1" s="1"/>
  <c r="JI197" i="1"/>
  <c r="JH197" i="1"/>
  <c r="JE197" i="1"/>
  <c r="JB197" i="1"/>
  <c r="IV197" i="1"/>
  <c r="IU197" i="1"/>
  <c r="IT197" i="1"/>
  <c r="IS197" i="1"/>
  <c r="IP197" i="1"/>
  <c r="IL197" i="1"/>
  <c r="IF197" i="1"/>
  <c r="IE197" i="1"/>
  <c r="IG197" i="1" s="1"/>
  <c r="ID197" i="1"/>
  <c r="IA197" i="1"/>
  <c r="HY197" i="1"/>
  <c r="HX197" i="1"/>
  <c r="HT197" i="1"/>
  <c r="HU197" i="1" s="1"/>
  <c r="HQ197" i="1"/>
  <c r="II197" i="1" s="1"/>
  <c r="IX197" i="1" s="1"/>
  <c r="HO197" i="1"/>
  <c r="HJ197" i="1"/>
  <c r="HL197" i="1" s="1"/>
  <c r="HG197" i="1"/>
  <c r="HG198" i="1" s="1"/>
  <c r="HF197" i="1"/>
  <c r="GZ197" i="1"/>
  <c r="GW197" i="1"/>
  <c r="GT197" i="1"/>
  <c r="GO197" i="1"/>
  <c r="GN197" i="1"/>
  <c r="GK197" i="1"/>
  <c r="GJ197" i="1"/>
  <c r="GJ198" i="1" s="1"/>
  <c r="GJ206" i="1" s="1"/>
  <c r="GH197" i="1"/>
  <c r="GE197" i="1"/>
  <c r="FZ197" i="1"/>
  <c r="GB197" i="1" s="1"/>
  <c r="FY197" i="1"/>
  <c r="FV197" i="1"/>
  <c r="FU197" i="1"/>
  <c r="GA197" i="1" s="1"/>
  <c r="FT197" i="1"/>
  <c r="FT198" i="1" s="1"/>
  <c r="FS197" i="1"/>
  <c r="FN197" i="1"/>
  <c r="FM197" i="1"/>
  <c r="FJ197" i="1"/>
  <c r="FI197" i="1"/>
  <c r="FI198" i="1" s="1"/>
  <c r="FI206" i="1" s="1"/>
  <c r="FH197" i="1"/>
  <c r="FH198" i="1" s="1"/>
  <c r="FG197" i="1"/>
  <c r="FB197" i="1"/>
  <c r="FD197" i="1" s="1"/>
  <c r="FA197" i="1"/>
  <c r="EX197" i="1"/>
  <c r="EW197" i="1"/>
  <c r="FC197" i="1" s="1"/>
  <c r="EU197" i="1"/>
  <c r="EQ197" i="1"/>
  <c r="EP197" i="1"/>
  <c r="ER197" i="1" s="1"/>
  <c r="EN197" i="1"/>
  <c r="EM197" i="1"/>
  <c r="EL197" i="1"/>
  <c r="EI197" i="1"/>
  <c r="EH197" i="1"/>
  <c r="EH198" i="1" s="1"/>
  <c r="EH206" i="1" s="1"/>
  <c r="EF197" i="1"/>
  <c r="EC197" i="1"/>
  <c r="DV197" i="1"/>
  <c r="DW197" i="1" s="1"/>
  <c r="DU197" i="1"/>
  <c r="DT197" i="1"/>
  <c r="DQ197" i="1"/>
  <c r="DL197" i="1"/>
  <c r="DJ197" i="1"/>
  <c r="DK197" i="1" s="1"/>
  <c r="DH197" i="1"/>
  <c r="DC197" i="1"/>
  <c r="DA197" i="1"/>
  <c r="DB197" i="1" s="1"/>
  <c r="CZ197" i="1"/>
  <c r="CY197" i="1"/>
  <c r="CU197" i="1"/>
  <c r="CV197" i="1" s="1"/>
  <c r="CS197" i="1"/>
  <c r="CO197" i="1"/>
  <c r="CN197" i="1"/>
  <c r="CP197" i="1" s="1"/>
  <c r="CM197" i="1"/>
  <c r="CJ197" i="1"/>
  <c r="CG197" i="1"/>
  <c r="CC197" i="1"/>
  <c r="CB197" i="1"/>
  <c r="CD197" i="1" s="1"/>
  <c r="CA197" i="1"/>
  <c r="BX197" i="1"/>
  <c r="BU197" i="1"/>
  <c r="BR197" i="1"/>
  <c r="BM197" i="1"/>
  <c r="BO197" i="1" s="1"/>
  <c r="BL197" i="1"/>
  <c r="BI197" i="1"/>
  <c r="BH197" i="1"/>
  <c r="BG197" i="1"/>
  <c r="BF197" i="1"/>
  <c r="BC197" i="1"/>
  <c r="AZ197" i="1"/>
  <c r="AW197" i="1"/>
  <c r="AT197" i="1"/>
  <c r="AQ197" i="1"/>
  <c r="AM197" i="1"/>
  <c r="AN197" i="1" s="1"/>
  <c r="AL197" i="1"/>
  <c r="AK197" i="1"/>
  <c r="AH197" i="1"/>
  <c r="AE197" i="1"/>
  <c r="AB197" i="1"/>
  <c r="Y197" i="1"/>
  <c r="V197" i="1"/>
  <c r="S197" i="1"/>
  <c r="R197" i="1"/>
  <c r="R198" i="1" s="1"/>
  <c r="R206" i="1" s="1"/>
  <c r="P197" i="1"/>
  <c r="M197" i="1"/>
  <c r="J197" i="1"/>
  <c r="F197" i="1"/>
  <c r="E197" i="1"/>
  <c r="E198" i="1" s="1"/>
  <c r="D197" i="1"/>
  <c r="LM196" i="1"/>
  <c r="LJ196" i="1"/>
  <c r="LE196" i="1"/>
  <c r="LC196" i="1"/>
  <c r="LD196" i="1" s="1"/>
  <c r="LB196" i="1"/>
  <c r="LA196" i="1"/>
  <c r="KX196" i="1"/>
  <c r="KU196" i="1"/>
  <c r="KR196" i="1"/>
  <c r="KO196" i="1"/>
  <c r="KL196" i="1"/>
  <c r="KI196" i="1"/>
  <c r="KE196" i="1"/>
  <c r="KD196" i="1"/>
  <c r="KF196" i="1" s="1"/>
  <c r="KC196" i="1"/>
  <c r="JZ196" i="1"/>
  <c r="JW196" i="1"/>
  <c r="JV196" i="1"/>
  <c r="JU196" i="1"/>
  <c r="JT196" i="1"/>
  <c r="JQ196" i="1"/>
  <c r="JN196" i="1"/>
  <c r="JK196" i="1"/>
  <c r="JJ196" i="1"/>
  <c r="JI196" i="1"/>
  <c r="JH196" i="1"/>
  <c r="JE196" i="1"/>
  <c r="JB196" i="1"/>
  <c r="IU196" i="1"/>
  <c r="IV196" i="1" s="1"/>
  <c r="IT196" i="1"/>
  <c r="IS196" i="1"/>
  <c r="IP196" i="1"/>
  <c r="IM196" i="1"/>
  <c r="IG196" i="1"/>
  <c r="IF196" i="1"/>
  <c r="IE196" i="1"/>
  <c r="ID196" i="1"/>
  <c r="IA196" i="1"/>
  <c r="HX196" i="1"/>
  <c r="HU196" i="1"/>
  <c r="HQ196" i="1"/>
  <c r="HR196" i="1" s="1"/>
  <c r="HP196" i="1"/>
  <c r="IH196" i="1" s="1"/>
  <c r="IW196" i="1" s="1"/>
  <c r="HO196" i="1"/>
  <c r="HL196" i="1"/>
  <c r="HI196" i="1"/>
  <c r="HF196" i="1"/>
  <c r="GZ196" i="1"/>
  <c r="GW196" i="1"/>
  <c r="GT196" i="1"/>
  <c r="GP196" i="1"/>
  <c r="GO196" i="1"/>
  <c r="GQ196" i="1" s="1"/>
  <c r="GN196" i="1"/>
  <c r="GK196" i="1"/>
  <c r="GH196" i="1"/>
  <c r="GE196" i="1"/>
  <c r="GA196" i="1"/>
  <c r="FZ196" i="1"/>
  <c r="GB196" i="1" s="1"/>
  <c r="FY196" i="1"/>
  <c r="FV196" i="1"/>
  <c r="FS196" i="1"/>
  <c r="FO196" i="1"/>
  <c r="FP196" i="1" s="1"/>
  <c r="FN196" i="1"/>
  <c r="FM196" i="1"/>
  <c r="FJ196" i="1"/>
  <c r="FG196" i="1"/>
  <c r="FC196" i="1"/>
  <c r="FD196" i="1" s="1"/>
  <c r="FB196" i="1"/>
  <c r="FA196" i="1"/>
  <c r="EX196" i="1"/>
  <c r="EU196" i="1"/>
  <c r="ER196" i="1"/>
  <c r="EN196" i="1"/>
  <c r="EM196" i="1"/>
  <c r="EO196" i="1" s="1"/>
  <c r="EL196" i="1"/>
  <c r="EI196" i="1"/>
  <c r="EF196" i="1"/>
  <c r="EC196" i="1"/>
  <c r="DY196" i="1"/>
  <c r="DW196" i="1"/>
  <c r="DV196" i="1"/>
  <c r="DU196" i="1"/>
  <c r="DT196" i="1"/>
  <c r="DQ196" i="1"/>
  <c r="DM196" i="1"/>
  <c r="DL196" i="1"/>
  <c r="DK196" i="1"/>
  <c r="DH196" i="1"/>
  <c r="DA196" i="1"/>
  <c r="CZ196" i="1"/>
  <c r="DB196" i="1" s="1"/>
  <c r="CY196" i="1"/>
  <c r="CV196" i="1"/>
  <c r="CS196" i="1"/>
  <c r="CO196" i="1"/>
  <c r="CN196" i="1"/>
  <c r="CP196" i="1" s="1"/>
  <c r="CM196" i="1"/>
  <c r="CJ196" i="1"/>
  <c r="CG196" i="1"/>
  <c r="CC196" i="1"/>
  <c r="CD196" i="1" s="1"/>
  <c r="CB196" i="1"/>
  <c r="CA196" i="1"/>
  <c r="BX196" i="1"/>
  <c r="BU196" i="1"/>
  <c r="BR196" i="1"/>
  <c r="BO196" i="1"/>
  <c r="BL196" i="1"/>
  <c r="BI196" i="1"/>
  <c r="BH196" i="1"/>
  <c r="DD196" i="1" s="1"/>
  <c r="BG196" i="1"/>
  <c r="DC196" i="1" s="1"/>
  <c r="BF196" i="1"/>
  <c r="BC196" i="1"/>
  <c r="AZ196" i="1"/>
  <c r="AW196" i="1"/>
  <c r="AT196" i="1"/>
  <c r="AQ196" i="1"/>
  <c r="AM196" i="1"/>
  <c r="AL196" i="1"/>
  <c r="AN196" i="1" s="1"/>
  <c r="AK196" i="1"/>
  <c r="AH196" i="1"/>
  <c r="AE196" i="1"/>
  <c r="AB196" i="1"/>
  <c r="Y196" i="1"/>
  <c r="V196" i="1"/>
  <c r="S196" i="1"/>
  <c r="P196" i="1"/>
  <c r="M196" i="1"/>
  <c r="J196" i="1"/>
  <c r="G196" i="1"/>
  <c r="D196" i="1"/>
  <c r="LM195" i="1"/>
  <c r="LJ195" i="1"/>
  <c r="LF195" i="1"/>
  <c r="LE195" i="1"/>
  <c r="LG195" i="1" s="1"/>
  <c r="LD195" i="1"/>
  <c r="LC195" i="1"/>
  <c r="LB195" i="1"/>
  <c r="LA195" i="1"/>
  <c r="KX195" i="1"/>
  <c r="KU195" i="1"/>
  <c r="KR195" i="1"/>
  <c r="KO195" i="1"/>
  <c r="KL195" i="1"/>
  <c r="KI195" i="1"/>
  <c r="KE195" i="1"/>
  <c r="KD195" i="1"/>
  <c r="KF195" i="1" s="1"/>
  <c r="KC195" i="1"/>
  <c r="JZ195" i="1"/>
  <c r="JV195" i="1"/>
  <c r="JW195" i="1" s="1"/>
  <c r="JU195" i="1"/>
  <c r="JT195" i="1"/>
  <c r="JQ195" i="1"/>
  <c r="JN195" i="1"/>
  <c r="JJ195" i="1"/>
  <c r="JI195" i="1"/>
  <c r="JK195" i="1" s="1"/>
  <c r="JH195" i="1"/>
  <c r="JE195" i="1"/>
  <c r="JB195" i="1"/>
  <c r="IV195" i="1"/>
  <c r="IU195" i="1"/>
  <c r="IT195" i="1"/>
  <c r="IS195" i="1"/>
  <c r="IP195" i="1"/>
  <c r="IM195" i="1"/>
  <c r="IH195" i="1"/>
  <c r="IW195" i="1" s="1"/>
  <c r="IF195" i="1"/>
  <c r="IG195" i="1" s="1"/>
  <c r="IE195" i="1"/>
  <c r="ID195" i="1"/>
  <c r="IA195" i="1"/>
  <c r="HX195" i="1"/>
  <c r="HU195" i="1"/>
  <c r="HR195" i="1"/>
  <c r="HQ195" i="1"/>
  <c r="II195" i="1" s="1"/>
  <c r="IJ195" i="1" s="1"/>
  <c r="HP195" i="1"/>
  <c r="HO195" i="1"/>
  <c r="HL195" i="1"/>
  <c r="HI195" i="1"/>
  <c r="HF195" i="1"/>
  <c r="GZ195" i="1"/>
  <c r="GW195" i="1"/>
  <c r="GT195" i="1"/>
  <c r="GP195" i="1"/>
  <c r="GO195" i="1"/>
  <c r="GN195" i="1"/>
  <c r="GK195" i="1"/>
  <c r="GH195" i="1"/>
  <c r="GE195" i="1"/>
  <c r="GA195" i="1"/>
  <c r="FZ195" i="1"/>
  <c r="GB195" i="1" s="1"/>
  <c r="FY195" i="1"/>
  <c r="FV195" i="1"/>
  <c r="FS195" i="1"/>
  <c r="FP195" i="1"/>
  <c r="FO195" i="1"/>
  <c r="FN195" i="1"/>
  <c r="FM195" i="1"/>
  <c r="FJ195" i="1"/>
  <c r="FG195" i="1"/>
  <c r="FD195" i="1"/>
  <c r="FC195" i="1"/>
  <c r="FB195" i="1"/>
  <c r="FA195" i="1"/>
  <c r="EX195" i="1"/>
  <c r="EU195" i="1"/>
  <c r="ER195" i="1"/>
  <c r="EN195" i="1"/>
  <c r="HB195" i="1" s="1"/>
  <c r="EM195" i="1"/>
  <c r="EL195" i="1"/>
  <c r="EI195" i="1"/>
  <c r="EF195" i="1"/>
  <c r="EC195" i="1"/>
  <c r="DW195" i="1"/>
  <c r="DV195" i="1"/>
  <c r="DU195" i="1"/>
  <c r="DT195" i="1"/>
  <c r="DQ195" i="1"/>
  <c r="DM195" i="1"/>
  <c r="DL195" i="1"/>
  <c r="DN195" i="1" s="1"/>
  <c r="DK195" i="1"/>
  <c r="DH195" i="1"/>
  <c r="DB195" i="1"/>
  <c r="DA195" i="1"/>
  <c r="CZ195" i="1"/>
  <c r="CY195" i="1"/>
  <c r="CV195" i="1"/>
  <c r="CS195" i="1"/>
  <c r="CO195" i="1"/>
  <c r="CN195" i="1"/>
  <c r="CP195" i="1" s="1"/>
  <c r="CM195" i="1"/>
  <c r="CJ195" i="1"/>
  <c r="CG195" i="1"/>
  <c r="CD195" i="1"/>
  <c r="CC195" i="1"/>
  <c r="CB195" i="1"/>
  <c r="CA195" i="1"/>
  <c r="BX195" i="1"/>
  <c r="BU195" i="1"/>
  <c r="BR195" i="1"/>
  <c r="BO195" i="1"/>
  <c r="BL195" i="1"/>
  <c r="BH195" i="1"/>
  <c r="DD195" i="1" s="1"/>
  <c r="DY195" i="1" s="1"/>
  <c r="BG195" i="1"/>
  <c r="BI195" i="1" s="1"/>
  <c r="BF195" i="1"/>
  <c r="BC195" i="1"/>
  <c r="AZ195" i="1"/>
  <c r="AW195" i="1"/>
  <c r="AT195" i="1"/>
  <c r="AQ195" i="1"/>
  <c r="AM195" i="1"/>
  <c r="AL195" i="1"/>
  <c r="AN195" i="1" s="1"/>
  <c r="AK195" i="1"/>
  <c r="AH195" i="1"/>
  <c r="AE195" i="1"/>
  <c r="AB195" i="1"/>
  <c r="Y195" i="1"/>
  <c r="V195" i="1"/>
  <c r="S195" i="1"/>
  <c r="P195" i="1"/>
  <c r="M195" i="1"/>
  <c r="J195" i="1"/>
  <c r="G195" i="1"/>
  <c r="D195" i="1"/>
  <c r="EF194" i="1"/>
  <c r="BT194" i="1"/>
  <c r="H194" i="1"/>
  <c r="LM193" i="1"/>
  <c r="LJ193" i="1"/>
  <c r="LC193" i="1"/>
  <c r="LF193" i="1" s="1"/>
  <c r="LB193" i="1"/>
  <c r="LD193" i="1" s="1"/>
  <c r="LA193" i="1"/>
  <c r="KX193" i="1"/>
  <c r="KU193" i="1"/>
  <c r="KR193" i="1"/>
  <c r="KO193" i="1"/>
  <c r="KL193" i="1"/>
  <c r="KI193" i="1"/>
  <c r="KG193" i="1"/>
  <c r="LE193" i="1" s="1"/>
  <c r="LG193" i="1" s="1"/>
  <c r="KE193" i="1"/>
  <c r="KC193" i="1"/>
  <c r="JX193" i="1"/>
  <c r="KD193" i="1" s="1"/>
  <c r="KF193" i="1" s="1"/>
  <c r="JW193" i="1"/>
  <c r="JV193" i="1"/>
  <c r="JU193" i="1"/>
  <c r="JT193" i="1"/>
  <c r="JQ193" i="1"/>
  <c r="JN193" i="1"/>
  <c r="JJ193" i="1"/>
  <c r="JI193" i="1"/>
  <c r="JK193" i="1" s="1"/>
  <c r="JH193" i="1"/>
  <c r="JE193" i="1"/>
  <c r="JB193" i="1"/>
  <c r="IU193" i="1"/>
  <c r="IT193" i="1"/>
  <c r="IV193" i="1" s="1"/>
  <c r="IS193" i="1"/>
  <c r="IP193" i="1"/>
  <c r="IM193" i="1"/>
  <c r="IG193" i="1"/>
  <c r="IF193" i="1"/>
  <c r="IE193" i="1"/>
  <c r="ID193" i="1"/>
  <c r="IA193" i="1"/>
  <c r="HX193" i="1"/>
  <c r="HU193" i="1"/>
  <c r="HQ193" i="1"/>
  <c r="II193" i="1" s="1"/>
  <c r="IX193" i="1" s="1"/>
  <c r="HP193" i="1"/>
  <c r="IH193" i="1" s="1"/>
  <c r="HO193" i="1"/>
  <c r="HL193" i="1"/>
  <c r="HI193" i="1"/>
  <c r="HF193" i="1"/>
  <c r="GZ193" i="1"/>
  <c r="GW193" i="1"/>
  <c r="GT193" i="1"/>
  <c r="GP193" i="1"/>
  <c r="GO193" i="1"/>
  <c r="GQ193" i="1" s="1"/>
  <c r="GN193" i="1"/>
  <c r="GK193" i="1"/>
  <c r="GH193" i="1"/>
  <c r="GE193" i="1"/>
  <c r="GB193" i="1"/>
  <c r="GA193" i="1"/>
  <c r="FZ193" i="1"/>
  <c r="FY193" i="1"/>
  <c r="FV193" i="1"/>
  <c r="FS193" i="1"/>
  <c r="FO193" i="1"/>
  <c r="FN193" i="1"/>
  <c r="FP193" i="1" s="1"/>
  <c r="FM193" i="1"/>
  <c r="FJ193" i="1"/>
  <c r="FG193" i="1"/>
  <c r="FC193" i="1"/>
  <c r="FB193" i="1"/>
  <c r="FD193" i="1" s="1"/>
  <c r="FA193" i="1"/>
  <c r="EX193" i="1"/>
  <c r="EU193" i="1"/>
  <c r="ER193" i="1"/>
  <c r="EN193" i="1"/>
  <c r="HB193" i="1" s="1"/>
  <c r="LO193" i="1" s="1"/>
  <c r="EM193" i="1"/>
  <c r="EO193" i="1" s="1"/>
  <c r="EL193" i="1"/>
  <c r="EI193" i="1"/>
  <c r="EF193" i="1"/>
  <c r="EC193" i="1"/>
  <c r="DW193" i="1"/>
  <c r="DV193" i="1"/>
  <c r="DU193" i="1"/>
  <c r="DT193" i="1"/>
  <c r="DQ193" i="1"/>
  <c r="DM193" i="1"/>
  <c r="DL193" i="1"/>
  <c r="DN193" i="1" s="1"/>
  <c r="DK193" i="1"/>
  <c r="DH193" i="1"/>
  <c r="DA193" i="1"/>
  <c r="CZ193" i="1"/>
  <c r="DB193" i="1" s="1"/>
  <c r="CY193" i="1"/>
  <c r="CV193" i="1"/>
  <c r="CS193" i="1"/>
  <c r="CP193" i="1"/>
  <c r="CO193" i="1"/>
  <c r="CN193" i="1"/>
  <c r="CM193" i="1"/>
  <c r="CJ193" i="1"/>
  <c r="CG193" i="1"/>
  <c r="CC193" i="1"/>
  <c r="CB193" i="1"/>
  <c r="CD193" i="1" s="1"/>
  <c r="CA193" i="1"/>
  <c r="BX193" i="1"/>
  <c r="BU193" i="1"/>
  <c r="BR193" i="1"/>
  <c r="BO193" i="1"/>
  <c r="BL193" i="1"/>
  <c r="BH193" i="1"/>
  <c r="DD193" i="1" s="1"/>
  <c r="BG193" i="1"/>
  <c r="BI193" i="1" s="1"/>
  <c r="BF193" i="1"/>
  <c r="BC193" i="1"/>
  <c r="AZ193" i="1"/>
  <c r="AW193" i="1"/>
  <c r="AT193" i="1"/>
  <c r="AQ193" i="1"/>
  <c r="AN193" i="1"/>
  <c r="AM193" i="1"/>
  <c r="DY193" i="1" s="1"/>
  <c r="AL193" i="1"/>
  <c r="AK193" i="1"/>
  <c r="AH193" i="1"/>
  <c r="AE193" i="1"/>
  <c r="AB193" i="1"/>
  <c r="Y193" i="1"/>
  <c r="V193" i="1"/>
  <c r="S193" i="1"/>
  <c r="P193" i="1"/>
  <c r="M193" i="1"/>
  <c r="J193" i="1"/>
  <c r="G193" i="1"/>
  <c r="D193" i="1"/>
  <c r="LL192" i="1"/>
  <c r="LK192" i="1"/>
  <c r="LM192" i="1" s="1"/>
  <c r="LI192" i="1"/>
  <c r="LC192" i="1"/>
  <c r="LB192" i="1"/>
  <c r="LD192" i="1" s="1"/>
  <c r="KZ192" i="1"/>
  <c r="KY192" i="1"/>
  <c r="LA192" i="1" s="1"/>
  <c r="KW192" i="1"/>
  <c r="KV192" i="1"/>
  <c r="KX192" i="1" s="1"/>
  <c r="KT192" i="1"/>
  <c r="KS192" i="1"/>
  <c r="KU192" i="1" s="1"/>
  <c r="KQ192" i="1"/>
  <c r="KN192" i="1"/>
  <c r="KL192" i="1"/>
  <c r="KK192" i="1"/>
  <c r="KJ192" i="1"/>
  <c r="KH192" i="1"/>
  <c r="KE192" i="1"/>
  <c r="KB192" i="1"/>
  <c r="JY192" i="1"/>
  <c r="JV192" i="1"/>
  <c r="JU192" i="1"/>
  <c r="JS192" i="1"/>
  <c r="JR192" i="1"/>
  <c r="JT192" i="1" s="1"/>
  <c r="JP192" i="1"/>
  <c r="JO192" i="1"/>
  <c r="JQ192" i="1" s="1"/>
  <c r="JN192" i="1"/>
  <c r="JM192" i="1"/>
  <c r="JL192" i="1"/>
  <c r="JG192" i="1"/>
  <c r="JF192" i="1"/>
  <c r="JH192" i="1" s="1"/>
  <c r="JD192" i="1"/>
  <c r="JC192" i="1"/>
  <c r="JE192" i="1" s="1"/>
  <c r="IZ192" i="1"/>
  <c r="JB192" i="1" s="1"/>
  <c r="IR192" i="1"/>
  <c r="IQ192" i="1"/>
  <c r="IT192" i="1" s="1"/>
  <c r="IV192" i="1" s="1"/>
  <c r="IP192" i="1"/>
  <c r="IO192" i="1"/>
  <c r="IU192" i="1" s="1"/>
  <c r="IN192" i="1"/>
  <c r="IM192" i="1"/>
  <c r="IL192" i="1"/>
  <c r="IK192" i="1"/>
  <c r="IC192" i="1"/>
  <c r="IB192" i="1"/>
  <c r="ID192" i="1" s="1"/>
  <c r="HZ192" i="1"/>
  <c r="HY192" i="1"/>
  <c r="IE192" i="1" s="1"/>
  <c r="HW192" i="1"/>
  <c r="HV192" i="1"/>
  <c r="HX192" i="1" s="1"/>
  <c r="HT192" i="1"/>
  <c r="HQ192" i="1"/>
  <c r="HO192" i="1"/>
  <c r="HN192" i="1"/>
  <c r="HM192" i="1"/>
  <c r="HK192" i="1"/>
  <c r="HJ192" i="1"/>
  <c r="HH192" i="1"/>
  <c r="HG192" i="1"/>
  <c r="HI192" i="1" s="1"/>
  <c r="HE192" i="1"/>
  <c r="HD192" i="1"/>
  <c r="HF192" i="1" s="1"/>
  <c r="GY192" i="1"/>
  <c r="GV192" i="1"/>
  <c r="GU192" i="1"/>
  <c r="GW192" i="1" s="1"/>
  <c r="GT192" i="1"/>
  <c r="GS192" i="1"/>
  <c r="GR192" i="1"/>
  <c r="GM192" i="1"/>
  <c r="GP192" i="1" s="1"/>
  <c r="GL192" i="1"/>
  <c r="GN192" i="1" s="1"/>
  <c r="GJ192" i="1"/>
  <c r="GI192" i="1"/>
  <c r="GK192" i="1" s="1"/>
  <c r="GG192" i="1"/>
  <c r="GF192" i="1"/>
  <c r="GH192" i="1" s="1"/>
  <c r="GD192" i="1"/>
  <c r="GC192" i="1"/>
  <c r="GE192" i="1" s="1"/>
  <c r="FX192" i="1"/>
  <c r="FW192" i="1"/>
  <c r="FZ192" i="1" s="1"/>
  <c r="GB192" i="1" s="1"/>
  <c r="FV192" i="1"/>
  <c r="FU192" i="1"/>
  <c r="GA192" i="1" s="1"/>
  <c r="FT192" i="1"/>
  <c r="FS192" i="1"/>
  <c r="FR192" i="1"/>
  <c r="FQ192" i="1"/>
  <c r="FN192" i="1"/>
  <c r="FL192" i="1"/>
  <c r="FK192" i="1"/>
  <c r="FM192" i="1" s="1"/>
  <c r="FH192" i="1"/>
  <c r="FF192" i="1"/>
  <c r="FE192" i="1"/>
  <c r="EZ192" i="1"/>
  <c r="EY192" i="1"/>
  <c r="FB192" i="1" s="1"/>
  <c r="FD192" i="1" s="1"/>
  <c r="EV192" i="1"/>
  <c r="EU192" i="1"/>
  <c r="ET192" i="1"/>
  <c r="ES192" i="1"/>
  <c r="EP192" i="1"/>
  <c r="EK192" i="1"/>
  <c r="EJ192" i="1"/>
  <c r="EL192" i="1" s="1"/>
  <c r="EH192" i="1"/>
  <c r="EG192" i="1"/>
  <c r="EM192" i="1" s="1"/>
  <c r="EE192" i="1"/>
  <c r="ED192" i="1"/>
  <c r="EF192" i="1" s="1"/>
  <c r="EB192" i="1"/>
  <c r="EA192" i="1"/>
  <c r="EC192" i="1" s="1"/>
  <c r="DS192" i="1"/>
  <c r="DV192" i="1" s="1"/>
  <c r="DR192" i="1"/>
  <c r="DT192" i="1" s="1"/>
  <c r="DQ192" i="1"/>
  <c r="DP192" i="1"/>
  <c r="DO192" i="1"/>
  <c r="DJ192" i="1"/>
  <c r="DI192" i="1"/>
  <c r="DL192" i="1" s="1"/>
  <c r="DG192" i="1"/>
  <c r="DF192" i="1"/>
  <c r="DH192" i="1" s="1"/>
  <c r="DA192" i="1"/>
  <c r="CY192" i="1"/>
  <c r="CX192" i="1"/>
  <c r="CW192" i="1"/>
  <c r="CU192" i="1"/>
  <c r="CT192" i="1"/>
  <c r="CV192" i="1" s="1"/>
  <c r="CR192" i="1"/>
  <c r="CQ192" i="1"/>
  <c r="CS192" i="1" s="1"/>
  <c r="CL192" i="1"/>
  <c r="CK192" i="1"/>
  <c r="CN192" i="1" s="1"/>
  <c r="CI192" i="1"/>
  <c r="CH192" i="1"/>
  <c r="CJ192" i="1" s="1"/>
  <c r="CF192" i="1"/>
  <c r="CE192" i="1"/>
  <c r="CG192" i="1" s="1"/>
  <c r="CD192" i="1"/>
  <c r="CC192" i="1"/>
  <c r="CA192" i="1"/>
  <c r="BZ192" i="1"/>
  <c r="BY192" i="1"/>
  <c r="BW192" i="1"/>
  <c r="BV192" i="1"/>
  <c r="BX192" i="1" s="1"/>
  <c r="BT192" i="1"/>
  <c r="BS192" i="1"/>
  <c r="BU192" i="1" s="1"/>
  <c r="BQ192" i="1"/>
  <c r="BP192" i="1"/>
  <c r="CB192" i="1" s="1"/>
  <c r="BN192" i="1"/>
  <c r="BK192" i="1"/>
  <c r="BJ192" i="1"/>
  <c r="BL192" i="1" s="1"/>
  <c r="BE192" i="1"/>
  <c r="BH192" i="1" s="1"/>
  <c r="BC192" i="1"/>
  <c r="BB192" i="1"/>
  <c r="BA192" i="1"/>
  <c r="AY192" i="1"/>
  <c r="AX192" i="1"/>
  <c r="AZ192" i="1" s="1"/>
  <c r="AV192" i="1"/>
  <c r="AU192" i="1"/>
  <c r="AW192" i="1" s="1"/>
  <c r="AS192" i="1"/>
  <c r="AP192" i="1"/>
  <c r="AO192" i="1"/>
  <c r="AJ192" i="1"/>
  <c r="AI192" i="1"/>
  <c r="AK192" i="1" s="1"/>
  <c r="AH192" i="1"/>
  <c r="AG192" i="1"/>
  <c r="AF192" i="1"/>
  <c r="AE192" i="1"/>
  <c r="AD192" i="1"/>
  <c r="AC192" i="1"/>
  <c r="AA192" i="1"/>
  <c r="Z192" i="1"/>
  <c r="AB192" i="1" s="1"/>
  <c r="X192" i="1"/>
  <c r="W192" i="1"/>
  <c r="Y192" i="1" s="1"/>
  <c r="U192" i="1"/>
  <c r="T192" i="1"/>
  <c r="V192" i="1" s="1"/>
  <c r="R192" i="1"/>
  <c r="Q192" i="1"/>
  <c r="O192" i="1"/>
  <c r="N192" i="1"/>
  <c r="P192" i="1" s="1"/>
  <c r="L192" i="1"/>
  <c r="K192" i="1"/>
  <c r="AL192" i="1" s="1"/>
  <c r="J192" i="1"/>
  <c r="I192" i="1"/>
  <c r="H192" i="1"/>
  <c r="E192" i="1"/>
  <c r="C192" i="1"/>
  <c r="B192" i="1"/>
  <c r="LM191" i="1"/>
  <c r="LJ191" i="1"/>
  <c r="LF191" i="1"/>
  <c r="LE191" i="1"/>
  <c r="LG191" i="1" s="1"/>
  <c r="LD191" i="1"/>
  <c r="LC191" i="1"/>
  <c r="LB191" i="1"/>
  <c r="LA191" i="1"/>
  <c r="KX191" i="1"/>
  <c r="KU191" i="1"/>
  <c r="KR191" i="1"/>
  <c r="KO191" i="1"/>
  <c r="KL191" i="1"/>
  <c r="KI191" i="1"/>
  <c r="KF191" i="1"/>
  <c r="KE191" i="1"/>
  <c r="KD191" i="1"/>
  <c r="KC191" i="1"/>
  <c r="JZ191" i="1"/>
  <c r="JW191" i="1"/>
  <c r="JV191" i="1"/>
  <c r="JU191" i="1"/>
  <c r="JT191" i="1"/>
  <c r="JQ191" i="1"/>
  <c r="JN191" i="1"/>
  <c r="JJ191" i="1"/>
  <c r="JI191" i="1"/>
  <c r="JK191" i="1" s="1"/>
  <c r="JH191" i="1"/>
  <c r="JF191" i="1"/>
  <c r="JE191" i="1"/>
  <c r="JB191" i="1"/>
  <c r="JA191" i="1"/>
  <c r="JA192" i="1" s="1"/>
  <c r="JJ192" i="1" s="1"/>
  <c r="IV191" i="1"/>
  <c r="IU191" i="1"/>
  <c r="IT191" i="1"/>
  <c r="IS191" i="1"/>
  <c r="IP191" i="1"/>
  <c r="IM191" i="1"/>
  <c r="II191" i="1"/>
  <c r="IX191" i="1" s="1"/>
  <c r="IF191" i="1"/>
  <c r="IE191" i="1"/>
  <c r="IG191" i="1" s="1"/>
  <c r="ID191" i="1"/>
  <c r="IA191" i="1"/>
  <c r="HX191" i="1"/>
  <c r="HU191" i="1"/>
  <c r="HR191" i="1"/>
  <c r="HQ191" i="1"/>
  <c r="HP191" i="1"/>
  <c r="IH191" i="1" s="1"/>
  <c r="HO191" i="1"/>
  <c r="HL191" i="1"/>
  <c r="HI191" i="1"/>
  <c r="HF191" i="1"/>
  <c r="GZ191" i="1"/>
  <c r="GW191" i="1"/>
  <c r="GT191" i="1"/>
  <c r="GP191" i="1"/>
  <c r="GO191" i="1"/>
  <c r="GQ191" i="1" s="1"/>
  <c r="GN191" i="1"/>
  <c r="GK191" i="1"/>
  <c r="GH191" i="1"/>
  <c r="GE191" i="1"/>
  <c r="GA191" i="1"/>
  <c r="FZ191" i="1"/>
  <c r="GB191" i="1" s="1"/>
  <c r="FY191" i="1"/>
  <c r="FV191" i="1"/>
  <c r="FS191" i="1"/>
  <c r="FP191" i="1"/>
  <c r="FO191" i="1"/>
  <c r="FN191" i="1"/>
  <c r="FM191" i="1"/>
  <c r="FJ191" i="1"/>
  <c r="FG191" i="1"/>
  <c r="FC191" i="1"/>
  <c r="FB191" i="1"/>
  <c r="FD191" i="1" s="1"/>
  <c r="FA191" i="1"/>
  <c r="EX191" i="1"/>
  <c r="EU191" i="1"/>
  <c r="ER191" i="1"/>
  <c r="EO191" i="1"/>
  <c r="EN191" i="1"/>
  <c r="HB191" i="1" s="1"/>
  <c r="EM191" i="1"/>
  <c r="HA191" i="1" s="1"/>
  <c r="HC191" i="1" s="1"/>
  <c r="EL191" i="1"/>
  <c r="EI191" i="1"/>
  <c r="EF191" i="1"/>
  <c r="EC191" i="1"/>
  <c r="DV191" i="1"/>
  <c r="DU191" i="1"/>
  <c r="DW191" i="1" s="1"/>
  <c r="DT191" i="1"/>
  <c r="DQ191" i="1"/>
  <c r="DM191" i="1"/>
  <c r="DL191" i="1"/>
  <c r="DK191" i="1"/>
  <c r="DH191" i="1"/>
  <c r="DA191" i="1"/>
  <c r="CZ191" i="1"/>
  <c r="DB191" i="1" s="1"/>
  <c r="CY191" i="1"/>
  <c r="CV191" i="1"/>
  <c r="CS191" i="1"/>
  <c r="CO191" i="1"/>
  <c r="CN191" i="1"/>
  <c r="CP191" i="1" s="1"/>
  <c r="CM191" i="1"/>
  <c r="CJ191" i="1"/>
  <c r="CG191" i="1"/>
  <c r="CD191" i="1"/>
  <c r="CC191" i="1"/>
  <c r="CB191" i="1"/>
  <c r="CA191" i="1"/>
  <c r="BX191" i="1"/>
  <c r="BU191" i="1"/>
  <c r="BR191" i="1"/>
  <c r="BO191" i="1"/>
  <c r="BL191" i="1"/>
  <c r="BH191" i="1"/>
  <c r="DD191" i="1" s="1"/>
  <c r="DY191" i="1" s="1"/>
  <c r="LO191" i="1" s="1"/>
  <c r="BG191" i="1"/>
  <c r="BI191" i="1" s="1"/>
  <c r="BF191" i="1"/>
  <c r="BC191" i="1"/>
  <c r="AZ191" i="1"/>
  <c r="AW191" i="1"/>
  <c r="AT191" i="1"/>
  <c r="AQ191" i="1"/>
  <c r="AM191" i="1"/>
  <c r="AL191" i="1"/>
  <c r="AN191" i="1" s="1"/>
  <c r="AK191" i="1"/>
  <c r="AH191" i="1"/>
  <c r="AE191" i="1"/>
  <c r="AB191" i="1"/>
  <c r="Y191" i="1"/>
  <c r="V191" i="1"/>
  <c r="S191" i="1"/>
  <c r="P191" i="1"/>
  <c r="M191" i="1"/>
  <c r="J191" i="1"/>
  <c r="G191" i="1"/>
  <c r="D191" i="1"/>
  <c r="LM190" i="1"/>
  <c r="LJ190" i="1"/>
  <c r="LH190" i="1"/>
  <c r="LH192" i="1" s="1"/>
  <c r="LJ192" i="1" s="1"/>
  <c r="LF190" i="1"/>
  <c r="LC190" i="1"/>
  <c r="LB190" i="1"/>
  <c r="LD190" i="1" s="1"/>
  <c r="LA190" i="1"/>
  <c r="KX190" i="1"/>
  <c r="KU190" i="1"/>
  <c r="KR190" i="1"/>
  <c r="KP190" i="1"/>
  <c r="KP192" i="1" s="1"/>
  <c r="KR192" i="1" s="1"/>
  <c r="KM190" i="1"/>
  <c r="KO190" i="1" s="1"/>
  <c r="KL190" i="1"/>
  <c r="KI190" i="1"/>
  <c r="KG190" i="1"/>
  <c r="LE190" i="1" s="1"/>
  <c r="LG190" i="1" s="1"/>
  <c r="KE190" i="1"/>
  <c r="KA190" i="1"/>
  <c r="KA192" i="1" s="1"/>
  <c r="KC192" i="1" s="1"/>
  <c r="JX190" i="1"/>
  <c r="JV190" i="1"/>
  <c r="JU190" i="1"/>
  <c r="JW190" i="1" s="1"/>
  <c r="JT190" i="1"/>
  <c r="JQ190" i="1"/>
  <c r="JN190" i="1"/>
  <c r="JJ190" i="1"/>
  <c r="JI190" i="1"/>
  <c r="JK190" i="1" s="1"/>
  <c r="JH190" i="1"/>
  <c r="JE190" i="1"/>
  <c r="JB190" i="1"/>
  <c r="IV190" i="1"/>
  <c r="IU190" i="1"/>
  <c r="IT190" i="1"/>
  <c r="IS190" i="1"/>
  <c r="IP190" i="1"/>
  <c r="IM190" i="1"/>
  <c r="IH190" i="1"/>
  <c r="IF190" i="1"/>
  <c r="IE190" i="1"/>
  <c r="IG190" i="1" s="1"/>
  <c r="ID190" i="1"/>
  <c r="IA190" i="1"/>
  <c r="HX190" i="1"/>
  <c r="HU190" i="1"/>
  <c r="HR190" i="1"/>
  <c r="HQ190" i="1"/>
  <c r="II190" i="1" s="1"/>
  <c r="IX190" i="1" s="1"/>
  <c r="HP190" i="1"/>
  <c r="HO190" i="1"/>
  <c r="HL190" i="1"/>
  <c r="HI190" i="1"/>
  <c r="HF190" i="1"/>
  <c r="HB190" i="1"/>
  <c r="GX190" i="1"/>
  <c r="GZ190" i="1" s="1"/>
  <c r="GW190" i="1"/>
  <c r="GT190" i="1"/>
  <c r="GP190" i="1"/>
  <c r="GO190" i="1"/>
  <c r="GN190" i="1"/>
  <c r="GK190" i="1"/>
  <c r="GH190" i="1"/>
  <c r="GE190" i="1"/>
  <c r="GA190" i="1"/>
  <c r="FZ190" i="1"/>
  <c r="GB190" i="1" s="1"/>
  <c r="FY190" i="1"/>
  <c r="FV190" i="1"/>
  <c r="FU190" i="1"/>
  <c r="FS190" i="1"/>
  <c r="FO190" i="1"/>
  <c r="FN190" i="1"/>
  <c r="FP190" i="1" s="1"/>
  <c r="FM190" i="1"/>
  <c r="FJ190" i="1"/>
  <c r="FG190" i="1"/>
  <c r="FC190" i="1"/>
  <c r="FB190" i="1"/>
  <c r="FD190" i="1" s="1"/>
  <c r="FA190" i="1"/>
  <c r="EX190" i="1"/>
  <c r="EW190" i="1"/>
  <c r="EW192" i="1" s="1"/>
  <c r="FC192" i="1" s="1"/>
  <c r="EU190" i="1"/>
  <c r="ER190" i="1"/>
  <c r="EQ190" i="1"/>
  <c r="EQ192" i="1" s="1"/>
  <c r="EO190" i="1"/>
  <c r="EN190" i="1"/>
  <c r="EM190" i="1"/>
  <c r="EL190" i="1"/>
  <c r="EI190" i="1"/>
  <c r="EF190" i="1"/>
  <c r="EC190" i="1"/>
  <c r="DV190" i="1"/>
  <c r="DU190" i="1"/>
  <c r="DW190" i="1" s="1"/>
  <c r="DT190" i="1"/>
  <c r="DQ190" i="1"/>
  <c r="DM190" i="1"/>
  <c r="DL190" i="1"/>
  <c r="DN190" i="1" s="1"/>
  <c r="DK190" i="1"/>
  <c r="DH190" i="1"/>
  <c r="DD190" i="1"/>
  <c r="DA190" i="1"/>
  <c r="CZ190" i="1"/>
  <c r="DB190" i="1" s="1"/>
  <c r="CY190" i="1"/>
  <c r="CV190" i="1"/>
  <c r="CS190" i="1"/>
  <c r="CP190" i="1"/>
  <c r="CO190" i="1"/>
  <c r="CN190" i="1"/>
  <c r="CM190" i="1"/>
  <c r="CJ190" i="1"/>
  <c r="CG190" i="1"/>
  <c r="CC190" i="1"/>
  <c r="CB190" i="1"/>
  <c r="CD190" i="1" s="1"/>
  <c r="CA190" i="1"/>
  <c r="BX190" i="1"/>
  <c r="BU190" i="1"/>
  <c r="BR190" i="1"/>
  <c r="BN190" i="1"/>
  <c r="BM190" i="1"/>
  <c r="BO190" i="1" s="1"/>
  <c r="BL190" i="1"/>
  <c r="BH190" i="1"/>
  <c r="BG190" i="1"/>
  <c r="DC190" i="1" s="1"/>
  <c r="BF190" i="1"/>
  <c r="BD190" i="1"/>
  <c r="BC190" i="1"/>
  <c r="AZ190" i="1"/>
  <c r="AW190" i="1"/>
  <c r="AT190" i="1"/>
  <c r="AQ190" i="1"/>
  <c r="AN190" i="1"/>
  <c r="AM190" i="1"/>
  <c r="AL190" i="1"/>
  <c r="AK190" i="1"/>
  <c r="AH190" i="1"/>
  <c r="AE190" i="1"/>
  <c r="AB190" i="1"/>
  <c r="Y190" i="1"/>
  <c r="V190" i="1"/>
  <c r="S190" i="1"/>
  <c r="P190" i="1"/>
  <c r="M190" i="1"/>
  <c r="J190" i="1"/>
  <c r="G190" i="1"/>
  <c r="F190" i="1"/>
  <c r="DY190" i="1" s="1"/>
  <c r="LO190" i="1" s="1"/>
  <c r="D190" i="1"/>
  <c r="LM189" i="1"/>
  <c r="LJ189" i="1"/>
  <c r="LF189" i="1"/>
  <c r="LD189" i="1"/>
  <c r="LC189" i="1"/>
  <c r="LB189" i="1"/>
  <c r="LE189" i="1" s="1"/>
  <c r="LG189" i="1" s="1"/>
  <c r="LA189" i="1"/>
  <c r="KX189" i="1"/>
  <c r="KU189" i="1"/>
  <c r="KR189" i="1"/>
  <c r="KO189" i="1"/>
  <c r="KL189" i="1"/>
  <c r="KI189" i="1"/>
  <c r="KE189" i="1"/>
  <c r="KD189" i="1"/>
  <c r="KF189" i="1" s="1"/>
  <c r="KC189" i="1"/>
  <c r="JZ189" i="1"/>
  <c r="JV189" i="1"/>
  <c r="JU189" i="1"/>
  <c r="JW189" i="1" s="1"/>
  <c r="JT189" i="1"/>
  <c r="JQ189" i="1"/>
  <c r="JN189" i="1"/>
  <c r="JK189" i="1"/>
  <c r="JJ189" i="1"/>
  <c r="JI189" i="1"/>
  <c r="JH189" i="1"/>
  <c r="JE189" i="1"/>
  <c r="JB189" i="1"/>
  <c r="IV189" i="1"/>
  <c r="IU189" i="1"/>
  <c r="IT189" i="1"/>
  <c r="IS189" i="1"/>
  <c r="IP189" i="1"/>
  <c r="IM189" i="1"/>
  <c r="II189" i="1"/>
  <c r="IX189" i="1" s="1"/>
  <c r="IF189" i="1"/>
  <c r="IE189" i="1"/>
  <c r="IG189" i="1" s="1"/>
  <c r="ID189" i="1"/>
  <c r="IA189" i="1"/>
  <c r="HX189" i="1"/>
  <c r="HU189" i="1"/>
  <c r="HR189" i="1"/>
  <c r="HQ189" i="1"/>
  <c r="HP189" i="1"/>
  <c r="IH189" i="1" s="1"/>
  <c r="HO189" i="1"/>
  <c r="HL189" i="1"/>
  <c r="HI189" i="1"/>
  <c r="HF189" i="1"/>
  <c r="GZ189" i="1"/>
  <c r="GW189" i="1"/>
  <c r="GT189" i="1"/>
  <c r="GP189" i="1"/>
  <c r="GO189" i="1"/>
  <c r="GQ189" i="1" s="1"/>
  <c r="GN189" i="1"/>
  <c r="GK189" i="1"/>
  <c r="GH189" i="1"/>
  <c r="GE189" i="1"/>
  <c r="GA189" i="1"/>
  <c r="FZ189" i="1"/>
  <c r="GB189" i="1" s="1"/>
  <c r="FY189" i="1"/>
  <c r="FV189" i="1"/>
  <c r="FS189" i="1"/>
  <c r="FN189" i="1"/>
  <c r="FM189" i="1"/>
  <c r="FI189" i="1"/>
  <c r="FG189" i="1"/>
  <c r="FC189" i="1"/>
  <c r="FB189" i="1"/>
  <c r="FD189" i="1" s="1"/>
  <c r="FA189" i="1"/>
  <c r="EX189" i="1"/>
  <c r="EU189" i="1"/>
  <c r="ER189" i="1"/>
  <c r="EM189" i="1"/>
  <c r="EO189" i="1" s="1"/>
  <c r="EL189" i="1"/>
  <c r="EH189" i="1"/>
  <c r="EN189" i="1" s="1"/>
  <c r="EF189" i="1"/>
  <c r="EC189" i="1"/>
  <c r="DV189" i="1"/>
  <c r="DU189" i="1"/>
  <c r="DW189" i="1" s="1"/>
  <c r="DT189" i="1"/>
  <c r="DQ189" i="1"/>
  <c r="DM189" i="1"/>
  <c r="DL189" i="1"/>
  <c r="DN189" i="1" s="1"/>
  <c r="DK189" i="1"/>
  <c r="DH189" i="1"/>
  <c r="DA189" i="1"/>
  <c r="CZ189" i="1"/>
  <c r="DB189" i="1" s="1"/>
  <c r="CY189" i="1"/>
  <c r="CV189" i="1"/>
  <c r="CS189" i="1"/>
  <c r="CO189" i="1"/>
  <c r="CN189" i="1"/>
  <c r="CM189" i="1"/>
  <c r="CJ189" i="1"/>
  <c r="CG189" i="1"/>
  <c r="CC189" i="1"/>
  <c r="CB189" i="1"/>
  <c r="CD189" i="1" s="1"/>
  <c r="CA189" i="1"/>
  <c r="BX189" i="1"/>
  <c r="BU189" i="1"/>
  <c r="BR189" i="1"/>
  <c r="BO189" i="1"/>
  <c r="BM189" i="1"/>
  <c r="BM192" i="1" s="1"/>
  <c r="BO192" i="1" s="1"/>
  <c r="BL189" i="1"/>
  <c r="BH189" i="1"/>
  <c r="BD189" i="1"/>
  <c r="BG189" i="1" s="1"/>
  <c r="BC189" i="1"/>
  <c r="AZ189" i="1"/>
  <c r="AW189" i="1"/>
  <c r="AR189" i="1"/>
  <c r="AQ189" i="1"/>
  <c r="AM189" i="1"/>
  <c r="AL189" i="1"/>
  <c r="AN189" i="1" s="1"/>
  <c r="AK189" i="1"/>
  <c r="AH189" i="1"/>
  <c r="AE189" i="1"/>
  <c r="AB189" i="1"/>
  <c r="Y189" i="1"/>
  <c r="V189" i="1"/>
  <c r="S189" i="1"/>
  <c r="P189" i="1"/>
  <c r="M189" i="1"/>
  <c r="J189" i="1"/>
  <c r="G189" i="1"/>
  <c r="D189" i="1"/>
  <c r="LM188" i="1"/>
  <c r="LJ188" i="1"/>
  <c r="LF188" i="1"/>
  <c r="LE188" i="1"/>
  <c r="LG188" i="1" s="1"/>
  <c r="LC188" i="1"/>
  <c r="LB188" i="1"/>
  <c r="LD188" i="1" s="1"/>
  <c r="LA188" i="1"/>
  <c r="KX188" i="1"/>
  <c r="KU188" i="1"/>
  <c r="KR188" i="1"/>
  <c r="KO188" i="1"/>
  <c r="KL188" i="1"/>
  <c r="KI188" i="1"/>
  <c r="KF188" i="1"/>
  <c r="KE188" i="1"/>
  <c r="KD188" i="1"/>
  <c r="KC188" i="1"/>
  <c r="JZ188" i="1"/>
  <c r="JW188" i="1"/>
  <c r="JV188" i="1"/>
  <c r="JU188" i="1"/>
  <c r="JT188" i="1"/>
  <c r="JQ188" i="1"/>
  <c r="JN188" i="1"/>
  <c r="JJ188" i="1"/>
  <c r="JI188" i="1"/>
  <c r="JK188" i="1" s="1"/>
  <c r="JH188" i="1"/>
  <c r="JE188" i="1"/>
  <c r="JB188" i="1"/>
  <c r="IU188" i="1"/>
  <c r="IT188" i="1"/>
  <c r="IS188" i="1"/>
  <c r="IP188" i="1"/>
  <c r="IM188" i="1"/>
  <c r="IG188" i="1"/>
  <c r="IF188" i="1"/>
  <c r="IE188" i="1"/>
  <c r="ID188" i="1"/>
  <c r="IA188" i="1"/>
  <c r="HX188" i="1"/>
  <c r="HU188" i="1"/>
  <c r="HS188" i="1"/>
  <c r="HS192" i="1" s="1"/>
  <c r="HU192" i="1" s="1"/>
  <c r="HR188" i="1"/>
  <c r="HQ188" i="1"/>
  <c r="II188" i="1" s="1"/>
  <c r="HP188" i="1"/>
  <c r="HO188" i="1"/>
  <c r="HL188" i="1"/>
  <c r="HI188" i="1"/>
  <c r="HF188" i="1"/>
  <c r="GZ188" i="1"/>
  <c r="GW188" i="1"/>
  <c r="GT188" i="1"/>
  <c r="GP188" i="1"/>
  <c r="GO188" i="1"/>
  <c r="GQ188" i="1" s="1"/>
  <c r="GN188" i="1"/>
  <c r="GK188" i="1"/>
  <c r="GH188" i="1"/>
  <c r="GE188" i="1"/>
  <c r="GB188" i="1"/>
  <c r="GA188" i="1"/>
  <c r="FZ188" i="1"/>
  <c r="FY188" i="1"/>
  <c r="FV188" i="1"/>
  <c r="FS188" i="1"/>
  <c r="FO188" i="1"/>
  <c r="FN188" i="1"/>
  <c r="FP188" i="1" s="1"/>
  <c r="FM188" i="1"/>
  <c r="FJ188" i="1"/>
  <c r="FG188" i="1"/>
  <c r="FD188" i="1"/>
  <c r="FC188" i="1"/>
  <c r="FB188" i="1"/>
  <c r="FA188" i="1"/>
  <c r="EX188" i="1"/>
  <c r="EU188" i="1"/>
  <c r="ER188" i="1"/>
  <c r="EN188" i="1"/>
  <c r="HB188" i="1" s="1"/>
  <c r="EM188" i="1"/>
  <c r="HA188" i="1" s="1"/>
  <c r="EL188" i="1"/>
  <c r="EI188" i="1"/>
  <c r="EF188" i="1"/>
  <c r="EC188" i="1"/>
  <c r="DV188" i="1"/>
  <c r="DU188" i="1"/>
  <c r="DW188" i="1" s="1"/>
  <c r="DT188" i="1"/>
  <c r="DQ188" i="1"/>
  <c r="DM188" i="1"/>
  <c r="DL188" i="1"/>
  <c r="DN188" i="1" s="1"/>
  <c r="DK188" i="1"/>
  <c r="DH188" i="1"/>
  <c r="DA188" i="1"/>
  <c r="CZ188" i="1"/>
  <c r="DB188" i="1" s="1"/>
  <c r="CY188" i="1"/>
  <c r="CV188" i="1"/>
  <c r="CS188" i="1"/>
  <c r="CP188" i="1"/>
  <c r="CO188" i="1"/>
  <c r="CN188" i="1"/>
  <c r="CM188" i="1"/>
  <c r="CJ188" i="1"/>
  <c r="CG188" i="1"/>
  <c r="CC188" i="1"/>
  <c r="CB188" i="1"/>
  <c r="CD188" i="1" s="1"/>
  <c r="CA188" i="1"/>
  <c r="BX188" i="1"/>
  <c r="BU188" i="1"/>
  <c r="BR188" i="1"/>
  <c r="BO188" i="1"/>
  <c r="BL188" i="1"/>
  <c r="BI188" i="1"/>
  <c r="BH188" i="1"/>
  <c r="DD188" i="1" s="1"/>
  <c r="DY188" i="1" s="1"/>
  <c r="BG188" i="1"/>
  <c r="DC188" i="1" s="1"/>
  <c r="BF188" i="1"/>
  <c r="BC188" i="1"/>
  <c r="AZ188" i="1"/>
  <c r="AW188" i="1"/>
  <c r="AT188" i="1"/>
  <c r="AQ188" i="1"/>
  <c r="AN188" i="1"/>
  <c r="AM188" i="1"/>
  <c r="AL188" i="1"/>
  <c r="AK188" i="1"/>
  <c r="AH188" i="1"/>
  <c r="AE188" i="1"/>
  <c r="AB188" i="1"/>
  <c r="Y188" i="1"/>
  <c r="V188" i="1"/>
  <c r="S188" i="1"/>
  <c r="P188" i="1"/>
  <c r="M188" i="1"/>
  <c r="J188" i="1"/>
  <c r="G188" i="1"/>
  <c r="D188" i="1"/>
  <c r="LM187" i="1"/>
  <c r="LJ187" i="1"/>
  <c r="LG187" i="1"/>
  <c r="LF187" i="1"/>
  <c r="LD187" i="1"/>
  <c r="LC187" i="1"/>
  <c r="LB187" i="1"/>
  <c r="LE187" i="1" s="1"/>
  <c r="LA187" i="1"/>
  <c r="KX187" i="1"/>
  <c r="KU187" i="1"/>
  <c r="KR187" i="1"/>
  <c r="KO187" i="1"/>
  <c r="KL187" i="1"/>
  <c r="KI187" i="1"/>
  <c r="KE187" i="1"/>
  <c r="KD187" i="1"/>
  <c r="KF187" i="1" s="1"/>
  <c r="KC187" i="1"/>
  <c r="JZ187" i="1"/>
  <c r="JV187" i="1"/>
  <c r="JU187" i="1"/>
  <c r="JW187" i="1" s="1"/>
  <c r="JT187" i="1"/>
  <c r="JQ187" i="1"/>
  <c r="JN187" i="1"/>
  <c r="JK187" i="1"/>
  <c r="JJ187" i="1"/>
  <c r="JI187" i="1"/>
  <c r="JH187" i="1"/>
  <c r="JE187" i="1"/>
  <c r="JB187" i="1"/>
  <c r="IU187" i="1"/>
  <c r="IT187" i="1"/>
  <c r="IV187" i="1" s="1"/>
  <c r="IS187" i="1"/>
  <c r="IP187" i="1"/>
  <c r="IM187" i="1"/>
  <c r="II187" i="1"/>
  <c r="IX187" i="1" s="1"/>
  <c r="IF187" i="1"/>
  <c r="IE187" i="1"/>
  <c r="IG187" i="1" s="1"/>
  <c r="ID187" i="1"/>
  <c r="IA187" i="1"/>
  <c r="HX187" i="1"/>
  <c r="HU187" i="1"/>
  <c r="HQ187" i="1"/>
  <c r="HP187" i="1"/>
  <c r="IH187" i="1" s="1"/>
  <c r="IJ187" i="1" s="1"/>
  <c r="HO187" i="1"/>
  <c r="HL187" i="1"/>
  <c r="HI187" i="1"/>
  <c r="HF187" i="1"/>
  <c r="HC187" i="1"/>
  <c r="GZ187" i="1"/>
  <c r="GW187" i="1"/>
  <c r="GT187" i="1"/>
  <c r="GP187" i="1"/>
  <c r="GO187" i="1"/>
  <c r="GQ187" i="1" s="1"/>
  <c r="GN187" i="1"/>
  <c r="GK187" i="1"/>
  <c r="GH187" i="1"/>
  <c r="GE187" i="1"/>
  <c r="GA187" i="1"/>
  <c r="FZ187" i="1"/>
  <c r="GB187" i="1" s="1"/>
  <c r="FY187" i="1"/>
  <c r="FV187" i="1"/>
  <c r="FS187" i="1"/>
  <c r="FP187" i="1"/>
  <c r="FO187" i="1"/>
  <c r="FN187" i="1"/>
  <c r="FM187" i="1"/>
  <c r="FJ187" i="1"/>
  <c r="FG187" i="1"/>
  <c r="FC187" i="1"/>
  <c r="FB187" i="1"/>
  <c r="FD187" i="1" s="1"/>
  <c r="FA187" i="1"/>
  <c r="EX187" i="1"/>
  <c r="EU187" i="1"/>
  <c r="ER187" i="1"/>
  <c r="EO187" i="1"/>
  <c r="EN187" i="1"/>
  <c r="HB187" i="1" s="1"/>
  <c r="EM187" i="1"/>
  <c r="HA187" i="1" s="1"/>
  <c r="EL187" i="1"/>
  <c r="EI187" i="1"/>
  <c r="EF187" i="1"/>
  <c r="EC187" i="1"/>
  <c r="DV187" i="1"/>
  <c r="DU187" i="1"/>
  <c r="DW187" i="1" s="1"/>
  <c r="DT187" i="1"/>
  <c r="DQ187" i="1"/>
  <c r="DM187" i="1"/>
  <c r="DL187" i="1"/>
  <c r="DK187" i="1"/>
  <c r="DH187" i="1"/>
  <c r="DA187" i="1"/>
  <c r="CZ187" i="1"/>
  <c r="CY187" i="1"/>
  <c r="CV187" i="1"/>
  <c r="CS187" i="1"/>
  <c r="CO187" i="1"/>
  <c r="CN187" i="1"/>
  <c r="CP187" i="1" s="1"/>
  <c r="CM187" i="1"/>
  <c r="CJ187" i="1"/>
  <c r="CG187" i="1"/>
  <c r="CD187" i="1"/>
  <c r="CC187" i="1"/>
  <c r="CB187" i="1"/>
  <c r="CA187" i="1"/>
  <c r="BX187" i="1"/>
  <c r="BU187" i="1"/>
  <c r="BR187" i="1"/>
  <c r="BO187" i="1"/>
  <c r="BL187" i="1"/>
  <c r="BI187" i="1"/>
  <c r="BH187" i="1"/>
  <c r="DD187" i="1" s="1"/>
  <c r="DY187" i="1" s="1"/>
  <c r="LO187" i="1" s="1"/>
  <c r="BG187" i="1"/>
  <c r="DC187" i="1" s="1"/>
  <c r="BF187" i="1"/>
  <c r="BC187" i="1"/>
  <c r="AZ187" i="1"/>
  <c r="AW187" i="1"/>
  <c r="AT187" i="1"/>
  <c r="AQ187" i="1"/>
  <c r="AM187" i="1"/>
  <c r="AL187" i="1"/>
  <c r="AN187" i="1" s="1"/>
  <c r="AK187" i="1"/>
  <c r="AH187" i="1"/>
  <c r="AE187" i="1"/>
  <c r="AB187" i="1"/>
  <c r="Y187" i="1"/>
  <c r="V187" i="1"/>
  <c r="S187" i="1"/>
  <c r="P187" i="1"/>
  <c r="M187" i="1"/>
  <c r="J187" i="1"/>
  <c r="F187" i="1"/>
  <c r="G187" i="1" s="1"/>
  <c r="D187" i="1"/>
  <c r="LM186" i="1"/>
  <c r="LJ186" i="1"/>
  <c r="LF186" i="1"/>
  <c r="LE186" i="1"/>
  <c r="LG186" i="1" s="1"/>
  <c r="LC186" i="1"/>
  <c r="LB186" i="1"/>
  <c r="LD186" i="1" s="1"/>
  <c r="LA186" i="1"/>
  <c r="KX186" i="1"/>
  <c r="KU186" i="1"/>
  <c r="KR186" i="1"/>
  <c r="KO186" i="1"/>
  <c r="KL186" i="1"/>
  <c r="KI186" i="1"/>
  <c r="KE186" i="1"/>
  <c r="KD186" i="1"/>
  <c r="KC186" i="1"/>
  <c r="JZ186" i="1"/>
  <c r="JW186" i="1"/>
  <c r="JV186" i="1"/>
  <c r="JU186" i="1"/>
  <c r="JT186" i="1"/>
  <c r="JQ186" i="1"/>
  <c r="JN186" i="1"/>
  <c r="JJ186" i="1"/>
  <c r="JI186" i="1"/>
  <c r="JK186" i="1" s="1"/>
  <c r="JH186" i="1"/>
  <c r="JE186" i="1"/>
  <c r="JB186" i="1"/>
  <c r="IV186" i="1"/>
  <c r="IU186" i="1"/>
  <c r="IT186" i="1"/>
  <c r="IS186" i="1"/>
  <c r="IP186" i="1"/>
  <c r="IM186" i="1"/>
  <c r="IH186" i="1"/>
  <c r="IG186" i="1"/>
  <c r="IF186" i="1"/>
  <c r="IE186" i="1"/>
  <c r="ID186" i="1"/>
  <c r="IA186" i="1"/>
  <c r="HX186" i="1"/>
  <c r="HU186" i="1"/>
  <c r="HR186" i="1"/>
  <c r="HQ186" i="1"/>
  <c r="II186" i="1" s="1"/>
  <c r="IX186" i="1" s="1"/>
  <c r="HP186" i="1"/>
  <c r="HO186" i="1"/>
  <c r="HL186" i="1"/>
  <c r="HI186" i="1"/>
  <c r="HF186" i="1"/>
  <c r="GZ186" i="1"/>
  <c r="GW186" i="1"/>
  <c r="GT186" i="1"/>
  <c r="GQ186" i="1"/>
  <c r="GP186" i="1"/>
  <c r="GO186" i="1"/>
  <c r="GN186" i="1"/>
  <c r="GK186" i="1"/>
  <c r="GH186" i="1"/>
  <c r="GE186" i="1"/>
  <c r="GA186" i="1"/>
  <c r="FZ186" i="1"/>
  <c r="FY186" i="1"/>
  <c r="FV186" i="1"/>
  <c r="FS186" i="1"/>
  <c r="FO186" i="1"/>
  <c r="FN186" i="1"/>
  <c r="FP186" i="1" s="1"/>
  <c r="FM186" i="1"/>
  <c r="FJ186" i="1"/>
  <c r="FG186" i="1"/>
  <c r="FD186" i="1"/>
  <c r="FC186" i="1"/>
  <c r="FB186" i="1"/>
  <c r="FA186" i="1"/>
  <c r="EX186" i="1"/>
  <c r="EU186" i="1"/>
  <c r="ER186" i="1"/>
  <c r="EN186" i="1"/>
  <c r="EM186" i="1"/>
  <c r="EO186" i="1" s="1"/>
  <c r="EL186" i="1"/>
  <c r="EI186" i="1"/>
  <c r="EF186" i="1"/>
  <c r="EC186" i="1"/>
  <c r="DW186" i="1"/>
  <c r="DV186" i="1"/>
  <c r="DU186" i="1"/>
  <c r="DT186" i="1"/>
  <c r="DQ186" i="1"/>
  <c r="DM186" i="1"/>
  <c r="DL186" i="1"/>
  <c r="DN186" i="1" s="1"/>
  <c r="DK186" i="1"/>
  <c r="DH186" i="1"/>
  <c r="DC186" i="1"/>
  <c r="DA186" i="1"/>
  <c r="CZ186" i="1"/>
  <c r="DB186" i="1" s="1"/>
  <c r="CY186" i="1"/>
  <c r="CV186" i="1"/>
  <c r="CS186" i="1"/>
  <c r="CO186" i="1"/>
  <c r="CN186" i="1"/>
  <c r="CM186" i="1"/>
  <c r="CJ186" i="1"/>
  <c r="CG186" i="1"/>
  <c r="CC186" i="1"/>
  <c r="CB186" i="1"/>
  <c r="CD186" i="1" s="1"/>
  <c r="CA186" i="1"/>
  <c r="BX186" i="1"/>
  <c r="BU186" i="1"/>
  <c r="BR186" i="1"/>
  <c r="BO186" i="1"/>
  <c r="BL186" i="1"/>
  <c r="BH186" i="1"/>
  <c r="BG186" i="1"/>
  <c r="BI186" i="1" s="1"/>
  <c r="BF186" i="1"/>
  <c r="BC186" i="1"/>
  <c r="AZ186" i="1"/>
  <c r="AW186" i="1"/>
  <c r="AT186" i="1"/>
  <c r="AQ186" i="1"/>
  <c r="AM186" i="1"/>
  <c r="AL186" i="1"/>
  <c r="AK186" i="1"/>
  <c r="AH186" i="1"/>
  <c r="AE186" i="1"/>
  <c r="AB186" i="1"/>
  <c r="Y186" i="1"/>
  <c r="V186" i="1"/>
  <c r="S186" i="1"/>
  <c r="P186" i="1"/>
  <c r="M186" i="1"/>
  <c r="J186" i="1"/>
  <c r="G186" i="1"/>
  <c r="D186" i="1"/>
  <c r="LL185" i="1"/>
  <c r="LK185" i="1"/>
  <c r="LM185" i="1" s="1"/>
  <c r="LJ185" i="1"/>
  <c r="LI185" i="1"/>
  <c r="LH185" i="1"/>
  <c r="LB185" i="1"/>
  <c r="LD185" i="1" s="1"/>
  <c r="KZ185" i="1"/>
  <c r="KY185" i="1"/>
  <c r="LA185" i="1" s="1"/>
  <c r="KX185" i="1"/>
  <c r="KW185" i="1"/>
  <c r="LC185" i="1" s="1"/>
  <c r="KV185" i="1"/>
  <c r="KU185" i="1"/>
  <c r="KT185" i="1"/>
  <c r="KS185" i="1"/>
  <c r="KQ185" i="1"/>
  <c r="KP185" i="1"/>
  <c r="KR185" i="1" s="1"/>
  <c r="KN185" i="1"/>
  <c r="KM185" i="1"/>
  <c r="KO185" i="1" s="1"/>
  <c r="KL185" i="1"/>
  <c r="KK185" i="1"/>
  <c r="KJ185" i="1"/>
  <c r="KH185" i="1"/>
  <c r="LF185" i="1" s="1"/>
  <c r="KG185" i="1"/>
  <c r="LE185" i="1" s="1"/>
  <c r="KD185" i="1"/>
  <c r="KB185" i="1"/>
  <c r="KA185" i="1"/>
  <c r="KC185" i="1" s="1"/>
  <c r="JZ185" i="1"/>
  <c r="JY185" i="1"/>
  <c r="KE185" i="1" s="1"/>
  <c r="JX185" i="1"/>
  <c r="JV185" i="1"/>
  <c r="JS185" i="1"/>
  <c r="JR185" i="1"/>
  <c r="JT185" i="1" s="1"/>
  <c r="JP185" i="1"/>
  <c r="JO185" i="1"/>
  <c r="JQ185" i="1" s="1"/>
  <c r="JM185" i="1"/>
  <c r="JL185" i="1"/>
  <c r="JN185" i="1" s="1"/>
  <c r="JJ185" i="1"/>
  <c r="JI185" i="1"/>
  <c r="JK185" i="1" s="1"/>
  <c r="JG185" i="1"/>
  <c r="JF185" i="1"/>
  <c r="JH185" i="1" s="1"/>
  <c r="JD185" i="1"/>
  <c r="JC185" i="1"/>
  <c r="JE185" i="1" s="1"/>
  <c r="JB185" i="1"/>
  <c r="JA185" i="1"/>
  <c r="IZ185" i="1"/>
  <c r="IU185" i="1"/>
  <c r="IT185" i="1"/>
  <c r="IV185" i="1" s="1"/>
  <c r="IR185" i="1"/>
  <c r="IQ185" i="1"/>
  <c r="IS185" i="1" s="1"/>
  <c r="IO185" i="1"/>
  <c r="IN185" i="1"/>
  <c r="IP185" i="1" s="1"/>
  <c r="IK185" i="1"/>
  <c r="ID185" i="1"/>
  <c r="IC185" i="1"/>
  <c r="IB185" i="1"/>
  <c r="IA185" i="1"/>
  <c r="HZ185" i="1"/>
  <c r="HY185" i="1"/>
  <c r="HW185" i="1"/>
  <c r="IF185" i="1" s="1"/>
  <c r="HV185" i="1"/>
  <c r="HT185" i="1"/>
  <c r="HS185" i="1"/>
  <c r="HU185" i="1" s="1"/>
  <c r="HN185" i="1"/>
  <c r="HM185" i="1"/>
  <c r="HJ185" i="1"/>
  <c r="HH185" i="1"/>
  <c r="HG185" i="1"/>
  <c r="HF185" i="1"/>
  <c r="HE185" i="1"/>
  <c r="HD185" i="1"/>
  <c r="GY185" i="1"/>
  <c r="GX185" i="1"/>
  <c r="GZ185" i="1" s="1"/>
  <c r="GW185" i="1"/>
  <c r="GV185" i="1"/>
  <c r="GU185" i="1"/>
  <c r="GS185" i="1"/>
  <c r="GR185" i="1"/>
  <c r="GT185" i="1" s="1"/>
  <c r="GP185" i="1"/>
  <c r="GO185" i="1"/>
  <c r="GM185" i="1"/>
  <c r="GL185" i="1"/>
  <c r="GN185" i="1" s="1"/>
  <c r="GJ185" i="1"/>
  <c r="GI185" i="1"/>
  <c r="GK185" i="1" s="1"/>
  <c r="GH185" i="1"/>
  <c r="GG185" i="1"/>
  <c r="GF185" i="1"/>
  <c r="GE185" i="1"/>
  <c r="GD185" i="1"/>
  <c r="GC185" i="1"/>
  <c r="FZ185" i="1"/>
  <c r="FX185" i="1"/>
  <c r="FW185" i="1"/>
  <c r="FY185" i="1" s="1"/>
  <c r="FU185" i="1"/>
  <c r="FT185" i="1"/>
  <c r="FV185" i="1" s="1"/>
  <c r="FR185" i="1"/>
  <c r="GA185" i="1" s="1"/>
  <c r="FQ185" i="1"/>
  <c r="FN185" i="1"/>
  <c r="FL185" i="1"/>
  <c r="FK185" i="1"/>
  <c r="FM185" i="1" s="1"/>
  <c r="FJ185" i="1"/>
  <c r="FI185" i="1"/>
  <c r="FO185" i="1" s="1"/>
  <c r="FH185" i="1"/>
  <c r="FG185" i="1"/>
  <c r="FF185" i="1"/>
  <c r="FE185" i="1"/>
  <c r="FB185" i="1"/>
  <c r="FD185" i="1" s="1"/>
  <c r="FA185" i="1"/>
  <c r="EZ185" i="1"/>
  <c r="EY185" i="1"/>
  <c r="EW185" i="1"/>
  <c r="EV185" i="1"/>
  <c r="EX185" i="1" s="1"/>
  <c r="ET185" i="1"/>
  <c r="FC185" i="1" s="1"/>
  <c r="ES185" i="1"/>
  <c r="EQ185" i="1"/>
  <c r="EP185" i="1"/>
  <c r="ER185" i="1" s="1"/>
  <c r="EL185" i="1"/>
  <c r="EK185" i="1"/>
  <c r="EJ185" i="1"/>
  <c r="EI185" i="1"/>
  <c r="EH185" i="1"/>
  <c r="EN185" i="1" s="1"/>
  <c r="EG185" i="1"/>
  <c r="EE185" i="1"/>
  <c r="ED185" i="1"/>
  <c r="EB185" i="1"/>
  <c r="EA185" i="1"/>
  <c r="EC185" i="1" s="1"/>
  <c r="DV185" i="1"/>
  <c r="DU185" i="1"/>
  <c r="DS185" i="1"/>
  <c r="DR185" i="1"/>
  <c r="DT185" i="1" s="1"/>
  <c r="DP185" i="1"/>
  <c r="DO185" i="1"/>
  <c r="DQ185" i="1" s="1"/>
  <c r="DM185" i="1"/>
  <c r="DK185" i="1"/>
  <c r="DJ185" i="1"/>
  <c r="DI185" i="1"/>
  <c r="DG185" i="1"/>
  <c r="DF185" i="1"/>
  <c r="CX185" i="1"/>
  <c r="CW185" i="1"/>
  <c r="CU185" i="1"/>
  <c r="CT185" i="1"/>
  <c r="CV185" i="1" s="1"/>
  <c r="CR185" i="1"/>
  <c r="CQ185" i="1"/>
  <c r="CS185" i="1" s="1"/>
  <c r="CO185" i="1"/>
  <c r="CM185" i="1"/>
  <c r="CL185" i="1"/>
  <c r="CK185" i="1"/>
  <c r="CI185" i="1"/>
  <c r="CH185" i="1"/>
  <c r="CF185" i="1"/>
  <c r="CE185" i="1"/>
  <c r="CG185" i="1" s="1"/>
  <c r="BZ185" i="1"/>
  <c r="BY185" i="1"/>
  <c r="CA185" i="1" s="1"/>
  <c r="BW185" i="1"/>
  <c r="BV185" i="1"/>
  <c r="BX185" i="1" s="1"/>
  <c r="BT185" i="1"/>
  <c r="BS185" i="1"/>
  <c r="BU185" i="1" s="1"/>
  <c r="BR185" i="1"/>
  <c r="BQ185" i="1"/>
  <c r="BP185" i="1"/>
  <c r="BO185" i="1"/>
  <c r="BN185" i="1"/>
  <c r="BM185" i="1"/>
  <c r="BK185" i="1"/>
  <c r="BJ185" i="1"/>
  <c r="BL185" i="1" s="1"/>
  <c r="BF185" i="1"/>
  <c r="BE185" i="1"/>
  <c r="BD185" i="1"/>
  <c r="BB185" i="1"/>
  <c r="BH185" i="1" s="1"/>
  <c r="BA185" i="1"/>
  <c r="BG185" i="1" s="1"/>
  <c r="AY185" i="1"/>
  <c r="AX185" i="1"/>
  <c r="AZ185" i="1" s="1"/>
  <c r="AV185" i="1"/>
  <c r="AU185" i="1"/>
  <c r="AW185" i="1" s="1"/>
  <c r="AT185" i="1"/>
  <c r="AS185" i="1"/>
  <c r="AR185" i="1"/>
  <c r="AQ185" i="1"/>
  <c r="AP185" i="1"/>
  <c r="AO185" i="1"/>
  <c r="AL185" i="1"/>
  <c r="AJ185" i="1"/>
  <c r="AI185" i="1"/>
  <c r="AK185" i="1" s="1"/>
  <c r="AH185" i="1"/>
  <c r="AG185" i="1"/>
  <c r="AF185" i="1"/>
  <c r="AD185" i="1"/>
  <c r="AC185" i="1"/>
  <c r="AA185" i="1"/>
  <c r="Z185" i="1"/>
  <c r="AB185" i="1" s="1"/>
  <c r="X185" i="1"/>
  <c r="W185" i="1"/>
  <c r="Y185" i="1" s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F185" i="1"/>
  <c r="E185" i="1"/>
  <c r="C185" i="1"/>
  <c r="B185" i="1"/>
  <c r="D185" i="1" s="1"/>
  <c r="LM184" i="1"/>
  <c r="LJ184" i="1"/>
  <c r="LF184" i="1"/>
  <c r="LE184" i="1"/>
  <c r="LG184" i="1" s="1"/>
  <c r="LC184" i="1"/>
  <c r="LB184" i="1"/>
  <c r="LD184" i="1" s="1"/>
  <c r="LA184" i="1"/>
  <c r="KX184" i="1"/>
  <c r="KU184" i="1"/>
  <c r="KR184" i="1"/>
  <c r="KO184" i="1"/>
  <c r="KL184" i="1"/>
  <c r="KI184" i="1"/>
  <c r="KE184" i="1"/>
  <c r="KD184" i="1"/>
  <c r="KF184" i="1" s="1"/>
  <c r="KC184" i="1"/>
  <c r="JZ184" i="1"/>
  <c r="JW184" i="1"/>
  <c r="JV184" i="1"/>
  <c r="JU184" i="1"/>
  <c r="JT184" i="1"/>
  <c r="JQ184" i="1"/>
  <c r="JN184" i="1"/>
  <c r="JJ184" i="1"/>
  <c r="JI184" i="1"/>
  <c r="JK184" i="1" s="1"/>
  <c r="JH184" i="1"/>
  <c r="JE184" i="1"/>
  <c r="JB184" i="1"/>
  <c r="IV184" i="1"/>
  <c r="IU184" i="1"/>
  <c r="IT184" i="1"/>
  <c r="IS184" i="1"/>
  <c r="IP184" i="1"/>
  <c r="IM184" i="1"/>
  <c r="IH184" i="1"/>
  <c r="IJ184" i="1" s="1"/>
  <c r="IG184" i="1"/>
  <c r="IF184" i="1"/>
  <c r="IE184" i="1"/>
  <c r="ID184" i="1"/>
  <c r="IA184" i="1"/>
  <c r="HX184" i="1"/>
  <c r="HU184" i="1"/>
  <c r="HR184" i="1"/>
  <c r="HQ184" i="1"/>
  <c r="II184" i="1" s="1"/>
  <c r="IX184" i="1" s="1"/>
  <c r="HP184" i="1"/>
  <c r="HO184" i="1"/>
  <c r="HL184" i="1"/>
  <c r="HI184" i="1"/>
  <c r="HF184" i="1"/>
  <c r="GZ184" i="1"/>
  <c r="GW184" i="1"/>
  <c r="GT184" i="1"/>
  <c r="GQ184" i="1"/>
  <c r="GP184" i="1"/>
  <c r="GO184" i="1"/>
  <c r="GN184" i="1"/>
  <c r="GK184" i="1"/>
  <c r="GH184" i="1"/>
  <c r="GE184" i="1"/>
  <c r="GA184" i="1"/>
  <c r="HB184" i="1" s="1"/>
  <c r="FZ184" i="1"/>
  <c r="HA184" i="1" s="1"/>
  <c r="FY184" i="1"/>
  <c r="FV184" i="1"/>
  <c r="FS184" i="1"/>
  <c r="FO184" i="1"/>
  <c r="FN184" i="1"/>
  <c r="FP184" i="1" s="1"/>
  <c r="FM184" i="1"/>
  <c r="FJ184" i="1"/>
  <c r="FI184" i="1"/>
  <c r="FG184" i="1"/>
  <c r="FD184" i="1"/>
  <c r="FC184" i="1"/>
  <c r="FB184" i="1"/>
  <c r="FA184" i="1"/>
  <c r="EX184" i="1"/>
  <c r="EU184" i="1"/>
  <c r="ER184" i="1"/>
  <c r="EO184" i="1"/>
  <c r="EN184" i="1"/>
  <c r="EM184" i="1"/>
  <c r="EL184" i="1"/>
  <c r="EI184" i="1"/>
  <c r="EF184" i="1"/>
  <c r="EC184" i="1"/>
  <c r="DV184" i="1"/>
  <c r="DU184" i="1"/>
  <c r="DW184" i="1" s="1"/>
  <c r="DT184" i="1"/>
  <c r="DQ184" i="1"/>
  <c r="DM184" i="1"/>
  <c r="DL184" i="1"/>
  <c r="DN184" i="1" s="1"/>
  <c r="DK184" i="1"/>
  <c r="DH184" i="1"/>
  <c r="DA184" i="1"/>
  <c r="CZ184" i="1"/>
  <c r="DB184" i="1" s="1"/>
  <c r="CY184" i="1"/>
  <c r="CV184" i="1"/>
  <c r="CS184" i="1"/>
  <c r="CP184" i="1"/>
  <c r="CO184" i="1"/>
  <c r="CN184" i="1"/>
  <c r="CM184" i="1"/>
  <c r="CJ184" i="1"/>
  <c r="CG184" i="1"/>
  <c r="CC184" i="1"/>
  <c r="CB184" i="1"/>
  <c r="CD184" i="1" s="1"/>
  <c r="CA184" i="1"/>
  <c r="BX184" i="1"/>
  <c r="BU184" i="1"/>
  <c r="BR184" i="1"/>
  <c r="BO184" i="1"/>
  <c r="BL184" i="1"/>
  <c r="BH184" i="1"/>
  <c r="DD184" i="1" s="1"/>
  <c r="BG184" i="1"/>
  <c r="DC184" i="1" s="1"/>
  <c r="BF184" i="1"/>
  <c r="BC184" i="1"/>
  <c r="AZ184" i="1"/>
  <c r="AW184" i="1"/>
  <c r="AT184" i="1"/>
  <c r="AQ184" i="1"/>
  <c r="AN184" i="1"/>
  <c r="AM184" i="1"/>
  <c r="AL184" i="1"/>
  <c r="AK184" i="1"/>
  <c r="AH184" i="1"/>
  <c r="AE184" i="1"/>
  <c r="AB184" i="1"/>
  <c r="Y184" i="1"/>
  <c r="V184" i="1"/>
  <c r="S184" i="1"/>
  <c r="P184" i="1"/>
  <c r="M184" i="1"/>
  <c r="J184" i="1"/>
  <c r="G184" i="1"/>
  <c r="D184" i="1"/>
  <c r="LM183" i="1"/>
  <c r="LJ183" i="1"/>
  <c r="LC183" i="1"/>
  <c r="LF183" i="1" s="1"/>
  <c r="LB183" i="1"/>
  <c r="LE183" i="1" s="1"/>
  <c r="LA183" i="1"/>
  <c r="KX183" i="1"/>
  <c r="KU183" i="1"/>
  <c r="KR183" i="1"/>
  <c r="KO183" i="1"/>
  <c r="KL183" i="1"/>
  <c r="KI183" i="1"/>
  <c r="KF183" i="1"/>
  <c r="KE183" i="1"/>
  <c r="KD183" i="1"/>
  <c r="KC183" i="1"/>
  <c r="JZ183" i="1"/>
  <c r="JV183" i="1"/>
  <c r="JU183" i="1"/>
  <c r="JW183" i="1" s="1"/>
  <c r="JT183" i="1"/>
  <c r="JQ183" i="1"/>
  <c r="JN183" i="1"/>
  <c r="JK183" i="1"/>
  <c r="JJ183" i="1"/>
  <c r="JI183" i="1"/>
  <c r="JH183" i="1"/>
  <c r="JE183" i="1"/>
  <c r="JB183" i="1"/>
  <c r="IU183" i="1"/>
  <c r="IT183" i="1"/>
  <c r="IV183" i="1" s="1"/>
  <c r="IS183" i="1"/>
  <c r="IP183" i="1"/>
  <c r="IL183" i="1"/>
  <c r="IM183" i="1" s="1"/>
  <c r="IF183" i="1"/>
  <c r="IE183" i="1"/>
  <c r="ID183" i="1"/>
  <c r="IA183" i="1"/>
  <c r="HX183" i="1"/>
  <c r="HU183" i="1"/>
  <c r="HP183" i="1"/>
  <c r="HO183" i="1"/>
  <c r="HM183" i="1"/>
  <c r="HL183" i="1"/>
  <c r="HK183" i="1"/>
  <c r="HQ183" i="1" s="1"/>
  <c r="HI183" i="1"/>
  <c r="HF183" i="1"/>
  <c r="GZ183" i="1"/>
  <c r="GW183" i="1"/>
  <c r="GT183" i="1"/>
  <c r="GP183" i="1"/>
  <c r="GO183" i="1"/>
  <c r="GQ183" i="1" s="1"/>
  <c r="GN183" i="1"/>
  <c r="GK183" i="1"/>
  <c r="GH183" i="1"/>
  <c r="GE183" i="1"/>
  <c r="GB183" i="1"/>
  <c r="GA183" i="1"/>
  <c r="FZ183" i="1"/>
  <c r="FY183" i="1"/>
  <c r="FV183" i="1"/>
  <c r="FS183" i="1"/>
  <c r="FO183" i="1"/>
  <c r="FN183" i="1"/>
  <c r="FP183" i="1" s="1"/>
  <c r="FM183" i="1"/>
  <c r="FJ183" i="1"/>
  <c r="FG183" i="1"/>
  <c r="FD183" i="1"/>
  <c r="FC183" i="1"/>
  <c r="FB183" i="1"/>
  <c r="FA183" i="1"/>
  <c r="EX183" i="1"/>
  <c r="EU183" i="1"/>
  <c r="ER183" i="1"/>
  <c r="EN183" i="1"/>
  <c r="HB183" i="1" s="1"/>
  <c r="EM183" i="1"/>
  <c r="HA183" i="1" s="1"/>
  <c r="EL183" i="1"/>
  <c r="EI183" i="1"/>
  <c r="EF183" i="1"/>
  <c r="EC183" i="1"/>
  <c r="DV183" i="1"/>
  <c r="DU183" i="1"/>
  <c r="DW183" i="1" s="1"/>
  <c r="DT183" i="1"/>
  <c r="DQ183" i="1"/>
  <c r="DM183" i="1"/>
  <c r="DL183" i="1"/>
  <c r="DN183" i="1" s="1"/>
  <c r="DK183" i="1"/>
  <c r="DH183" i="1"/>
  <c r="DA183" i="1"/>
  <c r="CZ183" i="1"/>
  <c r="DB183" i="1" s="1"/>
  <c r="CY183" i="1"/>
  <c r="CV183" i="1"/>
  <c r="CS183" i="1"/>
  <c r="CP183" i="1"/>
  <c r="CO183" i="1"/>
  <c r="CN183" i="1"/>
  <c r="CM183" i="1"/>
  <c r="CJ183" i="1"/>
  <c r="CG183" i="1"/>
  <c r="CC183" i="1"/>
  <c r="CB183" i="1"/>
  <c r="CD183" i="1" s="1"/>
  <c r="CA183" i="1"/>
  <c r="BX183" i="1"/>
  <c r="BU183" i="1"/>
  <c r="BR183" i="1"/>
  <c r="BO183" i="1"/>
  <c r="BL183" i="1"/>
  <c r="BI183" i="1"/>
  <c r="BH183" i="1"/>
  <c r="DD183" i="1" s="1"/>
  <c r="DY183" i="1" s="1"/>
  <c r="BG183" i="1"/>
  <c r="BF183" i="1"/>
  <c r="BC183" i="1"/>
  <c r="AZ183" i="1"/>
  <c r="AW183" i="1"/>
  <c r="AT183" i="1"/>
  <c r="AQ183" i="1"/>
  <c r="AN183" i="1"/>
  <c r="AM183" i="1"/>
  <c r="AL183" i="1"/>
  <c r="AK183" i="1"/>
  <c r="AH183" i="1"/>
  <c r="AE183" i="1"/>
  <c r="AB183" i="1"/>
  <c r="Y183" i="1"/>
  <c r="V183" i="1"/>
  <c r="S183" i="1"/>
  <c r="P183" i="1"/>
  <c r="M183" i="1"/>
  <c r="J183" i="1"/>
  <c r="G183" i="1"/>
  <c r="F183" i="1"/>
  <c r="D183" i="1"/>
  <c r="LM182" i="1"/>
  <c r="LJ182" i="1"/>
  <c r="LE182" i="1"/>
  <c r="LD182" i="1"/>
  <c r="LC182" i="1"/>
  <c r="LF182" i="1" s="1"/>
  <c r="LB182" i="1"/>
  <c r="LA182" i="1"/>
  <c r="KX182" i="1"/>
  <c r="KU182" i="1"/>
  <c r="KR182" i="1"/>
  <c r="KO182" i="1"/>
  <c r="KL182" i="1"/>
  <c r="KI182" i="1"/>
  <c r="KE182" i="1"/>
  <c r="KD182" i="1"/>
  <c r="KF182" i="1" s="1"/>
  <c r="KC182" i="1"/>
  <c r="JZ182" i="1"/>
  <c r="JW182" i="1"/>
  <c r="JV182" i="1"/>
  <c r="JU182" i="1"/>
  <c r="JT182" i="1"/>
  <c r="JQ182" i="1"/>
  <c r="JN182" i="1"/>
  <c r="JJ182" i="1"/>
  <c r="JI182" i="1"/>
  <c r="JK182" i="1" s="1"/>
  <c r="JH182" i="1"/>
  <c r="JE182" i="1"/>
  <c r="JB182" i="1"/>
  <c r="IX182" i="1"/>
  <c r="IU182" i="1"/>
  <c r="IT182" i="1"/>
  <c r="IV182" i="1" s="1"/>
  <c r="IS182" i="1"/>
  <c r="IP182" i="1"/>
  <c r="IM182" i="1"/>
  <c r="IG182" i="1"/>
  <c r="IF182" i="1"/>
  <c r="IE182" i="1"/>
  <c r="ID182" i="1"/>
  <c r="IA182" i="1"/>
  <c r="HX182" i="1"/>
  <c r="HU182" i="1"/>
  <c r="HQ182" i="1"/>
  <c r="II182" i="1" s="1"/>
  <c r="IJ182" i="1" s="1"/>
  <c r="HP182" i="1"/>
  <c r="IH182" i="1" s="1"/>
  <c r="IW182" i="1" s="1"/>
  <c r="HO182" i="1"/>
  <c r="HL182" i="1"/>
  <c r="HK182" i="1"/>
  <c r="HK185" i="1" s="1"/>
  <c r="HQ185" i="1" s="1"/>
  <c r="II185" i="1" s="1"/>
  <c r="HI182" i="1"/>
  <c r="HF182" i="1"/>
  <c r="GZ182" i="1"/>
  <c r="GW182" i="1"/>
  <c r="GT182" i="1"/>
  <c r="GQ182" i="1"/>
  <c r="GP182" i="1"/>
  <c r="GO182" i="1"/>
  <c r="GN182" i="1"/>
  <c r="GK182" i="1"/>
  <c r="GH182" i="1"/>
  <c r="GE182" i="1"/>
  <c r="GA182" i="1"/>
  <c r="FZ182" i="1"/>
  <c r="GB182" i="1" s="1"/>
  <c r="FY182" i="1"/>
  <c r="FV182" i="1"/>
  <c r="FS182" i="1"/>
  <c r="FO182" i="1"/>
  <c r="FN182" i="1"/>
  <c r="FP182" i="1" s="1"/>
  <c r="FM182" i="1"/>
  <c r="FJ182" i="1"/>
  <c r="FG182" i="1"/>
  <c r="FD182" i="1"/>
  <c r="FC182" i="1"/>
  <c r="FB182" i="1"/>
  <c r="FA182" i="1"/>
  <c r="EX182" i="1"/>
  <c r="EU182" i="1"/>
  <c r="ER182" i="1"/>
  <c r="EN182" i="1"/>
  <c r="HB182" i="1" s="1"/>
  <c r="EM182" i="1"/>
  <c r="EO182" i="1" s="1"/>
  <c r="EL182" i="1"/>
  <c r="EI182" i="1"/>
  <c r="EF182" i="1"/>
  <c r="EC182" i="1"/>
  <c r="DW182" i="1"/>
  <c r="DV182" i="1"/>
  <c r="DU182" i="1"/>
  <c r="DT182" i="1"/>
  <c r="DQ182" i="1"/>
  <c r="DM182" i="1"/>
  <c r="DL182" i="1"/>
  <c r="DN182" i="1" s="1"/>
  <c r="DK182" i="1"/>
  <c r="DH182" i="1"/>
  <c r="DA182" i="1"/>
  <c r="CZ182" i="1"/>
  <c r="DB182" i="1" s="1"/>
  <c r="CY182" i="1"/>
  <c r="CV182" i="1"/>
  <c r="CS182" i="1"/>
  <c r="CO182" i="1"/>
  <c r="CN182" i="1"/>
  <c r="CP182" i="1" s="1"/>
  <c r="CM182" i="1"/>
  <c r="CJ182" i="1"/>
  <c r="CG182" i="1"/>
  <c r="CC182" i="1"/>
  <c r="CB182" i="1"/>
  <c r="CD182" i="1" s="1"/>
  <c r="CA182" i="1"/>
  <c r="BX182" i="1"/>
  <c r="BU182" i="1"/>
  <c r="BR182" i="1"/>
  <c r="BO182" i="1"/>
  <c r="BL182" i="1"/>
  <c r="BH182" i="1"/>
  <c r="DD182" i="1" s="1"/>
  <c r="BG182" i="1"/>
  <c r="BI182" i="1" s="1"/>
  <c r="BF182" i="1"/>
  <c r="BC182" i="1"/>
  <c r="AZ182" i="1"/>
  <c r="AW182" i="1"/>
  <c r="AT182" i="1"/>
  <c r="AQ182" i="1"/>
  <c r="AM182" i="1"/>
  <c r="AL182" i="1"/>
  <c r="AK182" i="1"/>
  <c r="AH182" i="1"/>
  <c r="AE182" i="1"/>
  <c r="AB182" i="1"/>
  <c r="Y182" i="1"/>
  <c r="V182" i="1"/>
  <c r="S182" i="1"/>
  <c r="P182" i="1"/>
  <c r="M182" i="1"/>
  <c r="J182" i="1"/>
  <c r="G182" i="1"/>
  <c r="F182" i="1"/>
  <c r="D182" i="1"/>
  <c r="LM181" i="1"/>
  <c r="LJ181" i="1"/>
  <c r="LC181" i="1"/>
  <c r="LF181" i="1" s="1"/>
  <c r="LB181" i="1"/>
  <c r="LA181" i="1"/>
  <c r="KX181" i="1"/>
  <c r="KU181" i="1"/>
  <c r="KR181" i="1"/>
  <c r="KO181" i="1"/>
  <c r="KL181" i="1"/>
  <c r="KI181" i="1"/>
  <c r="KE181" i="1"/>
  <c r="KD181" i="1"/>
  <c r="KF181" i="1" s="1"/>
  <c r="KC181" i="1"/>
  <c r="JZ181" i="1"/>
  <c r="JV181" i="1"/>
  <c r="JU181" i="1"/>
  <c r="JW181" i="1" s="1"/>
  <c r="JT181" i="1"/>
  <c r="JQ181" i="1"/>
  <c r="JN181" i="1"/>
  <c r="JK181" i="1"/>
  <c r="JJ181" i="1"/>
  <c r="JI181" i="1"/>
  <c r="JH181" i="1"/>
  <c r="JE181" i="1"/>
  <c r="JB181" i="1"/>
  <c r="IU181" i="1"/>
  <c r="IT181" i="1"/>
  <c r="IV181" i="1" s="1"/>
  <c r="IS181" i="1"/>
  <c r="IP181" i="1"/>
  <c r="IL181" i="1"/>
  <c r="IM181" i="1" s="1"/>
  <c r="IF181" i="1"/>
  <c r="IE181" i="1"/>
  <c r="IG181" i="1" s="1"/>
  <c r="ID181" i="1"/>
  <c r="IA181" i="1"/>
  <c r="HX181" i="1"/>
  <c r="HU181" i="1"/>
  <c r="HQ181" i="1"/>
  <c r="II181" i="1" s="1"/>
  <c r="IX181" i="1" s="1"/>
  <c r="HP181" i="1"/>
  <c r="HO181" i="1"/>
  <c r="HL181" i="1"/>
  <c r="HI181" i="1"/>
  <c r="HF181" i="1"/>
  <c r="GZ181" i="1"/>
  <c r="GW181" i="1"/>
  <c r="GT181" i="1"/>
  <c r="GQ181" i="1"/>
  <c r="GP181" i="1"/>
  <c r="GO181" i="1"/>
  <c r="GN181" i="1"/>
  <c r="GK181" i="1"/>
  <c r="GH181" i="1"/>
  <c r="GE181" i="1"/>
  <c r="GA181" i="1"/>
  <c r="FZ181" i="1"/>
  <c r="FY181" i="1"/>
  <c r="FV181" i="1"/>
  <c r="FS181" i="1"/>
  <c r="FO181" i="1"/>
  <c r="FP181" i="1" s="1"/>
  <c r="FN181" i="1"/>
  <c r="FM181" i="1"/>
  <c r="FJ181" i="1"/>
  <c r="FG181" i="1"/>
  <c r="FC181" i="1"/>
  <c r="FB181" i="1"/>
  <c r="FD181" i="1" s="1"/>
  <c r="FA181" i="1"/>
  <c r="EX181" i="1"/>
  <c r="EU181" i="1"/>
  <c r="ER181" i="1"/>
  <c r="EN181" i="1"/>
  <c r="EM181" i="1"/>
  <c r="EO181" i="1" s="1"/>
  <c r="EL181" i="1"/>
  <c r="EI181" i="1"/>
  <c r="EF181" i="1"/>
  <c r="EC181" i="1"/>
  <c r="DV181" i="1"/>
  <c r="DU181" i="1"/>
  <c r="DT181" i="1"/>
  <c r="DQ181" i="1"/>
  <c r="DN181" i="1"/>
  <c r="DM181" i="1"/>
  <c r="DL181" i="1"/>
  <c r="DK181" i="1"/>
  <c r="DH181" i="1"/>
  <c r="DB181" i="1"/>
  <c r="DA181" i="1"/>
  <c r="CZ181" i="1"/>
  <c r="CY181" i="1"/>
  <c r="CV181" i="1"/>
  <c r="CS181" i="1"/>
  <c r="CO181" i="1"/>
  <c r="CN181" i="1"/>
  <c r="CM181" i="1"/>
  <c r="CJ181" i="1"/>
  <c r="CG181" i="1"/>
  <c r="CD181" i="1"/>
  <c r="CC181" i="1"/>
  <c r="CB181" i="1"/>
  <c r="CA181" i="1"/>
  <c r="BX181" i="1"/>
  <c r="BU181" i="1"/>
  <c r="BR181" i="1"/>
  <c r="BO181" i="1"/>
  <c r="BL181" i="1"/>
  <c r="BI181" i="1"/>
  <c r="BH181" i="1"/>
  <c r="DD181" i="1" s="1"/>
  <c r="BG181" i="1"/>
  <c r="DC181" i="1" s="1"/>
  <c r="DE181" i="1" s="1"/>
  <c r="BF181" i="1"/>
  <c r="BC181" i="1"/>
  <c r="AZ181" i="1"/>
  <c r="AW181" i="1"/>
  <c r="AT181" i="1"/>
  <c r="AQ181" i="1"/>
  <c r="AM181" i="1"/>
  <c r="DY181" i="1" s="1"/>
  <c r="AL181" i="1"/>
  <c r="AK181" i="1"/>
  <c r="AH181" i="1"/>
  <c r="AE181" i="1"/>
  <c r="AB181" i="1"/>
  <c r="Y181" i="1"/>
  <c r="V181" i="1"/>
  <c r="S181" i="1"/>
  <c r="P181" i="1"/>
  <c r="M181" i="1"/>
  <c r="J181" i="1"/>
  <c r="G181" i="1"/>
  <c r="D181" i="1"/>
  <c r="LM180" i="1"/>
  <c r="LJ180" i="1"/>
  <c r="LF180" i="1"/>
  <c r="LC180" i="1"/>
  <c r="LB180" i="1"/>
  <c r="LE180" i="1" s="1"/>
  <c r="LG180" i="1" s="1"/>
  <c r="LA180" i="1"/>
  <c r="KX180" i="1"/>
  <c r="KU180" i="1"/>
  <c r="KR180" i="1"/>
  <c r="KO180" i="1"/>
  <c r="KL180" i="1"/>
  <c r="KI180" i="1"/>
  <c r="KE180" i="1"/>
  <c r="KF180" i="1" s="1"/>
  <c r="KD180" i="1"/>
  <c r="KC180" i="1"/>
  <c r="JZ180" i="1"/>
  <c r="JW180" i="1"/>
  <c r="JV180" i="1"/>
  <c r="JU180" i="1"/>
  <c r="JT180" i="1"/>
  <c r="JQ180" i="1"/>
  <c r="JN180" i="1"/>
  <c r="JJ180" i="1"/>
  <c r="JI180" i="1"/>
  <c r="JK180" i="1" s="1"/>
  <c r="JH180" i="1"/>
  <c r="JE180" i="1"/>
  <c r="JB180" i="1"/>
  <c r="IU180" i="1"/>
  <c r="IT180" i="1"/>
  <c r="IV180" i="1" s="1"/>
  <c r="IS180" i="1"/>
  <c r="IP180" i="1"/>
  <c r="IM180" i="1"/>
  <c r="II180" i="1"/>
  <c r="IX180" i="1" s="1"/>
  <c r="IF180" i="1"/>
  <c r="IG180" i="1" s="1"/>
  <c r="IE180" i="1"/>
  <c r="ID180" i="1"/>
  <c r="IA180" i="1"/>
  <c r="HX180" i="1"/>
  <c r="HU180" i="1"/>
  <c r="HQ180" i="1"/>
  <c r="HP180" i="1"/>
  <c r="IH180" i="1" s="1"/>
  <c r="HO180" i="1"/>
  <c r="HL180" i="1"/>
  <c r="HI180" i="1"/>
  <c r="HF180" i="1"/>
  <c r="GZ180" i="1"/>
  <c r="GW180" i="1"/>
  <c r="GT180" i="1"/>
  <c r="GQ180" i="1"/>
  <c r="GP180" i="1"/>
  <c r="GO180" i="1"/>
  <c r="GN180" i="1"/>
  <c r="GK180" i="1"/>
  <c r="GH180" i="1"/>
  <c r="GE180" i="1"/>
  <c r="GA180" i="1"/>
  <c r="GB180" i="1" s="1"/>
  <c r="FZ180" i="1"/>
  <c r="FY180" i="1"/>
  <c r="FV180" i="1"/>
  <c r="FS180" i="1"/>
  <c r="FP180" i="1"/>
  <c r="FO180" i="1"/>
  <c r="FN180" i="1"/>
  <c r="FM180" i="1"/>
  <c r="FJ180" i="1"/>
  <c r="FG180" i="1"/>
  <c r="FC180" i="1"/>
  <c r="FB180" i="1"/>
  <c r="FD180" i="1" s="1"/>
  <c r="FA180" i="1"/>
  <c r="EX180" i="1"/>
  <c r="EU180" i="1"/>
  <c r="ER180" i="1"/>
  <c r="EO180" i="1"/>
  <c r="EN180" i="1"/>
  <c r="HB180" i="1" s="1"/>
  <c r="EM180" i="1"/>
  <c r="HA180" i="1" s="1"/>
  <c r="EL180" i="1"/>
  <c r="EI180" i="1"/>
  <c r="EF180" i="1"/>
  <c r="EC180" i="1"/>
  <c r="DX180" i="1"/>
  <c r="DW180" i="1"/>
  <c r="DV180" i="1"/>
  <c r="DU180" i="1"/>
  <c r="DT180" i="1"/>
  <c r="DQ180" i="1"/>
  <c r="DM180" i="1"/>
  <c r="DL180" i="1"/>
  <c r="DK180" i="1"/>
  <c r="DH180" i="1"/>
  <c r="DC180" i="1"/>
  <c r="DA180" i="1"/>
  <c r="CZ180" i="1"/>
  <c r="CY180" i="1"/>
  <c r="CV180" i="1"/>
  <c r="CS180" i="1"/>
  <c r="CP180" i="1"/>
  <c r="CO180" i="1"/>
  <c r="CN180" i="1"/>
  <c r="CM180" i="1"/>
  <c r="CJ180" i="1"/>
  <c r="CG180" i="1"/>
  <c r="CD180" i="1"/>
  <c r="CC180" i="1"/>
  <c r="CB180" i="1"/>
  <c r="CA180" i="1"/>
  <c r="BX180" i="1"/>
  <c r="BU180" i="1"/>
  <c r="BR180" i="1"/>
  <c r="BO180" i="1"/>
  <c r="BL180" i="1"/>
  <c r="BH180" i="1"/>
  <c r="DD180" i="1" s="1"/>
  <c r="DY180" i="1" s="1"/>
  <c r="BG180" i="1"/>
  <c r="BF180" i="1"/>
  <c r="BC180" i="1"/>
  <c r="AZ180" i="1"/>
  <c r="AW180" i="1"/>
  <c r="AT180" i="1"/>
  <c r="AQ180" i="1"/>
  <c r="AN180" i="1"/>
  <c r="AM180" i="1"/>
  <c r="AL180" i="1"/>
  <c r="AK180" i="1"/>
  <c r="AH180" i="1"/>
  <c r="AE180" i="1"/>
  <c r="AB180" i="1"/>
  <c r="Y180" i="1"/>
  <c r="V180" i="1"/>
  <c r="S180" i="1"/>
  <c r="P180" i="1"/>
  <c r="M180" i="1"/>
  <c r="J180" i="1"/>
  <c r="G180" i="1"/>
  <c r="D180" i="1"/>
  <c r="LM179" i="1"/>
  <c r="LJ179" i="1"/>
  <c r="LC179" i="1"/>
  <c r="LF179" i="1" s="1"/>
  <c r="LB179" i="1"/>
  <c r="LA179" i="1"/>
  <c r="KX179" i="1"/>
  <c r="KU179" i="1"/>
  <c r="KR179" i="1"/>
  <c r="KO179" i="1"/>
  <c r="KL179" i="1"/>
  <c r="KI179" i="1"/>
  <c r="KF179" i="1"/>
  <c r="KE179" i="1"/>
  <c r="KD179" i="1"/>
  <c r="KC179" i="1"/>
  <c r="JZ179" i="1"/>
  <c r="JV179" i="1"/>
  <c r="JU179" i="1"/>
  <c r="JW179" i="1" s="1"/>
  <c r="JT179" i="1"/>
  <c r="JQ179" i="1"/>
  <c r="JN179" i="1"/>
  <c r="JJ179" i="1"/>
  <c r="JI179" i="1"/>
  <c r="JK179" i="1" s="1"/>
  <c r="JH179" i="1"/>
  <c r="JE179" i="1"/>
  <c r="JB179" i="1"/>
  <c r="IU179" i="1"/>
  <c r="IV179" i="1" s="1"/>
  <c r="IT179" i="1"/>
  <c r="IS179" i="1"/>
  <c r="IP179" i="1"/>
  <c r="IM179" i="1"/>
  <c r="IG179" i="1"/>
  <c r="IF179" i="1"/>
  <c r="IE179" i="1"/>
  <c r="IH179" i="1" s="1"/>
  <c r="ID179" i="1"/>
  <c r="IA179" i="1"/>
  <c r="HX179" i="1"/>
  <c r="HU179" i="1"/>
  <c r="HQ179" i="1"/>
  <c r="II179" i="1" s="1"/>
  <c r="IX179" i="1" s="1"/>
  <c r="HP179" i="1"/>
  <c r="HO179" i="1"/>
  <c r="HL179" i="1"/>
  <c r="HI179" i="1"/>
  <c r="HF179" i="1"/>
  <c r="GZ179" i="1"/>
  <c r="GW179" i="1"/>
  <c r="GT179" i="1"/>
  <c r="GP179" i="1"/>
  <c r="GO179" i="1"/>
  <c r="GQ179" i="1" s="1"/>
  <c r="GN179" i="1"/>
  <c r="GK179" i="1"/>
  <c r="GH179" i="1"/>
  <c r="GE179" i="1"/>
  <c r="FZ179" i="1"/>
  <c r="GB179" i="1" s="1"/>
  <c r="FY179" i="1"/>
  <c r="FV179" i="1"/>
  <c r="FU179" i="1"/>
  <c r="GA179" i="1" s="1"/>
  <c r="FS179" i="1"/>
  <c r="FM179" i="1"/>
  <c r="FJ179" i="1"/>
  <c r="FI179" i="1"/>
  <c r="FO179" i="1" s="1"/>
  <c r="FH179" i="1"/>
  <c r="FN179" i="1" s="1"/>
  <c r="HA179" i="1" s="1"/>
  <c r="FG179" i="1"/>
  <c r="FC179" i="1"/>
  <c r="FD179" i="1" s="1"/>
  <c r="FB179" i="1"/>
  <c r="FA179" i="1"/>
  <c r="EX179" i="1"/>
  <c r="EW179" i="1"/>
  <c r="EU179" i="1"/>
  <c r="ER179" i="1"/>
  <c r="EN179" i="1"/>
  <c r="EM179" i="1"/>
  <c r="EL179" i="1"/>
  <c r="EI179" i="1"/>
  <c r="EH179" i="1"/>
  <c r="EF179" i="1"/>
  <c r="EC179" i="1"/>
  <c r="DV179" i="1"/>
  <c r="DU179" i="1"/>
  <c r="DW179" i="1" s="1"/>
  <c r="DT179" i="1"/>
  <c r="DQ179" i="1"/>
  <c r="DN179" i="1"/>
  <c r="DM179" i="1"/>
  <c r="DL179" i="1"/>
  <c r="DK179" i="1"/>
  <c r="DH179" i="1"/>
  <c r="DB179" i="1"/>
  <c r="DA179" i="1"/>
  <c r="CZ179" i="1"/>
  <c r="CY179" i="1"/>
  <c r="CV179" i="1"/>
  <c r="CS179" i="1"/>
  <c r="CP179" i="1"/>
  <c r="CO179" i="1"/>
  <c r="CN179" i="1"/>
  <c r="CM179" i="1"/>
  <c r="CJ179" i="1"/>
  <c r="CG179" i="1"/>
  <c r="CC179" i="1"/>
  <c r="CB179" i="1"/>
  <c r="CD179" i="1" s="1"/>
  <c r="CA179" i="1"/>
  <c r="BX179" i="1"/>
  <c r="BU179" i="1"/>
  <c r="BR179" i="1"/>
  <c r="BO179" i="1"/>
  <c r="BL179" i="1"/>
  <c r="BH179" i="1"/>
  <c r="BG179" i="1"/>
  <c r="BF179" i="1"/>
  <c r="BC179" i="1"/>
  <c r="AZ179" i="1"/>
  <c r="AW179" i="1"/>
  <c r="AR179" i="1"/>
  <c r="AQ179" i="1"/>
  <c r="AM179" i="1"/>
  <c r="AL179" i="1"/>
  <c r="AK179" i="1"/>
  <c r="AH179" i="1"/>
  <c r="AE179" i="1"/>
  <c r="AB179" i="1"/>
  <c r="Y179" i="1"/>
  <c r="V179" i="1"/>
  <c r="S179" i="1"/>
  <c r="P179" i="1"/>
  <c r="M179" i="1"/>
  <c r="J179" i="1"/>
  <c r="G179" i="1"/>
  <c r="F179" i="1"/>
  <c r="D179" i="1"/>
  <c r="LL178" i="1"/>
  <c r="LK178" i="1"/>
  <c r="LI178" i="1"/>
  <c r="LJ178" i="1" s="1"/>
  <c r="LH178" i="1"/>
  <c r="KZ178" i="1"/>
  <c r="KY178" i="1"/>
  <c r="LA178" i="1" s="1"/>
  <c r="KW178" i="1"/>
  <c r="LC178" i="1" s="1"/>
  <c r="LF178" i="1" s="1"/>
  <c r="KV178" i="1"/>
  <c r="LB178" i="1" s="1"/>
  <c r="KU178" i="1"/>
  <c r="KT178" i="1"/>
  <c r="KS178" i="1"/>
  <c r="KR178" i="1"/>
  <c r="KQ178" i="1"/>
  <c r="KP178" i="1"/>
  <c r="KO178" i="1"/>
  <c r="KN178" i="1"/>
  <c r="KM178" i="1"/>
  <c r="KK178" i="1"/>
  <c r="KJ178" i="1"/>
  <c r="KL178" i="1" s="1"/>
  <c r="KH178" i="1"/>
  <c r="KG178" i="1"/>
  <c r="KB178" i="1"/>
  <c r="KA178" i="1"/>
  <c r="KC178" i="1" s="1"/>
  <c r="JY178" i="1"/>
  <c r="KE178" i="1" s="1"/>
  <c r="JX178" i="1"/>
  <c r="KD178" i="1" s="1"/>
  <c r="KF178" i="1" s="1"/>
  <c r="JT178" i="1"/>
  <c r="JS178" i="1"/>
  <c r="JR178" i="1"/>
  <c r="JQ178" i="1"/>
  <c r="JP178" i="1"/>
  <c r="JV178" i="1" s="1"/>
  <c r="JO178" i="1"/>
  <c r="JM178" i="1"/>
  <c r="JL178" i="1"/>
  <c r="JN178" i="1" s="1"/>
  <c r="JI178" i="1"/>
  <c r="JG178" i="1"/>
  <c r="JH178" i="1" s="1"/>
  <c r="JF178" i="1"/>
  <c r="JD178" i="1"/>
  <c r="JC178" i="1"/>
  <c r="JE178" i="1" s="1"/>
  <c r="JA178" i="1"/>
  <c r="JJ178" i="1" s="1"/>
  <c r="IZ178" i="1"/>
  <c r="IO178" i="1"/>
  <c r="IN178" i="1"/>
  <c r="IP178" i="1" s="1"/>
  <c r="IK178" i="1"/>
  <c r="IM178" i="1" s="1"/>
  <c r="IC178" i="1"/>
  <c r="IF178" i="1" s="1"/>
  <c r="IB178" i="1"/>
  <c r="ID178" i="1" s="1"/>
  <c r="IA178" i="1"/>
  <c r="HZ178" i="1"/>
  <c r="HY178" i="1"/>
  <c r="HX178" i="1"/>
  <c r="HW178" i="1"/>
  <c r="HV178" i="1"/>
  <c r="IE178" i="1" s="1"/>
  <c r="IG178" i="1" s="1"/>
  <c r="HU178" i="1"/>
  <c r="HT178" i="1"/>
  <c r="HS178" i="1"/>
  <c r="HN178" i="1"/>
  <c r="HM178" i="1"/>
  <c r="HK178" i="1"/>
  <c r="HQ178" i="1" s="1"/>
  <c r="II178" i="1" s="1"/>
  <c r="HJ178" i="1"/>
  <c r="HH178" i="1"/>
  <c r="HG178" i="1"/>
  <c r="HE178" i="1"/>
  <c r="HD178" i="1"/>
  <c r="GY178" i="1"/>
  <c r="GW178" i="1"/>
  <c r="GV178" i="1"/>
  <c r="GU178" i="1"/>
  <c r="GS178" i="1"/>
  <c r="GR178" i="1"/>
  <c r="GT178" i="1" s="1"/>
  <c r="GM178" i="1"/>
  <c r="GN178" i="1" s="1"/>
  <c r="GL178" i="1"/>
  <c r="GG178" i="1"/>
  <c r="GP178" i="1" s="1"/>
  <c r="GF178" i="1"/>
  <c r="GD178" i="1"/>
  <c r="FY178" i="1"/>
  <c r="FX178" i="1"/>
  <c r="FW178" i="1"/>
  <c r="FR178" i="1"/>
  <c r="FQ178" i="1"/>
  <c r="FL178" i="1"/>
  <c r="FK178" i="1"/>
  <c r="FM178" i="1" s="1"/>
  <c r="FI178" i="1"/>
  <c r="FO178" i="1" s="1"/>
  <c r="FG178" i="1"/>
  <c r="FF178" i="1"/>
  <c r="FE178" i="1"/>
  <c r="FA178" i="1"/>
  <c r="EZ178" i="1"/>
  <c r="EY178" i="1"/>
  <c r="ET178" i="1"/>
  <c r="ES178" i="1"/>
  <c r="EQ178" i="1"/>
  <c r="ER178" i="1" s="1"/>
  <c r="EP178" i="1"/>
  <c r="EK178" i="1"/>
  <c r="EJ178" i="1"/>
  <c r="EL178" i="1" s="1"/>
  <c r="EF178" i="1"/>
  <c r="EE178" i="1"/>
  <c r="ED178" i="1"/>
  <c r="EC178" i="1"/>
  <c r="EB178" i="1"/>
  <c r="EA178" i="1"/>
  <c r="DU178" i="1"/>
  <c r="DS178" i="1"/>
  <c r="DT178" i="1" s="1"/>
  <c r="DR178" i="1"/>
  <c r="DP178" i="1"/>
  <c r="DV178" i="1" s="1"/>
  <c r="DO178" i="1"/>
  <c r="DQ178" i="1" s="1"/>
  <c r="DM178" i="1"/>
  <c r="DK178" i="1"/>
  <c r="DJ178" i="1"/>
  <c r="DI178" i="1"/>
  <c r="DH178" i="1"/>
  <c r="DG178" i="1"/>
  <c r="DF178" i="1"/>
  <c r="DL178" i="1" s="1"/>
  <c r="DN178" i="1" s="1"/>
  <c r="CX178" i="1"/>
  <c r="CW178" i="1"/>
  <c r="CU178" i="1"/>
  <c r="CV178" i="1" s="1"/>
  <c r="CT178" i="1"/>
  <c r="CR178" i="1"/>
  <c r="DA178" i="1" s="1"/>
  <c r="CQ178" i="1"/>
  <c r="CS178" i="1" s="1"/>
  <c r="CO178" i="1"/>
  <c r="CM178" i="1"/>
  <c r="CL178" i="1"/>
  <c r="CK178" i="1"/>
  <c r="CJ178" i="1"/>
  <c r="CI178" i="1"/>
  <c r="CH178" i="1"/>
  <c r="CN178" i="1" s="1"/>
  <c r="CG178" i="1"/>
  <c r="CF178" i="1"/>
  <c r="CE178" i="1"/>
  <c r="BZ178" i="1"/>
  <c r="BY178" i="1"/>
  <c r="BW178" i="1"/>
  <c r="BX178" i="1" s="1"/>
  <c r="BV178" i="1"/>
  <c r="BT178" i="1"/>
  <c r="BS178" i="1"/>
  <c r="BU178" i="1" s="1"/>
  <c r="BQ178" i="1"/>
  <c r="BP178" i="1"/>
  <c r="BL178" i="1"/>
  <c r="BK178" i="1"/>
  <c r="BJ178" i="1"/>
  <c r="BE178" i="1"/>
  <c r="BB178" i="1"/>
  <c r="BH178" i="1" s="1"/>
  <c r="BA178" i="1"/>
  <c r="AY178" i="1"/>
  <c r="AZ178" i="1" s="1"/>
  <c r="AX178" i="1"/>
  <c r="AV178" i="1"/>
  <c r="AU178" i="1"/>
  <c r="AW178" i="1" s="1"/>
  <c r="AS178" i="1"/>
  <c r="AR178" i="1"/>
  <c r="AQ178" i="1"/>
  <c r="AP178" i="1"/>
  <c r="AO178" i="1"/>
  <c r="AK178" i="1"/>
  <c r="AJ178" i="1"/>
  <c r="AI178" i="1"/>
  <c r="AG178" i="1"/>
  <c r="AF178" i="1"/>
  <c r="AH178" i="1" s="1"/>
  <c r="AD178" i="1"/>
  <c r="AC178" i="1"/>
  <c r="AE178" i="1" s="1"/>
  <c r="AA178" i="1"/>
  <c r="AB178" i="1" s="1"/>
  <c r="Z178" i="1"/>
  <c r="X178" i="1"/>
  <c r="W178" i="1"/>
  <c r="Y178" i="1" s="1"/>
  <c r="U178" i="1"/>
  <c r="V178" i="1" s="1"/>
  <c r="T178" i="1"/>
  <c r="S178" i="1"/>
  <c r="R178" i="1"/>
  <c r="Q178" i="1"/>
  <c r="P178" i="1"/>
  <c r="O178" i="1"/>
  <c r="N178" i="1"/>
  <c r="M178" i="1"/>
  <c r="L178" i="1"/>
  <c r="AM178" i="1" s="1"/>
  <c r="K178" i="1"/>
  <c r="I178" i="1"/>
  <c r="H178" i="1"/>
  <c r="J178" i="1" s="1"/>
  <c r="E178" i="1"/>
  <c r="C178" i="1"/>
  <c r="B178" i="1"/>
  <c r="LM177" i="1"/>
  <c r="LJ177" i="1"/>
  <c r="LF177" i="1"/>
  <c r="LC177" i="1"/>
  <c r="LB177" i="1"/>
  <c r="LE177" i="1" s="1"/>
  <c r="LG177" i="1" s="1"/>
  <c r="LA177" i="1"/>
  <c r="KX177" i="1"/>
  <c r="KU177" i="1"/>
  <c r="KR177" i="1"/>
  <c r="KO177" i="1"/>
  <c r="KL177" i="1"/>
  <c r="KI177" i="1"/>
  <c r="KE177" i="1"/>
  <c r="KD177" i="1"/>
  <c r="KF177" i="1" s="1"/>
  <c r="KC177" i="1"/>
  <c r="JZ177" i="1"/>
  <c r="JV177" i="1"/>
  <c r="JU177" i="1"/>
  <c r="JW177" i="1" s="1"/>
  <c r="JT177" i="1"/>
  <c r="JQ177" i="1"/>
  <c r="JN177" i="1"/>
  <c r="JJ177" i="1"/>
  <c r="JK177" i="1" s="1"/>
  <c r="JI177" i="1"/>
  <c r="JH177" i="1"/>
  <c r="JE177" i="1"/>
  <c r="JB177" i="1"/>
  <c r="IS177" i="1"/>
  <c r="IR177" i="1"/>
  <c r="IU177" i="1" s="1"/>
  <c r="IQ177" i="1"/>
  <c r="IT177" i="1" s="1"/>
  <c r="IV177" i="1" s="1"/>
  <c r="IP177" i="1"/>
  <c r="IL177" i="1"/>
  <c r="IL178" i="1" s="1"/>
  <c r="IF177" i="1"/>
  <c r="IE177" i="1"/>
  <c r="ID177" i="1"/>
  <c r="IA177" i="1"/>
  <c r="HX177" i="1"/>
  <c r="HU177" i="1"/>
  <c r="HR177" i="1"/>
  <c r="HQ177" i="1"/>
  <c r="II177" i="1" s="1"/>
  <c r="IX177" i="1" s="1"/>
  <c r="HP177" i="1"/>
  <c r="HO177" i="1"/>
  <c r="HL177" i="1"/>
  <c r="HI177" i="1"/>
  <c r="HF177" i="1"/>
  <c r="GZ177" i="1"/>
  <c r="GW177" i="1"/>
  <c r="GT177" i="1"/>
  <c r="GQ177" i="1"/>
  <c r="GP177" i="1"/>
  <c r="GO177" i="1"/>
  <c r="GN177" i="1"/>
  <c r="GK177" i="1"/>
  <c r="GH177" i="1"/>
  <c r="GE177" i="1"/>
  <c r="GA177" i="1"/>
  <c r="GB177" i="1" s="1"/>
  <c r="FZ177" i="1"/>
  <c r="FY177" i="1"/>
  <c r="FV177" i="1"/>
  <c r="FS177" i="1"/>
  <c r="FO177" i="1"/>
  <c r="FP177" i="1" s="1"/>
  <c r="FN177" i="1"/>
  <c r="FM177" i="1"/>
  <c r="FJ177" i="1"/>
  <c r="FG177" i="1"/>
  <c r="FD177" i="1"/>
  <c r="FC177" i="1"/>
  <c r="FB177" i="1"/>
  <c r="FA177" i="1"/>
  <c r="EX177" i="1"/>
  <c r="EU177" i="1"/>
  <c r="ER177" i="1"/>
  <c r="EN177" i="1"/>
  <c r="HB177" i="1" s="1"/>
  <c r="EM177" i="1"/>
  <c r="EO177" i="1" s="1"/>
  <c r="EL177" i="1"/>
  <c r="EI177" i="1"/>
  <c r="EF177" i="1"/>
  <c r="EC177" i="1"/>
  <c r="DV177" i="1"/>
  <c r="DU177" i="1"/>
  <c r="DW177" i="1" s="1"/>
  <c r="DT177" i="1"/>
  <c r="DQ177" i="1"/>
  <c r="DM177" i="1"/>
  <c r="DL177" i="1"/>
  <c r="DN177" i="1" s="1"/>
  <c r="DK177" i="1"/>
  <c r="DH177" i="1"/>
  <c r="DA177" i="1"/>
  <c r="CZ177" i="1"/>
  <c r="DB177" i="1" s="1"/>
  <c r="CY177" i="1"/>
  <c r="CV177" i="1"/>
  <c r="CS177" i="1"/>
  <c r="CO177" i="1"/>
  <c r="CP177" i="1" s="1"/>
  <c r="CN177" i="1"/>
  <c r="CM177" i="1"/>
  <c r="CJ177" i="1"/>
  <c r="CG177" i="1"/>
  <c r="CC177" i="1"/>
  <c r="CB177" i="1"/>
  <c r="CA177" i="1"/>
  <c r="BX177" i="1"/>
  <c r="BU177" i="1"/>
  <c r="BR177" i="1"/>
  <c r="BN177" i="1"/>
  <c r="BN178" i="1" s="1"/>
  <c r="BM177" i="1"/>
  <c r="BL177" i="1"/>
  <c r="BH177" i="1"/>
  <c r="BF177" i="1"/>
  <c r="BD177" i="1"/>
  <c r="BG177" i="1" s="1"/>
  <c r="BC177" i="1"/>
  <c r="AZ177" i="1"/>
  <c r="AW177" i="1"/>
  <c r="AT177" i="1"/>
  <c r="AQ177" i="1"/>
  <c r="AM177" i="1"/>
  <c r="AL177" i="1"/>
  <c r="AN177" i="1" s="1"/>
  <c r="AK177" i="1"/>
  <c r="AH177" i="1"/>
  <c r="AE177" i="1"/>
  <c r="AB177" i="1"/>
  <c r="Y177" i="1"/>
  <c r="V177" i="1"/>
  <c r="S177" i="1"/>
  <c r="P177" i="1"/>
  <c r="M177" i="1"/>
  <c r="J177" i="1"/>
  <c r="G177" i="1"/>
  <c r="D177" i="1"/>
  <c r="LM176" i="1"/>
  <c r="LJ176" i="1"/>
  <c r="LG176" i="1"/>
  <c r="LF176" i="1"/>
  <c r="LE176" i="1"/>
  <c r="LC176" i="1"/>
  <c r="LB176" i="1"/>
  <c r="LD176" i="1" s="1"/>
  <c r="LA176" i="1"/>
  <c r="KX176" i="1"/>
  <c r="KU176" i="1"/>
  <c r="KR176" i="1"/>
  <c r="KO176" i="1"/>
  <c r="KL176" i="1"/>
  <c r="KI176" i="1"/>
  <c r="KF176" i="1"/>
  <c r="KE176" i="1"/>
  <c r="KD176" i="1"/>
  <c r="KC176" i="1"/>
  <c r="JZ176" i="1"/>
  <c r="JW176" i="1"/>
  <c r="JV176" i="1"/>
  <c r="JU176" i="1"/>
  <c r="JT176" i="1"/>
  <c r="JQ176" i="1"/>
  <c r="JN176" i="1"/>
  <c r="JK176" i="1"/>
  <c r="JJ176" i="1"/>
  <c r="JI176" i="1"/>
  <c r="JH176" i="1"/>
  <c r="JE176" i="1"/>
  <c r="JB176" i="1"/>
  <c r="IU176" i="1"/>
  <c r="IQ176" i="1"/>
  <c r="IT176" i="1" s="1"/>
  <c r="IV176" i="1" s="1"/>
  <c r="IP176" i="1"/>
  <c r="IM176" i="1"/>
  <c r="IJ176" i="1"/>
  <c r="II176" i="1"/>
  <c r="IX176" i="1" s="1"/>
  <c r="IH176" i="1"/>
  <c r="IF176" i="1"/>
  <c r="IE176" i="1"/>
  <c r="IG176" i="1" s="1"/>
  <c r="ID176" i="1"/>
  <c r="IA176" i="1"/>
  <c r="HX176" i="1"/>
  <c r="HU176" i="1"/>
  <c r="HR176" i="1"/>
  <c r="HQ176" i="1"/>
  <c r="HP176" i="1"/>
  <c r="HO176" i="1"/>
  <c r="HL176" i="1"/>
  <c r="HI176" i="1"/>
  <c r="HF176" i="1"/>
  <c r="GX176" i="1"/>
  <c r="GZ176" i="1" s="1"/>
  <c r="GW176" i="1"/>
  <c r="GT176" i="1"/>
  <c r="GO176" i="1"/>
  <c r="GN176" i="1"/>
  <c r="GJ176" i="1"/>
  <c r="GJ178" i="1" s="1"/>
  <c r="GI176" i="1"/>
  <c r="GK176" i="1" s="1"/>
  <c r="GH176" i="1"/>
  <c r="GE176" i="1"/>
  <c r="GC176" i="1"/>
  <c r="FY176" i="1"/>
  <c r="FU176" i="1"/>
  <c r="GA176" i="1" s="1"/>
  <c r="FT176" i="1"/>
  <c r="FS176" i="1"/>
  <c r="FM176" i="1"/>
  <c r="FI176" i="1"/>
  <c r="FO176" i="1" s="1"/>
  <c r="FH176" i="1"/>
  <c r="FG176" i="1"/>
  <c r="FA176" i="1"/>
  <c r="EW176" i="1"/>
  <c r="FC176" i="1" s="1"/>
  <c r="EV176" i="1"/>
  <c r="EU176" i="1"/>
  <c r="ER176" i="1"/>
  <c r="EM176" i="1"/>
  <c r="EL176" i="1"/>
  <c r="EH176" i="1"/>
  <c r="EG176" i="1"/>
  <c r="EG178" i="1" s="1"/>
  <c r="EF176" i="1"/>
  <c r="EC176" i="1"/>
  <c r="DV176" i="1"/>
  <c r="DU176" i="1"/>
  <c r="DW176" i="1" s="1"/>
  <c r="DT176" i="1"/>
  <c r="DQ176" i="1"/>
  <c r="DM176" i="1"/>
  <c r="DL176" i="1"/>
  <c r="DN176" i="1" s="1"/>
  <c r="DK176" i="1"/>
  <c r="DH176" i="1"/>
  <c r="DA176" i="1"/>
  <c r="CZ176" i="1"/>
  <c r="DB176" i="1" s="1"/>
  <c r="CY176" i="1"/>
  <c r="CV176" i="1"/>
  <c r="CS176" i="1"/>
  <c r="CP176" i="1"/>
  <c r="CO176" i="1"/>
  <c r="CN176" i="1"/>
  <c r="CM176" i="1"/>
  <c r="CJ176" i="1"/>
  <c r="CG176" i="1"/>
  <c r="CD176" i="1"/>
  <c r="CC176" i="1"/>
  <c r="CB176" i="1"/>
  <c r="CA176" i="1"/>
  <c r="BX176" i="1"/>
  <c r="BU176" i="1"/>
  <c r="BR176" i="1"/>
  <c r="BO176" i="1"/>
  <c r="BL176" i="1"/>
  <c r="BH176" i="1"/>
  <c r="BI176" i="1" s="1"/>
  <c r="BG176" i="1"/>
  <c r="DC176" i="1" s="1"/>
  <c r="BF176" i="1"/>
  <c r="BC176" i="1"/>
  <c r="AZ176" i="1"/>
  <c r="AW176" i="1"/>
  <c r="AT176" i="1"/>
  <c r="AQ176" i="1"/>
  <c r="AN176" i="1"/>
  <c r="AM176" i="1"/>
  <c r="AL176" i="1"/>
  <c r="AK176" i="1"/>
  <c r="AH176" i="1"/>
  <c r="AE176" i="1"/>
  <c r="AB176" i="1"/>
  <c r="Y176" i="1"/>
  <c r="V176" i="1"/>
  <c r="S176" i="1"/>
  <c r="P176" i="1"/>
  <c r="M176" i="1"/>
  <c r="J176" i="1"/>
  <c r="F176" i="1"/>
  <c r="D176" i="1"/>
  <c r="LM175" i="1"/>
  <c r="LJ175" i="1"/>
  <c r="LF175" i="1"/>
  <c r="LE175" i="1"/>
  <c r="LG175" i="1" s="1"/>
  <c r="LD175" i="1"/>
  <c r="LC175" i="1"/>
  <c r="LB175" i="1"/>
  <c r="LA175" i="1"/>
  <c r="KX175" i="1"/>
  <c r="KU175" i="1"/>
  <c r="KR175" i="1"/>
  <c r="KO175" i="1"/>
  <c r="KL175" i="1"/>
  <c r="KI175" i="1"/>
  <c r="KE175" i="1"/>
  <c r="KD175" i="1"/>
  <c r="KF175" i="1" s="1"/>
  <c r="KC175" i="1"/>
  <c r="JZ175" i="1"/>
  <c r="JV175" i="1"/>
  <c r="JW175" i="1" s="1"/>
  <c r="JU175" i="1"/>
  <c r="JT175" i="1"/>
  <c r="JQ175" i="1"/>
  <c r="JN175" i="1"/>
  <c r="JJ175" i="1"/>
  <c r="JI175" i="1"/>
  <c r="JH175" i="1"/>
  <c r="JE175" i="1"/>
  <c r="JB175" i="1"/>
  <c r="IV175" i="1"/>
  <c r="IU175" i="1"/>
  <c r="IT175" i="1"/>
  <c r="IS175" i="1"/>
  <c r="IP175" i="1"/>
  <c r="IM175" i="1"/>
  <c r="IH175" i="1"/>
  <c r="IF175" i="1"/>
  <c r="IG175" i="1" s="1"/>
  <c r="IE175" i="1"/>
  <c r="ID175" i="1"/>
  <c r="IA175" i="1"/>
  <c r="HX175" i="1"/>
  <c r="HU175" i="1"/>
  <c r="HR175" i="1"/>
  <c r="HQ175" i="1"/>
  <c r="II175" i="1" s="1"/>
  <c r="IX175" i="1" s="1"/>
  <c r="HP175" i="1"/>
  <c r="HO175" i="1"/>
  <c r="HL175" i="1"/>
  <c r="HI175" i="1"/>
  <c r="HF175" i="1"/>
  <c r="HB175" i="1"/>
  <c r="GZ175" i="1"/>
  <c r="GW175" i="1"/>
  <c r="GT175" i="1"/>
  <c r="GP175" i="1"/>
  <c r="GN175" i="1"/>
  <c r="GI175" i="1"/>
  <c r="GI178" i="1" s="1"/>
  <c r="GH175" i="1"/>
  <c r="GC175" i="1"/>
  <c r="GC178" i="1" s="1"/>
  <c r="GE178" i="1" s="1"/>
  <c r="GA175" i="1"/>
  <c r="FZ175" i="1"/>
  <c r="GB175" i="1" s="1"/>
  <c r="FY175" i="1"/>
  <c r="FV175" i="1"/>
  <c r="FS175" i="1"/>
  <c r="FO175" i="1"/>
  <c r="FN175" i="1"/>
  <c r="FP175" i="1" s="1"/>
  <c r="FM175" i="1"/>
  <c r="FJ175" i="1"/>
  <c r="FG175" i="1"/>
  <c r="FD175" i="1"/>
  <c r="FC175" i="1"/>
  <c r="FB175" i="1"/>
  <c r="FA175" i="1"/>
  <c r="EX175" i="1"/>
  <c r="EU175" i="1"/>
  <c r="ER175" i="1"/>
  <c r="EN175" i="1"/>
  <c r="EO175" i="1" s="1"/>
  <c r="EM175" i="1"/>
  <c r="EL175" i="1"/>
  <c r="EI175" i="1"/>
  <c r="EF175" i="1"/>
  <c r="EC175" i="1"/>
  <c r="DV175" i="1"/>
  <c r="DU175" i="1"/>
  <c r="DW175" i="1" s="1"/>
  <c r="DT175" i="1"/>
  <c r="DQ175" i="1"/>
  <c r="DN175" i="1"/>
  <c r="DM175" i="1"/>
  <c r="DL175" i="1"/>
  <c r="DK175" i="1"/>
  <c r="DH175" i="1"/>
  <c r="DB175" i="1"/>
  <c r="DA175" i="1"/>
  <c r="CZ175" i="1"/>
  <c r="CY175" i="1"/>
  <c r="CV175" i="1"/>
  <c r="CS175" i="1"/>
  <c r="CO175" i="1"/>
  <c r="CN175" i="1"/>
  <c r="CP175" i="1" s="1"/>
  <c r="CM175" i="1"/>
  <c r="CJ175" i="1"/>
  <c r="CG175" i="1"/>
  <c r="CC175" i="1"/>
  <c r="CB175" i="1"/>
  <c r="CD175" i="1" s="1"/>
  <c r="CA175" i="1"/>
  <c r="BX175" i="1"/>
  <c r="BU175" i="1"/>
  <c r="BR175" i="1"/>
  <c r="BO175" i="1"/>
  <c r="BL175" i="1"/>
  <c r="BI175" i="1"/>
  <c r="BH175" i="1"/>
  <c r="DD175" i="1" s="1"/>
  <c r="BG175" i="1"/>
  <c r="DC175" i="1" s="1"/>
  <c r="BF175" i="1"/>
  <c r="BC175" i="1"/>
  <c r="AZ175" i="1"/>
  <c r="AW175" i="1"/>
  <c r="AT175" i="1"/>
  <c r="AQ175" i="1"/>
  <c r="AM175" i="1"/>
  <c r="DY175" i="1" s="1"/>
  <c r="LO175" i="1" s="1"/>
  <c r="AL175" i="1"/>
  <c r="AK175" i="1"/>
  <c r="AH175" i="1"/>
  <c r="AE175" i="1"/>
  <c r="AB175" i="1"/>
  <c r="Y175" i="1"/>
  <c r="V175" i="1"/>
  <c r="S175" i="1"/>
  <c r="P175" i="1"/>
  <c r="M175" i="1"/>
  <c r="J175" i="1"/>
  <c r="G175" i="1"/>
  <c r="D175" i="1"/>
  <c r="LM174" i="1"/>
  <c r="LJ174" i="1"/>
  <c r="LD174" i="1"/>
  <c r="LC174" i="1"/>
  <c r="LF174" i="1" s="1"/>
  <c r="LB174" i="1"/>
  <c r="LE174" i="1" s="1"/>
  <c r="LA174" i="1"/>
  <c r="KX174" i="1"/>
  <c r="KU174" i="1"/>
  <c r="KR174" i="1"/>
  <c r="KO174" i="1"/>
  <c r="KL174" i="1"/>
  <c r="KI174" i="1"/>
  <c r="KE174" i="1"/>
  <c r="KD174" i="1"/>
  <c r="KC174" i="1"/>
  <c r="JZ174" i="1"/>
  <c r="JV174" i="1"/>
  <c r="JU174" i="1"/>
  <c r="JW174" i="1" s="1"/>
  <c r="JT174" i="1"/>
  <c r="JQ174" i="1"/>
  <c r="JN174" i="1"/>
  <c r="JK174" i="1"/>
  <c r="JJ174" i="1"/>
  <c r="JI174" i="1"/>
  <c r="JH174" i="1"/>
  <c r="JE174" i="1"/>
  <c r="JB174" i="1"/>
  <c r="IU174" i="1"/>
  <c r="IT174" i="1"/>
  <c r="IV174" i="1" s="1"/>
  <c r="IS174" i="1"/>
  <c r="IP174" i="1"/>
  <c r="IM174" i="1"/>
  <c r="IK174" i="1"/>
  <c r="IG174" i="1"/>
  <c r="IF174" i="1"/>
  <c r="IE174" i="1"/>
  <c r="ID174" i="1"/>
  <c r="IA174" i="1"/>
  <c r="HX174" i="1"/>
  <c r="HU174" i="1"/>
  <c r="HQ174" i="1"/>
  <c r="II174" i="1" s="1"/>
  <c r="IX174" i="1" s="1"/>
  <c r="HP174" i="1"/>
  <c r="IH174" i="1" s="1"/>
  <c r="HO174" i="1"/>
  <c r="HL174" i="1"/>
  <c r="HI174" i="1"/>
  <c r="HF174" i="1"/>
  <c r="GZ174" i="1"/>
  <c r="GW174" i="1"/>
  <c r="GT174" i="1"/>
  <c r="GP174" i="1"/>
  <c r="GQ174" i="1" s="1"/>
  <c r="GO174" i="1"/>
  <c r="GN174" i="1"/>
  <c r="GK174" i="1"/>
  <c r="GH174" i="1"/>
  <c r="GE174" i="1"/>
  <c r="GB174" i="1"/>
  <c r="GA174" i="1"/>
  <c r="FZ174" i="1"/>
  <c r="FY174" i="1"/>
  <c r="FV174" i="1"/>
  <c r="FS174" i="1"/>
  <c r="FO174" i="1"/>
  <c r="FN174" i="1"/>
  <c r="FP174" i="1" s="1"/>
  <c r="FM174" i="1"/>
  <c r="FJ174" i="1"/>
  <c r="FG174" i="1"/>
  <c r="FC174" i="1"/>
  <c r="FB174" i="1"/>
  <c r="FD174" i="1" s="1"/>
  <c r="FA174" i="1"/>
  <c r="EX174" i="1"/>
  <c r="EU174" i="1"/>
  <c r="ER174" i="1"/>
  <c r="EN174" i="1"/>
  <c r="HB174" i="1" s="1"/>
  <c r="EM174" i="1"/>
  <c r="EO174" i="1" s="1"/>
  <c r="EL174" i="1"/>
  <c r="EI174" i="1"/>
  <c r="EF174" i="1"/>
  <c r="EC174" i="1"/>
  <c r="DW174" i="1"/>
  <c r="DV174" i="1"/>
  <c r="DU174" i="1"/>
  <c r="DT174" i="1"/>
  <c r="DQ174" i="1"/>
  <c r="DN174" i="1"/>
  <c r="DM174" i="1"/>
  <c r="DL174" i="1"/>
  <c r="DK174" i="1"/>
  <c r="DH174" i="1"/>
  <c r="DB174" i="1"/>
  <c r="DA174" i="1"/>
  <c r="CZ174" i="1"/>
  <c r="CY174" i="1"/>
  <c r="CV174" i="1"/>
  <c r="CS174" i="1"/>
  <c r="CP174" i="1"/>
  <c r="CO174" i="1"/>
  <c r="CN174" i="1"/>
  <c r="CM174" i="1"/>
  <c r="CJ174" i="1"/>
  <c r="CG174" i="1"/>
  <c r="CC174" i="1"/>
  <c r="CB174" i="1"/>
  <c r="CD174" i="1" s="1"/>
  <c r="CA174" i="1"/>
  <c r="BX174" i="1"/>
  <c r="BU174" i="1"/>
  <c r="BR174" i="1"/>
  <c r="BO174" i="1"/>
  <c r="BL174" i="1"/>
  <c r="BH174" i="1"/>
  <c r="DD174" i="1" s="1"/>
  <c r="BG174" i="1"/>
  <c r="BI174" i="1" s="1"/>
  <c r="BF174" i="1"/>
  <c r="BC174" i="1"/>
  <c r="AZ174" i="1"/>
  <c r="AW174" i="1"/>
  <c r="AT174" i="1"/>
  <c r="AQ174" i="1"/>
  <c r="AN174" i="1"/>
  <c r="AM174" i="1"/>
  <c r="AL174" i="1"/>
  <c r="AK174" i="1"/>
  <c r="AH174" i="1"/>
  <c r="AE174" i="1"/>
  <c r="AB174" i="1"/>
  <c r="Y174" i="1"/>
  <c r="V174" i="1"/>
  <c r="S174" i="1"/>
  <c r="P174" i="1"/>
  <c r="M174" i="1"/>
  <c r="J174" i="1"/>
  <c r="G174" i="1"/>
  <c r="D174" i="1"/>
  <c r="LM173" i="1"/>
  <c r="LJ173" i="1"/>
  <c r="LC173" i="1"/>
  <c r="LF173" i="1" s="1"/>
  <c r="LB173" i="1"/>
  <c r="LE173" i="1" s="1"/>
  <c r="LA173" i="1"/>
  <c r="KX173" i="1"/>
  <c r="KU173" i="1"/>
  <c r="KR173" i="1"/>
  <c r="KO173" i="1"/>
  <c r="KL173" i="1"/>
  <c r="KI173" i="1"/>
  <c r="KE173" i="1"/>
  <c r="KF173" i="1" s="1"/>
  <c r="KD173" i="1"/>
  <c r="KC173" i="1"/>
  <c r="JZ173" i="1"/>
  <c r="JV173" i="1"/>
  <c r="JU173" i="1"/>
  <c r="JW173" i="1" s="1"/>
  <c r="JT173" i="1"/>
  <c r="JQ173" i="1"/>
  <c r="JN173" i="1"/>
  <c r="JJ173" i="1"/>
  <c r="JI173" i="1"/>
  <c r="JK173" i="1" s="1"/>
  <c r="JH173" i="1"/>
  <c r="JE173" i="1"/>
  <c r="JB173" i="1"/>
  <c r="IU173" i="1"/>
  <c r="IS173" i="1"/>
  <c r="IQ173" i="1"/>
  <c r="IT173" i="1" s="1"/>
  <c r="IV173" i="1" s="1"/>
  <c r="IP173" i="1"/>
  <c r="IM173" i="1"/>
  <c r="IK173" i="1"/>
  <c r="IG173" i="1"/>
  <c r="IF173" i="1"/>
  <c r="IE173" i="1"/>
  <c r="ID173" i="1"/>
  <c r="IA173" i="1"/>
  <c r="HX173" i="1"/>
  <c r="HU173" i="1"/>
  <c r="HQ173" i="1"/>
  <c r="II173" i="1" s="1"/>
  <c r="IX173" i="1" s="1"/>
  <c r="HP173" i="1"/>
  <c r="IH173" i="1" s="1"/>
  <c r="HO173" i="1"/>
  <c r="HL173" i="1"/>
  <c r="HI173" i="1"/>
  <c r="HF173" i="1"/>
  <c r="HA173" i="1"/>
  <c r="HC173" i="1" s="1"/>
  <c r="GZ173" i="1"/>
  <c r="GW173" i="1"/>
  <c r="GT173" i="1"/>
  <c r="GP173" i="1"/>
  <c r="GO173" i="1"/>
  <c r="GQ173" i="1" s="1"/>
  <c r="GN173" i="1"/>
  <c r="GK173" i="1"/>
  <c r="GH173" i="1"/>
  <c r="GE173" i="1"/>
  <c r="GA173" i="1"/>
  <c r="FZ173" i="1"/>
  <c r="GB173" i="1" s="1"/>
  <c r="FY173" i="1"/>
  <c r="FV173" i="1"/>
  <c r="FS173" i="1"/>
  <c r="FO173" i="1"/>
  <c r="FP173" i="1" s="1"/>
  <c r="FN173" i="1"/>
  <c r="FM173" i="1"/>
  <c r="FJ173" i="1"/>
  <c r="FG173" i="1"/>
  <c r="FC173" i="1"/>
  <c r="FB173" i="1"/>
  <c r="FD173" i="1" s="1"/>
  <c r="FA173" i="1"/>
  <c r="EX173" i="1"/>
  <c r="EU173" i="1"/>
  <c r="ER173" i="1"/>
  <c r="EN173" i="1"/>
  <c r="HB173" i="1" s="1"/>
  <c r="EM173" i="1"/>
  <c r="EO173" i="1" s="1"/>
  <c r="EL173" i="1"/>
  <c r="EI173" i="1"/>
  <c r="EF173" i="1"/>
  <c r="EC173" i="1"/>
  <c r="DW173" i="1"/>
  <c r="DV173" i="1"/>
  <c r="DU173" i="1"/>
  <c r="DT173" i="1"/>
  <c r="DQ173" i="1"/>
  <c r="DN173" i="1"/>
  <c r="DM173" i="1"/>
  <c r="DL173" i="1"/>
  <c r="DK173" i="1"/>
  <c r="DH173" i="1"/>
  <c r="DB173" i="1"/>
  <c r="DA173" i="1"/>
  <c r="CZ173" i="1"/>
  <c r="CY173" i="1"/>
  <c r="CV173" i="1"/>
  <c r="CS173" i="1"/>
  <c r="CO173" i="1"/>
  <c r="CN173" i="1"/>
  <c r="CP173" i="1" s="1"/>
  <c r="CM173" i="1"/>
  <c r="CJ173" i="1"/>
  <c r="CG173" i="1"/>
  <c r="CC173" i="1"/>
  <c r="CD173" i="1" s="1"/>
  <c r="CB173" i="1"/>
  <c r="CA173" i="1"/>
  <c r="BX173" i="1"/>
  <c r="BU173" i="1"/>
  <c r="BR173" i="1"/>
  <c r="BO173" i="1"/>
  <c r="BL173" i="1"/>
  <c r="BI173" i="1"/>
  <c r="BH173" i="1"/>
  <c r="DD173" i="1" s="1"/>
  <c r="DY173" i="1" s="1"/>
  <c r="LO173" i="1" s="1"/>
  <c r="BG173" i="1"/>
  <c r="DC173" i="1" s="1"/>
  <c r="BF173" i="1"/>
  <c r="BC173" i="1"/>
  <c r="AZ173" i="1"/>
  <c r="AW173" i="1"/>
  <c r="AT173" i="1"/>
  <c r="AQ173" i="1"/>
  <c r="AM173" i="1"/>
  <c r="AL173" i="1"/>
  <c r="AN173" i="1" s="1"/>
  <c r="AK173" i="1"/>
  <c r="AH173" i="1"/>
  <c r="AE173" i="1"/>
  <c r="AB173" i="1"/>
  <c r="Y173" i="1"/>
  <c r="V173" i="1"/>
  <c r="S173" i="1"/>
  <c r="P173" i="1"/>
  <c r="M173" i="1"/>
  <c r="J173" i="1"/>
  <c r="G173" i="1"/>
  <c r="D173" i="1"/>
  <c r="LM172" i="1"/>
  <c r="LJ172" i="1"/>
  <c r="LF172" i="1"/>
  <c r="LE172" i="1"/>
  <c r="LD172" i="1"/>
  <c r="LC172" i="1"/>
  <c r="LB172" i="1"/>
  <c r="LA172" i="1"/>
  <c r="KX172" i="1"/>
  <c r="KU172" i="1"/>
  <c r="KR172" i="1"/>
  <c r="KO172" i="1"/>
  <c r="KL172" i="1"/>
  <c r="KI172" i="1"/>
  <c r="KE172" i="1"/>
  <c r="KD172" i="1"/>
  <c r="KF172" i="1" s="1"/>
  <c r="KC172" i="1"/>
  <c r="JZ172" i="1"/>
  <c r="JV172" i="1"/>
  <c r="JW172" i="1" s="1"/>
  <c r="JU172" i="1"/>
  <c r="JT172" i="1"/>
  <c r="JQ172" i="1"/>
  <c r="JN172" i="1"/>
  <c r="JJ172" i="1"/>
  <c r="JI172" i="1"/>
  <c r="JH172" i="1"/>
  <c r="JE172" i="1"/>
  <c r="JB172" i="1"/>
  <c r="IV172" i="1"/>
  <c r="IU172" i="1"/>
  <c r="IT172" i="1"/>
  <c r="IS172" i="1"/>
  <c r="IP172" i="1"/>
  <c r="IM172" i="1"/>
  <c r="IH172" i="1"/>
  <c r="IF172" i="1"/>
  <c r="IG172" i="1" s="1"/>
  <c r="IE172" i="1"/>
  <c r="ID172" i="1"/>
  <c r="IA172" i="1"/>
  <c r="HX172" i="1"/>
  <c r="HU172" i="1"/>
  <c r="HR172" i="1"/>
  <c r="HQ172" i="1"/>
  <c r="II172" i="1" s="1"/>
  <c r="IX172" i="1" s="1"/>
  <c r="HP172" i="1"/>
  <c r="HO172" i="1"/>
  <c r="HL172" i="1"/>
  <c r="HI172" i="1"/>
  <c r="HF172" i="1"/>
  <c r="GZ172" i="1"/>
  <c r="GW172" i="1"/>
  <c r="GT172" i="1"/>
  <c r="GQ172" i="1"/>
  <c r="GP172" i="1"/>
  <c r="GO172" i="1"/>
  <c r="GN172" i="1"/>
  <c r="GK172" i="1"/>
  <c r="GH172" i="1"/>
  <c r="GE172" i="1"/>
  <c r="GA172" i="1"/>
  <c r="FZ172" i="1"/>
  <c r="GB172" i="1" s="1"/>
  <c r="FY172" i="1"/>
  <c r="FV172" i="1"/>
  <c r="FS172" i="1"/>
  <c r="FP172" i="1"/>
  <c r="FO172" i="1"/>
  <c r="FN172" i="1"/>
  <c r="FM172" i="1"/>
  <c r="FJ172" i="1"/>
  <c r="FG172" i="1"/>
  <c r="FD172" i="1"/>
  <c r="FC172" i="1"/>
  <c r="FB172" i="1"/>
  <c r="FA172" i="1"/>
  <c r="EX172" i="1"/>
  <c r="EU172" i="1"/>
  <c r="ER172" i="1"/>
  <c r="EN172" i="1"/>
  <c r="HB172" i="1" s="1"/>
  <c r="EM172" i="1"/>
  <c r="EO172" i="1" s="1"/>
  <c r="EL172" i="1"/>
  <c r="EI172" i="1"/>
  <c r="EF172" i="1"/>
  <c r="EC172" i="1"/>
  <c r="DV172" i="1"/>
  <c r="DW172" i="1" s="1"/>
  <c r="DU172" i="1"/>
  <c r="DT172" i="1"/>
  <c r="DQ172" i="1"/>
  <c r="DM172" i="1"/>
  <c r="DL172" i="1"/>
  <c r="DN172" i="1" s="1"/>
  <c r="DK172" i="1"/>
  <c r="DH172" i="1"/>
  <c r="DA172" i="1"/>
  <c r="CZ172" i="1"/>
  <c r="DB172" i="1" s="1"/>
  <c r="CY172" i="1"/>
  <c r="CV172" i="1"/>
  <c r="CS172" i="1"/>
  <c r="CO172" i="1"/>
  <c r="CN172" i="1"/>
  <c r="CP172" i="1" s="1"/>
  <c r="CM172" i="1"/>
  <c r="CJ172" i="1"/>
  <c r="CG172" i="1"/>
  <c r="CD172" i="1"/>
  <c r="CC172" i="1"/>
  <c r="CB172" i="1"/>
  <c r="CA172" i="1"/>
  <c r="BX172" i="1"/>
  <c r="BU172" i="1"/>
  <c r="BR172" i="1"/>
  <c r="BO172" i="1"/>
  <c r="BL172" i="1"/>
  <c r="BH172" i="1"/>
  <c r="DD172" i="1" s="1"/>
  <c r="BG172" i="1"/>
  <c r="BI172" i="1" s="1"/>
  <c r="BF172" i="1"/>
  <c r="BC172" i="1"/>
  <c r="AZ172" i="1"/>
  <c r="AW172" i="1"/>
  <c r="AT172" i="1"/>
  <c r="AQ172" i="1"/>
  <c r="AM172" i="1"/>
  <c r="DY172" i="1" s="1"/>
  <c r="AL172" i="1"/>
  <c r="AN172" i="1" s="1"/>
  <c r="AK172" i="1"/>
  <c r="AH172" i="1"/>
  <c r="AE172" i="1"/>
  <c r="AB172" i="1"/>
  <c r="Y172" i="1"/>
  <c r="V172" i="1"/>
  <c r="S172" i="1"/>
  <c r="P172" i="1"/>
  <c r="M172" i="1"/>
  <c r="J172" i="1"/>
  <c r="G172" i="1"/>
  <c r="D172" i="1"/>
  <c r="LL171" i="1"/>
  <c r="LL194" i="1" s="1"/>
  <c r="LK171" i="1"/>
  <c r="LI171" i="1"/>
  <c r="LI194" i="1" s="1"/>
  <c r="LH171" i="1"/>
  <c r="LH194" i="1" s="1"/>
  <c r="LC171" i="1"/>
  <c r="LA171" i="1"/>
  <c r="KZ171" i="1"/>
  <c r="KZ194" i="1" s="1"/>
  <c r="KY171" i="1"/>
  <c r="KY194" i="1" s="1"/>
  <c r="KX171" i="1"/>
  <c r="KW171" i="1"/>
  <c r="KV171" i="1"/>
  <c r="KV194" i="1" s="1"/>
  <c r="KU171" i="1"/>
  <c r="KT171" i="1"/>
  <c r="KT194" i="1" s="1"/>
  <c r="KS171" i="1"/>
  <c r="KS194" i="1" s="1"/>
  <c r="KU194" i="1" s="1"/>
  <c r="KQ171" i="1"/>
  <c r="KQ194" i="1" s="1"/>
  <c r="KP171" i="1"/>
  <c r="KP194" i="1" s="1"/>
  <c r="KR194" i="1" s="1"/>
  <c r="KN171" i="1"/>
  <c r="KN194" i="1" s="1"/>
  <c r="KM171" i="1"/>
  <c r="KK171" i="1"/>
  <c r="KK194" i="1" s="1"/>
  <c r="KJ171" i="1"/>
  <c r="KJ194" i="1" s="1"/>
  <c r="KH171" i="1"/>
  <c r="KG171" i="1"/>
  <c r="KE171" i="1"/>
  <c r="KC171" i="1"/>
  <c r="KB171" i="1"/>
  <c r="KB194" i="1" s="1"/>
  <c r="KA171" i="1"/>
  <c r="KA194" i="1" s="1"/>
  <c r="JZ171" i="1"/>
  <c r="JY171" i="1"/>
  <c r="JX171" i="1"/>
  <c r="KD171" i="1" s="1"/>
  <c r="KF171" i="1" s="1"/>
  <c r="JS171" i="1"/>
  <c r="JS194" i="1" s="1"/>
  <c r="JR171" i="1"/>
  <c r="JR194" i="1" s="1"/>
  <c r="JT194" i="1" s="1"/>
  <c r="JP171" i="1"/>
  <c r="JP194" i="1" s="1"/>
  <c r="JO171" i="1"/>
  <c r="JM171" i="1"/>
  <c r="JM194" i="1" s="1"/>
  <c r="JV194" i="1" s="1"/>
  <c r="JL171" i="1"/>
  <c r="JL194" i="1" s="1"/>
  <c r="JG171" i="1"/>
  <c r="JF171" i="1"/>
  <c r="JF194" i="1" s="1"/>
  <c r="JE171" i="1"/>
  <c r="JD171" i="1"/>
  <c r="JD194" i="1" s="1"/>
  <c r="JC171" i="1"/>
  <c r="JC194" i="1" s="1"/>
  <c r="JB171" i="1"/>
  <c r="JA171" i="1"/>
  <c r="IZ171" i="1"/>
  <c r="IZ194" i="1" s="1"/>
  <c r="IR171" i="1"/>
  <c r="IQ171" i="1"/>
  <c r="IO171" i="1"/>
  <c r="IO194" i="1" s="1"/>
  <c r="IN171" i="1"/>
  <c r="IN194" i="1" s="1"/>
  <c r="IL171" i="1"/>
  <c r="IK171" i="1"/>
  <c r="ID171" i="1"/>
  <c r="IC171" i="1"/>
  <c r="IB171" i="1"/>
  <c r="IB194" i="1" s="1"/>
  <c r="IA171" i="1"/>
  <c r="HZ171" i="1"/>
  <c r="HZ194" i="1" s="1"/>
  <c r="HY171" i="1"/>
  <c r="HY194" i="1" s="1"/>
  <c r="IA194" i="1" s="1"/>
  <c r="HW171" i="1"/>
  <c r="HW194" i="1" s="1"/>
  <c r="HV171" i="1"/>
  <c r="HV194" i="1" s="1"/>
  <c r="HT171" i="1"/>
  <c r="HT194" i="1" s="1"/>
  <c r="HS171" i="1"/>
  <c r="HN171" i="1"/>
  <c r="HN194" i="1" s="1"/>
  <c r="HM171" i="1"/>
  <c r="HK171" i="1"/>
  <c r="HJ171" i="1"/>
  <c r="HJ194" i="1" s="1"/>
  <c r="HI171" i="1"/>
  <c r="HH171" i="1"/>
  <c r="HH194" i="1" s="1"/>
  <c r="HG171" i="1"/>
  <c r="HG194" i="1" s="1"/>
  <c r="HF171" i="1"/>
  <c r="HE171" i="1"/>
  <c r="HD171" i="1"/>
  <c r="HD194" i="1" s="1"/>
  <c r="GY171" i="1"/>
  <c r="GY194" i="1" s="1"/>
  <c r="GX171" i="1"/>
  <c r="GV171" i="1"/>
  <c r="GV194" i="1" s="1"/>
  <c r="GU171" i="1"/>
  <c r="GS171" i="1"/>
  <c r="GS194" i="1" s="1"/>
  <c r="GR171" i="1"/>
  <c r="GR194" i="1" s="1"/>
  <c r="GM171" i="1"/>
  <c r="GL171" i="1"/>
  <c r="GL194" i="1" s="1"/>
  <c r="GK171" i="1"/>
  <c r="GJ171" i="1"/>
  <c r="GI171" i="1"/>
  <c r="GH171" i="1"/>
  <c r="GG171" i="1"/>
  <c r="GF171" i="1"/>
  <c r="GF194" i="1" s="1"/>
  <c r="GE171" i="1"/>
  <c r="GD171" i="1"/>
  <c r="GD194" i="1" s="1"/>
  <c r="GC171" i="1"/>
  <c r="FX171" i="1"/>
  <c r="FX194" i="1" s="1"/>
  <c r="FW171" i="1"/>
  <c r="FU171" i="1"/>
  <c r="FT171" i="1"/>
  <c r="FR171" i="1"/>
  <c r="FR194" i="1" s="1"/>
  <c r="FQ171" i="1"/>
  <c r="FM171" i="1"/>
  <c r="FL171" i="1"/>
  <c r="FL194" i="1" s="1"/>
  <c r="FK171" i="1"/>
  <c r="FK194" i="1" s="1"/>
  <c r="FH171" i="1"/>
  <c r="FG171" i="1"/>
  <c r="FF171" i="1"/>
  <c r="FF194" i="1" s="1"/>
  <c r="FE171" i="1"/>
  <c r="FE194" i="1" s="1"/>
  <c r="EZ171" i="1"/>
  <c r="EZ194" i="1" s="1"/>
  <c r="EY171" i="1"/>
  <c r="EW171" i="1"/>
  <c r="EV171" i="1"/>
  <c r="ET171" i="1"/>
  <c r="ET194" i="1" s="1"/>
  <c r="ES171" i="1"/>
  <c r="EQ171" i="1"/>
  <c r="EP171" i="1"/>
  <c r="EP194" i="1" s="1"/>
  <c r="EL171" i="1"/>
  <c r="EK171" i="1"/>
  <c r="EJ171" i="1"/>
  <c r="EJ194" i="1" s="1"/>
  <c r="EI171" i="1"/>
  <c r="EH171" i="1"/>
  <c r="EG171" i="1"/>
  <c r="EE171" i="1"/>
  <c r="EE194" i="1" s="1"/>
  <c r="ED171" i="1"/>
  <c r="ED194" i="1" s="1"/>
  <c r="EB171" i="1"/>
  <c r="EB194" i="1" s="1"/>
  <c r="EA171" i="1"/>
  <c r="DS171" i="1"/>
  <c r="DR171" i="1"/>
  <c r="DR194" i="1" s="1"/>
  <c r="DQ171" i="1"/>
  <c r="DP171" i="1"/>
  <c r="DP194" i="1" s="1"/>
  <c r="DO171" i="1"/>
  <c r="DO194" i="1" s="1"/>
  <c r="DK171" i="1"/>
  <c r="DJ171" i="1"/>
  <c r="DJ194" i="1" s="1"/>
  <c r="DI171" i="1"/>
  <c r="DI194" i="1" s="1"/>
  <c r="DK194" i="1" s="1"/>
  <c r="DG171" i="1"/>
  <c r="DG194" i="1" s="1"/>
  <c r="DF171" i="1"/>
  <c r="DF194" i="1" s="1"/>
  <c r="CX171" i="1"/>
  <c r="CX194" i="1" s="1"/>
  <c r="CW171" i="1"/>
  <c r="CU171" i="1"/>
  <c r="CT171" i="1"/>
  <c r="CT194" i="1" s="1"/>
  <c r="CS171" i="1"/>
  <c r="CR171" i="1"/>
  <c r="CR194" i="1" s="1"/>
  <c r="CQ171" i="1"/>
  <c r="CQ194" i="1" s="1"/>
  <c r="CM171" i="1"/>
  <c r="CL171" i="1"/>
  <c r="CL194" i="1" s="1"/>
  <c r="CK171" i="1"/>
  <c r="CK194" i="1" s="1"/>
  <c r="CM194" i="1" s="1"/>
  <c r="CI171" i="1"/>
  <c r="CI194" i="1" s="1"/>
  <c r="CH171" i="1"/>
  <c r="CH194" i="1" s="1"/>
  <c r="CJ194" i="1" s="1"/>
  <c r="CF171" i="1"/>
  <c r="CF194" i="1" s="1"/>
  <c r="CE171" i="1"/>
  <c r="BZ171" i="1"/>
  <c r="BZ194" i="1" s="1"/>
  <c r="BY171" i="1"/>
  <c r="BW171" i="1"/>
  <c r="BV171" i="1"/>
  <c r="BV194" i="1" s="1"/>
  <c r="BU171" i="1"/>
  <c r="BT171" i="1"/>
  <c r="BS171" i="1"/>
  <c r="BS194" i="1" s="1"/>
  <c r="BR171" i="1"/>
  <c r="BQ171" i="1"/>
  <c r="BP171" i="1"/>
  <c r="BP194" i="1" s="1"/>
  <c r="BO171" i="1"/>
  <c r="BN171" i="1"/>
  <c r="BM171" i="1"/>
  <c r="BK171" i="1"/>
  <c r="BK194" i="1" s="1"/>
  <c r="BJ171" i="1"/>
  <c r="BJ194" i="1" s="1"/>
  <c r="BL194" i="1" s="1"/>
  <c r="BG171" i="1"/>
  <c r="BE171" i="1"/>
  <c r="BE194" i="1" s="1"/>
  <c r="BD171" i="1"/>
  <c r="BB171" i="1"/>
  <c r="BB194" i="1" s="1"/>
  <c r="BA171" i="1"/>
  <c r="AY171" i="1"/>
  <c r="AX171" i="1"/>
  <c r="AX194" i="1" s="1"/>
  <c r="AW171" i="1"/>
  <c r="AV171" i="1"/>
  <c r="AV194" i="1" s="1"/>
  <c r="AU171" i="1"/>
  <c r="AU194" i="1" s="1"/>
  <c r="AT171" i="1"/>
  <c r="AS171" i="1"/>
  <c r="AR171" i="1"/>
  <c r="AQ171" i="1"/>
  <c r="AP171" i="1"/>
  <c r="AO171" i="1"/>
  <c r="AO194" i="1" s="1"/>
  <c r="AJ171" i="1"/>
  <c r="AJ194" i="1" s="1"/>
  <c r="AI171" i="1"/>
  <c r="AG171" i="1"/>
  <c r="AG194" i="1" s="1"/>
  <c r="AF171" i="1"/>
  <c r="AF194" i="1" s="1"/>
  <c r="AH194" i="1" s="1"/>
  <c r="AD171" i="1"/>
  <c r="AC171" i="1"/>
  <c r="AA171" i="1"/>
  <c r="Z171" i="1"/>
  <c r="Z194" i="1" s="1"/>
  <c r="Y171" i="1"/>
  <c r="X171" i="1"/>
  <c r="X194" i="1" s="1"/>
  <c r="W171" i="1"/>
  <c r="W194" i="1" s="1"/>
  <c r="V171" i="1"/>
  <c r="U171" i="1"/>
  <c r="T171" i="1"/>
  <c r="T194" i="1" s="1"/>
  <c r="S171" i="1"/>
  <c r="R171" i="1"/>
  <c r="Q171" i="1"/>
  <c r="Q194" i="1" s="1"/>
  <c r="O171" i="1"/>
  <c r="O194" i="1" s="1"/>
  <c r="N171" i="1"/>
  <c r="N194" i="1" s="1"/>
  <c r="P194" i="1" s="1"/>
  <c r="L171" i="1"/>
  <c r="L194" i="1" s="1"/>
  <c r="K171" i="1"/>
  <c r="I171" i="1"/>
  <c r="I194" i="1" s="1"/>
  <c r="H171" i="1"/>
  <c r="F171" i="1"/>
  <c r="E171" i="1"/>
  <c r="C171" i="1"/>
  <c r="B171" i="1"/>
  <c r="B194" i="1" s="1"/>
  <c r="LM170" i="1"/>
  <c r="LJ170" i="1"/>
  <c r="LF170" i="1"/>
  <c r="LE170" i="1"/>
  <c r="LD170" i="1"/>
  <c r="LC170" i="1"/>
  <c r="LB170" i="1"/>
  <c r="LA170" i="1"/>
  <c r="KX170" i="1"/>
  <c r="KU170" i="1"/>
  <c r="KR170" i="1"/>
  <c r="KO170" i="1"/>
  <c r="KL170" i="1"/>
  <c r="KI170" i="1"/>
  <c r="KE170" i="1"/>
  <c r="KD170" i="1"/>
  <c r="KF170" i="1" s="1"/>
  <c r="KC170" i="1"/>
  <c r="JZ170" i="1"/>
  <c r="JV170" i="1"/>
  <c r="JW170" i="1" s="1"/>
  <c r="JU170" i="1"/>
  <c r="JT170" i="1"/>
  <c r="JQ170" i="1"/>
  <c r="JN170" i="1"/>
  <c r="JJ170" i="1"/>
  <c r="JI170" i="1"/>
  <c r="JK170" i="1" s="1"/>
  <c r="JH170" i="1"/>
  <c r="JE170" i="1"/>
  <c r="JB170" i="1"/>
  <c r="IV170" i="1"/>
  <c r="IU170" i="1"/>
  <c r="IT170" i="1"/>
  <c r="IS170" i="1"/>
  <c r="IP170" i="1"/>
  <c r="IM170" i="1"/>
  <c r="IH170" i="1"/>
  <c r="IF170" i="1"/>
  <c r="IG170" i="1" s="1"/>
  <c r="IE170" i="1"/>
  <c r="ID170" i="1"/>
  <c r="IA170" i="1"/>
  <c r="HX170" i="1"/>
  <c r="HU170" i="1"/>
  <c r="HQ170" i="1"/>
  <c r="II170" i="1" s="1"/>
  <c r="IX170" i="1" s="1"/>
  <c r="HP170" i="1"/>
  <c r="HR170" i="1" s="1"/>
  <c r="HO170" i="1"/>
  <c r="HL170" i="1"/>
  <c r="HI170" i="1"/>
  <c r="HF170" i="1"/>
  <c r="HB170" i="1"/>
  <c r="GZ170" i="1"/>
  <c r="GW170" i="1"/>
  <c r="GT170" i="1"/>
  <c r="GQ170" i="1"/>
  <c r="GP170" i="1"/>
  <c r="GO170" i="1"/>
  <c r="GN170" i="1"/>
  <c r="GK170" i="1"/>
  <c r="GH170" i="1"/>
  <c r="GE170" i="1"/>
  <c r="GA170" i="1"/>
  <c r="FZ170" i="1"/>
  <c r="FY170" i="1"/>
  <c r="FV170" i="1"/>
  <c r="FS170" i="1"/>
  <c r="FP170" i="1"/>
  <c r="FN170" i="1"/>
  <c r="FM170" i="1"/>
  <c r="FI170" i="1"/>
  <c r="FO170" i="1" s="1"/>
  <c r="FG170" i="1"/>
  <c r="FC170" i="1"/>
  <c r="FD170" i="1" s="1"/>
  <c r="FB170" i="1"/>
  <c r="FA170" i="1"/>
  <c r="EX170" i="1"/>
  <c r="EU170" i="1"/>
  <c r="ER170" i="1"/>
  <c r="EN170" i="1"/>
  <c r="EM170" i="1"/>
  <c r="HA170" i="1" s="1"/>
  <c r="HC170" i="1" s="1"/>
  <c r="EL170" i="1"/>
  <c r="EI170" i="1"/>
  <c r="EF170" i="1"/>
  <c r="EC170" i="1"/>
  <c r="DW170" i="1"/>
  <c r="DV170" i="1"/>
  <c r="DU170" i="1"/>
  <c r="DT170" i="1"/>
  <c r="DQ170" i="1"/>
  <c r="DM170" i="1"/>
  <c r="DL170" i="1"/>
  <c r="DK170" i="1"/>
  <c r="DH170" i="1"/>
  <c r="DA170" i="1"/>
  <c r="CZ170" i="1"/>
  <c r="CY170" i="1"/>
  <c r="CV170" i="1"/>
  <c r="CS170" i="1"/>
  <c r="CP170" i="1"/>
  <c r="CO170" i="1"/>
  <c r="CN170" i="1"/>
  <c r="CM170" i="1"/>
  <c r="CJ170" i="1"/>
  <c r="CG170" i="1"/>
  <c r="CC170" i="1"/>
  <c r="CB170" i="1"/>
  <c r="CD170" i="1" s="1"/>
  <c r="CA170" i="1"/>
  <c r="BX170" i="1"/>
  <c r="BU170" i="1"/>
  <c r="BR170" i="1"/>
  <c r="BO170" i="1"/>
  <c r="BL170" i="1"/>
  <c r="BH170" i="1"/>
  <c r="DD170" i="1" s="1"/>
  <c r="DY170" i="1" s="1"/>
  <c r="LO170" i="1" s="1"/>
  <c r="BG170" i="1"/>
  <c r="BF170" i="1"/>
  <c r="BC170" i="1"/>
  <c r="AZ170" i="1"/>
  <c r="AW170" i="1"/>
  <c r="AT170" i="1"/>
  <c r="AQ170" i="1"/>
  <c r="AN170" i="1"/>
  <c r="AM170" i="1"/>
  <c r="AL170" i="1"/>
  <c r="AK170" i="1"/>
  <c r="AH170" i="1"/>
  <c r="AE170" i="1"/>
  <c r="AB170" i="1"/>
  <c r="Y170" i="1"/>
  <c r="V170" i="1"/>
  <c r="S170" i="1"/>
  <c r="P170" i="1"/>
  <c r="M170" i="1"/>
  <c r="J170" i="1"/>
  <c r="G170" i="1"/>
  <c r="D170" i="1"/>
  <c r="LM169" i="1"/>
  <c r="LJ169" i="1"/>
  <c r="LF169" i="1"/>
  <c r="LC169" i="1"/>
  <c r="LB169" i="1"/>
  <c r="LE169" i="1" s="1"/>
  <c r="LA169" i="1"/>
  <c r="KX169" i="1"/>
  <c r="KU169" i="1"/>
  <c r="KR169" i="1"/>
  <c r="KO169" i="1"/>
  <c r="KL169" i="1"/>
  <c r="KI169" i="1"/>
  <c r="KE169" i="1"/>
  <c r="KD169" i="1"/>
  <c r="KF169" i="1" s="1"/>
  <c r="KC169" i="1"/>
  <c r="JZ169" i="1"/>
  <c r="JV169" i="1"/>
  <c r="JU169" i="1"/>
  <c r="JW169" i="1" s="1"/>
  <c r="JT169" i="1"/>
  <c r="JQ169" i="1"/>
  <c r="JN169" i="1"/>
  <c r="JJ169" i="1"/>
  <c r="JK169" i="1" s="1"/>
  <c r="JI169" i="1"/>
  <c r="JH169" i="1"/>
  <c r="JE169" i="1"/>
  <c r="JB169" i="1"/>
  <c r="IX169" i="1"/>
  <c r="IV169" i="1"/>
  <c r="IU169" i="1"/>
  <c r="IT169" i="1"/>
  <c r="IS169" i="1"/>
  <c r="IP169" i="1"/>
  <c r="IM169" i="1"/>
  <c r="II169" i="1"/>
  <c r="IF169" i="1"/>
  <c r="IE169" i="1"/>
  <c r="IG169" i="1" s="1"/>
  <c r="ID169" i="1"/>
  <c r="IA169" i="1"/>
  <c r="HX169" i="1"/>
  <c r="HU169" i="1"/>
  <c r="HR169" i="1"/>
  <c r="HQ169" i="1"/>
  <c r="HP169" i="1"/>
  <c r="HO169" i="1"/>
  <c r="HL169" i="1"/>
  <c r="HI169" i="1"/>
  <c r="HF169" i="1"/>
  <c r="GZ169" i="1"/>
  <c r="GW169" i="1"/>
  <c r="GT169" i="1"/>
  <c r="GP169" i="1"/>
  <c r="GO169" i="1"/>
  <c r="GQ169" i="1" s="1"/>
  <c r="GN169" i="1"/>
  <c r="GK169" i="1"/>
  <c r="GH169" i="1"/>
  <c r="GE169" i="1"/>
  <c r="GA169" i="1"/>
  <c r="FZ169" i="1"/>
  <c r="FY169" i="1"/>
  <c r="FV169" i="1"/>
  <c r="FS169" i="1"/>
  <c r="FO169" i="1"/>
  <c r="HB169" i="1" s="1"/>
  <c r="FN169" i="1"/>
  <c r="FM169" i="1"/>
  <c r="FJ169" i="1"/>
  <c r="FG169" i="1"/>
  <c r="FD169" i="1"/>
  <c r="FC169" i="1"/>
  <c r="FB169" i="1"/>
  <c r="FA169" i="1"/>
  <c r="EX169" i="1"/>
  <c r="EU169" i="1"/>
  <c r="ER169" i="1"/>
  <c r="EN169" i="1"/>
  <c r="EO169" i="1" s="1"/>
  <c r="EM169" i="1"/>
  <c r="HA169" i="1" s="1"/>
  <c r="EL169" i="1"/>
  <c r="EI169" i="1"/>
  <c r="EF169" i="1"/>
  <c r="EC169" i="1"/>
  <c r="DV169" i="1"/>
  <c r="DU169" i="1"/>
  <c r="DW169" i="1" s="1"/>
  <c r="DT169" i="1"/>
  <c r="DQ169" i="1"/>
  <c r="DM169" i="1"/>
  <c r="DN169" i="1" s="1"/>
  <c r="DL169" i="1"/>
  <c r="DK169" i="1"/>
  <c r="DH169" i="1"/>
  <c r="DC169" i="1"/>
  <c r="DE169" i="1" s="1"/>
  <c r="DA169" i="1"/>
  <c r="CZ169" i="1"/>
  <c r="DB169" i="1" s="1"/>
  <c r="CY169" i="1"/>
  <c r="CV169" i="1"/>
  <c r="CS169" i="1"/>
  <c r="CO169" i="1"/>
  <c r="CN169" i="1"/>
  <c r="CP169" i="1" s="1"/>
  <c r="CM169" i="1"/>
  <c r="CJ169" i="1"/>
  <c r="CG169" i="1"/>
  <c r="CC169" i="1"/>
  <c r="CB169" i="1"/>
  <c r="CD169" i="1" s="1"/>
  <c r="CA169" i="1"/>
  <c r="BX169" i="1"/>
  <c r="BU169" i="1"/>
  <c r="BR169" i="1"/>
  <c r="BO169" i="1"/>
  <c r="BL169" i="1"/>
  <c r="BH169" i="1"/>
  <c r="DD169" i="1" s="1"/>
  <c r="BG169" i="1"/>
  <c r="BI169" i="1" s="1"/>
  <c r="BF169" i="1"/>
  <c r="BC169" i="1"/>
  <c r="AZ169" i="1"/>
  <c r="AW169" i="1"/>
  <c r="AT169" i="1"/>
  <c r="AQ169" i="1"/>
  <c r="AM169" i="1"/>
  <c r="DY169" i="1" s="1"/>
  <c r="AL169" i="1"/>
  <c r="AN169" i="1" s="1"/>
  <c r="AK169" i="1"/>
  <c r="AH169" i="1"/>
  <c r="AE169" i="1"/>
  <c r="AB169" i="1"/>
  <c r="Y169" i="1"/>
  <c r="V169" i="1"/>
  <c r="S169" i="1"/>
  <c r="P169" i="1"/>
  <c r="M169" i="1"/>
  <c r="J169" i="1"/>
  <c r="G169" i="1"/>
  <c r="D169" i="1"/>
  <c r="LM168" i="1"/>
  <c r="LJ168" i="1"/>
  <c r="LD168" i="1"/>
  <c r="LC168" i="1"/>
  <c r="LF168" i="1" s="1"/>
  <c r="LB168" i="1"/>
  <c r="LE168" i="1" s="1"/>
  <c r="LG168" i="1" s="1"/>
  <c r="LA168" i="1"/>
  <c r="KX168" i="1"/>
  <c r="KU168" i="1"/>
  <c r="KR168" i="1"/>
  <c r="KO168" i="1"/>
  <c r="KL168" i="1"/>
  <c r="KI168" i="1"/>
  <c r="KE168" i="1"/>
  <c r="KF168" i="1" s="1"/>
  <c r="KD168" i="1"/>
  <c r="KC168" i="1"/>
  <c r="JZ168" i="1"/>
  <c r="JV168" i="1"/>
  <c r="JU168" i="1"/>
  <c r="JW168" i="1" s="1"/>
  <c r="JT168" i="1"/>
  <c r="JQ168" i="1"/>
  <c r="JN168" i="1"/>
  <c r="JK168" i="1"/>
  <c r="JJ168" i="1"/>
  <c r="JI168" i="1"/>
  <c r="JH168" i="1"/>
  <c r="JE168" i="1"/>
  <c r="JB168" i="1"/>
  <c r="IU168" i="1"/>
  <c r="IT168" i="1"/>
  <c r="IV168" i="1" s="1"/>
  <c r="IS168" i="1"/>
  <c r="IP168" i="1"/>
  <c r="IM168" i="1"/>
  <c r="II168" i="1"/>
  <c r="IX168" i="1" s="1"/>
  <c r="IF168" i="1"/>
  <c r="IE168" i="1"/>
  <c r="IG168" i="1" s="1"/>
  <c r="ID168" i="1"/>
  <c r="IA168" i="1"/>
  <c r="HX168" i="1"/>
  <c r="HU168" i="1"/>
  <c r="HQ168" i="1"/>
  <c r="HP168" i="1"/>
  <c r="HO168" i="1"/>
  <c r="HL168" i="1"/>
  <c r="HI168" i="1"/>
  <c r="HF168" i="1"/>
  <c r="GZ168" i="1"/>
  <c r="GW168" i="1"/>
  <c r="GT168" i="1"/>
  <c r="GP168" i="1"/>
  <c r="GO168" i="1"/>
  <c r="GQ168" i="1" s="1"/>
  <c r="GN168" i="1"/>
  <c r="GK168" i="1"/>
  <c r="GH168" i="1"/>
  <c r="GE168" i="1"/>
  <c r="GB168" i="1"/>
  <c r="GA168" i="1"/>
  <c r="FZ168" i="1"/>
  <c r="FY168" i="1"/>
  <c r="FV168" i="1"/>
  <c r="FS168" i="1"/>
  <c r="FO168" i="1"/>
  <c r="FN168" i="1"/>
  <c r="FP168" i="1" s="1"/>
  <c r="FM168" i="1"/>
  <c r="FJ168" i="1"/>
  <c r="FG168" i="1"/>
  <c r="FC168" i="1"/>
  <c r="FB168" i="1"/>
  <c r="FD168" i="1" s="1"/>
  <c r="FA168" i="1"/>
  <c r="EX168" i="1"/>
  <c r="EU168" i="1"/>
  <c r="ER168" i="1"/>
  <c r="EO168" i="1"/>
  <c r="EN168" i="1"/>
  <c r="HB168" i="1" s="1"/>
  <c r="EM168" i="1"/>
  <c r="EL168" i="1"/>
  <c r="EI168" i="1"/>
  <c r="EF168" i="1"/>
  <c r="EC168" i="1"/>
  <c r="DV168" i="1"/>
  <c r="DU168" i="1"/>
  <c r="DT168" i="1"/>
  <c r="DQ168" i="1"/>
  <c r="DM168" i="1"/>
  <c r="DN168" i="1" s="1"/>
  <c r="DL168" i="1"/>
  <c r="DK168" i="1"/>
  <c r="DH168" i="1"/>
  <c r="DD168" i="1"/>
  <c r="DA168" i="1"/>
  <c r="DB168" i="1" s="1"/>
  <c r="CZ168" i="1"/>
  <c r="CY168" i="1"/>
  <c r="CV168" i="1"/>
  <c r="CS168" i="1"/>
  <c r="CP168" i="1"/>
  <c r="CO168" i="1"/>
  <c r="CN168" i="1"/>
  <c r="CM168" i="1"/>
  <c r="CJ168" i="1"/>
  <c r="CG168" i="1"/>
  <c r="CC168" i="1"/>
  <c r="CB168" i="1"/>
  <c r="CD168" i="1" s="1"/>
  <c r="CA168" i="1"/>
  <c r="BX168" i="1"/>
  <c r="BU168" i="1"/>
  <c r="BR168" i="1"/>
  <c r="BO168" i="1"/>
  <c r="BL168" i="1"/>
  <c r="BH168" i="1"/>
  <c r="BG168" i="1"/>
  <c r="BF168" i="1"/>
  <c r="BC168" i="1"/>
  <c r="AZ168" i="1"/>
  <c r="AW168" i="1"/>
  <c r="AT168" i="1"/>
  <c r="AQ168" i="1"/>
  <c r="AN168" i="1"/>
  <c r="AM168" i="1"/>
  <c r="AL168" i="1"/>
  <c r="AK168" i="1"/>
  <c r="AH168" i="1"/>
  <c r="AE168" i="1"/>
  <c r="AB168" i="1"/>
  <c r="Y168" i="1"/>
  <c r="V168" i="1"/>
  <c r="S168" i="1"/>
  <c r="P168" i="1"/>
  <c r="M168" i="1"/>
  <c r="J168" i="1"/>
  <c r="G168" i="1"/>
  <c r="D168" i="1"/>
  <c r="JY167" i="1"/>
  <c r="HM167" i="1"/>
  <c r="GG167" i="1"/>
  <c r="GP167" i="1" s="1"/>
  <c r="FU167" i="1"/>
  <c r="FK167" i="1"/>
  <c r="FM167" i="1" s="1"/>
  <c r="X167" i="1"/>
  <c r="H167" i="1"/>
  <c r="LM166" i="1"/>
  <c r="LJ166" i="1"/>
  <c r="LE166" i="1"/>
  <c r="LC166" i="1"/>
  <c r="LB166" i="1"/>
  <c r="LD166" i="1" s="1"/>
  <c r="LA166" i="1"/>
  <c r="KX166" i="1"/>
  <c r="KU166" i="1"/>
  <c r="KR166" i="1"/>
  <c r="KO166" i="1"/>
  <c r="KK166" i="1"/>
  <c r="KI166" i="1"/>
  <c r="KE166" i="1"/>
  <c r="KF166" i="1" s="1"/>
  <c r="KD166" i="1"/>
  <c r="KC166" i="1"/>
  <c r="JZ166" i="1"/>
  <c r="JV166" i="1"/>
  <c r="JU166" i="1"/>
  <c r="JW166" i="1" s="1"/>
  <c r="JT166" i="1"/>
  <c r="JQ166" i="1"/>
  <c r="JN166" i="1"/>
  <c r="JJ166" i="1"/>
  <c r="JK166" i="1" s="1"/>
  <c r="JI166" i="1"/>
  <c r="JH166" i="1"/>
  <c r="JE166" i="1"/>
  <c r="JB166" i="1"/>
  <c r="IU166" i="1"/>
  <c r="IT166" i="1"/>
  <c r="IV166" i="1" s="1"/>
  <c r="IS166" i="1"/>
  <c r="IP166" i="1"/>
  <c r="IM166" i="1"/>
  <c r="IF166" i="1"/>
  <c r="II166" i="1" s="1"/>
  <c r="IX166" i="1" s="1"/>
  <c r="IE166" i="1"/>
  <c r="IG166" i="1" s="1"/>
  <c r="ID166" i="1"/>
  <c r="IA166" i="1"/>
  <c r="HX166" i="1"/>
  <c r="HU166" i="1"/>
  <c r="HQ166" i="1"/>
  <c r="HP166" i="1"/>
  <c r="HO166" i="1"/>
  <c r="HL166" i="1"/>
  <c r="HI166" i="1"/>
  <c r="HF166" i="1"/>
  <c r="GZ166" i="1"/>
  <c r="GW166" i="1"/>
  <c r="GT166" i="1"/>
  <c r="GQ166" i="1"/>
  <c r="GP166" i="1"/>
  <c r="GO166" i="1"/>
  <c r="GN166" i="1"/>
  <c r="GK166" i="1"/>
  <c r="GH166" i="1"/>
  <c r="GE166" i="1"/>
  <c r="GA166" i="1"/>
  <c r="GB166" i="1" s="1"/>
  <c r="FZ166" i="1"/>
  <c r="FY166" i="1"/>
  <c r="FV166" i="1"/>
  <c r="FS166" i="1"/>
  <c r="FP166" i="1"/>
  <c r="FO166" i="1"/>
  <c r="FN166" i="1"/>
  <c r="FM166" i="1"/>
  <c r="FJ166" i="1"/>
  <c r="FG166" i="1"/>
  <c r="FC166" i="1"/>
  <c r="FB166" i="1"/>
  <c r="FD166" i="1" s="1"/>
  <c r="FA166" i="1"/>
  <c r="EX166" i="1"/>
  <c r="EU166" i="1"/>
  <c r="ER166" i="1"/>
  <c r="EN166" i="1"/>
  <c r="EO166" i="1" s="1"/>
  <c r="EM166" i="1"/>
  <c r="EL166" i="1"/>
  <c r="EI166" i="1"/>
  <c r="EF166" i="1"/>
  <c r="EC166" i="1"/>
  <c r="DV166" i="1"/>
  <c r="DU166" i="1"/>
  <c r="DT166" i="1"/>
  <c r="DQ166" i="1"/>
  <c r="DM166" i="1"/>
  <c r="DL166" i="1"/>
  <c r="DN166" i="1" s="1"/>
  <c r="DK166" i="1"/>
  <c r="DH166" i="1"/>
  <c r="DA166" i="1"/>
  <c r="CZ166" i="1"/>
  <c r="DB166" i="1" s="1"/>
  <c r="CY166" i="1"/>
  <c r="CV166" i="1"/>
  <c r="CS166" i="1"/>
  <c r="CO166" i="1"/>
  <c r="CP166" i="1" s="1"/>
  <c r="CN166" i="1"/>
  <c r="CM166" i="1"/>
  <c r="CJ166" i="1"/>
  <c r="CG166" i="1"/>
  <c r="CD166" i="1"/>
  <c r="CC166" i="1"/>
  <c r="CB166" i="1"/>
  <c r="CA166" i="1"/>
  <c r="BX166" i="1"/>
  <c r="BU166" i="1"/>
  <c r="BR166" i="1"/>
  <c r="BO166" i="1"/>
  <c r="BL166" i="1"/>
  <c r="BH166" i="1"/>
  <c r="DD166" i="1" s="1"/>
  <c r="BG166" i="1"/>
  <c r="DC166" i="1" s="1"/>
  <c r="BF166" i="1"/>
  <c r="BC166" i="1"/>
  <c r="AZ166" i="1"/>
  <c r="AW166" i="1"/>
  <c r="AT166" i="1"/>
  <c r="AQ166" i="1"/>
  <c r="AM166" i="1"/>
  <c r="AL166" i="1"/>
  <c r="AK166" i="1"/>
  <c r="AH166" i="1"/>
  <c r="AE166" i="1"/>
  <c r="AB166" i="1"/>
  <c r="Y166" i="1"/>
  <c r="V166" i="1"/>
  <c r="S166" i="1"/>
  <c r="P166" i="1"/>
  <c r="M166" i="1"/>
  <c r="J166" i="1"/>
  <c r="G166" i="1"/>
  <c r="D166" i="1"/>
  <c r="LL165" i="1"/>
  <c r="LK165" i="1"/>
  <c r="LM165" i="1" s="1"/>
  <c r="LI165" i="1"/>
  <c r="LH165" i="1"/>
  <c r="LC165" i="1"/>
  <c r="LA165" i="1"/>
  <c r="KZ165" i="1"/>
  <c r="KY165" i="1"/>
  <c r="KX165" i="1"/>
  <c r="KW165" i="1"/>
  <c r="KV165" i="1"/>
  <c r="LB165" i="1" s="1"/>
  <c r="LD165" i="1" s="1"/>
  <c r="KT165" i="1"/>
  <c r="KS165" i="1"/>
  <c r="KU165" i="1" s="1"/>
  <c r="KQ165" i="1"/>
  <c r="KP165" i="1"/>
  <c r="KR165" i="1" s="1"/>
  <c r="KN165" i="1"/>
  <c r="KM165" i="1"/>
  <c r="KO165" i="1" s="1"/>
  <c r="KK165" i="1"/>
  <c r="KJ165" i="1"/>
  <c r="KE165" i="1"/>
  <c r="KC165" i="1"/>
  <c r="KB165" i="1"/>
  <c r="KA165" i="1"/>
  <c r="JZ165" i="1"/>
  <c r="JY165" i="1"/>
  <c r="JX165" i="1"/>
  <c r="KD165" i="1" s="1"/>
  <c r="KF165" i="1" s="1"/>
  <c r="JU165" i="1"/>
  <c r="JS165" i="1"/>
  <c r="JR165" i="1"/>
  <c r="JT165" i="1" s="1"/>
  <c r="JP165" i="1"/>
  <c r="JO165" i="1"/>
  <c r="JQ165" i="1" s="1"/>
  <c r="JM165" i="1"/>
  <c r="JV165" i="1" s="1"/>
  <c r="JL165" i="1"/>
  <c r="JG165" i="1"/>
  <c r="JJ165" i="1" s="1"/>
  <c r="JF165" i="1"/>
  <c r="JE165" i="1"/>
  <c r="JD165" i="1"/>
  <c r="JC165" i="1"/>
  <c r="JB165" i="1"/>
  <c r="JA165" i="1"/>
  <c r="IZ165" i="1"/>
  <c r="JI165" i="1" s="1"/>
  <c r="IR165" i="1"/>
  <c r="IQ165" i="1"/>
  <c r="IT165" i="1" s="1"/>
  <c r="IO165" i="1"/>
  <c r="IU165" i="1" s="1"/>
  <c r="IN165" i="1"/>
  <c r="IL165" i="1"/>
  <c r="IM165" i="1" s="1"/>
  <c r="IK165" i="1"/>
  <c r="IF165" i="1"/>
  <c r="ID165" i="1"/>
  <c r="IC165" i="1"/>
  <c r="IB165" i="1"/>
  <c r="HZ165" i="1"/>
  <c r="HY165" i="1"/>
  <c r="IA165" i="1" s="1"/>
  <c r="HW165" i="1"/>
  <c r="HV165" i="1"/>
  <c r="HX165" i="1" s="1"/>
  <c r="HT165" i="1"/>
  <c r="HS165" i="1"/>
  <c r="HU165" i="1" s="1"/>
  <c r="HQ165" i="1"/>
  <c r="II165" i="1" s="1"/>
  <c r="HP165" i="1"/>
  <c r="HR165" i="1" s="1"/>
  <c r="HN165" i="1"/>
  <c r="HO165" i="1" s="1"/>
  <c r="HM165" i="1"/>
  <c r="HK165" i="1"/>
  <c r="HL165" i="1" s="1"/>
  <c r="HJ165" i="1"/>
  <c r="HI165" i="1"/>
  <c r="HH165" i="1"/>
  <c r="HG165" i="1"/>
  <c r="HF165" i="1"/>
  <c r="HE165" i="1"/>
  <c r="HD165" i="1"/>
  <c r="GY165" i="1"/>
  <c r="GX165" i="1"/>
  <c r="GZ165" i="1" s="1"/>
  <c r="GV165" i="1"/>
  <c r="GU165" i="1"/>
  <c r="GW165" i="1" s="1"/>
  <c r="GS165" i="1"/>
  <c r="GR165" i="1"/>
  <c r="GP165" i="1"/>
  <c r="GM165" i="1"/>
  <c r="GN165" i="1" s="1"/>
  <c r="GL165" i="1"/>
  <c r="GK165" i="1"/>
  <c r="GJ165" i="1"/>
  <c r="GI165" i="1"/>
  <c r="GH165" i="1"/>
  <c r="GG165" i="1"/>
  <c r="GF165" i="1"/>
  <c r="GO165" i="1" s="1"/>
  <c r="GQ165" i="1" s="1"/>
  <c r="GD165" i="1"/>
  <c r="GC165" i="1"/>
  <c r="GE165" i="1" s="1"/>
  <c r="FZ165" i="1"/>
  <c r="GB165" i="1" s="1"/>
  <c r="FX165" i="1"/>
  <c r="FW165" i="1"/>
  <c r="FY165" i="1" s="1"/>
  <c r="FU165" i="1"/>
  <c r="FT165" i="1"/>
  <c r="FR165" i="1"/>
  <c r="GA165" i="1" s="1"/>
  <c r="FQ165" i="1"/>
  <c r="FO165" i="1"/>
  <c r="FM165" i="1"/>
  <c r="FL165" i="1"/>
  <c r="FK165" i="1"/>
  <c r="FJ165" i="1"/>
  <c r="FI165" i="1"/>
  <c r="FH165" i="1"/>
  <c r="FF165" i="1"/>
  <c r="FE165" i="1"/>
  <c r="FB165" i="1"/>
  <c r="FD165" i="1" s="1"/>
  <c r="EZ165" i="1"/>
  <c r="EY165" i="1"/>
  <c r="FA165" i="1" s="1"/>
  <c r="EW165" i="1"/>
  <c r="EV165" i="1"/>
  <c r="ET165" i="1"/>
  <c r="FC165" i="1" s="1"/>
  <c r="ES165" i="1"/>
  <c r="EQ165" i="1"/>
  <c r="ER165" i="1" s="1"/>
  <c r="EP165" i="1"/>
  <c r="EN165" i="1"/>
  <c r="EL165" i="1"/>
  <c r="EK165" i="1"/>
  <c r="EJ165" i="1"/>
  <c r="EH165" i="1"/>
  <c r="EG165" i="1"/>
  <c r="EI165" i="1" s="1"/>
  <c r="EE165" i="1"/>
  <c r="ED165" i="1"/>
  <c r="EF165" i="1" s="1"/>
  <c r="EB165" i="1"/>
  <c r="EA165" i="1"/>
  <c r="EC165" i="1" s="1"/>
  <c r="DV165" i="1"/>
  <c r="DS165" i="1"/>
  <c r="DT165" i="1" s="1"/>
  <c r="DR165" i="1"/>
  <c r="DQ165" i="1"/>
  <c r="DP165" i="1"/>
  <c r="DO165" i="1"/>
  <c r="DU165" i="1" s="1"/>
  <c r="DW165" i="1" s="1"/>
  <c r="DJ165" i="1"/>
  <c r="DI165" i="1"/>
  <c r="DK165" i="1" s="1"/>
  <c r="DG165" i="1"/>
  <c r="DM165" i="1" s="1"/>
  <c r="DF165" i="1"/>
  <c r="DL165" i="1" s="1"/>
  <c r="DN165" i="1" s="1"/>
  <c r="DA165" i="1"/>
  <c r="CZ165" i="1"/>
  <c r="DB165" i="1" s="1"/>
  <c r="CX165" i="1"/>
  <c r="CY165" i="1" s="1"/>
  <c r="CW165" i="1"/>
  <c r="CU165" i="1"/>
  <c r="CV165" i="1" s="1"/>
  <c r="CT165" i="1"/>
  <c r="CS165" i="1"/>
  <c r="CR165" i="1"/>
  <c r="CQ165" i="1"/>
  <c r="CL165" i="1"/>
  <c r="CK165" i="1"/>
  <c r="CM165" i="1" s="1"/>
  <c r="CI165" i="1"/>
  <c r="CO165" i="1" s="1"/>
  <c r="CH165" i="1"/>
  <c r="CN165" i="1" s="1"/>
  <c r="CP165" i="1" s="1"/>
  <c r="CF165" i="1"/>
  <c r="CE165" i="1"/>
  <c r="CG165" i="1" s="1"/>
  <c r="CC165" i="1"/>
  <c r="CB165" i="1"/>
  <c r="BZ165" i="1"/>
  <c r="CA165" i="1" s="1"/>
  <c r="BY165" i="1"/>
  <c r="BW165" i="1"/>
  <c r="BX165" i="1" s="1"/>
  <c r="BV165" i="1"/>
  <c r="BU165" i="1"/>
  <c r="BT165" i="1"/>
  <c r="BS165" i="1"/>
  <c r="BR165" i="1"/>
  <c r="BQ165" i="1"/>
  <c r="BP165" i="1"/>
  <c r="BN165" i="1"/>
  <c r="BM165" i="1"/>
  <c r="BO165" i="1" s="1"/>
  <c r="BK165" i="1"/>
  <c r="BJ165" i="1"/>
  <c r="BL165" i="1" s="1"/>
  <c r="BG165" i="1"/>
  <c r="BE165" i="1"/>
  <c r="BD165" i="1"/>
  <c r="BF165" i="1" s="1"/>
  <c r="BB165" i="1"/>
  <c r="BA165" i="1"/>
  <c r="AY165" i="1"/>
  <c r="AZ165" i="1" s="1"/>
  <c r="AX165" i="1"/>
  <c r="AW165" i="1"/>
  <c r="AV165" i="1"/>
  <c r="AU165" i="1"/>
  <c r="AT165" i="1"/>
  <c r="AS165" i="1"/>
  <c r="AR165" i="1"/>
  <c r="AP165" i="1"/>
  <c r="AO165" i="1"/>
  <c r="AJ165" i="1"/>
  <c r="AI165" i="1"/>
  <c r="AK165" i="1" s="1"/>
  <c r="AG165" i="1"/>
  <c r="AF165" i="1"/>
  <c r="AH165" i="1" s="1"/>
  <c r="AD165" i="1"/>
  <c r="AE165" i="1" s="1"/>
  <c r="AC165" i="1"/>
  <c r="AA165" i="1"/>
  <c r="AB165" i="1" s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AL165" i="1" s="1"/>
  <c r="L165" i="1"/>
  <c r="K165" i="1"/>
  <c r="M165" i="1" s="1"/>
  <c r="I165" i="1"/>
  <c r="H165" i="1"/>
  <c r="F165" i="1"/>
  <c r="G165" i="1" s="1"/>
  <c r="E165" i="1"/>
  <c r="C165" i="1"/>
  <c r="D165" i="1" s="1"/>
  <c r="B165" i="1"/>
  <c r="LM164" i="1"/>
  <c r="LJ164" i="1"/>
  <c r="LF164" i="1"/>
  <c r="LD164" i="1"/>
  <c r="LC164" i="1"/>
  <c r="LB164" i="1"/>
  <c r="LA164" i="1"/>
  <c r="KX164" i="1"/>
  <c r="KU164" i="1"/>
  <c r="KR164" i="1"/>
  <c r="KO164" i="1"/>
  <c r="KL164" i="1"/>
  <c r="KH164" i="1"/>
  <c r="KH165" i="1" s="1"/>
  <c r="KG164" i="1"/>
  <c r="KG165" i="1" s="1"/>
  <c r="KE164" i="1"/>
  <c r="KD164" i="1"/>
  <c r="KF164" i="1" s="1"/>
  <c r="KC164" i="1"/>
  <c r="JZ164" i="1"/>
  <c r="JV164" i="1"/>
  <c r="JU164" i="1"/>
  <c r="JW164" i="1" s="1"/>
  <c r="JT164" i="1"/>
  <c r="JQ164" i="1"/>
  <c r="JN164" i="1"/>
  <c r="JJ164" i="1"/>
  <c r="JI164" i="1"/>
  <c r="JK164" i="1" s="1"/>
  <c r="JH164" i="1"/>
  <c r="JE164" i="1"/>
  <c r="JB164" i="1"/>
  <c r="IV164" i="1"/>
  <c r="IU164" i="1"/>
  <c r="IT164" i="1"/>
  <c r="IS164" i="1"/>
  <c r="IP164" i="1"/>
  <c r="IM164" i="1"/>
  <c r="IH164" i="1"/>
  <c r="IF164" i="1"/>
  <c r="IE164" i="1"/>
  <c r="IG164" i="1" s="1"/>
  <c r="ID164" i="1"/>
  <c r="IA164" i="1"/>
  <c r="HX164" i="1"/>
  <c r="HU164" i="1"/>
  <c r="HR164" i="1"/>
  <c r="HQ164" i="1"/>
  <c r="II164" i="1" s="1"/>
  <c r="IX164" i="1" s="1"/>
  <c r="HP164" i="1"/>
  <c r="HO164" i="1"/>
  <c r="HL164" i="1"/>
  <c r="HI164" i="1"/>
  <c r="HF164" i="1"/>
  <c r="HB164" i="1"/>
  <c r="GZ164" i="1"/>
  <c r="GW164" i="1"/>
  <c r="GT164" i="1"/>
  <c r="GP164" i="1"/>
  <c r="GQ164" i="1" s="1"/>
  <c r="GO164" i="1"/>
  <c r="GN164" i="1"/>
  <c r="GK164" i="1"/>
  <c r="GH164" i="1"/>
  <c r="GE164" i="1"/>
  <c r="GA164" i="1"/>
  <c r="FZ164" i="1"/>
  <c r="GB164" i="1" s="1"/>
  <c r="FY164" i="1"/>
  <c r="FV164" i="1"/>
  <c r="FS164" i="1"/>
  <c r="FO164" i="1"/>
  <c r="FP164" i="1" s="1"/>
  <c r="FN164" i="1"/>
  <c r="FM164" i="1"/>
  <c r="FJ164" i="1"/>
  <c r="FG164" i="1"/>
  <c r="FD164" i="1"/>
  <c r="FC164" i="1"/>
  <c r="FB164" i="1"/>
  <c r="FA164" i="1"/>
  <c r="EX164" i="1"/>
  <c r="EU164" i="1"/>
  <c r="ER164" i="1"/>
  <c r="EN164" i="1"/>
  <c r="EM164" i="1"/>
  <c r="EL164" i="1"/>
  <c r="EI164" i="1"/>
  <c r="EF164" i="1"/>
  <c r="EC164" i="1"/>
  <c r="DV164" i="1"/>
  <c r="DU164" i="1"/>
  <c r="DW164" i="1" s="1"/>
  <c r="DT164" i="1"/>
  <c r="DQ164" i="1"/>
  <c r="DM164" i="1"/>
  <c r="DL164" i="1"/>
  <c r="DN164" i="1" s="1"/>
  <c r="DK164" i="1"/>
  <c r="DH164" i="1"/>
  <c r="DA164" i="1"/>
  <c r="CZ164" i="1"/>
  <c r="DB164" i="1" s="1"/>
  <c r="CY164" i="1"/>
  <c r="CV164" i="1"/>
  <c r="CS164" i="1"/>
  <c r="CO164" i="1"/>
  <c r="CN164" i="1"/>
  <c r="CP164" i="1" s="1"/>
  <c r="CM164" i="1"/>
  <c r="CJ164" i="1"/>
  <c r="CG164" i="1"/>
  <c r="CC164" i="1"/>
  <c r="CD164" i="1" s="1"/>
  <c r="CB164" i="1"/>
  <c r="CA164" i="1"/>
  <c r="BX164" i="1"/>
  <c r="BU164" i="1"/>
  <c r="BR164" i="1"/>
  <c r="BO164" i="1"/>
  <c r="BL164" i="1"/>
  <c r="BI164" i="1"/>
  <c r="BH164" i="1"/>
  <c r="DD164" i="1" s="1"/>
  <c r="BG164" i="1"/>
  <c r="DC164" i="1" s="1"/>
  <c r="BF164" i="1"/>
  <c r="BC164" i="1"/>
  <c r="AZ164" i="1"/>
  <c r="AW164" i="1"/>
  <c r="AT164" i="1"/>
  <c r="AQ164" i="1"/>
  <c r="AM164" i="1"/>
  <c r="DY164" i="1" s="1"/>
  <c r="AL164" i="1"/>
  <c r="AN164" i="1" s="1"/>
  <c r="AK164" i="1"/>
  <c r="AH164" i="1"/>
  <c r="AE164" i="1"/>
  <c r="AB164" i="1"/>
  <c r="Y164" i="1"/>
  <c r="V164" i="1"/>
  <c r="S164" i="1"/>
  <c r="P164" i="1"/>
  <c r="M164" i="1"/>
  <c r="J164" i="1"/>
  <c r="G164" i="1"/>
  <c r="D164" i="1"/>
  <c r="LM163" i="1"/>
  <c r="LJ163" i="1"/>
  <c r="LG163" i="1"/>
  <c r="LF163" i="1"/>
  <c r="LD163" i="1"/>
  <c r="LC163" i="1"/>
  <c r="LB163" i="1"/>
  <c r="LE163" i="1" s="1"/>
  <c r="LA163" i="1"/>
  <c r="KX163" i="1"/>
  <c r="KU163" i="1"/>
  <c r="KR163" i="1"/>
  <c r="KO163" i="1"/>
  <c r="KL163" i="1"/>
  <c r="KI163" i="1"/>
  <c r="KE163" i="1"/>
  <c r="KF163" i="1" s="1"/>
  <c r="KD163" i="1"/>
  <c r="KC163" i="1"/>
  <c r="JZ163" i="1"/>
  <c r="JV163" i="1"/>
  <c r="JW163" i="1" s="1"/>
  <c r="JU163" i="1"/>
  <c r="JT163" i="1"/>
  <c r="JQ163" i="1"/>
  <c r="JN163" i="1"/>
  <c r="JK163" i="1"/>
  <c r="JJ163" i="1"/>
  <c r="JI163" i="1"/>
  <c r="JH163" i="1"/>
  <c r="JE163" i="1"/>
  <c r="JB163" i="1"/>
  <c r="IW163" i="1"/>
  <c r="IY163" i="1" s="1"/>
  <c r="IU163" i="1"/>
  <c r="IT163" i="1"/>
  <c r="IV163" i="1" s="1"/>
  <c r="IS163" i="1"/>
  <c r="IP163" i="1"/>
  <c r="IM163" i="1"/>
  <c r="II163" i="1"/>
  <c r="IX163" i="1" s="1"/>
  <c r="IF163" i="1"/>
  <c r="IG163" i="1" s="1"/>
  <c r="IE163" i="1"/>
  <c r="ID163" i="1"/>
  <c r="IA163" i="1"/>
  <c r="HX163" i="1"/>
  <c r="HU163" i="1"/>
  <c r="HQ163" i="1"/>
  <c r="HP163" i="1"/>
  <c r="IH163" i="1" s="1"/>
  <c r="IJ163" i="1" s="1"/>
  <c r="HO163" i="1"/>
  <c r="HL163" i="1"/>
  <c r="HI163" i="1"/>
  <c r="HF163" i="1"/>
  <c r="GZ163" i="1"/>
  <c r="GW163" i="1"/>
  <c r="GT163" i="1"/>
  <c r="GP163" i="1"/>
  <c r="GO163" i="1"/>
  <c r="GQ163" i="1" s="1"/>
  <c r="GN163" i="1"/>
  <c r="GK163" i="1"/>
  <c r="GH163" i="1"/>
  <c r="GE163" i="1"/>
  <c r="GA163" i="1"/>
  <c r="GB163" i="1" s="1"/>
  <c r="FZ163" i="1"/>
  <c r="FY163" i="1"/>
  <c r="FV163" i="1"/>
  <c r="FS163" i="1"/>
  <c r="FP163" i="1"/>
  <c r="FO163" i="1"/>
  <c r="FN163" i="1"/>
  <c r="FM163" i="1"/>
  <c r="FJ163" i="1"/>
  <c r="FG163" i="1"/>
  <c r="FC163" i="1"/>
  <c r="FB163" i="1"/>
  <c r="FD163" i="1" s="1"/>
  <c r="FA163" i="1"/>
  <c r="EX163" i="1"/>
  <c r="EU163" i="1"/>
  <c r="ER163" i="1"/>
  <c r="EO163" i="1"/>
  <c r="EN163" i="1"/>
  <c r="HB163" i="1" s="1"/>
  <c r="EM163" i="1"/>
  <c r="HA163" i="1" s="1"/>
  <c r="HC163" i="1" s="1"/>
  <c r="EL163" i="1"/>
  <c r="EI163" i="1"/>
  <c r="EF163" i="1"/>
  <c r="EC163" i="1"/>
  <c r="DV163" i="1"/>
  <c r="DW163" i="1" s="1"/>
  <c r="DU163" i="1"/>
  <c r="DT163" i="1"/>
  <c r="DQ163" i="1"/>
  <c r="DM163" i="1"/>
  <c r="DL163" i="1"/>
  <c r="DN163" i="1" s="1"/>
  <c r="DK163" i="1"/>
  <c r="DH163" i="1"/>
  <c r="DA163" i="1"/>
  <c r="CZ163" i="1"/>
  <c r="CY163" i="1"/>
  <c r="CV163" i="1"/>
  <c r="CS163" i="1"/>
  <c r="CO163" i="1"/>
  <c r="CP163" i="1" s="1"/>
  <c r="CN163" i="1"/>
  <c r="CM163" i="1"/>
  <c r="CJ163" i="1"/>
  <c r="CG163" i="1"/>
  <c r="CD163" i="1"/>
  <c r="CC163" i="1"/>
  <c r="CB163" i="1"/>
  <c r="CA163" i="1"/>
  <c r="BX163" i="1"/>
  <c r="BU163" i="1"/>
  <c r="BR163" i="1"/>
  <c r="BO163" i="1"/>
  <c r="BL163" i="1"/>
  <c r="BH163" i="1"/>
  <c r="BG163" i="1"/>
  <c r="BI163" i="1" s="1"/>
  <c r="BF163" i="1"/>
  <c r="BC163" i="1"/>
  <c r="AZ163" i="1"/>
  <c r="AW163" i="1"/>
  <c r="AT163" i="1"/>
  <c r="AQ163" i="1"/>
  <c r="AM163" i="1"/>
  <c r="AN163" i="1" s="1"/>
  <c r="AL163" i="1"/>
  <c r="AK163" i="1"/>
  <c r="AH163" i="1"/>
  <c r="AE163" i="1"/>
  <c r="AB163" i="1"/>
  <c r="Y163" i="1"/>
  <c r="V163" i="1"/>
  <c r="S163" i="1"/>
  <c r="P163" i="1"/>
  <c r="M163" i="1"/>
  <c r="J163" i="1"/>
  <c r="G163" i="1"/>
  <c r="D163" i="1"/>
  <c r="LL162" i="1"/>
  <c r="LK162" i="1"/>
  <c r="LM162" i="1" s="1"/>
  <c r="LI162" i="1"/>
  <c r="LJ162" i="1" s="1"/>
  <c r="LH162" i="1"/>
  <c r="LC162" i="1"/>
  <c r="LA162" i="1"/>
  <c r="KZ162" i="1"/>
  <c r="KY162" i="1"/>
  <c r="KW162" i="1"/>
  <c r="KV162" i="1"/>
  <c r="KT162" i="1"/>
  <c r="KS162" i="1"/>
  <c r="KU162" i="1" s="1"/>
  <c r="KQ162" i="1"/>
  <c r="KP162" i="1"/>
  <c r="KR162" i="1" s="1"/>
  <c r="KN162" i="1"/>
  <c r="KM162" i="1"/>
  <c r="KK162" i="1"/>
  <c r="KH162" i="1"/>
  <c r="KE162" i="1"/>
  <c r="KC162" i="1"/>
  <c r="KB162" i="1"/>
  <c r="KA162" i="1"/>
  <c r="JY162" i="1"/>
  <c r="JX162" i="1"/>
  <c r="JS162" i="1"/>
  <c r="JR162" i="1"/>
  <c r="JU162" i="1" s="1"/>
  <c r="JP162" i="1"/>
  <c r="JO162" i="1"/>
  <c r="JM162" i="1"/>
  <c r="JV162" i="1" s="1"/>
  <c r="JL162" i="1"/>
  <c r="JJ162" i="1"/>
  <c r="JH162" i="1"/>
  <c r="JG162" i="1"/>
  <c r="JF162" i="1"/>
  <c r="JE162" i="1"/>
  <c r="JD162" i="1"/>
  <c r="JC162" i="1"/>
  <c r="JA162" i="1"/>
  <c r="IZ162" i="1"/>
  <c r="IT162" i="1"/>
  <c r="IV162" i="1" s="1"/>
  <c r="IR162" i="1"/>
  <c r="IQ162" i="1"/>
  <c r="IO162" i="1"/>
  <c r="IU162" i="1" s="1"/>
  <c r="IN162" i="1"/>
  <c r="IL162" i="1"/>
  <c r="IM162" i="1" s="1"/>
  <c r="IK162" i="1"/>
  <c r="IC162" i="1"/>
  <c r="IB162" i="1"/>
  <c r="ID162" i="1" s="1"/>
  <c r="HZ162" i="1"/>
  <c r="HY162" i="1"/>
  <c r="IA162" i="1" s="1"/>
  <c r="HW162" i="1"/>
  <c r="IF162" i="1" s="1"/>
  <c r="HV162" i="1"/>
  <c r="HX162" i="1" s="1"/>
  <c r="HT162" i="1"/>
  <c r="HS162" i="1"/>
  <c r="HN162" i="1"/>
  <c r="HQ162" i="1" s="1"/>
  <c r="II162" i="1" s="1"/>
  <c r="IX162" i="1" s="1"/>
  <c r="HM162" i="1"/>
  <c r="HL162" i="1"/>
  <c r="HK162" i="1"/>
  <c r="HJ162" i="1"/>
  <c r="HP162" i="1" s="1"/>
  <c r="HI162" i="1"/>
  <c r="HH162" i="1"/>
  <c r="HG162" i="1"/>
  <c r="HE162" i="1"/>
  <c r="HD162" i="1"/>
  <c r="GY162" i="1"/>
  <c r="GX162" i="1"/>
  <c r="GZ162" i="1" s="1"/>
  <c r="GV162" i="1"/>
  <c r="GU162" i="1"/>
  <c r="GW162" i="1" s="1"/>
  <c r="GS162" i="1"/>
  <c r="GT162" i="1" s="1"/>
  <c r="GR162" i="1"/>
  <c r="GP162" i="1"/>
  <c r="GN162" i="1"/>
  <c r="GM162" i="1"/>
  <c r="GL162" i="1"/>
  <c r="GK162" i="1"/>
  <c r="GJ162" i="1"/>
  <c r="GI162" i="1"/>
  <c r="GG162" i="1"/>
  <c r="GF162" i="1"/>
  <c r="GD162" i="1"/>
  <c r="GC162" i="1"/>
  <c r="GE162" i="1" s="1"/>
  <c r="FZ162" i="1"/>
  <c r="FX162" i="1"/>
  <c r="FW162" i="1"/>
  <c r="FY162" i="1" s="1"/>
  <c r="FU162" i="1"/>
  <c r="FV162" i="1" s="1"/>
  <c r="FT162" i="1"/>
  <c r="FR162" i="1"/>
  <c r="GA162" i="1" s="1"/>
  <c r="FQ162" i="1"/>
  <c r="FO162" i="1"/>
  <c r="FM162" i="1"/>
  <c r="FL162" i="1"/>
  <c r="FK162" i="1"/>
  <c r="FI162" i="1"/>
  <c r="FH162" i="1"/>
  <c r="FJ162" i="1" s="1"/>
  <c r="FF162" i="1"/>
  <c r="FE162" i="1"/>
  <c r="FG162" i="1" s="1"/>
  <c r="FB162" i="1"/>
  <c r="EZ162" i="1"/>
  <c r="EY162" i="1"/>
  <c r="FA162" i="1" s="1"/>
  <c r="EW162" i="1"/>
  <c r="EX162" i="1" s="1"/>
  <c r="EV162" i="1"/>
  <c r="ET162" i="1"/>
  <c r="FC162" i="1" s="1"/>
  <c r="ES162" i="1"/>
  <c r="ER162" i="1"/>
  <c r="EQ162" i="1"/>
  <c r="EP162" i="1"/>
  <c r="EK162" i="1"/>
  <c r="EJ162" i="1"/>
  <c r="EL162" i="1" s="1"/>
  <c r="EH162" i="1"/>
  <c r="EG162" i="1"/>
  <c r="EI162" i="1" s="1"/>
  <c r="EE162" i="1"/>
  <c r="EN162" i="1" s="1"/>
  <c r="ED162" i="1"/>
  <c r="EF162" i="1" s="1"/>
  <c r="EB162" i="1"/>
  <c r="EA162" i="1"/>
  <c r="DV162" i="1"/>
  <c r="DT162" i="1"/>
  <c r="DS162" i="1"/>
  <c r="DR162" i="1"/>
  <c r="DQ162" i="1"/>
  <c r="DP162" i="1"/>
  <c r="DO162" i="1"/>
  <c r="DU162" i="1" s="1"/>
  <c r="DW162" i="1" s="1"/>
  <c r="DL162" i="1"/>
  <c r="DJ162" i="1"/>
  <c r="DI162" i="1"/>
  <c r="DK162" i="1" s="1"/>
  <c r="DG162" i="1"/>
  <c r="DM162" i="1" s="1"/>
  <c r="DF162" i="1"/>
  <c r="DH162" i="1" s="1"/>
  <c r="CX162" i="1"/>
  <c r="DA162" i="1" s="1"/>
  <c r="CW162" i="1"/>
  <c r="CV162" i="1"/>
  <c r="CU162" i="1"/>
  <c r="CT162" i="1"/>
  <c r="CS162" i="1"/>
  <c r="CR162" i="1"/>
  <c r="CQ162" i="1"/>
  <c r="CZ162" i="1" s="1"/>
  <c r="DB162" i="1" s="1"/>
  <c r="CN162" i="1"/>
  <c r="CL162" i="1"/>
  <c r="CK162" i="1"/>
  <c r="CM162" i="1" s="1"/>
  <c r="CI162" i="1"/>
  <c r="CO162" i="1" s="1"/>
  <c r="CH162" i="1"/>
  <c r="CJ162" i="1" s="1"/>
  <c r="CF162" i="1"/>
  <c r="CE162" i="1"/>
  <c r="CG162" i="1" s="1"/>
  <c r="BZ162" i="1"/>
  <c r="CC162" i="1" s="1"/>
  <c r="BY162" i="1"/>
  <c r="BX162" i="1"/>
  <c r="BW162" i="1"/>
  <c r="BV162" i="1"/>
  <c r="BU162" i="1"/>
  <c r="BT162" i="1"/>
  <c r="BS162" i="1"/>
  <c r="BQ162" i="1"/>
  <c r="BP162" i="1"/>
  <c r="BN162" i="1"/>
  <c r="BM162" i="1"/>
  <c r="BO162" i="1" s="1"/>
  <c r="BK162" i="1"/>
  <c r="BJ162" i="1"/>
  <c r="BL162" i="1" s="1"/>
  <c r="BH162" i="1"/>
  <c r="DD162" i="1" s="1"/>
  <c r="BG162" i="1"/>
  <c r="BI162" i="1" s="1"/>
  <c r="BE162" i="1"/>
  <c r="BF162" i="1" s="1"/>
  <c r="BD162" i="1"/>
  <c r="BB162" i="1"/>
  <c r="BC162" i="1" s="1"/>
  <c r="BA162" i="1"/>
  <c r="AZ162" i="1"/>
  <c r="AY162" i="1"/>
  <c r="AX162" i="1"/>
  <c r="AW162" i="1"/>
  <c r="AV162" i="1"/>
  <c r="AU162" i="1"/>
  <c r="AS162" i="1"/>
  <c r="AR162" i="1"/>
  <c r="AT162" i="1" s="1"/>
  <c r="AP162" i="1"/>
  <c r="AO162" i="1"/>
  <c r="AJ162" i="1"/>
  <c r="AI162" i="1"/>
  <c r="AK162" i="1" s="1"/>
  <c r="AG162" i="1"/>
  <c r="AH162" i="1" s="1"/>
  <c r="AF162" i="1"/>
  <c r="AD162" i="1"/>
  <c r="AE162" i="1" s="1"/>
  <c r="AC162" i="1"/>
  <c r="AB162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I162" i="1"/>
  <c r="H162" i="1"/>
  <c r="F162" i="1"/>
  <c r="E162" i="1"/>
  <c r="D162" i="1"/>
  <c r="C162" i="1"/>
  <c r="B162" i="1"/>
  <c r="LM161" i="1"/>
  <c r="LJ161" i="1"/>
  <c r="LG161" i="1"/>
  <c r="LF161" i="1"/>
  <c r="LE161" i="1"/>
  <c r="LD161" i="1"/>
  <c r="LC161" i="1"/>
  <c r="LB161" i="1"/>
  <c r="LA161" i="1"/>
  <c r="KX161" i="1"/>
  <c r="KU161" i="1"/>
  <c r="KR161" i="1"/>
  <c r="KO161" i="1"/>
  <c r="KL161" i="1"/>
  <c r="KJ161" i="1"/>
  <c r="KJ162" i="1" s="1"/>
  <c r="KL162" i="1" s="1"/>
  <c r="KI161" i="1"/>
  <c r="KE161" i="1"/>
  <c r="KD161" i="1"/>
  <c r="KF161" i="1" s="1"/>
  <c r="KC161" i="1"/>
  <c r="JZ161" i="1"/>
  <c r="JW161" i="1"/>
  <c r="JV161" i="1"/>
  <c r="JU161" i="1"/>
  <c r="JT161" i="1"/>
  <c r="JQ161" i="1"/>
  <c r="JN161" i="1"/>
  <c r="JJ161" i="1"/>
  <c r="JI161" i="1"/>
  <c r="JK161" i="1" s="1"/>
  <c r="JH161" i="1"/>
  <c r="JE161" i="1"/>
  <c r="JB161" i="1"/>
  <c r="IW161" i="1"/>
  <c r="IU161" i="1"/>
  <c r="IV161" i="1" s="1"/>
  <c r="IT161" i="1"/>
  <c r="IS161" i="1"/>
  <c r="IP161" i="1"/>
  <c r="IM161" i="1"/>
  <c r="IJ161" i="1"/>
  <c r="IH161" i="1"/>
  <c r="IG161" i="1"/>
  <c r="IF161" i="1"/>
  <c r="IE161" i="1"/>
  <c r="ID161" i="1"/>
  <c r="IA161" i="1"/>
  <c r="HX161" i="1"/>
  <c r="HU161" i="1"/>
  <c r="HQ161" i="1"/>
  <c r="II161" i="1" s="1"/>
  <c r="IX161" i="1" s="1"/>
  <c r="HP161" i="1"/>
  <c r="HO161" i="1"/>
  <c r="HL161" i="1"/>
  <c r="HI161" i="1"/>
  <c r="HF161" i="1"/>
  <c r="GZ161" i="1"/>
  <c r="GW161" i="1"/>
  <c r="GT161" i="1"/>
  <c r="GP161" i="1"/>
  <c r="GO161" i="1"/>
  <c r="GQ161" i="1" s="1"/>
  <c r="GN161" i="1"/>
  <c r="GK161" i="1"/>
  <c r="GH161" i="1"/>
  <c r="GE161" i="1"/>
  <c r="GA161" i="1"/>
  <c r="FZ161" i="1"/>
  <c r="GB161" i="1" s="1"/>
  <c r="FY161" i="1"/>
  <c r="FV161" i="1"/>
  <c r="FS161" i="1"/>
  <c r="FO161" i="1"/>
  <c r="FN161" i="1"/>
  <c r="FP161" i="1" s="1"/>
  <c r="FM161" i="1"/>
  <c r="FJ161" i="1"/>
  <c r="FG161" i="1"/>
  <c r="FC161" i="1"/>
  <c r="FD161" i="1" s="1"/>
  <c r="FB161" i="1"/>
  <c r="FA161" i="1"/>
  <c r="EX161" i="1"/>
  <c r="EU161" i="1"/>
  <c r="ER161" i="1"/>
  <c r="EN161" i="1"/>
  <c r="HB161" i="1" s="1"/>
  <c r="EM161" i="1"/>
  <c r="HA161" i="1" s="1"/>
  <c r="EL161" i="1"/>
  <c r="EI161" i="1"/>
  <c r="EF161" i="1"/>
  <c r="EC161" i="1"/>
  <c r="DW161" i="1"/>
  <c r="DV161" i="1"/>
  <c r="DU161" i="1"/>
  <c r="DT161" i="1"/>
  <c r="DQ161" i="1"/>
  <c r="DN161" i="1"/>
  <c r="DM161" i="1"/>
  <c r="DL161" i="1"/>
  <c r="DK161" i="1"/>
  <c r="DH161" i="1"/>
  <c r="DB161" i="1"/>
  <c r="DA161" i="1"/>
  <c r="CZ161" i="1"/>
  <c r="CY161" i="1"/>
  <c r="CV161" i="1"/>
  <c r="CS161" i="1"/>
  <c r="CO161" i="1"/>
  <c r="CN161" i="1"/>
  <c r="CP161" i="1" s="1"/>
  <c r="CM161" i="1"/>
  <c r="CJ161" i="1"/>
  <c r="CG161" i="1"/>
  <c r="CC161" i="1"/>
  <c r="CB161" i="1"/>
  <c r="CD161" i="1" s="1"/>
  <c r="CA161" i="1"/>
  <c r="BX161" i="1"/>
  <c r="BU161" i="1"/>
  <c r="BR161" i="1"/>
  <c r="BO161" i="1"/>
  <c r="BL161" i="1"/>
  <c r="BH161" i="1"/>
  <c r="BI161" i="1" s="1"/>
  <c r="BG161" i="1"/>
  <c r="BF161" i="1"/>
  <c r="BC161" i="1"/>
  <c r="AZ161" i="1"/>
  <c r="AW161" i="1"/>
  <c r="AT161" i="1"/>
  <c r="AQ161" i="1"/>
  <c r="AM161" i="1"/>
  <c r="AL161" i="1"/>
  <c r="AK161" i="1"/>
  <c r="AH161" i="1"/>
  <c r="AE161" i="1"/>
  <c r="AB161" i="1"/>
  <c r="Y161" i="1"/>
  <c r="V161" i="1"/>
  <c r="S161" i="1"/>
  <c r="P161" i="1"/>
  <c r="M161" i="1"/>
  <c r="J161" i="1"/>
  <c r="G161" i="1"/>
  <c r="D161" i="1"/>
  <c r="LM160" i="1"/>
  <c r="LJ160" i="1"/>
  <c r="LC160" i="1"/>
  <c r="LF160" i="1" s="1"/>
  <c r="LB160" i="1"/>
  <c r="LA160" i="1"/>
  <c r="KX160" i="1"/>
  <c r="KU160" i="1"/>
  <c r="KR160" i="1"/>
  <c r="KO160" i="1"/>
  <c r="KL160" i="1"/>
  <c r="KI160" i="1"/>
  <c r="KG160" i="1"/>
  <c r="LE160" i="1" s="1"/>
  <c r="LG160" i="1" s="1"/>
  <c r="KF160" i="1"/>
  <c r="KE160" i="1"/>
  <c r="KD160" i="1"/>
  <c r="KC160" i="1"/>
  <c r="JZ160" i="1"/>
  <c r="JV160" i="1"/>
  <c r="JW160" i="1" s="1"/>
  <c r="JU160" i="1"/>
  <c r="JT160" i="1"/>
  <c r="JQ160" i="1"/>
  <c r="JN160" i="1"/>
  <c r="JK160" i="1"/>
  <c r="JJ160" i="1"/>
  <c r="JI160" i="1"/>
  <c r="JH160" i="1"/>
  <c r="JE160" i="1"/>
  <c r="JB160" i="1"/>
  <c r="IU160" i="1"/>
  <c r="IT160" i="1"/>
  <c r="IV160" i="1" s="1"/>
  <c r="IS160" i="1"/>
  <c r="IP160" i="1"/>
  <c r="IM160" i="1"/>
  <c r="IF160" i="1"/>
  <c r="II160" i="1" s="1"/>
  <c r="IX160" i="1" s="1"/>
  <c r="IE160" i="1"/>
  <c r="ID160" i="1"/>
  <c r="IA160" i="1"/>
  <c r="HX160" i="1"/>
  <c r="HU160" i="1"/>
  <c r="HQ160" i="1"/>
  <c r="HP160" i="1"/>
  <c r="IH160" i="1" s="1"/>
  <c r="HO160" i="1"/>
  <c r="HL160" i="1"/>
  <c r="HI160" i="1"/>
  <c r="HF160" i="1"/>
  <c r="GZ160" i="1"/>
  <c r="GW160" i="1"/>
  <c r="GT160" i="1"/>
  <c r="GP160" i="1"/>
  <c r="GO160" i="1"/>
  <c r="GQ160" i="1" s="1"/>
  <c r="GN160" i="1"/>
  <c r="GK160" i="1"/>
  <c r="GH160" i="1"/>
  <c r="GE160" i="1"/>
  <c r="GB160" i="1"/>
  <c r="GA160" i="1"/>
  <c r="FZ160" i="1"/>
  <c r="FY160" i="1"/>
  <c r="FV160" i="1"/>
  <c r="FS160" i="1"/>
  <c r="FO160" i="1"/>
  <c r="FN160" i="1"/>
  <c r="FP160" i="1" s="1"/>
  <c r="FM160" i="1"/>
  <c r="FJ160" i="1"/>
  <c r="FG160" i="1"/>
  <c r="FC160" i="1"/>
  <c r="FB160" i="1"/>
  <c r="FD160" i="1" s="1"/>
  <c r="FA160" i="1"/>
  <c r="EX160" i="1"/>
  <c r="EU160" i="1"/>
  <c r="ER160" i="1"/>
  <c r="EO160" i="1"/>
  <c r="EN160" i="1"/>
  <c r="HB160" i="1" s="1"/>
  <c r="EM160" i="1"/>
  <c r="EL160" i="1"/>
  <c r="EI160" i="1"/>
  <c r="EF160" i="1"/>
  <c r="EC160" i="1"/>
  <c r="DV160" i="1"/>
  <c r="DW160" i="1" s="1"/>
  <c r="DU160" i="1"/>
  <c r="DT160" i="1"/>
  <c r="DQ160" i="1"/>
  <c r="DM160" i="1"/>
  <c r="DN160" i="1" s="1"/>
  <c r="DL160" i="1"/>
  <c r="DK160" i="1"/>
  <c r="DH160" i="1"/>
  <c r="DD160" i="1"/>
  <c r="DY160" i="1" s="1"/>
  <c r="LO160" i="1" s="1"/>
  <c r="DA160" i="1"/>
  <c r="DB160" i="1" s="1"/>
  <c r="CZ160" i="1"/>
  <c r="CY160" i="1"/>
  <c r="CV160" i="1"/>
  <c r="CS160" i="1"/>
  <c r="CP160" i="1"/>
  <c r="CO160" i="1"/>
  <c r="CN160" i="1"/>
  <c r="CM160" i="1"/>
  <c r="CJ160" i="1"/>
  <c r="CG160" i="1"/>
  <c r="CC160" i="1"/>
  <c r="CB160" i="1"/>
  <c r="CD160" i="1" s="1"/>
  <c r="CA160" i="1"/>
  <c r="BX160" i="1"/>
  <c r="BU160" i="1"/>
  <c r="BR160" i="1"/>
  <c r="BO160" i="1"/>
  <c r="BL160" i="1"/>
  <c r="BH160" i="1"/>
  <c r="BG160" i="1"/>
  <c r="BI160" i="1" s="1"/>
  <c r="BF160" i="1"/>
  <c r="BC160" i="1"/>
  <c r="AZ160" i="1"/>
  <c r="AW160" i="1"/>
  <c r="AT160" i="1"/>
  <c r="AQ160" i="1"/>
  <c r="AN160" i="1"/>
  <c r="AM160" i="1"/>
  <c r="AL160" i="1"/>
  <c r="AK160" i="1"/>
  <c r="AH160" i="1"/>
  <c r="AE160" i="1"/>
  <c r="AB160" i="1"/>
  <c r="Y160" i="1"/>
  <c r="V160" i="1"/>
  <c r="S160" i="1"/>
  <c r="P160" i="1"/>
  <c r="M160" i="1"/>
  <c r="J160" i="1"/>
  <c r="G160" i="1"/>
  <c r="D160" i="1"/>
  <c r="LM159" i="1"/>
  <c r="LJ159" i="1"/>
  <c r="LE159" i="1"/>
  <c r="LG159" i="1" s="1"/>
  <c r="LC159" i="1"/>
  <c r="LF159" i="1" s="1"/>
  <c r="LB159" i="1"/>
  <c r="LD159" i="1" s="1"/>
  <c r="LA159" i="1"/>
  <c r="KX159" i="1"/>
  <c r="KU159" i="1"/>
  <c r="KR159" i="1"/>
  <c r="KO159" i="1"/>
  <c r="KL159" i="1"/>
  <c r="KI159" i="1"/>
  <c r="KE159" i="1"/>
  <c r="KD159" i="1"/>
  <c r="KF159" i="1" s="1"/>
  <c r="KC159" i="1"/>
  <c r="JZ159" i="1"/>
  <c r="JV159" i="1"/>
  <c r="JU159" i="1"/>
  <c r="JW159" i="1" s="1"/>
  <c r="JT159" i="1"/>
  <c r="JQ159" i="1"/>
  <c r="JN159" i="1"/>
  <c r="JJ159" i="1"/>
  <c r="JI159" i="1"/>
  <c r="JK159" i="1" s="1"/>
  <c r="JH159" i="1"/>
  <c r="JE159" i="1"/>
  <c r="JB159" i="1"/>
  <c r="IU159" i="1"/>
  <c r="IV159" i="1" s="1"/>
  <c r="IT159" i="1"/>
  <c r="IS159" i="1"/>
  <c r="IP159" i="1"/>
  <c r="IM159" i="1"/>
  <c r="IF159" i="1"/>
  <c r="IE159" i="1"/>
  <c r="ID159" i="1"/>
  <c r="IA159" i="1"/>
  <c r="HX159" i="1"/>
  <c r="HU159" i="1"/>
  <c r="HQ159" i="1"/>
  <c r="II159" i="1" s="1"/>
  <c r="IX159" i="1" s="1"/>
  <c r="HP159" i="1"/>
  <c r="HO159" i="1"/>
  <c r="HL159" i="1"/>
  <c r="HI159" i="1"/>
  <c r="HF159" i="1"/>
  <c r="GZ159" i="1"/>
  <c r="GW159" i="1"/>
  <c r="GT159" i="1"/>
  <c r="GP159" i="1"/>
  <c r="GQ159" i="1" s="1"/>
  <c r="GO159" i="1"/>
  <c r="GN159" i="1"/>
  <c r="GK159" i="1"/>
  <c r="GH159" i="1"/>
  <c r="GE159" i="1"/>
  <c r="GA159" i="1"/>
  <c r="FZ159" i="1"/>
  <c r="GB159" i="1" s="1"/>
  <c r="FY159" i="1"/>
  <c r="FV159" i="1"/>
  <c r="FS159" i="1"/>
  <c r="FO159" i="1"/>
  <c r="FN159" i="1"/>
  <c r="FP159" i="1" s="1"/>
  <c r="FM159" i="1"/>
  <c r="FJ159" i="1"/>
  <c r="FG159" i="1"/>
  <c r="FC159" i="1"/>
  <c r="FD159" i="1" s="1"/>
  <c r="FB159" i="1"/>
  <c r="FA159" i="1"/>
  <c r="EX159" i="1"/>
  <c r="EU159" i="1"/>
  <c r="ER159" i="1"/>
  <c r="EN159" i="1"/>
  <c r="HB159" i="1" s="1"/>
  <c r="EM159" i="1"/>
  <c r="EO159" i="1" s="1"/>
  <c r="EL159" i="1"/>
  <c r="EI159" i="1"/>
  <c r="EF159" i="1"/>
  <c r="EC159" i="1"/>
  <c r="DV159" i="1"/>
  <c r="DU159" i="1"/>
  <c r="DW159" i="1" s="1"/>
  <c r="DT159" i="1"/>
  <c r="DQ159" i="1"/>
  <c r="DN159" i="1"/>
  <c r="DM159" i="1"/>
  <c r="DL159" i="1"/>
  <c r="DK159" i="1"/>
  <c r="DH159" i="1"/>
  <c r="DB159" i="1"/>
  <c r="DA159" i="1"/>
  <c r="CZ159" i="1"/>
  <c r="CY159" i="1"/>
  <c r="CV159" i="1"/>
  <c r="CS159" i="1"/>
  <c r="CO159" i="1"/>
  <c r="CN159" i="1"/>
  <c r="CP159" i="1" s="1"/>
  <c r="CM159" i="1"/>
  <c r="CJ159" i="1"/>
  <c r="CG159" i="1"/>
  <c r="CC159" i="1"/>
  <c r="CB159" i="1"/>
  <c r="CA159" i="1"/>
  <c r="BX159" i="1"/>
  <c r="BU159" i="1"/>
  <c r="BR159" i="1"/>
  <c r="BO159" i="1"/>
  <c r="BL159" i="1"/>
  <c r="BI159" i="1"/>
  <c r="BH159" i="1"/>
  <c r="DD159" i="1" s="1"/>
  <c r="BG159" i="1"/>
  <c r="DC159" i="1" s="1"/>
  <c r="DE159" i="1" s="1"/>
  <c r="BF159" i="1"/>
  <c r="BC159" i="1"/>
  <c r="AZ159" i="1"/>
  <c r="AW159" i="1"/>
  <c r="AT159" i="1"/>
  <c r="AQ159" i="1"/>
  <c r="AM159" i="1"/>
  <c r="DY159" i="1" s="1"/>
  <c r="AL159" i="1"/>
  <c r="DX159" i="1" s="1"/>
  <c r="AK159" i="1"/>
  <c r="AH159" i="1"/>
  <c r="AE159" i="1"/>
  <c r="AB159" i="1"/>
  <c r="Y159" i="1"/>
  <c r="V159" i="1"/>
  <c r="S159" i="1"/>
  <c r="P159" i="1"/>
  <c r="M159" i="1"/>
  <c r="J159" i="1"/>
  <c r="G159" i="1"/>
  <c r="D159" i="1"/>
  <c r="LM158" i="1"/>
  <c r="LL158" i="1"/>
  <c r="LK158" i="1"/>
  <c r="LI158" i="1"/>
  <c r="LH158" i="1"/>
  <c r="LJ158" i="1" s="1"/>
  <c r="LB158" i="1"/>
  <c r="LD158" i="1" s="1"/>
  <c r="KZ158" i="1"/>
  <c r="KY158" i="1"/>
  <c r="LA158" i="1" s="1"/>
  <c r="KW158" i="1"/>
  <c r="LC158" i="1" s="1"/>
  <c r="KV158" i="1"/>
  <c r="KT158" i="1"/>
  <c r="KU158" i="1" s="1"/>
  <c r="KS158" i="1"/>
  <c r="KR158" i="1"/>
  <c r="KQ158" i="1"/>
  <c r="KP158" i="1"/>
  <c r="KO158" i="1"/>
  <c r="KN158" i="1"/>
  <c r="KM158" i="1"/>
  <c r="KK158" i="1"/>
  <c r="KJ158" i="1"/>
  <c r="KL158" i="1" s="1"/>
  <c r="KH158" i="1"/>
  <c r="LF158" i="1" s="1"/>
  <c r="KG158" i="1"/>
  <c r="LE158" i="1" s="1"/>
  <c r="LG158" i="1" s="1"/>
  <c r="KD158" i="1"/>
  <c r="KB158" i="1"/>
  <c r="KA158" i="1"/>
  <c r="KC158" i="1" s="1"/>
  <c r="JY158" i="1"/>
  <c r="KE158" i="1" s="1"/>
  <c r="JX158" i="1"/>
  <c r="JV158" i="1"/>
  <c r="JT158" i="1"/>
  <c r="JS158" i="1"/>
  <c r="JR158" i="1"/>
  <c r="JQ158" i="1"/>
  <c r="JP158" i="1"/>
  <c r="JO158" i="1"/>
  <c r="JM158" i="1"/>
  <c r="JL158" i="1"/>
  <c r="JG158" i="1"/>
  <c r="JF158" i="1"/>
  <c r="JI158" i="1" s="1"/>
  <c r="JK158" i="1" s="1"/>
  <c r="JD158" i="1"/>
  <c r="JC158" i="1"/>
  <c r="JE158" i="1" s="1"/>
  <c r="JA158" i="1"/>
  <c r="JJ158" i="1" s="1"/>
  <c r="IZ158" i="1"/>
  <c r="IU158" i="1"/>
  <c r="IS158" i="1"/>
  <c r="IR158" i="1"/>
  <c r="IQ158" i="1"/>
  <c r="IO158" i="1"/>
  <c r="IN158" i="1"/>
  <c r="IL158" i="1"/>
  <c r="IK158" i="1"/>
  <c r="IM158" i="1" s="1"/>
  <c r="IF158" i="1"/>
  <c r="IE158" i="1"/>
  <c r="IC158" i="1"/>
  <c r="ID158" i="1" s="1"/>
  <c r="IB158" i="1"/>
  <c r="HZ158" i="1"/>
  <c r="IA158" i="1" s="1"/>
  <c r="HY158" i="1"/>
  <c r="HX158" i="1"/>
  <c r="HW158" i="1"/>
  <c r="HV158" i="1"/>
  <c r="HU158" i="1"/>
  <c r="HT158" i="1"/>
  <c r="HS158" i="1"/>
  <c r="HP158" i="1"/>
  <c r="HN158" i="1"/>
  <c r="HM158" i="1"/>
  <c r="HO158" i="1" s="1"/>
  <c r="HK158" i="1"/>
  <c r="HQ158" i="1" s="1"/>
  <c r="HJ158" i="1"/>
  <c r="HL158" i="1" s="1"/>
  <c r="HH158" i="1"/>
  <c r="HG158" i="1"/>
  <c r="HI158" i="1" s="1"/>
  <c r="HE158" i="1"/>
  <c r="HD158" i="1"/>
  <c r="GZ158" i="1"/>
  <c r="GY158" i="1"/>
  <c r="GX158" i="1"/>
  <c r="GW158" i="1"/>
  <c r="GV158" i="1"/>
  <c r="GU158" i="1"/>
  <c r="GS158" i="1"/>
  <c r="GR158" i="1"/>
  <c r="GT158" i="1" s="1"/>
  <c r="GM158" i="1"/>
  <c r="GL158" i="1"/>
  <c r="GO158" i="1" s="1"/>
  <c r="GJ158" i="1"/>
  <c r="GI158" i="1"/>
  <c r="GK158" i="1" s="1"/>
  <c r="GG158" i="1"/>
  <c r="GP158" i="1" s="1"/>
  <c r="GF158" i="1"/>
  <c r="GD158" i="1"/>
  <c r="GE158" i="1" s="1"/>
  <c r="GC158" i="1"/>
  <c r="GA158" i="1"/>
  <c r="FY158" i="1"/>
  <c r="FX158" i="1"/>
  <c r="FW158" i="1"/>
  <c r="FU158" i="1"/>
  <c r="FT158" i="1"/>
  <c r="FV158" i="1" s="1"/>
  <c r="FR158" i="1"/>
  <c r="FQ158" i="1"/>
  <c r="FS158" i="1" s="1"/>
  <c r="FN158" i="1"/>
  <c r="FL158" i="1"/>
  <c r="FK158" i="1"/>
  <c r="FM158" i="1" s="1"/>
  <c r="FI158" i="1"/>
  <c r="FJ158" i="1" s="1"/>
  <c r="FH158" i="1"/>
  <c r="FF158" i="1"/>
  <c r="FE158" i="1"/>
  <c r="FC158" i="1"/>
  <c r="FA158" i="1"/>
  <c r="EZ158" i="1"/>
  <c r="EY158" i="1"/>
  <c r="EW158" i="1"/>
  <c r="EV158" i="1"/>
  <c r="EX158" i="1" s="1"/>
  <c r="ET158" i="1"/>
  <c r="ES158" i="1"/>
  <c r="EU158" i="1" s="1"/>
  <c r="EQ158" i="1"/>
  <c r="EP158" i="1"/>
  <c r="ER158" i="1" s="1"/>
  <c r="EN158" i="1"/>
  <c r="EM158" i="1"/>
  <c r="EK158" i="1"/>
  <c r="EL158" i="1" s="1"/>
  <c r="EJ158" i="1"/>
  <c r="EH158" i="1"/>
  <c r="EI158" i="1" s="1"/>
  <c r="EG158" i="1"/>
  <c r="EF158" i="1"/>
  <c r="EE158" i="1"/>
  <c r="ED158" i="1"/>
  <c r="EC158" i="1"/>
  <c r="EB158" i="1"/>
  <c r="EA158" i="1"/>
  <c r="DS158" i="1"/>
  <c r="DR158" i="1"/>
  <c r="DU158" i="1" s="1"/>
  <c r="DP158" i="1"/>
  <c r="DV158" i="1" s="1"/>
  <c r="DO158" i="1"/>
  <c r="DQ158" i="1" s="1"/>
  <c r="DJ158" i="1"/>
  <c r="DM158" i="1" s="1"/>
  <c r="DI158" i="1"/>
  <c r="DH158" i="1"/>
  <c r="DG158" i="1"/>
  <c r="DF158" i="1"/>
  <c r="DL158" i="1" s="1"/>
  <c r="CZ158" i="1"/>
  <c r="DB158" i="1" s="1"/>
  <c r="CX158" i="1"/>
  <c r="CW158" i="1"/>
  <c r="CY158" i="1" s="1"/>
  <c r="CU158" i="1"/>
  <c r="CT158" i="1"/>
  <c r="CV158" i="1" s="1"/>
  <c r="CR158" i="1"/>
  <c r="DA158" i="1" s="1"/>
  <c r="CQ158" i="1"/>
  <c r="CL158" i="1"/>
  <c r="CO158" i="1" s="1"/>
  <c r="CK158" i="1"/>
  <c r="CJ158" i="1"/>
  <c r="CI158" i="1"/>
  <c r="CH158" i="1"/>
  <c r="CN158" i="1" s="1"/>
  <c r="CP158" i="1" s="1"/>
  <c r="CG158" i="1"/>
  <c r="CF158" i="1"/>
  <c r="CE158" i="1"/>
  <c r="CB158" i="1"/>
  <c r="BZ158" i="1"/>
  <c r="BY158" i="1"/>
  <c r="CA158" i="1" s="1"/>
  <c r="BW158" i="1"/>
  <c r="BV158" i="1"/>
  <c r="BX158" i="1" s="1"/>
  <c r="BT158" i="1"/>
  <c r="BS158" i="1"/>
  <c r="BQ158" i="1"/>
  <c r="BP158" i="1"/>
  <c r="BN158" i="1"/>
  <c r="BO158" i="1" s="1"/>
  <c r="BM158" i="1"/>
  <c r="BL158" i="1"/>
  <c r="BK158" i="1"/>
  <c r="BJ158" i="1"/>
  <c r="BE158" i="1"/>
  <c r="BD158" i="1"/>
  <c r="BF158" i="1" s="1"/>
  <c r="BB158" i="1"/>
  <c r="BH158" i="1" s="1"/>
  <c r="BA158" i="1"/>
  <c r="BG158" i="1" s="1"/>
  <c r="AY158" i="1"/>
  <c r="AX158" i="1"/>
  <c r="AZ158" i="1" s="1"/>
  <c r="AV158" i="1"/>
  <c r="AU158" i="1"/>
  <c r="DC158" i="1" s="1"/>
  <c r="AS158" i="1"/>
  <c r="AT158" i="1" s="1"/>
  <c r="AR158" i="1"/>
  <c r="AP158" i="1"/>
  <c r="AO158" i="1"/>
  <c r="AK158" i="1"/>
  <c r="AJ158" i="1"/>
  <c r="AI158" i="1"/>
  <c r="AG158" i="1"/>
  <c r="AF158" i="1"/>
  <c r="AH158" i="1" s="1"/>
  <c r="AD158" i="1"/>
  <c r="AC158" i="1"/>
  <c r="AE158" i="1" s="1"/>
  <c r="AA158" i="1"/>
  <c r="Z158" i="1"/>
  <c r="AB158" i="1" s="1"/>
  <c r="X158" i="1"/>
  <c r="W158" i="1"/>
  <c r="Y158" i="1" s="1"/>
  <c r="U158" i="1"/>
  <c r="V158" i="1" s="1"/>
  <c r="T158" i="1"/>
  <c r="R158" i="1"/>
  <c r="S158" i="1" s="1"/>
  <c r="Q158" i="1"/>
  <c r="P158" i="1"/>
  <c r="O158" i="1"/>
  <c r="AM158" i="1" s="1"/>
  <c r="N158" i="1"/>
  <c r="M158" i="1"/>
  <c r="L158" i="1"/>
  <c r="K158" i="1"/>
  <c r="I158" i="1"/>
  <c r="H158" i="1"/>
  <c r="F158" i="1"/>
  <c r="E158" i="1"/>
  <c r="G158" i="1" s="1"/>
  <c r="C158" i="1"/>
  <c r="B158" i="1"/>
  <c r="D158" i="1" s="1"/>
  <c r="LM157" i="1"/>
  <c r="LJ157" i="1"/>
  <c r="LC157" i="1"/>
  <c r="LF157" i="1" s="1"/>
  <c r="LB157" i="1"/>
  <c r="LD157" i="1" s="1"/>
  <c r="LA157" i="1"/>
  <c r="KX157" i="1"/>
  <c r="KU157" i="1"/>
  <c r="KR157" i="1"/>
  <c r="KO157" i="1"/>
  <c r="KJ157" i="1"/>
  <c r="KI157" i="1"/>
  <c r="KE157" i="1"/>
  <c r="KF157" i="1" s="1"/>
  <c r="KD157" i="1"/>
  <c r="KC157" i="1"/>
  <c r="JZ157" i="1"/>
  <c r="JV157" i="1"/>
  <c r="JU157" i="1"/>
  <c r="JT157" i="1"/>
  <c r="JQ157" i="1"/>
  <c r="JN157" i="1"/>
  <c r="JJ157" i="1"/>
  <c r="JK157" i="1" s="1"/>
  <c r="JI157" i="1"/>
  <c r="JH157" i="1"/>
  <c r="JE157" i="1"/>
  <c r="JB157" i="1"/>
  <c r="IU157" i="1"/>
  <c r="IT157" i="1"/>
  <c r="IV157" i="1" s="1"/>
  <c r="IS157" i="1"/>
  <c r="IP157" i="1"/>
  <c r="IM157" i="1"/>
  <c r="IF157" i="1"/>
  <c r="II157" i="1" s="1"/>
  <c r="IX157" i="1" s="1"/>
  <c r="IE157" i="1"/>
  <c r="ID157" i="1"/>
  <c r="IA157" i="1"/>
  <c r="HX157" i="1"/>
  <c r="HU157" i="1"/>
  <c r="HQ157" i="1"/>
  <c r="HP157" i="1"/>
  <c r="HO157" i="1"/>
  <c r="HL157" i="1"/>
  <c r="HI157" i="1"/>
  <c r="HF157" i="1"/>
  <c r="GZ157" i="1"/>
  <c r="GW157" i="1"/>
  <c r="GT157" i="1"/>
  <c r="GQ157" i="1"/>
  <c r="GP157" i="1"/>
  <c r="GO157" i="1"/>
  <c r="GN157" i="1"/>
  <c r="GK157" i="1"/>
  <c r="GH157" i="1"/>
  <c r="GE157" i="1"/>
  <c r="GA157" i="1"/>
  <c r="GB157" i="1" s="1"/>
  <c r="FZ157" i="1"/>
  <c r="FY157" i="1"/>
  <c r="FV157" i="1"/>
  <c r="FS157" i="1"/>
  <c r="FP157" i="1"/>
  <c r="FO157" i="1"/>
  <c r="FN157" i="1"/>
  <c r="FM157" i="1"/>
  <c r="FJ157" i="1"/>
  <c r="FG157" i="1"/>
  <c r="FC157" i="1"/>
  <c r="FB157" i="1"/>
  <c r="FD157" i="1" s="1"/>
  <c r="FA157" i="1"/>
  <c r="EX157" i="1"/>
  <c r="EU157" i="1"/>
  <c r="ER157" i="1"/>
  <c r="EN157" i="1"/>
  <c r="EO157" i="1" s="1"/>
  <c r="EM157" i="1"/>
  <c r="HA157" i="1" s="1"/>
  <c r="EL157" i="1"/>
  <c r="EI157" i="1"/>
  <c r="EF157" i="1"/>
  <c r="EC157" i="1"/>
  <c r="DV157" i="1"/>
  <c r="DU157" i="1"/>
  <c r="DW157" i="1" s="1"/>
  <c r="DT157" i="1"/>
  <c r="DQ157" i="1"/>
  <c r="DM157" i="1"/>
  <c r="DL157" i="1"/>
  <c r="DN157" i="1" s="1"/>
  <c r="DK157" i="1"/>
  <c r="DH157" i="1"/>
  <c r="DA157" i="1"/>
  <c r="CZ157" i="1"/>
  <c r="DB157" i="1" s="1"/>
  <c r="CY157" i="1"/>
  <c r="CV157" i="1"/>
  <c r="CS157" i="1"/>
  <c r="CO157" i="1"/>
  <c r="CP157" i="1" s="1"/>
  <c r="CN157" i="1"/>
  <c r="CM157" i="1"/>
  <c r="CJ157" i="1"/>
  <c r="CG157" i="1"/>
  <c r="CD157" i="1"/>
  <c r="CC157" i="1"/>
  <c r="CB157" i="1"/>
  <c r="CA157" i="1"/>
  <c r="BX157" i="1"/>
  <c r="BU157" i="1"/>
  <c r="BR157" i="1"/>
  <c r="BO157" i="1"/>
  <c r="BL157" i="1"/>
  <c r="BH157" i="1"/>
  <c r="DD157" i="1" s="1"/>
  <c r="BG157" i="1"/>
  <c r="DC157" i="1" s="1"/>
  <c r="BF157" i="1"/>
  <c r="BC157" i="1"/>
  <c r="AZ157" i="1"/>
  <c r="AW157" i="1"/>
  <c r="AT157" i="1"/>
  <c r="AQ157" i="1"/>
  <c r="AM157" i="1"/>
  <c r="DY157" i="1" s="1"/>
  <c r="AL157" i="1"/>
  <c r="AK157" i="1"/>
  <c r="AH157" i="1"/>
  <c r="AE157" i="1"/>
  <c r="AB157" i="1"/>
  <c r="Y157" i="1"/>
  <c r="V157" i="1"/>
  <c r="S157" i="1"/>
  <c r="P157" i="1"/>
  <c r="M157" i="1"/>
  <c r="J157" i="1"/>
  <c r="G157" i="1"/>
  <c r="D157" i="1"/>
  <c r="LM156" i="1"/>
  <c r="LJ156" i="1"/>
  <c r="LE156" i="1"/>
  <c r="LG156" i="1" s="1"/>
  <c r="LC156" i="1"/>
  <c r="LF156" i="1" s="1"/>
  <c r="LB156" i="1"/>
  <c r="LD156" i="1" s="1"/>
  <c r="LA156" i="1"/>
  <c r="KX156" i="1"/>
  <c r="KU156" i="1"/>
  <c r="KR156" i="1"/>
  <c r="KO156" i="1"/>
  <c r="KL156" i="1"/>
  <c r="KI156" i="1"/>
  <c r="KF156" i="1"/>
  <c r="KE156" i="1"/>
  <c r="KD156" i="1"/>
  <c r="KC156" i="1"/>
  <c r="JZ156" i="1"/>
  <c r="JW156" i="1"/>
  <c r="JV156" i="1"/>
  <c r="JU156" i="1"/>
  <c r="JT156" i="1"/>
  <c r="JQ156" i="1"/>
  <c r="JN156" i="1"/>
  <c r="JJ156" i="1"/>
  <c r="JI156" i="1"/>
  <c r="JK156" i="1" s="1"/>
  <c r="JH156" i="1"/>
  <c r="JE156" i="1"/>
  <c r="JB156" i="1"/>
  <c r="IU156" i="1"/>
  <c r="IT156" i="1"/>
  <c r="IV156" i="1" s="1"/>
  <c r="IS156" i="1"/>
  <c r="IP156" i="1"/>
  <c r="IM156" i="1"/>
  <c r="IG156" i="1"/>
  <c r="IF156" i="1"/>
  <c r="IE156" i="1"/>
  <c r="ID156" i="1"/>
  <c r="IA156" i="1"/>
  <c r="HX156" i="1"/>
  <c r="HU156" i="1"/>
  <c r="HQ156" i="1"/>
  <c r="II156" i="1" s="1"/>
  <c r="IX156" i="1" s="1"/>
  <c r="HP156" i="1"/>
  <c r="IH156" i="1" s="1"/>
  <c r="HO156" i="1"/>
  <c r="HL156" i="1"/>
  <c r="HI156" i="1"/>
  <c r="HF156" i="1"/>
  <c r="GZ156" i="1"/>
  <c r="GW156" i="1"/>
  <c r="GT156" i="1"/>
  <c r="GP156" i="1"/>
  <c r="GO156" i="1"/>
  <c r="GQ156" i="1" s="1"/>
  <c r="GN156" i="1"/>
  <c r="GK156" i="1"/>
  <c r="GH156" i="1"/>
  <c r="GE156" i="1"/>
  <c r="GB156" i="1"/>
  <c r="GA156" i="1"/>
  <c r="FZ156" i="1"/>
  <c r="FY156" i="1"/>
  <c r="FV156" i="1"/>
  <c r="FS156" i="1"/>
  <c r="FO156" i="1"/>
  <c r="FN156" i="1"/>
  <c r="FP156" i="1" s="1"/>
  <c r="FM156" i="1"/>
  <c r="FJ156" i="1"/>
  <c r="FG156" i="1"/>
  <c r="FC156" i="1"/>
  <c r="FB156" i="1"/>
  <c r="FA156" i="1"/>
  <c r="EX156" i="1"/>
  <c r="EU156" i="1"/>
  <c r="ER156" i="1"/>
  <c r="EN156" i="1"/>
  <c r="HB156" i="1" s="1"/>
  <c r="EM156" i="1"/>
  <c r="EL156" i="1"/>
  <c r="EI156" i="1"/>
  <c r="EF156" i="1"/>
  <c r="EC156" i="1"/>
  <c r="DW156" i="1"/>
  <c r="DV156" i="1"/>
  <c r="DU156" i="1"/>
  <c r="DT156" i="1"/>
  <c r="DQ156" i="1"/>
  <c r="DM156" i="1"/>
  <c r="DN156" i="1" s="1"/>
  <c r="DL156" i="1"/>
  <c r="DK156" i="1"/>
  <c r="DH156" i="1"/>
  <c r="DA156" i="1"/>
  <c r="DB156" i="1" s="1"/>
  <c r="CZ156" i="1"/>
  <c r="CY156" i="1"/>
  <c r="CV156" i="1"/>
  <c r="CS156" i="1"/>
  <c r="CP156" i="1"/>
  <c r="CO156" i="1"/>
  <c r="CN156" i="1"/>
  <c r="CM156" i="1"/>
  <c r="CJ156" i="1"/>
  <c r="CG156" i="1"/>
  <c r="CC156" i="1"/>
  <c r="CB156" i="1"/>
  <c r="CD156" i="1" s="1"/>
  <c r="CA156" i="1"/>
  <c r="BX156" i="1"/>
  <c r="BU156" i="1"/>
  <c r="BR156" i="1"/>
  <c r="BO156" i="1"/>
  <c r="BL156" i="1"/>
  <c r="BH156" i="1"/>
  <c r="DD156" i="1" s="1"/>
  <c r="DY156" i="1" s="1"/>
  <c r="BG156" i="1"/>
  <c r="DC156" i="1" s="1"/>
  <c r="DE156" i="1" s="1"/>
  <c r="BF156" i="1"/>
  <c r="BC156" i="1"/>
  <c r="AZ156" i="1"/>
  <c r="AW156" i="1"/>
  <c r="AT156" i="1"/>
  <c r="AQ156" i="1"/>
  <c r="AN156" i="1"/>
  <c r="AM156" i="1"/>
  <c r="AL156" i="1"/>
  <c r="DX156" i="1" s="1"/>
  <c r="AK156" i="1"/>
  <c r="AH156" i="1"/>
  <c r="AE156" i="1"/>
  <c r="AB156" i="1"/>
  <c r="Y156" i="1"/>
  <c r="V156" i="1"/>
  <c r="S156" i="1"/>
  <c r="P156" i="1"/>
  <c r="M156" i="1"/>
  <c r="J156" i="1"/>
  <c r="G156" i="1"/>
  <c r="D156" i="1"/>
  <c r="LL155" i="1"/>
  <c r="LL167" i="1" s="1"/>
  <c r="LK155" i="1"/>
  <c r="LK167" i="1" s="1"/>
  <c r="LJ155" i="1"/>
  <c r="LI155" i="1"/>
  <c r="LI167" i="1" s="1"/>
  <c r="LH155" i="1"/>
  <c r="LH167" i="1" s="1"/>
  <c r="LB155" i="1"/>
  <c r="KZ155" i="1"/>
  <c r="KZ167" i="1" s="1"/>
  <c r="KY155" i="1"/>
  <c r="KY167" i="1" s="1"/>
  <c r="KW155" i="1"/>
  <c r="KW167" i="1" s="1"/>
  <c r="KV155" i="1"/>
  <c r="KX155" i="1" s="1"/>
  <c r="KT155" i="1"/>
  <c r="KT167" i="1" s="1"/>
  <c r="KS155" i="1"/>
  <c r="KQ155" i="1"/>
  <c r="KP155" i="1"/>
  <c r="KP167" i="1" s="1"/>
  <c r="KN155" i="1"/>
  <c r="KN167" i="1" s="1"/>
  <c r="KM155" i="1"/>
  <c r="KM167" i="1" s="1"/>
  <c r="KL155" i="1"/>
  <c r="KD155" i="1"/>
  <c r="KB155" i="1"/>
  <c r="KB167" i="1" s="1"/>
  <c r="KA155" i="1"/>
  <c r="JY155" i="1"/>
  <c r="KE155" i="1" s="1"/>
  <c r="JX155" i="1"/>
  <c r="JZ155" i="1" s="1"/>
  <c r="JV155" i="1"/>
  <c r="JU155" i="1"/>
  <c r="JW155" i="1" s="1"/>
  <c r="JS155" i="1"/>
  <c r="JR155" i="1"/>
  <c r="JR167" i="1" s="1"/>
  <c r="JP155" i="1"/>
  <c r="JQ155" i="1" s="1"/>
  <c r="JO155" i="1"/>
  <c r="JO167" i="1" s="1"/>
  <c r="JN155" i="1"/>
  <c r="JM155" i="1"/>
  <c r="JL155" i="1"/>
  <c r="JG155" i="1"/>
  <c r="JG167" i="1" s="1"/>
  <c r="JF155" i="1"/>
  <c r="JD155" i="1"/>
  <c r="JD167" i="1" s="1"/>
  <c r="JC155" i="1"/>
  <c r="JE155" i="1" s="1"/>
  <c r="JA155" i="1"/>
  <c r="JJ155" i="1" s="1"/>
  <c r="IZ155" i="1"/>
  <c r="IZ167" i="1" s="1"/>
  <c r="IU155" i="1"/>
  <c r="IR155" i="1"/>
  <c r="IQ155" i="1"/>
  <c r="IQ167" i="1" s="1"/>
  <c r="IP155" i="1"/>
  <c r="IO155" i="1"/>
  <c r="IO167" i="1" s="1"/>
  <c r="IN155" i="1"/>
  <c r="IN167" i="1" s="1"/>
  <c r="IM155" i="1"/>
  <c r="IK155" i="1"/>
  <c r="IK167" i="1" s="1"/>
  <c r="IC155" i="1"/>
  <c r="IC167" i="1" s="1"/>
  <c r="IB155" i="1"/>
  <c r="HZ155" i="1"/>
  <c r="HZ167" i="1" s="1"/>
  <c r="HY155" i="1"/>
  <c r="HY167" i="1" s="1"/>
  <c r="IA167" i="1" s="1"/>
  <c r="HW155" i="1"/>
  <c r="HV155" i="1"/>
  <c r="HV167" i="1" s="1"/>
  <c r="HT155" i="1"/>
  <c r="HS155" i="1"/>
  <c r="HS167" i="1" s="1"/>
  <c r="HQ155" i="1"/>
  <c r="HO155" i="1"/>
  <c r="HN155" i="1"/>
  <c r="HN167" i="1" s="1"/>
  <c r="HM155" i="1"/>
  <c r="HL155" i="1"/>
  <c r="HK155" i="1"/>
  <c r="HK167" i="1" s="1"/>
  <c r="HJ155" i="1"/>
  <c r="HH155" i="1"/>
  <c r="HH167" i="1" s="1"/>
  <c r="HG155" i="1"/>
  <c r="HE155" i="1"/>
  <c r="HE167" i="1" s="1"/>
  <c r="HD155" i="1"/>
  <c r="GY155" i="1"/>
  <c r="GY167" i="1" s="1"/>
  <c r="GV155" i="1"/>
  <c r="GU155" i="1"/>
  <c r="GU167" i="1" s="1"/>
  <c r="GT155" i="1"/>
  <c r="GS155" i="1"/>
  <c r="GS167" i="1" s="1"/>
  <c r="GR155" i="1"/>
  <c r="GR167" i="1" s="1"/>
  <c r="GT167" i="1" s="1"/>
  <c r="GN155" i="1"/>
  <c r="GM155" i="1"/>
  <c r="GM167" i="1" s="1"/>
  <c r="GL155" i="1"/>
  <c r="GL167" i="1" s="1"/>
  <c r="GN167" i="1" s="1"/>
  <c r="GJ155" i="1"/>
  <c r="GJ167" i="1" s="1"/>
  <c r="GI155" i="1"/>
  <c r="GG155" i="1"/>
  <c r="GP155" i="1" s="1"/>
  <c r="GF155" i="1"/>
  <c r="GD155" i="1"/>
  <c r="GD167" i="1" s="1"/>
  <c r="GC155" i="1"/>
  <c r="GA155" i="1"/>
  <c r="FX155" i="1"/>
  <c r="FW155" i="1"/>
  <c r="FW167" i="1" s="1"/>
  <c r="FV155" i="1"/>
  <c r="FU155" i="1"/>
  <c r="FT155" i="1"/>
  <c r="FT167" i="1" s="1"/>
  <c r="FV167" i="1" s="1"/>
  <c r="FS155" i="1"/>
  <c r="FR155" i="1"/>
  <c r="FR167" i="1" s="1"/>
  <c r="FQ155" i="1"/>
  <c r="FQ167" i="1" s="1"/>
  <c r="FL155" i="1"/>
  <c r="FL167" i="1" s="1"/>
  <c r="FK155" i="1"/>
  <c r="FM155" i="1" s="1"/>
  <c r="FI155" i="1"/>
  <c r="FI167" i="1" s="1"/>
  <c r="FH155" i="1"/>
  <c r="FF155" i="1"/>
  <c r="FE155" i="1"/>
  <c r="FE167" i="1" s="1"/>
  <c r="EZ155" i="1"/>
  <c r="EY155" i="1"/>
  <c r="EY167" i="1" s="1"/>
  <c r="EX155" i="1"/>
  <c r="EW155" i="1"/>
  <c r="EW167" i="1" s="1"/>
  <c r="EV155" i="1"/>
  <c r="EV167" i="1" s="1"/>
  <c r="EX167" i="1" s="1"/>
  <c r="EU155" i="1"/>
  <c r="ET155" i="1"/>
  <c r="ET167" i="1" s="1"/>
  <c r="ES155" i="1"/>
  <c r="FB155" i="1" s="1"/>
  <c r="ER155" i="1"/>
  <c r="EQ155" i="1"/>
  <c r="EQ167" i="1" s="1"/>
  <c r="EP155" i="1"/>
  <c r="EP167" i="1" s="1"/>
  <c r="ER167" i="1" s="1"/>
  <c r="EM155" i="1"/>
  <c r="EK155" i="1"/>
  <c r="EK167" i="1" s="1"/>
  <c r="EJ155" i="1"/>
  <c r="EH155" i="1"/>
  <c r="EH167" i="1" s="1"/>
  <c r="EG155" i="1"/>
  <c r="EG167" i="1" s="1"/>
  <c r="EE155" i="1"/>
  <c r="EE167" i="1" s="1"/>
  <c r="EN167" i="1" s="1"/>
  <c r="ED155" i="1"/>
  <c r="ED167" i="1" s="1"/>
  <c r="EB155" i="1"/>
  <c r="EA155" i="1"/>
  <c r="EA167" i="1" s="1"/>
  <c r="DT155" i="1"/>
  <c r="DS155" i="1"/>
  <c r="DS167" i="1" s="1"/>
  <c r="DR155" i="1"/>
  <c r="DR167" i="1" s="1"/>
  <c r="DT167" i="1" s="1"/>
  <c r="DP155" i="1"/>
  <c r="DP167" i="1" s="1"/>
  <c r="DV167" i="1" s="1"/>
  <c r="DO155" i="1"/>
  <c r="DL155" i="1"/>
  <c r="DJ155" i="1"/>
  <c r="DJ167" i="1" s="1"/>
  <c r="DI155" i="1"/>
  <c r="DG155" i="1"/>
  <c r="DF155" i="1"/>
  <c r="DF167" i="1" s="1"/>
  <c r="DA155" i="1"/>
  <c r="CY155" i="1"/>
  <c r="CX155" i="1"/>
  <c r="CX167" i="1" s="1"/>
  <c r="CY167" i="1" s="1"/>
  <c r="CW155" i="1"/>
  <c r="CW167" i="1" s="1"/>
  <c r="CV155" i="1"/>
  <c r="CU155" i="1"/>
  <c r="CU167" i="1" s="1"/>
  <c r="CT155" i="1"/>
  <c r="CT167" i="1" s="1"/>
  <c r="CV167" i="1" s="1"/>
  <c r="CR155" i="1"/>
  <c r="CR167" i="1" s="1"/>
  <c r="CQ155" i="1"/>
  <c r="CN155" i="1"/>
  <c r="CL155" i="1"/>
  <c r="CL167" i="1" s="1"/>
  <c r="CK155" i="1"/>
  <c r="CI155" i="1"/>
  <c r="CH155" i="1"/>
  <c r="CH167" i="1" s="1"/>
  <c r="CF155" i="1"/>
  <c r="CF167" i="1" s="1"/>
  <c r="CE155" i="1"/>
  <c r="CC155" i="1"/>
  <c r="CA155" i="1"/>
  <c r="BZ155" i="1"/>
  <c r="BZ167" i="1" s="1"/>
  <c r="BY155" i="1"/>
  <c r="BY167" i="1" s="1"/>
  <c r="BX155" i="1"/>
  <c r="BW155" i="1"/>
  <c r="BW167" i="1" s="1"/>
  <c r="BV155" i="1"/>
  <c r="BV167" i="1" s="1"/>
  <c r="BX167" i="1" s="1"/>
  <c r="BT155" i="1"/>
  <c r="BS155" i="1"/>
  <c r="BS167" i="1" s="1"/>
  <c r="BQ155" i="1"/>
  <c r="BQ167" i="1" s="1"/>
  <c r="BP155" i="1"/>
  <c r="BN155" i="1"/>
  <c r="BN167" i="1" s="1"/>
  <c r="BM155" i="1"/>
  <c r="BM167" i="1" s="1"/>
  <c r="BO167" i="1" s="1"/>
  <c r="BK155" i="1"/>
  <c r="BJ155" i="1"/>
  <c r="BJ167" i="1" s="1"/>
  <c r="BE155" i="1"/>
  <c r="BE167" i="1" s="1"/>
  <c r="BD155" i="1"/>
  <c r="BD167" i="1" s="1"/>
  <c r="BF167" i="1" s="1"/>
  <c r="BC155" i="1"/>
  <c r="BB155" i="1"/>
  <c r="BB167" i="1" s="1"/>
  <c r="BH167" i="1" s="1"/>
  <c r="BA155" i="1"/>
  <c r="AY155" i="1"/>
  <c r="AY167" i="1" s="1"/>
  <c r="AX155" i="1"/>
  <c r="AX167" i="1" s="1"/>
  <c r="AV155" i="1"/>
  <c r="AV167" i="1" s="1"/>
  <c r="AU155" i="1"/>
  <c r="AS155" i="1"/>
  <c r="AS167" i="1" s="1"/>
  <c r="AR155" i="1"/>
  <c r="AP155" i="1"/>
  <c r="AP167" i="1" s="1"/>
  <c r="AO155" i="1"/>
  <c r="AJ155" i="1"/>
  <c r="AJ167" i="1" s="1"/>
  <c r="AI155" i="1"/>
  <c r="AI167" i="1" s="1"/>
  <c r="AK167" i="1" s="1"/>
  <c r="AG155" i="1"/>
  <c r="AG167" i="1" s="1"/>
  <c r="AF155" i="1"/>
  <c r="AH155" i="1" s="1"/>
  <c r="AD155" i="1"/>
  <c r="AD167" i="1" s="1"/>
  <c r="AC155" i="1"/>
  <c r="AA155" i="1"/>
  <c r="Z155" i="1"/>
  <c r="Z167" i="1" s="1"/>
  <c r="Y155" i="1"/>
  <c r="X155" i="1"/>
  <c r="W155" i="1"/>
  <c r="W167" i="1" s="1"/>
  <c r="U155" i="1"/>
  <c r="U167" i="1" s="1"/>
  <c r="T155" i="1"/>
  <c r="R155" i="1"/>
  <c r="Q155" i="1"/>
  <c r="Q167" i="1" s="1"/>
  <c r="P155" i="1"/>
  <c r="O155" i="1"/>
  <c r="O167" i="1" s="1"/>
  <c r="N155" i="1"/>
  <c r="N167" i="1" s="1"/>
  <c r="P167" i="1" s="1"/>
  <c r="L155" i="1"/>
  <c r="K155" i="1"/>
  <c r="K167" i="1" s="1"/>
  <c r="J155" i="1"/>
  <c r="I155" i="1"/>
  <c r="I167" i="1" s="1"/>
  <c r="H155" i="1"/>
  <c r="F155" i="1"/>
  <c r="F167" i="1" s="1"/>
  <c r="E155" i="1"/>
  <c r="E167" i="1" s="1"/>
  <c r="G167" i="1" s="1"/>
  <c r="C155" i="1"/>
  <c r="B155" i="1"/>
  <c r="LM154" i="1"/>
  <c r="LJ154" i="1"/>
  <c r="LF154" i="1"/>
  <c r="LE154" i="1"/>
  <c r="LG154" i="1" s="1"/>
  <c r="LC154" i="1"/>
  <c r="LB154" i="1"/>
  <c r="LD154" i="1" s="1"/>
  <c r="LA154" i="1"/>
  <c r="KX154" i="1"/>
  <c r="KU154" i="1"/>
  <c r="KR154" i="1"/>
  <c r="KO154" i="1"/>
  <c r="KK154" i="1"/>
  <c r="KK155" i="1" s="1"/>
  <c r="KJ154" i="1"/>
  <c r="KJ155" i="1" s="1"/>
  <c r="KG154" i="1"/>
  <c r="KI154" i="1" s="1"/>
  <c r="KE154" i="1"/>
  <c r="KF154" i="1" s="1"/>
  <c r="KD154" i="1"/>
  <c r="KC154" i="1"/>
  <c r="JZ154" i="1"/>
  <c r="JW154" i="1"/>
  <c r="JV154" i="1"/>
  <c r="JU154" i="1"/>
  <c r="JT154" i="1"/>
  <c r="JQ154" i="1"/>
  <c r="JN154" i="1"/>
  <c r="JK154" i="1"/>
  <c r="JJ154" i="1"/>
  <c r="JI154" i="1"/>
  <c r="JH154" i="1"/>
  <c r="JE154" i="1"/>
  <c r="JB154" i="1"/>
  <c r="IY154" i="1"/>
  <c r="IW154" i="1"/>
  <c r="IU154" i="1"/>
  <c r="IV154" i="1" s="1"/>
  <c r="IT154" i="1"/>
  <c r="IS154" i="1"/>
  <c r="IP154" i="1"/>
  <c r="IM154" i="1"/>
  <c r="II154" i="1"/>
  <c r="IX154" i="1" s="1"/>
  <c r="IG154" i="1"/>
  <c r="IF154" i="1"/>
  <c r="IE154" i="1"/>
  <c r="IH154" i="1" s="1"/>
  <c r="ID154" i="1"/>
  <c r="IA154" i="1"/>
  <c r="HX154" i="1"/>
  <c r="HU154" i="1"/>
  <c r="HQ154" i="1"/>
  <c r="HR154" i="1" s="1"/>
  <c r="HP154" i="1"/>
  <c r="HO154" i="1"/>
  <c r="HL154" i="1"/>
  <c r="HI154" i="1"/>
  <c r="HF154" i="1"/>
  <c r="GX154" i="1"/>
  <c r="GW154" i="1"/>
  <c r="GT154" i="1"/>
  <c r="GQ154" i="1"/>
  <c r="GP154" i="1"/>
  <c r="GO154" i="1"/>
  <c r="GN154" i="1"/>
  <c r="GK154" i="1"/>
  <c r="GH154" i="1"/>
  <c r="GE154" i="1"/>
  <c r="GA154" i="1"/>
  <c r="GB154" i="1" s="1"/>
  <c r="FZ154" i="1"/>
  <c r="FY154" i="1"/>
  <c r="FV154" i="1"/>
  <c r="FS154" i="1"/>
  <c r="FO154" i="1"/>
  <c r="FN154" i="1"/>
  <c r="FP154" i="1" s="1"/>
  <c r="FM154" i="1"/>
  <c r="FJ154" i="1"/>
  <c r="FG154" i="1"/>
  <c r="FC154" i="1"/>
  <c r="FB154" i="1"/>
  <c r="FD154" i="1" s="1"/>
  <c r="FA154" i="1"/>
  <c r="EX154" i="1"/>
  <c r="EU154" i="1"/>
  <c r="ER154" i="1"/>
  <c r="EO154" i="1"/>
  <c r="EN154" i="1"/>
  <c r="EM154" i="1"/>
  <c r="HA154" i="1" s="1"/>
  <c r="EL154" i="1"/>
  <c r="EI154" i="1"/>
  <c r="EF154" i="1"/>
  <c r="EC154" i="1"/>
  <c r="DW154" i="1"/>
  <c r="DV154" i="1"/>
  <c r="DU154" i="1"/>
  <c r="DT154" i="1"/>
  <c r="DQ154" i="1"/>
  <c r="DM154" i="1"/>
  <c r="DN154" i="1" s="1"/>
  <c r="DL154" i="1"/>
  <c r="DK154" i="1"/>
  <c r="DH154" i="1"/>
  <c r="DA154" i="1"/>
  <c r="DB154" i="1" s="1"/>
  <c r="CZ154" i="1"/>
  <c r="CY154" i="1"/>
  <c r="CV154" i="1"/>
  <c r="CS154" i="1"/>
  <c r="CO154" i="1"/>
  <c r="CP154" i="1" s="1"/>
  <c r="CN154" i="1"/>
  <c r="CM154" i="1"/>
  <c r="CJ154" i="1"/>
  <c r="CG154" i="1"/>
  <c r="CC154" i="1"/>
  <c r="CB154" i="1"/>
  <c r="CD154" i="1" s="1"/>
  <c r="CA154" i="1"/>
  <c r="BX154" i="1"/>
  <c r="BU154" i="1"/>
  <c r="BR154" i="1"/>
  <c r="BO154" i="1"/>
  <c r="BL154" i="1"/>
  <c r="BH154" i="1"/>
  <c r="BG154" i="1"/>
  <c r="BF154" i="1"/>
  <c r="BC154" i="1"/>
  <c r="AZ154" i="1"/>
  <c r="AW154" i="1"/>
  <c r="AT154" i="1"/>
  <c r="AQ154" i="1"/>
  <c r="AM154" i="1"/>
  <c r="AN154" i="1" s="1"/>
  <c r="AL154" i="1"/>
  <c r="AK154" i="1"/>
  <c r="AH154" i="1"/>
  <c r="AE154" i="1"/>
  <c r="AB154" i="1"/>
  <c r="Y154" i="1"/>
  <c r="V154" i="1"/>
  <c r="S154" i="1"/>
  <c r="P154" i="1"/>
  <c r="M154" i="1"/>
  <c r="J154" i="1"/>
  <c r="G154" i="1"/>
  <c r="D154" i="1"/>
  <c r="LM153" i="1"/>
  <c r="LJ153" i="1"/>
  <c r="LC153" i="1"/>
  <c r="LB153" i="1"/>
  <c r="LD153" i="1" s="1"/>
  <c r="LA153" i="1"/>
  <c r="KX153" i="1"/>
  <c r="KU153" i="1"/>
  <c r="KR153" i="1"/>
  <c r="KO153" i="1"/>
  <c r="KL153" i="1"/>
  <c r="KH153" i="1"/>
  <c r="KG153" i="1"/>
  <c r="LE153" i="1" s="1"/>
  <c r="KF153" i="1"/>
  <c r="KE153" i="1"/>
  <c r="KD153" i="1"/>
  <c r="KC153" i="1"/>
  <c r="JZ153" i="1"/>
  <c r="JV153" i="1"/>
  <c r="JW153" i="1" s="1"/>
  <c r="JU153" i="1"/>
  <c r="JT153" i="1"/>
  <c r="JQ153" i="1"/>
  <c r="JN153" i="1"/>
  <c r="JJ153" i="1"/>
  <c r="JI153" i="1"/>
  <c r="JK153" i="1" s="1"/>
  <c r="JH153" i="1"/>
  <c r="JE153" i="1"/>
  <c r="JB153" i="1"/>
  <c r="IU153" i="1"/>
  <c r="IT153" i="1"/>
  <c r="IV153" i="1" s="1"/>
  <c r="IS153" i="1"/>
  <c r="IP153" i="1"/>
  <c r="IM153" i="1"/>
  <c r="IF153" i="1"/>
  <c r="IG153" i="1" s="1"/>
  <c r="IE153" i="1"/>
  <c r="ID153" i="1"/>
  <c r="IA153" i="1"/>
  <c r="HX153" i="1"/>
  <c r="HU153" i="1"/>
  <c r="HQ153" i="1"/>
  <c r="II153" i="1" s="1"/>
  <c r="IX153" i="1" s="1"/>
  <c r="HP153" i="1"/>
  <c r="HO153" i="1"/>
  <c r="HL153" i="1"/>
  <c r="HI153" i="1"/>
  <c r="HF153" i="1"/>
  <c r="GZ153" i="1"/>
  <c r="GW153" i="1"/>
  <c r="GT153" i="1"/>
  <c r="GP153" i="1"/>
  <c r="GO153" i="1"/>
  <c r="GQ153" i="1" s="1"/>
  <c r="GN153" i="1"/>
  <c r="GK153" i="1"/>
  <c r="GH153" i="1"/>
  <c r="GE153" i="1"/>
  <c r="GB153" i="1"/>
  <c r="GA153" i="1"/>
  <c r="FZ153" i="1"/>
  <c r="FY153" i="1"/>
  <c r="FV153" i="1"/>
  <c r="FS153" i="1"/>
  <c r="FO153" i="1"/>
  <c r="FN153" i="1"/>
  <c r="FP153" i="1" s="1"/>
  <c r="FM153" i="1"/>
  <c r="FJ153" i="1"/>
  <c r="FG153" i="1"/>
  <c r="FC153" i="1"/>
  <c r="FB153" i="1"/>
  <c r="FD153" i="1" s="1"/>
  <c r="FA153" i="1"/>
  <c r="EX153" i="1"/>
  <c r="EU153" i="1"/>
  <c r="ER153" i="1"/>
  <c r="EN153" i="1"/>
  <c r="HB153" i="1" s="1"/>
  <c r="EM153" i="1"/>
  <c r="EO153" i="1" s="1"/>
  <c r="EL153" i="1"/>
  <c r="EI153" i="1"/>
  <c r="EF153" i="1"/>
  <c r="EC153" i="1"/>
  <c r="DV153" i="1"/>
  <c r="DW153" i="1" s="1"/>
  <c r="DU153" i="1"/>
  <c r="DT153" i="1"/>
  <c r="DQ153" i="1"/>
  <c r="DN153" i="1"/>
  <c r="DM153" i="1"/>
  <c r="DL153" i="1"/>
  <c r="DK153" i="1"/>
  <c r="DH153" i="1"/>
  <c r="DB153" i="1"/>
  <c r="DA153" i="1"/>
  <c r="CZ153" i="1"/>
  <c r="CY153" i="1"/>
  <c r="CV153" i="1"/>
  <c r="CS153" i="1"/>
  <c r="CP153" i="1"/>
  <c r="CO153" i="1"/>
  <c r="CN153" i="1"/>
  <c r="CM153" i="1"/>
  <c r="CJ153" i="1"/>
  <c r="CG153" i="1"/>
  <c r="CC153" i="1"/>
  <c r="CB153" i="1"/>
  <c r="CD153" i="1" s="1"/>
  <c r="CA153" i="1"/>
  <c r="BX153" i="1"/>
  <c r="BU153" i="1"/>
  <c r="BR153" i="1"/>
  <c r="BO153" i="1"/>
  <c r="BL153" i="1"/>
  <c r="BH153" i="1"/>
  <c r="BI153" i="1" s="1"/>
  <c r="BG153" i="1"/>
  <c r="DC153" i="1" s="1"/>
  <c r="BF153" i="1"/>
  <c r="BC153" i="1"/>
  <c r="AZ153" i="1"/>
  <c r="AW153" i="1"/>
  <c r="AT153" i="1"/>
  <c r="AQ153" i="1"/>
  <c r="AN153" i="1"/>
  <c r="AM153" i="1"/>
  <c r="AL153" i="1"/>
  <c r="AK153" i="1"/>
  <c r="AH153" i="1"/>
  <c r="AE153" i="1"/>
  <c r="AB153" i="1"/>
  <c r="Y153" i="1"/>
  <c r="V153" i="1"/>
  <c r="S153" i="1"/>
  <c r="P153" i="1"/>
  <c r="M153" i="1"/>
  <c r="J153" i="1"/>
  <c r="G153" i="1"/>
  <c r="D153" i="1"/>
  <c r="LM152" i="1"/>
  <c r="LJ152" i="1"/>
  <c r="LE152" i="1"/>
  <c r="LC152" i="1"/>
  <c r="LB152" i="1"/>
  <c r="LA152" i="1"/>
  <c r="KX152" i="1"/>
  <c r="KU152" i="1"/>
  <c r="KR152" i="1"/>
  <c r="KO152" i="1"/>
  <c r="KL152" i="1"/>
  <c r="KI152" i="1"/>
  <c r="KH152" i="1"/>
  <c r="KG152" i="1"/>
  <c r="KG155" i="1" s="1"/>
  <c r="KE152" i="1"/>
  <c r="KD152" i="1"/>
  <c r="KF152" i="1" s="1"/>
  <c r="KC152" i="1"/>
  <c r="JZ152" i="1"/>
  <c r="JW152" i="1"/>
  <c r="JV152" i="1"/>
  <c r="JU152" i="1"/>
  <c r="JT152" i="1"/>
  <c r="JQ152" i="1"/>
  <c r="JN152" i="1"/>
  <c r="JK152" i="1"/>
  <c r="JJ152" i="1"/>
  <c r="JI152" i="1"/>
  <c r="JH152" i="1"/>
  <c r="JE152" i="1"/>
  <c r="JB152" i="1"/>
  <c r="IU152" i="1"/>
  <c r="IV152" i="1" s="1"/>
  <c r="IT152" i="1"/>
  <c r="IS152" i="1"/>
  <c r="IP152" i="1"/>
  <c r="IL152" i="1"/>
  <c r="IL155" i="1" s="1"/>
  <c r="IL167" i="1" s="1"/>
  <c r="II152" i="1"/>
  <c r="IH152" i="1"/>
  <c r="IF152" i="1"/>
  <c r="IG152" i="1" s="1"/>
  <c r="IE152" i="1"/>
  <c r="ID152" i="1"/>
  <c r="IA152" i="1"/>
  <c r="HX152" i="1"/>
  <c r="HU152" i="1"/>
  <c r="HR152" i="1"/>
  <c r="HQ152" i="1"/>
  <c r="HP152" i="1"/>
  <c r="HO152" i="1"/>
  <c r="HL152" i="1"/>
  <c r="HI152" i="1"/>
  <c r="HF152" i="1"/>
  <c r="GZ152" i="1"/>
  <c r="GW152" i="1"/>
  <c r="GT152" i="1"/>
  <c r="GP152" i="1"/>
  <c r="GQ152" i="1" s="1"/>
  <c r="GO152" i="1"/>
  <c r="GN152" i="1"/>
  <c r="GK152" i="1"/>
  <c r="GH152" i="1"/>
  <c r="GE152" i="1"/>
  <c r="GA152" i="1"/>
  <c r="FZ152" i="1"/>
  <c r="GB152" i="1" s="1"/>
  <c r="FY152" i="1"/>
  <c r="FV152" i="1"/>
  <c r="FS152" i="1"/>
  <c r="FP152" i="1"/>
  <c r="FO152" i="1"/>
  <c r="FN152" i="1"/>
  <c r="FM152" i="1"/>
  <c r="FJ152" i="1"/>
  <c r="FG152" i="1"/>
  <c r="FD152" i="1"/>
  <c r="FC152" i="1"/>
  <c r="FB152" i="1"/>
  <c r="FA152" i="1"/>
  <c r="EX152" i="1"/>
  <c r="EU152" i="1"/>
  <c r="ER152" i="1"/>
  <c r="EN152" i="1"/>
  <c r="EO152" i="1" s="1"/>
  <c r="EM152" i="1"/>
  <c r="HA152" i="1" s="1"/>
  <c r="EL152" i="1"/>
  <c r="EI152" i="1"/>
  <c r="EF152" i="1"/>
  <c r="EC152" i="1"/>
  <c r="DV152" i="1"/>
  <c r="DW152" i="1" s="1"/>
  <c r="DU152" i="1"/>
  <c r="DT152" i="1"/>
  <c r="DQ152" i="1"/>
  <c r="DM152" i="1"/>
  <c r="DL152" i="1"/>
  <c r="DN152" i="1" s="1"/>
  <c r="DK152" i="1"/>
  <c r="DH152" i="1"/>
  <c r="DB152" i="1"/>
  <c r="DA152" i="1"/>
  <c r="CZ152" i="1"/>
  <c r="CY152" i="1"/>
  <c r="CV152" i="1"/>
  <c r="CS152" i="1"/>
  <c r="CO152" i="1"/>
  <c r="CN152" i="1"/>
  <c r="CP152" i="1" s="1"/>
  <c r="CM152" i="1"/>
  <c r="CJ152" i="1"/>
  <c r="CG152" i="1"/>
  <c r="CD152" i="1"/>
  <c r="CC152" i="1"/>
  <c r="CB152" i="1"/>
  <c r="CA152" i="1"/>
  <c r="BX152" i="1"/>
  <c r="BU152" i="1"/>
  <c r="BR152" i="1"/>
  <c r="BO152" i="1"/>
  <c r="BL152" i="1"/>
  <c r="BH152" i="1"/>
  <c r="DD152" i="1" s="1"/>
  <c r="BG152" i="1"/>
  <c r="BI152" i="1" s="1"/>
  <c r="BF152" i="1"/>
  <c r="BC152" i="1"/>
  <c r="AZ152" i="1"/>
  <c r="AW152" i="1"/>
  <c r="AT152" i="1"/>
  <c r="AQ152" i="1"/>
  <c r="AM152" i="1"/>
  <c r="DY152" i="1" s="1"/>
  <c r="AL152" i="1"/>
  <c r="AK152" i="1"/>
  <c r="AH152" i="1"/>
  <c r="AE152" i="1"/>
  <c r="AB152" i="1"/>
  <c r="Y152" i="1"/>
  <c r="V152" i="1"/>
  <c r="S152" i="1"/>
  <c r="P152" i="1"/>
  <c r="M152" i="1"/>
  <c r="J152" i="1"/>
  <c r="G152" i="1"/>
  <c r="D152" i="1"/>
  <c r="LM151" i="1"/>
  <c r="LJ151" i="1"/>
  <c r="LF151" i="1"/>
  <c r="LC151" i="1"/>
  <c r="LB151" i="1"/>
  <c r="LE151" i="1" s="1"/>
  <c r="LG151" i="1" s="1"/>
  <c r="LA151" i="1"/>
  <c r="KX151" i="1"/>
  <c r="KU151" i="1"/>
  <c r="KR151" i="1"/>
  <c r="KO151" i="1"/>
  <c r="KL151" i="1"/>
  <c r="KI151" i="1"/>
  <c r="KE151" i="1"/>
  <c r="KF151" i="1" s="1"/>
  <c r="KD151" i="1"/>
  <c r="KC151" i="1"/>
  <c r="JZ151" i="1"/>
  <c r="JW151" i="1"/>
  <c r="JV151" i="1"/>
  <c r="JU151" i="1"/>
  <c r="JT151" i="1"/>
  <c r="JQ151" i="1"/>
  <c r="JN151" i="1"/>
  <c r="JK151" i="1"/>
  <c r="JJ151" i="1"/>
  <c r="JI151" i="1"/>
  <c r="JH151" i="1"/>
  <c r="JE151" i="1"/>
  <c r="JB151" i="1"/>
  <c r="IW151" i="1"/>
  <c r="IY151" i="1" s="1"/>
  <c r="IU151" i="1"/>
  <c r="IV151" i="1" s="1"/>
  <c r="IT151" i="1"/>
  <c r="IS151" i="1"/>
  <c r="IP151" i="1"/>
  <c r="IM151" i="1"/>
  <c r="II151" i="1"/>
  <c r="IX151" i="1" s="1"/>
  <c r="IG151" i="1"/>
  <c r="IF151" i="1"/>
  <c r="IE151" i="1"/>
  <c r="ID151" i="1"/>
  <c r="IA151" i="1"/>
  <c r="HX151" i="1"/>
  <c r="HU151" i="1"/>
  <c r="HQ151" i="1"/>
  <c r="HR151" i="1" s="1"/>
  <c r="HP151" i="1"/>
  <c r="IH151" i="1" s="1"/>
  <c r="IJ151" i="1" s="1"/>
  <c r="HO151" i="1"/>
  <c r="HL151" i="1"/>
  <c r="HI151" i="1"/>
  <c r="HF151" i="1"/>
  <c r="GZ151" i="1"/>
  <c r="GW151" i="1"/>
  <c r="GT151" i="1"/>
  <c r="GQ151" i="1"/>
  <c r="GP151" i="1"/>
  <c r="GO151" i="1"/>
  <c r="GN151" i="1"/>
  <c r="GK151" i="1"/>
  <c r="GH151" i="1"/>
  <c r="GE151" i="1"/>
  <c r="GA151" i="1"/>
  <c r="GB151" i="1" s="1"/>
  <c r="FZ151" i="1"/>
  <c r="FY151" i="1"/>
  <c r="FV151" i="1"/>
  <c r="FS151" i="1"/>
  <c r="FO151" i="1"/>
  <c r="FN151" i="1"/>
  <c r="FP151" i="1" s="1"/>
  <c r="FM151" i="1"/>
  <c r="FJ151" i="1"/>
  <c r="FG151" i="1"/>
  <c r="FC151" i="1"/>
  <c r="FD151" i="1" s="1"/>
  <c r="FB151" i="1"/>
  <c r="FA151" i="1"/>
  <c r="EX151" i="1"/>
  <c r="EU151" i="1"/>
  <c r="ER151" i="1"/>
  <c r="EO151" i="1"/>
  <c r="EN151" i="1"/>
  <c r="HB151" i="1" s="1"/>
  <c r="EM151" i="1"/>
  <c r="HA151" i="1" s="1"/>
  <c r="HC151" i="1" s="1"/>
  <c r="EL151" i="1"/>
  <c r="EI151" i="1"/>
  <c r="EF151" i="1"/>
  <c r="EC151" i="1"/>
  <c r="DW151" i="1"/>
  <c r="DV151" i="1"/>
  <c r="DU151" i="1"/>
  <c r="DT151" i="1"/>
  <c r="DQ151" i="1"/>
  <c r="DM151" i="1"/>
  <c r="DL151" i="1"/>
  <c r="DN151" i="1" s="1"/>
  <c r="DK151" i="1"/>
  <c r="DH151" i="1"/>
  <c r="DC151" i="1"/>
  <c r="DA151" i="1"/>
  <c r="CZ151" i="1"/>
  <c r="CY151" i="1"/>
  <c r="CV151" i="1"/>
  <c r="CS151" i="1"/>
  <c r="CO151" i="1"/>
  <c r="CP151" i="1" s="1"/>
  <c r="CN151" i="1"/>
  <c r="CM151" i="1"/>
  <c r="CJ151" i="1"/>
  <c r="CG151" i="1"/>
  <c r="CC151" i="1"/>
  <c r="CB151" i="1"/>
  <c r="CD151" i="1" s="1"/>
  <c r="CA151" i="1"/>
  <c r="BX151" i="1"/>
  <c r="BU151" i="1"/>
  <c r="BR151" i="1"/>
  <c r="BO151" i="1"/>
  <c r="BL151" i="1"/>
  <c r="BH151" i="1"/>
  <c r="BG151" i="1"/>
  <c r="BI151" i="1" s="1"/>
  <c r="BF151" i="1"/>
  <c r="BC151" i="1"/>
  <c r="AZ151" i="1"/>
  <c r="AW151" i="1"/>
  <c r="AT151" i="1"/>
  <c r="AQ151" i="1"/>
  <c r="AM151" i="1"/>
  <c r="AN151" i="1" s="1"/>
  <c r="AL151" i="1"/>
  <c r="AK151" i="1"/>
  <c r="AH151" i="1"/>
  <c r="AE151" i="1"/>
  <c r="AB151" i="1"/>
  <c r="Y151" i="1"/>
  <c r="V151" i="1"/>
  <c r="S151" i="1"/>
  <c r="P151" i="1"/>
  <c r="M151" i="1"/>
  <c r="J151" i="1"/>
  <c r="G151" i="1"/>
  <c r="D151" i="1"/>
  <c r="LM150" i="1"/>
  <c r="LJ150" i="1"/>
  <c r="LC150" i="1"/>
  <c r="LF150" i="1" s="1"/>
  <c r="LB150" i="1"/>
  <c r="LA150" i="1"/>
  <c r="KX150" i="1"/>
  <c r="KU150" i="1"/>
  <c r="KR150" i="1"/>
  <c r="KO150" i="1"/>
  <c r="KL150" i="1"/>
  <c r="KI150" i="1"/>
  <c r="KF150" i="1"/>
  <c r="KE150" i="1"/>
  <c r="KD150" i="1"/>
  <c r="KC150" i="1"/>
  <c r="JZ150" i="1"/>
  <c r="JV150" i="1"/>
  <c r="JU150" i="1"/>
  <c r="JW150" i="1" s="1"/>
  <c r="JT150" i="1"/>
  <c r="JQ150" i="1"/>
  <c r="JN150" i="1"/>
  <c r="JJ150" i="1"/>
  <c r="JK150" i="1" s="1"/>
  <c r="JI150" i="1"/>
  <c r="JH150" i="1"/>
  <c r="JE150" i="1"/>
  <c r="JB150" i="1"/>
  <c r="IX150" i="1"/>
  <c r="IV150" i="1"/>
  <c r="IU150" i="1"/>
  <c r="IT150" i="1"/>
  <c r="IS150" i="1"/>
  <c r="IP150" i="1"/>
  <c r="IM150" i="1"/>
  <c r="II150" i="1"/>
  <c r="IF150" i="1"/>
  <c r="IE150" i="1"/>
  <c r="IH150" i="1" s="1"/>
  <c r="IW150" i="1" s="1"/>
  <c r="IY150" i="1" s="1"/>
  <c r="ID150" i="1"/>
  <c r="IA150" i="1"/>
  <c r="HX150" i="1"/>
  <c r="HU150" i="1"/>
  <c r="HR150" i="1"/>
  <c r="HQ150" i="1"/>
  <c r="HP150" i="1"/>
  <c r="HO150" i="1"/>
  <c r="HL150" i="1"/>
  <c r="HI150" i="1"/>
  <c r="HF150" i="1"/>
  <c r="GZ150" i="1"/>
  <c r="GW150" i="1"/>
  <c r="GT150" i="1"/>
  <c r="GP150" i="1"/>
  <c r="GO150" i="1"/>
  <c r="GN150" i="1"/>
  <c r="GK150" i="1"/>
  <c r="GH150" i="1"/>
  <c r="GE150" i="1"/>
  <c r="GA150" i="1"/>
  <c r="FZ150" i="1"/>
  <c r="GB150" i="1" s="1"/>
  <c r="FY150" i="1"/>
  <c r="FV150" i="1"/>
  <c r="FS150" i="1"/>
  <c r="FO150" i="1"/>
  <c r="FN150" i="1"/>
  <c r="FP150" i="1" s="1"/>
  <c r="FM150" i="1"/>
  <c r="FJ150" i="1"/>
  <c r="FG150" i="1"/>
  <c r="FD150" i="1"/>
  <c r="FC150" i="1"/>
  <c r="FB150" i="1"/>
  <c r="FA150" i="1"/>
  <c r="EX150" i="1"/>
  <c r="EU150" i="1"/>
  <c r="ER150" i="1"/>
  <c r="EN150" i="1"/>
  <c r="EO150" i="1" s="1"/>
  <c r="EM150" i="1"/>
  <c r="EL150" i="1"/>
  <c r="EI150" i="1"/>
  <c r="EF150" i="1"/>
  <c r="EC150" i="1"/>
  <c r="DV150" i="1"/>
  <c r="DU150" i="1"/>
  <c r="DW150" i="1" s="1"/>
  <c r="DT150" i="1"/>
  <c r="DQ150" i="1"/>
  <c r="DN150" i="1"/>
  <c r="DM150" i="1"/>
  <c r="DL150" i="1"/>
  <c r="DK150" i="1"/>
  <c r="DH150" i="1"/>
  <c r="DD150" i="1"/>
  <c r="DB150" i="1"/>
  <c r="DA150" i="1"/>
  <c r="CZ150" i="1"/>
  <c r="CY150" i="1"/>
  <c r="CV150" i="1"/>
  <c r="CS150" i="1"/>
  <c r="CO150" i="1"/>
  <c r="CN150" i="1"/>
  <c r="CP150" i="1" s="1"/>
  <c r="CM150" i="1"/>
  <c r="CJ150" i="1"/>
  <c r="CG150" i="1"/>
  <c r="CC150" i="1"/>
  <c r="CB150" i="1"/>
  <c r="CD150" i="1" s="1"/>
  <c r="CA150" i="1"/>
  <c r="BX150" i="1"/>
  <c r="BU150" i="1"/>
  <c r="BR150" i="1"/>
  <c r="BO150" i="1"/>
  <c r="BL150" i="1"/>
  <c r="BH150" i="1"/>
  <c r="BI150" i="1" s="1"/>
  <c r="BG150" i="1"/>
  <c r="BF150" i="1"/>
  <c r="BC150" i="1"/>
  <c r="AZ150" i="1"/>
  <c r="AW150" i="1"/>
  <c r="AT150" i="1"/>
  <c r="AQ150" i="1"/>
  <c r="AN150" i="1"/>
  <c r="AM150" i="1"/>
  <c r="AL150" i="1"/>
  <c r="AK150" i="1"/>
  <c r="AH150" i="1"/>
  <c r="AE150" i="1"/>
  <c r="AB150" i="1"/>
  <c r="Y150" i="1"/>
  <c r="V150" i="1"/>
  <c r="S150" i="1"/>
  <c r="P150" i="1"/>
  <c r="M150" i="1"/>
  <c r="J150" i="1"/>
  <c r="G150" i="1"/>
  <c r="D150" i="1"/>
  <c r="KY149" i="1"/>
  <c r="KQ149" i="1"/>
  <c r="KO149" i="1"/>
  <c r="JS149" i="1"/>
  <c r="JC149" i="1"/>
  <c r="HW149" i="1"/>
  <c r="HG149" i="1"/>
  <c r="GY149" i="1"/>
  <c r="GW149" i="1"/>
  <c r="GI149" i="1"/>
  <c r="FQ149" i="1"/>
  <c r="FK149" i="1"/>
  <c r="EE149" i="1"/>
  <c r="DO149" i="1"/>
  <c r="DG149" i="1"/>
  <c r="DM149" i="1" s="1"/>
  <c r="CQ149" i="1"/>
  <c r="CI149" i="1"/>
  <c r="CO149" i="1" s="1"/>
  <c r="BY149" i="1"/>
  <c r="CA149" i="1" s="1"/>
  <c r="BS149" i="1"/>
  <c r="BK149" i="1"/>
  <c r="AU149" i="1"/>
  <c r="AS149" i="1"/>
  <c r="W149" i="1"/>
  <c r="O149" i="1"/>
  <c r="LM148" i="1"/>
  <c r="LJ148" i="1"/>
  <c r="LC148" i="1"/>
  <c r="LB148" i="1"/>
  <c r="LD148" i="1" s="1"/>
  <c r="LA148" i="1"/>
  <c r="KX148" i="1"/>
  <c r="KU148" i="1"/>
  <c r="KR148" i="1"/>
  <c r="KO148" i="1"/>
  <c r="KL148" i="1"/>
  <c r="KH148" i="1"/>
  <c r="KG148" i="1"/>
  <c r="LE148" i="1" s="1"/>
  <c r="KF148" i="1"/>
  <c r="KE148" i="1"/>
  <c r="KC148" i="1"/>
  <c r="JX148" i="1"/>
  <c r="KD148" i="1" s="1"/>
  <c r="JV148" i="1"/>
  <c r="JU148" i="1"/>
  <c r="JW148" i="1" s="1"/>
  <c r="JT148" i="1"/>
  <c r="JQ148" i="1"/>
  <c r="JN148" i="1"/>
  <c r="JJ148" i="1"/>
  <c r="JI148" i="1"/>
  <c r="JK148" i="1" s="1"/>
  <c r="JH148" i="1"/>
  <c r="JE148" i="1"/>
  <c r="JB148" i="1"/>
  <c r="IU148" i="1"/>
  <c r="IV148" i="1" s="1"/>
  <c r="IT148" i="1"/>
  <c r="IS148" i="1"/>
  <c r="IP148" i="1"/>
  <c r="IM148" i="1"/>
  <c r="IF148" i="1"/>
  <c r="IE148" i="1"/>
  <c r="IH148" i="1" s="1"/>
  <c r="ID148" i="1"/>
  <c r="IA148" i="1"/>
  <c r="HX148" i="1"/>
  <c r="HU148" i="1"/>
  <c r="HQ148" i="1"/>
  <c r="HP148" i="1"/>
  <c r="HO148" i="1"/>
  <c r="HL148" i="1"/>
  <c r="HI148" i="1"/>
  <c r="HF148" i="1"/>
  <c r="GZ148" i="1"/>
  <c r="GW148" i="1"/>
  <c r="GT148" i="1"/>
  <c r="GQ148" i="1"/>
  <c r="GP148" i="1"/>
  <c r="GO148" i="1"/>
  <c r="GN148" i="1"/>
  <c r="GK148" i="1"/>
  <c r="GH148" i="1"/>
  <c r="GE148" i="1"/>
  <c r="GA148" i="1"/>
  <c r="GB148" i="1" s="1"/>
  <c r="FZ148" i="1"/>
  <c r="FY148" i="1"/>
  <c r="FV148" i="1"/>
  <c r="FS148" i="1"/>
  <c r="FO148" i="1"/>
  <c r="FN148" i="1"/>
  <c r="FM148" i="1"/>
  <c r="FJ148" i="1"/>
  <c r="FG148" i="1"/>
  <c r="FC148" i="1"/>
  <c r="FD148" i="1" s="1"/>
  <c r="FB148" i="1"/>
  <c r="FA148" i="1"/>
  <c r="EX148" i="1"/>
  <c r="EU148" i="1"/>
  <c r="ER148" i="1"/>
  <c r="EN148" i="1"/>
  <c r="EM148" i="1"/>
  <c r="EL148" i="1"/>
  <c r="EI148" i="1"/>
  <c r="EF148" i="1"/>
  <c r="EC148" i="1"/>
  <c r="DW148" i="1"/>
  <c r="DV148" i="1"/>
  <c r="DU148" i="1"/>
  <c r="DT148" i="1"/>
  <c r="DQ148" i="1"/>
  <c r="DM148" i="1"/>
  <c r="DL148" i="1"/>
  <c r="DN148" i="1" s="1"/>
  <c r="DK148" i="1"/>
  <c r="DH148" i="1"/>
  <c r="DA148" i="1"/>
  <c r="CZ148" i="1"/>
  <c r="DB148" i="1" s="1"/>
  <c r="CY148" i="1"/>
  <c r="CV148" i="1"/>
  <c r="CS148" i="1"/>
  <c r="CO148" i="1"/>
  <c r="CP148" i="1" s="1"/>
  <c r="CN148" i="1"/>
  <c r="CM148" i="1"/>
  <c r="CJ148" i="1"/>
  <c r="CG148" i="1"/>
  <c r="CC148" i="1"/>
  <c r="CB148" i="1"/>
  <c r="CD148" i="1" s="1"/>
  <c r="CA148" i="1"/>
  <c r="BX148" i="1"/>
  <c r="BU148" i="1"/>
  <c r="BR148" i="1"/>
  <c r="BO148" i="1"/>
  <c r="BL148" i="1"/>
  <c r="BI148" i="1"/>
  <c r="BH148" i="1"/>
  <c r="DD148" i="1" s="1"/>
  <c r="BG148" i="1"/>
  <c r="DC148" i="1" s="1"/>
  <c r="BF148" i="1"/>
  <c r="BC148" i="1"/>
  <c r="AZ148" i="1"/>
  <c r="AW148" i="1"/>
  <c r="AT148" i="1"/>
  <c r="AQ148" i="1"/>
  <c r="AM148" i="1"/>
  <c r="AN148" i="1" s="1"/>
  <c r="AL148" i="1"/>
  <c r="AK148" i="1"/>
  <c r="AH148" i="1"/>
  <c r="AE148" i="1"/>
  <c r="AB148" i="1"/>
  <c r="Y148" i="1"/>
  <c r="V148" i="1"/>
  <c r="S148" i="1"/>
  <c r="P148" i="1"/>
  <c r="M148" i="1"/>
  <c r="J148" i="1"/>
  <c r="G148" i="1"/>
  <c r="D148" i="1"/>
  <c r="LL147" i="1"/>
  <c r="LK147" i="1"/>
  <c r="LM147" i="1" s="1"/>
  <c r="LB147" i="1"/>
  <c r="KZ147" i="1"/>
  <c r="LC147" i="1" s="1"/>
  <c r="KY147" i="1"/>
  <c r="KW147" i="1"/>
  <c r="KV147" i="1"/>
  <c r="KX147" i="1" s="1"/>
  <c r="KT147" i="1"/>
  <c r="KU147" i="1" s="1"/>
  <c r="KS147" i="1"/>
  <c r="KR147" i="1"/>
  <c r="KQ147" i="1"/>
  <c r="KP147" i="1"/>
  <c r="KN147" i="1"/>
  <c r="KM147" i="1"/>
  <c r="KO147" i="1" s="1"/>
  <c r="KK147" i="1"/>
  <c r="KJ147" i="1"/>
  <c r="KL147" i="1" s="1"/>
  <c r="KB147" i="1"/>
  <c r="KE147" i="1" s="1"/>
  <c r="JY147" i="1"/>
  <c r="JX147" i="1"/>
  <c r="JZ147" i="1" s="1"/>
  <c r="JS147" i="1"/>
  <c r="JN147" i="1"/>
  <c r="JM147" i="1"/>
  <c r="JL147" i="1"/>
  <c r="JG147" i="1"/>
  <c r="JF147" i="1"/>
  <c r="JH147" i="1" s="1"/>
  <c r="JD147" i="1"/>
  <c r="JC147" i="1"/>
  <c r="IR147" i="1"/>
  <c r="IQ147" i="1"/>
  <c r="IS147" i="1" s="1"/>
  <c r="IO147" i="1"/>
  <c r="IU147" i="1" s="1"/>
  <c r="IN147" i="1"/>
  <c r="IM147" i="1"/>
  <c r="IL147" i="1"/>
  <c r="IK147" i="1"/>
  <c r="IC147" i="1"/>
  <c r="IB147" i="1"/>
  <c r="ID147" i="1" s="1"/>
  <c r="HZ147" i="1"/>
  <c r="IF147" i="1" s="1"/>
  <c r="HX147" i="1"/>
  <c r="HW147" i="1"/>
  <c r="HV147" i="1"/>
  <c r="HT147" i="1"/>
  <c r="HS147" i="1"/>
  <c r="HU147" i="1" s="1"/>
  <c r="HN147" i="1"/>
  <c r="HM147" i="1"/>
  <c r="HO147" i="1" s="1"/>
  <c r="HJ147" i="1"/>
  <c r="HH147" i="1"/>
  <c r="HG147" i="1"/>
  <c r="HE147" i="1"/>
  <c r="HD147" i="1"/>
  <c r="HF147" i="1" s="1"/>
  <c r="GZ147" i="1"/>
  <c r="GY147" i="1"/>
  <c r="GX147" i="1"/>
  <c r="GV147" i="1"/>
  <c r="GU147" i="1"/>
  <c r="GW147" i="1" s="1"/>
  <c r="GT147" i="1"/>
  <c r="GS147" i="1"/>
  <c r="GR147" i="1"/>
  <c r="GM147" i="1"/>
  <c r="GL147" i="1"/>
  <c r="GN147" i="1" s="1"/>
  <c r="GJ147" i="1"/>
  <c r="GI147" i="1"/>
  <c r="GK147" i="1" s="1"/>
  <c r="GG147" i="1"/>
  <c r="GF147" i="1"/>
  <c r="GH147" i="1" s="1"/>
  <c r="GD147" i="1"/>
  <c r="GE147" i="1" s="1"/>
  <c r="GC147" i="1"/>
  <c r="FX147" i="1"/>
  <c r="FW147" i="1"/>
  <c r="FY147" i="1" s="1"/>
  <c r="FV147" i="1"/>
  <c r="FU147" i="1"/>
  <c r="FT147" i="1"/>
  <c r="FR147" i="1"/>
  <c r="GA147" i="1" s="1"/>
  <c r="FQ147" i="1"/>
  <c r="FS147" i="1" s="1"/>
  <c r="FN147" i="1"/>
  <c r="FL147" i="1"/>
  <c r="FK147" i="1"/>
  <c r="FM147" i="1" s="1"/>
  <c r="FI147" i="1"/>
  <c r="FH147" i="1"/>
  <c r="FJ147" i="1" s="1"/>
  <c r="FF147" i="1"/>
  <c r="FE147" i="1"/>
  <c r="EZ147" i="1"/>
  <c r="EY147" i="1"/>
  <c r="FA147" i="1" s="1"/>
  <c r="EX147" i="1"/>
  <c r="EW147" i="1"/>
  <c r="EV147" i="1"/>
  <c r="ET147" i="1"/>
  <c r="FC147" i="1" s="1"/>
  <c r="ES147" i="1"/>
  <c r="EU147" i="1" s="1"/>
  <c r="EQ147" i="1"/>
  <c r="EP147" i="1"/>
  <c r="ER147" i="1" s="1"/>
  <c r="EK147" i="1"/>
  <c r="EJ147" i="1"/>
  <c r="EL147" i="1" s="1"/>
  <c r="EH147" i="1"/>
  <c r="EI147" i="1" s="1"/>
  <c r="EG147" i="1"/>
  <c r="EF147" i="1"/>
  <c r="EE147" i="1"/>
  <c r="ED147" i="1"/>
  <c r="EM147" i="1" s="1"/>
  <c r="EB147" i="1"/>
  <c r="EA147" i="1"/>
  <c r="EC147" i="1" s="1"/>
  <c r="DS147" i="1"/>
  <c r="DR147" i="1"/>
  <c r="DT147" i="1" s="1"/>
  <c r="DP147" i="1"/>
  <c r="DV147" i="1" s="1"/>
  <c r="DO147" i="1"/>
  <c r="DU147" i="1" s="1"/>
  <c r="DW147" i="1" s="1"/>
  <c r="DL147" i="1"/>
  <c r="DJ147" i="1"/>
  <c r="DK147" i="1" s="1"/>
  <c r="DI147" i="1"/>
  <c r="DH147" i="1"/>
  <c r="DG147" i="1"/>
  <c r="DF147" i="1"/>
  <c r="CZ147" i="1"/>
  <c r="DB147" i="1" s="1"/>
  <c r="CX147" i="1"/>
  <c r="CW147" i="1"/>
  <c r="CY147" i="1" s="1"/>
  <c r="CU147" i="1"/>
  <c r="CT147" i="1"/>
  <c r="CV147" i="1" s="1"/>
  <c r="CR147" i="1"/>
  <c r="DA147" i="1" s="1"/>
  <c r="CQ147" i="1"/>
  <c r="CL147" i="1"/>
  <c r="CM147" i="1" s="1"/>
  <c r="CK147" i="1"/>
  <c r="CJ147" i="1"/>
  <c r="CI147" i="1"/>
  <c r="CO147" i="1" s="1"/>
  <c r="CH147" i="1"/>
  <c r="CN147" i="1" s="1"/>
  <c r="CP147" i="1" s="1"/>
  <c r="CF147" i="1"/>
  <c r="CE147" i="1"/>
  <c r="CG147" i="1" s="1"/>
  <c r="CA147" i="1"/>
  <c r="BZ147" i="1"/>
  <c r="BY147" i="1"/>
  <c r="BW147" i="1"/>
  <c r="BV147" i="1"/>
  <c r="BX147" i="1" s="1"/>
  <c r="BT147" i="1"/>
  <c r="BS147" i="1"/>
  <c r="BQ147" i="1"/>
  <c r="BP147" i="1"/>
  <c r="BR147" i="1" s="1"/>
  <c r="BN147" i="1"/>
  <c r="BO147" i="1" s="1"/>
  <c r="BM147" i="1"/>
  <c r="BL147" i="1"/>
  <c r="BK147" i="1"/>
  <c r="BJ147" i="1"/>
  <c r="BE147" i="1"/>
  <c r="BD147" i="1"/>
  <c r="BC147" i="1"/>
  <c r="BB147" i="1"/>
  <c r="BH147" i="1" s="1"/>
  <c r="BA147" i="1"/>
  <c r="AY147" i="1"/>
  <c r="AX147" i="1"/>
  <c r="AZ147" i="1" s="1"/>
  <c r="AV147" i="1"/>
  <c r="AU147" i="1"/>
  <c r="AS147" i="1"/>
  <c r="AT147" i="1" s="1"/>
  <c r="AR147" i="1"/>
  <c r="AP147" i="1"/>
  <c r="AO147" i="1"/>
  <c r="AJ147" i="1"/>
  <c r="AI147" i="1"/>
  <c r="AK147" i="1" s="1"/>
  <c r="AG147" i="1"/>
  <c r="AF147" i="1"/>
  <c r="AH147" i="1" s="1"/>
  <c r="AD147" i="1"/>
  <c r="AC147" i="1"/>
  <c r="AE147" i="1" s="1"/>
  <c r="AA147" i="1"/>
  <c r="Z147" i="1"/>
  <c r="AB147" i="1" s="1"/>
  <c r="X147" i="1"/>
  <c r="W147" i="1"/>
  <c r="U147" i="1"/>
  <c r="V147" i="1" s="1"/>
  <c r="T147" i="1"/>
  <c r="R147" i="1"/>
  <c r="S147" i="1" s="1"/>
  <c r="Q147" i="1"/>
  <c r="P147" i="1"/>
  <c r="O147" i="1"/>
  <c r="N147" i="1"/>
  <c r="L147" i="1"/>
  <c r="K147" i="1"/>
  <c r="M147" i="1" s="1"/>
  <c r="I147" i="1"/>
  <c r="AM147" i="1" s="1"/>
  <c r="H147" i="1"/>
  <c r="F147" i="1"/>
  <c r="E147" i="1"/>
  <c r="G147" i="1" s="1"/>
  <c r="C147" i="1"/>
  <c r="B147" i="1"/>
  <c r="D147" i="1" s="1"/>
  <c r="LM146" i="1"/>
  <c r="LJ146" i="1"/>
  <c r="LE146" i="1"/>
  <c r="LG146" i="1" s="1"/>
  <c r="LC146" i="1"/>
  <c r="LF146" i="1" s="1"/>
  <c r="LB146" i="1"/>
  <c r="LA146" i="1"/>
  <c r="KX146" i="1"/>
  <c r="KU146" i="1"/>
  <c r="KR146" i="1"/>
  <c r="KO146" i="1"/>
  <c r="KL146" i="1"/>
  <c r="KI146" i="1"/>
  <c r="KH146" i="1"/>
  <c r="KG146" i="1"/>
  <c r="KE146" i="1"/>
  <c r="KD146" i="1"/>
  <c r="KF146" i="1" s="1"/>
  <c r="KC146" i="1"/>
  <c r="JZ146" i="1"/>
  <c r="JU146" i="1"/>
  <c r="JT146" i="1"/>
  <c r="JR146" i="1"/>
  <c r="JP146" i="1"/>
  <c r="JO146" i="1"/>
  <c r="JN146" i="1"/>
  <c r="JJ146" i="1"/>
  <c r="JI146" i="1"/>
  <c r="JK146" i="1" s="1"/>
  <c r="JH146" i="1"/>
  <c r="JE146" i="1"/>
  <c r="JB146" i="1"/>
  <c r="IV146" i="1"/>
  <c r="IU146" i="1"/>
  <c r="IT146" i="1"/>
  <c r="IS146" i="1"/>
  <c r="IP146" i="1"/>
  <c r="IM146" i="1"/>
  <c r="IF146" i="1"/>
  <c r="IE146" i="1"/>
  <c r="IH146" i="1" s="1"/>
  <c r="ID146" i="1"/>
  <c r="IA146" i="1"/>
  <c r="HX146" i="1"/>
  <c r="HU146" i="1"/>
  <c r="HR146" i="1"/>
  <c r="HQ146" i="1"/>
  <c r="II146" i="1" s="1"/>
  <c r="IX146" i="1" s="1"/>
  <c r="HP146" i="1"/>
  <c r="HO146" i="1"/>
  <c r="HL146" i="1"/>
  <c r="HI146" i="1"/>
  <c r="HF146" i="1"/>
  <c r="GZ146" i="1"/>
  <c r="GW146" i="1"/>
  <c r="GT146" i="1"/>
  <c r="GP146" i="1"/>
  <c r="GO146" i="1"/>
  <c r="GQ146" i="1" s="1"/>
  <c r="GN146" i="1"/>
  <c r="GK146" i="1"/>
  <c r="GH146" i="1"/>
  <c r="GE146" i="1"/>
  <c r="GB146" i="1"/>
  <c r="GA146" i="1"/>
  <c r="FZ146" i="1"/>
  <c r="FY146" i="1"/>
  <c r="FV146" i="1"/>
  <c r="FS146" i="1"/>
  <c r="FO146" i="1"/>
  <c r="FN146" i="1"/>
  <c r="FP146" i="1" s="1"/>
  <c r="FM146" i="1"/>
  <c r="FJ146" i="1"/>
  <c r="FG146" i="1"/>
  <c r="FC146" i="1"/>
  <c r="FD146" i="1" s="1"/>
  <c r="FB146" i="1"/>
  <c r="FA146" i="1"/>
  <c r="EX146" i="1"/>
  <c r="EU146" i="1"/>
  <c r="ER146" i="1"/>
  <c r="EN146" i="1"/>
  <c r="HB146" i="1" s="1"/>
  <c r="EM146" i="1"/>
  <c r="EO146" i="1" s="1"/>
  <c r="EL146" i="1"/>
  <c r="EI146" i="1"/>
  <c r="EF146" i="1"/>
  <c r="EC146" i="1"/>
  <c r="DV146" i="1"/>
  <c r="DU146" i="1"/>
  <c r="DW146" i="1" s="1"/>
  <c r="DT146" i="1"/>
  <c r="DQ146" i="1"/>
  <c r="DN146" i="1"/>
  <c r="DM146" i="1"/>
  <c r="DL146" i="1"/>
  <c r="DK146" i="1"/>
  <c r="DH146" i="1"/>
  <c r="DB146" i="1"/>
  <c r="DA146" i="1"/>
  <c r="CZ146" i="1"/>
  <c r="CY146" i="1"/>
  <c r="CV146" i="1"/>
  <c r="CS146" i="1"/>
  <c r="CP146" i="1"/>
  <c r="CO146" i="1"/>
  <c r="CN146" i="1"/>
  <c r="CM146" i="1"/>
  <c r="CJ146" i="1"/>
  <c r="CG146" i="1"/>
  <c r="CC146" i="1"/>
  <c r="CB146" i="1"/>
  <c r="CD146" i="1" s="1"/>
  <c r="CA146" i="1"/>
  <c r="BX146" i="1"/>
  <c r="BU146" i="1"/>
  <c r="BR146" i="1"/>
  <c r="BO146" i="1"/>
  <c r="BL146" i="1"/>
  <c r="BH146" i="1"/>
  <c r="BG146" i="1"/>
  <c r="DC146" i="1" s="1"/>
  <c r="BF146" i="1"/>
  <c r="BC146" i="1"/>
  <c r="AZ146" i="1"/>
  <c r="AW146" i="1"/>
  <c r="AT146" i="1"/>
  <c r="AQ146" i="1"/>
  <c r="AN146" i="1"/>
  <c r="AM146" i="1"/>
  <c r="AL146" i="1"/>
  <c r="AK146" i="1"/>
  <c r="AH146" i="1"/>
  <c r="AE146" i="1"/>
  <c r="AB146" i="1"/>
  <c r="Y146" i="1"/>
  <c r="V146" i="1"/>
  <c r="S146" i="1"/>
  <c r="P146" i="1"/>
  <c r="M146" i="1"/>
  <c r="J146" i="1"/>
  <c r="G146" i="1"/>
  <c r="D146" i="1"/>
  <c r="LM145" i="1"/>
  <c r="LJ145" i="1"/>
  <c r="LC145" i="1"/>
  <c r="LB145" i="1"/>
  <c r="LE145" i="1" s="1"/>
  <c r="LA145" i="1"/>
  <c r="KX145" i="1"/>
  <c r="KU145" i="1"/>
  <c r="KR145" i="1"/>
  <c r="KO145" i="1"/>
  <c r="KL145" i="1"/>
  <c r="KI145" i="1"/>
  <c r="KE145" i="1"/>
  <c r="KD145" i="1"/>
  <c r="KC145" i="1"/>
  <c r="KB145" i="1"/>
  <c r="JZ145" i="1"/>
  <c r="JV145" i="1"/>
  <c r="JW145" i="1" s="1"/>
  <c r="JU145" i="1"/>
  <c r="JT145" i="1"/>
  <c r="JQ145" i="1"/>
  <c r="JN145" i="1"/>
  <c r="JJ145" i="1"/>
  <c r="JI145" i="1"/>
  <c r="JK145" i="1" s="1"/>
  <c r="JH145" i="1"/>
  <c r="JE145" i="1"/>
  <c r="JB145" i="1"/>
  <c r="IU145" i="1"/>
  <c r="IT145" i="1"/>
  <c r="IV145" i="1" s="1"/>
  <c r="IS145" i="1"/>
  <c r="IP145" i="1"/>
  <c r="IM145" i="1"/>
  <c r="IF145" i="1"/>
  <c r="IG145" i="1" s="1"/>
  <c r="IE145" i="1"/>
  <c r="ID145" i="1"/>
  <c r="IA145" i="1"/>
  <c r="HX145" i="1"/>
  <c r="HU145" i="1"/>
  <c r="HQ145" i="1"/>
  <c r="II145" i="1" s="1"/>
  <c r="IX145" i="1" s="1"/>
  <c r="HP145" i="1"/>
  <c r="HO145" i="1"/>
  <c r="HL145" i="1"/>
  <c r="HI145" i="1"/>
  <c r="HF145" i="1"/>
  <c r="GZ145" i="1"/>
  <c r="GW145" i="1"/>
  <c r="GT145" i="1"/>
  <c r="GP145" i="1"/>
  <c r="GO145" i="1"/>
  <c r="GQ145" i="1" s="1"/>
  <c r="GN145" i="1"/>
  <c r="GK145" i="1"/>
  <c r="GH145" i="1"/>
  <c r="GE145" i="1"/>
  <c r="GB145" i="1"/>
  <c r="GA145" i="1"/>
  <c r="FZ145" i="1"/>
  <c r="FY145" i="1"/>
  <c r="FV145" i="1"/>
  <c r="FS145" i="1"/>
  <c r="FP145" i="1"/>
  <c r="FO145" i="1"/>
  <c r="FN145" i="1"/>
  <c r="FM145" i="1"/>
  <c r="FJ145" i="1"/>
  <c r="FG145" i="1"/>
  <c r="FC145" i="1"/>
  <c r="FB145" i="1"/>
  <c r="FD145" i="1" s="1"/>
  <c r="FA145" i="1"/>
  <c r="EX145" i="1"/>
  <c r="EU145" i="1"/>
  <c r="ER145" i="1"/>
  <c r="EN145" i="1"/>
  <c r="HB145" i="1" s="1"/>
  <c r="EM145" i="1"/>
  <c r="EO145" i="1" s="1"/>
  <c r="EL145" i="1"/>
  <c r="EI145" i="1"/>
  <c r="EF145" i="1"/>
  <c r="EC145" i="1"/>
  <c r="DV145" i="1"/>
  <c r="DW145" i="1" s="1"/>
  <c r="DU145" i="1"/>
  <c r="DT145" i="1"/>
  <c r="DQ145" i="1"/>
  <c r="DM145" i="1"/>
  <c r="DL145" i="1"/>
  <c r="DN145" i="1" s="1"/>
  <c r="DK145" i="1"/>
  <c r="DH145" i="1"/>
  <c r="DA145" i="1"/>
  <c r="CZ145" i="1"/>
  <c r="DB145" i="1" s="1"/>
  <c r="CY145" i="1"/>
  <c r="CV145" i="1"/>
  <c r="CS145" i="1"/>
  <c r="CP145" i="1"/>
  <c r="CO145" i="1"/>
  <c r="CN145" i="1"/>
  <c r="CM145" i="1"/>
  <c r="CJ145" i="1"/>
  <c r="CG145" i="1"/>
  <c r="CD145" i="1"/>
  <c r="CC145" i="1"/>
  <c r="CB145" i="1"/>
  <c r="CA145" i="1"/>
  <c r="BX145" i="1"/>
  <c r="BU145" i="1"/>
  <c r="BR145" i="1"/>
  <c r="BO145" i="1"/>
  <c r="BL145" i="1"/>
  <c r="BH145" i="1"/>
  <c r="BI145" i="1" s="1"/>
  <c r="BG145" i="1"/>
  <c r="DC145" i="1" s="1"/>
  <c r="BF145" i="1"/>
  <c r="BC145" i="1"/>
  <c r="AZ145" i="1"/>
  <c r="AW145" i="1"/>
  <c r="AT145" i="1"/>
  <c r="AQ145" i="1"/>
  <c r="AN145" i="1"/>
  <c r="AM145" i="1"/>
  <c r="AL145" i="1"/>
  <c r="AK145" i="1"/>
  <c r="AH145" i="1"/>
  <c r="AE145" i="1"/>
  <c r="AB145" i="1"/>
  <c r="Y145" i="1"/>
  <c r="V145" i="1"/>
  <c r="S145" i="1"/>
  <c r="P145" i="1"/>
  <c r="M145" i="1"/>
  <c r="J145" i="1"/>
  <c r="G145" i="1"/>
  <c r="D145" i="1"/>
  <c r="LM144" i="1"/>
  <c r="LJ144" i="1"/>
  <c r="LE144" i="1"/>
  <c r="LG144" i="1" s="1"/>
  <c r="LC144" i="1"/>
  <c r="LF144" i="1" s="1"/>
  <c r="LB144" i="1"/>
  <c r="LD144" i="1" s="1"/>
  <c r="LA144" i="1"/>
  <c r="KX144" i="1"/>
  <c r="KU144" i="1"/>
  <c r="KR144" i="1"/>
  <c r="KO144" i="1"/>
  <c r="KL144" i="1"/>
  <c r="KI144" i="1"/>
  <c r="KD144" i="1"/>
  <c r="KB144" i="1"/>
  <c r="KE144" i="1" s="1"/>
  <c r="KF144" i="1" s="1"/>
  <c r="JZ144" i="1"/>
  <c r="JV144" i="1"/>
  <c r="JU144" i="1"/>
  <c r="JT144" i="1"/>
  <c r="JQ144" i="1"/>
  <c r="JN144" i="1"/>
  <c r="JJ144" i="1"/>
  <c r="JK144" i="1" s="1"/>
  <c r="JI144" i="1"/>
  <c r="JH144" i="1"/>
  <c r="JE144" i="1"/>
  <c r="JB144" i="1"/>
  <c r="IV144" i="1"/>
  <c r="IU144" i="1"/>
  <c r="IT144" i="1"/>
  <c r="IS144" i="1"/>
  <c r="IP144" i="1"/>
  <c r="IM144" i="1"/>
  <c r="IH144" i="1"/>
  <c r="IF144" i="1"/>
  <c r="II144" i="1" s="1"/>
  <c r="IX144" i="1" s="1"/>
  <c r="IE144" i="1"/>
  <c r="ID144" i="1"/>
  <c r="IA144" i="1"/>
  <c r="HX144" i="1"/>
  <c r="HU144" i="1"/>
  <c r="HR144" i="1"/>
  <c r="HQ144" i="1"/>
  <c r="HP144" i="1"/>
  <c r="HO144" i="1"/>
  <c r="HL144" i="1"/>
  <c r="HI144" i="1"/>
  <c r="HF144" i="1"/>
  <c r="HB144" i="1"/>
  <c r="GZ144" i="1"/>
  <c r="GW144" i="1"/>
  <c r="GT144" i="1"/>
  <c r="GP144" i="1"/>
  <c r="GO144" i="1"/>
  <c r="GQ144" i="1" s="1"/>
  <c r="GN144" i="1"/>
  <c r="GK144" i="1"/>
  <c r="GH144" i="1"/>
  <c r="GE144" i="1"/>
  <c r="GB144" i="1"/>
  <c r="GA144" i="1"/>
  <c r="FZ144" i="1"/>
  <c r="FY144" i="1"/>
  <c r="FV144" i="1"/>
  <c r="FS144" i="1"/>
  <c r="FP144" i="1"/>
  <c r="FO144" i="1"/>
  <c r="FN144" i="1"/>
  <c r="FM144" i="1"/>
  <c r="FJ144" i="1"/>
  <c r="FG144" i="1"/>
  <c r="FC144" i="1"/>
  <c r="FB144" i="1"/>
  <c r="FD144" i="1" s="1"/>
  <c r="FA144" i="1"/>
  <c r="EX144" i="1"/>
  <c r="EU144" i="1"/>
  <c r="ER144" i="1"/>
  <c r="EN144" i="1"/>
  <c r="EO144" i="1" s="1"/>
  <c r="EM144" i="1"/>
  <c r="EL144" i="1"/>
  <c r="EI144" i="1"/>
  <c r="EF144" i="1"/>
  <c r="EC144" i="1"/>
  <c r="DV144" i="1"/>
  <c r="DU144" i="1"/>
  <c r="DT144" i="1"/>
  <c r="DQ144" i="1"/>
  <c r="DM144" i="1"/>
  <c r="DL144" i="1"/>
  <c r="DN144" i="1" s="1"/>
  <c r="DK144" i="1"/>
  <c r="DH144" i="1"/>
  <c r="DA144" i="1"/>
  <c r="CZ144" i="1"/>
  <c r="DB144" i="1" s="1"/>
  <c r="CY144" i="1"/>
  <c r="CV144" i="1"/>
  <c r="CS144" i="1"/>
  <c r="CP144" i="1"/>
  <c r="CO144" i="1"/>
  <c r="CN144" i="1"/>
  <c r="CM144" i="1"/>
  <c r="CJ144" i="1"/>
  <c r="CG144" i="1"/>
  <c r="CD144" i="1"/>
  <c r="CC144" i="1"/>
  <c r="CB144" i="1"/>
  <c r="CA144" i="1"/>
  <c r="BX144" i="1"/>
  <c r="BU144" i="1"/>
  <c r="BR144" i="1"/>
  <c r="BO144" i="1"/>
  <c r="BL144" i="1"/>
  <c r="BH144" i="1"/>
  <c r="BI144" i="1" s="1"/>
  <c r="BG144" i="1"/>
  <c r="DC144" i="1" s="1"/>
  <c r="BF144" i="1"/>
  <c r="BC144" i="1"/>
  <c r="AZ144" i="1"/>
  <c r="AW144" i="1"/>
  <c r="AT144" i="1"/>
  <c r="AQ144" i="1"/>
  <c r="AM144" i="1"/>
  <c r="AN144" i="1" s="1"/>
  <c r="AL144" i="1"/>
  <c r="AK144" i="1"/>
  <c r="AH144" i="1"/>
  <c r="AE144" i="1"/>
  <c r="AB144" i="1"/>
  <c r="Y144" i="1"/>
  <c r="V144" i="1"/>
  <c r="S144" i="1"/>
  <c r="P144" i="1"/>
  <c r="M144" i="1"/>
  <c r="J144" i="1"/>
  <c r="G144" i="1"/>
  <c r="D144" i="1"/>
  <c r="LM143" i="1"/>
  <c r="LJ143" i="1"/>
  <c r="LE143" i="1"/>
  <c r="LC143" i="1"/>
  <c r="LB143" i="1"/>
  <c r="LD143" i="1" s="1"/>
  <c r="LA143" i="1"/>
  <c r="KX143" i="1"/>
  <c r="KU143" i="1"/>
  <c r="KR143" i="1"/>
  <c r="KO143" i="1"/>
  <c r="KL143" i="1"/>
  <c r="KH143" i="1"/>
  <c r="KI143" i="1" s="1"/>
  <c r="KE143" i="1"/>
  <c r="KD143" i="1"/>
  <c r="KF143" i="1" s="1"/>
  <c r="KC143" i="1"/>
  <c r="JZ143" i="1"/>
  <c r="JW143" i="1"/>
  <c r="JV143" i="1"/>
  <c r="JU143" i="1"/>
  <c r="JT143" i="1"/>
  <c r="JQ143" i="1"/>
  <c r="JN143" i="1"/>
  <c r="JJ143" i="1"/>
  <c r="JI143" i="1"/>
  <c r="JH143" i="1"/>
  <c r="JE143" i="1"/>
  <c r="JB143" i="1"/>
  <c r="IX143" i="1"/>
  <c r="IV143" i="1"/>
  <c r="IU143" i="1"/>
  <c r="IT143" i="1"/>
  <c r="IS143" i="1"/>
  <c r="IP143" i="1"/>
  <c r="IM143" i="1"/>
  <c r="IH143" i="1"/>
  <c r="IG143" i="1"/>
  <c r="IF143" i="1"/>
  <c r="IE143" i="1"/>
  <c r="ID143" i="1"/>
  <c r="IA143" i="1"/>
  <c r="HX143" i="1"/>
  <c r="HU143" i="1"/>
  <c r="HR143" i="1"/>
  <c r="HQ143" i="1"/>
  <c r="II143" i="1" s="1"/>
  <c r="HP143" i="1"/>
  <c r="HO143" i="1"/>
  <c r="HL143" i="1"/>
  <c r="HI143" i="1"/>
  <c r="HF143" i="1"/>
  <c r="HB143" i="1"/>
  <c r="GZ143" i="1"/>
  <c r="GW143" i="1"/>
  <c r="GT143" i="1"/>
  <c r="GP143" i="1"/>
  <c r="GQ143" i="1" s="1"/>
  <c r="GO143" i="1"/>
  <c r="GN143" i="1"/>
  <c r="GK143" i="1"/>
  <c r="GH143" i="1"/>
  <c r="GE143" i="1"/>
  <c r="GA143" i="1"/>
  <c r="FZ143" i="1"/>
  <c r="GB143" i="1" s="1"/>
  <c r="FY143" i="1"/>
  <c r="FV143" i="1"/>
  <c r="FS143" i="1"/>
  <c r="FO143" i="1"/>
  <c r="FP143" i="1" s="1"/>
  <c r="FN143" i="1"/>
  <c r="FM143" i="1"/>
  <c r="FJ143" i="1"/>
  <c r="FG143" i="1"/>
  <c r="FD143" i="1"/>
  <c r="FC143" i="1"/>
  <c r="FB143" i="1"/>
  <c r="FA143" i="1"/>
  <c r="EX143" i="1"/>
  <c r="EU143" i="1"/>
  <c r="ER143" i="1"/>
  <c r="EN143" i="1"/>
  <c r="EM143" i="1"/>
  <c r="EL143" i="1"/>
  <c r="EI143" i="1"/>
  <c r="EF143" i="1"/>
  <c r="EC143" i="1"/>
  <c r="DW143" i="1"/>
  <c r="DV143" i="1"/>
  <c r="DU143" i="1"/>
  <c r="DT143" i="1"/>
  <c r="DQ143" i="1"/>
  <c r="DN143" i="1"/>
  <c r="DM143" i="1"/>
  <c r="DL143" i="1"/>
  <c r="DK143" i="1"/>
  <c r="DH143" i="1"/>
  <c r="DA143" i="1"/>
  <c r="CZ143" i="1"/>
  <c r="DB143" i="1" s="1"/>
  <c r="CY143" i="1"/>
  <c r="CV143" i="1"/>
  <c r="CS143" i="1"/>
  <c r="CO143" i="1"/>
  <c r="CN143" i="1"/>
  <c r="CP143" i="1" s="1"/>
  <c r="CM143" i="1"/>
  <c r="CJ143" i="1"/>
  <c r="CG143" i="1"/>
  <c r="CC143" i="1"/>
  <c r="CB143" i="1"/>
  <c r="CD143" i="1" s="1"/>
  <c r="CA143" i="1"/>
  <c r="BX143" i="1"/>
  <c r="BU143" i="1"/>
  <c r="BR143" i="1"/>
  <c r="BO143" i="1"/>
  <c r="BL143" i="1"/>
  <c r="BI143" i="1"/>
  <c r="BH143" i="1"/>
  <c r="DD143" i="1" s="1"/>
  <c r="BG143" i="1"/>
  <c r="DC143" i="1" s="1"/>
  <c r="BF143" i="1"/>
  <c r="BC143" i="1"/>
  <c r="AZ143" i="1"/>
  <c r="AW143" i="1"/>
  <c r="AT143" i="1"/>
  <c r="AQ143" i="1"/>
  <c r="AM143" i="1"/>
  <c r="DY143" i="1" s="1"/>
  <c r="AL143" i="1"/>
  <c r="AN143" i="1" s="1"/>
  <c r="AK143" i="1"/>
  <c r="AH143" i="1"/>
  <c r="AE143" i="1"/>
  <c r="AB143" i="1"/>
  <c r="Y143" i="1"/>
  <c r="V143" i="1"/>
  <c r="S143" i="1"/>
  <c r="P143" i="1"/>
  <c r="M143" i="1"/>
  <c r="J143" i="1"/>
  <c r="G143" i="1"/>
  <c r="D143" i="1"/>
  <c r="LM142" i="1"/>
  <c r="LJ142" i="1"/>
  <c r="LG142" i="1"/>
  <c r="LF142" i="1"/>
  <c r="LC142" i="1"/>
  <c r="LB142" i="1"/>
  <c r="LE142" i="1" s="1"/>
  <c r="LA142" i="1"/>
  <c r="KX142" i="1"/>
  <c r="KU142" i="1"/>
  <c r="KR142" i="1"/>
  <c r="KO142" i="1"/>
  <c r="KL142" i="1"/>
  <c r="KI142" i="1"/>
  <c r="KE142" i="1"/>
  <c r="KF142" i="1" s="1"/>
  <c r="KD142" i="1"/>
  <c r="KC142" i="1"/>
  <c r="JZ142" i="1"/>
  <c r="JV142" i="1"/>
  <c r="JU142" i="1"/>
  <c r="JW142" i="1" s="1"/>
  <c r="JT142" i="1"/>
  <c r="JQ142" i="1"/>
  <c r="JN142" i="1"/>
  <c r="JK142" i="1"/>
  <c r="JJ142" i="1"/>
  <c r="JI142" i="1"/>
  <c r="JH142" i="1"/>
  <c r="JE142" i="1"/>
  <c r="JB142" i="1"/>
  <c r="IV142" i="1"/>
  <c r="IU142" i="1"/>
  <c r="IT142" i="1"/>
  <c r="IS142" i="1"/>
  <c r="IP142" i="1"/>
  <c r="IM142" i="1"/>
  <c r="IF142" i="1"/>
  <c r="ID142" i="1"/>
  <c r="IA142" i="1"/>
  <c r="HZ142" i="1"/>
  <c r="HY142" i="1"/>
  <c r="HX142" i="1"/>
  <c r="HU142" i="1"/>
  <c r="HO142" i="1"/>
  <c r="HK142" i="1"/>
  <c r="HJ142" i="1"/>
  <c r="HP142" i="1" s="1"/>
  <c r="HI142" i="1"/>
  <c r="HF142" i="1"/>
  <c r="HA142" i="1"/>
  <c r="GZ142" i="1"/>
  <c r="GW142" i="1"/>
  <c r="GT142" i="1"/>
  <c r="GP142" i="1"/>
  <c r="GO142" i="1"/>
  <c r="GQ142" i="1" s="1"/>
  <c r="GN142" i="1"/>
  <c r="GK142" i="1"/>
  <c r="GH142" i="1"/>
  <c r="GE142" i="1"/>
  <c r="GB142" i="1"/>
  <c r="GA142" i="1"/>
  <c r="FZ142" i="1"/>
  <c r="FY142" i="1"/>
  <c r="FV142" i="1"/>
  <c r="FS142" i="1"/>
  <c r="FO142" i="1"/>
  <c r="FN142" i="1"/>
  <c r="FP142" i="1" s="1"/>
  <c r="FM142" i="1"/>
  <c r="FJ142" i="1"/>
  <c r="FG142" i="1"/>
  <c r="FC142" i="1"/>
  <c r="FD142" i="1" s="1"/>
  <c r="FB142" i="1"/>
  <c r="FA142" i="1"/>
  <c r="EX142" i="1"/>
  <c r="EU142" i="1"/>
  <c r="ER142" i="1"/>
  <c r="EN142" i="1"/>
  <c r="EM142" i="1"/>
  <c r="EO142" i="1" s="1"/>
  <c r="EL142" i="1"/>
  <c r="EI142" i="1"/>
  <c r="EF142" i="1"/>
  <c r="EC142" i="1"/>
  <c r="DW142" i="1"/>
  <c r="DV142" i="1"/>
  <c r="DU142" i="1"/>
  <c r="DT142" i="1"/>
  <c r="DQ142" i="1"/>
  <c r="DN142" i="1"/>
  <c r="DM142" i="1"/>
  <c r="DL142" i="1"/>
  <c r="DK142" i="1"/>
  <c r="DH142" i="1"/>
  <c r="DA142" i="1"/>
  <c r="CZ142" i="1"/>
  <c r="DB142" i="1" s="1"/>
  <c r="CY142" i="1"/>
  <c r="CV142" i="1"/>
  <c r="CS142" i="1"/>
  <c r="CP142" i="1"/>
  <c r="CO142" i="1"/>
  <c r="CN142" i="1"/>
  <c r="CM142" i="1"/>
  <c r="CJ142" i="1"/>
  <c r="CG142" i="1"/>
  <c r="CC142" i="1"/>
  <c r="CB142" i="1"/>
  <c r="CD142" i="1" s="1"/>
  <c r="CA142" i="1"/>
  <c r="BX142" i="1"/>
  <c r="BU142" i="1"/>
  <c r="BR142" i="1"/>
  <c r="BO142" i="1"/>
  <c r="BL142" i="1"/>
  <c r="BI142" i="1"/>
  <c r="BH142" i="1"/>
  <c r="DD142" i="1" s="1"/>
  <c r="BG142" i="1"/>
  <c r="DC142" i="1" s="1"/>
  <c r="DE142" i="1" s="1"/>
  <c r="BF142" i="1"/>
  <c r="BC142" i="1"/>
  <c r="AZ142" i="1"/>
  <c r="AW142" i="1"/>
  <c r="AT142" i="1"/>
  <c r="AQ142" i="1"/>
  <c r="AN142" i="1"/>
  <c r="AM142" i="1"/>
  <c r="DY142" i="1" s="1"/>
  <c r="AL142" i="1"/>
  <c r="AK142" i="1"/>
  <c r="AH142" i="1"/>
  <c r="AE142" i="1"/>
  <c r="AB142" i="1"/>
  <c r="Y142" i="1"/>
  <c r="V142" i="1"/>
  <c r="S142" i="1"/>
  <c r="P142" i="1"/>
  <c r="M142" i="1"/>
  <c r="J142" i="1"/>
  <c r="G142" i="1"/>
  <c r="D142" i="1"/>
  <c r="LM141" i="1"/>
  <c r="LI141" i="1"/>
  <c r="LI147" i="1" s="1"/>
  <c r="LH141" i="1"/>
  <c r="LJ141" i="1" s="1"/>
  <c r="LF141" i="1"/>
  <c r="LE141" i="1"/>
  <c r="LC141" i="1"/>
  <c r="LD141" i="1" s="1"/>
  <c r="LB141" i="1"/>
  <c r="LA141" i="1"/>
  <c r="KX141" i="1"/>
  <c r="KU141" i="1"/>
  <c r="KR141" i="1"/>
  <c r="KO141" i="1"/>
  <c r="KL141" i="1"/>
  <c r="KI141" i="1"/>
  <c r="KE141" i="1"/>
  <c r="KD141" i="1"/>
  <c r="KF141" i="1" s="1"/>
  <c r="KC141" i="1"/>
  <c r="JZ141" i="1"/>
  <c r="JW141" i="1"/>
  <c r="JV141" i="1"/>
  <c r="JU141" i="1"/>
  <c r="JT141" i="1"/>
  <c r="JQ141" i="1"/>
  <c r="JN141" i="1"/>
  <c r="JJ141" i="1"/>
  <c r="JI141" i="1"/>
  <c r="JK141" i="1" s="1"/>
  <c r="JH141" i="1"/>
  <c r="JE141" i="1"/>
  <c r="JB141" i="1"/>
  <c r="IV141" i="1"/>
  <c r="IU141" i="1"/>
  <c r="IT141" i="1"/>
  <c r="IS141" i="1"/>
  <c r="IP141" i="1"/>
  <c r="IM141" i="1"/>
  <c r="IH141" i="1"/>
  <c r="IW141" i="1" s="1"/>
  <c r="IG141" i="1"/>
  <c r="IF141" i="1"/>
  <c r="IE141" i="1"/>
  <c r="ID141" i="1"/>
  <c r="IA141" i="1"/>
  <c r="HX141" i="1"/>
  <c r="HU141" i="1"/>
  <c r="HR141" i="1"/>
  <c r="HQ141" i="1"/>
  <c r="II141" i="1" s="1"/>
  <c r="IX141" i="1" s="1"/>
  <c r="HP141" i="1"/>
  <c r="HO141" i="1"/>
  <c r="HL141" i="1"/>
  <c r="HI141" i="1"/>
  <c r="HF141" i="1"/>
  <c r="GZ141" i="1"/>
  <c r="GW141" i="1"/>
  <c r="GT141" i="1"/>
  <c r="GP141" i="1"/>
  <c r="GQ141" i="1" s="1"/>
  <c r="GO141" i="1"/>
  <c r="GN141" i="1"/>
  <c r="GK141" i="1"/>
  <c r="GH141" i="1"/>
  <c r="GE141" i="1"/>
  <c r="GA141" i="1"/>
  <c r="FZ141" i="1"/>
  <c r="GB141" i="1" s="1"/>
  <c r="FY141" i="1"/>
  <c r="FV141" i="1"/>
  <c r="FS141" i="1"/>
  <c r="FO141" i="1"/>
  <c r="FP141" i="1" s="1"/>
  <c r="FN141" i="1"/>
  <c r="FM141" i="1"/>
  <c r="FJ141" i="1"/>
  <c r="FG141" i="1"/>
  <c r="FD141" i="1"/>
  <c r="FC141" i="1"/>
  <c r="FB141" i="1"/>
  <c r="FA141" i="1"/>
  <c r="EX141" i="1"/>
  <c r="EU141" i="1"/>
  <c r="ER141" i="1"/>
  <c r="EN141" i="1"/>
  <c r="HB141" i="1" s="1"/>
  <c r="EM141" i="1"/>
  <c r="HA141" i="1" s="1"/>
  <c r="EL141" i="1"/>
  <c r="EI141" i="1"/>
  <c r="EF141" i="1"/>
  <c r="EC141" i="1"/>
  <c r="DW141" i="1"/>
  <c r="DV141" i="1"/>
  <c r="DU141" i="1"/>
  <c r="DT141" i="1"/>
  <c r="DQ141" i="1"/>
  <c r="DM141" i="1"/>
  <c r="DL141" i="1"/>
  <c r="DN141" i="1" s="1"/>
  <c r="DK141" i="1"/>
  <c r="DH141" i="1"/>
  <c r="DB141" i="1"/>
  <c r="DA141" i="1"/>
  <c r="CZ141" i="1"/>
  <c r="CY141" i="1"/>
  <c r="CV141" i="1"/>
  <c r="CS141" i="1"/>
  <c r="CO141" i="1"/>
  <c r="CN141" i="1"/>
  <c r="CP141" i="1" s="1"/>
  <c r="CM141" i="1"/>
  <c r="CJ141" i="1"/>
  <c r="CG141" i="1"/>
  <c r="CC141" i="1"/>
  <c r="CD141" i="1" s="1"/>
  <c r="CB141" i="1"/>
  <c r="CA141" i="1"/>
  <c r="BX141" i="1"/>
  <c r="BU141" i="1"/>
  <c r="BR141" i="1"/>
  <c r="BO141" i="1"/>
  <c r="BL141" i="1"/>
  <c r="BI141" i="1"/>
  <c r="BH141" i="1"/>
  <c r="DD141" i="1" s="1"/>
  <c r="BG141" i="1"/>
  <c r="DC141" i="1" s="1"/>
  <c r="DE141" i="1" s="1"/>
  <c r="BF141" i="1"/>
  <c r="BC141" i="1"/>
  <c r="AZ141" i="1"/>
  <c r="AW141" i="1"/>
  <c r="AT141" i="1"/>
  <c r="AQ141" i="1"/>
  <c r="AM141" i="1"/>
  <c r="DY141" i="1" s="1"/>
  <c r="AL141" i="1"/>
  <c r="AN141" i="1" s="1"/>
  <c r="AK141" i="1"/>
  <c r="AH141" i="1"/>
  <c r="AE141" i="1"/>
  <c r="AB141" i="1"/>
  <c r="Y141" i="1"/>
  <c r="V141" i="1"/>
  <c r="S141" i="1"/>
  <c r="P141" i="1"/>
  <c r="M141" i="1"/>
  <c r="J141" i="1"/>
  <c r="G141" i="1"/>
  <c r="D141" i="1"/>
  <c r="LM140" i="1"/>
  <c r="LJ140" i="1"/>
  <c r="LF140" i="1"/>
  <c r="LD140" i="1"/>
  <c r="LC140" i="1"/>
  <c r="LB140" i="1"/>
  <c r="LE140" i="1" s="1"/>
  <c r="LG140" i="1" s="1"/>
  <c r="LA140" i="1"/>
  <c r="KX140" i="1"/>
  <c r="KU140" i="1"/>
  <c r="KR140" i="1"/>
  <c r="KO140" i="1"/>
  <c r="KL140" i="1"/>
  <c r="KI140" i="1"/>
  <c r="KE140" i="1"/>
  <c r="KF140" i="1" s="1"/>
  <c r="KD140" i="1"/>
  <c r="KC140" i="1"/>
  <c r="JZ140" i="1"/>
  <c r="JV140" i="1"/>
  <c r="JW140" i="1" s="1"/>
  <c r="JU140" i="1"/>
  <c r="JT140" i="1"/>
  <c r="JQ140" i="1"/>
  <c r="JN140" i="1"/>
  <c r="JI140" i="1"/>
  <c r="JH140" i="1"/>
  <c r="JE140" i="1"/>
  <c r="JA140" i="1"/>
  <c r="IZ140" i="1"/>
  <c r="IZ147" i="1" s="1"/>
  <c r="IV140" i="1"/>
  <c r="IU140" i="1"/>
  <c r="IT140" i="1"/>
  <c r="IS140" i="1"/>
  <c r="IP140" i="1"/>
  <c r="IM140" i="1"/>
  <c r="IF140" i="1"/>
  <c r="IE140" i="1"/>
  <c r="IG140" i="1" s="1"/>
  <c r="ID140" i="1"/>
  <c r="IA140" i="1"/>
  <c r="HX140" i="1"/>
  <c r="HU140" i="1"/>
  <c r="HR140" i="1"/>
  <c r="HQ140" i="1"/>
  <c r="II140" i="1" s="1"/>
  <c r="IX140" i="1" s="1"/>
  <c r="HP140" i="1"/>
  <c r="HO140" i="1"/>
  <c r="HL140" i="1"/>
  <c r="HI140" i="1"/>
  <c r="HF140" i="1"/>
  <c r="GZ140" i="1"/>
  <c r="GW140" i="1"/>
  <c r="GT140" i="1"/>
  <c r="GQ140" i="1"/>
  <c r="GP140" i="1"/>
  <c r="GO140" i="1"/>
  <c r="GN140" i="1"/>
  <c r="GK140" i="1"/>
  <c r="GH140" i="1"/>
  <c r="GE140" i="1"/>
  <c r="GA140" i="1"/>
  <c r="FZ140" i="1"/>
  <c r="FY140" i="1"/>
  <c r="FV140" i="1"/>
  <c r="FS140" i="1"/>
  <c r="FO140" i="1"/>
  <c r="FP140" i="1" s="1"/>
  <c r="FN140" i="1"/>
  <c r="FM140" i="1"/>
  <c r="FJ140" i="1"/>
  <c r="FG140" i="1"/>
  <c r="FD140" i="1"/>
  <c r="FC140" i="1"/>
  <c r="FB140" i="1"/>
  <c r="FA140" i="1"/>
  <c r="EX140" i="1"/>
  <c r="EU140" i="1"/>
  <c r="ER140" i="1"/>
  <c r="EN140" i="1"/>
  <c r="EO140" i="1" s="1"/>
  <c r="EM140" i="1"/>
  <c r="HA140" i="1" s="1"/>
  <c r="EL140" i="1"/>
  <c r="EI140" i="1"/>
  <c r="EF140" i="1"/>
  <c r="EC140" i="1"/>
  <c r="DV140" i="1"/>
  <c r="DU140" i="1"/>
  <c r="DW140" i="1" s="1"/>
  <c r="DT140" i="1"/>
  <c r="DQ140" i="1"/>
  <c r="DN140" i="1"/>
  <c r="DM140" i="1"/>
  <c r="DL140" i="1"/>
  <c r="DK140" i="1"/>
  <c r="DH140" i="1"/>
  <c r="DC140" i="1"/>
  <c r="DB140" i="1"/>
  <c r="DA140" i="1"/>
  <c r="CZ140" i="1"/>
  <c r="CY140" i="1"/>
  <c r="CV140" i="1"/>
  <c r="CS140" i="1"/>
  <c r="CO140" i="1"/>
  <c r="CN140" i="1"/>
  <c r="CM140" i="1"/>
  <c r="CJ140" i="1"/>
  <c r="CG140" i="1"/>
  <c r="CC140" i="1"/>
  <c r="CD140" i="1" s="1"/>
  <c r="CB140" i="1"/>
  <c r="CA140" i="1"/>
  <c r="BX140" i="1"/>
  <c r="BU140" i="1"/>
  <c r="BR140" i="1"/>
  <c r="BO140" i="1"/>
  <c r="BL140" i="1"/>
  <c r="BI140" i="1"/>
  <c r="BH140" i="1"/>
  <c r="BG140" i="1"/>
  <c r="BF140" i="1"/>
  <c r="BC140" i="1"/>
  <c r="AZ140" i="1"/>
  <c r="AW140" i="1"/>
  <c r="AT140" i="1"/>
  <c r="AQ140" i="1"/>
  <c r="AM140" i="1"/>
  <c r="AL140" i="1"/>
  <c r="AK140" i="1"/>
  <c r="AH140" i="1"/>
  <c r="AE140" i="1"/>
  <c r="AB140" i="1"/>
  <c r="Y140" i="1"/>
  <c r="V140" i="1"/>
  <c r="S140" i="1"/>
  <c r="P140" i="1"/>
  <c r="M140" i="1"/>
  <c r="J140" i="1"/>
  <c r="G140" i="1"/>
  <c r="D140" i="1"/>
  <c r="LM139" i="1"/>
  <c r="LJ139" i="1"/>
  <c r="LD139" i="1"/>
  <c r="LC139" i="1"/>
  <c r="LB139" i="1"/>
  <c r="LA139" i="1"/>
  <c r="KX139" i="1"/>
  <c r="KU139" i="1"/>
  <c r="KR139" i="1"/>
  <c r="KO139" i="1"/>
  <c r="KL139" i="1"/>
  <c r="KH139" i="1"/>
  <c r="KG139" i="1"/>
  <c r="KG147" i="1" s="1"/>
  <c r="KE139" i="1"/>
  <c r="KA139" i="1"/>
  <c r="JZ139" i="1"/>
  <c r="JU139" i="1"/>
  <c r="JT139" i="1"/>
  <c r="JR139" i="1"/>
  <c r="JR147" i="1" s="1"/>
  <c r="JT147" i="1" s="1"/>
  <c r="JP139" i="1"/>
  <c r="JO139" i="1"/>
  <c r="JO147" i="1" s="1"/>
  <c r="JN139" i="1"/>
  <c r="JK139" i="1"/>
  <c r="JJ139" i="1"/>
  <c r="JI139" i="1"/>
  <c r="JH139" i="1"/>
  <c r="JE139" i="1"/>
  <c r="JB139" i="1"/>
  <c r="IX139" i="1"/>
  <c r="IU139" i="1"/>
  <c r="IV139" i="1" s="1"/>
  <c r="IT139" i="1"/>
  <c r="IS139" i="1"/>
  <c r="IP139" i="1"/>
  <c r="IM139" i="1"/>
  <c r="II139" i="1"/>
  <c r="IG139" i="1"/>
  <c r="IF139" i="1"/>
  <c r="IE139" i="1"/>
  <c r="ID139" i="1"/>
  <c r="IA139" i="1"/>
  <c r="HX139" i="1"/>
  <c r="HU139" i="1"/>
  <c r="HQ139" i="1"/>
  <c r="HR139" i="1" s="1"/>
  <c r="HP139" i="1"/>
  <c r="IH139" i="1" s="1"/>
  <c r="HO139" i="1"/>
  <c r="HL139" i="1"/>
  <c r="HI139" i="1"/>
  <c r="HF139" i="1"/>
  <c r="GZ139" i="1"/>
  <c r="GW139" i="1"/>
  <c r="GT139" i="1"/>
  <c r="GP139" i="1"/>
  <c r="GO139" i="1"/>
  <c r="GN139" i="1"/>
  <c r="GK139" i="1"/>
  <c r="GH139" i="1"/>
  <c r="GE139" i="1"/>
  <c r="GA139" i="1"/>
  <c r="FZ139" i="1"/>
  <c r="GB139" i="1" s="1"/>
  <c r="FY139" i="1"/>
  <c r="FV139" i="1"/>
  <c r="FS139" i="1"/>
  <c r="FO139" i="1"/>
  <c r="FN139" i="1"/>
  <c r="FP139" i="1" s="1"/>
  <c r="FM139" i="1"/>
  <c r="FJ139" i="1"/>
  <c r="FG139" i="1"/>
  <c r="FC139" i="1"/>
  <c r="FD139" i="1" s="1"/>
  <c r="FB139" i="1"/>
  <c r="FA139" i="1"/>
  <c r="EX139" i="1"/>
  <c r="EU139" i="1"/>
  <c r="ER139" i="1"/>
  <c r="EO139" i="1"/>
  <c r="EN139" i="1"/>
  <c r="HB139" i="1" s="1"/>
  <c r="EM139" i="1"/>
  <c r="EL139" i="1"/>
  <c r="EI139" i="1"/>
  <c r="EF139" i="1"/>
  <c r="EC139" i="1"/>
  <c r="DW139" i="1"/>
  <c r="DV139" i="1"/>
  <c r="DU139" i="1"/>
  <c r="DT139" i="1"/>
  <c r="DQ139" i="1"/>
  <c r="DN139" i="1"/>
  <c r="DM139" i="1"/>
  <c r="DL139" i="1"/>
  <c r="DK139" i="1"/>
  <c r="DH139" i="1"/>
  <c r="DB139" i="1"/>
  <c r="DA139" i="1"/>
  <c r="CZ139" i="1"/>
  <c r="CY139" i="1"/>
  <c r="CV139" i="1"/>
  <c r="CS139" i="1"/>
  <c r="CP139" i="1"/>
  <c r="CO139" i="1"/>
  <c r="CN139" i="1"/>
  <c r="CM139" i="1"/>
  <c r="CJ139" i="1"/>
  <c r="CG139" i="1"/>
  <c r="CC139" i="1"/>
  <c r="CB139" i="1"/>
  <c r="CD139" i="1" s="1"/>
  <c r="CA139" i="1"/>
  <c r="BX139" i="1"/>
  <c r="BU139" i="1"/>
  <c r="BR139" i="1"/>
  <c r="BO139" i="1"/>
  <c r="BL139" i="1"/>
  <c r="BH139" i="1"/>
  <c r="BI139" i="1" s="1"/>
  <c r="BG139" i="1"/>
  <c r="DC139" i="1" s="1"/>
  <c r="BF139" i="1"/>
  <c r="BC139" i="1"/>
  <c r="AZ139" i="1"/>
  <c r="AW139" i="1"/>
  <c r="AT139" i="1"/>
  <c r="AQ139" i="1"/>
  <c r="AM139" i="1"/>
  <c r="AL139" i="1"/>
  <c r="AK139" i="1"/>
  <c r="AH139" i="1"/>
  <c r="AE139" i="1"/>
  <c r="AB139" i="1"/>
  <c r="Y139" i="1"/>
  <c r="V139" i="1"/>
  <c r="S139" i="1"/>
  <c r="P139" i="1"/>
  <c r="M139" i="1"/>
  <c r="J139" i="1"/>
  <c r="G139" i="1"/>
  <c r="D139" i="1"/>
  <c r="LM138" i="1"/>
  <c r="LJ138" i="1"/>
  <c r="LE138" i="1"/>
  <c r="LC138" i="1"/>
  <c r="LB138" i="1"/>
  <c r="LA138" i="1"/>
  <c r="KX138" i="1"/>
  <c r="KU138" i="1"/>
  <c r="KR138" i="1"/>
  <c r="KO138" i="1"/>
  <c r="KL138" i="1"/>
  <c r="KI138" i="1"/>
  <c r="KE138" i="1"/>
  <c r="KD138" i="1"/>
  <c r="KC138" i="1"/>
  <c r="JZ138" i="1"/>
  <c r="JV138" i="1"/>
  <c r="JU138" i="1"/>
  <c r="JW138" i="1" s="1"/>
  <c r="JT138" i="1"/>
  <c r="JQ138" i="1"/>
  <c r="JN138" i="1"/>
  <c r="JJ138" i="1"/>
  <c r="JK138" i="1" s="1"/>
  <c r="JI138" i="1"/>
  <c r="JH138" i="1"/>
  <c r="JE138" i="1"/>
  <c r="JB138" i="1"/>
  <c r="IV138" i="1"/>
  <c r="IU138" i="1"/>
  <c r="IT138" i="1"/>
  <c r="IS138" i="1"/>
  <c r="IP138" i="1"/>
  <c r="IM138" i="1"/>
  <c r="IF138" i="1"/>
  <c r="II138" i="1" s="1"/>
  <c r="IX138" i="1" s="1"/>
  <c r="IE138" i="1"/>
  <c r="ID138" i="1"/>
  <c r="IA138" i="1"/>
  <c r="HX138" i="1"/>
  <c r="HU138" i="1"/>
  <c r="HR138" i="1"/>
  <c r="HQ138" i="1"/>
  <c r="HP138" i="1"/>
  <c r="HO138" i="1"/>
  <c r="HL138" i="1"/>
  <c r="HI138" i="1"/>
  <c r="HF138" i="1"/>
  <c r="GZ138" i="1"/>
  <c r="GW138" i="1"/>
  <c r="GT138" i="1"/>
  <c r="GQ138" i="1"/>
  <c r="GP138" i="1"/>
  <c r="GO138" i="1"/>
  <c r="GN138" i="1"/>
  <c r="GK138" i="1"/>
  <c r="GH138" i="1"/>
  <c r="GE138" i="1"/>
  <c r="GA138" i="1"/>
  <c r="FZ138" i="1"/>
  <c r="GB138" i="1" s="1"/>
  <c r="FY138" i="1"/>
  <c r="FV138" i="1"/>
  <c r="FS138" i="1"/>
  <c r="FO138" i="1"/>
  <c r="FP138" i="1" s="1"/>
  <c r="FN138" i="1"/>
  <c r="FM138" i="1"/>
  <c r="FJ138" i="1"/>
  <c r="FG138" i="1"/>
  <c r="FD138" i="1"/>
  <c r="FC138" i="1"/>
  <c r="FB138" i="1"/>
  <c r="FA138" i="1"/>
  <c r="EX138" i="1"/>
  <c r="EU138" i="1"/>
  <c r="ER138" i="1"/>
  <c r="EN138" i="1"/>
  <c r="EO138" i="1" s="1"/>
  <c r="EM138" i="1"/>
  <c r="HA138" i="1" s="1"/>
  <c r="EL138" i="1"/>
  <c r="EI138" i="1"/>
  <c r="EF138" i="1"/>
  <c r="EC138" i="1"/>
  <c r="DV138" i="1"/>
  <c r="DU138" i="1"/>
  <c r="DW138" i="1" s="1"/>
  <c r="DT138" i="1"/>
  <c r="DQ138" i="1"/>
  <c r="DN138" i="1"/>
  <c r="DM138" i="1"/>
  <c r="DL138" i="1"/>
  <c r="DK138" i="1"/>
  <c r="DH138" i="1"/>
  <c r="DB138" i="1"/>
  <c r="DA138" i="1"/>
  <c r="CZ138" i="1"/>
  <c r="CY138" i="1"/>
  <c r="CV138" i="1"/>
  <c r="CS138" i="1"/>
  <c r="CO138" i="1"/>
  <c r="CN138" i="1"/>
  <c r="CP138" i="1" s="1"/>
  <c r="CM138" i="1"/>
  <c r="CJ138" i="1"/>
  <c r="CG138" i="1"/>
  <c r="CC138" i="1"/>
  <c r="CD138" i="1" s="1"/>
  <c r="CB138" i="1"/>
  <c r="CA138" i="1"/>
  <c r="BX138" i="1"/>
  <c r="BU138" i="1"/>
  <c r="BR138" i="1"/>
  <c r="BO138" i="1"/>
  <c r="BL138" i="1"/>
  <c r="BH138" i="1"/>
  <c r="BG138" i="1"/>
  <c r="BF138" i="1"/>
  <c r="BC138" i="1"/>
  <c r="AZ138" i="1"/>
  <c r="AW138" i="1"/>
  <c r="AT138" i="1"/>
  <c r="AQ138" i="1"/>
  <c r="AM138" i="1"/>
  <c r="AL138" i="1"/>
  <c r="AK138" i="1"/>
  <c r="AH138" i="1"/>
  <c r="AE138" i="1"/>
  <c r="AB138" i="1"/>
  <c r="Y138" i="1"/>
  <c r="V138" i="1"/>
  <c r="S138" i="1"/>
  <c r="P138" i="1"/>
  <c r="M138" i="1"/>
  <c r="J138" i="1"/>
  <c r="G138" i="1"/>
  <c r="D138" i="1"/>
  <c r="LM137" i="1"/>
  <c r="LJ137" i="1"/>
  <c r="LF137" i="1"/>
  <c r="LD137" i="1"/>
  <c r="LC137" i="1"/>
  <c r="LB137" i="1"/>
  <c r="LE137" i="1" s="1"/>
  <c r="LG137" i="1" s="1"/>
  <c r="LA137" i="1"/>
  <c r="KX137" i="1"/>
  <c r="KU137" i="1"/>
  <c r="KR137" i="1"/>
  <c r="KO137" i="1"/>
  <c r="KL137" i="1"/>
  <c r="KI137" i="1"/>
  <c r="KF137" i="1"/>
  <c r="KE137" i="1"/>
  <c r="KD137" i="1"/>
  <c r="KC137" i="1"/>
  <c r="JZ137" i="1"/>
  <c r="JV137" i="1"/>
  <c r="JT137" i="1"/>
  <c r="JQ137" i="1"/>
  <c r="JP137" i="1"/>
  <c r="JO137" i="1"/>
  <c r="JU137" i="1" s="1"/>
  <c r="JN137" i="1"/>
  <c r="JJ137" i="1"/>
  <c r="JK137" i="1" s="1"/>
  <c r="JI137" i="1"/>
  <c r="JH137" i="1"/>
  <c r="JE137" i="1"/>
  <c r="JB137" i="1"/>
  <c r="IV137" i="1"/>
  <c r="IU137" i="1"/>
  <c r="IT137" i="1"/>
  <c r="IS137" i="1"/>
  <c r="IP137" i="1"/>
  <c r="IM137" i="1"/>
  <c r="IF137" i="1"/>
  <c r="II137" i="1" s="1"/>
  <c r="IX137" i="1" s="1"/>
  <c r="IE137" i="1"/>
  <c r="ID137" i="1"/>
  <c r="IA137" i="1"/>
  <c r="HX137" i="1"/>
  <c r="HU137" i="1"/>
  <c r="HQ137" i="1"/>
  <c r="HP137" i="1"/>
  <c r="HO137" i="1"/>
  <c r="HL137" i="1"/>
  <c r="HI137" i="1"/>
  <c r="HF137" i="1"/>
  <c r="HB137" i="1"/>
  <c r="GZ137" i="1"/>
  <c r="GW137" i="1"/>
  <c r="GT137" i="1"/>
  <c r="GQ137" i="1"/>
  <c r="GP137" i="1"/>
  <c r="GO137" i="1"/>
  <c r="GN137" i="1"/>
  <c r="GK137" i="1"/>
  <c r="GH137" i="1"/>
  <c r="GE137" i="1"/>
  <c r="GA137" i="1"/>
  <c r="GB137" i="1" s="1"/>
  <c r="FZ137" i="1"/>
  <c r="FY137" i="1"/>
  <c r="FV137" i="1"/>
  <c r="FS137" i="1"/>
  <c r="FP137" i="1"/>
  <c r="FO137" i="1"/>
  <c r="FN137" i="1"/>
  <c r="FM137" i="1"/>
  <c r="FJ137" i="1"/>
  <c r="FG137" i="1"/>
  <c r="FC137" i="1"/>
  <c r="FB137" i="1"/>
  <c r="FD137" i="1" s="1"/>
  <c r="FA137" i="1"/>
  <c r="EX137" i="1"/>
  <c r="EU137" i="1"/>
  <c r="ER137" i="1"/>
  <c r="EN137" i="1"/>
  <c r="EO137" i="1" s="1"/>
  <c r="EM137" i="1"/>
  <c r="EL137" i="1"/>
  <c r="EI137" i="1"/>
  <c r="EF137" i="1"/>
  <c r="EC137" i="1"/>
  <c r="DV137" i="1"/>
  <c r="DU137" i="1"/>
  <c r="DT137" i="1"/>
  <c r="DQ137" i="1"/>
  <c r="DM137" i="1"/>
  <c r="DL137" i="1"/>
  <c r="DN137" i="1" s="1"/>
  <c r="DK137" i="1"/>
  <c r="DH137" i="1"/>
  <c r="DA137" i="1"/>
  <c r="CZ137" i="1"/>
  <c r="DB137" i="1" s="1"/>
  <c r="CY137" i="1"/>
  <c r="CV137" i="1"/>
  <c r="CS137" i="1"/>
  <c r="CO137" i="1"/>
  <c r="CP137" i="1" s="1"/>
  <c r="CN137" i="1"/>
  <c r="CM137" i="1"/>
  <c r="CJ137" i="1"/>
  <c r="CG137" i="1"/>
  <c r="CA137" i="1"/>
  <c r="BW137" i="1"/>
  <c r="BV137" i="1"/>
  <c r="BX137" i="1" s="1"/>
  <c r="BT137" i="1"/>
  <c r="CC137" i="1" s="1"/>
  <c r="BS137" i="1"/>
  <c r="CB137" i="1" s="1"/>
  <c r="BR137" i="1"/>
  <c r="BO137" i="1"/>
  <c r="BL137" i="1"/>
  <c r="BH137" i="1"/>
  <c r="BG137" i="1"/>
  <c r="BF137" i="1"/>
  <c r="BC137" i="1"/>
  <c r="AZ137" i="1"/>
  <c r="AW137" i="1"/>
  <c r="AT137" i="1"/>
  <c r="AQ137" i="1"/>
  <c r="AM137" i="1"/>
  <c r="AL137" i="1"/>
  <c r="AN137" i="1" s="1"/>
  <c r="AK137" i="1"/>
  <c r="AH137" i="1"/>
  <c r="AE137" i="1"/>
  <c r="AB137" i="1"/>
  <c r="Y137" i="1"/>
  <c r="V137" i="1"/>
  <c r="S137" i="1"/>
  <c r="P137" i="1"/>
  <c r="M137" i="1"/>
  <c r="J137" i="1"/>
  <c r="G137" i="1"/>
  <c r="D137" i="1"/>
  <c r="LM136" i="1"/>
  <c r="LJ136" i="1"/>
  <c r="LC136" i="1"/>
  <c r="LB136" i="1"/>
  <c r="LA136" i="1"/>
  <c r="KX136" i="1"/>
  <c r="KU136" i="1"/>
  <c r="KR136" i="1"/>
  <c r="KO136" i="1"/>
  <c r="KL136" i="1"/>
  <c r="KH136" i="1"/>
  <c r="KG136" i="1"/>
  <c r="KF136" i="1"/>
  <c r="KE136" i="1"/>
  <c r="KD136" i="1"/>
  <c r="KC136" i="1"/>
  <c r="JZ136" i="1"/>
  <c r="JV136" i="1"/>
  <c r="JU136" i="1"/>
  <c r="JW136" i="1" s="1"/>
  <c r="JT136" i="1"/>
  <c r="JQ136" i="1"/>
  <c r="JN136" i="1"/>
  <c r="JJ136" i="1"/>
  <c r="JI136" i="1"/>
  <c r="JK136" i="1" s="1"/>
  <c r="JH136" i="1"/>
  <c r="JE136" i="1"/>
  <c r="JB136" i="1"/>
  <c r="IU136" i="1"/>
  <c r="IV136" i="1" s="1"/>
  <c r="IT136" i="1"/>
  <c r="IS136" i="1"/>
  <c r="IP136" i="1"/>
  <c r="IM136" i="1"/>
  <c r="IF136" i="1"/>
  <c r="IE136" i="1"/>
  <c r="ID136" i="1"/>
  <c r="IA136" i="1"/>
  <c r="HX136" i="1"/>
  <c r="HU136" i="1"/>
  <c r="HQ136" i="1"/>
  <c r="HP136" i="1"/>
  <c r="HO136" i="1"/>
  <c r="HL136" i="1"/>
  <c r="HI136" i="1"/>
  <c r="HF136" i="1"/>
  <c r="GZ136" i="1"/>
  <c r="GW136" i="1"/>
  <c r="GT136" i="1"/>
  <c r="GP136" i="1"/>
  <c r="GQ136" i="1" s="1"/>
  <c r="GO136" i="1"/>
  <c r="GN136" i="1"/>
  <c r="GK136" i="1"/>
  <c r="GH136" i="1"/>
  <c r="GE136" i="1"/>
  <c r="GB136" i="1"/>
  <c r="GA136" i="1"/>
  <c r="FZ136" i="1"/>
  <c r="FY136" i="1"/>
  <c r="FV136" i="1"/>
  <c r="FS136" i="1"/>
  <c r="FO136" i="1"/>
  <c r="FN136" i="1"/>
  <c r="FM136" i="1"/>
  <c r="FJ136" i="1"/>
  <c r="FG136" i="1"/>
  <c r="FC136" i="1"/>
  <c r="FD136" i="1" s="1"/>
  <c r="FB136" i="1"/>
  <c r="FA136" i="1"/>
  <c r="EX136" i="1"/>
  <c r="EU136" i="1"/>
  <c r="ER136" i="1"/>
  <c r="EN136" i="1"/>
  <c r="EM136" i="1"/>
  <c r="EO136" i="1" s="1"/>
  <c r="EL136" i="1"/>
  <c r="EI136" i="1"/>
  <c r="EF136" i="1"/>
  <c r="EC136" i="1"/>
  <c r="DV136" i="1"/>
  <c r="DU136" i="1"/>
  <c r="DW136" i="1" s="1"/>
  <c r="DT136" i="1"/>
  <c r="DQ136" i="1"/>
  <c r="DN136" i="1"/>
  <c r="DM136" i="1"/>
  <c r="DL136" i="1"/>
  <c r="DK136" i="1"/>
  <c r="DH136" i="1"/>
  <c r="DB136" i="1"/>
  <c r="DA136" i="1"/>
  <c r="CZ136" i="1"/>
  <c r="CY136" i="1"/>
  <c r="CV136" i="1"/>
  <c r="CS136" i="1"/>
  <c r="CP136" i="1"/>
  <c r="CO136" i="1"/>
  <c r="CN136" i="1"/>
  <c r="CM136" i="1"/>
  <c r="CJ136" i="1"/>
  <c r="CG136" i="1"/>
  <c r="CC136" i="1"/>
  <c r="CB136" i="1"/>
  <c r="CD136" i="1" s="1"/>
  <c r="CA136" i="1"/>
  <c r="BX136" i="1"/>
  <c r="BU136" i="1"/>
  <c r="BR136" i="1"/>
  <c r="BO136" i="1"/>
  <c r="BL136" i="1"/>
  <c r="BI136" i="1"/>
  <c r="BH136" i="1"/>
  <c r="DD136" i="1" s="1"/>
  <c r="BG136" i="1"/>
  <c r="DC136" i="1" s="1"/>
  <c r="DE136" i="1" s="1"/>
  <c r="BF136" i="1"/>
  <c r="BC136" i="1"/>
  <c r="AZ136" i="1"/>
  <c r="AW136" i="1"/>
  <c r="AT136" i="1"/>
  <c r="AQ136" i="1"/>
  <c r="AN136" i="1"/>
  <c r="AM136" i="1"/>
  <c r="DY136" i="1" s="1"/>
  <c r="AL136" i="1"/>
  <c r="AK136" i="1"/>
  <c r="AH136" i="1"/>
  <c r="AE136" i="1"/>
  <c r="AB136" i="1"/>
  <c r="Y136" i="1"/>
  <c r="V136" i="1"/>
  <c r="S136" i="1"/>
  <c r="P136" i="1"/>
  <c r="M136" i="1"/>
  <c r="J136" i="1"/>
  <c r="G136" i="1"/>
  <c r="D136" i="1"/>
  <c r="LM135" i="1"/>
  <c r="LJ135" i="1"/>
  <c r="LF135" i="1"/>
  <c r="LD135" i="1"/>
  <c r="LC135" i="1"/>
  <c r="LB135" i="1"/>
  <c r="LA135" i="1"/>
  <c r="KX135" i="1"/>
  <c r="KU135" i="1"/>
  <c r="KR135" i="1"/>
  <c r="KO135" i="1"/>
  <c r="KL135" i="1"/>
  <c r="KI135" i="1"/>
  <c r="KH135" i="1"/>
  <c r="KG135" i="1"/>
  <c r="LE135" i="1" s="1"/>
  <c r="KE135" i="1"/>
  <c r="KD135" i="1"/>
  <c r="KF135" i="1" s="1"/>
  <c r="KC135" i="1"/>
  <c r="JZ135" i="1"/>
  <c r="JW135" i="1"/>
  <c r="JV135" i="1"/>
  <c r="JU135" i="1"/>
  <c r="JT135" i="1"/>
  <c r="JQ135" i="1"/>
  <c r="JN135" i="1"/>
  <c r="JJ135" i="1"/>
  <c r="JI135" i="1"/>
  <c r="JH135" i="1"/>
  <c r="JE135" i="1"/>
  <c r="JB135" i="1"/>
  <c r="IV135" i="1"/>
  <c r="IU135" i="1"/>
  <c r="IT135" i="1"/>
  <c r="IS135" i="1"/>
  <c r="IP135" i="1"/>
  <c r="IM135" i="1"/>
  <c r="IJ135" i="1"/>
  <c r="IH135" i="1"/>
  <c r="IW135" i="1" s="1"/>
  <c r="IG135" i="1"/>
  <c r="IF135" i="1"/>
  <c r="IE135" i="1"/>
  <c r="ID135" i="1"/>
  <c r="IA135" i="1"/>
  <c r="HX135" i="1"/>
  <c r="HU135" i="1"/>
  <c r="HR135" i="1"/>
  <c r="HQ135" i="1"/>
  <c r="II135" i="1" s="1"/>
  <c r="IX135" i="1" s="1"/>
  <c r="HP135" i="1"/>
  <c r="HO135" i="1"/>
  <c r="HL135" i="1"/>
  <c r="HI135" i="1"/>
  <c r="HF135" i="1"/>
  <c r="GZ135" i="1"/>
  <c r="GW135" i="1"/>
  <c r="GT135" i="1"/>
  <c r="GP135" i="1"/>
  <c r="GO135" i="1"/>
  <c r="GN135" i="1"/>
  <c r="GK135" i="1"/>
  <c r="GH135" i="1"/>
  <c r="GE135" i="1"/>
  <c r="GA135" i="1"/>
  <c r="FZ135" i="1"/>
  <c r="GB135" i="1" s="1"/>
  <c r="FY135" i="1"/>
  <c r="FV135" i="1"/>
  <c r="FS135" i="1"/>
  <c r="FO135" i="1"/>
  <c r="FP135" i="1" s="1"/>
  <c r="FN135" i="1"/>
  <c r="FM135" i="1"/>
  <c r="FJ135" i="1"/>
  <c r="FG135" i="1"/>
  <c r="FD135" i="1"/>
  <c r="FC135" i="1"/>
  <c r="FB135" i="1"/>
  <c r="FA135" i="1"/>
  <c r="EX135" i="1"/>
  <c r="EU135" i="1"/>
  <c r="ER135" i="1"/>
  <c r="EN135" i="1"/>
  <c r="EM135" i="1"/>
  <c r="HA135" i="1" s="1"/>
  <c r="EL135" i="1"/>
  <c r="EI135" i="1"/>
  <c r="EF135" i="1"/>
  <c r="EC135" i="1"/>
  <c r="DW135" i="1"/>
  <c r="DV135" i="1"/>
  <c r="DU135" i="1"/>
  <c r="DT135" i="1"/>
  <c r="DQ135" i="1"/>
  <c r="DN135" i="1"/>
  <c r="DM135" i="1"/>
  <c r="DL135" i="1"/>
  <c r="DK135" i="1"/>
  <c r="DH135" i="1"/>
  <c r="DA135" i="1"/>
  <c r="CZ135" i="1"/>
  <c r="DB135" i="1" s="1"/>
  <c r="CY135" i="1"/>
  <c r="CV135" i="1"/>
  <c r="CS135" i="1"/>
  <c r="CO135" i="1"/>
  <c r="CN135" i="1"/>
  <c r="CP135" i="1" s="1"/>
  <c r="CM135" i="1"/>
  <c r="CJ135" i="1"/>
  <c r="CG135" i="1"/>
  <c r="CC135" i="1"/>
  <c r="CD135" i="1" s="1"/>
  <c r="CB135" i="1"/>
  <c r="CA135" i="1"/>
  <c r="BX135" i="1"/>
  <c r="BU135" i="1"/>
  <c r="BR135" i="1"/>
  <c r="BO135" i="1"/>
  <c r="BL135" i="1"/>
  <c r="BI135" i="1"/>
  <c r="BH135" i="1"/>
  <c r="DD135" i="1" s="1"/>
  <c r="BG135" i="1"/>
  <c r="BF135" i="1"/>
  <c r="BC135" i="1"/>
  <c r="AZ135" i="1"/>
  <c r="AW135" i="1"/>
  <c r="AT135" i="1"/>
  <c r="AQ135" i="1"/>
  <c r="AM135" i="1"/>
  <c r="DY135" i="1" s="1"/>
  <c r="AL135" i="1"/>
  <c r="AN135" i="1" s="1"/>
  <c r="AK135" i="1"/>
  <c r="AH135" i="1"/>
  <c r="AE135" i="1"/>
  <c r="AB135" i="1"/>
  <c r="Y135" i="1"/>
  <c r="V135" i="1"/>
  <c r="S135" i="1"/>
  <c r="P135" i="1"/>
  <c r="M135" i="1"/>
  <c r="J135" i="1"/>
  <c r="G135" i="1"/>
  <c r="D135" i="1"/>
  <c r="LM134" i="1"/>
  <c r="LL134" i="1"/>
  <c r="LL149" i="1" s="1"/>
  <c r="LK134" i="1"/>
  <c r="LK149" i="1" s="1"/>
  <c r="LM149" i="1" s="1"/>
  <c r="LJ134" i="1"/>
  <c r="LI134" i="1"/>
  <c r="LH134" i="1"/>
  <c r="LC134" i="1"/>
  <c r="LB134" i="1"/>
  <c r="LD134" i="1" s="1"/>
  <c r="KZ134" i="1"/>
  <c r="LA134" i="1" s="1"/>
  <c r="KY134" i="1"/>
  <c r="KW134" i="1"/>
  <c r="KX134" i="1" s="1"/>
  <c r="KV134" i="1"/>
  <c r="KV149" i="1" s="1"/>
  <c r="KU134" i="1"/>
  <c r="KT134" i="1"/>
  <c r="KT149" i="1" s="1"/>
  <c r="KS134" i="1"/>
  <c r="KS149" i="1" s="1"/>
  <c r="KU149" i="1" s="1"/>
  <c r="KQ134" i="1"/>
  <c r="KP134" i="1"/>
  <c r="KR134" i="1" s="1"/>
  <c r="KO134" i="1"/>
  <c r="KN134" i="1"/>
  <c r="KN149" i="1" s="1"/>
  <c r="KM134" i="1"/>
  <c r="KM149" i="1" s="1"/>
  <c r="KL134" i="1"/>
  <c r="KK134" i="1"/>
  <c r="KK149" i="1" s="1"/>
  <c r="KJ134" i="1"/>
  <c r="KG134" i="1"/>
  <c r="KD134" i="1"/>
  <c r="KB134" i="1"/>
  <c r="KC134" i="1" s="1"/>
  <c r="KA134" i="1"/>
  <c r="JY134" i="1"/>
  <c r="JX134" i="1"/>
  <c r="JX149" i="1" s="1"/>
  <c r="JS134" i="1"/>
  <c r="JR134" i="1"/>
  <c r="JT134" i="1" s="1"/>
  <c r="JO134" i="1"/>
  <c r="JN134" i="1"/>
  <c r="JM134" i="1"/>
  <c r="JM149" i="1" s="1"/>
  <c r="JL134" i="1"/>
  <c r="JU134" i="1" s="1"/>
  <c r="JI134" i="1"/>
  <c r="JG134" i="1"/>
  <c r="JG149" i="1" s="1"/>
  <c r="JF134" i="1"/>
  <c r="JF149" i="1" s="1"/>
  <c r="JD134" i="1"/>
  <c r="JE134" i="1" s="1"/>
  <c r="JC134" i="1"/>
  <c r="JA134" i="1"/>
  <c r="IZ134" i="1"/>
  <c r="IZ149" i="1" s="1"/>
  <c r="IS134" i="1"/>
  <c r="IR134" i="1"/>
  <c r="IR149" i="1" s="1"/>
  <c r="IQ134" i="1"/>
  <c r="IQ149" i="1" s="1"/>
  <c r="IS149" i="1" s="1"/>
  <c r="IP134" i="1"/>
  <c r="IO134" i="1"/>
  <c r="IO149" i="1" s="1"/>
  <c r="IN134" i="1"/>
  <c r="IL134" i="1"/>
  <c r="IL149" i="1" s="1"/>
  <c r="IK134" i="1"/>
  <c r="IM134" i="1" s="1"/>
  <c r="IC134" i="1"/>
  <c r="ID134" i="1" s="1"/>
  <c r="IB134" i="1"/>
  <c r="IB149" i="1" s="1"/>
  <c r="IA134" i="1"/>
  <c r="HZ134" i="1"/>
  <c r="HY134" i="1"/>
  <c r="HW134" i="1"/>
  <c r="HV134" i="1"/>
  <c r="HX134" i="1" s="1"/>
  <c r="HU134" i="1"/>
  <c r="HT134" i="1"/>
  <c r="HT149" i="1" s="1"/>
  <c r="HS134" i="1"/>
  <c r="HS149" i="1" s="1"/>
  <c r="HN134" i="1"/>
  <c r="HN149" i="1" s="1"/>
  <c r="HM134" i="1"/>
  <c r="HO134" i="1" s="1"/>
  <c r="HK134" i="1"/>
  <c r="HJ134" i="1"/>
  <c r="HJ149" i="1" s="1"/>
  <c r="HH134" i="1"/>
  <c r="HI134" i="1" s="1"/>
  <c r="HG134" i="1"/>
  <c r="HE134" i="1"/>
  <c r="HD134" i="1"/>
  <c r="HD149" i="1" s="1"/>
  <c r="GY134" i="1"/>
  <c r="GX134" i="1"/>
  <c r="GZ134" i="1" s="1"/>
  <c r="GW134" i="1"/>
  <c r="GV134" i="1"/>
  <c r="GV149" i="1" s="1"/>
  <c r="GU134" i="1"/>
  <c r="GU149" i="1" s="1"/>
  <c r="GT134" i="1"/>
  <c r="GS134" i="1"/>
  <c r="GS149" i="1" s="1"/>
  <c r="GR134" i="1"/>
  <c r="GR149" i="1" s="1"/>
  <c r="GO134" i="1"/>
  <c r="GM134" i="1"/>
  <c r="GM149" i="1" s="1"/>
  <c r="GL134" i="1"/>
  <c r="GL149" i="1" s="1"/>
  <c r="GN149" i="1" s="1"/>
  <c r="GJ134" i="1"/>
  <c r="GJ149" i="1" s="1"/>
  <c r="GI134" i="1"/>
  <c r="GK134" i="1" s="1"/>
  <c r="GG134" i="1"/>
  <c r="GF134" i="1"/>
  <c r="GF149" i="1" s="1"/>
  <c r="GO149" i="1" s="1"/>
  <c r="GE134" i="1"/>
  <c r="GD134" i="1"/>
  <c r="GD149" i="1" s="1"/>
  <c r="GC134" i="1"/>
  <c r="GC149" i="1" s="1"/>
  <c r="FY134" i="1"/>
  <c r="FX134" i="1"/>
  <c r="FX149" i="1" s="1"/>
  <c r="FW134" i="1"/>
  <c r="FW149" i="1" s="1"/>
  <c r="FY149" i="1" s="1"/>
  <c r="FV134" i="1"/>
  <c r="FU134" i="1"/>
  <c r="FU149" i="1" s="1"/>
  <c r="FT134" i="1"/>
  <c r="FT149" i="1" s="1"/>
  <c r="FR134" i="1"/>
  <c r="GA134" i="1" s="1"/>
  <c r="FQ134" i="1"/>
  <c r="FO134" i="1"/>
  <c r="FN134" i="1"/>
  <c r="FL134" i="1"/>
  <c r="FM134" i="1" s="1"/>
  <c r="FK134" i="1"/>
  <c r="FI134" i="1"/>
  <c r="FJ134" i="1" s="1"/>
  <c r="FH134" i="1"/>
  <c r="FH149" i="1" s="1"/>
  <c r="FG134" i="1"/>
  <c r="FF134" i="1"/>
  <c r="FF149" i="1" s="1"/>
  <c r="FE134" i="1"/>
  <c r="FE149" i="1" s="1"/>
  <c r="EZ134" i="1"/>
  <c r="EZ149" i="1" s="1"/>
  <c r="EY134" i="1"/>
  <c r="EX134" i="1"/>
  <c r="EW134" i="1"/>
  <c r="EW149" i="1" s="1"/>
  <c r="EV134" i="1"/>
  <c r="EV149" i="1" s="1"/>
  <c r="EX149" i="1" s="1"/>
  <c r="ET134" i="1"/>
  <c r="FC134" i="1" s="1"/>
  <c r="ES134" i="1"/>
  <c r="EQ134" i="1"/>
  <c r="EQ149" i="1" s="1"/>
  <c r="EP134" i="1"/>
  <c r="EK134" i="1"/>
  <c r="EL134" i="1" s="1"/>
  <c r="EJ134" i="1"/>
  <c r="EJ149" i="1" s="1"/>
  <c r="EI134" i="1"/>
  <c r="EH134" i="1"/>
  <c r="EH149" i="1" s="1"/>
  <c r="EG134" i="1"/>
  <c r="EG149" i="1" s="1"/>
  <c r="EE134" i="1"/>
  <c r="ED134" i="1"/>
  <c r="EF134" i="1" s="1"/>
  <c r="EC134" i="1"/>
  <c r="EB134" i="1"/>
  <c r="EB149" i="1" s="1"/>
  <c r="EA134" i="1"/>
  <c r="DU134" i="1"/>
  <c r="DS134" i="1"/>
  <c r="DR134" i="1"/>
  <c r="DR149" i="1" s="1"/>
  <c r="DP134" i="1"/>
  <c r="DQ134" i="1" s="1"/>
  <c r="DO134" i="1"/>
  <c r="DM134" i="1"/>
  <c r="DK134" i="1"/>
  <c r="DJ134" i="1"/>
  <c r="DJ149" i="1" s="1"/>
  <c r="DI134" i="1"/>
  <c r="DI149" i="1" s="1"/>
  <c r="DG134" i="1"/>
  <c r="DF134" i="1"/>
  <c r="DH134" i="1" s="1"/>
  <c r="CX134" i="1"/>
  <c r="CX149" i="1" s="1"/>
  <c r="CW134" i="1"/>
  <c r="CU134" i="1"/>
  <c r="CU149" i="1" s="1"/>
  <c r="CT134" i="1"/>
  <c r="CT149" i="1" s="1"/>
  <c r="CR134" i="1"/>
  <c r="CQ134" i="1"/>
  <c r="CO134" i="1"/>
  <c r="CM134" i="1"/>
  <c r="CL134" i="1"/>
  <c r="CL149" i="1" s="1"/>
  <c r="CK134" i="1"/>
  <c r="CK149" i="1" s="1"/>
  <c r="CM149" i="1" s="1"/>
  <c r="CI134" i="1"/>
  <c r="CH134" i="1"/>
  <c r="CJ134" i="1" s="1"/>
  <c r="CF134" i="1"/>
  <c r="CF149" i="1" s="1"/>
  <c r="CE134" i="1"/>
  <c r="BZ134" i="1"/>
  <c r="BZ149" i="1" s="1"/>
  <c r="BY134" i="1"/>
  <c r="CA134" i="1" s="1"/>
  <c r="BW134" i="1"/>
  <c r="BW149" i="1" s="1"/>
  <c r="BV134" i="1"/>
  <c r="BV149" i="1" s="1"/>
  <c r="BT134" i="1"/>
  <c r="BU134" i="1" s="1"/>
  <c r="BS134" i="1"/>
  <c r="BQ134" i="1"/>
  <c r="BP134" i="1"/>
  <c r="BP149" i="1" s="1"/>
  <c r="BO134" i="1"/>
  <c r="BN134" i="1"/>
  <c r="BN149" i="1" s="1"/>
  <c r="BM134" i="1"/>
  <c r="BM149" i="1" s="1"/>
  <c r="BO149" i="1" s="1"/>
  <c r="BK134" i="1"/>
  <c r="BJ134" i="1"/>
  <c r="BL134" i="1" s="1"/>
  <c r="BF134" i="1"/>
  <c r="BE134" i="1"/>
  <c r="BE149" i="1" s="1"/>
  <c r="BD134" i="1"/>
  <c r="BB134" i="1"/>
  <c r="BB149" i="1" s="1"/>
  <c r="BH149" i="1" s="1"/>
  <c r="BA134" i="1"/>
  <c r="BC134" i="1" s="1"/>
  <c r="AY134" i="1"/>
  <c r="AY149" i="1" s="1"/>
  <c r="AX134" i="1"/>
  <c r="AX149" i="1" s="1"/>
  <c r="AV134" i="1"/>
  <c r="AW134" i="1" s="1"/>
  <c r="AU134" i="1"/>
  <c r="AS134" i="1"/>
  <c r="AT134" i="1" s="1"/>
  <c r="AR134" i="1"/>
  <c r="AR149" i="1" s="1"/>
  <c r="AQ134" i="1"/>
  <c r="AP134" i="1"/>
  <c r="AP149" i="1" s="1"/>
  <c r="AO134" i="1"/>
  <c r="AO149" i="1" s="1"/>
  <c r="AJ134" i="1"/>
  <c r="AJ149" i="1" s="1"/>
  <c r="AI134" i="1"/>
  <c r="AH134" i="1"/>
  <c r="AG134" i="1"/>
  <c r="AG149" i="1" s="1"/>
  <c r="AF134" i="1"/>
  <c r="AF149" i="1" s="1"/>
  <c r="AH149" i="1" s="1"/>
  <c r="AD134" i="1"/>
  <c r="AD149" i="1" s="1"/>
  <c r="AC134" i="1"/>
  <c r="AE134" i="1" s="1"/>
  <c r="AA134" i="1"/>
  <c r="AA149" i="1" s="1"/>
  <c r="Z134" i="1"/>
  <c r="Z149" i="1" s="1"/>
  <c r="X134" i="1"/>
  <c r="Y134" i="1" s="1"/>
  <c r="W134" i="1"/>
  <c r="U134" i="1"/>
  <c r="V134" i="1" s="1"/>
  <c r="T134" i="1"/>
  <c r="T149" i="1" s="1"/>
  <c r="S134" i="1"/>
  <c r="R134" i="1"/>
  <c r="R149" i="1" s="1"/>
  <c r="Q134" i="1"/>
  <c r="Q149" i="1" s="1"/>
  <c r="O134" i="1"/>
  <c r="N134" i="1"/>
  <c r="P134" i="1" s="1"/>
  <c r="L134" i="1"/>
  <c r="L149" i="1" s="1"/>
  <c r="K134" i="1"/>
  <c r="J134" i="1"/>
  <c r="I134" i="1"/>
  <c r="I149" i="1" s="1"/>
  <c r="H134" i="1"/>
  <c r="F134" i="1"/>
  <c r="F149" i="1" s="1"/>
  <c r="E134" i="1"/>
  <c r="C134" i="1"/>
  <c r="B134" i="1"/>
  <c r="B149" i="1" s="1"/>
  <c r="LM133" i="1"/>
  <c r="LJ133" i="1"/>
  <c r="LF133" i="1"/>
  <c r="LE133" i="1"/>
  <c r="LC133" i="1"/>
  <c r="LD133" i="1" s="1"/>
  <c r="LB133" i="1"/>
  <c r="LA133" i="1"/>
  <c r="KX133" i="1"/>
  <c r="KU133" i="1"/>
  <c r="KR133" i="1"/>
  <c r="KO133" i="1"/>
  <c r="KL133" i="1"/>
  <c r="KI133" i="1"/>
  <c r="KH133" i="1"/>
  <c r="KH134" i="1" s="1"/>
  <c r="KE133" i="1"/>
  <c r="KF133" i="1" s="1"/>
  <c r="KD133" i="1"/>
  <c r="KC133" i="1"/>
  <c r="JZ133" i="1"/>
  <c r="JV133" i="1"/>
  <c r="JW133" i="1" s="1"/>
  <c r="JU133" i="1"/>
  <c r="JT133" i="1"/>
  <c r="JQ133" i="1"/>
  <c r="JP133" i="1"/>
  <c r="JP134" i="1" s="1"/>
  <c r="JN133" i="1"/>
  <c r="JK133" i="1"/>
  <c r="JJ133" i="1"/>
  <c r="JI133" i="1"/>
  <c r="JH133" i="1"/>
  <c r="JE133" i="1"/>
  <c r="JB133" i="1"/>
  <c r="IX133" i="1"/>
  <c r="IU133" i="1"/>
  <c r="IV133" i="1" s="1"/>
  <c r="IT133" i="1"/>
  <c r="IS133" i="1"/>
  <c r="IP133" i="1"/>
  <c r="IM133" i="1"/>
  <c r="II133" i="1"/>
  <c r="IF133" i="1"/>
  <c r="IE133" i="1"/>
  <c r="IG133" i="1" s="1"/>
  <c r="ID133" i="1"/>
  <c r="IA133" i="1"/>
  <c r="HX133" i="1"/>
  <c r="HU133" i="1"/>
  <c r="HQ133" i="1"/>
  <c r="HR133" i="1" s="1"/>
  <c r="HP133" i="1"/>
  <c r="IH133" i="1" s="1"/>
  <c r="HO133" i="1"/>
  <c r="HL133" i="1"/>
  <c r="HI133" i="1"/>
  <c r="HF133" i="1"/>
  <c r="GZ133" i="1"/>
  <c r="GW133" i="1"/>
  <c r="GT133" i="1"/>
  <c r="GP133" i="1"/>
  <c r="GO133" i="1"/>
  <c r="GN133" i="1"/>
  <c r="GK133" i="1"/>
  <c r="GH133" i="1"/>
  <c r="GE133" i="1"/>
  <c r="GA133" i="1"/>
  <c r="FZ133" i="1"/>
  <c r="GB133" i="1" s="1"/>
  <c r="FY133" i="1"/>
  <c r="FV133" i="1"/>
  <c r="FS133" i="1"/>
  <c r="FO133" i="1"/>
  <c r="FN133" i="1"/>
  <c r="FP133" i="1" s="1"/>
  <c r="FM133" i="1"/>
  <c r="FJ133" i="1"/>
  <c r="FG133" i="1"/>
  <c r="FC133" i="1"/>
  <c r="FD133" i="1" s="1"/>
  <c r="FB133" i="1"/>
  <c r="FA133" i="1"/>
  <c r="EX133" i="1"/>
  <c r="EU133" i="1"/>
  <c r="ER133" i="1"/>
  <c r="EO133" i="1"/>
  <c r="EN133" i="1"/>
  <c r="HB133" i="1" s="1"/>
  <c r="EM133" i="1"/>
  <c r="EL133" i="1"/>
  <c r="EI133" i="1"/>
  <c r="EF133" i="1"/>
  <c r="EC133" i="1"/>
  <c r="DV133" i="1"/>
  <c r="DU133" i="1"/>
  <c r="DW133" i="1" s="1"/>
  <c r="DT133" i="1"/>
  <c r="DQ133" i="1"/>
  <c r="DN133" i="1"/>
  <c r="DM133" i="1"/>
  <c r="DL133" i="1"/>
  <c r="DK133" i="1"/>
  <c r="DH133" i="1"/>
  <c r="DD133" i="1"/>
  <c r="DY133" i="1" s="1"/>
  <c r="LO133" i="1" s="1"/>
  <c r="DB133" i="1"/>
  <c r="DA133" i="1"/>
  <c r="CZ133" i="1"/>
  <c r="CY133" i="1"/>
  <c r="CV133" i="1"/>
  <c r="CS133" i="1"/>
  <c r="CO133" i="1"/>
  <c r="CN133" i="1"/>
  <c r="CP133" i="1" s="1"/>
  <c r="CM133" i="1"/>
  <c r="CJ133" i="1"/>
  <c r="CG133" i="1"/>
  <c r="CC133" i="1"/>
  <c r="CB133" i="1"/>
  <c r="CD133" i="1" s="1"/>
  <c r="CA133" i="1"/>
  <c r="BX133" i="1"/>
  <c r="BU133" i="1"/>
  <c r="BR133" i="1"/>
  <c r="BO133" i="1"/>
  <c r="BL133" i="1"/>
  <c r="BH133" i="1"/>
  <c r="BI133" i="1" s="1"/>
  <c r="BG133" i="1"/>
  <c r="BF133" i="1"/>
  <c r="BC133" i="1"/>
  <c r="AZ133" i="1"/>
  <c r="AW133" i="1"/>
  <c r="AT133" i="1"/>
  <c r="AQ133" i="1"/>
  <c r="AN133" i="1"/>
  <c r="AM133" i="1"/>
  <c r="AL133" i="1"/>
  <c r="AK133" i="1"/>
  <c r="AH133" i="1"/>
  <c r="AE133" i="1"/>
  <c r="AB133" i="1"/>
  <c r="Y133" i="1"/>
  <c r="V133" i="1"/>
  <c r="S133" i="1"/>
  <c r="P133" i="1"/>
  <c r="M133" i="1"/>
  <c r="J133" i="1"/>
  <c r="G133" i="1"/>
  <c r="D133" i="1"/>
  <c r="LM132" i="1"/>
  <c r="LJ132" i="1"/>
  <c r="LE132" i="1"/>
  <c r="LC132" i="1"/>
  <c r="LB132" i="1"/>
  <c r="LA132" i="1"/>
  <c r="KX132" i="1"/>
  <c r="KU132" i="1"/>
  <c r="KR132" i="1"/>
  <c r="KO132" i="1"/>
  <c r="KL132" i="1"/>
  <c r="KI132" i="1"/>
  <c r="KE132" i="1"/>
  <c r="KD132" i="1"/>
  <c r="KF132" i="1" s="1"/>
  <c r="KC132" i="1"/>
  <c r="JZ132" i="1"/>
  <c r="JV132" i="1"/>
  <c r="JU132" i="1"/>
  <c r="JW132" i="1" s="1"/>
  <c r="JT132" i="1"/>
  <c r="JQ132" i="1"/>
  <c r="JN132" i="1"/>
  <c r="JJ132" i="1"/>
  <c r="JI132" i="1"/>
  <c r="JK132" i="1" s="1"/>
  <c r="JH132" i="1"/>
  <c r="JE132" i="1"/>
  <c r="JB132" i="1"/>
  <c r="IU132" i="1"/>
  <c r="IT132" i="1"/>
  <c r="IV132" i="1" s="1"/>
  <c r="IS132" i="1"/>
  <c r="IP132" i="1"/>
  <c r="IM132" i="1"/>
  <c r="IF132" i="1"/>
  <c r="IE132" i="1"/>
  <c r="IG132" i="1" s="1"/>
  <c r="ID132" i="1"/>
  <c r="IA132" i="1"/>
  <c r="HX132" i="1"/>
  <c r="HU132" i="1"/>
  <c r="HQ132" i="1"/>
  <c r="II132" i="1" s="1"/>
  <c r="IX132" i="1" s="1"/>
  <c r="HP132" i="1"/>
  <c r="IH132" i="1" s="1"/>
  <c r="HO132" i="1"/>
  <c r="HL132" i="1"/>
  <c r="HI132" i="1"/>
  <c r="HF132" i="1"/>
  <c r="GZ132" i="1"/>
  <c r="GW132" i="1"/>
  <c r="GT132" i="1"/>
  <c r="GQ132" i="1"/>
  <c r="GP132" i="1"/>
  <c r="GO132" i="1"/>
  <c r="GN132" i="1"/>
  <c r="GK132" i="1"/>
  <c r="GH132" i="1"/>
  <c r="GE132" i="1"/>
  <c r="GA132" i="1"/>
  <c r="FZ132" i="1"/>
  <c r="FY132" i="1"/>
  <c r="FV132" i="1"/>
  <c r="FS132" i="1"/>
  <c r="FO132" i="1"/>
  <c r="FP132" i="1" s="1"/>
  <c r="FN132" i="1"/>
  <c r="FM132" i="1"/>
  <c r="FJ132" i="1"/>
  <c r="FG132" i="1"/>
  <c r="FC132" i="1"/>
  <c r="FB132" i="1"/>
  <c r="FD132" i="1" s="1"/>
  <c r="FA132" i="1"/>
  <c r="EX132" i="1"/>
  <c r="EU132" i="1"/>
  <c r="ER132" i="1"/>
  <c r="EN132" i="1"/>
  <c r="HB132" i="1" s="1"/>
  <c r="EM132" i="1"/>
  <c r="EO132" i="1" s="1"/>
  <c r="EL132" i="1"/>
  <c r="EI132" i="1"/>
  <c r="EF132" i="1"/>
  <c r="EC132" i="1"/>
  <c r="DV132" i="1"/>
  <c r="DU132" i="1"/>
  <c r="DW132" i="1" s="1"/>
  <c r="DT132" i="1"/>
  <c r="DQ132" i="1"/>
  <c r="DN132" i="1"/>
  <c r="DM132" i="1"/>
  <c r="DL132" i="1"/>
  <c r="DK132" i="1"/>
  <c r="DH132" i="1"/>
  <c r="DC132" i="1"/>
  <c r="DB132" i="1"/>
  <c r="DA132" i="1"/>
  <c r="CZ132" i="1"/>
  <c r="CY132" i="1"/>
  <c r="CV132" i="1"/>
  <c r="CS132" i="1"/>
  <c r="CO132" i="1"/>
  <c r="CN132" i="1"/>
  <c r="CP132" i="1" s="1"/>
  <c r="CM132" i="1"/>
  <c r="CJ132" i="1"/>
  <c r="CG132" i="1"/>
  <c r="CC132" i="1"/>
  <c r="CD132" i="1" s="1"/>
  <c r="CB132" i="1"/>
  <c r="CA132" i="1"/>
  <c r="BX132" i="1"/>
  <c r="BU132" i="1"/>
  <c r="BR132" i="1"/>
  <c r="BO132" i="1"/>
  <c r="BL132" i="1"/>
  <c r="BH132" i="1"/>
  <c r="DD132" i="1" s="1"/>
  <c r="BG132" i="1"/>
  <c r="BI132" i="1" s="1"/>
  <c r="BF132" i="1"/>
  <c r="BC132" i="1"/>
  <c r="AZ132" i="1"/>
  <c r="AW132" i="1"/>
  <c r="AT132" i="1"/>
  <c r="AQ132" i="1"/>
  <c r="AM132" i="1"/>
  <c r="DY132" i="1" s="1"/>
  <c r="AL132" i="1"/>
  <c r="AK132" i="1"/>
  <c r="AH132" i="1"/>
  <c r="AE132" i="1"/>
  <c r="AB132" i="1"/>
  <c r="Y132" i="1"/>
  <c r="V132" i="1"/>
  <c r="S132" i="1"/>
  <c r="P132" i="1"/>
  <c r="M132" i="1"/>
  <c r="J132" i="1"/>
  <c r="G132" i="1"/>
  <c r="D132" i="1"/>
  <c r="LM131" i="1"/>
  <c r="LJ131" i="1"/>
  <c r="LF131" i="1"/>
  <c r="LD131" i="1"/>
  <c r="LC131" i="1"/>
  <c r="LB131" i="1"/>
  <c r="LE131" i="1" s="1"/>
  <c r="LG131" i="1" s="1"/>
  <c r="LA131" i="1"/>
  <c r="KX131" i="1"/>
  <c r="KU131" i="1"/>
  <c r="KR131" i="1"/>
  <c r="KO131" i="1"/>
  <c r="KL131" i="1"/>
  <c r="KI131" i="1"/>
  <c r="KF131" i="1"/>
  <c r="KE131" i="1"/>
  <c r="KD131" i="1"/>
  <c r="KC131" i="1"/>
  <c r="JZ131" i="1"/>
  <c r="JV131" i="1"/>
  <c r="JW131" i="1" s="1"/>
  <c r="JU131" i="1"/>
  <c r="JT131" i="1"/>
  <c r="JQ131" i="1"/>
  <c r="JN131" i="1"/>
  <c r="JJ131" i="1"/>
  <c r="JI131" i="1"/>
  <c r="JK131" i="1" s="1"/>
  <c r="JH131" i="1"/>
  <c r="JE131" i="1"/>
  <c r="JB131" i="1"/>
  <c r="IU131" i="1"/>
  <c r="IT131" i="1"/>
  <c r="IV131" i="1" s="1"/>
  <c r="IS131" i="1"/>
  <c r="IP131" i="1"/>
  <c r="IM131" i="1"/>
  <c r="IF131" i="1"/>
  <c r="IG131" i="1" s="1"/>
  <c r="IE131" i="1"/>
  <c r="ID131" i="1"/>
  <c r="IA131" i="1"/>
  <c r="HX131" i="1"/>
  <c r="HU131" i="1"/>
  <c r="HQ131" i="1"/>
  <c r="HP131" i="1"/>
  <c r="HO131" i="1"/>
  <c r="HL131" i="1"/>
  <c r="HI131" i="1"/>
  <c r="HF131" i="1"/>
  <c r="GZ131" i="1"/>
  <c r="GW131" i="1"/>
  <c r="GT131" i="1"/>
  <c r="GQ131" i="1"/>
  <c r="GP131" i="1"/>
  <c r="GO131" i="1"/>
  <c r="GN131" i="1"/>
  <c r="GK131" i="1"/>
  <c r="GH131" i="1"/>
  <c r="GE131" i="1"/>
  <c r="GB131" i="1"/>
  <c r="GA131" i="1"/>
  <c r="FZ131" i="1"/>
  <c r="FY131" i="1"/>
  <c r="FV131" i="1"/>
  <c r="FS131" i="1"/>
  <c r="FP131" i="1"/>
  <c r="FO131" i="1"/>
  <c r="FN131" i="1"/>
  <c r="FM131" i="1"/>
  <c r="FJ131" i="1"/>
  <c r="FG131" i="1"/>
  <c r="FC131" i="1"/>
  <c r="FB131" i="1"/>
  <c r="FD131" i="1" s="1"/>
  <c r="FA131" i="1"/>
  <c r="EX131" i="1"/>
  <c r="EU131" i="1"/>
  <c r="ER131" i="1"/>
  <c r="EN131" i="1"/>
  <c r="HB131" i="1" s="1"/>
  <c r="EM131" i="1"/>
  <c r="EO131" i="1" s="1"/>
  <c r="EL131" i="1"/>
  <c r="EI131" i="1"/>
  <c r="EF131" i="1"/>
  <c r="EC131" i="1"/>
  <c r="DV131" i="1"/>
  <c r="DW131" i="1" s="1"/>
  <c r="DU131" i="1"/>
  <c r="DT131" i="1"/>
  <c r="DQ131" i="1"/>
  <c r="DM131" i="1"/>
  <c r="DL131" i="1"/>
  <c r="DN131" i="1" s="1"/>
  <c r="DK131" i="1"/>
  <c r="DH131" i="1"/>
  <c r="DA131" i="1"/>
  <c r="CZ131" i="1"/>
  <c r="DB131" i="1" s="1"/>
  <c r="CY131" i="1"/>
  <c r="CV131" i="1"/>
  <c r="CS131" i="1"/>
  <c r="CP131" i="1"/>
  <c r="CO131" i="1"/>
  <c r="CN131" i="1"/>
  <c r="CM131" i="1"/>
  <c r="CJ131" i="1"/>
  <c r="CG131" i="1"/>
  <c r="CD131" i="1"/>
  <c r="CC131" i="1"/>
  <c r="CB131" i="1"/>
  <c r="CA131" i="1"/>
  <c r="BX131" i="1"/>
  <c r="BU131" i="1"/>
  <c r="BR131" i="1"/>
  <c r="BO131" i="1"/>
  <c r="BL131" i="1"/>
  <c r="BH131" i="1"/>
  <c r="DD131" i="1" s="1"/>
  <c r="BG131" i="1"/>
  <c r="DC131" i="1" s="1"/>
  <c r="BF131" i="1"/>
  <c r="BC131" i="1"/>
  <c r="AZ131" i="1"/>
  <c r="AW131" i="1"/>
  <c r="AT131" i="1"/>
  <c r="AQ131" i="1"/>
  <c r="AN131" i="1"/>
  <c r="AM131" i="1"/>
  <c r="AL131" i="1"/>
  <c r="AK131" i="1"/>
  <c r="AH131" i="1"/>
  <c r="AE131" i="1"/>
  <c r="AB131" i="1"/>
  <c r="Y131" i="1"/>
  <c r="V131" i="1"/>
  <c r="S131" i="1"/>
  <c r="P131" i="1"/>
  <c r="M131" i="1"/>
  <c r="J131" i="1"/>
  <c r="G131" i="1"/>
  <c r="D131" i="1"/>
  <c r="LM129" i="1"/>
  <c r="LL129" i="1"/>
  <c r="LK129" i="1"/>
  <c r="KZ129" i="1"/>
  <c r="KY129" i="1"/>
  <c r="KX129" i="1"/>
  <c r="KW129" i="1"/>
  <c r="KV129" i="1"/>
  <c r="LB129" i="1" s="1"/>
  <c r="KT129" i="1"/>
  <c r="KS129" i="1"/>
  <c r="KU129" i="1" s="1"/>
  <c r="KR129" i="1"/>
  <c r="KQ129" i="1"/>
  <c r="KP129" i="1"/>
  <c r="KO129" i="1"/>
  <c r="KN129" i="1"/>
  <c r="KM129" i="1"/>
  <c r="KK129" i="1"/>
  <c r="KJ129" i="1"/>
  <c r="KL129" i="1" s="1"/>
  <c r="KB129" i="1"/>
  <c r="KC129" i="1" s="1"/>
  <c r="KA129" i="1"/>
  <c r="JS129" i="1"/>
  <c r="JR129" i="1"/>
  <c r="JT129" i="1" s="1"/>
  <c r="JM129" i="1"/>
  <c r="JL129" i="1"/>
  <c r="JH129" i="1"/>
  <c r="JG129" i="1"/>
  <c r="JF129" i="1"/>
  <c r="JD129" i="1"/>
  <c r="IT129" i="1"/>
  <c r="IV129" i="1" s="1"/>
  <c r="IR129" i="1"/>
  <c r="IS129" i="1" s="1"/>
  <c r="IQ129" i="1"/>
  <c r="IO129" i="1"/>
  <c r="IU129" i="1" s="1"/>
  <c r="IN129" i="1"/>
  <c r="IP129" i="1" s="1"/>
  <c r="IL129" i="1"/>
  <c r="IF129" i="1"/>
  <c r="IC129" i="1"/>
  <c r="HX129" i="1"/>
  <c r="HW129" i="1"/>
  <c r="HV129" i="1"/>
  <c r="HN129" i="1"/>
  <c r="HM129" i="1"/>
  <c r="HO129" i="1" s="1"/>
  <c r="HH129" i="1"/>
  <c r="HG129" i="1"/>
  <c r="HF129" i="1"/>
  <c r="HE129" i="1"/>
  <c r="HD129" i="1"/>
  <c r="GY129" i="1"/>
  <c r="GX129" i="1"/>
  <c r="GZ129" i="1" s="1"/>
  <c r="GU129" i="1"/>
  <c r="GS129" i="1"/>
  <c r="GR129" i="1"/>
  <c r="GT129" i="1" s="1"/>
  <c r="GM129" i="1"/>
  <c r="GH129" i="1"/>
  <c r="GG129" i="1"/>
  <c r="GF129" i="1"/>
  <c r="GD129" i="1"/>
  <c r="GC129" i="1"/>
  <c r="GE129" i="1" s="1"/>
  <c r="FX129" i="1"/>
  <c r="FT129" i="1"/>
  <c r="FR129" i="1"/>
  <c r="GA129" i="1" s="1"/>
  <c r="FQ129" i="1"/>
  <c r="FL129" i="1"/>
  <c r="FJ129" i="1"/>
  <c r="FF129" i="1"/>
  <c r="FE129" i="1"/>
  <c r="FG129" i="1" s="1"/>
  <c r="EZ129" i="1"/>
  <c r="EV129" i="1"/>
  <c r="ET129" i="1"/>
  <c r="ES129" i="1"/>
  <c r="EU129" i="1" s="1"/>
  <c r="EK129" i="1"/>
  <c r="EE129" i="1"/>
  <c r="ED129" i="1"/>
  <c r="EB129" i="1"/>
  <c r="EC129" i="1" s="1"/>
  <c r="EA129" i="1"/>
  <c r="DU129" i="1"/>
  <c r="DT129" i="1"/>
  <c r="DS129" i="1"/>
  <c r="DR129" i="1"/>
  <c r="DP129" i="1"/>
  <c r="DQ129" i="1" s="1"/>
  <c r="DO129" i="1"/>
  <c r="DH129" i="1"/>
  <c r="DG129" i="1"/>
  <c r="DF129" i="1"/>
  <c r="CX129" i="1"/>
  <c r="CR129" i="1"/>
  <c r="CQ129" i="1"/>
  <c r="CL129" i="1"/>
  <c r="CK129" i="1"/>
  <c r="CM129" i="1" s="1"/>
  <c r="CI129" i="1"/>
  <c r="CO129" i="1" s="1"/>
  <c r="CH129" i="1"/>
  <c r="CN129" i="1" s="1"/>
  <c r="CE129" i="1"/>
  <c r="BZ129" i="1"/>
  <c r="BX129" i="1"/>
  <c r="BW129" i="1"/>
  <c r="BV129" i="1"/>
  <c r="BT129" i="1"/>
  <c r="BU129" i="1" s="1"/>
  <c r="BS129" i="1"/>
  <c r="BQ129" i="1"/>
  <c r="BN129" i="1"/>
  <c r="BL129" i="1"/>
  <c r="BK129" i="1"/>
  <c r="BJ129" i="1"/>
  <c r="BD129" i="1"/>
  <c r="BB129" i="1"/>
  <c r="BA129" i="1"/>
  <c r="AV129" i="1"/>
  <c r="AP129" i="1"/>
  <c r="AO129" i="1"/>
  <c r="AL129" i="1"/>
  <c r="AK129" i="1"/>
  <c r="AJ129" i="1"/>
  <c r="AI129" i="1"/>
  <c r="AG129" i="1"/>
  <c r="AF129" i="1"/>
  <c r="AH129" i="1" s="1"/>
  <c r="AD129" i="1"/>
  <c r="AC129" i="1"/>
  <c r="AE129" i="1" s="1"/>
  <c r="AB129" i="1"/>
  <c r="AA129" i="1"/>
  <c r="Z129" i="1"/>
  <c r="X129" i="1"/>
  <c r="W129" i="1"/>
  <c r="U129" i="1"/>
  <c r="O129" i="1"/>
  <c r="N129" i="1"/>
  <c r="P129" i="1" s="1"/>
  <c r="M129" i="1"/>
  <c r="L129" i="1"/>
  <c r="K129" i="1"/>
  <c r="I129" i="1"/>
  <c r="H129" i="1"/>
  <c r="J129" i="1" s="1"/>
  <c r="D129" i="1"/>
  <c r="C129" i="1"/>
  <c r="B129" i="1"/>
  <c r="LM128" i="1"/>
  <c r="LJ128" i="1"/>
  <c r="LC128" i="1"/>
  <c r="LB128" i="1"/>
  <c r="LE128" i="1" s="1"/>
  <c r="LA128" i="1"/>
  <c r="KX128" i="1"/>
  <c r="KU128" i="1"/>
  <c r="KR128" i="1"/>
  <c r="KO128" i="1"/>
  <c r="KL128" i="1"/>
  <c r="KI128" i="1"/>
  <c r="KE128" i="1"/>
  <c r="KD128" i="1"/>
  <c r="KF128" i="1" s="1"/>
  <c r="KC128" i="1"/>
  <c r="JY128" i="1"/>
  <c r="JZ128" i="1" s="1"/>
  <c r="JV128" i="1"/>
  <c r="JW128" i="1" s="1"/>
  <c r="JU128" i="1"/>
  <c r="JT128" i="1"/>
  <c r="JQ128" i="1"/>
  <c r="JN128" i="1"/>
  <c r="JJ128" i="1"/>
  <c r="JI128" i="1"/>
  <c r="JK128" i="1" s="1"/>
  <c r="JH128" i="1"/>
  <c r="JE128" i="1"/>
  <c r="JB128" i="1"/>
  <c r="IU128" i="1"/>
  <c r="IT128" i="1"/>
  <c r="IV128" i="1" s="1"/>
  <c r="IS128" i="1"/>
  <c r="IP128" i="1"/>
  <c r="IM128" i="1"/>
  <c r="IF128" i="1"/>
  <c r="IG128" i="1" s="1"/>
  <c r="IE128" i="1"/>
  <c r="ID128" i="1"/>
  <c r="IA128" i="1"/>
  <c r="HZ128" i="1"/>
  <c r="HX128" i="1"/>
  <c r="HU128" i="1"/>
  <c r="HQ128" i="1"/>
  <c r="HP128" i="1"/>
  <c r="IH128" i="1" s="1"/>
  <c r="HO128" i="1"/>
  <c r="HL128" i="1"/>
  <c r="HK128" i="1"/>
  <c r="HI128" i="1"/>
  <c r="HF128" i="1"/>
  <c r="HB128" i="1"/>
  <c r="GZ128" i="1"/>
  <c r="GW128" i="1"/>
  <c r="GT128" i="1"/>
  <c r="GP128" i="1"/>
  <c r="GO128" i="1"/>
  <c r="GQ128" i="1" s="1"/>
  <c r="GN128" i="1"/>
  <c r="GK128" i="1"/>
  <c r="GH128" i="1"/>
  <c r="GE128" i="1"/>
  <c r="GB128" i="1"/>
  <c r="GA128" i="1"/>
  <c r="FZ128" i="1"/>
  <c r="FY128" i="1"/>
  <c r="FV128" i="1"/>
  <c r="FS128" i="1"/>
  <c r="FP128" i="1"/>
  <c r="FO128" i="1"/>
  <c r="FN128" i="1"/>
  <c r="FM128" i="1"/>
  <c r="FJ128" i="1"/>
  <c r="FG128" i="1"/>
  <c r="FC128" i="1"/>
  <c r="FB128" i="1"/>
  <c r="FD128" i="1" s="1"/>
  <c r="FA128" i="1"/>
  <c r="EX128" i="1"/>
  <c r="EU128" i="1"/>
  <c r="ER128" i="1"/>
  <c r="EN128" i="1"/>
  <c r="EM128" i="1"/>
  <c r="EL128" i="1"/>
  <c r="EI128" i="1"/>
  <c r="EF128" i="1"/>
  <c r="EC128" i="1"/>
  <c r="DV128" i="1"/>
  <c r="DU128" i="1"/>
  <c r="DW128" i="1" s="1"/>
  <c r="DT128" i="1"/>
  <c r="DQ128" i="1"/>
  <c r="DM128" i="1"/>
  <c r="DL128" i="1"/>
  <c r="DN128" i="1" s="1"/>
  <c r="DK128" i="1"/>
  <c r="DH128" i="1"/>
  <c r="DA128" i="1"/>
  <c r="CZ128" i="1"/>
  <c r="DB128" i="1" s="1"/>
  <c r="CY128" i="1"/>
  <c r="CV128" i="1"/>
  <c r="CS128" i="1"/>
  <c r="CP128" i="1"/>
  <c r="CO128" i="1"/>
  <c r="CN128" i="1"/>
  <c r="CM128" i="1"/>
  <c r="CJ128" i="1"/>
  <c r="CG128" i="1"/>
  <c r="CD128" i="1"/>
  <c r="CC128" i="1"/>
  <c r="CB128" i="1"/>
  <c r="CA128" i="1"/>
  <c r="BX128" i="1"/>
  <c r="BU128" i="1"/>
  <c r="BR128" i="1"/>
  <c r="BO128" i="1"/>
  <c r="BL128" i="1"/>
  <c r="BH128" i="1"/>
  <c r="DD128" i="1" s="1"/>
  <c r="BG128" i="1"/>
  <c r="BI128" i="1" s="1"/>
  <c r="BF128" i="1"/>
  <c r="BC128" i="1"/>
  <c r="AZ128" i="1"/>
  <c r="AW128" i="1"/>
  <c r="AT128" i="1"/>
  <c r="AQ128" i="1"/>
  <c r="AM128" i="1"/>
  <c r="DY128" i="1" s="1"/>
  <c r="AL128" i="1"/>
  <c r="AN128" i="1" s="1"/>
  <c r="AK128" i="1"/>
  <c r="AH128" i="1"/>
  <c r="AE128" i="1"/>
  <c r="AB128" i="1"/>
  <c r="Y128" i="1"/>
  <c r="V128" i="1"/>
  <c r="S128" i="1"/>
  <c r="P128" i="1"/>
  <c r="M128" i="1"/>
  <c r="J128" i="1"/>
  <c r="G128" i="1"/>
  <c r="D128" i="1"/>
  <c r="LM127" i="1"/>
  <c r="LH127" i="1"/>
  <c r="LJ127" i="1" s="1"/>
  <c r="LF127" i="1"/>
  <c r="LE127" i="1"/>
  <c r="LC127" i="1"/>
  <c r="LB127" i="1"/>
  <c r="LD127" i="1" s="1"/>
  <c r="LA127" i="1"/>
  <c r="KX127" i="1"/>
  <c r="KU127" i="1"/>
  <c r="KR127" i="1"/>
  <c r="KO127" i="1"/>
  <c r="KL127" i="1"/>
  <c r="KG127" i="1"/>
  <c r="KI127" i="1" s="1"/>
  <c r="KE127" i="1"/>
  <c r="KC127" i="1"/>
  <c r="JZ127" i="1"/>
  <c r="JX127" i="1"/>
  <c r="KD127" i="1" s="1"/>
  <c r="JV127" i="1"/>
  <c r="JU127" i="1"/>
  <c r="JW127" i="1" s="1"/>
  <c r="JT127" i="1"/>
  <c r="JR127" i="1"/>
  <c r="JQ127" i="1"/>
  <c r="JN127" i="1"/>
  <c r="JJ127" i="1"/>
  <c r="JH127" i="1"/>
  <c r="JE127" i="1"/>
  <c r="IZ127" i="1"/>
  <c r="IU127" i="1"/>
  <c r="IT127" i="1"/>
  <c r="IV127" i="1" s="1"/>
  <c r="IS127" i="1"/>
  <c r="IP127" i="1"/>
  <c r="IM127" i="1"/>
  <c r="IK127" i="1"/>
  <c r="IF127" i="1"/>
  <c r="IE127" i="1"/>
  <c r="IG127" i="1" s="1"/>
  <c r="ID127" i="1"/>
  <c r="IB127" i="1"/>
  <c r="IB129" i="1" s="1"/>
  <c r="ID129" i="1" s="1"/>
  <c r="IA127" i="1"/>
  <c r="HX127" i="1"/>
  <c r="HS127" i="1"/>
  <c r="HU127" i="1" s="1"/>
  <c r="HQ127" i="1"/>
  <c r="II127" i="1" s="1"/>
  <c r="IX127" i="1" s="1"/>
  <c r="HP127" i="1"/>
  <c r="IH127" i="1" s="1"/>
  <c r="HO127" i="1"/>
  <c r="HJ127" i="1"/>
  <c r="HL127" i="1" s="1"/>
  <c r="HI127" i="1"/>
  <c r="HF127" i="1"/>
  <c r="GZ127" i="1"/>
  <c r="GW127" i="1"/>
  <c r="GT127" i="1"/>
  <c r="GP127" i="1"/>
  <c r="HB127" i="1" s="1"/>
  <c r="GN127" i="1"/>
  <c r="GL127" i="1"/>
  <c r="GL129" i="1" s="1"/>
  <c r="GN129" i="1" s="1"/>
  <c r="GI127" i="1"/>
  <c r="GK127" i="1" s="1"/>
  <c r="GH127" i="1"/>
  <c r="GE127" i="1"/>
  <c r="GA127" i="1"/>
  <c r="FZ127" i="1"/>
  <c r="GB127" i="1" s="1"/>
  <c r="FY127" i="1"/>
  <c r="FW127" i="1"/>
  <c r="FW129" i="1" s="1"/>
  <c r="FT127" i="1"/>
  <c r="FV127" i="1" s="1"/>
  <c r="FS127" i="1"/>
  <c r="FO127" i="1"/>
  <c r="FN127" i="1"/>
  <c r="FP127" i="1" s="1"/>
  <c r="FM127" i="1"/>
  <c r="FK127" i="1"/>
  <c r="FK129" i="1" s="1"/>
  <c r="FM129" i="1" s="1"/>
  <c r="FH127" i="1"/>
  <c r="FJ127" i="1" s="1"/>
  <c r="FG127" i="1"/>
  <c r="FD127" i="1"/>
  <c r="FC127" i="1"/>
  <c r="FB127" i="1"/>
  <c r="FA127" i="1"/>
  <c r="EY127" i="1"/>
  <c r="EY129" i="1" s="1"/>
  <c r="FA129" i="1" s="1"/>
  <c r="EV127" i="1"/>
  <c r="EX127" i="1" s="1"/>
  <c r="EU127" i="1"/>
  <c r="ER127" i="1"/>
  <c r="EP127" i="1"/>
  <c r="EN127" i="1"/>
  <c r="EJ127" i="1"/>
  <c r="EJ129" i="1" s="1"/>
  <c r="EL129" i="1" s="1"/>
  <c r="EG127" i="1"/>
  <c r="EF127" i="1"/>
  <c r="EC127" i="1"/>
  <c r="DV127" i="1"/>
  <c r="DU127" i="1"/>
  <c r="DW127" i="1" s="1"/>
  <c r="DT127" i="1"/>
  <c r="DQ127" i="1"/>
  <c r="DM127" i="1"/>
  <c r="DI127" i="1"/>
  <c r="DL127" i="1" s="1"/>
  <c r="DN127" i="1" s="1"/>
  <c r="DH127" i="1"/>
  <c r="DD127" i="1"/>
  <c r="DA127" i="1"/>
  <c r="CW127" i="1"/>
  <c r="CV127" i="1"/>
  <c r="CS127" i="1"/>
  <c r="CP127" i="1"/>
  <c r="CO127" i="1"/>
  <c r="CN127" i="1"/>
  <c r="CM127" i="1"/>
  <c r="CJ127" i="1"/>
  <c r="CG127" i="1"/>
  <c r="CC127" i="1"/>
  <c r="CB127" i="1"/>
  <c r="CD127" i="1" s="1"/>
  <c r="BY127" i="1"/>
  <c r="CA127" i="1" s="1"/>
  <c r="BX127" i="1"/>
  <c r="BU127" i="1"/>
  <c r="BR127" i="1"/>
  <c r="BP127" i="1"/>
  <c r="BP129" i="1" s="1"/>
  <c r="BR129" i="1" s="1"/>
  <c r="BO127" i="1"/>
  <c r="BM127" i="1"/>
  <c r="BL127" i="1"/>
  <c r="BH127" i="1"/>
  <c r="BG127" i="1"/>
  <c r="BI127" i="1" s="1"/>
  <c r="BF127" i="1"/>
  <c r="BD127" i="1"/>
  <c r="BC127" i="1"/>
  <c r="AZ127" i="1"/>
  <c r="AX127" i="1"/>
  <c r="AU127" i="1"/>
  <c r="AW127" i="1" s="1"/>
  <c r="AR127" i="1"/>
  <c r="AQ127" i="1"/>
  <c r="AM127" i="1"/>
  <c r="DY127" i="1" s="1"/>
  <c r="LO127" i="1" s="1"/>
  <c r="AK127" i="1"/>
  <c r="AH127" i="1"/>
  <c r="AE127" i="1"/>
  <c r="AB127" i="1"/>
  <c r="Y127" i="1"/>
  <c r="V127" i="1"/>
  <c r="T127" i="1"/>
  <c r="T129" i="1" s="1"/>
  <c r="V129" i="1" s="1"/>
  <c r="Q127" i="1"/>
  <c r="AL127" i="1" s="1"/>
  <c r="AN127" i="1" s="1"/>
  <c r="P127" i="1"/>
  <c r="M127" i="1"/>
  <c r="J127" i="1"/>
  <c r="E127" i="1"/>
  <c r="D127" i="1"/>
  <c r="LM126" i="1"/>
  <c r="LJ126" i="1"/>
  <c r="LF126" i="1"/>
  <c r="LE126" i="1"/>
  <c r="LC126" i="1"/>
  <c r="LB126" i="1"/>
  <c r="LD126" i="1" s="1"/>
  <c r="LA126" i="1"/>
  <c r="KX126" i="1"/>
  <c r="KU126" i="1"/>
  <c r="KR126" i="1"/>
  <c r="KO126" i="1"/>
  <c r="KL126" i="1"/>
  <c r="KI126" i="1"/>
  <c r="KE126" i="1"/>
  <c r="KD126" i="1"/>
  <c r="KF126" i="1" s="1"/>
  <c r="KC126" i="1"/>
  <c r="JZ126" i="1"/>
  <c r="JW126" i="1"/>
  <c r="JV126" i="1"/>
  <c r="JU126" i="1"/>
  <c r="JT126" i="1"/>
  <c r="JQ126" i="1"/>
  <c r="JN126" i="1"/>
  <c r="JJ126" i="1"/>
  <c r="JI126" i="1"/>
  <c r="JH126" i="1"/>
  <c r="JE126" i="1"/>
  <c r="JB126" i="1"/>
  <c r="IX126" i="1"/>
  <c r="IV126" i="1"/>
  <c r="IU126" i="1"/>
  <c r="IT126" i="1"/>
  <c r="IS126" i="1"/>
  <c r="IP126" i="1"/>
  <c r="IM126" i="1"/>
  <c r="IH126" i="1"/>
  <c r="IW126" i="1" s="1"/>
  <c r="IY126" i="1" s="1"/>
  <c r="IG126" i="1"/>
  <c r="IF126" i="1"/>
  <c r="IE126" i="1"/>
  <c r="ID126" i="1"/>
  <c r="IA126" i="1"/>
  <c r="HX126" i="1"/>
  <c r="HU126" i="1"/>
  <c r="HR126" i="1"/>
  <c r="HQ126" i="1"/>
  <c r="II126" i="1" s="1"/>
  <c r="HP126" i="1"/>
  <c r="HO126" i="1"/>
  <c r="HL126" i="1"/>
  <c r="HI126" i="1"/>
  <c r="HF126" i="1"/>
  <c r="GZ126" i="1"/>
  <c r="GW126" i="1"/>
  <c r="GT126" i="1"/>
  <c r="GP126" i="1"/>
  <c r="GO126" i="1"/>
  <c r="GN126" i="1"/>
  <c r="GK126" i="1"/>
  <c r="GH126" i="1"/>
  <c r="GE126" i="1"/>
  <c r="GA126" i="1"/>
  <c r="FZ126" i="1"/>
  <c r="GB126" i="1" s="1"/>
  <c r="FY126" i="1"/>
  <c r="FV126" i="1"/>
  <c r="FS126" i="1"/>
  <c r="FO126" i="1"/>
  <c r="FN126" i="1"/>
  <c r="FP126" i="1" s="1"/>
  <c r="FM126" i="1"/>
  <c r="FJ126" i="1"/>
  <c r="FG126" i="1"/>
  <c r="FD126" i="1"/>
  <c r="FC126" i="1"/>
  <c r="FB126" i="1"/>
  <c r="FA126" i="1"/>
  <c r="EX126" i="1"/>
  <c r="EU126" i="1"/>
  <c r="ER126" i="1"/>
  <c r="EN126" i="1"/>
  <c r="EM126" i="1"/>
  <c r="HA126" i="1" s="1"/>
  <c r="EL126" i="1"/>
  <c r="EI126" i="1"/>
  <c r="EF126" i="1"/>
  <c r="EC126" i="1"/>
  <c r="DW126" i="1"/>
  <c r="DV126" i="1"/>
  <c r="DU126" i="1"/>
  <c r="DT126" i="1"/>
  <c r="DQ126" i="1"/>
  <c r="DN126" i="1"/>
  <c r="DM126" i="1"/>
  <c r="DL126" i="1"/>
  <c r="DK126" i="1"/>
  <c r="DH126" i="1"/>
  <c r="DA126" i="1"/>
  <c r="CZ126" i="1"/>
  <c r="DB126" i="1" s="1"/>
  <c r="CY126" i="1"/>
  <c r="CV126" i="1"/>
  <c r="CS126" i="1"/>
  <c r="CO126" i="1"/>
  <c r="CN126" i="1"/>
  <c r="CP126" i="1" s="1"/>
  <c r="CM126" i="1"/>
  <c r="CJ126" i="1"/>
  <c r="CG126" i="1"/>
  <c r="CC126" i="1"/>
  <c r="CB126" i="1"/>
  <c r="CD126" i="1" s="1"/>
  <c r="CA126" i="1"/>
  <c r="BX126" i="1"/>
  <c r="BU126" i="1"/>
  <c r="BR126" i="1"/>
  <c r="BO126" i="1"/>
  <c r="BL126" i="1"/>
  <c r="BH126" i="1"/>
  <c r="DD126" i="1" s="1"/>
  <c r="BG126" i="1"/>
  <c r="BI126" i="1" s="1"/>
  <c r="BF126" i="1"/>
  <c r="BC126" i="1"/>
  <c r="AZ126" i="1"/>
  <c r="AW126" i="1"/>
  <c r="AT126" i="1"/>
  <c r="AQ126" i="1"/>
  <c r="AM126" i="1"/>
  <c r="AL126" i="1"/>
  <c r="AN126" i="1" s="1"/>
  <c r="AK126" i="1"/>
  <c r="AH126" i="1"/>
  <c r="AE126" i="1"/>
  <c r="AB126" i="1"/>
  <c r="Y126" i="1"/>
  <c r="V126" i="1"/>
  <c r="S126" i="1"/>
  <c r="P126" i="1"/>
  <c r="M126" i="1"/>
  <c r="J126" i="1"/>
  <c r="G126" i="1"/>
  <c r="F126" i="1"/>
  <c r="DY126" i="1" s="1"/>
  <c r="D126" i="1"/>
  <c r="LM125" i="1"/>
  <c r="LJ125" i="1"/>
  <c r="LI125" i="1"/>
  <c r="LI129" i="1" s="1"/>
  <c r="LH125" i="1"/>
  <c r="LD125" i="1"/>
  <c r="LC125" i="1"/>
  <c r="LB125" i="1"/>
  <c r="LA125" i="1"/>
  <c r="KX125" i="1"/>
  <c r="KU125" i="1"/>
  <c r="KR125" i="1"/>
  <c r="KO125" i="1"/>
  <c r="KL125" i="1"/>
  <c r="KH125" i="1"/>
  <c r="LF125" i="1" s="1"/>
  <c r="KG125" i="1"/>
  <c r="KG129" i="1" s="1"/>
  <c r="KC125" i="1"/>
  <c r="JZ125" i="1"/>
  <c r="JY125" i="1"/>
  <c r="JY129" i="1" s="1"/>
  <c r="JX125" i="1"/>
  <c r="JT125" i="1"/>
  <c r="JP125" i="1"/>
  <c r="JO125" i="1"/>
  <c r="JO129" i="1" s="1"/>
  <c r="JN125" i="1"/>
  <c r="JH125" i="1"/>
  <c r="JC125" i="1"/>
  <c r="JA125" i="1"/>
  <c r="IZ125" i="1"/>
  <c r="IU125" i="1"/>
  <c r="IV125" i="1" s="1"/>
  <c r="IT125" i="1"/>
  <c r="IS125" i="1"/>
  <c r="IP125" i="1"/>
  <c r="IL125" i="1"/>
  <c r="IK125" i="1"/>
  <c r="IK129" i="1" s="1"/>
  <c r="IM129" i="1" s="1"/>
  <c r="IF125" i="1"/>
  <c r="ID125" i="1"/>
  <c r="HZ125" i="1"/>
  <c r="HZ129" i="1" s="1"/>
  <c r="HY125" i="1"/>
  <c r="HX125" i="1"/>
  <c r="HU125" i="1"/>
  <c r="HT125" i="1"/>
  <c r="HT129" i="1" s="1"/>
  <c r="HS125" i="1"/>
  <c r="HS129" i="1" s="1"/>
  <c r="HO125" i="1"/>
  <c r="HK125" i="1"/>
  <c r="HJ125" i="1"/>
  <c r="HJ129" i="1" s="1"/>
  <c r="HI125" i="1"/>
  <c r="HF125" i="1"/>
  <c r="GZ125" i="1"/>
  <c r="GW125" i="1"/>
  <c r="GV125" i="1"/>
  <c r="GV129" i="1" s="1"/>
  <c r="GW129" i="1" s="1"/>
  <c r="GT125" i="1"/>
  <c r="GN125" i="1"/>
  <c r="GJ125" i="1"/>
  <c r="GP125" i="1" s="1"/>
  <c r="GI125" i="1"/>
  <c r="GO125" i="1" s="1"/>
  <c r="GQ125" i="1" s="1"/>
  <c r="GH125" i="1"/>
  <c r="GE125" i="1"/>
  <c r="FZ125" i="1"/>
  <c r="FY125" i="1"/>
  <c r="FV125" i="1"/>
  <c r="FU125" i="1"/>
  <c r="FU129" i="1" s="1"/>
  <c r="FT125" i="1"/>
  <c r="FS125" i="1"/>
  <c r="FN125" i="1"/>
  <c r="FM125" i="1"/>
  <c r="FJ125" i="1"/>
  <c r="FI125" i="1"/>
  <c r="FI129" i="1" s="1"/>
  <c r="FO129" i="1" s="1"/>
  <c r="FH125" i="1"/>
  <c r="FH129" i="1" s="1"/>
  <c r="FG125" i="1"/>
  <c r="FB125" i="1"/>
  <c r="FA125" i="1"/>
  <c r="EX125" i="1"/>
  <c r="EW125" i="1"/>
  <c r="EW129" i="1" s="1"/>
  <c r="EV125" i="1"/>
  <c r="EU125" i="1"/>
  <c r="EQ125" i="1"/>
  <c r="EQ129" i="1" s="1"/>
  <c r="EP125" i="1"/>
  <c r="EN125" i="1"/>
  <c r="EM125" i="1"/>
  <c r="EO125" i="1" s="1"/>
  <c r="EL125" i="1"/>
  <c r="EH125" i="1"/>
  <c r="EH129" i="1" s="1"/>
  <c r="EN129" i="1" s="1"/>
  <c r="EG125" i="1"/>
  <c r="EI125" i="1" s="1"/>
  <c r="EF125" i="1"/>
  <c r="EC125" i="1"/>
  <c r="DV125" i="1"/>
  <c r="DU125" i="1"/>
  <c r="DW125" i="1" s="1"/>
  <c r="DT125" i="1"/>
  <c r="DQ125" i="1"/>
  <c r="DM125" i="1"/>
  <c r="DJ125" i="1"/>
  <c r="DJ129" i="1" s="1"/>
  <c r="DM129" i="1" s="1"/>
  <c r="DI125" i="1"/>
  <c r="DL125" i="1" s="1"/>
  <c r="DN125" i="1" s="1"/>
  <c r="DH125" i="1"/>
  <c r="CY125" i="1"/>
  <c r="CV125" i="1"/>
  <c r="CU125" i="1"/>
  <c r="CU129" i="1" s="1"/>
  <c r="CT125" i="1"/>
  <c r="CS125" i="1"/>
  <c r="CO125" i="1"/>
  <c r="CN125" i="1"/>
  <c r="CP125" i="1" s="1"/>
  <c r="CM125" i="1"/>
  <c r="CJ125" i="1"/>
  <c r="CF125" i="1"/>
  <c r="BZ125" i="1"/>
  <c r="CC125" i="1" s="1"/>
  <c r="BY125" i="1"/>
  <c r="BX125" i="1"/>
  <c r="BU125" i="1"/>
  <c r="BR125" i="1"/>
  <c r="BM125" i="1"/>
  <c r="BO125" i="1" s="1"/>
  <c r="BL125" i="1"/>
  <c r="BH125" i="1"/>
  <c r="BI125" i="1" s="1"/>
  <c r="BG125" i="1"/>
  <c r="BF125" i="1"/>
  <c r="BE125" i="1"/>
  <c r="BE129" i="1" s="1"/>
  <c r="BD125" i="1"/>
  <c r="BC125" i="1"/>
  <c r="AY125" i="1"/>
  <c r="AY129" i="1" s="1"/>
  <c r="AX125" i="1"/>
  <c r="AV125" i="1"/>
  <c r="AU125" i="1"/>
  <c r="AS125" i="1"/>
  <c r="AS129" i="1" s="1"/>
  <c r="AR125" i="1"/>
  <c r="AR129" i="1" s="1"/>
  <c r="AT129" i="1" s="1"/>
  <c r="AQ125" i="1"/>
  <c r="AL125" i="1"/>
  <c r="AK125" i="1"/>
  <c r="AH125" i="1"/>
  <c r="AE125" i="1"/>
  <c r="AB125" i="1"/>
  <c r="Y125" i="1"/>
  <c r="V125" i="1"/>
  <c r="R125" i="1"/>
  <c r="Q125" i="1"/>
  <c r="Q129" i="1" s="1"/>
  <c r="P125" i="1"/>
  <c r="M125" i="1"/>
  <c r="J125" i="1"/>
  <c r="F125" i="1"/>
  <c r="E125" i="1"/>
  <c r="E129" i="1" s="1"/>
  <c r="D125" i="1"/>
  <c r="LM124" i="1"/>
  <c r="LJ124" i="1"/>
  <c r="LG124" i="1"/>
  <c r="LF124" i="1"/>
  <c r="LE124" i="1"/>
  <c r="LD124" i="1"/>
  <c r="LC124" i="1"/>
  <c r="LB124" i="1"/>
  <c r="LA124" i="1"/>
  <c r="KX124" i="1"/>
  <c r="KU124" i="1"/>
  <c r="KR124" i="1"/>
  <c r="KO124" i="1"/>
  <c r="KL124" i="1"/>
  <c r="KI124" i="1"/>
  <c r="KE124" i="1"/>
  <c r="KD124" i="1"/>
  <c r="KF124" i="1" s="1"/>
  <c r="KC124" i="1"/>
  <c r="JZ124" i="1"/>
  <c r="JW124" i="1"/>
  <c r="JV124" i="1"/>
  <c r="JU124" i="1"/>
  <c r="JT124" i="1"/>
  <c r="JQ124" i="1"/>
  <c r="JN124" i="1"/>
  <c r="JK124" i="1"/>
  <c r="JJ124" i="1"/>
  <c r="JI124" i="1"/>
  <c r="JH124" i="1"/>
  <c r="JE124" i="1"/>
  <c r="JB124" i="1"/>
  <c r="IU124" i="1"/>
  <c r="IT124" i="1"/>
  <c r="IV124" i="1" s="1"/>
  <c r="IS124" i="1"/>
  <c r="IP124" i="1"/>
  <c r="IM124" i="1"/>
  <c r="IG124" i="1"/>
  <c r="IF124" i="1"/>
  <c r="IE124" i="1"/>
  <c r="ID124" i="1"/>
  <c r="IA124" i="1"/>
  <c r="HX124" i="1"/>
  <c r="HU124" i="1"/>
  <c r="HQ124" i="1"/>
  <c r="II124" i="1" s="1"/>
  <c r="IX124" i="1" s="1"/>
  <c r="HP124" i="1"/>
  <c r="IH124" i="1" s="1"/>
  <c r="HO124" i="1"/>
  <c r="HL124" i="1"/>
  <c r="HI124" i="1"/>
  <c r="HF124" i="1"/>
  <c r="GZ124" i="1"/>
  <c r="GW124" i="1"/>
  <c r="GT124" i="1"/>
  <c r="GP124" i="1"/>
  <c r="GO124" i="1"/>
  <c r="GQ124" i="1" s="1"/>
  <c r="GN124" i="1"/>
  <c r="GK124" i="1"/>
  <c r="GH124" i="1"/>
  <c r="GE124" i="1"/>
  <c r="GA124" i="1"/>
  <c r="FZ124" i="1"/>
  <c r="GB124" i="1" s="1"/>
  <c r="FY124" i="1"/>
  <c r="FV124" i="1"/>
  <c r="FS124" i="1"/>
  <c r="FP124" i="1"/>
  <c r="FO124" i="1"/>
  <c r="FN124" i="1"/>
  <c r="FM124" i="1"/>
  <c r="FJ124" i="1"/>
  <c r="FG124" i="1"/>
  <c r="FC124" i="1"/>
  <c r="FB124" i="1"/>
  <c r="FA124" i="1"/>
  <c r="EX124" i="1"/>
  <c r="EU124" i="1"/>
  <c r="ER124" i="1"/>
  <c r="EN124" i="1"/>
  <c r="EM124" i="1"/>
  <c r="EL124" i="1"/>
  <c r="EI124" i="1"/>
  <c r="EF124" i="1"/>
  <c r="EC124" i="1"/>
  <c r="DW124" i="1"/>
  <c r="DV124" i="1"/>
  <c r="DU124" i="1"/>
  <c r="DT124" i="1"/>
  <c r="DQ124" i="1"/>
  <c r="DM124" i="1"/>
  <c r="DN124" i="1" s="1"/>
  <c r="DL124" i="1"/>
  <c r="DK124" i="1"/>
  <c r="DH124" i="1"/>
  <c r="DA124" i="1"/>
  <c r="DB124" i="1" s="1"/>
  <c r="CZ124" i="1"/>
  <c r="CY124" i="1"/>
  <c r="CV124" i="1"/>
  <c r="CS124" i="1"/>
  <c r="CO124" i="1"/>
  <c r="CN124" i="1"/>
  <c r="CP124" i="1" s="1"/>
  <c r="CM124" i="1"/>
  <c r="CJ124" i="1"/>
  <c r="CG124" i="1"/>
  <c r="CD124" i="1"/>
  <c r="CC124" i="1"/>
  <c r="CB124" i="1"/>
  <c r="CA124" i="1"/>
  <c r="BX124" i="1"/>
  <c r="BU124" i="1"/>
  <c r="BR124" i="1"/>
  <c r="BO124" i="1"/>
  <c r="BL124" i="1"/>
  <c r="BH124" i="1"/>
  <c r="BG124" i="1"/>
  <c r="BI124" i="1" s="1"/>
  <c r="BF124" i="1"/>
  <c r="BC124" i="1"/>
  <c r="AZ124" i="1"/>
  <c r="AW124" i="1"/>
  <c r="AT124" i="1"/>
  <c r="AQ124" i="1"/>
  <c r="AM124" i="1"/>
  <c r="AL124" i="1"/>
  <c r="AN124" i="1" s="1"/>
  <c r="AK124" i="1"/>
  <c r="AH124" i="1"/>
  <c r="AE124" i="1"/>
  <c r="AB124" i="1"/>
  <c r="Y124" i="1"/>
  <c r="V124" i="1"/>
  <c r="S124" i="1"/>
  <c r="P124" i="1"/>
  <c r="M124" i="1"/>
  <c r="J124" i="1"/>
  <c r="G124" i="1"/>
  <c r="D124" i="1"/>
  <c r="LL123" i="1"/>
  <c r="KT123" i="1"/>
  <c r="KK123" i="1"/>
  <c r="JF123" i="1"/>
  <c r="IC123" i="1"/>
  <c r="HM123" i="1"/>
  <c r="HE123" i="1"/>
  <c r="GR123" i="1"/>
  <c r="GT123" i="1" s="1"/>
  <c r="GG123" i="1"/>
  <c r="FQ123" i="1"/>
  <c r="FL123" i="1"/>
  <c r="ES123" i="1"/>
  <c r="EK123" i="1"/>
  <c r="BT123" i="1"/>
  <c r="BQ123" i="1"/>
  <c r="BA123" i="1"/>
  <c r="AV123" i="1"/>
  <c r="AC123" i="1"/>
  <c r="U123" i="1"/>
  <c r="H123" i="1"/>
  <c r="LM122" i="1"/>
  <c r="LJ122" i="1"/>
  <c r="LC122" i="1"/>
  <c r="LF122" i="1" s="1"/>
  <c r="LB122" i="1"/>
  <c r="LD122" i="1" s="1"/>
  <c r="LA122" i="1"/>
  <c r="KX122" i="1"/>
  <c r="KU122" i="1"/>
  <c r="KR122" i="1"/>
  <c r="KO122" i="1"/>
  <c r="KL122" i="1"/>
  <c r="KI122" i="1"/>
  <c r="KG122" i="1"/>
  <c r="LE122" i="1" s="1"/>
  <c r="LG122" i="1" s="1"/>
  <c r="KE122" i="1"/>
  <c r="KF122" i="1" s="1"/>
  <c r="KD122" i="1"/>
  <c r="KC122" i="1"/>
  <c r="JZ122" i="1"/>
  <c r="JV122" i="1"/>
  <c r="JU122" i="1"/>
  <c r="JW122" i="1" s="1"/>
  <c r="JT122" i="1"/>
  <c r="JQ122" i="1"/>
  <c r="JN122" i="1"/>
  <c r="JK122" i="1"/>
  <c r="JJ122" i="1"/>
  <c r="JI122" i="1"/>
  <c r="JH122" i="1"/>
  <c r="JE122" i="1"/>
  <c r="JB122" i="1"/>
  <c r="IU122" i="1"/>
  <c r="IT122" i="1"/>
  <c r="IV122" i="1" s="1"/>
  <c r="IS122" i="1"/>
  <c r="IP122" i="1"/>
  <c r="IM122" i="1"/>
  <c r="IF122" i="1"/>
  <c r="IE122" i="1"/>
  <c r="IG122" i="1" s="1"/>
  <c r="ID122" i="1"/>
  <c r="IA122" i="1"/>
  <c r="HZ122" i="1"/>
  <c r="HX122" i="1"/>
  <c r="HU122" i="1"/>
  <c r="HQ122" i="1"/>
  <c r="HP122" i="1"/>
  <c r="IH122" i="1" s="1"/>
  <c r="HO122" i="1"/>
  <c r="HL122" i="1"/>
  <c r="HK122" i="1"/>
  <c r="HI122" i="1"/>
  <c r="HF122" i="1"/>
  <c r="GZ122" i="1"/>
  <c r="GW122" i="1"/>
  <c r="GT122" i="1"/>
  <c r="GQ122" i="1"/>
  <c r="GP122" i="1"/>
  <c r="GO122" i="1"/>
  <c r="GN122" i="1"/>
  <c r="GK122" i="1"/>
  <c r="GH122" i="1"/>
  <c r="GE122" i="1"/>
  <c r="GA122" i="1"/>
  <c r="GB122" i="1" s="1"/>
  <c r="FZ122" i="1"/>
  <c r="FY122" i="1"/>
  <c r="FV122" i="1"/>
  <c r="FS122" i="1"/>
  <c r="FO122" i="1"/>
  <c r="FP122" i="1" s="1"/>
  <c r="FN122" i="1"/>
  <c r="FM122" i="1"/>
  <c r="FJ122" i="1"/>
  <c r="FG122" i="1"/>
  <c r="FD122" i="1"/>
  <c r="FC122" i="1"/>
  <c r="FB122" i="1"/>
  <c r="FA122" i="1"/>
  <c r="EX122" i="1"/>
  <c r="EU122" i="1"/>
  <c r="ER122" i="1"/>
  <c r="EN122" i="1"/>
  <c r="HB122" i="1" s="1"/>
  <c r="EM122" i="1"/>
  <c r="EL122" i="1"/>
  <c r="EI122" i="1"/>
  <c r="EF122" i="1"/>
  <c r="EC122" i="1"/>
  <c r="DV122" i="1"/>
  <c r="DU122" i="1"/>
  <c r="DW122" i="1" s="1"/>
  <c r="DT122" i="1"/>
  <c r="DQ122" i="1"/>
  <c r="DM122" i="1"/>
  <c r="DL122" i="1"/>
  <c r="DN122" i="1" s="1"/>
  <c r="DK122" i="1"/>
  <c r="DH122" i="1"/>
  <c r="DA122" i="1"/>
  <c r="CZ122" i="1"/>
  <c r="DB122" i="1" s="1"/>
  <c r="CY122" i="1"/>
  <c r="CV122" i="1"/>
  <c r="CS122" i="1"/>
  <c r="CO122" i="1"/>
  <c r="CP122" i="1" s="1"/>
  <c r="CN122" i="1"/>
  <c r="CM122" i="1"/>
  <c r="CJ122" i="1"/>
  <c r="CG122" i="1"/>
  <c r="CC122" i="1"/>
  <c r="CD122" i="1" s="1"/>
  <c r="CB122" i="1"/>
  <c r="CA122" i="1"/>
  <c r="BX122" i="1"/>
  <c r="BU122" i="1"/>
  <c r="BR122" i="1"/>
  <c r="BO122" i="1"/>
  <c r="BL122" i="1"/>
  <c r="BI122" i="1"/>
  <c r="BH122" i="1"/>
  <c r="BG122" i="1"/>
  <c r="BF122" i="1"/>
  <c r="BC122" i="1"/>
  <c r="AZ122" i="1"/>
  <c r="AW122" i="1"/>
  <c r="AT122" i="1"/>
  <c r="AQ122" i="1"/>
  <c r="AM122" i="1"/>
  <c r="AN122" i="1" s="1"/>
  <c r="AL122" i="1"/>
  <c r="AK122" i="1"/>
  <c r="AH122" i="1"/>
  <c r="AE122" i="1"/>
  <c r="AB122" i="1"/>
  <c r="Y122" i="1"/>
  <c r="V122" i="1"/>
  <c r="S122" i="1"/>
  <c r="P122" i="1"/>
  <c r="M122" i="1"/>
  <c r="J122" i="1"/>
  <c r="G122" i="1"/>
  <c r="D122" i="1"/>
  <c r="LM121" i="1"/>
  <c r="LH121" i="1"/>
  <c r="LJ121" i="1" s="1"/>
  <c r="LF121" i="1"/>
  <c r="LC121" i="1"/>
  <c r="LD121" i="1" s="1"/>
  <c r="LB121" i="1"/>
  <c r="LA121" i="1"/>
  <c r="KX121" i="1"/>
  <c r="KS121" i="1"/>
  <c r="KU121" i="1" s="1"/>
  <c r="KR121" i="1"/>
  <c r="KO121" i="1"/>
  <c r="KL121" i="1"/>
  <c r="KH121" i="1"/>
  <c r="KG121" i="1"/>
  <c r="KI121" i="1" s="1"/>
  <c r="KE121" i="1"/>
  <c r="KD121" i="1"/>
  <c r="KF121" i="1" s="1"/>
  <c r="KC121" i="1"/>
  <c r="JZ121" i="1"/>
  <c r="JY121" i="1"/>
  <c r="JX121" i="1"/>
  <c r="JW121" i="1"/>
  <c r="JV121" i="1"/>
  <c r="JU121" i="1"/>
  <c r="JT121" i="1"/>
  <c r="JP121" i="1"/>
  <c r="JQ121" i="1" s="1"/>
  <c r="JO121" i="1"/>
  <c r="JN121" i="1"/>
  <c r="JK121" i="1"/>
  <c r="JJ121" i="1"/>
  <c r="JI121" i="1"/>
  <c r="JH121" i="1"/>
  <c r="JE121" i="1"/>
  <c r="JB121" i="1"/>
  <c r="JA121" i="1"/>
  <c r="IZ121" i="1"/>
  <c r="IV121" i="1"/>
  <c r="IU121" i="1"/>
  <c r="IT121" i="1"/>
  <c r="IS121" i="1"/>
  <c r="IP121" i="1"/>
  <c r="IM121" i="1"/>
  <c r="IL121" i="1"/>
  <c r="IK121" i="1"/>
  <c r="IE121" i="1"/>
  <c r="ID121" i="1"/>
  <c r="HZ121" i="1"/>
  <c r="HY121" i="1"/>
  <c r="HX121" i="1"/>
  <c r="HU121" i="1"/>
  <c r="HQ121" i="1"/>
  <c r="HP121" i="1"/>
  <c r="IH121" i="1" s="1"/>
  <c r="IW121" i="1" s="1"/>
  <c r="HO121" i="1"/>
  <c r="HL121" i="1"/>
  <c r="HK121" i="1"/>
  <c r="HJ121" i="1"/>
  <c r="HI121" i="1"/>
  <c r="HF121" i="1"/>
  <c r="GZ121" i="1"/>
  <c r="GV121" i="1"/>
  <c r="GW121" i="1" s="1"/>
  <c r="GT121" i="1"/>
  <c r="GP121" i="1"/>
  <c r="GO121" i="1"/>
  <c r="GQ121" i="1" s="1"/>
  <c r="GN121" i="1"/>
  <c r="GK121" i="1"/>
  <c r="GJ121" i="1"/>
  <c r="GI121" i="1"/>
  <c r="GH121" i="1"/>
  <c r="GE121" i="1"/>
  <c r="GB121" i="1"/>
  <c r="GA121" i="1"/>
  <c r="FZ121" i="1"/>
  <c r="FY121" i="1"/>
  <c r="FU121" i="1"/>
  <c r="FV121" i="1" s="1"/>
  <c r="FT121" i="1"/>
  <c r="FS121" i="1"/>
  <c r="FP121" i="1"/>
  <c r="FO121" i="1"/>
  <c r="FN121" i="1"/>
  <c r="FM121" i="1"/>
  <c r="FJ121" i="1"/>
  <c r="FI121" i="1"/>
  <c r="FH121" i="1"/>
  <c r="FG121" i="1"/>
  <c r="FD121" i="1"/>
  <c r="FC121" i="1"/>
  <c r="FB121" i="1"/>
  <c r="FA121" i="1"/>
  <c r="EX121" i="1"/>
  <c r="EW121" i="1"/>
  <c r="EU121" i="1"/>
  <c r="EQ121" i="1"/>
  <c r="EP121" i="1"/>
  <c r="ER121" i="1" s="1"/>
  <c r="EN121" i="1"/>
  <c r="HB121" i="1" s="1"/>
  <c r="EL121" i="1"/>
  <c r="EH121" i="1"/>
  <c r="EG121" i="1"/>
  <c r="EF121" i="1"/>
  <c r="EC121" i="1"/>
  <c r="DV121" i="1"/>
  <c r="DU121" i="1"/>
  <c r="DW121" i="1" s="1"/>
  <c r="DT121" i="1"/>
  <c r="DQ121" i="1"/>
  <c r="DM121" i="1"/>
  <c r="DJ121" i="1"/>
  <c r="DI121" i="1"/>
  <c r="DH121" i="1"/>
  <c r="CY121" i="1"/>
  <c r="CU121" i="1"/>
  <c r="DA121" i="1" s="1"/>
  <c r="CT121" i="1"/>
  <c r="CS121" i="1"/>
  <c r="CP121" i="1"/>
  <c r="CO121" i="1"/>
  <c r="CN121" i="1"/>
  <c r="CM121" i="1"/>
  <c r="CJ121" i="1"/>
  <c r="CF121" i="1"/>
  <c r="CG121" i="1" s="1"/>
  <c r="BZ121" i="1"/>
  <c r="CC121" i="1" s="1"/>
  <c r="BY121" i="1"/>
  <c r="CB121" i="1" s="1"/>
  <c r="BX121" i="1"/>
  <c r="BU121" i="1"/>
  <c r="BR121" i="1"/>
  <c r="BO121" i="1"/>
  <c r="BN121" i="1"/>
  <c r="BM121" i="1"/>
  <c r="BL121" i="1"/>
  <c r="BH121" i="1"/>
  <c r="BG121" i="1"/>
  <c r="BI121" i="1" s="1"/>
  <c r="BF121" i="1"/>
  <c r="BE121" i="1"/>
  <c r="BD121" i="1"/>
  <c r="BC121" i="1"/>
  <c r="AZ121" i="1"/>
  <c r="AY121" i="1"/>
  <c r="AX121" i="1"/>
  <c r="AW121" i="1"/>
  <c r="AT121" i="1"/>
  <c r="AS121" i="1"/>
  <c r="AR121" i="1"/>
  <c r="AQ121" i="1"/>
  <c r="AK121" i="1"/>
  <c r="AH121" i="1"/>
  <c r="AE121" i="1"/>
  <c r="AB121" i="1"/>
  <c r="Y121" i="1"/>
  <c r="V121" i="1"/>
  <c r="R121" i="1"/>
  <c r="AM121" i="1" s="1"/>
  <c r="Q121" i="1"/>
  <c r="P121" i="1"/>
  <c r="M121" i="1"/>
  <c r="J121" i="1"/>
  <c r="F121" i="1"/>
  <c r="E121" i="1"/>
  <c r="D121" i="1"/>
  <c r="LL120" i="1"/>
  <c r="LK120" i="1"/>
  <c r="LM120" i="1" s="1"/>
  <c r="LI120" i="1"/>
  <c r="LH120" i="1"/>
  <c r="LJ120" i="1" s="1"/>
  <c r="KZ120" i="1"/>
  <c r="LA120" i="1" s="1"/>
  <c r="KY120" i="1"/>
  <c r="LB120" i="1" s="1"/>
  <c r="KX120" i="1"/>
  <c r="KW120" i="1"/>
  <c r="KV120" i="1"/>
  <c r="KU120" i="1"/>
  <c r="KT120" i="1"/>
  <c r="KS120" i="1"/>
  <c r="KR120" i="1"/>
  <c r="KQ120" i="1"/>
  <c r="KP120" i="1"/>
  <c r="KN120" i="1"/>
  <c r="KM120" i="1"/>
  <c r="KO120" i="1" s="1"/>
  <c r="KK120" i="1"/>
  <c r="KJ120" i="1"/>
  <c r="KL120" i="1" s="1"/>
  <c r="KB120" i="1"/>
  <c r="KC120" i="1" s="1"/>
  <c r="KA120" i="1"/>
  <c r="JT120" i="1"/>
  <c r="JS120" i="1"/>
  <c r="JP120" i="1"/>
  <c r="JO120" i="1"/>
  <c r="JQ120" i="1" s="1"/>
  <c r="JM120" i="1"/>
  <c r="JV120" i="1" s="1"/>
  <c r="JL120" i="1"/>
  <c r="JG120" i="1"/>
  <c r="JF120" i="1"/>
  <c r="JH120" i="1" s="1"/>
  <c r="JD120" i="1"/>
  <c r="JC120" i="1"/>
  <c r="JA120" i="1"/>
  <c r="IR120" i="1"/>
  <c r="IQ120" i="1"/>
  <c r="IS120" i="1" s="1"/>
  <c r="IO120" i="1"/>
  <c r="IU120" i="1" s="1"/>
  <c r="IN120" i="1"/>
  <c r="IN123" i="1" s="1"/>
  <c r="IF120" i="1"/>
  <c r="IC120" i="1"/>
  <c r="IA120" i="1"/>
  <c r="HZ120" i="1"/>
  <c r="HY120" i="1"/>
  <c r="HX120" i="1"/>
  <c r="HW120" i="1"/>
  <c r="HV120" i="1"/>
  <c r="HT120" i="1"/>
  <c r="HS120" i="1"/>
  <c r="HU120" i="1" s="1"/>
  <c r="HP120" i="1"/>
  <c r="HN120" i="1"/>
  <c r="HO120" i="1" s="1"/>
  <c r="HM120" i="1"/>
  <c r="HK120" i="1"/>
  <c r="HQ120" i="1" s="1"/>
  <c r="HJ120" i="1"/>
  <c r="HH120" i="1"/>
  <c r="HI120" i="1" s="1"/>
  <c r="HG120" i="1"/>
  <c r="HF120" i="1"/>
  <c r="HE120" i="1"/>
  <c r="HD120" i="1"/>
  <c r="GZ120" i="1"/>
  <c r="GY120" i="1"/>
  <c r="GX120" i="1"/>
  <c r="GV120" i="1"/>
  <c r="GU120" i="1"/>
  <c r="GW120" i="1" s="1"/>
  <c r="GS120" i="1"/>
  <c r="GR120" i="1"/>
  <c r="GT120" i="1" s="1"/>
  <c r="GM120" i="1"/>
  <c r="GL120" i="1"/>
  <c r="GN120" i="1" s="1"/>
  <c r="GJ120" i="1"/>
  <c r="GI120" i="1"/>
  <c r="GH120" i="1"/>
  <c r="GG120" i="1"/>
  <c r="GF120" i="1"/>
  <c r="GO120" i="1" s="1"/>
  <c r="GE120" i="1"/>
  <c r="GD120" i="1"/>
  <c r="GC120" i="1"/>
  <c r="FX120" i="1"/>
  <c r="FW120" i="1"/>
  <c r="FY120" i="1" s="1"/>
  <c r="FU120" i="1"/>
  <c r="FR120" i="1"/>
  <c r="GA120" i="1" s="1"/>
  <c r="FQ120" i="1"/>
  <c r="FO120" i="1"/>
  <c r="FL120" i="1"/>
  <c r="FM120" i="1" s="1"/>
  <c r="FK120" i="1"/>
  <c r="FI120" i="1"/>
  <c r="FG120" i="1"/>
  <c r="FF120" i="1"/>
  <c r="FE120" i="1"/>
  <c r="FN120" i="1" s="1"/>
  <c r="EZ120" i="1"/>
  <c r="EY120" i="1"/>
  <c r="FA120" i="1" s="1"/>
  <c r="EW120" i="1"/>
  <c r="EV120" i="1"/>
  <c r="EV123" i="1" s="1"/>
  <c r="EX123" i="1" s="1"/>
  <c r="ET120" i="1"/>
  <c r="FC120" i="1" s="1"/>
  <c r="ES120" i="1"/>
  <c r="EQ120" i="1"/>
  <c r="EN120" i="1"/>
  <c r="EK120" i="1"/>
  <c r="EJ120" i="1"/>
  <c r="EL120" i="1" s="1"/>
  <c r="EH120" i="1"/>
  <c r="EF120" i="1"/>
  <c r="EE120" i="1"/>
  <c r="ED120" i="1"/>
  <c r="EB120" i="1"/>
  <c r="EA120" i="1"/>
  <c r="DS120" i="1"/>
  <c r="DT120" i="1" s="1"/>
  <c r="DR120" i="1"/>
  <c r="DP120" i="1"/>
  <c r="DO120" i="1"/>
  <c r="DU120" i="1" s="1"/>
  <c r="DL120" i="1"/>
  <c r="DN120" i="1" s="1"/>
  <c r="DK120" i="1"/>
  <c r="DJ120" i="1"/>
  <c r="DI120" i="1"/>
  <c r="DH120" i="1"/>
  <c r="DG120" i="1"/>
  <c r="DM120" i="1" s="1"/>
  <c r="DF120" i="1"/>
  <c r="CX120" i="1"/>
  <c r="CU120" i="1"/>
  <c r="CV120" i="1" s="1"/>
  <c r="CT120" i="1"/>
  <c r="CR120" i="1"/>
  <c r="CQ120" i="1"/>
  <c r="CN120" i="1"/>
  <c r="CM120" i="1"/>
  <c r="CL120" i="1"/>
  <c r="CK120" i="1"/>
  <c r="CJ120" i="1"/>
  <c r="CI120" i="1"/>
  <c r="CO120" i="1" s="1"/>
  <c r="CH120" i="1"/>
  <c r="CF120" i="1"/>
  <c r="CE120" i="1"/>
  <c r="CG120" i="1" s="1"/>
  <c r="BZ120" i="1"/>
  <c r="BW120" i="1"/>
  <c r="BX120" i="1" s="1"/>
  <c r="BV120" i="1"/>
  <c r="BT120" i="1"/>
  <c r="CC120" i="1" s="1"/>
  <c r="BS120" i="1"/>
  <c r="BQ120" i="1"/>
  <c r="BP120" i="1"/>
  <c r="BR120" i="1" s="1"/>
  <c r="BN120" i="1"/>
  <c r="BL120" i="1"/>
  <c r="BK120" i="1"/>
  <c r="BJ120" i="1"/>
  <c r="BH120" i="1"/>
  <c r="BE120" i="1"/>
  <c r="BD120" i="1"/>
  <c r="BF120" i="1" s="1"/>
  <c r="BB120" i="1"/>
  <c r="BC120" i="1" s="1"/>
  <c r="BA120" i="1"/>
  <c r="AY120" i="1"/>
  <c r="AV120" i="1"/>
  <c r="AW120" i="1" s="1"/>
  <c r="AU120" i="1"/>
  <c r="AS120" i="1"/>
  <c r="AQ120" i="1"/>
  <c r="AP120" i="1"/>
  <c r="AO120" i="1"/>
  <c r="AJ120" i="1"/>
  <c r="AI120" i="1"/>
  <c r="AK120" i="1" s="1"/>
  <c r="AG120" i="1"/>
  <c r="AF120" i="1"/>
  <c r="AH120" i="1" s="1"/>
  <c r="AD120" i="1"/>
  <c r="AE120" i="1" s="1"/>
  <c r="AC120" i="1"/>
  <c r="AA120" i="1"/>
  <c r="AB120" i="1" s="1"/>
  <c r="Z120" i="1"/>
  <c r="X120" i="1"/>
  <c r="W120" i="1"/>
  <c r="U120" i="1"/>
  <c r="T120" i="1"/>
  <c r="V120" i="1" s="1"/>
  <c r="R120" i="1"/>
  <c r="P120" i="1"/>
  <c r="O120" i="1"/>
  <c r="N120" i="1"/>
  <c r="L120" i="1"/>
  <c r="K120" i="1"/>
  <c r="M120" i="1" s="1"/>
  <c r="I120" i="1"/>
  <c r="H120" i="1"/>
  <c r="C120" i="1"/>
  <c r="B120" i="1"/>
  <c r="LM119" i="1"/>
  <c r="LH119" i="1"/>
  <c r="LJ119" i="1" s="1"/>
  <c r="LD119" i="1"/>
  <c r="LC119" i="1"/>
  <c r="LB119" i="1"/>
  <c r="LE119" i="1" s="1"/>
  <c r="LA119" i="1"/>
  <c r="KX119" i="1"/>
  <c r="KU119" i="1"/>
  <c r="KR119" i="1"/>
  <c r="KO119" i="1"/>
  <c r="KL119" i="1"/>
  <c r="KH119" i="1"/>
  <c r="KI119" i="1" s="1"/>
  <c r="KG119" i="1"/>
  <c r="KE119" i="1"/>
  <c r="KC119" i="1"/>
  <c r="JZ119" i="1"/>
  <c r="JY119" i="1"/>
  <c r="JY120" i="1" s="1"/>
  <c r="KE120" i="1" s="1"/>
  <c r="JX119" i="1"/>
  <c r="JX120" i="1" s="1"/>
  <c r="JV119" i="1"/>
  <c r="JU119" i="1"/>
  <c r="JW119" i="1" s="1"/>
  <c r="JR119" i="1"/>
  <c r="JR120" i="1" s="1"/>
  <c r="JQ119" i="1"/>
  <c r="JN119" i="1"/>
  <c r="JJ119" i="1"/>
  <c r="JH119" i="1"/>
  <c r="JE119" i="1"/>
  <c r="IZ119" i="1"/>
  <c r="IU119" i="1"/>
  <c r="IV119" i="1" s="1"/>
  <c r="IT119" i="1"/>
  <c r="IS119" i="1"/>
  <c r="IP119" i="1"/>
  <c r="IL119" i="1"/>
  <c r="IM119" i="1" s="1"/>
  <c r="IK119" i="1"/>
  <c r="IK120" i="1" s="1"/>
  <c r="IF119" i="1"/>
  <c r="IG119" i="1" s="1"/>
  <c r="IE119" i="1"/>
  <c r="ID119" i="1"/>
  <c r="IB119" i="1"/>
  <c r="IB120" i="1" s="1"/>
  <c r="ID120" i="1" s="1"/>
  <c r="IA119" i="1"/>
  <c r="HX119" i="1"/>
  <c r="HU119" i="1"/>
  <c r="HQ119" i="1"/>
  <c r="HR119" i="1" s="1"/>
  <c r="HP119" i="1"/>
  <c r="IH119" i="1" s="1"/>
  <c r="HO119" i="1"/>
  <c r="HL119" i="1"/>
  <c r="HI119" i="1"/>
  <c r="HF119" i="1"/>
  <c r="GZ119" i="1"/>
  <c r="GW119" i="1"/>
  <c r="GT119" i="1"/>
  <c r="GP119" i="1"/>
  <c r="GQ119" i="1" s="1"/>
  <c r="GO119" i="1"/>
  <c r="GN119" i="1"/>
  <c r="GK119" i="1"/>
  <c r="GH119" i="1"/>
  <c r="GE119" i="1"/>
  <c r="GA119" i="1"/>
  <c r="FY119" i="1"/>
  <c r="FT119" i="1"/>
  <c r="FV119" i="1" s="1"/>
  <c r="FS119" i="1"/>
  <c r="FO119" i="1"/>
  <c r="FN119" i="1"/>
  <c r="FP119" i="1" s="1"/>
  <c r="FM119" i="1"/>
  <c r="FJ119" i="1"/>
  <c r="FH119" i="1"/>
  <c r="FH120" i="1" s="1"/>
  <c r="FJ120" i="1" s="1"/>
  <c r="FG119" i="1"/>
  <c r="FC119" i="1"/>
  <c r="FD119" i="1" s="1"/>
  <c r="FB119" i="1"/>
  <c r="FA119" i="1"/>
  <c r="EX119" i="1"/>
  <c r="EU119" i="1"/>
  <c r="EP119" i="1"/>
  <c r="EN119" i="1"/>
  <c r="EL119" i="1"/>
  <c r="EI119" i="1"/>
  <c r="EG119" i="1"/>
  <c r="EM119" i="1" s="1"/>
  <c r="EO119" i="1" s="1"/>
  <c r="EF119" i="1"/>
  <c r="EC119" i="1"/>
  <c r="DV119" i="1"/>
  <c r="DU119" i="1"/>
  <c r="DT119" i="1"/>
  <c r="DQ119" i="1"/>
  <c r="DM119" i="1"/>
  <c r="DN119" i="1" s="1"/>
  <c r="DL119" i="1"/>
  <c r="DK119" i="1"/>
  <c r="DH119" i="1"/>
  <c r="DA119" i="1"/>
  <c r="CW119" i="1"/>
  <c r="CV119" i="1"/>
  <c r="CS119" i="1"/>
  <c r="CP119" i="1"/>
  <c r="CO119" i="1"/>
  <c r="CN119" i="1"/>
  <c r="CM119" i="1"/>
  <c r="CJ119" i="1"/>
  <c r="CG119" i="1"/>
  <c r="CC119" i="1"/>
  <c r="CB119" i="1"/>
  <c r="CD119" i="1" s="1"/>
  <c r="BY119" i="1"/>
  <c r="CA119" i="1" s="1"/>
  <c r="BX119" i="1"/>
  <c r="BU119" i="1"/>
  <c r="BR119" i="1"/>
  <c r="BO119" i="1"/>
  <c r="BM119" i="1"/>
  <c r="BM120" i="1" s="1"/>
  <c r="BO120" i="1" s="1"/>
  <c r="BL119" i="1"/>
  <c r="BH119" i="1"/>
  <c r="BI119" i="1" s="1"/>
  <c r="BG119" i="1"/>
  <c r="BF119" i="1"/>
  <c r="BC119" i="1"/>
  <c r="AZ119" i="1"/>
  <c r="AX119" i="1"/>
  <c r="AX120" i="1" s="1"/>
  <c r="AW119" i="1"/>
  <c r="AR119" i="1"/>
  <c r="AT119" i="1" s="1"/>
  <c r="AQ119" i="1"/>
  <c r="AM119" i="1"/>
  <c r="AK119" i="1"/>
  <c r="AH119" i="1"/>
  <c r="AE119" i="1"/>
  <c r="AB119" i="1"/>
  <c r="Y119" i="1"/>
  <c r="V119" i="1"/>
  <c r="S119" i="1"/>
  <c r="Q119" i="1"/>
  <c r="AL119" i="1" s="1"/>
  <c r="AN119" i="1" s="1"/>
  <c r="P119" i="1"/>
  <c r="M119" i="1"/>
  <c r="J119" i="1"/>
  <c r="F119" i="1"/>
  <c r="F120" i="1" s="1"/>
  <c r="E119" i="1"/>
  <c r="G119" i="1" s="1"/>
  <c r="D119" i="1"/>
  <c r="LM118" i="1"/>
  <c r="LJ118" i="1"/>
  <c r="LF118" i="1"/>
  <c r="LE118" i="1"/>
  <c r="LG118" i="1" s="1"/>
  <c r="LC118" i="1"/>
  <c r="LB118" i="1"/>
  <c r="LD118" i="1" s="1"/>
  <c r="LA118" i="1"/>
  <c r="KX118" i="1"/>
  <c r="KU118" i="1"/>
  <c r="KR118" i="1"/>
  <c r="KO118" i="1"/>
  <c r="KL118" i="1"/>
  <c r="KG118" i="1"/>
  <c r="KI118" i="1" s="1"/>
  <c r="KE118" i="1"/>
  <c r="KF118" i="1" s="1"/>
  <c r="KD118" i="1"/>
  <c r="KC118" i="1"/>
  <c r="JZ118" i="1"/>
  <c r="JV118" i="1"/>
  <c r="JU118" i="1"/>
  <c r="JW118" i="1" s="1"/>
  <c r="JT118" i="1"/>
  <c r="JQ118" i="1"/>
  <c r="JN118" i="1"/>
  <c r="JJ118" i="1"/>
  <c r="JI118" i="1"/>
  <c r="JH118" i="1"/>
  <c r="JE118" i="1"/>
  <c r="JB118" i="1"/>
  <c r="IV118" i="1"/>
  <c r="IU118" i="1"/>
  <c r="IT118" i="1"/>
  <c r="IS118" i="1"/>
  <c r="IP118" i="1"/>
  <c r="IM118" i="1"/>
  <c r="IF118" i="1"/>
  <c r="IE118" i="1"/>
  <c r="IG118" i="1" s="1"/>
  <c r="ID118" i="1"/>
  <c r="IA118" i="1"/>
  <c r="HX118" i="1"/>
  <c r="HU118" i="1"/>
  <c r="HR118" i="1"/>
  <c r="HQ118" i="1"/>
  <c r="II118" i="1" s="1"/>
  <c r="IX118" i="1" s="1"/>
  <c r="HP118" i="1"/>
  <c r="HO118" i="1"/>
  <c r="HL118" i="1"/>
  <c r="HI118" i="1"/>
  <c r="HF118" i="1"/>
  <c r="GZ118" i="1"/>
  <c r="GW118" i="1"/>
  <c r="GT118" i="1"/>
  <c r="GP118" i="1"/>
  <c r="GO118" i="1"/>
  <c r="GQ118" i="1" s="1"/>
  <c r="GN118" i="1"/>
  <c r="GK118" i="1"/>
  <c r="GH118" i="1"/>
  <c r="GE118" i="1"/>
  <c r="GA118" i="1"/>
  <c r="GB118" i="1" s="1"/>
  <c r="FZ118" i="1"/>
  <c r="FY118" i="1"/>
  <c r="FV118" i="1"/>
  <c r="FS118" i="1"/>
  <c r="FO118" i="1"/>
  <c r="FP118" i="1" s="1"/>
  <c r="FN118" i="1"/>
  <c r="FM118" i="1"/>
  <c r="FJ118" i="1"/>
  <c r="FG118" i="1"/>
  <c r="FD118" i="1"/>
  <c r="FC118" i="1"/>
  <c r="FB118" i="1"/>
  <c r="FA118" i="1"/>
  <c r="EX118" i="1"/>
  <c r="EU118" i="1"/>
  <c r="ER118" i="1"/>
  <c r="EN118" i="1"/>
  <c r="HB118" i="1" s="1"/>
  <c r="EM118" i="1"/>
  <c r="EL118" i="1"/>
  <c r="EI118" i="1"/>
  <c r="EF118" i="1"/>
  <c r="EC118" i="1"/>
  <c r="DV118" i="1"/>
  <c r="DU118" i="1"/>
  <c r="DW118" i="1" s="1"/>
  <c r="DT118" i="1"/>
  <c r="DQ118" i="1"/>
  <c r="DM118" i="1"/>
  <c r="DL118" i="1"/>
  <c r="DN118" i="1" s="1"/>
  <c r="DK118" i="1"/>
  <c r="DH118" i="1"/>
  <c r="DA118" i="1"/>
  <c r="CZ118" i="1"/>
  <c r="DB118" i="1" s="1"/>
  <c r="CY118" i="1"/>
  <c r="CV118" i="1"/>
  <c r="CS118" i="1"/>
  <c r="CO118" i="1"/>
  <c r="CP118" i="1" s="1"/>
  <c r="CN118" i="1"/>
  <c r="CM118" i="1"/>
  <c r="CJ118" i="1"/>
  <c r="CG118" i="1"/>
  <c r="CC118" i="1"/>
  <c r="CD118" i="1" s="1"/>
  <c r="CB118" i="1"/>
  <c r="CA118" i="1"/>
  <c r="BX118" i="1"/>
  <c r="BU118" i="1"/>
  <c r="BR118" i="1"/>
  <c r="BO118" i="1"/>
  <c r="BL118" i="1"/>
  <c r="BI118" i="1"/>
  <c r="BH118" i="1"/>
  <c r="BG118" i="1"/>
  <c r="BF118" i="1"/>
  <c r="BC118" i="1"/>
  <c r="AZ118" i="1"/>
  <c r="AW118" i="1"/>
  <c r="AT118" i="1"/>
  <c r="AQ118" i="1"/>
  <c r="AM118" i="1"/>
  <c r="AN118" i="1" s="1"/>
  <c r="AL118" i="1"/>
  <c r="AK118" i="1"/>
  <c r="AH118" i="1"/>
  <c r="AE118" i="1"/>
  <c r="AB118" i="1"/>
  <c r="Y118" i="1"/>
  <c r="V118" i="1"/>
  <c r="S118" i="1"/>
  <c r="P118" i="1"/>
  <c r="M118" i="1"/>
  <c r="J118" i="1"/>
  <c r="G118" i="1"/>
  <c r="D118" i="1"/>
  <c r="LM117" i="1"/>
  <c r="LJ117" i="1"/>
  <c r="LF117" i="1"/>
  <c r="LD117" i="1"/>
  <c r="LC117" i="1"/>
  <c r="LB117" i="1"/>
  <c r="LA117" i="1"/>
  <c r="KX117" i="1"/>
  <c r="KU117" i="1"/>
  <c r="KR117" i="1"/>
  <c r="KO117" i="1"/>
  <c r="KL117" i="1"/>
  <c r="KG117" i="1"/>
  <c r="KI117" i="1" s="1"/>
  <c r="KE117" i="1"/>
  <c r="KD117" i="1"/>
  <c r="KF117" i="1" s="1"/>
  <c r="KC117" i="1"/>
  <c r="JZ117" i="1"/>
  <c r="JW117" i="1"/>
  <c r="JV117" i="1"/>
  <c r="JU117" i="1"/>
  <c r="JT117" i="1"/>
  <c r="JQ117" i="1"/>
  <c r="JN117" i="1"/>
  <c r="JJ117" i="1"/>
  <c r="JI117" i="1"/>
  <c r="JK117" i="1" s="1"/>
  <c r="JH117" i="1"/>
  <c r="JE117" i="1"/>
  <c r="JB117" i="1"/>
  <c r="IU117" i="1"/>
  <c r="IV117" i="1" s="1"/>
  <c r="IT117" i="1"/>
  <c r="IS117" i="1"/>
  <c r="IP117" i="1"/>
  <c r="IM117" i="1"/>
  <c r="IG117" i="1"/>
  <c r="IF117" i="1"/>
  <c r="IE117" i="1"/>
  <c r="IH117" i="1" s="1"/>
  <c r="ID117" i="1"/>
  <c r="IA117" i="1"/>
  <c r="HX117" i="1"/>
  <c r="HU117" i="1"/>
  <c r="HQ117" i="1"/>
  <c r="HP117" i="1"/>
  <c r="HO117" i="1"/>
  <c r="HL117" i="1"/>
  <c r="HI117" i="1"/>
  <c r="HF117" i="1"/>
  <c r="GZ117" i="1"/>
  <c r="GW117" i="1"/>
  <c r="GT117" i="1"/>
  <c r="GP117" i="1"/>
  <c r="GO117" i="1"/>
  <c r="GQ117" i="1" s="1"/>
  <c r="GN117" i="1"/>
  <c r="GK117" i="1"/>
  <c r="GH117" i="1"/>
  <c r="GE117" i="1"/>
  <c r="GA117" i="1"/>
  <c r="FZ117" i="1"/>
  <c r="GB117" i="1" s="1"/>
  <c r="FY117" i="1"/>
  <c r="FV117" i="1"/>
  <c r="FS117" i="1"/>
  <c r="FO117" i="1"/>
  <c r="FP117" i="1" s="1"/>
  <c r="FN117" i="1"/>
  <c r="FM117" i="1"/>
  <c r="FJ117" i="1"/>
  <c r="FG117" i="1"/>
  <c r="FC117" i="1"/>
  <c r="FD117" i="1" s="1"/>
  <c r="FB117" i="1"/>
  <c r="FA117" i="1"/>
  <c r="EX117" i="1"/>
  <c r="EU117" i="1"/>
  <c r="ER117" i="1"/>
  <c r="EN117" i="1"/>
  <c r="HB117" i="1" s="1"/>
  <c r="EM117" i="1"/>
  <c r="EO117" i="1" s="1"/>
  <c r="EL117" i="1"/>
  <c r="EI117" i="1"/>
  <c r="EF117" i="1"/>
  <c r="EC117" i="1"/>
  <c r="DW117" i="1"/>
  <c r="DV117" i="1"/>
  <c r="DU117" i="1"/>
  <c r="DT117" i="1"/>
  <c r="DQ117" i="1"/>
  <c r="DN117" i="1"/>
  <c r="DM117" i="1"/>
  <c r="DL117" i="1"/>
  <c r="DK117" i="1"/>
  <c r="DH117" i="1"/>
  <c r="DB117" i="1"/>
  <c r="DA117" i="1"/>
  <c r="CZ117" i="1"/>
  <c r="CY117" i="1"/>
  <c r="CV117" i="1"/>
  <c r="CS117" i="1"/>
  <c r="CO117" i="1"/>
  <c r="CN117" i="1"/>
  <c r="CP117" i="1" s="1"/>
  <c r="CM117" i="1"/>
  <c r="CJ117" i="1"/>
  <c r="CG117" i="1"/>
  <c r="CC117" i="1"/>
  <c r="CD117" i="1" s="1"/>
  <c r="CB117" i="1"/>
  <c r="CA117" i="1"/>
  <c r="BX117" i="1"/>
  <c r="BU117" i="1"/>
  <c r="BR117" i="1"/>
  <c r="BO117" i="1"/>
  <c r="BL117" i="1"/>
  <c r="BH117" i="1"/>
  <c r="DD117" i="1" s="1"/>
  <c r="DY117" i="1" s="1"/>
  <c r="BG117" i="1"/>
  <c r="BI117" i="1" s="1"/>
  <c r="BF117" i="1"/>
  <c r="BC117" i="1"/>
  <c r="AZ117" i="1"/>
  <c r="AW117" i="1"/>
  <c r="AT117" i="1"/>
  <c r="AQ117" i="1"/>
  <c r="AM117" i="1"/>
  <c r="AL117" i="1"/>
  <c r="AK117" i="1"/>
  <c r="AH117" i="1"/>
  <c r="AE117" i="1"/>
  <c r="AB117" i="1"/>
  <c r="Y117" i="1"/>
  <c r="V117" i="1"/>
  <c r="S117" i="1"/>
  <c r="P117" i="1"/>
  <c r="M117" i="1"/>
  <c r="J117" i="1"/>
  <c r="G117" i="1"/>
  <c r="D117" i="1"/>
  <c r="LM116" i="1"/>
  <c r="LJ116" i="1"/>
  <c r="LF116" i="1"/>
  <c r="LC116" i="1"/>
  <c r="LB116" i="1"/>
  <c r="LE116" i="1" s="1"/>
  <c r="LA116" i="1"/>
  <c r="KX116" i="1"/>
  <c r="KU116" i="1"/>
  <c r="KR116" i="1"/>
  <c r="KO116" i="1"/>
  <c r="KL116" i="1"/>
  <c r="KI116" i="1"/>
  <c r="KE116" i="1"/>
  <c r="KD116" i="1"/>
  <c r="KF116" i="1" s="1"/>
  <c r="KC116" i="1"/>
  <c r="JZ116" i="1"/>
  <c r="JV116" i="1"/>
  <c r="JW116" i="1" s="1"/>
  <c r="JU116" i="1"/>
  <c r="JT116" i="1"/>
  <c r="JQ116" i="1"/>
  <c r="JN116" i="1"/>
  <c r="JJ116" i="1"/>
  <c r="JK116" i="1" s="1"/>
  <c r="JI116" i="1"/>
  <c r="JH116" i="1"/>
  <c r="JE116" i="1"/>
  <c r="JB116" i="1"/>
  <c r="IV116" i="1"/>
  <c r="IU116" i="1"/>
  <c r="IT116" i="1"/>
  <c r="IS116" i="1"/>
  <c r="IP116" i="1"/>
  <c r="IM116" i="1"/>
  <c r="IH116" i="1"/>
  <c r="IF116" i="1"/>
  <c r="IG116" i="1" s="1"/>
  <c r="IE116" i="1"/>
  <c r="ID116" i="1"/>
  <c r="IA116" i="1"/>
  <c r="HX116" i="1"/>
  <c r="HU116" i="1"/>
  <c r="HR116" i="1"/>
  <c r="HQ116" i="1"/>
  <c r="HP116" i="1"/>
  <c r="HO116" i="1"/>
  <c r="HL116" i="1"/>
  <c r="HI116" i="1"/>
  <c r="HF116" i="1"/>
  <c r="HB116" i="1"/>
  <c r="GZ116" i="1"/>
  <c r="GW116" i="1"/>
  <c r="GT116" i="1"/>
  <c r="GQ116" i="1"/>
  <c r="GP116" i="1"/>
  <c r="GO116" i="1"/>
  <c r="GN116" i="1"/>
  <c r="GK116" i="1"/>
  <c r="GH116" i="1"/>
  <c r="GE116" i="1"/>
  <c r="GA116" i="1"/>
  <c r="FZ116" i="1"/>
  <c r="FY116" i="1"/>
  <c r="FV116" i="1"/>
  <c r="FS116" i="1"/>
  <c r="FO116" i="1"/>
  <c r="FN116" i="1"/>
  <c r="FP116" i="1" s="1"/>
  <c r="FM116" i="1"/>
  <c r="FJ116" i="1"/>
  <c r="FG116" i="1"/>
  <c r="FD116" i="1"/>
  <c r="FC116" i="1"/>
  <c r="FB116" i="1"/>
  <c r="FA116" i="1"/>
  <c r="EX116" i="1"/>
  <c r="EU116" i="1"/>
  <c r="ER116" i="1"/>
  <c r="EN116" i="1"/>
  <c r="EO116" i="1" s="1"/>
  <c r="EM116" i="1"/>
  <c r="HA116" i="1" s="1"/>
  <c r="EL116" i="1"/>
  <c r="EI116" i="1"/>
  <c r="EF116" i="1"/>
  <c r="EC116" i="1"/>
  <c r="DX116" i="1"/>
  <c r="DV116" i="1"/>
  <c r="DW116" i="1" s="1"/>
  <c r="DU116" i="1"/>
  <c r="DT116" i="1"/>
  <c r="DQ116" i="1"/>
  <c r="DM116" i="1"/>
  <c r="DL116" i="1"/>
  <c r="DN116" i="1" s="1"/>
  <c r="DK116" i="1"/>
  <c r="DH116" i="1"/>
  <c r="DC116" i="1"/>
  <c r="DE116" i="1" s="1"/>
  <c r="DA116" i="1"/>
  <c r="CZ116" i="1"/>
  <c r="DB116" i="1" s="1"/>
  <c r="CY116" i="1"/>
  <c r="CV116" i="1"/>
  <c r="CS116" i="1"/>
  <c r="CO116" i="1"/>
  <c r="CN116" i="1"/>
  <c r="CP116" i="1" s="1"/>
  <c r="CM116" i="1"/>
  <c r="CJ116" i="1"/>
  <c r="CG116" i="1"/>
  <c r="CC116" i="1"/>
  <c r="CB116" i="1"/>
  <c r="CD116" i="1" s="1"/>
  <c r="CA116" i="1"/>
  <c r="BX116" i="1"/>
  <c r="BU116" i="1"/>
  <c r="BR116" i="1"/>
  <c r="BO116" i="1"/>
  <c r="BL116" i="1"/>
  <c r="BH116" i="1"/>
  <c r="DD116" i="1" s="1"/>
  <c r="BG116" i="1"/>
  <c r="BI116" i="1" s="1"/>
  <c r="BF116" i="1"/>
  <c r="BC116" i="1"/>
  <c r="AZ116" i="1"/>
  <c r="AW116" i="1"/>
  <c r="AT116" i="1"/>
  <c r="AQ116" i="1"/>
  <c r="AM116" i="1"/>
  <c r="DY116" i="1" s="1"/>
  <c r="AL116" i="1"/>
  <c r="AK116" i="1"/>
  <c r="AH116" i="1"/>
  <c r="AE116" i="1"/>
  <c r="AB116" i="1"/>
  <c r="Y116" i="1"/>
  <c r="V116" i="1"/>
  <c r="S116" i="1"/>
  <c r="P116" i="1"/>
  <c r="M116" i="1"/>
  <c r="J116" i="1"/>
  <c r="G116" i="1"/>
  <c r="D116" i="1"/>
  <c r="LL115" i="1"/>
  <c r="LK115" i="1"/>
  <c r="LC115" i="1"/>
  <c r="KZ115" i="1"/>
  <c r="KY115" i="1"/>
  <c r="KY123" i="1" s="1"/>
  <c r="KX115" i="1"/>
  <c r="KW115" i="1"/>
  <c r="KW123" i="1" s="1"/>
  <c r="KV115" i="1"/>
  <c r="LB115" i="1" s="1"/>
  <c r="KU115" i="1"/>
  <c r="KT115" i="1"/>
  <c r="KS115" i="1"/>
  <c r="KS123" i="1" s="1"/>
  <c r="KU123" i="1" s="1"/>
  <c r="KQ115" i="1"/>
  <c r="KQ123" i="1" s="1"/>
  <c r="KP115" i="1"/>
  <c r="KN115" i="1"/>
  <c r="KN123" i="1" s="1"/>
  <c r="KM115" i="1"/>
  <c r="KK115" i="1"/>
  <c r="KJ115" i="1"/>
  <c r="KH115" i="1"/>
  <c r="KB115" i="1"/>
  <c r="KA115" i="1"/>
  <c r="KA123" i="1" s="1"/>
  <c r="JS115" i="1"/>
  <c r="JS123" i="1" s="1"/>
  <c r="JR115" i="1"/>
  <c r="JM115" i="1"/>
  <c r="JM123" i="1" s="1"/>
  <c r="JV123" i="1" s="1"/>
  <c r="JL115" i="1"/>
  <c r="JJ115" i="1"/>
  <c r="JG115" i="1"/>
  <c r="JF115" i="1"/>
  <c r="JD115" i="1"/>
  <c r="IU115" i="1"/>
  <c r="IR115" i="1"/>
  <c r="IR123" i="1" s="1"/>
  <c r="IQ115" i="1"/>
  <c r="IT115" i="1" s="1"/>
  <c r="IV115" i="1" s="1"/>
  <c r="IO115" i="1"/>
  <c r="IO123" i="1" s="1"/>
  <c r="IN115" i="1"/>
  <c r="IP115" i="1" s="1"/>
  <c r="IL115" i="1"/>
  <c r="ID115" i="1"/>
  <c r="IC115" i="1"/>
  <c r="IB115" i="1"/>
  <c r="IB123" i="1" s="1"/>
  <c r="ID123" i="1" s="1"/>
  <c r="HY115" i="1"/>
  <c r="HY123" i="1" s="1"/>
  <c r="HW115" i="1"/>
  <c r="HV115" i="1"/>
  <c r="HT115" i="1"/>
  <c r="HT123" i="1" s="1"/>
  <c r="HS115" i="1"/>
  <c r="HN115" i="1"/>
  <c r="HN123" i="1" s="1"/>
  <c r="HM115" i="1"/>
  <c r="HO115" i="1" s="1"/>
  <c r="HH115" i="1"/>
  <c r="HG115" i="1"/>
  <c r="HF115" i="1"/>
  <c r="HE115" i="1"/>
  <c r="HD115" i="1"/>
  <c r="HD123" i="1" s="1"/>
  <c r="GY115" i="1"/>
  <c r="GY123" i="1" s="1"/>
  <c r="GX115" i="1"/>
  <c r="GU115" i="1"/>
  <c r="GS115" i="1"/>
  <c r="GS123" i="1" s="1"/>
  <c r="GR115" i="1"/>
  <c r="GT115" i="1" s="1"/>
  <c r="GM115" i="1"/>
  <c r="GL115" i="1"/>
  <c r="GL123" i="1" s="1"/>
  <c r="GH115" i="1"/>
  <c r="GG115" i="1"/>
  <c r="GF115" i="1"/>
  <c r="GF123" i="1" s="1"/>
  <c r="GH123" i="1" s="1"/>
  <c r="GE115" i="1"/>
  <c r="GD115" i="1"/>
  <c r="GD123" i="1" s="1"/>
  <c r="GC115" i="1"/>
  <c r="GC123" i="1" s="1"/>
  <c r="FX115" i="1"/>
  <c r="FX123" i="1" s="1"/>
  <c r="FW115" i="1"/>
  <c r="FR115" i="1"/>
  <c r="FQ115" i="1"/>
  <c r="FL115" i="1"/>
  <c r="FK115" i="1"/>
  <c r="FM115" i="1" s="1"/>
  <c r="FG115" i="1"/>
  <c r="FF115" i="1"/>
  <c r="FF123" i="1" s="1"/>
  <c r="FE115" i="1"/>
  <c r="EZ115" i="1"/>
  <c r="EZ123" i="1" s="1"/>
  <c r="EY115" i="1"/>
  <c r="EV115" i="1"/>
  <c r="ET115" i="1"/>
  <c r="ES115" i="1"/>
  <c r="EQ115" i="1"/>
  <c r="EQ123" i="1" s="1"/>
  <c r="EL115" i="1"/>
  <c r="EK115" i="1"/>
  <c r="EJ115" i="1"/>
  <c r="EJ123" i="1" s="1"/>
  <c r="EL123" i="1" s="1"/>
  <c r="EE115" i="1"/>
  <c r="ED115" i="1"/>
  <c r="EB115" i="1"/>
  <c r="EB123" i="1" s="1"/>
  <c r="EA115" i="1"/>
  <c r="DV115" i="1"/>
  <c r="DU115" i="1"/>
  <c r="DS115" i="1"/>
  <c r="DS123" i="1" s="1"/>
  <c r="DR115" i="1"/>
  <c r="DR123" i="1" s="1"/>
  <c r="DT123" i="1" s="1"/>
  <c r="DP115" i="1"/>
  <c r="DO115" i="1"/>
  <c r="DQ115" i="1" s="1"/>
  <c r="DK115" i="1"/>
  <c r="DG115" i="1"/>
  <c r="DG123" i="1" s="1"/>
  <c r="DF115" i="1"/>
  <c r="CX115" i="1"/>
  <c r="CX123" i="1" s="1"/>
  <c r="CW115" i="1"/>
  <c r="CU115" i="1"/>
  <c r="CR115" i="1"/>
  <c r="CQ115" i="1"/>
  <c r="CS115" i="1" s="1"/>
  <c r="CO115" i="1"/>
  <c r="CM115" i="1"/>
  <c r="CL115" i="1"/>
  <c r="CL123" i="1" s="1"/>
  <c r="CK115" i="1"/>
  <c r="CK123" i="1" s="1"/>
  <c r="CI115" i="1"/>
  <c r="CI123" i="1" s="1"/>
  <c r="CO123" i="1" s="1"/>
  <c r="CH115" i="1"/>
  <c r="CE115" i="1"/>
  <c r="BZ115" i="1"/>
  <c r="BZ123" i="1" s="1"/>
  <c r="BW115" i="1"/>
  <c r="BW123" i="1" s="1"/>
  <c r="BV115" i="1"/>
  <c r="BV123" i="1" s="1"/>
  <c r="BX123" i="1" s="1"/>
  <c r="BT115" i="1"/>
  <c r="BS115" i="1"/>
  <c r="BU115" i="1" s="1"/>
  <c r="BR115" i="1"/>
  <c r="BQ115" i="1"/>
  <c r="BP115" i="1"/>
  <c r="BP123" i="1" s="1"/>
  <c r="BK115" i="1"/>
  <c r="BK123" i="1" s="1"/>
  <c r="BJ115" i="1"/>
  <c r="BG115" i="1"/>
  <c r="BD115" i="1"/>
  <c r="BB115" i="1"/>
  <c r="BA115" i="1"/>
  <c r="AY115" i="1"/>
  <c r="AV115" i="1"/>
  <c r="AU115" i="1"/>
  <c r="AW115" i="1" s="1"/>
  <c r="AQ115" i="1"/>
  <c r="AP115" i="1"/>
  <c r="AP123" i="1" s="1"/>
  <c r="AO115" i="1"/>
  <c r="AO123" i="1" s="1"/>
  <c r="AJ115" i="1"/>
  <c r="AJ123" i="1" s="1"/>
  <c r="AI115" i="1"/>
  <c r="AG115" i="1"/>
  <c r="AG123" i="1" s="1"/>
  <c r="AF115" i="1"/>
  <c r="AH115" i="1" s="1"/>
  <c r="AD115" i="1"/>
  <c r="AD123" i="1" s="1"/>
  <c r="AC115" i="1"/>
  <c r="AA115" i="1"/>
  <c r="AA123" i="1" s="1"/>
  <c r="Z115" i="1"/>
  <c r="Z123" i="1" s="1"/>
  <c r="X115" i="1"/>
  <c r="W115" i="1"/>
  <c r="Y115" i="1" s="1"/>
  <c r="V115" i="1"/>
  <c r="U115" i="1"/>
  <c r="T115" i="1"/>
  <c r="T123" i="1" s="1"/>
  <c r="V123" i="1" s="1"/>
  <c r="O115" i="1"/>
  <c r="N115" i="1"/>
  <c r="L115" i="1"/>
  <c r="L123" i="1" s="1"/>
  <c r="K115" i="1"/>
  <c r="AL115" i="1" s="1"/>
  <c r="I115" i="1"/>
  <c r="I123" i="1" s="1"/>
  <c r="H115" i="1"/>
  <c r="J115" i="1" s="1"/>
  <c r="F115" i="1"/>
  <c r="F123" i="1" s="1"/>
  <c r="E115" i="1"/>
  <c r="C115" i="1"/>
  <c r="B115" i="1"/>
  <c r="B123" i="1" s="1"/>
  <c r="LM114" i="1"/>
  <c r="LI114" i="1"/>
  <c r="LI115" i="1" s="1"/>
  <c r="LI123" i="1" s="1"/>
  <c r="LH114" i="1"/>
  <c r="LC114" i="1"/>
  <c r="LB114" i="1"/>
  <c r="LD114" i="1" s="1"/>
  <c r="LA114" i="1"/>
  <c r="KX114" i="1"/>
  <c r="KU114" i="1"/>
  <c r="KR114" i="1"/>
  <c r="KO114" i="1"/>
  <c r="KL114" i="1"/>
  <c r="KI114" i="1"/>
  <c r="KH114" i="1"/>
  <c r="LF114" i="1" s="1"/>
  <c r="KG114" i="1"/>
  <c r="LE114" i="1" s="1"/>
  <c r="KC114" i="1"/>
  <c r="JY114" i="1"/>
  <c r="JX114" i="1"/>
  <c r="KD114" i="1" s="1"/>
  <c r="JV114" i="1"/>
  <c r="JT114" i="1"/>
  <c r="JP114" i="1"/>
  <c r="JP115" i="1" s="1"/>
  <c r="JP123" i="1" s="1"/>
  <c r="JO114" i="1"/>
  <c r="JN114" i="1"/>
  <c r="JJ114" i="1"/>
  <c r="JH114" i="1"/>
  <c r="JC114" i="1"/>
  <c r="JE114" i="1" s="1"/>
  <c r="JB114" i="1"/>
  <c r="JA114" i="1"/>
  <c r="JA115" i="1" s="1"/>
  <c r="JA123" i="1" s="1"/>
  <c r="IZ114" i="1"/>
  <c r="JI114" i="1" s="1"/>
  <c r="JK114" i="1" s="1"/>
  <c r="IU114" i="1"/>
  <c r="IT114" i="1"/>
  <c r="IV114" i="1" s="1"/>
  <c r="IS114" i="1"/>
  <c r="IP114" i="1"/>
  <c r="IM114" i="1"/>
  <c r="IL114" i="1"/>
  <c r="IK114" i="1"/>
  <c r="IK115" i="1" s="1"/>
  <c r="IM115" i="1" s="1"/>
  <c r="IE114" i="1"/>
  <c r="ID114" i="1"/>
  <c r="HZ114" i="1"/>
  <c r="IA114" i="1" s="1"/>
  <c r="HX114" i="1"/>
  <c r="HU114" i="1"/>
  <c r="HP114" i="1"/>
  <c r="HO114" i="1"/>
  <c r="HK114" i="1"/>
  <c r="HQ114" i="1" s="1"/>
  <c r="HJ114" i="1"/>
  <c r="HJ115" i="1" s="1"/>
  <c r="HI114" i="1"/>
  <c r="HF114" i="1"/>
  <c r="GZ114" i="1"/>
  <c r="GV114" i="1"/>
  <c r="GW114" i="1" s="1"/>
  <c r="GT114" i="1"/>
  <c r="GO114" i="1"/>
  <c r="GN114" i="1"/>
  <c r="GJ114" i="1"/>
  <c r="GJ115" i="1" s="1"/>
  <c r="GJ123" i="1" s="1"/>
  <c r="GI114" i="1"/>
  <c r="GK114" i="1" s="1"/>
  <c r="GH114" i="1"/>
  <c r="GE114" i="1"/>
  <c r="GA114" i="1"/>
  <c r="FY114" i="1"/>
  <c r="FU114" i="1"/>
  <c r="FU115" i="1" s="1"/>
  <c r="FU123" i="1" s="1"/>
  <c r="FT114" i="1"/>
  <c r="FS114" i="1"/>
  <c r="FO114" i="1"/>
  <c r="FM114" i="1"/>
  <c r="FI114" i="1"/>
  <c r="FI115" i="1" s="1"/>
  <c r="FI123" i="1" s="1"/>
  <c r="FH114" i="1"/>
  <c r="FG114" i="1"/>
  <c r="FC114" i="1"/>
  <c r="FB114" i="1"/>
  <c r="FD114" i="1" s="1"/>
  <c r="FA114" i="1"/>
  <c r="EW114" i="1"/>
  <c r="EW115" i="1" s="1"/>
  <c r="EW123" i="1" s="1"/>
  <c r="EU114" i="1"/>
  <c r="EQ114" i="1"/>
  <c r="EP114" i="1"/>
  <c r="EM114" i="1"/>
  <c r="EL114" i="1"/>
  <c r="EI114" i="1"/>
  <c r="EH114" i="1"/>
  <c r="EH115" i="1" s="1"/>
  <c r="EH123" i="1" s="1"/>
  <c r="EG114" i="1"/>
  <c r="EG115" i="1" s="1"/>
  <c r="EF114" i="1"/>
  <c r="EC114" i="1"/>
  <c r="DW114" i="1"/>
  <c r="DV114" i="1"/>
  <c r="DU114" i="1"/>
  <c r="DT114" i="1"/>
  <c r="DQ114" i="1"/>
  <c r="DL114" i="1"/>
  <c r="DK114" i="1"/>
  <c r="DJ114" i="1"/>
  <c r="DJ115" i="1" s="1"/>
  <c r="DI114" i="1"/>
  <c r="DI115" i="1" s="1"/>
  <c r="DI123" i="1" s="1"/>
  <c r="DH114" i="1"/>
  <c r="DA114" i="1"/>
  <c r="CZ114" i="1"/>
  <c r="DB114" i="1" s="1"/>
  <c r="CY114" i="1"/>
  <c r="CV114" i="1"/>
  <c r="CU114" i="1"/>
  <c r="CT114" i="1"/>
  <c r="CT115" i="1" s="1"/>
  <c r="CS114" i="1"/>
  <c r="CO114" i="1"/>
  <c r="CN114" i="1"/>
  <c r="CM114" i="1"/>
  <c r="CJ114" i="1"/>
  <c r="CG114" i="1"/>
  <c r="CF114" i="1"/>
  <c r="CF115" i="1" s="1"/>
  <c r="CF123" i="1" s="1"/>
  <c r="CC114" i="1"/>
  <c r="BZ114" i="1"/>
  <c r="BY114" i="1"/>
  <c r="BX114" i="1"/>
  <c r="BU114" i="1"/>
  <c r="BR114" i="1"/>
  <c r="BN114" i="1"/>
  <c r="BN115" i="1" s="1"/>
  <c r="BN123" i="1" s="1"/>
  <c r="BM114" i="1"/>
  <c r="BM115" i="1" s="1"/>
  <c r="BM123" i="1" s="1"/>
  <c r="BL114" i="1"/>
  <c r="BG114" i="1"/>
  <c r="BE114" i="1"/>
  <c r="BH114" i="1" s="1"/>
  <c r="BI114" i="1" s="1"/>
  <c r="BC114" i="1"/>
  <c r="AY114" i="1"/>
  <c r="AX114" i="1"/>
  <c r="AW114" i="1"/>
  <c r="AS114" i="1"/>
  <c r="AR114" i="1"/>
  <c r="AT114" i="1" s="1"/>
  <c r="AQ114" i="1"/>
  <c r="AL114" i="1"/>
  <c r="AK114" i="1"/>
  <c r="AH114" i="1"/>
  <c r="AE114" i="1"/>
  <c r="AB114" i="1"/>
  <c r="Y114" i="1"/>
  <c r="V114" i="1"/>
  <c r="R114" i="1"/>
  <c r="Q114" i="1"/>
  <c r="Q115" i="1" s="1"/>
  <c r="P114" i="1"/>
  <c r="M114" i="1"/>
  <c r="J114" i="1"/>
  <c r="G114" i="1"/>
  <c r="F114" i="1"/>
  <c r="E114" i="1"/>
  <c r="D114" i="1"/>
  <c r="LM113" i="1"/>
  <c r="LJ113" i="1"/>
  <c r="LF113" i="1"/>
  <c r="LE113" i="1"/>
  <c r="LG113" i="1" s="1"/>
  <c r="LC113" i="1"/>
  <c r="LB113" i="1"/>
  <c r="LD113" i="1" s="1"/>
  <c r="LA113" i="1"/>
  <c r="KX113" i="1"/>
  <c r="KU113" i="1"/>
  <c r="KR113" i="1"/>
  <c r="KO113" i="1"/>
  <c r="KL113" i="1"/>
  <c r="KI113" i="1"/>
  <c r="KE113" i="1"/>
  <c r="KD113" i="1"/>
  <c r="KF113" i="1" s="1"/>
  <c r="KC113" i="1"/>
  <c r="JZ113" i="1"/>
  <c r="JW113" i="1"/>
  <c r="JV113" i="1"/>
  <c r="JU113" i="1"/>
  <c r="JT113" i="1"/>
  <c r="JQ113" i="1"/>
  <c r="JN113" i="1"/>
  <c r="JJ113" i="1"/>
  <c r="JI113" i="1"/>
  <c r="JK113" i="1" s="1"/>
  <c r="JH113" i="1"/>
  <c r="JE113" i="1"/>
  <c r="JB113" i="1"/>
  <c r="IW113" i="1"/>
  <c r="IU113" i="1"/>
  <c r="IT113" i="1"/>
  <c r="IS113" i="1"/>
  <c r="IP113" i="1"/>
  <c r="IM113" i="1"/>
  <c r="IH113" i="1"/>
  <c r="IE113" i="1"/>
  <c r="ID113" i="1"/>
  <c r="HZ113" i="1"/>
  <c r="HX113" i="1"/>
  <c r="HU113" i="1"/>
  <c r="HP113" i="1"/>
  <c r="HO113" i="1"/>
  <c r="HK113" i="1"/>
  <c r="HI113" i="1"/>
  <c r="HF113" i="1"/>
  <c r="GZ113" i="1"/>
  <c r="GW113" i="1"/>
  <c r="GT113" i="1"/>
  <c r="GP113" i="1"/>
  <c r="GO113" i="1"/>
  <c r="GQ113" i="1" s="1"/>
  <c r="GN113" i="1"/>
  <c r="GK113" i="1"/>
  <c r="GH113" i="1"/>
  <c r="GE113" i="1"/>
  <c r="GB113" i="1"/>
  <c r="GA113" i="1"/>
  <c r="FZ113" i="1"/>
  <c r="FY113" i="1"/>
  <c r="FV113" i="1"/>
  <c r="FS113" i="1"/>
  <c r="FO113" i="1"/>
  <c r="FN113" i="1"/>
  <c r="FP113" i="1" s="1"/>
  <c r="FM113" i="1"/>
  <c r="FJ113" i="1"/>
  <c r="FG113" i="1"/>
  <c r="FC113" i="1"/>
  <c r="FB113" i="1"/>
  <c r="FD113" i="1" s="1"/>
  <c r="FA113" i="1"/>
  <c r="EX113" i="1"/>
  <c r="EU113" i="1"/>
  <c r="ER113" i="1"/>
  <c r="EO113" i="1"/>
  <c r="EN113" i="1"/>
  <c r="HB113" i="1" s="1"/>
  <c r="EM113" i="1"/>
  <c r="EL113" i="1"/>
  <c r="EI113" i="1"/>
  <c r="EF113" i="1"/>
  <c r="EC113" i="1"/>
  <c r="DV113" i="1"/>
  <c r="DU113" i="1"/>
  <c r="DW113" i="1" s="1"/>
  <c r="DT113" i="1"/>
  <c r="DQ113" i="1"/>
  <c r="DM113" i="1"/>
  <c r="DL113" i="1"/>
  <c r="DK113" i="1"/>
  <c r="DH113" i="1"/>
  <c r="DA113" i="1"/>
  <c r="CZ113" i="1"/>
  <c r="DB113" i="1" s="1"/>
  <c r="CY113" i="1"/>
  <c r="CV113" i="1"/>
  <c r="CS113" i="1"/>
  <c r="CP113" i="1"/>
  <c r="CO113" i="1"/>
  <c r="CN113" i="1"/>
  <c r="CM113" i="1"/>
  <c r="CJ113" i="1"/>
  <c r="CG113" i="1"/>
  <c r="CC113" i="1"/>
  <c r="CB113" i="1"/>
  <c r="CD113" i="1" s="1"/>
  <c r="CA113" i="1"/>
  <c r="BX113" i="1"/>
  <c r="BU113" i="1"/>
  <c r="BR113" i="1"/>
  <c r="BO113" i="1"/>
  <c r="BL113" i="1"/>
  <c r="BH113" i="1"/>
  <c r="DD113" i="1" s="1"/>
  <c r="DY113" i="1" s="1"/>
  <c r="BG113" i="1"/>
  <c r="BF113" i="1"/>
  <c r="BC113" i="1"/>
  <c r="AZ113" i="1"/>
  <c r="AW113" i="1"/>
  <c r="AT113" i="1"/>
  <c r="AQ113" i="1"/>
  <c r="AN113" i="1"/>
  <c r="AM113" i="1"/>
  <c r="AL113" i="1"/>
  <c r="AK113" i="1"/>
  <c r="AH113" i="1"/>
  <c r="AE113" i="1"/>
  <c r="AB113" i="1"/>
  <c r="Y113" i="1"/>
  <c r="V113" i="1"/>
  <c r="S113" i="1"/>
  <c r="P113" i="1"/>
  <c r="M113" i="1"/>
  <c r="J113" i="1"/>
  <c r="G113" i="1"/>
  <c r="D113" i="1"/>
  <c r="LM112" i="1"/>
  <c r="LJ112" i="1"/>
  <c r="LC112" i="1"/>
  <c r="LB112" i="1"/>
  <c r="LE112" i="1" s="1"/>
  <c r="LA112" i="1"/>
  <c r="KX112" i="1"/>
  <c r="KU112" i="1"/>
  <c r="KR112" i="1"/>
  <c r="KO112" i="1"/>
  <c r="KL112" i="1"/>
  <c r="KI112" i="1"/>
  <c r="KH112" i="1"/>
  <c r="KE112" i="1"/>
  <c r="KD112" i="1"/>
  <c r="KF112" i="1" s="1"/>
  <c r="KC112" i="1"/>
  <c r="JZ112" i="1"/>
  <c r="JV112" i="1"/>
  <c r="JU112" i="1"/>
  <c r="JT112" i="1"/>
  <c r="JQ112" i="1"/>
  <c r="JN112" i="1"/>
  <c r="JJ112" i="1"/>
  <c r="JI112" i="1"/>
  <c r="JK112" i="1" s="1"/>
  <c r="JH112" i="1"/>
  <c r="JE112" i="1"/>
  <c r="JB112" i="1"/>
  <c r="IU112" i="1"/>
  <c r="IT112" i="1"/>
  <c r="IV112" i="1" s="1"/>
  <c r="IS112" i="1"/>
  <c r="IP112" i="1"/>
  <c r="IM112" i="1"/>
  <c r="IF112" i="1"/>
  <c r="IE112" i="1"/>
  <c r="ID112" i="1"/>
  <c r="IA112" i="1"/>
  <c r="HX112" i="1"/>
  <c r="HU112" i="1"/>
  <c r="HQ112" i="1"/>
  <c r="HP112" i="1"/>
  <c r="HO112" i="1"/>
  <c r="HL112" i="1"/>
  <c r="HI112" i="1"/>
  <c r="HF112" i="1"/>
  <c r="GZ112" i="1"/>
  <c r="GW112" i="1"/>
  <c r="GT112" i="1"/>
  <c r="GQ112" i="1"/>
  <c r="GP112" i="1"/>
  <c r="GO112" i="1"/>
  <c r="GN112" i="1"/>
  <c r="GK112" i="1"/>
  <c r="GH112" i="1"/>
  <c r="GE112" i="1"/>
  <c r="GA112" i="1"/>
  <c r="FZ112" i="1"/>
  <c r="FY112" i="1"/>
  <c r="FV112" i="1"/>
  <c r="FS112" i="1"/>
  <c r="FP112" i="1"/>
  <c r="FO112" i="1"/>
  <c r="FN112" i="1"/>
  <c r="FM112" i="1"/>
  <c r="FJ112" i="1"/>
  <c r="FG112" i="1"/>
  <c r="FC112" i="1"/>
  <c r="FB112" i="1"/>
  <c r="FD112" i="1" s="1"/>
  <c r="FA112" i="1"/>
  <c r="EX112" i="1"/>
  <c r="EU112" i="1"/>
  <c r="ER112" i="1"/>
  <c r="EN112" i="1"/>
  <c r="EM112" i="1"/>
  <c r="EO112" i="1" s="1"/>
  <c r="EL112" i="1"/>
  <c r="EI112" i="1"/>
  <c r="EF112" i="1"/>
  <c r="EC112" i="1"/>
  <c r="DV112" i="1"/>
  <c r="DU112" i="1"/>
  <c r="DW112" i="1" s="1"/>
  <c r="DT112" i="1"/>
  <c r="DQ112" i="1"/>
  <c r="DM112" i="1"/>
  <c r="DL112" i="1"/>
  <c r="DN112" i="1" s="1"/>
  <c r="DK112" i="1"/>
  <c r="DH112" i="1"/>
  <c r="DA112" i="1"/>
  <c r="CZ112" i="1"/>
  <c r="DB112" i="1" s="1"/>
  <c r="CY112" i="1"/>
  <c r="CV112" i="1"/>
  <c r="CS112" i="1"/>
  <c r="CO112" i="1"/>
  <c r="CN112" i="1"/>
  <c r="CM112" i="1"/>
  <c r="CJ112" i="1"/>
  <c r="CG112" i="1"/>
  <c r="CD112" i="1"/>
  <c r="CC112" i="1"/>
  <c r="CB112" i="1"/>
  <c r="CA112" i="1"/>
  <c r="BX112" i="1"/>
  <c r="BU112" i="1"/>
  <c r="BR112" i="1"/>
  <c r="BO112" i="1"/>
  <c r="BL112" i="1"/>
  <c r="BH112" i="1"/>
  <c r="BG112" i="1"/>
  <c r="BF112" i="1"/>
  <c r="BC112" i="1"/>
  <c r="AZ112" i="1"/>
  <c r="AW112" i="1"/>
  <c r="AT112" i="1"/>
  <c r="AQ112" i="1"/>
  <c r="AM112" i="1"/>
  <c r="AL112" i="1"/>
  <c r="AK112" i="1"/>
  <c r="AH112" i="1"/>
  <c r="AE112" i="1"/>
  <c r="AB112" i="1"/>
  <c r="Y112" i="1"/>
  <c r="V112" i="1"/>
  <c r="S112" i="1"/>
  <c r="P112" i="1"/>
  <c r="M112" i="1"/>
  <c r="J112" i="1"/>
  <c r="G112" i="1"/>
  <c r="D112" i="1"/>
  <c r="LM111" i="1"/>
  <c r="LJ111" i="1"/>
  <c r="LF111" i="1"/>
  <c r="LE111" i="1"/>
  <c r="LG111" i="1" s="1"/>
  <c r="LC111" i="1"/>
  <c r="LB111" i="1"/>
  <c r="LD111" i="1" s="1"/>
  <c r="LA111" i="1"/>
  <c r="KX111" i="1"/>
  <c r="KU111" i="1"/>
  <c r="KR111" i="1"/>
  <c r="KO111" i="1"/>
  <c r="KL111" i="1"/>
  <c r="KI111" i="1"/>
  <c r="KF111" i="1"/>
  <c r="KE111" i="1"/>
  <c r="KD111" i="1"/>
  <c r="KC111" i="1"/>
  <c r="JZ111" i="1"/>
  <c r="JW111" i="1"/>
  <c r="JV111" i="1"/>
  <c r="JU111" i="1"/>
  <c r="JT111" i="1"/>
  <c r="JQ111" i="1"/>
  <c r="JN111" i="1"/>
  <c r="JJ111" i="1"/>
  <c r="JI111" i="1"/>
  <c r="JK111" i="1" s="1"/>
  <c r="JH111" i="1"/>
  <c r="JE111" i="1"/>
  <c r="JB111" i="1"/>
  <c r="IU111" i="1"/>
  <c r="IT111" i="1"/>
  <c r="IV111" i="1" s="1"/>
  <c r="IS111" i="1"/>
  <c r="IP111" i="1"/>
  <c r="IM111" i="1"/>
  <c r="IG111" i="1"/>
  <c r="IF111" i="1"/>
  <c r="IE111" i="1"/>
  <c r="ID111" i="1"/>
  <c r="IA111" i="1"/>
  <c r="HX111" i="1"/>
  <c r="HU111" i="1"/>
  <c r="HQ111" i="1"/>
  <c r="II111" i="1" s="1"/>
  <c r="IX111" i="1" s="1"/>
  <c r="HP111" i="1"/>
  <c r="IH111" i="1" s="1"/>
  <c r="HO111" i="1"/>
  <c r="HL111" i="1"/>
  <c r="HI111" i="1"/>
  <c r="HF111" i="1"/>
  <c r="GZ111" i="1"/>
  <c r="GW111" i="1"/>
  <c r="GT111" i="1"/>
  <c r="GP111" i="1"/>
  <c r="GO111" i="1"/>
  <c r="GQ111" i="1" s="1"/>
  <c r="GN111" i="1"/>
  <c r="GK111" i="1"/>
  <c r="GH111" i="1"/>
  <c r="GE111" i="1"/>
  <c r="GB111" i="1"/>
  <c r="GA111" i="1"/>
  <c r="FZ111" i="1"/>
  <c r="FY111" i="1"/>
  <c r="FV111" i="1"/>
  <c r="FS111" i="1"/>
  <c r="FO111" i="1"/>
  <c r="FN111" i="1"/>
  <c r="FP111" i="1" s="1"/>
  <c r="FM111" i="1"/>
  <c r="FJ111" i="1"/>
  <c r="FG111" i="1"/>
  <c r="FC111" i="1"/>
  <c r="FB111" i="1"/>
  <c r="FD111" i="1" s="1"/>
  <c r="FA111" i="1"/>
  <c r="EX111" i="1"/>
  <c r="EU111" i="1"/>
  <c r="ER111" i="1"/>
  <c r="EN111" i="1"/>
  <c r="HB111" i="1" s="1"/>
  <c r="EM111" i="1"/>
  <c r="EO111" i="1" s="1"/>
  <c r="EL111" i="1"/>
  <c r="EI111" i="1"/>
  <c r="EF111" i="1"/>
  <c r="EC111" i="1"/>
  <c r="DW111" i="1"/>
  <c r="DV111" i="1"/>
  <c r="DU111" i="1"/>
  <c r="DT111" i="1"/>
  <c r="DQ111" i="1"/>
  <c r="DM111" i="1"/>
  <c r="DL111" i="1"/>
  <c r="DN111" i="1" s="1"/>
  <c r="DK111" i="1"/>
  <c r="DH111" i="1"/>
  <c r="DD111" i="1"/>
  <c r="DA111" i="1"/>
  <c r="CZ111" i="1"/>
  <c r="DB111" i="1" s="1"/>
  <c r="CY111" i="1"/>
  <c r="CV111" i="1"/>
  <c r="CS111" i="1"/>
  <c r="CP111" i="1"/>
  <c r="CO111" i="1"/>
  <c r="CN111" i="1"/>
  <c r="CM111" i="1"/>
  <c r="CJ111" i="1"/>
  <c r="CG111" i="1"/>
  <c r="CC111" i="1"/>
  <c r="CB111" i="1"/>
  <c r="CD111" i="1" s="1"/>
  <c r="CA111" i="1"/>
  <c r="BX111" i="1"/>
  <c r="BU111" i="1"/>
  <c r="BR111" i="1"/>
  <c r="BO111" i="1"/>
  <c r="BL111" i="1"/>
  <c r="BH111" i="1"/>
  <c r="BG111" i="1"/>
  <c r="DC111" i="1" s="1"/>
  <c r="DE111" i="1" s="1"/>
  <c r="BF111" i="1"/>
  <c r="BC111" i="1"/>
  <c r="AZ111" i="1"/>
  <c r="AW111" i="1"/>
  <c r="AT111" i="1"/>
  <c r="AQ111" i="1"/>
  <c r="AN111" i="1"/>
  <c r="AM111" i="1"/>
  <c r="DY111" i="1" s="1"/>
  <c r="AL111" i="1"/>
  <c r="AK111" i="1"/>
  <c r="AH111" i="1"/>
  <c r="AE111" i="1"/>
  <c r="AB111" i="1"/>
  <c r="Y111" i="1"/>
  <c r="V111" i="1"/>
  <c r="S111" i="1"/>
  <c r="P111" i="1"/>
  <c r="M111" i="1"/>
  <c r="J111" i="1"/>
  <c r="G111" i="1"/>
  <c r="D111" i="1"/>
  <c r="LM110" i="1"/>
  <c r="LJ110" i="1"/>
  <c r="LE110" i="1"/>
  <c r="LC110" i="1"/>
  <c r="LF110" i="1" s="1"/>
  <c r="LB110" i="1"/>
  <c r="LD110" i="1" s="1"/>
  <c r="LA110" i="1"/>
  <c r="KX110" i="1"/>
  <c r="KU110" i="1"/>
  <c r="KR110" i="1"/>
  <c r="KO110" i="1"/>
  <c r="KL110" i="1"/>
  <c r="KI110" i="1"/>
  <c r="KF110" i="1"/>
  <c r="KE110" i="1"/>
  <c r="KD110" i="1"/>
  <c r="KC110" i="1"/>
  <c r="JZ110" i="1"/>
  <c r="JV110" i="1"/>
  <c r="JU110" i="1"/>
  <c r="JW110" i="1" s="1"/>
  <c r="JT110" i="1"/>
  <c r="JQ110" i="1"/>
  <c r="JN110" i="1"/>
  <c r="JJ110" i="1"/>
  <c r="JI110" i="1"/>
  <c r="JH110" i="1"/>
  <c r="JE110" i="1"/>
  <c r="JB110" i="1"/>
  <c r="IV110" i="1"/>
  <c r="IU110" i="1"/>
  <c r="IT110" i="1"/>
  <c r="IS110" i="1"/>
  <c r="IP110" i="1"/>
  <c r="IM110" i="1"/>
  <c r="IF110" i="1"/>
  <c r="IE110" i="1"/>
  <c r="IG110" i="1" s="1"/>
  <c r="ID110" i="1"/>
  <c r="IA110" i="1"/>
  <c r="HX110" i="1"/>
  <c r="HU110" i="1"/>
  <c r="HR110" i="1"/>
  <c r="HQ110" i="1"/>
  <c r="II110" i="1" s="1"/>
  <c r="IX110" i="1" s="1"/>
  <c r="HP110" i="1"/>
  <c r="HO110" i="1"/>
  <c r="HL110" i="1"/>
  <c r="HI110" i="1"/>
  <c r="HF110" i="1"/>
  <c r="GZ110" i="1"/>
  <c r="GW110" i="1"/>
  <c r="GT110" i="1"/>
  <c r="GP110" i="1"/>
  <c r="GO110" i="1"/>
  <c r="GQ110" i="1" s="1"/>
  <c r="GN110" i="1"/>
  <c r="GK110" i="1"/>
  <c r="GH110" i="1"/>
  <c r="GE110" i="1"/>
  <c r="GB110" i="1"/>
  <c r="GA110" i="1"/>
  <c r="FZ110" i="1"/>
  <c r="FY110" i="1"/>
  <c r="FV110" i="1"/>
  <c r="FS110" i="1"/>
  <c r="FO110" i="1"/>
  <c r="FN110" i="1"/>
  <c r="FP110" i="1" s="1"/>
  <c r="FM110" i="1"/>
  <c r="FJ110" i="1"/>
  <c r="FG110" i="1"/>
  <c r="FD110" i="1"/>
  <c r="FC110" i="1"/>
  <c r="FB110" i="1"/>
  <c r="FA110" i="1"/>
  <c r="EX110" i="1"/>
  <c r="EU110" i="1"/>
  <c r="ER110" i="1"/>
  <c r="EN110" i="1"/>
  <c r="HB110" i="1" s="1"/>
  <c r="EM110" i="1"/>
  <c r="EO110" i="1" s="1"/>
  <c r="EL110" i="1"/>
  <c r="EI110" i="1"/>
  <c r="EF110" i="1"/>
  <c r="EC110" i="1"/>
  <c r="DV110" i="1"/>
  <c r="DU110" i="1"/>
  <c r="DW110" i="1" s="1"/>
  <c r="DT110" i="1"/>
  <c r="DQ110" i="1"/>
  <c r="DM110" i="1"/>
  <c r="DL110" i="1"/>
  <c r="DN110" i="1" s="1"/>
  <c r="DK110" i="1"/>
  <c r="DH110" i="1"/>
  <c r="DA110" i="1"/>
  <c r="CZ110" i="1"/>
  <c r="DB110" i="1" s="1"/>
  <c r="CY110" i="1"/>
  <c r="CV110" i="1"/>
  <c r="CS110" i="1"/>
  <c r="CP110" i="1"/>
  <c r="CO110" i="1"/>
  <c r="CN110" i="1"/>
  <c r="CM110" i="1"/>
  <c r="CJ110" i="1"/>
  <c r="CG110" i="1"/>
  <c r="CC110" i="1"/>
  <c r="CB110" i="1"/>
  <c r="CD110" i="1" s="1"/>
  <c r="CA110" i="1"/>
  <c r="BX110" i="1"/>
  <c r="BU110" i="1"/>
  <c r="BR110" i="1"/>
  <c r="BO110" i="1"/>
  <c r="BL110" i="1"/>
  <c r="BI110" i="1"/>
  <c r="BH110" i="1"/>
  <c r="DD110" i="1" s="1"/>
  <c r="BG110" i="1"/>
  <c r="BF110" i="1"/>
  <c r="BC110" i="1"/>
  <c r="AZ110" i="1"/>
  <c r="AX110" i="1"/>
  <c r="DC110" i="1" s="1"/>
  <c r="AW110" i="1"/>
  <c r="AT110" i="1"/>
  <c r="AQ110" i="1"/>
  <c r="AM110" i="1"/>
  <c r="DY110" i="1" s="1"/>
  <c r="LO110" i="1" s="1"/>
  <c r="AL110" i="1"/>
  <c r="AN110" i="1" s="1"/>
  <c r="AK110" i="1"/>
  <c r="AH110" i="1"/>
  <c r="AE110" i="1"/>
  <c r="AB110" i="1"/>
  <c r="Y110" i="1"/>
  <c r="V110" i="1"/>
  <c r="S110" i="1"/>
  <c r="P110" i="1"/>
  <c r="M110" i="1"/>
  <c r="J110" i="1"/>
  <c r="G110" i="1"/>
  <c r="D110" i="1"/>
  <c r="LL109" i="1"/>
  <c r="LL130" i="1" s="1"/>
  <c r="LL291" i="1" s="1"/>
  <c r="LK109" i="1"/>
  <c r="LI109" i="1"/>
  <c r="LI130" i="1" s="1"/>
  <c r="LC109" i="1"/>
  <c r="LA109" i="1"/>
  <c r="KZ109" i="1"/>
  <c r="KY109" i="1"/>
  <c r="KY130" i="1" s="1"/>
  <c r="KW109" i="1"/>
  <c r="KV109" i="1"/>
  <c r="KT109" i="1"/>
  <c r="KS109" i="1"/>
  <c r="KU109" i="1" s="1"/>
  <c r="KR109" i="1"/>
  <c r="KQ109" i="1"/>
  <c r="KQ130" i="1" s="1"/>
  <c r="KP109" i="1"/>
  <c r="KN109" i="1"/>
  <c r="KN130" i="1" s="1"/>
  <c r="KN291" i="1" s="1"/>
  <c r="KM109" i="1"/>
  <c r="KK109" i="1"/>
  <c r="KK130" i="1" s="1"/>
  <c r="KJ109" i="1"/>
  <c r="KL109" i="1" s="1"/>
  <c r="KC109" i="1"/>
  <c r="KB109" i="1"/>
  <c r="KA109" i="1"/>
  <c r="KA130" i="1" s="1"/>
  <c r="JS109" i="1"/>
  <c r="JS130" i="1" s="1"/>
  <c r="JM109" i="1"/>
  <c r="JL109" i="1"/>
  <c r="JN109" i="1" s="1"/>
  <c r="JH109" i="1"/>
  <c r="JG109" i="1"/>
  <c r="JF109" i="1"/>
  <c r="JD109" i="1"/>
  <c r="IZ109" i="1"/>
  <c r="IR109" i="1"/>
  <c r="IQ109" i="1"/>
  <c r="IO109" i="1"/>
  <c r="IN109" i="1"/>
  <c r="IT109" i="1" s="1"/>
  <c r="IC109" i="1"/>
  <c r="HY109" i="1"/>
  <c r="HX109" i="1"/>
  <c r="HW109" i="1"/>
  <c r="HV109" i="1"/>
  <c r="HT109" i="1"/>
  <c r="HT130" i="1" s="1"/>
  <c r="HN109" i="1"/>
  <c r="HM109" i="1"/>
  <c r="HI109" i="1"/>
  <c r="HH109" i="1"/>
  <c r="HG109" i="1"/>
  <c r="HE109" i="1"/>
  <c r="HD109" i="1"/>
  <c r="GZ109" i="1"/>
  <c r="GY109" i="1"/>
  <c r="GX109" i="1"/>
  <c r="GV109" i="1"/>
  <c r="GU109" i="1"/>
  <c r="GS109" i="1"/>
  <c r="GS130" i="1" s="1"/>
  <c r="GR109" i="1"/>
  <c r="GM109" i="1"/>
  <c r="GG109" i="1"/>
  <c r="GF109" i="1"/>
  <c r="GD109" i="1"/>
  <c r="GC109" i="1"/>
  <c r="FX109" i="1"/>
  <c r="FX130" i="1" s="1"/>
  <c r="FU109" i="1"/>
  <c r="FU130" i="1" s="1"/>
  <c r="FR109" i="1"/>
  <c r="FQ109" i="1"/>
  <c r="FM109" i="1"/>
  <c r="FL109" i="1"/>
  <c r="FH109" i="1"/>
  <c r="FF109" i="1"/>
  <c r="FE109" i="1"/>
  <c r="EZ109" i="1"/>
  <c r="EZ130" i="1" s="1"/>
  <c r="EW109" i="1"/>
  <c r="ET109" i="1"/>
  <c r="ES109" i="1"/>
  <c r="EK109" i="1"/>
  <c r="EJ109" i="1"/>
  <c r="EG109" i="1"/>
  <c r="EF109" i="1"/>
  <c r="EE109" i="1"/>
  <c r="ED109" i="1"/>
  <c r="EB109" i="1"/>
  <c r="EA109" i="1"/>
  <c r="DU109" i="1"/>
  <c r="DT109" i="1"/>
  <c r="DS109" i="1"/>
  <c r="DR109" i="1"/>
  <c r="DQ109" i="1"/>
  <c r="DP109" i="1"/>
  <c r="DV109" i="1" s="1"/>
  <c r="DO109" i="1"/>
  <c r="DI109" i="1"/>
  <c r="DH109" i="1"/>
  <c r="DG109" i="1"/>
  <c r="DG130" i="1" s="1"/>
  <c r="DF109" i="1"/>
  <c r="CX109" i="1"/>
  <c r="CS109" i="1"/>
  <c r="CR109" i="1"/>
  <c r="CQ109" i="1"/>
  <c r="CO109" i="1"/>
  <c r="CN109" i="1"/>
  <c r="CP109" i="1" s="1"/>
  <c r="CL109" i="1"/>
  <c r="CK109" i="1"/>
  <c r="CJ109" i="1"/>
  <c r="CI109" i="1"/>
  <c r="CH109" i="1"/>
  <c r="CF109" i="1"/>
  <c r="CE109" i="1"/>
  <c r="CC109" i="1"/>
  <c r="BX109" i="1"/>
  <c r="BW109" i="1"/>
  <c r="BV109" i="1"/>
  <c r="BU109" i="1"/>
  <c r="BT109" i="1"/>
  <c r="BS109" i="1"/>
  <c r="BQ109" i="1"/>
  <c r="BP109" i="1"/>
  <c r="BM109" i="1"/>
  <c r="BL109" i="1"/>
  <c r="BK109" i="1"/>
  <c r="BK130" i="1" s="1"/>
  <c r="BJ109" i="1"/>
  <c r="BE109" i="1"/>
  <c r="BB109" i="1"/>
  <c r="BA109" i="1"/>
  <c r="AP109" i="1"/>
  <c r="AO109" i="1"/>
  <c r="AJ109" i="1"/>
  <c r="AI109" i="1"/>
  <c r="AG109" i="1"/>
  <c r="AG130" i="1" s="1"/>
  <c r="AF109" i="1"/>
  <c r="AD109" i="1"/>
  <c r="AC109" i="1"/>
  <c r="AB109" i="1"/>
  <c r="AA109" i="1"/>
  <c r="Z109" i="1"/>
  <c r="Y109" i="1"/>
  <c r="X109" i="1"/>
  <c r="W109" i="1"/>
  <c r="U109" i="1"/>
  <c r="T109" i="1"/>
  <c r="P109" i="1"/>
  <c r="O109" i="1"/>
  <c r="N109" i="1"/>
  <c r="L109" i="1"/>
  <c r="L130" i="1" s="1"/>
  <c r="K109" i="1"/>
  <c r="I109" i="1"/>
  <c r="H109" i="1"/>
  <c r="D109" i="1"/>
  <c r="C109" i="1"/>
  <c r="B109" i="1"/>
  <c r="LM108" i="1"/>
  <c r="LJ108" i="1"/>
  <c r="LG108" i="1"/>
  <c r="LF108" i="1"/>
  <c r="LE108" i="1"/>
  <c r="LD108" i="1"/>
  <c r="LC108" i="1"/>
  <c r="LB108" i="1"/>
  <c r="LA108" i="1"/>
  <c r="KX108" i="1"/>
  <c r="KU108" i="1"/>
  <c r="KR108" i="1"/>
  <c r="KO108" i="1"/>
  <c r="KL108" i="1"/>
  <c r="KI108" i="1"/>
  <c r="KH108" i="1"/>
  <c r="KD108" i="1"/>
  <c r="KC108" i="1"/>
  <c r="JY108" i="1"/>
  <c r="JU108" i="1"/>
  <c r="JT108" i="1"/>
  <c r="JQ108" i="1"/>
  <c r="JP108" i="1"/>
  <c r="JV108" i="1" s="1"/>
  <c r="JW108" i="1" s="1"/>
  <c r="JN108" i="1"/>
  <c r="JK108" i="1"/>
  <c r="JI108" i="1"/>
  <c r="JH108" i="1"/>
  <c r="JE108" i="1"/>
  <c r="JB108" i="1"/>
  <c r="JA108" i="1"/>
  <c r="JJ108" i="1" s="1"/>
  <c r="IU108" i="1"/>
  <c r="IT108" i="1"/>
  <c r="IV108" i="1" s="1"/>
  <c r="IS108" i="1"/>
  <c r="IP108" i="1"/>
  <c r="IM108" i="1"/>
  <c r="IE108" i="1"/>
  <c r="ID108" i="1"/>
  <c r="HZ108" i="1"/>
  <c r="HX108" i="1"/>
  <c r="HT108" i="1"/>
  <c r="HU108" i="1" s="1"/>
  <c r="HQ108" i="1"/>
  <c r="HP108" i="1"/>
  <c r="IH108" i="1" s="1"/>
  <c r="IW108" i="1" s="1"/>
  <c r="HO108" i="1"/>
  <c r="HL108" i="1"/>
  <c r="HK108" i="1"/>
  <c r="HI108" i="1"/>
  <c r="HF108" i="1"/>
  <c r="GZ108" i="1"/>
  <c r="GW108" i="1"/>
  <c r="GT108" i="1"/>
  <c r="GP108" i="1"/>
  <c r="GO108" i="1"/>
  <c r="GQ108" i="1" s="1"/>
  <c r="GN108" i="1"/>
  <c r="GK108" i="1"/>
  <c r="GH108" i="1"/>
  <c r="GE108" i="1"/>
  <c r="GB108" i="1"/>
  <c r="GA108" i="1"/>
  <c r="FZ108" i="1"/>
  <c r="FY108" i="1"/>
  <c r="FV108" i="1"/>
  <c r="FS108" i="1"/>
  <c r="FO108" i="1"/>
  <c r="HB108" i="1" s="1"/>
  <c r="FN108" i="1"/>
  <c r="FM108" i="1"/>
  <c r="FJ108" i="1"/>
  <c r="FG108" i="1"/>
  <c r="FD108" i="1"/>
  <c r="FC108" i="1"/>
  <c r="FB108" i="1"/>
  <c r="FA108" i="1"/>
  <c r="EX108" i="1"/>
  <c r="EU108" i="1"/>
  <c r="ER108" i="1"/>
  <c r="EN108" i="1"/>
  <c r="EM108" i="1"/>
  <c r="EO108" i="1" s="1"/>
  <c r="EL108" i="1"/>
  <c r="EI108" i="1"/>
  <c r="EF108" i="1"/>
  <c r="EC108" i="1"/>
  <c r="DV108" i="1"/>
  <c r="DU108" i="1"/>
  <c r="DW108" i="1" s="1"/>
  <c r="DT108" i="1"/>
  <c r="DQ108" i="1"/>
  <c r="DM108" i="1"/>
  <c r="DL108" i="1"/>
  <c r="DN108" i="1" s="1"/>
  <c r="DK108" i="1"/>
  <c r="DJ108" i="1"/>
  <c r="DH108" i="1"/>
  <c r="DA108" i="1"/>
  <c r="CZ108" i="1"/>
  <c r="DB108" i="1" s="1"/>
  <c r="CY108" i="1"/>
  <c r="CV108" i="1"/>
  <c r="CU108" i="1"/>
  <c r="CS108" i="1"/>
  <c r="CO108" i="1"/>
  <c r="CN108" i="1"/>
  <c r="CP108" i="1" s="1"/>
  <c r="CM108" i="1"/>
  <c r="CJ108" i="1"/>
  <c r="CG108" i="1"/>
  <c r="CF108" i="1"/>
  <c r="CB108" i="1"/>
  <c r="CD108" i="1" s="1"/>
  <c r="CA108" i="1"/>
  <c r="BZ108" i="1"/>
  <c r="CC108" i="1" s="1"/>
  <c r="BX108" i="1"/>
  <c r="BU108" i="1"/>
  <c r="BR108" i="1"/>
  <c r="BN108" i="1"/>
  <c r="BO108" i="1" s="1"/>
  <c r="BL108" i="1"/>
  <c r="BI108" i="1"/>
  <c r="BH108" i="1"/>
  <c r="BG108" i="1"/>
  <c r="BF108" i="1"/>
  <c r="BE108" i="1"/>
  <c r="BC108" i="1"/>
  <c r="AY108" i="1"/>
  <c r="AZ108" i="1" s="1"/>
  <c r="AW108" i="1"/>
  <c r="AT108" i="1"/>
  <c r="AS108" i="1"/>
  <c r="DD108" i="1" s="1"/>
  <c r="AQ108" i="1"/>
  <c r="AL108" i="1"/>
  <c r="AK108" i="1"/>
  <c r="AH108" i="1"/>
  <c r="AE108" i="1"/>
  <c r="AB108" i="1"/>
  <c r="Y108" i="1"/>
  <c r="V108" i="1"/>
  <c r="R108" i="1"/>
  <c r="AM108" i="1" s="1"/>
  <c r="P108" i="1"/>
  <c r="M108" i="1"/>
  <c r="J108" i="1"/>
  <c r="G108" i="1"/>
  <c r="D108" i="1"/>
  <c r="LM107" i="1"/>
  <c r="LJ107" i="1"/>
  <c r="LI107" i="1"/>
  <c r="LH107" i="1"/>
  <c r="LC107" i="1"/>
  <c r="LB107" i="1"/>
  <c r="LD107" i="1" s="1"/>
  <c r="LA107" i="1"/>
  <c r="KX107" i="1"/>
  <c r="KU107" i="1"/>
  <c r="KR107" i="1"/>
  <c r="KO107" i="1"/>
  <c r="KL107" i="1"/>
  <c r="KH107" i="1"/>
  <c r="LF107" i="1" s="1"/>
  <c r="LG107" i="1" s="1"/>
  <c r="KG107" i="1"/>
  <c r="LE107" i="1" s="1"/>
  <c r="KE107" i="1"/>
  <c r="KC107" i="1"/>
  <c r="JY107" i="1"/>
  <c r="JX107" i="1"/>
  <c r="JU107" i="1"/>
  <c r="JT107" i="1"/>
  <c r="JP107" i="1"/>
  <c r="JV107" i="1" s="1"/>
  <c r="JO107" i="1"/>
  <c r="JQ107" i="1" s="1"/>
  <c r="JN107" i="1"/>
  <c r="JI107" i="1"/>
  <c r="JH107" i="1"/>
  <c r="JC107" i="1"/>
  <c r="JC109" i="1" s="1"/>
  <c r="JE109" i="1" s="1"/>
  <c r="JA107" i="1"/>
  <c r="IZ107" i="1"/>
  <c r="IX107" i="1"/>
  <c r="IU107" i="1"/>
  <c r="IT107" i="1"/>
  <c r="IV107" i="1" s="1"/>
  <c r="IS107" i="1"/>
  <c r="IP107" i="1"/>
  <c r="IL107" i="1"/>
  <c r="IL109" i="1" s="1"/>
  <c r="IK107" i="1"/>
  <c r="IM107" i="1" s="1"/>
  <c r="IF107" i="1"/>
  <c r="ID107" i="1"/>
  <c r="IA107" i="1"/>
  <c r="HZ107" i="1"/>
  <c r="HY107" i="1"/>
  <c r="IE107" i="1" s="1"/>
  <c r="IG107" i="1" s="1"/>
  <c r="HX107" i="1"/>
  <c r="HU107" i="1"/>
  <c r="HT107" i="1"/>
  <c r="HS107" i="1"/>
  <c r="HO107" i="1"/>
  <c r="HK107" i="1"/>
  <c r="HQ107" i="1" s="1"/>
  <c r="II107" i="1" s="1"/>
  <c r="HJ107" i="1"/>
  <c r="HP107" i="1" s="1"/>
  <c r="IH107" i="1" s="1"/>
  <c r="HI107" i="1"/>
  <c r="HF107" i="1"/>
  <c r="GZ107" i="1"/>
  <c r="GW107" i="1"/>
  <c r="GV107" i="1"/>
  <c r="GT107" i="1"/>
  <c r="GN107" i="1"/>
  <c r="GJ107" i="1"/>
  <c r="GI107" i="1"/>
  <c r="GI109" i="1" s="1"/>
  <c r="GH107" i="1"/>
  <c r="GE107" i="1"/>
  <c r="FZ107" i="1"/>
  <c r="FY107" i="1"/>
  <c r="FV107" i="1"/>
  <c r="FU107" i="1"/>
  <c r="GA107" i="1" s="1"/>
  <c r="GB107" i="1" s="1"/>
  <c r="FT107" i="1"/>
  <c r="FT109" i="1" s="1"/>
  <c r="FS107" i="1"/>
  <c r="FN107" i="1"/>
  <c r="FM107" i="1"/>
  <c r="FJ107" i="1"/>
  <c r="FI107" i="1"/>
  <c r="FO107" i="1" s="1"/>
  <c r="FP107" i="1" s="1"/>
  <c r="FH107" i="1"/>
  <c r="FG107" i="1"/>
  <c r="FB107" i="1"/>
  <c r="FA107" i="1"/>
  <c r="EX107" i="1"/>
  <c r="EW107" i="1"/>
  <c r="FC107" i="1" s="1"/>
  <c r="FD107" i="1" s="1"/>
  <c r="EV107" i="1"/>
  <c r="EV109" i="1" s="1"/>
  <c r="EU107" i="1"/>
  <c r="ER107" i="1"/>
  <c r="EQ107" i="1"/>
  <c r="EQ109" i="1" s="1"/>
  <c r="EP107" i="1"/>
  <c r="EN107" i="1"/>
  <c r="EM107" i="1"/>
  <c r="EL107" i="1"/>
  <c r="EI107" i="1"/>
  <c r="EH107" i="1"/>
  <c r="EH109" i="1" s="1"/>
  <c r="EG107" i="1"/>
  <c r="EF107" i="1"/>
  <c r="EC107" i="1"/>
  <c r="DW107" i="1"/>
  <c r="DV107" i="1"/>
  <c r="DU107" i="1"/>
  <c r="DT107" i="1"/>
  <c r="DQ107" i="1"/>
  <c r="DK107" i="1"/>
  <c r="DJ107" i="1"/>
  <c r="DM107" i="1" s="1"/>
  <c r="DN107" i="1" s="1"/>
  <c r="DI107" i="1"/>
  <c r="DL107" i="1" s="1"/>
  <c r="DH107" i="1"/>
  <c r="DA107" i="1"/>
  <c r="CY107" i="1"/>
  <c r="CU107" i="1"/>
  <c r="CU109" i="1" s="1"/>
  <c r="CT107" i="1"/>
  <c r="CS107" i="1"/>
  <c r="CO107" i="1"/>
  <c r="CN107" i="1"/>
  <c r="CP107" i="1" s="1"/>
  <c r="CM107" i="1"/>
  <c r="CJ107" i="1"/>
  <c r="CF107" i="1"/>
  <c r="CG107" i="1" s="1"/>
  <c r="CB107" i="1"/>
  <c r="CA107" i="1"/>
  <c r="BZ107" i="1"/>
  <c r="BZ109" i="1" s="1"/>
  <c r="BZ130" i="1" s="1"/>
  <c r="BY107" i="1"/>
  <c r="BX107" i="1"/>
  <c r="BU107" i="1"/>
  <c r="BR107" i="1"/>
  <c r="BN107" i="1"/>
  <c r="BN109" i="1" s="1"/>
  <c r="BN130" i="1" s="1"/>
  <c r="BM107" i="1"/>
  <c r="BL107" i="1"/>
  <c r="BH107" i="1"/>
  <c r="BG107" i="1"/>
  <c r="BE107" i="1"/>
  <c r="BD107" i="1"/>
  <c r="BF107" i="1" s="1"/>
  <c r="BC107" i="1"/>
  <c r="AY107" i="1"/>
  <c r="AY109" i="1" s="1"/>
  <c r="AX107" i="1"/>
  <c r="AZ107" i="1" s="1"/>
  <c r="AW107" i="1"/>
  <c r="AV107" i="1"/>
  <c r="AV109" i="1" s="1"/>
  <c r="AU107" i="1"/>
  <c r="AT107" i="1"/>
  <c r="AS107" i="1"/>
  <c r="AS109" i="1" s="1"/>
  <c r="AR107" i="1"/>
  <c r="AQ107" i="1"/>
  <c r="AM107" i="1"/>
  <c r="AL107" i="1"/>
  <c r="AK107" i="1"/>
  <c r="AH107" i="1"/>
  <c r="AE107" i="1"/>
  <c r="AB107" i="1"/>
  <c r="Y107" i="1"/>
  <c r="V107" i="1"/>
  <c r="S107" i="1"/>
  <c r="R107" i="1"/>
  <c r="R109" i="1" s="1"/>
  <c r="Q107" i="1"/>
  <c r="P107" i="1"/>
  <c r="M107" i="1"/>
  <c r="J107" i="1"/>
  <c r="F107" i="1"/>
  <c r="F109" i="1" s="1"/>
  <c r="E107" i="1"/>
  <c r="D107" i="1"/>
  <c r="LM106" i="1"/>
  <c r="LH106" i="1"/>
  <c r="LH109" i="1" s="1"/>
  <c r="LF106" i="1"/>
  <c r="LD106" i="1"/>
  <c r="LC106" i="1"/>
  <c r="LB106" i="1"/>
  <c r="LA106" i="1"/>
  <c r="KX106" i="1"/>
  <c r="KU106" i="1"/>
  <c r="KR106" i="1"/>
  <c r="KO106" i="1"/>
  <c r="KL106" i="1"/>
  <c r="KI106" i="1"/>
  <c r="KG106" i="1"/>
  <c r="KG109" i="1" s="1"/>
  <c r="KE106" i="1"/>
  <c r="KC106" i="1"/>
  <c r="JX106" i="1"/>
  <c r="JZ106" i="1" s="1"/>
  <c r="JV106" i="1"/>
  <c r="JR106" i="1"/>
  <c r="JQ106" i="1"/>
  <c r="JN106" i="1"/>
  <c r="JJ106" i="1"/>
  <c r="JH106" i="1"/>
  <c r="JE106" i="1"/>
  <c r="JB106" i="1"/>
  <c r="IZ106" i="1"/>
  <c r="JI106" i="1" s="1"/>
  <c r="JK106" i="1" s="1"/>
  <c r="IX106" i="1"/>
  <c r="IU106" i="1"/>
  <c r="IT106" i="1"/>
  <c r="IV106" i="1" s="1"/>
  <c r="IS106" i="1"/>
  <c r="IP106" i="1"/>
  <c r="IK106" i="1"/>
  <c r="IF106" i="1"/>
  <c r="IB106" i="1"/>
  <c r="IA106" i="1"/>
  <c r="HX106" i="1"/>
  <c r="HS106" i="1"/>
  <c r="HU106" i="1" s="1"/>
  <c r="HQ106" i="1"/>
  <c r="II106" i="1" s="1"/>
  <c r="HO106" i="1"/>
  <c r="HL106" i="1"/>
  <c r="HK106" i="1"/>
  <c r="HK109" i="1" s="1"/>
  <c r="HJ106" i="1"/>
  <c r="HJ109" i="1" s="1"/>
  <c r="HI106" i="1"/>
  <c r="HF106" i="1"/>
  <c r="GZ106" i="1"/>
  <c r="GW106" i="1"/>
  <c r="GT106" i="1"/>
  <c r="GP106" i="1"/>
  <c r="GL106" i="1"/>
  <c r="GK106" i="1"/>
  <c r="GH106" i="1"/>
  <c r="GE106" i="1"/>
  <c r="GA106" i="1"/>
  <c r="FW106" i="1"/>
  <c r="FV106" i="1"/>
  <c r="FS106" i="1"/>
  <c r="FO106" i="1"/>
  <c r="FN106" i="1"/>
  <c r="FP106" i="1" s="1"/>
  <c r="FM106" i="1"/>
  <c r="FK106" i="1"/>
  <c r="FK109" i="1" s="1"/>
  <c r="FJ106" i="1"/>
  <c r="FG106" i="1"/>
  <c r="FC106" i="1"/>
  <c r="FA106" i="1"/>
  <c r="EY106" i="1"/>
  <c r="FB106" i="1" s="1"/>
  <c r="FD106" i="1" s="1"/>
  <c r="EX106" i="1"/>
  <c r="EU106" i="1"/>
  <c r="ER106" i="1"/>
  <c r="EP106" i="1"/>
  <c r="EP109" i="1" s="1"/>
  <c r="EN106" i="1"/>
  <c r="EM106" i="1"/>
  <c r="EO106" i="1" s="1"/>
  <c r="EL106" i="1"/>
  <c r="EJ106" i="1"/>
  <c r="EI106" i="1"/>
  <c r="EF106" i="1"/>
  <c r="EC106" i="1"/>
  <c r="DV106" i="1"/>
  <c r="DU106" i="1"/>
  <c r="DW106" i="1" s="1"/>
  <c r="DT106" i="1"/>
  <c r="DQ106" i="1"/>
  <c r="DM106" i="1"/>
  <c r="DL106" i="1"/>
  <c r="DN106" i="1" s="1"/>
  <c r="DK106" i="1"/>
  <c r="DI106" i="1"/>
  <c r="DH106" i="1"/>
  <c r="DA106" i="1"/>
  <c r="CW106" i="1"/>
  <c r="CV106" i="1"/>
  <c r="CS106" i="1"/>
  <c r="CO106" i="1"/>
  <c r="CN106" i="1"/>
  <c r="CP106" i="1" s="1"/>
  <c r="CM106" i="1"/>
  <c r="CJ106" i="1"/>
  <c r="CG106" i="1"/>
  <c r="CC106" i="1"/>
  <c r="BY106" i="1"/>
  <c r="BX106" i="1"/>
  <c r="BU106" i="1"/>
  <c r="BR106" i="1"/>
  <c r="BP106" i="1"/>
  <c r="BM106" i="1"/>
  <c r="BO106" i="1" s="1"/>
  <c r="BL106" i="1"/>
  <c r="BH106" i="1"/>
  <c r="DD106" i="1" s="1"/>
  <c r="BF106" i="1"/>
  <c r="BD106" i="1"/>
  <c r="BD109" i="1" s="1"/>
  <c r="BC106" i="1"/>
  <c r="AX106" i="1"/>
  <c r="AZ106" i="1" s="1"/>
  <c r="AW106" i="1"/>
  <c r="AU106" i="1"/>
  <c r="AU109" i="1" s="1"/>
  <c r="AR106" i="1"/>
  <c r="AQ106" i="1"/>
  <c r="AM106" i="1"/>
  <c r="AK106" i="1"/>
  <c r="AH106" i="1"/>
  <c r="AE106" i="1"/>
  <c r="AB106" i="1"/>
  <c r="Y106" i="1"/>
  <c r="T106" i="1"/>
  <c r="V106" i="1" s="1"/>
  <c r="Q106" i="1"/>
  <c r="Q109" i="1" s="1"/>
  <c r="P106" i="1"/>
  <c r="M106" i="1"/>
  <c r="J106" i="1"/>
  <c r="G106" i="1"/>
  <c r="E106" i="1"/>
  <c r="E109" i="1" s="1"/>
  <c r="D106" i="1"/>
  <c r="LM105" i="1"/>
  <c r="LJ105" i="1"/>
  <c r="LC105" i="1"/>
  <c r="LF105" i="1" s="1"/>
  <c r="LB105" i="1"/>
  <c r="LA105" i="1"/>
  <c r="KX105" i="1"/>
  <c r="KU105" i="1"/>
  <c r="KR105" i="1"/>
  <c r="KO105" i="1"/>
  <c r="KL105" i="1"/>
  <c r="KI105" i="1"/>
  <c r="KD105" i="1"/>
  <c r="KC105" i="1"/>
  <c r="JY105" i="1"/>
  <c r="JZ105" i="1" s="1"/>
  <c r="JV105" i="1"/>
  <c r="JU105" i="1"/>
  <c r="JW105" i="1" s="1"/>
  <c r="JT105" i="1"/>
  <c r="JQ105" i="1"/>
  <c r="JN105" i="1"/>
  <c r="JJ105" i="1"/>
  <c r="JI105" i="1"/>
  <c r="JK105" i="1" s="1"/>
  <c r="JH105" i="1"/>
  <c r="JE105" i="1"/>
  <c r="JB105" i="1"/>
  <c r="IU105" i="1"/>
  <c r="IT105" i="1"/>
  <c r="IV105" i="1" s="1"/>
  <c r="IS105" i="1"/>
  <c r="IP105" i="1"/>
  <c r="IM105" i="1"/>
  <c r="IE105" i="1"/>
  <c r="ID105" i="1"/>
  <c r="HZ105" i="1"/>
  <c r="HX105" i="1"/>
  <c r="HU105" i="1"/>
  <c r="HQ105" i="1"/>
  <c r="HP105" i="1"/>
  <c r="HO105" i="1"/>
  <c r="HL105" i="1"/>
  <c r="HI105" i="1"/>
  <c r="HF105" i="1"/>
  <c r="GZ105" i="1"/>
  <c r="GW105" i="1"/>
  <c r="GT105" i="1"/>
  <c r="GQ105" i="1"/>
  <c r="GP105" i="1"/>
  <c r="GO105" i="1"/>
  <c r="GN105" i="1"/>
  <c r="GK105" i="1"/>
  <c r="GH105" i="1"/>
  <c r="GE105" i="1"/>
  <c r="GB105" i="1"/>
  <c r="GA105" i="1"/>
  <c r="FZ105" i="1"/>
  <c r="FY105" i="1"/>
  <c r="FV105" i="1"/>
  <c r="FS105" i="1"/>
  <c r="FO105" i="1"/>
  <c r="FN105" i="1"/>
  <c r="FP105" i="1" s="1"/>
  <c r="FM105" i="1"/>
  <c r="FJ105" i="1"/>
  <c r="FG105" i="1"/>
  <c r="FC105" i="1"/>
  <c r="FB105" i="1"/>
  <c r="FA105" i="1"/>
  <c r="EX105" i="1"/>
  <c r="EU105" i="1"/>
  <c r="ER105" i="1"/>
  <c r="EN105" i="1"/>
  <c r="EM105" i="1"/>
  <c r="EL105" i="1"/>
  <c r="EI105" i="1"/>
  <c r="EF105" i="1"/>
  <c r="EC105" i="1"/>
  <c r="DW105" i="1"/>
  <c r="DV105" i="1"/>
  <c r="DU105" i="1"/>
  <c r="DT105" i="1"/>
  <c r="DQ105" i="1"/>
  <c r="DM105" i="1"/>
  <c r="DL105" i="1"/>
  <c r="DN105" i="1" s="1"/>
  <c r="DK105" i="1"/>
  <c r="DH105" i="1"/>
  <c r="DA105" i="1"/>
  <c r="CZ105" i="1"/>
  <c r="CY105" i="1"/>
  <c r="CV105" i="1"/>
  <c r="CS105" i="1"/>
  <c r="CO105" i="1"/>
  <c r="CN105" i="1"/>
  <c r="CM105" i="1"/>
  <c r="CJ105" i="1"/>
  <c r="CG105" i="1"/>
  <c r="CC105" i="1"/>
  <c r="CB105" i="1"/>
  <c r="CD105" i="1" s="1"/>
  <c r="CA105" i="1"/>
  <c r="BX105" i="1"/>
  <c r="BU105" i="1"/>
  <c r="BR105" i="1"/>
  <c r="BO105" i="1"/>
  <c r="BL105" i="1"/>
  <c r="BH105" i="1"/>
  <c r="DD105" i="1" s="1"/>
  <c r="BG105" i="1"/>
  <c r="BI105" i="1" s="1"/>
  <c r="BF105" i="1"/>
  <c r="BC105" i="1"/>
  <c r="AZ105" i="1"/>
  <c r="AW105" i="1"/>
  <c r="AT105" i="1"/>
  <c r="AQ105" i="1"/>
  <c r="AM105" i="1"/>
  <c r="DY105" i="1" s="1"/>
  <c r="AL105" i="1"/>
  <c r="AK105" i="1"/>
  <c r="AH105" i="1"/>
  <c r="AE105" i="1"/>
  <c r="AB105" i="1"/>
  <c r="Y105" i="1"/>
  <c r="V105" i="1"/>
  <c r="S105" i="1"/>
  <c r="P105" i="1"/>
  <c r="M105" i="1"/>
  <c r="J105" i="1"/>
  <c r="G105" i="1"/>
  <c r="D105" i="1"/>
  <c r="LM104" i="1"/>
  <c r="LJ104" i="1"/>
  <c r="LF104" i="1"/>
  <c r="LC104" i="1"/>
  <c r="LB104" i="1"/>
  <c r="LD104" i="1" s="1"/>
  <c r="LA104" i="1"/>
  <c r="KX104" i="1"/>
  <c r="KU104" i="1"/>
  <c r="KR104" i="1"/>
  <c r="KO104" i="1"/>
  <c r="KL104" i="1"/>
  <c r="KH104" i="1"/>
  <c r="KE104" i="1"/>
  <c r="KF104" i="1" s="1"/>
  <c r="KD104" i="1"/>
  <c r="KC104" i="1"/>
  <c r="JZ104" i="1"/>
  <c r="JY104" i="1"/>
  <c r="JY109" i="1" s="1"/>
  <c r="JU104" i="1"/>
  <c r="JT104" i="1"/>
  <c r="JP104" i="1"/>
  <c r="JN104" i="1"/>
  <c r="JJ104" i="1"/>
  <c r="JI104" i="1"/>
  <c r="JK104" i="1" s="1"/>
  <c r="JH104" i="1"/>
  <c r="JE104" i="1"/>
  <c r="JB104" i="1"/>
  <c r="IU104" i="1"/>
  <c r="IV104" i="1" s="1"/>
  <c r="IT104" i="1"/>
  <c r="IS104" i="1"/>
  <c r="IP104" i="1"/>
  <c r="IM104" i="1"/>
  <c r="IF104" i="1"/>
  <c r="IE104" i="1"/>
  <c r="IH104" i="1" s="1"/>
  <c r="ID104" i="1"/>
  <c r="IA104" i="1"/>
  <c r="HX104" i="1"/>
  <c r="HU104" i="1"/>
  <c r="HQ104" i="1"/>
  <c r="II104" i="1" s="1"/>
  <c r="IX104" i="1" s="1"/>
  <c r="HP104" i="1"/>
  <c r="HO104" i="1"/>
  <c r="HL104" i="1"/>
  <c r="HI104" i="1"/>
  <c r="HF104" i="1"/>
  <c r="GZ104" i="1"/>
  <c r="GW104" i="1"/>
  <c r="GT104" i="1"/>
  <c r="GQ104" i="1"/>
  <c r="GP104" i="1"/>
  <c r="GO104" i="1"/>
  <c r="GN104" i="1"/>
  <c r="GK104" i="1"/>
  <c r="GH104" i="1"/>
  <c r="GE104" i="1"/>
  <c r="GA104" i="1"/>
  <c r="FZ104" i="1"/>
  <c r="GB104" i="1" s="1"/>
  <c r="FY104" i="1"/>
  <c r="FV104" i="1"/>
  <c r="FS104" i="1"/>
  <c r="FO104" i="1"/>
  <c r="FP104" i="1" s="1"/>
  <c r="FN104" i="1"/>
  <c r="FM104" i="1"/>
  <c r="FJ104" i="1"/>
  <c r="FG104" i="1"/>
  <c r="FC104" i="1"/>
  <c r="FD104" i="1" s="1"/>
  <c r="FB104" i="1"/>
  <c r="FA104" i="1"/>
  <c r="EX104" i="1"/>
  <c r="EU104" i="1"/>
  <c r="ER104" i="1"/>
  <c r="EN104" i="1"/>
  <c r="HB104" i="1" s="1"/>
  <c r="EM104" i="1"/>
  <c r="EO104" i="1" s="1"/>
  <c r="EL104" i="1"/>
  <c r="EI104" i="1"/>
  <c r="EF104" i="1"/>
  <c r="EC104" i="1"/>
  <c r="DV104" i="1"/>
  <c r="DU104" i="1"/>
  <c r="DW104" i="1" s="1"/>
  <c r="DT104" i="1"/>
  <c r="DQ104" i="1"/>
  <c r="DN104" i="1"/>
  <c r="DM104" i="1"/>
  <c r="DL104" i="1"/>
  <c r="DK104" i="1"/>
  <c r="DH104" i="1"/>
  <c r="DC104" i="1"/>
  <c r="DE104" i="1" s="1"/>
  <c r="DB104" i="1"/>
  <c r="DA104" i="1"/>
  <c r="CZ104" i="1"/>
  <c r="CY104" i="1"/>
  <c r="CV104" i="1"/>
  <c r="CS104" i="1"/>
  <c r="CO104" i="1"/>
  <c r="CN104" i="1"/>
  <c r="CP104" i="1" s="1"/>
  <c r="CM104" i="1"/>
  <c r="CJ104" i="1"/>
  <c r="CG104" i="1"/>
  <c r="CC104" i="1"/>
  <c r="CD104" i="1" s="1"/>
  <c r="CB104" i="1"/>
  <c r="CA104" i="1"/>
  <c r="BX104" i="1"/>
  <c r="BU104" i="1"/>
  <c r="BR104" i="1"/>
  <c r="BO104" i="1"/>
  <c r="BL104" i="1"/>
  <c r="BH104" i="1"/>
  <c r="DD104" i="1" s="1"/>
  <c r="BG104" i="1"/>
  <c r="BI104" i="1" s="1"/>
  <c r="BF104" i="1"/>
  <c r="BC104" i="1"/>
  <c r="AZ104" i="1"/>
  <c r="AW104" i="1"/>
  <c r="AT104" i="1"/>
  <c r="AQ104" i="1"/>
  <c r="AM104" i="1"/>
  <c r="DY104" i="1" s="1"/>
  <c r="AL104" i="1"/>
  <c r="AK104" i="1"/>
  <c r="AH104" i="1"/>
  <c r="AE104" i="1"/>
  <c r="AB104" i="1"/>
  <c r="Y104" i="1"/>
  <c r="V104" i="1"/>
  <c r="S104" i="1"/>
  <c r="P104" i="1"/>
  <c r="M104" i="1"/>
  <c r="J104" i="1"/>
  <c r="G104" i="1"/>
  <c r="D104" i="1"/>
  <c r="LM103" i="1"/>
  <c r="LJ103" i="1"/>
  <c r="LF103" i="1"/>
  <c r="LC103" i="1"/>
  <c r="LB103" i="1"/>
  <c r="LA103" i="1"/>
  <c r="KX103" i="1"/>
  <c r="KU103" i="1"/>
  <c r="KR103" i="1"/>
  <c r="KO103" i="1"/>
  <c r="KL103" i="1"/>
  <c r="KI103" i="1"/>
  <c r="KF103" i="1"/>
  <c r="KE103" i="1"/>
  <c r="KD103" i="1"/>
  <c r="KC103" i="1"/>
  <c r="JZ103" i="1"/>
  <c r="JV103" i="1"/>
  <c r="JU103" i="1"/>
  <c r="JW103" i="1" s="1"/>
  <c r="JT103" i="1"/>
  <c r="JQ103" i="1"/>
  <c r="JN103" i="1"/>
  <c r="JJ103" i="1"/>
  <c r="JK103" i="1" s="1"/>
  <c r="JI103" i="1"/>
  <c r="JH103" i="1"/>
  <c r="JE103" i="1"/>
  <c r="JB103" i="1"/>
  <c r="IU103" i="1"/>
  <c r="IT103" i="1"/>
  <c r="IV103" i="1" s="1"/>
  <c r="IS103" i="1"/>
  <c r="IP103" i="1"/>
  <c r="IM103" i="1"/>
  <c r="IF103" i="1"/>
  <c r="II103" i="1" s="1"/>
  <c r="IX103" i="1" s="1"/>
  <c r="IE103" i="1"/>
  <c r="IG103" i="1" s="1"/>
  <c r="ID103" i="1"/>
  <c r="IA103" i="1"/>
  <c r="HX103" i="1"/>
  <c r="HU103" i="1"/>
  <c r="HQ103" i="1"/>
  <c r="HP103" i="1"/>
  <c r="IH103" i="1" s="1"/>
  <c r="HO103" i="1"/>
  <c r="HL103" i="1"/>
  <c r="HI103" i="1"/>
  <c r="HF103" i="1"/>
  <c r="GZ103" i="1"/>
  <c r="GW103" i="1"/>
  <c r="GT103" i="1"/>
  <c r="GQ103" i="1"/>
  <c r="GP103" i="1"/>
  <c r="GO103" i="1"/>
  <c r="GN103" i="1"/>
  <c r="GK103" i="1"/>
  <c r="GH103" i="1"/>
  <c r="GE103" i="1"/>
  <c r="GB103" i="1"/>
  <c r="GA103" i="1"/>
  <c r="FZ103" i="1"/>
  <c r="FY103" i="1"/>
  <c r="FV103" i="1"/>
  <c r="FS103" i="1"/>
  <c r="FO103" i="1"/>
  <c r="FN103" i="1"/>
  <c r="FP103" i="1" s="1"/>
  <c r="FM103" i="1"/>
  <c r="FJ103" i="1"/>
  <c r="FG103" i="1"/>
  <c r="FC103" i="1"/>
  <c r="FB103" i="1"/>
  <c r="FD103" i="1" s="1"/>
  <c r="FA103" i="1"/>
  <c r="EX103" i="1"/>
  <c r="EU103" i="1"/>
  <c r="ER103" i="1"/>
  <c r="EN103" i="1"/>
  <c r="EO103" i="1" s="1"/>
  <c r="EM103" i="1"/>
  <c r="EL103" i="1"/>
  <c r="EI103" i="1"/>
  <c r="EF103" i="1"/>
  <c r="EC103" i="1"/>
  <c r="DV103" i="1"/>
  <c r="DW103" i="1" s="1"/>
  <c r="DU103" i="1"/>
  <c r="DT103" i="1"/>
  <c r="DQ103" i="1"/>
  <c r="DM103" i="1"/>
  <c r="DL103" i="1"/>
  <c r="DN103" i="1" s="1"/>
  <c r="DK103" i="1"/>
  <c r="DH103" i="1"/>
  <c r="DD103" i="1"/>
  <c r="DA103" i="1"/>
  <c r="CZ103" i="1"/>
  <c r="DB103" i="1" s="1"/>
  <c r="CY103" i="1"/>
  <c r="CV103" i="1"/>
  <c r="CS103" i="1"/>
  <c r="CP103" i="1"/>
  <c r="CO103" i="1"/>
  <c r="CN103" i="1"/>
  <c r="CM103" i="1"/>
  <c r="CJ103" i="1"/>
  <c r="CG103" i="1"/>
  <c r="CC103" i="1"/>
  <c r="CB103" i="1"/>
  <c r="CD103" i="1" s="1"/>
  <c r="CA103" i="1"/>
  <c r="BX103" i="1"/>
  <c r="BU103" i="1"/>
  <c r="BR103" i="1"/>
  <c r="BO103" i="1"/>
  <c r="BL103" i="1"/>
  <c r="BH103" i="1"/>
  <c r="BG103" i="1"/>
  <c r="DC103" i="1" s="1"/>
  <c r="BF103" i="1"/>
  <c r="BC103" i="1"/>
  <c r="AZ103" i="1"/>
  <c r="AW103" i="1"/>
  <c r="AT103" i="1"/>
  <c r="AQ103" i="1"/>
  <c r="AN103" i="1"/>
  <c r="AM103" i="1"/>
  <c r="AL103" i="1"/>
  <c r="AK103" i="1"/>
  <c r="AH103" i="1"/>
  <c r="AE103" i="1"/>
  <c r="AB103" i="1"/>
  <c r="Y103" i="1"/>
  <c r="V103" i="1"/>
  <c r="S103" i="1"/>
  <c r="P103" i="1"/>
  <c r="M103" i="1"/>
  <c r="J103" i="1"/>
  <c r="G103" i="1"/>
  <c r="D103" i="1"/>
  <c r="LM102" i="1"/>
  <c r="LJ102" i="1"/>
  <c r="LE102" i="1"/>
  <c r="LG102" i="1" s="1"/>
  <c r="LC102" i="1"/>
  <c r="LF102" i="1" s="1"/>
  <c r="LB102" i="1"/>
  <c r="LD102" i="1" s="1"/>
  <c r="LA102" i="1"/>
  <c r="KX102" i="1"/>
  <c r="KU102" i="1"/>
  <c r="KR102" i="1"/>
  <c r="KO102" i="1"/>
  <c r="KL102" i="1"/>
  <c r="KI102" i="1"/>
  <c r="KF102" i="1"/>
  <c r="KE102" i="1"/>
  <c r="KD102" i="1"/>
  <c r="KC102" i="1"/>
  <c r="JZ102" i="1"/>
  <c r="JV102" i="1"/>
  <c r="JU102" i="1"/>
  <c r="JW102" i="1" s="1"/>
  <c r="JT102" i="1"/>
  <c r="JQ102" i="1"/>
  <c r="JN102" i="1"/>
  <c r="JJ102" i="1"/>
  <c r="JI102" i="1"/>
  <c r="JK102" i="1" s="1"/>
  <c r="JH102" i="1"/>
  <c r="JE102" i="1"/>
  <c r="JB102" i="1"/>
  <c r="IU102" i="1"/>
  <c r="IT102" i="1"/>
  <c r="IV102" i="1" s="1"/>
  <c r="IS102" i="1"/>
  <c r="IP102" i="1"/>
  <c r="IM102" i="1"/>
  <c r="IF102" i="1"/>
  <c r="IE102" i="1"/>
  <c r="IG102" i="1" s="1"/>
  <c r="ID102" i="1"/>
  <c r="IA102" i="1"/>
  <c r="HX102" i="1"/>
  <c r="HU102" i="1"/>
  <c r="HQ102" i="1"/>
  <c r="II102" i="1" s="1"/>
  <c r="IX102" i="1" s="1"/>
  <c r="HP102" i="1"/>
  <c r="HO102" i="1"/>
  <c r="HL102" i="1"/>
  <c r="HI102" i="1"/>
  <c r="HF102" i="1"/>
  <c r="GZ102" i="1"/>
  <c r="GW102" i="1"/>
  <c r="GT102" i="1"/>
  <c r="GP102" i="1"/>
  <c r="GO102" i="1"/>
  <c r="GQ102" i="1" s="1"/>
  <c r="GN102" i="1"/>
  <c r="GK102" i="1"/>
  <c r="GH102" i="1"/>
  <c r="GE102" i="1"/>
  <c r="GB102" i="1"/>
  <c r="GA102" i="1"/>
  <c r="FZ102" i="1"/>
  <c r="FY102" i="1"/>
  <c r="FV102" i="1"/>
  <c r="FS102" i="1"/>
  <c r="FO102" i="1"/>
  <c r="FN102" i="1"/>
  <c r="FP102" i="1" s="1"/>
  <c r="FM102" i="1"/>
  <c r="FJ102" i="1"/>
  <c r="FG102" i="1"/>
  <c r="FC102" i="1"/>
  <c r="FB102" i="1"/>
  <c r="FD102" i="1" s="1"/>
  <c r="FA102" i="1"/>
  <c r="EX102" i="1"/>
  <c r="EU102" i="1"/>
  <c r="ER102" i="1"/>
  <c r="EN102" i="1"/>
  <c r="HB102" i="1" s="1"/>
  <c r="EM102" i="1"/>
  <c r="EO102" i="1" s="1"/>
  <c r="EL102" i="1"/>
  <c r="EI102" i="1"/>
  <c r="EF102" i="1"/>
  <c r="EC102" i="1"/>
  <c r="DV102" i="1"/>
  <c r="DU102" i="1"/>
  <c r="DW102" i="1" s="1"/>
  <c r="DT102" i="1"/>
  <c r="DQ102" i="1"/>
  <c r="DM102" i="1"/>
  <c r="DL102" i="1"/>
  <c r="DN102" i="1" s="1"/>
  <c r="DK102" i="1"/>
  <c r="DH102" i="1"/>
  <c r="DE102" i="1"/>
  <c r="DA102" i="1"/>
  <c r="CZ102" i="1"/>
  <c r="DB102" i="1" s="1"/>
  <c r="CY102" i="1"/>
  <c r="CV102" i="1"/>
  <c r="CS102" i="1"/>
  <c r="CP102" i="1"/>
  <c r="CO102" i="1"/>
  <c r="CN102" i="1"/>
  <c r="CM102" i="1"/>
  <c r="CJ102" i="1"/>
  <c r="CG102" i="1"/>
  <c r="CC102" i="1"/>
  <c r="CB102" i="1"/>
  <c r="CD102" i="1" s="1"/>
  <c r="CA102" i="1"/>
  <c r="BX102" i="1"/>
  <c r="BU102" i="1"/>
  <c r="BR102" i="1"/>
  <c r="BO102" i="1"/>
  <c r="BL102" i="1"/>
  <c r="BI102" i="1"/>
  <c r="BH102" i="1"/>
  <c r="DD102" i="1" s="1"/>
  <c r="BG102" i="1"/>
  <c r="DC102" i="1" s="1"/>
  <c r="BF102" i="1"/>
  <c r="BC102" i="1"/>
  <c r="AZ102" i="1"/>
  <c r="AW102" i="1"/>
  <c r="AT102" i="1"/>
  <c r="AQ102" i="1"/>
  <c r="AN102" i="1"/>
  <c r="AM102" i="1"/>
  <c r="AL102" i="1"/>
  <c r="AK102" i="1"/>
  <c r="AH102" i="1"/>
  <c r="AE102" i="1"/>
  <c r="AB102" i="1"/>
  <c r="Y102" i="1"/>
  <c r="V102" i="1"/>
  <c r="S102" i="1"/>
  <c r="P102" i="1"/>
  <c r="M102" i="1"/>
  <c r="J102" i="1"/>
  <c r="G102" i="1"/>
  <c r="D102" i="1"/>
  <c r="LM97" i="1"/>
  <c r="LL97" i="1"/>
  <c r="LK97" i="1"/>
  <c r="KZ97" i="1"/>
  <c r="KY97" i="1"/>
  <c r="LA97" i="1" s="1"/>
  <c r="KW97" i="1"/>
  <c r="LC97" i="1" s="1"/>
  <c r="KV97" i="1"/>
  <c r="LB97" i="1" s="1"/>
  <c r="KT97" i="1"/>
  <c r="KS97" i="1"/>
  <c r="KU97" i="1" s="1"/>
  <c r="KQ97" i="1"/>
  <c r="KR97" i="1" s="1"/>
  <c r="KP97" i="1"/>
  <c r="KO97" i="1"/>
  <c r="KN97" i="1"/>
  <c r="KM97" i="1"/>
  <c r="KK97" i="1"/>
  <c r="KJ97" i="1"/>
  <c r="KL97" i="1" s="1"/>
  <c r="KG97" i="1"/>
  <c r="KB97" i="1"/>
  <c r="KA97" i="1"/>
  <c r="KC97" i="1" s="1"/>
  <c r="JY97" i="1"/>
  <c r="KE97" i="1" s="1"/>
  <c r="JX97" i="1"/>
  <c r="KD97" i="1" s="1"/>
  <c r="KF97" i="1" s="1"/>
  <c r="JS97" i="1"/>
  <c r="JO97" i="1"/>
  <c r="JM97" i="1"/>
  <c r="JV97" i="1" s="1"/>
  <c r="JL97" i="1"/>
  <c r="JN97" i="1" s="1"/>
  <c r="JI97" i="1"/>
  <c r="JH97" i="1"/>
  <c r="JG97" i="1"/>
  <c r="JF97" i="1"/>
  <c r="JD97" i="1"/>
  <c r="JC97" i="1"/>
  <c r="JE97" i="1" s="1"/>
  <c r="JA97" i="1"/>
  <c r="JJ97" i="1" s="1"/>
  <c r="IZ97" i="1"/>
  <c r="IU97" i="1"/>
  <c r="IS97" i="1"/>
  <c r="IR97" i="1"/>
  <c r="IQ97" i="1"/>
  <c r="IO97" i="1"/>
  <c r="IN97" i="1"/>
  <c r="IP97" i="1" s="1"/>
  <c r="IL97" i="1"/>
  <c r="IK97" i="1"/>
  <c r="IM97" i="1" s="1"/>
  <c r="IE97" i="1"/>
  <c r="IG97" i="1" s="1"/>
  <c r="IC97" i="1"/>
  <c r="IB97" i="1"/>
  <c r="ID97" i="1" s="1"/>
  <c r="HZ97" i="1"/>
  <c r="HY97" i="1"/>
  <c r="IA97" i="1" s="1"/>
  <c r="HW97" i="1"/>
  <c r="IF97" i="1" s="1"/>
  <c r="HV97" i="1"/>
  <c r="HX97" i="1" s="1"/>
  <c r="HU97" i="1"/>
  <c r="HT97" i="1"/>
  <c r="HS97" i="1"/>
  <c r="HN97" i="1"/>
  <c r="HM97" i="1"/>
  <c r="HO97" i="1" s="1"/>
  <c r="HL97" i="1"/>
  <c r="HK97" i="1"/>
  <c r="HQ97" i="1" s="1"/>
  <c r="HJ97" i="1"/>
  <c r="HP97" i="1" s="1"/>
  <c r="HR97" i="1" s="1"/>
  <c r="HH97" i="1"/>
  <c r="II97" i="1" s="1"/>
  <c r="HG97" i="1"/>
  <c r="HE97" i="1"/>
  <c r="HD97" i="1"/>
  <c r="GY97" i="1"/>
  <c r="GW97" i="1"/>
  <c r="GV97" i="1"/>
  <c r="GU97" i="1"/>
  <c r="GS97" i="1"/>
  <c r="GR97" i="1"/>
  <c r="GT97" i="1" s="1"/>
  <c r="GO97" i="1"/>
  <c r="GN97" i="1"/>
  <c r="GM97" i="1"/>
  <c r="GL97" i="1"/>
  <c r="GJ97" i="1"/>
  <c r="GI97" i="1"/>
  <c r="GK97" i="1" s="1"/>
  <c r="GG97" i="1"/>
  <c r="GP97" i="1" s="1"/>
  <c r="GF97" i="1"/>
  <c r="GH97" i="1" s="1"/>
  <c r="GD97" i="1"/>
  <c r="GC97" i="1"/>
  <c r="GE97" i="1" s="1"/>
  <c r="GA97" i="1"/>
  <c r="FY97" i="1"/>
  <c r="FX97" i="1"/>
  <c r="FW97" i="1"/>
  <c r="FU97" i="1"/>
  <c r="FT97" i="1"/>
  <c r="FV97" i="1" s="1"/>
  <c r="FR97" i="1"/>
  <c r="FQ97" i="1"/>
  <c r="FL97" i="1"/>
  <c r="FK97" i="1"/>
  <c r="FM97" i="1" s="1"/>
  <c r="FI97" i="1"/>
  <c r="FH97" i="1"/>
  <c r="FJ97" i="1" s="1"/>
  <c r="FF97" i="1"/>
  <c r="FO97" i="1" s="1"/>
  <c r="FE97" i="1"/>
  <c r="FG97" i="1" s="1"/>
  <c r="FC97" i="1"/>
  <c r="FA97" i="1"/>
  <c r="EZ97" i="1"/>
  <c r="EY97" i="1"/>
  <c r="EW97" i="1"/>
  <c r="EV97" i="1"/>
  <c r="EX97" i="1" s="1"/>
  <c r="ET97" i="1"/>
  <c r="ES97" i="1"/>
  <c r="ER97" i="1"/>
  <c r="EQ97" i="1"/>
  <c r="EP97" i="1"/>
  <c r="EM97" i="1"/>
  <c r="EK97" i="1"/>
  <c r="EJ97" i="1"/>
  <c r="EL97" i="1" s="1"/>
  <c r="EH97" i="1"/>
  <c r="EG97" i="1"/>
  <c r="EI97" i="1" s="1"/>
  <c r="EE97" i="1"/>
  <c r="ED97" i="1"/>
  <c r="EF97" i="1" s="1"/>
  <c r="EC97" i="1"/>
  <c r="EB97" i="1"/>
  <c r="EA97" i="1"/>
  <c r="DU97" i="1"/>
  <c r="DW97" i="1" s="1"/>
  <c r="DT97" i="1"/>
  <c r="DS97" i="1"/>
  <c r="DR97" i="1"/>
  <c r="DP97" i="1"/>
  <c r="DV97" i="1" s="1"/>
  <c r="DO97" i="1"/>
  <c r="DQ97" i="1" s="1"/>
  <c r="DM97" i="1"/>
  <c r="DL97" i="1"/>
  <c r="DN97" i="1" s="1"/>
  <c r="DJ97" i="1"/>
  <c r="DI97" i="1"/>
  <c r="DK97" i="1" s="1"/>
  <c r="DG97" i="1"/>
  <c r="DF97" i="1"/>
  <c r="DH97" i="1" s="1"/>
  <c r="CX97" i="1"/>
  <c r="CW97" i="1"/>
  <c r="CY97" i="1" s="1"/>
  <c r="CV97" i="1"/>
  <c r="CU97" i="1"/>
  <c r="CT97" i="1"/>
  <c r="CR97" i="1"/>
  <c r="DA97" i="1" s="1"/>
  <c r="CQ97" i="1"/>
  <c r="CS97" i="1" s="1"/>
  <c r="CO97" i="1"/>
  <c r="CN97" i="1"/>
  <c r="CL97" i="1"/>
  <c r="CM97" i="1" s="1"/>
  <c r="CK97" i="1"/>
  <c r="CI97" i="1"/>
  <c r="CH97" i="1"/>
  <c r="CJ97" i="1" s="1"/>
  <c r="CG97" i="1"/>
  <c r="CF97" i="1"/>
  <c r="CE97" i="1"/>
  <c r="BZ97" i="1"/>
  <c r="BY97" i="1"/>
  <c r="CA97" i="1" s="1"/>
  <c r="BX97" i="1"/>
  <c r="BW97" i="1"/>
  <c r="BV97" i="1"/>
  <c r="BT97" i="1"/>
  <c r="BS97" i="1"/>
  <c r="BU97" i="1" s="1"/>
  <c r="BQ97" i="1"/>
  <c r="CC97" i="1" s="1"/>
  <c r="BP97" i="1"/>
  <c r="BN97" i="1"/>
  <c r="BO97" i="1" s="1"/>
  <c r="BM97" i="1"/>
  <c r="BK97" i="1"/>
  <c r="BJ97" i="1"/>
  <c r="BL97" i="1" s="1"/>
  <c r="BH97" i="1"/>
  <c r="BE97" i="1"/>
  <c r="BD97" i="1"/>
  <c r="BF97" i="1" s="1"/>
  <c r="BB97" i="1"/>
  <c r="BA97" i="1"/>
  <c r="AZ97" i="1"/>
  <c r="AY97" i="1"/>
  <c r="AX97" i="1"/>
  <c r="AV97" i="1"/>
  <c r="AU97" i="1"/>
  <c r="AW97" i="1" s="1"/>
  <c r="AS97" i="1"/>
  <c r="AR97" i="1"/>
  <c r="AT97" i="1" s="1"/>
  <c r="AP97" i="1"/>
  <c r="AO97" i="1"/>
  <c r="AK97" i="1"/>
  <c r="AJ97" i="1"/>
  <c r="AI97" i="1"/>
  <c r="AG97" i="1"/>
  <c r="AF97" i="1"/>
  <c r="AH97" i="1" s="1"/>
  <c r="AD97" i="1"/>
  <c r="AC97" i="1"/>
  <c r="AE97" i="1" s="1"/>
  <c r="AB97" i="1"/>
  <c r="AA97" i="1"/>
  <c r="Z97" i="1"/>
  <c r="X97" i="1"/>
  <c r="W97" i="1"/>
  <c r="Y97" i="1" s="1"/>
  <c r="U97" i="1"/>
  <c r="T97" i="1"/>
  <c r="R97" i="1"/>
  <c r="O97" i="1"/>
  <c r="P97" i="1" s="1"/>
  <c r="N97" i="1"/>
  <c r="M97" i="1"/>
  <c r="L97" i="1"/>
  <c r="K97" i="1"/>
  <c r="I97" i="1"/>
  <c r="H97" i="1"/>
  <c r="J97" i="1" s="1"/>
  <c r="F97" i="1"/>
  <c r="E97" i="1"/>
  <c r="G97" i="1" s="1"/>
  <c r="D97" i="1"/>
  <c r="C97" i="1"/>
  <c r="B97" i="1"/>
  <c r="LM96" i="1"/>
  <c r="LJ96" i="1"/>
  <c r="LC96" i="1"/>
  <c r="LF96" i="1" s="1"/>
  <c r="LB96" i="1"/>
  <c r="LD96" i="1" s="1"/>
  <c r="LA96" i="1"/>
  <c r="KX96" i="1"/>
  <c r="KU96" i="1"/>
  <c r="KR96" i="1"/>
  <c r="KO96" i="1"/>
  <c r="KL96" i="1"/>
  <c r="KG96" i="1"/>
  <c r="LE96" i="1" s="1"/>
  <c r="LG96" i="1" s="1"/>
  <c r="KE96" i="1"/>
  <c r="KD96" i="1"/>
  <c r="KF96" i="1" s="1"/>
  <c r="KA96" i="1"/>
  <c r="KC96" i="1" s="1"/>
  <c r="JZ96" i="1"/>
  <c r="JV96" i="1"/>
  <c r="JW96" i="1" s="1"/>
  <c r="JU96" i="1"/>
  <c r="JT96" i="1"/>
  <c r="JQ96" i="1"/>
  <c r="JN96" i="1"/>
  <c r="JJ96" i="1"/>
  <c r="JI96" i="1"/>
  <c r="JK96" i="1" s="1"/>
  <c r="JH96" i="1"/>
  <c r="JE96" i="1"/>
  <c r="JB96" i="1"/>
  <c r="IU96" i="1"/>
  <c r="IT96" i="1"/>
  <c r="IV96" i="1" s="1"/>
  <c r="IS96" i="1"/>
  <c r="IP96" i="1"/>
  <c r="IM96" i="1"/>
  <c r="IF96" i="1"/>
  <c r="IE96" i="1"/>
  <c r="IG96" i="1" s="1"/>
  <c r="ID96" i="1"/>
  <c r="IA96" i="1"/>
  <c r="HX96" i="1"/>
  <c r="HU96" i="1"/>
  <c r="HQ96" i="1"/>
  <c r="II96" i="1" s="1"/>
  <c r="IX96" i="1" s="1"/>
  <c r="HP96" i="1"/>
  <c r="IH96" i="1" s="1"/>
  <c r="HO96" i="1"/>
  <c r="HL96" i="1"/>
  <c r="HI96" i="1"/>
  <c r="HF96" i="1"/>
  <c r="GZ96" i="1"/>
  <c r="GW96" i="1"/>
  <c r="GT96" i="1"/>
  <c r="GQ96" i="1"/>
  <c r="GP96" i="1"/>
  <c r="GO96" i="1"/>
  <c r="GN96" i="1"/>
  <c r="GK96" i="1"/>
  <c r="GH96" i="1"/>
  <c r="GE96" i="1"/>
  <c r="GB96" i="1"/>
  <c r="GA96" i="1"/>
  <c r="FZ96" i="1"/>
  <c r="FY96" i="1"/>
  <c r="FV96" i="1"/>
  <c r="FS96" i="1"/>
  <c r="FO96" i="1"/>
  <c r="FN96" i="1"/>
  <c r="FP96" i="1" s="1"/>
  <c r="FM96" i="1"/>
  <c r="FJ96" i="1"/>
  <c r="FG96" i="1"/>
  <c r="FC96" i="1"/>
  <c r="FB96" i="1"/>
  <c r="FD96" i="1" s="1"/>
  <c r="FA96" i="1"/>
  <c r="EX96" i="1"/>
  <c r="EU96" i="1"/>
  <c r="ER96" i="1"/>
  <c r="EN96" i="1"/>
  <c r="HB96" i="1" s="1"/>
  <c r="EM96" i="1"/>
  <c r="EO96" i="1" s="1"/>
  <c r="EL96" i="1"/>
  <c r="EI96" i="1"/>
  <c r="EF96" i="1"/>
  <c r="EC96" i="1"/>
  <c r="DV96" i="1"/>
  <c r="DW96" i="1" s="1"/>
  <c r="DU96" i="1"/>
  <c r="DT96" i="1"/>
  <c r="DQ96" i="1"/>
  <c r="DM96" i="1"/>
  <c r="DL96" i="1"/>
  <c r="DN96" i="1" s="1"/>
  <c r="DK96" i="1"/>
  <c r="DH96" i="1"/>
  <c r="DD96" i="1"/>
  <c r="DA96" i="1"/>
  <c r="CZ96" i="1"/>
  <c r="DB96" i="1" s="1"/>
  <c r="CY96" i="1"/>
  <c r="CV96" i="1"/>
  <c r="CS96" i="1"/>
  <c r="CP96" i="1"/>
  <c r="CO96" i="1"/>
  <c r="CN96" i="1"/>
  <c r="CM96" i="1"/>
  <c r="CJ96" i="1"/>
  <c r="CG96" i="1"/>
  <c r="CC96" i="1"/>
  <c r="CB96" i="1"/>
  <c r="CD96" i="1" s="1"/>
  <c r="CA96" i="1"/>
  <c r="BX96" i="1"/>
  <c r="BU96" i="1"/>
  <c r="BR96" i="1"/>
  <c r="BO96" i="1"/>
  <c r="BL96" i="1"/>
  <c r="BH96" i="1"/>
  <c r="BG96" i="1"/>
  <c r="DC96" i="1" s="1"/>
  <c r="DE96" i="1" s="1"/>
  <c r="BF96" i="1"/>
  <c r="BC96" i="1"/>
  <c r="AZ96" i="1"/>
  <c r="AW96" i="1"/>
  <c r="AT96" i="1"/>
  <c r="AQ96" i="1"/>
  <c r="AN96" i="1"/>
  <c r="AM96" i="1"/>
  <c r="DY96" i="1" s="1"/>
  <c r="AL96" i="1"/>
  <c r="AK96" i="1"/>
  <c r="AH96" i="1"/>
  <c r="AE96" i="1"/>
  <c r="AB96" i="1"/>
  <c r="Y96" i="1"/>
  <c r="V96" i="1"/>
  <c r="S96" i="1"/>
  <c r="P96" i="1"/>
  <c r="M96" i="1"/>
  <c r="J96" i="1"/>
  <c r="G96" i="1"/>
  <c r="D96" i="1"/>
  <c r="LM95" i="1"/>
  <c r="LJ95" i="1"/>
  <c r="LE95" i="1"/>
  <c r="LC95" i="1"/>
  <c r="LB95" i="1"/>
  <c r="LA95" i="1"/>
  <c r="KX95" i="1"/>
  <c r="KU95" i="1"/>
  <c r="KR95" i="1"/>
  <c r="KO95" i="1"/>
  <c r="KL95" i="1"/>
  <c r="KI95" i="1"/>
  <c r="KH95" i="1"/>
  <c r="KG95" i="1"/>
  <c r="KE95" i="1"/>
  <c r="KD95" i="1"/>
  <c r="KF95" i="1" s="1"/>
  <c r="KC95" i="1"/>
  <c r="JZ95" i="1"/>
  <c r="JU95" i="1"/>
  <c r="JT95" i="1"/>
  <c r="JR95" i="1"/>
  <c r="JR97" i="1" s="1"/>
  <c r="JT97" i="1" s="1"/>
  <c r="JP95" i="1"/>
  <c r="JP97" i="1" s="1"/>
  <c r="JQ97" i="1" s="1"/>
  <c r="JN95" i="1"/>
  <c r="JK95" i="1"/>
  <c r="JJ95" i="1"/>
  <c r="JI95" i="1"/>
  <c r="JH95" i="1"/>
  <c r="JE95" i="1"/>
  <c r="JB95" i="1"/>
  <c r="IW95" i="1"/>
  <c r="IV95" i="1"/>
  <c r="IU95" i="1"/>
  <c r="IT95" i="1"/>
  <c r="IS95" i="1"/>
  <c r="IP95" i="1"/>
  <c r="IM95" i="1"/>
  <c r="II95" i="1"/>
  <c r="IX95" i="1" s="1"/>
  <c r="IH95" i="1"/>
  <c r="IG95" i="1"/>
  <c r="IF95" i="1"/>
  <c r="IE95" i="1"/>
  <c r="ID95" i="1"/>
  <c r="IA95" i="1"/>
  <c r="HX95" i="1"/>
  <c r="HU95" i="1"/>
  <c r="HR95" i="1"/>
  <c r="HQ95" i="1"/>
  <c r="HP95" i="1"/>
  <c r="HO95" i="1"/>
  <c r="HL95" i="1"/>
  <c r="HI95" i="1"/>
  <c r="HF95" i="1"/>
  <c r="HC95" i="1"/>
  <c r="GY95" i="1"/>
  <c r="GX95" i="1"/>
  <c r="GZ95" i="1" s="1"/>
  <c r="GW95" i="1"/>
  <c r="GT95" i="1"/>
  <c r="GQ95" i="1"/>
  <c r="GP95" i="1"/>
  <c r="GO95" i="1"/>
  <c r="GN95" i="1"/>
  <c r="GK95" i="1"/>
  <c r="GH95" i="1"/>
  <c r="GE95" i="1"/>
  <c r="GA95" i="1"/>
  <c r="FZ95" i="1"/>
  <c r="FY95" i="1"/>
  <c r="FV95" i="1"/>
  <c r="FS95" i="1"/>
  <c r="FO95" i="1"/>
  <c r="HB95" i="1" s="1"/>
  <c r="FN95" i="1"/>
  <c r="FM95" i="1"/>
  <c r="FJ95" i="1"/>
  <c r="FG95" i="1"/>
  <c r="FC95" i="1"/>
  <c r="FB95" i="1"/>
  <c r="FD95" i="1" s="1"/>
  <c r="FA95" i="1"/>
  <c r="EX95" i="1"/>
  <c r="EU95" i="1"/>
  <c r="ER95" i="1"/>
  <c r="EO95" i="1"/>
  <c r="EN95" i="1"/>
  <c r="EM95" i="1"/>
  <c r="HA95" i="1" s="1"/>
  <c r="EL95" i="1"/>
  <c r="EI95" i="1"/>
  <c r="EF95" i="1"/>
  <c r="EC95" i="1"/>
  <c r="DV95" i="1"/>
  <c r="DU95" i="1"/>
  <c r="DW95" i="1" s="1"/>
  <c r="DT95" i="1"/>
  <c r="DQ95" i="1"/>
  <c r="DN95" i="1"/>
  <c r="DM95" i="1"/>
  <c r="DL95" i="1"/>
  <c r="DK95" i="1"/>
  <c r="DH95" i="1"/>
  <c r="DB95" i="1"/>
  <c r="DA95" i="1"/>
  <c r="CZ95" i="1"/>
  <c r="CY95" i="1"/>
  <c r="CV95" i="1"/>
  <c r="CS95" i="1"/>
  <c r="CO95" i="1"/>
  <c r="CN95" i="1"/>
  <c r="CP95" i="1" s="1"/>
  <c r="CM95" i="1"/>
  <c r="CJ95" i="1"/>
  <c r="CG95" i="1"/>
  <c r="CC95" i="1"/>
  <c r="CD95" i="1" s="1"/>
  <c r="CB95" i="1"/>
  <c r="CA95" i="1"/>
  <c r="BX95" i="1"/>
  <c r="BU95" i="1"/>
  <c r="BR95" i="1"/>
  <c r="BO95" i="1"/>
  <c r="BL95" i="1"/>
  <c r="BH95" i="1"/>
  <c r="DD95" i="1" s="1"/>
  <c r="BG95" i="1"/>
  <c r="BI95" i="1" s="1"/>
  <c r="BF95" i="1"/>
  <c r="BC95" i="1"/>
  <c r="AZ95" i="1"/>
  <c r="AW95" i="1"/>
  <c r="AT95" i="1"/>
  <c r="AQ95" i="1"/>
  <c r="AM95" i="1"/>
  <c r="DY95" i="1" s="1"/>
  <c r="AK95" i="1"/>
  <c r="AH95" i="1"/>
  <c r="AE95" i="1"/>
  <c r="AB95" i="1"/>
  <c r="Y95" i="1"/>
  <c r="V95" i="1"/>
  <c r="S95" i="1"/>
  <c r="Q95" i="1"/>
  <c r="AL95" i="1" s="1"/>
  <c r="P95" i="1"/>
  <c r="M95" i="1"/>
  <c r="J95" i="1"/>
  <c r="G95" i="1"/>
  <c r="D95" i="1"/>
  <c r="LM94" i="1"/>
  <c r="LI94" i="1"/>
  <c r="LH94" i="1"/>
  <c r="LJ94" i="1" s="1"/>
  <c r="LE94" i="1"/>
  <c r="LG94" i="1" s="1"/>
  <c r="LD94" i="1"/>
  <c r="LC94" i="1"/>
  <c r="LF94" i="1" s="1"/>
  <c r="LB94" i="1"/>
  <c r="LA94" i="1"/>
  <c r="KX94" i="1"/>
  <c r="KU94" i="1"/>
  <c r="KR94" i="1"/>
  <c r="KO94" i="1"/>
  <c r="KL94" i="1"/>
  <c r="KI94" i="1"/>
  <c r="KE94" i="1"/>
  <c r="KD94" i="1"/>
  <c r="KF94" i="1" s="1"/>
  <c r="KC94" i="1"/>
  <c r="JZ94" i="1"/>
  <c r="JW94" i="1"/>
  <c r="JV94" i="1"/>
  <c r="JU94" i="1"/>
  <c r="JT94" i="1"/>
  <c r="JQ94" i="1"/>
  <c r="JN94" i="1"/>
  <c r="JJ94" i="1"/>
  <c r="JI94" i="1"/>
  <c r="JK94" i="1" s="1"/>
  <c r="JH94" i="1"/>
  <c r="JE94" i="1"/>
  <c r="JB94" i="1"/>
  <c r="IU94" i="1"/>
  <c r="IT94" i="1"/>
  <c r="IS94" i="1"/>
  <c r="IP94" i="1"/>
  <c r="IM94" i="1"/>
  <c r="IG94" i="1"/>
  <c r="IF94" i="1"/>
  <c r="IE94" i="1"/>
  <c r="ID94" i="1"/>
  <c r="IA94" i="1"/>
  <c r="HX94" i="1"/>
  <c r="HU94" i="1"/>
  <c r="HQ94" i="1"/>
  <c r="II94" i="1" s="1"/>
  <c r="IX94" i="1" s="1"/>
  <c r="HP94" i="1"/>
  <c r="IH94" i="1" s="1"/>
  <c r="HO94" i="1"/>
  <c r="HL94" i="1"/>
  <c r="HI94" i="1"/>
  <c r="HF94" i="1"/>
  <c r="HA94" i="1"/>
  <c r="GZ94" i="1"/>
  <c r="GW94" i="1"/>
  <c r="GT94" i="1"/>
  <c r="GP94" i="1"/>
  <c r="GO94" i="1"/>
  <c r="GQ94" i="1" s="1"/>
  <c r="GN94" i="1"/>
  <c r="GK94" i="1"/>
  <c r="GH94" i="1"/>
  <c r="GE94" i="1"/>
  <c r="GA94" i="1"/>
  <c r="FZ94" i="1"/>
  <c r="GB94" i="1" s="1"/>
  <c r="FY94" i="1"/>
  <c r="FV94" i="1"/>
  <c r="FS94" i="1"/>
  <c r="FP94" i="1"/>
  <c r="FO94" i="1"/>
  <c r="FN94" i="1"/>
  <c r="FM94" i="1"/>
  <c r="FJ94" i="1"/>
  <c r="FG94" i="1"/>
  <c r="FC94" i="1"/>
  <c r="FB94" i="1"/>
  <c r="FD94" i="1" s="1"/>
  <c r="FA94" i="1"/>
  <c r="EX94" i="1"/>
  <c r="EU94" i="1"/>
  <c r="ER94" i="1"/>
  <c r="EO94" i="1"/>
  <c r="EN94" i="1"/>
  <c r="HB94" i="1" s="1"/>
  <c r="EM94" i="1"/>
  <c r="EL94" i="1"/>
  <c r="EI94" i="1"/>
  <c r="EF94" i="1"/>
  <c r="EC94" i="1"/>
  <c r="DW94" i="1"/>
  <c r="DV94" i="1"/>
  <c r="DU94" i="1"/>
  <c r="DT94" i="1"/>
  <c r="DQ94" i="1"/>
  <c r="DM94" i="1"/>
  <c r="DN94" i="1" s="1"/>
  <c r="DL94" i="1"/>
  <c r="DK94" i="1"/>
  <c r="DH94" i="1"/>
  <c r="DA94" i="1"/>
  <c r="DB94" i="1" s="1"/>
  <c r="CZ94" i="1"/>
  <c r="CY94" i="1"/>
  <c r="CV94" i="1"/>
  <c r="CS94" i="1"/>
  <c r="CO94" i="1"/>
  <c r="CN94" i="1"/>
  <c r="CP94" i="1" s="1"/>
  <c r="CM94" i="1"/>
  <c r="CJ94" i="1"/>
  <c r="CG94" i="1"/>
  <c r="CD94" i="1"/>
  <c r="CC94" i="1"/>
  <c r="CB94" i="1"/>
  <c r="CA94" i="1"/>
  <c r="BX94" i="1"/>
  <c r="BU94" i="1"/>
  <c r="BR94" i="1"/>
  <c r="BO94" i="1"/>
  <c r="BL94" i="1"/>
  <c r="BI94" i="1"/>
  <c r="BH94" i="1"/>
  <c r="BG94" i="1"/>
  <c r="DC94" i="1" s="1"/>
  <c r="BF94" i="1"/>
  <c r="BC94" i="1"/>
  <c r="AZ94" i="1"/>
  <c r="AW94" i="1"/>
  <c r="AT94" i="1"/>
  <c r="AQ94" i="1"/>
  <c r="AM94" i="1"/>
  <c r="AL94" i="1"/>
  <c r="AN94" i="1" s="1"/>
  <c r="AK94" i="1"/>
  <c r="AH94" i="1"/>
  <c r="AE94" i="1"/>
  <c r="AB94" i="1"/>
  <c r="Y94" i="1"/>
  <c r="V94" i="1"/>
  <c r="S94" i="1"/>
  <c r="P94" i="1"/>
  <c r="M94" i="1"/>
  <c r="J94" i="1"/>
  <c r="G94" i="1"/>
  <c r="D94" i="1"/>
  <c r="LM93" i="1"/>
  <c r="LI93" i="1"/>
  <c r="LI97" i="1" s="1"/>
  <c r="LH93" i="1"/>
  <c r="LH97" i="1" s="1"/>
  <c r="LC93" i="1"/>
  <c r="LF93" i="1" s="1"/>
  <c r="LB93" i="1"/>
  <c r="LA93" i="1"/>
  <c r="KX93" i="1"/>
  <c r="KU93" i="1"/>
  <c r="KR93" i="1"/>
  <c r="KO93" i="1"/>
  <c r="KL93" i="1"/>
  <c r="KI93" i="1"/>
  <c r="KF93" i="1"/>
  <c r="KE93" i="1"/>
  <c r="KD93" i="1"/>
  <c r="KC93" i="1"/>
  <c r="JZ93" i="1"/>
  <c r="JV93" i="1"/>
  <c r="JU93" i="1"/>
  <c r="JW93" i="1" s="1"/>
  <c r="JT93" i="1"/>
  <c r="JQ93" i="1"/>
  <c r="JN93" i="1"/>
  <c r="JK93" i="1"/>
  <c r="JJ93" i="1"/>
  <c r="JI93" i="1"/>
  <c r="JH93" i="1"/>
  <c r="JE93" i="1"/>
  <c r="JB93" i="1"/>
  <c r="IX93" i="1"/>
  <c r="IV93" i="1"/>
  <c r="IU93" i="1"/>
  <c r="IT93" i="1"/>
  <c r="IS93" i="1"/>
  <c r="IP93" i="1"/>
  <c r="IM93" i="1"/>
  <c r="IJ93" i="1"/>
  <c r="II93" i="1"/>
  <c r="IF93" i="1"/>
  <c r="IE93" i="1"/>
  <c r="IH93" i="1" s="1"/>
  <c r="IW93" i="1" s="1"/>
  <c r="ID93" i="1"/>
  <c r="IA93" i="1"/>
  <c r="HX93" i="1"/>
  <c r="HU93" i="1"/>
  <c r="HR93" i="1"/>
  <c r="HQ93" i="1"/>
  <c r="HP93" i="1"/>
  <c r="HO93" i="1"/>
  <c r="HL93" i="1"/>
  <c r="HI93" i="1"/>
  <c r="HF93" i="1"/>
  <c r="GZ93" i="1"/>
  <c r="GW93" i="1"/>
  <c r="GT93" i="1"/>
  <c r="GP93" i="1"/>
  <c r="GO93" i="1"/>
  <c r="GN93" i="1"/>
  <c r="GK93" i="1"/>
  <c r="GH93" i="1"/>
  <c r="GE93" i="1"/>
  <c r="GB93" i="1"/>
  <c r="GA93" i="1"/>
  <c r="FZ93" i="1"/>
  <c r="FY93" i="1"/>
  <c r="FV93" i="1"/>
  <c r="FS93" i="1"/>
  <c r="FO93" i="1"/>
  <c r="FN93" i="1"/>
  <c r="FP93" i="1" s="1"/>
  <c r="FM93" i="1"/>
  <c r="FJ93" i="1"/>
  <c r="FG93" i="1"/>
  <c r="FD93" i="1"/>
  <c r="FC93" i="1"/>
  <c r="FB93" i="1"/>
  <c r="FA93" i="1"/>
  <c r="EX93" i="1"/>
  <c r="EU93" i="1"/>
  <c r="ER93" i="1"/>
  <c r="EO93" i="1"/>
  <c r="EN93" i="1"/>
  <c r="EM93" i="1"/>
  <c r="EL93" i="1"/>
  <c r="EI93" i="1"/>
  <c r="EF93" i="1"/>
  <c r="EC93" i="1"/>
  <c r="DV93" i="1"/>
  <c r="DU93" i="1"/>
  <c r="DW93" i="1" s="1"/>
  <c r="DT93" i="1"/>
  <c r="DQ93" i="1"/>
  <c r="DN93" i="1"/>
  <c r="DM93" i="1"/>
  <c r="DL93" i="1"/>
  <c r="DK93" i="1"/>
  <c r="DH93" i="1"/>
  <c r="DB93" i="1"/>
  <c r="DA93" i="1"/>
  <c r="CZ93" i="1"/>
  <c r="CY93" i="1"/>
  <c r="CV93" i="1"/>
  <c r="CS93" i="1"/>
  <c r="CP93" i="1"/>
  <c r="CO93" i="1"/>
  <c r="CN93" i="1"/>
  <c r="CM93" i="1"/>
  <c r="CJ93" i="1"/>
  <c r="CG93" i="1"/>
  <c r="CC93" i="1"/>
  <c r="CB93" i="1"/>
  <c r="CD93" i="1" s="1"/>
  <c r="CA93" i="1"/>
  <c r="BX93" i="1"/>
  <c r="BU93" i="1"/>
  <c r="BR93" i="1"/>
  <c r="BO93" i="1"/>
  <c r="BL93" i="1"/>
  <c r="BH93" i="1"/>
  <c r="BG93" i="1"/>
  <c r="DC93" i="1" s="1"/>
  <c r="BF93" i="1"/>
  <c r="BC93" i="1"/>
  <c r="AZ93" i="1"/>
  <c r="AW93" i="1"/>
  <c r="AT93" i="1"/>
  <c r="AQ93" i="1"/>
  <c r="AN93" i="1"/>
  <c r="AM93" i="1"/>
  <c r="AL93" i="1"/>
  <c r="DX93" i="1" s="1"/>
  <c r="AK93" i="1"/>
  <c r="AH93" i="1"/>
  <c r="AE93" i="1"/>
  <c r="AB93" i="1"/>
  <c r="Y93" i="1"/>
  <c r="V93" i="1"/>
  <c r="S93" i="1"/>
  <c r="P93" i="1"/>
  <c r="M93" i="1"/>
  <c r="J93" i="1"/>
  <c r="G93" i="1"/>
  <c r="D93" i="1"/>
  <c r="LM92" i="1"/>
  <c r="LJ92" i="1"/>
  <c r="LC92" i="1"/>
  <c r="LD92" i="1" s="1"/>
  <c r="LB92" i="1"/>
  <c r="LA92" i="1"/>
  <c r="KX92" i="1"/>
  <c r="KU92" i="1"/>
  <c r="KR92" i="1"/>
  <c r="KO92" i="1"/>
  <c r="KL92" i="1"/>
  <c r="KI92" i="1"/>
  <c r="KH92" i="1"/>
  <c r="KG92" i="1"/>
  <c r="LE92" i="1" s="1"/>
  <c r="KF92" i="1"/>
  <c r="KE92" i="1"/>
  <c r="KD92" i="1"/>
  <c r="KC92" i="1"/>
  <c r="JZ92" i="1"/>
  <c r="JW92" i="1"/>
  <c r="JV92" i="1"/>
  <c r="JU92" i="1"/>
  <c r="JT92" i="1"/>
  <c r="JQ92" i="1"/>
  <c r="JN92" i="1"/>
  <c r="JJ92" i="1"/>
  <c r="JI92" i="1"/>
  <c r="JK92" i="1" s="1"/>
  <c r="JH92" i="1"/>
  <c r="JE92" i="1"/>
  <c r="JB92" i="1"/>
  <c r="IU92" i="1"/>
  <c r="IV92" i="1" s="1"/>
  <c r="IT92" i="1"/>
  <c r="IS92" i="1"/>
  <c r="IP92" i="1"/>
  <c r="IM92" i="1"/>
  <c r="IG92" i="1"/>
  <c r="IF92" i="1"/>
  <c r="IE92" i="1"/>
  <c r="ID92" i="1"/>
  <c r="IA92" i="1"/>
  <c r="HX92" i="1"/>
  <c r="HU92" i="1"/>
  <c r="HQ92" i="1"/>
  <c r="HP92" i="1"/>
  <c r="IH92" i="1" s="1"/>
  <c r="HO92" i="1"/>
  <c r="HL92" i="1"/>
  <c r="HI92" i="1"/>
  <c r="HF92" i="1"/>
  <c r="GZ92" i="1"/>
  <c r="GW92" i="1"/>
  <c r="GT92" i="1"/>
  <c r="GQ92" i="1"/>
  <c r="GP92" i="1"/>
  <c r="GO92" i="1"/>
  <c r="GN92" i="1"/>
  <c r="GK92" i="1"/>
  <c r="GH92" i="1"/>
  <c r="GE92" i="1"/>
  <c r="GB92" i="1"/>
  <c r="GA92" i="1"/>
  <c r="FZ92" i="1"/>
  <c r="FY92" i="1"/>
  <c r="FV92" i="1"/>
  <c r="FS92" i="1"/>
  <c r="FO92" i="1"/>
  <c r="FN92" i="1"/>
  <c r="FM92" i="1"/>
  <c r="FJ92" i="1"/>
  <c r="FG92" i="1"/>
  <c r="FC92" i="1"/>
  <c r="FB92" i="1"/>
  <c r="FD92" i="1" s="1"/>
  <c r="FA92" i="1"/>
  <c r="EX92" i="1"/>
  <c r="EU92" i="1"/>
  <c r="ER92" i="1"/>
  <c r="EN92" i="1"/>
  <c r="EM92" i="1"/>
  <c r="EO92" i="1" s="1"/>
  <c r="EL92" i="1"/>
  <c r="EI92" i="1"/>
  <c r="EF92" i="1"/>
  <c r="EC92" i="1"/>
  <c r="DW92" i="1"/>
  <c r="DV92" i="1"/>
  <c r="DU92" i="1"/>
  <c r="DT92" i="1"/>
  <c r="DQ92" i="1"/>
  <c r="DM92" i="1"/>
  <c r="DL92" i="1"/>
  <c r="DN92" i="1" s="1"/>
  <c r="DK92" i="1"/>
  <c r="DH92" i="1"/>
  <c r="DA92" i="1"/>
  <c r="CZ92" i="1"/>
  <c r="DB92" i="1" s="1"/>
  <c r="CY92" i="1"/>
  <c r="CV92" i="1"/>
  <c r="CS92" i="1"/>
  <c r="CP92" i="1"/>
  <c r="CO92" i="1"/>
  <c r="CN92" i="1"/>
  <c r="CM92" i="1"/>
  <c r="CJ92" i="1"/>
  <c r="CG92" i="1"/>
  <c r="CC92" i="1"/>
  <c r="CB92" i="1"/>
  <c r="CD92" i="1" s="1"/>
  <c r="CA92" i="1"/>
  <c r="BX92" i="1"/>
  <c r="BU92" i="1"/>
  <c r="BR92" i="1"/>
  <c r="BO92" i="1"/>
  <c r="BL92" i="1"/>
  <c r="BI92" i="1"/>
  <c r="BH92" i="1"/>
  <c r="DD92" i="1" s="1"/>
  <c r="BG92" i="1"/>
  <c r="DC92" i="1" s="1"/>
  <c r="DE92" i="1" s="1"/>
  <c r="BF92" i="1"/>
  <c r="BC92" i="1"/>
  <c r="AZ92" i="1"/>
  <c r="AW92" i="1"/>
  <c r="AT92" i="1"/>
  <c r="AQ92" i="1"/>
  <c r="AN92" i="1"/>
  <c r="AM92" i="1"/>
  <c r="DY92" i="1" s="1"/>
  <c r="AL92" i="1"/>
  <c r="AK92" i="1"/>
  <c r="AH92" i="1"/>
  <c r="AE92" i="1"/>
  <c r="AB92" i="1"/>
  <c r="Y92" i="1"/>
  <c r="V92" i="1"/>
  <c r="S92" i="1"/>
  <c r="P92" i="1"/>
  <c r="M92" i="1"/>
  <c r="J92" i="1"/>
  <c r="G92" i="1"/>
  <c r="D92" i="1"/>
  <c r="LM91" i="1"/>
  <c r="LJ91" i="1"/>
  <c r="LF91" i="1"/>
  <c r="LD91" i="1"/>
  <c r="LC91" i="1"/>
  <c r="LB91" i="1"/>
  <c r="LE91" i="1" s="1"/>
  <c r="LA91" i="1"/>
  <c r="KX91" i="1"/>
  <c r="KU91" i="1"/>
  <c r="KR91" i="1"/>
  <c r="KO91" i="1"/>
  <c r="KL91" i="1"/>
  <c r="KI91" i="1"/>
  <c r="KF91" i="1"/>
  <c r="KE91" i="1"/>
  <c r="KD91" i="1"/>
  <c r="KC91" i="1"/>
  <c r="JZ91" i="1"/>
  <c r="JV91" i="1"/>
  <c r="JU91" i="1"/>
  <c r="JW91" i="1" s="1"/>
  <c r="JT91" i="1"/>
  <c r="JQ91" i="1"/>
  <c r="JN91" i="1"/>
  <c r="JJ91" i="1"/>
  <c r="JI91" i="1"/>
  <c r="JK91" i="1" s="1"/>
  <c r="JH91" i="1"/>
  <c r="JE91" i="1"/>
  <c r="JB91" i="1"/>
  <c r="IU91" i="1"/>
  <c r="IT91" i="1"/>
  <c r="IV91" i="1" s="1"/>
  <c r="IS91" i="1"/>
  <c r="IP91" i="1"/>
  <c r="IM91" i="1"/>
  <c r="IF91" i="1"/>
  <c r="IE91" i="1"/>
  <c r="ID91" i="1"/>
  <c r="IA91" i="1"/>
  <c r="HX91" i="1"/>
  <c r="HU91" i="1"/>
  <c r="HR91" i="1"/>
  <c r="HQ91" i="1"/>
  <c r="HP91" i="1"/>
  <c r="IH91" i="1" s="1"/>
  <c r="HO91" i="1"/>
  <c r="HL91" i="1"/>
  <c r="HI91" i="1"/>
  <c r="HF91" i="1"/>
  <c r="HB91" i="1"/>
  <c r="GZ91" i="1"/>
  <c r="GW91" i="1"/>
  <c r="GT91" i="1"/>
  <c r="GP91" i="1"/>
  <c r="GO91" i="1"/>
  <c r="GQ91" i="1" s="1"/>
  <c r="GN91" i="1"/>
  <c r="GK91" i="1"/>
  <c r="GH91" i="1"/>
  <c r="GE91" i="1"/>
  <c r="GA91" i="1"/>
  <c r="FZ91" i="1"/>
  <c r="GB91" i="1" s="1"/>
  <c r="FY91" i="1"/>
  <c r="FV91" i="1"/>
  <c r="FS91" i="1"/>
  <c r="FP91" i="1"/>
  <c r="FO91" i="1"/>
  <c r="FN91" i="1"/>
  <c r="FM91" i="1"/>
  <c r="FJ91" i="1"/>
  <c r="FG91" i="1"/>
  <c r="FD91" i="1"/>
  <c r="FC91" i="1"/>
  <c r="FB91" i="1"/>
  <c r="FA91" i="1"/>
  <c r="EX91" i="1"/>
  <c r="EU91" i="1"/>
  <c r="ER91" i="1"/>
  <c r="EN91" i="1"/>
  <c r="EO91" i="1" s="1"/>
  <c r="EM91" i="1"/>
  <c r="HA91" i="1" s="1"/>
  <c r="HC91" i="1" s="1"/>
  <c r="EL91" i="1"/>
  <c r="EI91" i="1"/>
  <c r="EF91" i="1"/>
  <c r="EC91" i="1"/>
  <c r="DX91" i="1"/>
  <c r="DV91" i="1"/>
  <c r="DU91" i="1"/>
  <c r="DT91" i="1"/>
  <c r="DQ91" i="1"/>
  <c r="DM91" i="1"/>
  <c r="DL91" i="1"/>
  <c r="DN91" i="1" s="1"/>
  <c r="DK91" i="1"/>
  <c r="DH91" i="1"/>
  <c r="DA91" i="1"/>
  <c r="CZ91" i="1"/>
  <c r="DB91" i="1" s="1"/>
  <c r="CY91" i="1"/>
  <c r="CV91" i="1"/>
  <c r="CS91" i="1"/>
  <c r="CO91" i="1"/>
  <c r="CP91" i="1" s="1"/>
  <c r="CN91" i="1"/>
  <c r="CM91" i="1"/>
  <c r="CJ91" i="1"/>
  <c r="CG91" i="1"/>
  <c r="CD91" i="1"/>
  <c r="CC91" i="1"/>
  <c r="CB91" i="1"/>
  <c r="CA91" i="1"/>
  <c r="BX91" i="1"/>
  <c r="BU91" i="1"/>
  <c r="BR91" i="1"/>
  <c r="BO91" i="1"/>
  <c r="BL91" i="1"/>
  <c r="BI91" i="1"/>
  <c r="BH91" i="1"/>
  <c r="DD91" i="1" s="1"/>
  <c r="BG91" i="1"/>
  <c r="DC91" i="1" s="1"/>
  <c r="DE91" i="1" s="1"/>
  <c r="BF91" i="1"/>
  <c r="BC91" i="1"/>
  <c r="AZ91" i="1"/>
  <c r="AW91" i="1"/>
  <c r="AT91" i="1"/>
  <c r="AQ91" i="1"/>
  <c r="AM91" i="1"/>
  <c r="AL91" i="1"/>
  <c r="AN91" i="1" s="1"/>
  <c r="AK91" i="1"/>
  <c r="AH91" i="1"/>
  <c r="AE91" i="1"/>
  <c r="AB91" i="1"/>
  <c r="Y91" i="1"/>
  <c r="V91" i="1"/>
  <c r="S91" i="1"/>
  <c r="P91" i="1"/>
  <c r="M91" i="1"/>
  <c r="J91" i="1"/>
  <c r="G91" i="1"/>
  <c r="D91" i="1"/>
  <c r="LL90" i="1"/>
  <c r="LK90" i="1"/>
  <c r="LM90" i="1" s="1"/>
  <c r="LI90" i="1"/>
  <c r="LH90" i="1"/>
  <c r="LJ90" i="1" s="1"/>
  <c r="LC90" i="1"/>
  <c r="LA90" i="1"/>
  <c r="KZ90" i="1"/>
  <c r="KY90" i="1"/>
  <c r="KW90" i="1"/>
  <c r="KV90" i="1"/>
  <c r="KX90" i="1" s="1"/>
  <c r="KT90" i="1"/>
  <c r="KS90" i="1"/>
  <c r="KU90" i="1" s="1"/>
  <c r="KR90" i="1"/>
  <c r="KQ90" i="1"/>
  <c r="KP90" i="1"/>
  <c r="KN90" i="1"/>
  <c r="KM90" i="1"/>
  <c r="KO90" i="1" s="1"/>
  <c r="KK90" i="1"/>
  <c r="KJ90" i="1"/>
  <c r="KL90" i="1" s="1"/>
  <c r="KE90" i="1"/>
  <c r="KC90" i="1"/>
  <c r="KB90" i="1"/>
  <c r="KA90" i="1"/>
  <c r="JX90" i="1"/>
  <c r="JU90" i="1"/>
  <c r="JW90" i="1" s="1"/>
  <c r="JT90" i="1"/>
  <c r="JS90" i="1"/>
  <c r="JR90" i="1"/>
  <c r="JP90" i="1"/>
  <c r="JO90" i="1"/>
  <c r="JQ90" i="1" s="1"/>
  <c r="JM90" i="1"/>
  <c r="JV90" i="1" s="1"/>
  <c r="JL90" i="1"/>
  <c r="JG90" i="1"/>
  <c r="JH90" i="1" s="1"/>
  <c r="JF90" i="1"/>
  <c r="JE90" i="1"/>
  <c r="JD90" i="1"/>
  <c r="JC90" i="1"/>
  <c r="IZ90" i="1"/>
  <c r="IR90" i="1"/>
  <c r="IQ90" i="1"/>
  <c r="IS90" i="1" s="1"/>
  <c r="IO90" i="1"/>
  <c r="IU90" i="1" s="1"/>
  <c r="IN90" i="1"/>
  <c r="IT90" i="1" s="1"/>
  <c r="IL90" i="1"/>
  <c r="IM90" i="1" s="1"/>
  <c r="IK90" i="1"/>
  <c r="IF90" i="1"/>
  <c r="IC90" i="1"/>
  <c r="IB90" i="1"/>
  <c r="ID90" i="1" s="1"/>
  <c r="IA90" i="1"/>
  <c r="HZ90" i="1"/>
  <c r="HY90" i="1"/>
  <c r="HX90" i="1"/>
  <c r="HW90" i="1"/>
  <c r="HV90" i="1"/>
  <c r="IE90" i="1" s="1"/>
  <c r="IG90" i="1" s="1"/>
  <c r="HT90" i="1"/>
  <c r="HS90" i="1"/>
  <c r="HU90" i="1" s="1"/>
  <c r="HP90" i="1"/>
  <c r="HN90" i="1"/>
  <c r="HM90" i="1"/>
  <c r="HO90" i="1" s="1"/>
  <c r="HJ90" i="1"/>
  <c r="HI90" i="1"/>
  <c r="HH90" i="1"/>
  <c r="HG90" i="1"/>
  <c r="HE90" i="1"/>
  <c r="HD90" i="1"/>
  <c r="HF90" i="1" s="1"/>
  <c r="GZ90" i="1"/>
  <c r="GY90" i="1"/>
  <c r="GX90" i="1"/>
  <c r="GV90" i="1"/>
  <c r="GU90" i="1"/>
  <c r="GW90" i="1" s="1"/>
  <c r="GS90" i="1"/>
  <c r="GR90" i="1"/>
  <c r="GT90" i="1" s="1"/>
  <c r="GM90" i="1"/>
  <c r="GN90" i="1" s="1"/>
  <c r="GL90" i="1"/>
  <c r="GK90" i="1"/>
  <c r="GJ90" i="1"/>
  <c r="GI90" i="1"/>
  <c r="GG90" i="1"/>
  <c r="GP90" i="1" s="1"/>
  <c r="GF90" i="1"/>
  <c r="GH90" i="1" s="1"/>
  <c r="GE90" i="1"/>
  <c r="GD90" i="1"/>
  <c r="GC90" i="1"/>
  <c r="FX90" i="1"/>
  <c r="FW90" i="1"/>
  <c r="FY90" i="1" s="1"/>
  <c r="FU90" i="1"/>
  <c r="FT90" i="1"/>
  <c r="FV90" i="1" s="1"/>
  <c r="FR90" i="1"/>
  <c r="FQ90" i="1"/>
  <c r="FS90" i="1" s="1"/>
  <c r="FO90" i="1"/>
  <c r="FM90" i="1"/>
  <c r="FL90" i="1"/>
  <c r="FK90" i="1"/>
  <c r="FI90" i="1"/>
  <c r="FH90" i="1"/>
  <c r="FJ90" i="1" s="1"/>
  <c r="FF90" i="1"/>
  <c r="FE90" i="1"/>
  <c r="FN90" i="1" s="1"/>
  <c r="FP90" i="1" s="1"/>
  <c r="EZ90" i="1"/>
  <c r="EY90" i="1"/>
  <c r="FA90" i="1" s="1"/>
  <c r="EW90" i="1"/>
  <c r="EV90" i="1"/>
  <c r="ET90" i="1"/>
  <c r="ES90" i="1"/>
  <c r="EU90" i="1" s="1"/>
  <c r="EQ90" i="1"/>
  <c r="ER90" i="1" s="1"/>
  <c r="EP90" i="1"/>
  <c r="EN90" i="1"/>
  <c r="EK90" i="1"/>
  <c r="EJ90" i="1"/>
  <c r="EL90" i="1" s="1"/>
  <c r="EI90" i="1"/>
  <c r="EH90" i="1"/>
  <c r="EG90" i="1"/>
  <c r="EF90" i="1"/>
  <c r="EE90" i="1"/>
  <c r="ED90" i="1"/>
  <c r="EB90" i="1"/>
  <c r="EA90" i="1"/>
  <c r="EC90" i="1" s="1"/>
  <c r="DS90" i="1"/>
  <c r="DQ90" i="1"/>
  <c r="DP90" i="1"/>
  <c r="DV90" i="1" s="1"/>
  <c r="DO90" i="1"/>
  <c r="DJ90" i="1"/>
  <c r="DI90" i="1"/>
  <c r="DL90" i="1" s="1"/>
  <c r="DN90" i="1" s="1"/>
  <c r="DH90" i="1"/>
  <c r="DG90" i="1"/>
  <c r="DM90" i="1" s="1"/>
  <c r="DF90" i="1"/>
  <c r="CZ90" i="1"/>
  <c r="CX90" i="1"/>
  <c r="CY90" i="1" s="1"/>
  <c r="CW90" i="1"/>
  <c r="CU90" i="1"/>
  <c r="CV90" i="1" s="1"/>
  <c r="CT90" i="1"/>
  <c r="CS90" i="1"/>
  <c r="CR90" i="1"/>
  <c r="CQ90" i="1"/>
  <c r="CL90" i="1"/>
  <c r="CK90" i="1"/>
  <c r="CN90" i="1" s="1"/>
  <c r="CP90" i="1" s="1"/>
  <c r="CJ90" i="1"/>
  <c r="CI90" i="1"/>
  <c r="CO90" i="1" s="1"/>
  <c r="CH90" i="1"/>
  <c r="CF90" i="1"/>
  <c r="CE90" i="1"/>
  <c r="CG90" i="1" s="1"/>
  <c r="CC90" i="1"/>
  <c r="CB90" i="1"/>
  <c r="CD90" i="1" s="1"/>
  <c r="BZ90" i="1"/>
  <c r="CA90" i="1" s="1"/>
  <c r="BY90" i="1"/>
  <c r="BW90" i="1"/>
  <c r="BX90" i="1" s="1"/>
  <c r="BV90" i="1"/>
  <c r="BU90" i="1"/>
  <c r="BT90" i="1"/>
  <c r="BS90" i="1"/>
  <c r="BQ90" i="1"/>
  <c r="BP90" i="1"/>
  <c r="BR90" i="1" s="1"/>
  <c r="BO90" i="1"/>
  <c r="BN90" i="1"/>
  <c r="BM90" i="1"/>
  <c r="BL90" i="1"/>
  <c r="BK90" i="1"/>
  <c r="BJ90" i="1"/>
  <c r="BG90" i="1"/>
  <c r="BI90" i="1" s="1"/>
  <c r="BE90" i="1"/>
  <c r="BH90" i="1" s="1"/>
  <c r="BD90" i="1"/>
  <c r="BF90" i="1" s="1"/>
  <c r="BB90" i="1"/>
  <c r="BC90" i="1" s="1"/>
  <c r="BA90" i="1"/>
  <c r="AY90" i="1"/>
  <c r="AZ90" i="1" s="1"/>
  <c r="AX90" i="1"/>
  <c r="AW90" i="1"/>
  <c r="AV90" i="1"/>
  <c r="AU90" i="1"/>
  <c r="AS90" i="1"/>
  <c r="AR90" i="1"/>
  <c r="AT90" i="1" s="1"/>
  <c r="AQ90" i="1"/>
  <c r="AP90" i="1"/>
  <c r="AO90" i="1"/>
  <c r="DC90" i="1" s="1"/>
  <c r="AJ90" i="1"/>
  <c r="AI90" i="1"/>
  <c r="AK90" i="1" s="1"/>
  <c r="AG90" i="1"/>
  <c r="AF90" i="1"/>
  <c r="AH90" i="1" s="1"/>
  <c r="AD90" i="1"/>
  <c r="AC90" i="1"/>
  <c r="AE90" i="1" s="1"/>
  <c r="AA90" i="1"/>
  <c r="Z90" i="1"/>
  <c r="AB90" i="1" s="1"/>
  <c r="Y90" i="1"/>
  <c r="X90" i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I90" i="1"/>
  <c r="H90" i="1"/>
  <c r="F90" i="1"/>
  <c r="E90" i="1"/>
  <c r="G90" i="1" s="1"/>
  <c r="C90" i="1"/>
  <c r="B90" i="1"/>
  <c r="LM89" i="1"/>
  <c r="LJ89" i="1"/>
  <c r="LF89" i="1"/>
  <c r="LD89" i="1"/>
  <c r="LC89" i="1"/>
  <c r="LB89" i="1"/>
  <c r="LA89" i="1"/>
  <c r="KX89" i="1"/>
  <c r="KU89" i="1"/>
  <c r="KR89" i="1"/>
  <c r="KO89" i="1"/>
  <c r="KL89" i="1"/>
  <c r="KI89" i="1"/>
  <c r="KH89" i="1"/>
  <c r="KG89" i="1"/>
  <c r="LE89" i="1" s="1"/>
  <c r="LG89" i="1" s="1"/>
  <c r="KE89" i="1"/>
  <c r="KD89" i="1"/>
  <c r="KF89" i="1" s="1"/>
  <c r="KC89" i="1"/>
  <c r="JZ89" i="1"/>
  <c r="JW89" i="1"/>
  <c r="JV89" i="1"/>
  <c r="JU89" i="1"/>
  <c r="JT89" i="1"/>
  <c r="JQ89" i="1"/>
  <c r="JN89" i="1"/>
  <c r="JJ89" i="1"/>
  <c r="JI89" i="1"/>
  <c r="JH89" i="1"/>
  <c r="JE89" i="1"/>
  <c r="JA89" i="1"/>
  <c r="JA90" i="1" s="1"/>
  <c r="JJ90" i="1" s="1"/>
  <c r="IW89" i="1"/>
  <c r="IV89" i="1"/>
  <c r="IU89" i="1"/>
  <c r="IT89" i="1"/>
  <c r="IS89" i="1"/>
  <c r="IP89" i="1"/>
  <c r="IM89" i="1"/>
  <c r="IH89" i="1"/>
  <c r="IF89" i="1"/>
  <c r="IE89" i="1"/>
  <c r="IG89" i="1" s="1"/>
  <c r="ID89" i="1"/>
  <c r="IA89" i="1"/>
  <c r="HX89" i="1"/>
  <c r="HU89" i="1"/>
  <c r="HP89" i="1"/>
  <c r="HO89" i="1"/>
  <c r="HK89" i="1"/>
  <c r="HK90" i="1" s="1"/>
  <c r="HI89" i="1"/>
  <c r="HF89" i="1"/>
  <c r="GZ89" i="1"/>
  <c r="GW89" i="1"/>
  <c r="GT89" i="1"/>
  <c r="GP89" i="1"/>
  <c r="GO89" i="1"/>
  <c r="GQ89" i="1" s="1"/>
  <c r="GN89" i="1"/>
  <c r="GK89" i="1"/>
  <c r="GH89" i="1"/>
  <c r="GE89" i="1"/>
  <c r="GA89" i="1"/>
  <c r="FZ89" i="1"/>
  <c r="GB89" i="1" s="1"/>
  <c r="FY89" i="1"/>
  <c r="FV89" i="1"/>
  <c r="FS89" i="1"/>
  <c r="FO89" i="1"/>
  <c r="FN89" i="1"/>
  <c r="FP89" i="1" s="1"/>
  <c r="FM89" i="1"/>
  <c r="FJ89" i="1"/>
  <c r="FG89" i="1"/>
  <c r="FC89" i="1"/>
  <c r="FB89" i="1"/>
  <c r="FD89" i="1" s="1"/>
  <c r="FA89" i="1"/>
  <c r="EX89" i="1"/>
  <c r="EU89" i="1"/>
  <c r="ER89" i="1"/>
  <c r="EO89" i="1"/>
  <c r="EN89" i="1"/>
  <c r="HB89" i="1" s="1"/>
  <c r="EM89" i="1"/>
  <c r="HA89" i="1" s="1"/>
  <c r="HC89" i="1" s="1"/>
  <c r="EL89" i="1"/>
  <c r="EI89" i="1"/>
  <c r="EF89" i="1"/>
  <c r="EC89" i="1"/>
  <c r="DV89" i="1"/>
  <c r="DU89" i="1"/>
  <c r="DW89" i="1" s="1"/>
  <c r="DT89" i="1"/>
  <c r="DR89" i="1"/>
  <c r="DR90" i="1" s="1"/>
  <c r="DT90" i="1" s="1"/>
  <c r="DQ89" i="1"/>
  <c r="DN89" i="1"/>
  <c r="DM89" i="1"/>
  <c r="DL89" i="1"/>
  <c r="DK89" i="1"/>
  <c r="DH89" i="1"/>
  <c r="DB89" i="1"/>
  <c r="DA89" i="1"/>
  <c r="CZ89" i="1"/>
  <c r="CY89" i="1"/>
  <c r="CV89" i="1"/>
  <c r="CS89" i="1"/>
  <c r="CO89" i="1"/>
  <c r="CN89" i="1"/>
  <c r="CM89" i="1"/>
  <c r="CJ89" i="1"/>
  <c r="CG89" i="1"/>
  <c r="CC89" i="1"/>
  <c r="CD89" i="1" s="1"/>
  <c r="CB89" i="1"/>
  <c r="CA89" i="1"/>
  <c r="BX89" i="1"/>
  <c r="BU89" i="1"/>
  <c r="BR89" i="1"/>
  <c r="BO89" i="1"/>
  <c r="BL89" i="1"/>
  <c r="BG89" i="1"/>
  <c r="BF89" i="1"/>
  <c r="BE89" i="1"/>
  <c r="BH89" i="1" s="1"/>
  <c r="DD89" i="1" s="1"/>
  <c r="BC89" i="1"/>
  <c r="AZ89" i="1"/>
  <c r="AW89" i="1"/>
  <c r="AT89" i="1"/>
  <c r="AQ89" i="1"/>
  <c r="AN89" i="1"/>
  <c r="AM89" i="1"/>
  <c r="AL89" i="1"/>
  <c r="AK89" i="1"/>
  <c r="AH89" i="1"/>
  <c r="AE89" i="1"/>
  <c r="AB89" i="1"/>
  <c r="Y89" i="1"/>
  <c r="V89" i="1"/>
  <c r="S89" i="1"/>
  <c r="P89" i="1"/>
  <c r="M89" i="1"/>
  <c r="J89" i="1"/>
  <c r="G89" i="1"/>
  <c r="D89" i="1"/>
  <c r="LM88" i="1"/>
  <c r="LJ88" i="1"/>
  <c r="LE88" i="1"/>
  <c r="LG88" i="1" s="1"/>
  <c r="LC88" i="1"/>
  <c r="LB88" i="1"/>
  <c r="LD88" i="1" s="1"/>
  <c r="LA88" i="1"/>
  <c r="KX88" i="1"/>
  <c r="KU88" i="1"/>
  <c r="KR88" i="1"/>
  <c r="KO88" i="1"/>
  <c r="KL88" i="1"/>
  <c r="KI88" i="1"/>
  <c r="KH88" i="1"/>
  <c r="LF88" i="1" s="1"/>
  <c r="KE88" i="1"/>
  <c r="KF88" i="1" s="1"/>
  <c r="KD88" i="1"/>
  <c r="KC88" i="1"/>
  <c r="JZ88" i="1"/>
  <c r="JV88" i="1"/>
  <c r="JU88" i="1"/>
  <c r="JW88" i="1" s="1"/>
  <c r="JT88" i="1"/>
  <c r="JQ88" i="1"/>
  <c r="JN88" i="1"/>
  <c r="JJ88" i="1"/>
  <c r="JK88" i="1" s="1"/>
  <c r="JI88" i="1"/>
  <c r="JH88" i="1"/>
  <c r="JE88" i="1"/>
  <c r="JB88" i="1"/>
  <c r="IU88" i="1"/>
  <c r="IT88" i="1"/>
  <c r="IV88" i="1" s="1"/>
  <c r="IS88" i="1"/>
  <c r="IP88" i="1"/>
  <c r="IM88" i="1"/>
  <c r="IF88" i="1"/>
  <c r="II88" i="1" s="1"/>
  <c r="IX88" i="1" s="1"/>
  <c r="IE88" i="1"/>
  <c r="ID88" i="1"/>
  <c r="IA88" i="1"/>
  <c r="HX88" i="1"/>
  <c r="HU88" i="1"/>
  <c r="HR88" i="1"/>
  <c r="HQ88" i="1"/>
  <c r="HP88" i="1"/>
  <c r="IH88" i="1" s="1"/>
  <c r="HO88" i="1"/>
  <c r="HL88" i="1"/>
  <c r="HI88" i="1"/>
  <c r="HF88" i="1"/>
  <c r="HB88" i="1"/>
  <c r="GZ88" i="1"/>
  <c r="GW88" i="1"/>
  <c r="GT88" i="1"/>
  <c r="GP88" i="1"/>
  <c r="GO88" i="1"/>
  <c r="GQ88" i="1" s="1"/>
  <c r="GN88" i="1"/>
  <c r="GK88" i="1"/>
  <c r="GH88" i="1"/>
  <c r="GE88" i="1"/>
  <c r="GA88" i="1"/>
  <c r="GB88" i="1" s="1"/>
  <c r="FZ88" i="1"/>
  <c r="FY88" i="1"/>
  <c r="FV88" i="1"/>
  <c r="FS88" i="1"/>
  <c r="FP88" i="1"/>
  <c r="FO88" i="1"/>
  <c r="FN88" i="1"/>
  <c r="FM88" i="1"/>
  <c r="FJ88" i="1"/>
  <c r="FG88" i="1"/>
  <c r="FD88" i="1"/>
  <c r="FC88" i="1"/>
  <c r="FB88" i="1"/>
  <c r="FA88" i="1"/>
  <c r="EX88" i="1"/>
  <c r="EU88" i="1"/>
  <c r="ER88" i="1"/>
  <c r="EN88" i="1"/>
  <c r="EO88" i="1" s="1"/>
  <c r="EM88" i="1"/>
  <c r="HA88" i="1" s="1"/>
  <c r="HC88" i="1" s="1"/>
  <c r="EL88" i="1"/>
  <c r="EI88" i="1"/>
  <c r="EF88" i="1"/>
  <c r="EC88" i="1"/>
  <c r="DX88" i="1"/>
  <c r="DV88" i="1"/>
  <c r="DU88" i="1"/>
  <c r="DT88" i="1"/>
  <c r="DQ88" i="1"/>
  <c r="DM88" i="1"/>
  <c r="DL88" i="1"/>
  <c r="DN88" i="1" s="1"/>
  <c r="DK88" i="1"/>
  <c r="DH88" i="1"/>
  <c r="DA88" i="1"/>
  <c r="CZ88" i="1"/>
  <c r="DB88" i="1" s="1"/>
  <c r="CY88" i="1"/>
  <c r="CV88" i="1"/>
  <c r="CS88" i="1"/>
  <c r="CO88" i="1"/>
  <c r="CP88" i="1" s="1"/>
  <c r="CN88" i="1"/>
  <c r="CM88" i="1"/>
  <c r="CJ88" i="1"/>
  <c r="CG88" i="1"/>
  <c r="CD88" i="1"/>
  <c r="CC88" i="1"/>
  <c r="CB88" i="1"/>
  <c r="CA88" i="1"/>
  <c r="BX88" i="1"/>
  <c r="BU88" i="1"/>
  <c r="BR88" i="1"/>
  <c r="BO88" i="1"/>
  <c r="BL88" i="1"/>
  <c r="BI88" i="1"/>
  <c r="BH88" i="1"/>
  <c r="DD88" i="1" s="1"/>
  <c r="BG88" i="1"/>
  <c r="DC88" i="1" s="1"/>
  <c r="DE88" i="1" s="1"/>
  <c r="BF88" i="1"/>
  <c r="BC88" i="1"/>
  <c r="AZ88" i="1"/>
  <c r="AW88" i="1"/>
  <c r="AT88" i="1"/>
  <c r="AQ88" i="1"/>
  <c r="AM88" i="1"/>
  <c r="AL88" i="1"/>
  <c r="AN88" i="1" s="1"/>
  <c r="AK88" i="1"/>
  <c r="AH88" i="1"/>
  <c r="AE88" i="1"/>
  <c r="AB88" i="1"/>
  <c r="Y88" i="1"/>
  <c r="V88" i="1"/>
  <c r="S88" i="1"/>
  <c r="P88" i="1"/>
  <c r="M88" i="1"/>
  <c r="J88" i="1"/>
  <c r="G88" i="1"/>
  <c r="D88" i="1"/>
  <c r="LM87" i="1"/>
  <c r="LJ87" i="1"/>
  <c r="LE87" i="1"/>
  <c r="LD87" i="1"/>
  <c r="LC87" i="1"/>
  <c r="LB87" i="1"/>
  <c r="LA87" i="1"/>
  <c r="KX87" i="1"/>
  <c r="KU87" i="1"/>
  <c r="KR87" i="1"/>
  <c r="KO87" i="1"/>
  <c r="KL87" i="1"/>
  <c r="KH87" i="1"/>
  <c r="KI87" i="1" s="1"/>
  <c r="KE87" i="1"/>
  <c r="KD87" i="1"/>
  <c r="KF87" i="1" s="1"/>
  <c r="KC87" i="1"/>
  <c r="JZ87" i="1"/>
  <c r="JW87" i="1"/>
  <c r="JV87" i="1"/>
  <c r="JU87" i="1"/>
  <c r="JT87" i="1"/>
  <c r="JQ87" i="1"/>
  <c r="JN87" i="1"/>
  <c r="JJ87" i="1"/>
  <c r="JI87" i="1"/>
  <c r="JH87" i="1"/>
  <c r="JE87" i="1"/>
  <c r="JB87" i="1"/>
  <c r="IV87" i="1"/>
  <c r="IU87" i="1"/>
  <c r="IT87" i="1"/>
  <c r="IS87" i="1"/>
  <c r="IP87" i="1"/>
  <c r="IM87" i="1"/>
  <c r="IJ87" i="1"/>
  <c r="IH87" i="1"/>
  <c r="IW87" i="1" s="1"/>
  <c r="IG87" i="1"/>
  <c r="IF87" i="1"/>
  <c r="IE87" i="1"/>
  <c r="ID87" i="1"/>
  <c r="IA87" i="1"/>
  <c r="HX87" i="1"/>
  <c r="HU87" i="1"/>
  <c r="HR87" i="1"/>
  <c r="HQ87" i="1"/>
  <c r="II87" i="1" s="1"/>
  <c r="IX87" i="1" s="1"/>
  <c r="HP87" i="1"/>
  <c r="HO87" i="1"/>
  <c r="HL87" i="1"/>
  <c r="HI87" i="1"/>
  <c r="HF87" i="1"/>
  <c r="HB87" i="1"/>
  <c r="GZ87" i="1"/>
  <c r="GW87" i="1"/>
  <c r="GT87" i="1"/>
  <c r="GP87" i="1"/>
  <c r="GO87" i="1"/>
  <c r="GN87" i="1"/>
  <c r="GK87" i="1"/>
  <c r="GH87" i="1"/>
  <c r="GE87" i="1"/>
  <c r="GA87" i="1"/>
  <c r="FZ87" i="1"/>
  <c r="GB87" i="1" s="1"/>
  <c r="FY87" i="1"/>
  <c r="FV87" i="1"/>
  <c r="FS87" i="1"/>
  <c r="FO87" i="1"/>
  <c r="FP87" i="1" s="1"/>
  <c r="FN87" i="1"/>
  <c r="FM87" i="1"/>
  <c r="FJ87" i="1"/>
  <c r="FG87" i="1"/>
  <c r="FD87" i="1"/>
  <c r="FC87" i="1"/>
  <c r="FB87" i="1"/>
  <c r="FA87" i="1"/>
  <c r="EX87" i="1"/>
  <c r="EU87" i="1"/>
  <c r="ER87" i="1"/>
  <c r="EN87" i="1"/>
  <c r="EM87" i="1"/>
  <c r="HA87" i="1" s="1"/>
  <c r="EL87" i="1"/>
  <c r="EI87" i="1"/>
  <c r="EF87" i="1"/>
  <c r="EC87" i="1"/>
  <c r="DW87" i="1"/>
  <c r="DV87" i="1"/>
  <c r="DU87" i="1"/>
  <c r="DT87" i="1"/>
  <c r="DQ87" i="1"/>
  <c r="DN87" i="1"/>
  <c r="DM87" i="1"/>
  <c r="DL87" i="1"/>
  <c r="DK87" i="1"/>
  <c r="DH87" i="1"/>
  <c r="DA87" i="1"/>
  <c r="CZ87" i="1"/>
  <c r="DB87" i="1" s="1"/>
  <c r="CY87" i="1"/>
  <c r="CV87" i="1"/>
  <c r="CS87" i="1"/>
  <c r="CO87" i="1"/>
  <c r="CN87" i="1"/>
  <c r="CP87" i="1" s="1"/>
  <c r="CM87" i="1"/>
  <c r="CJ87" i="1"/>
  <c r="CG87" i="1"/>
  <c r="CC87" i="1"/>
  <c r="CD87" i="1" s="1"/>
  <c r="CB87" i="1"/>
  <c r="CA87" i="1"/>
  <c r="BX87" i="1"/>
  <c r="BU87" i="1"/>
  <c r="BR87" i="1"/>
  <c r="BO87" i="1"/>
  <c r="BL87" i="1"/>
  <c r="BI87" i="1"/>
  <c r="BH87" i="1"/>
  <c r="DD87" i="1" s="1"/>
  <c r="BG87" i="1"/>
  <c r="DC87" i="1" s="1"/>
  <c r="DE87" i="1" s="1"/>
  <c r="BF87" i="1"/>
  <c r="BC87" i="1"/>
  <c r="AZ87" i="1"/>
  <c r="AW87" i="1"/>
  <c r="AT87" i="1"/>
  <c r="AQ87" i="1"/>
  <c r="AM87" i="1"/>
  <c r="DY87" i="1" s="1"/>
  <c r="AL87" i="1"/>
  <c r="AN87" i="1" s="1"/>
  <c r="AK87" i="1"/>
  <c r="AH87" i="1"/>
  <c r="AE87" i="1"/>
  <c r="AB87" i="1"/>
  <c r="Y87" i="1"/>
  <c r="V87" i="1"/>
  <c r="S87" i="1"/>
  <c r="P87" i="1"/>
  <c r="M87" i="1"/>
  <c r="J87" i="1"/>
  <c r="G87" i="1"/>
  <c r="D87" i="1"/>
  <c r="LM86" i="1"/>
  <c r="LJ86" i="1"/>
  <c r="LF86" i="1"/>
  <c r="LG86" i="1" s="1"/>
  <c r="LD86" i="1"/>
  <c r="LC86" i="1"/>
  <c r="LB86" i="1"/>
  <c r="LA86" i="1"/>
  <c r="KX86" i="1"/>
  <c r="KU86" i="1"/>
  <c r="KR86" i="1"/>
  <c r="KO86" i="1"/>
  <c r="KL86" i="1"/>
  <c r="KG86" i="1"/>
  <c r="LE86" i="1" s="1"/>
  <c r="KE86" i="1"/>
  <c r="KD86" i="1"/>
  <c r="KF86" i="1" s="1"/>
  <c r="KC86" i="1"/>
  <c r="JZ86" i="1"/>
  <c r="JW86" i="1"/>
  <c r="JV86" i="1"/>
  <c r="JU86" i="1"/>
  <c r="JT86" i="1"/>
  <c r="JQ86" i="1"/>
  <c r="JN86" i="1"/>
  <c r="JK86" i="1"/>
  <c r="JJ86" i="1"/>
  <c r="JI86" i="1"/>
  <c r="JH86" i="1"/>
  <c r="JE86" i="1"/>
  <c r="JB86" i="1"/>
  <c r="IW86" i="1"/>
  <c r="IU86" i="1"/>
  <c r="IV86" i="1" s="1"/>
  <c r="IT86" i="1"/>
  <c r="IS86" i="1"/>
  <c r="IP86" i="1"/>
  <c r="IM86" i="1"/>
  <c r="II86" i="1"/>
  <c r="IJ86" i="1" s="1"/>
  <c r="IH86" i="1"/>
  <c r="IG86" i="1"/>
  <c r="IF86" i="1"/>
  <c r="IE86" i="1"/>
  <c r="ID86" i="1"/>
  <c r="IA86" i="1"/>
  <c r="HX86" i="1"/>
  <c r="HU86" i="1"/>
  <c r="HR86" i="1"/>
  <c r="HQ86" i="1"/>
  <c r="HP86" i="1"/>
  <c r="HO86" i="1"/>
  <c r="HL86" i="1"/>
  <c r="HI86" i="1"/>
  <c r="HF86" i="1"/>
  <c r="GZ86" i="1"/>
  <c r="GW86" i="1"/>
  <c r="GT86" i="1"/>
  <c r="GP86" i="1"/>
  <c r="GO86" i="1"/>
  <c r="GN86" i="1"/>
  <c r="GK86" i="1"/>
  <c r="GH86" i="1"/>
  <c r="GE86" i="1"/>
  <c r="GB86" i="1"/>
  <c r="GA86" i="1"/>
  <c r="FZ86" i="1"/>
  <c r="FY86" i="1"/>
  <c r="FV86" i="1"/>
  <c r="FS86" i="1"/>
  <c r="FO86" i="1"/>
  <c r="FN86" i="1"/>
  <c r="FP86" i="1" s="1"/>
  <c r="FM86" i="1"/>
  <c r="FJ86" i="1"/>
  <c r="FG86" i="1"/>
  <c r="FC86" i="1"/>
  <c r="FD86" i="1" s="1"/>
  <c r="FB86" i="1"/>
  <c r="FA86" i="1"/>
  <c r="EX86" i="1"/>
  <c r="EU86" i="1"/>
  <c r="ER86" i="1"/>
  <c r="EO86" i="1"/>
  <c r="EN86" i="1"/>
  <c r="HB86" i="1" s="1"/>
  <c r="EM86" i="1"/>
  <c r="EL86" i="1"/>
  <c r="EI86" i="1"/>
  <c r="EF86" i="1"/>
  <c r="EC86" i="1"/>
  <c r="DW86" i="1"/>
  <c r="DV86" i="1"/>
  <c r="DU86" i="1"/>
  <c r="DT86" i="1"/>
  <c r="DQ86" i="1"/>
  <c r="DM86" i="1"/>
  <c r="DN86" i="1" s="1"/>
  <c r="DL86" i="1"/>
  <c r="DK86" i="1"/>
  <c r="DH86" i="1"/>
  <c r="DA86" i="1"/>
  <c r="DB86" i="1" s="1"/>
  <c r="CZ86" i="1"/>
  <c r="CY86" i="1"/>
  <c r="CV86" i="1"/>
  <c r="CS86" i="1"/>
  <c r="CO86" i="1"/>
  <c r="CN86" i="1"/>
  <c r="CP86" i="1" s="1"/>
  <c r="CM86" i="1"/>
  <c r="CJ86" i="1"/>
  <c r="CG86" i="1"/>
  <c r="CC86" i="1"/>
  <c r="CB86" i="1"/>
  <c r="CD86" i="1" s="1"/>
  <c r="CA86" i="1"/>
  <c r="BX86" i="1"/>
  <c r="BU86" i="1"/>
  <c r="BR86" i="1"/>
  <c r="BO86" i="1"/>
  <c r="BL86" i="1"/>
  <c r="BH86" i="1"/>
  <c r="BI86" i="1" s="1"/>
  <c r="BG86" i="1"/>
  <c r="DC86" i="1" s="1"/>
  <c r="BF86" i="1"/>
  <c r="BC86" i="1"/>
  <c r="AZ86" i="1"/>
  <c r="AW86" i="1"/>
  <c r="AT86" i="1"/>
  <c r="AQ86" i="1"/>
  <c r="AN86" i="1"/>
  <c r="AM86" i="1"/>
  <c r="AL86" i="1"/>
  <c r="AK86" i="1"/>
  <c r="AH86" i="1"/>
  <c r="AE86" i="1"/>
  <c r="AB86" i="1"/>
  <c r="Y86" i="1"/>
  <c r="V86" i="1"/>
  <c r="S86" i="1"/>
  <c r="P86" i="1"/>
  <c r="M86" i="1"/>
  <c r="J86" i="1"/>
  <c r="G86" i="1"/>
  <c r="D86" i="1"/>
  <c r="LM85" i="1"/>
  <c r="LJ85" i="1"/>
  <c r="LC85" i="1"/>
  <c r="LB85" i="1"/>
  <c r="LE85" i="1" s="1"/>
  <c r="LA85" i="1"/>
  <c r="KX85" i="1"/>
  <c r="KU85" i="1"/>
  <c r="KR85" i="1"/>
  <c r="KO85" i="1"/>
  <c r="KL85" i="1"/>
  <c r="KI85" i="1"/>
  <c r="KH85" i="1"/>
  <c r="KH90" i="1" s="1"/>
  <c r="KE85" i="1"/>
  <c r="KF85" i="1" s="1"/>
  <c r="KD85" i="1"/>
  <c r="KC85" i="1"/>
  <c r="JY85" i="1"/>
  <c r="JY90" i="1" s="1"/>
  <c r="JW85" i="1"/>
  <c r="JV85" i="1"/>
  <c r="JU85" i="1"/>
  <c r="JT85" i="1"/>
  <c r="JQ85" i="1"/>
  <c r="JN85" i="1"/>
  <c r="JJ85" i="1"/>
  <c r="JI85" i="1"/>
  <c r="JK85" i="1" s="1"/>
  <c r="JH85" i="1"/>
  <c r="JE85" i="1"/>
  <c r="JB85" i="1"/>
  <c r="IU85" i="1"/>
  <c r="IV85" i="1" s="1"/>
  <c r="IT85" i="1"/>
  <c r="IS85" i="1"/>
  <c r="IP85" i="1"/>
  <c r="IM85" i="1"/>
  <c r="IG85" i="1"/>
  <c r="IF85" i="1"/>
  <c r="IE85" i="1"/>
  <c r="IH85" i="1" s="1"/>
  <c r="ID85" i="1"/>
  <c r="IA85" i="1"/>
  <c r="HX85" i="1"/>
  <c r="HU85" i="1"/>
  <c r="HQ85" i="1"/>
  <c r="HP85" i="1"/>
  <c r="HO85" i="1"/>
  <c r="HL85" i="1"/>
  <c r="HI85" i="1"/>
  <c r="HF85" i="1"/>
  <c r="GZ85" i="1"/>
  <c r="GW85" i="1"/>
  <c r="GT85" i="1"/>
  <c r="GP85" i="1"/>
  <c r="GQ85" i="1" s="1"/>
  <c r="GO85" i="1"/>
  <c r="GN85" i="1"/>
  <c r="GK85" i="1"/>
  <c r="GH85" i="1"/>
  <c r="GE85" i="1"/>
  <c r="GB85" i="1"/>
  <c r="GA85" i="1"/>
  <c r="FZ85" i="1"/>
  <c r="FY85" i="1"/>
  <c r="FV85" i="1"/>
  <c r="FS85" i="1"/>
  <c r="FO85" i="1"/>
  <c r="FN85" i="1"/>
  <c r="FM85" i="1"/>
  <c r="FJ85" i="1"/>
  <c r="FG85" i="1"/>
  <c r="FC85" i="1"/>
  <c r="FD85" i="1" s="1"/>
  <c r="FB85" i="1"/>
  <c r="FA85" i="1"/>
  <c r="EX85" i="1"/>
  <c r="EU85" i="1"/>
  <c r="ER85" i="1"/>
  <c r="EN85" i="1"/>
  <c r="HB85" i="1" s="1"/>
  <c r="EM85" i="1"/>
  <c r="EO85" i="1" s="1"/>
  <c r="EL85" i="1"/>
  <c r="EI85" i="1"/>
  <c r="EF85" i="1"/>
  <c r="EC85" i="1"/>
  <c r="DW85" i="1"/>
  <c r="DV85" i="1"/>
  <c r="DU85" i="1"/>
  <c r="DT85" i="1"/>
  <c r="DQ85" i="1"/>
  <c r="DM85" i="1"/>
  <c r="DL85" i="1"/>
  <c r="DN85" i="1" s="1"/>
  <c r="DK85" i="1"/>
  <c r="DH85" i="1"/>
  <c r="DD85" i="1"/>
  <c r="DA85" i="1"/>
  <c r="CZ85" i="1"/>
  <c r="DB85" i="1" s="1"/>
  <c r="CY85" i="1"/>
  <c r="CV85" i="1"/>
  <c r="CS85" i="1"/>
  <c r="CP85" i="1"/>
  <c r="CO85" i="1"/>
  <c r="CN85" i="1"/>
  <c r="CM85" i="1"/>
  <c r="CJ85" i="1"/>
  <c r="CG85" i="1"/>
  <c r="CC85" i="1"/>
  <c r="CB85" i="1"/>
  <c r="CD85" i="1" s="1"/>
  <c r="CA85" i="1"/>
  <c r="BX85" i="1"/>
  <c r="BU85" i="1"/>
  <c r="BR85" i="1"/>
  <c r="BO85" i="1"/>
  <c r="BL85" i="1"/>
  <c r="BH85" i="1"/>
  <c r="BI85" i="1" s="1"/>
  <c r="BG85" i="1"/>
  <c r="DC85" i="1" s="1"/>
  <c r="DE85" i="1" s="1"/>
  <c r="BF85" i="1"/>
  <c r="BC85" i="1"/>
  <c r="AZ85" i="1"/>
  <c r="AW85" i="1"/>
  <c r="AT85" i="1"/>
  <c r="AQ85" i="1"/>
  <c r="AN85" i="1"/>
  <c r="AM85" i="1"/>
  <c r="DY85" i="1" s="1"/>
  <c r="AL85" i="1"/>
  <c r="AK85" i="1"/>
  <c r="AH85" i="1"/>
  <c r="AE85" i="1"/>
  <c r="AB85" i="1"/>
  <c r="Y85" i="1"/>
  <c r="V85" i="1"/>
  <c r="S85" i="1"/>
  <c r="P85" i="1"/>
  <c r="M85" i="1"/>
  <c r="J85" i="1"/>
  <c r="G85" i="1"/>
  <c r="D85" i="1"/>
  <c r="LM84" i="1"/>
  <c r="LJ84" i="1"/>
  <c r="LF84" i="1"/>
  <c r="LC84" i="1"/>
  <c r="LD84" i="1" s="1"/>
  <c r="LB84" i="1"/>
  <c r="LE84" i="1" s="1"/>
  <c r="LA84" i="1"/>
  <c r="KX84" i="1"/>
  <c r="KU84" i="1"/>
  <c r="KR84" i="1"/>
  <c r="KO84" i="1"/>
  <c r="KL84" i="1"/>
  <c r="KI84" i="1"/>
  <c r="KE84" i="1"/>
  <c r="KF84" i="1" s="1"/>
  <c r="KD84" i="1"/>
  <c r="KC84" i="1"/>
  <c r="JZ84" i="1"/>
  <c r="JV84" i="1"/>
  <c r="JU84" i="1"/>
  <c r="JW84" i="1" s="1"/>
  <c r="JT84" i="1"/>
  <c r="JQ84" i="1"/>
  <c r="JN84" i="1"/>
  <c r="JJ84" i="1"/>
  <c r="JK84" i="1" s="1"/>
  <c r="JI84" i="1"/>
  <c r="JH84" i="1"/>
  <c r="JE84" i="1"/>
  <c r="JB84" i="1"/>
  <c r="IU84" i="1"/>
  <c r="IT84" i="1"/>
  <c r="IV84" i="1" s="1"/>
  <c r="IS84" i="1"/>
  <c r="IP84" i="1"/>
  <c r="IM84" i="1"/>
  <c r="IF84" i="1"/>
  <c r="II84" i="1" s="1"/>
  <c r="IX84" i="1" s="1"/>
  <c r="IE84" i="1"/>
  <c r="ID84" i="1"/>
  <c r="IA84" i="1"/>
  <c r="HX84" i="1"/>
  <c r="HU84" i="1"/>
  <c r="HR84" i="1"/>
  <c r="HQ84" i="1"/>
  <c r="HP84" i="1"/>
  <c r="IH84" i="1" s="1"/>
  <c r="HO84" i="1"/>
  <c r="HL84" i="1"/>
  <c r="HI84" i="1"/>
  <c r="HF84" i="1"/>
  <c r="GZ84" i="1"/>
  <c r="GW84" i="1"/>
  <c r="GT84" i="1"/>
  <c r="GP84" i="1"/>
  <c r="GO84" i="1"/>
  <c r="GQ84" i="1" s="1"/>
  <c r="GN84" i="1"/>
  <c r="GK84" i="1"/>
  <c r="GH84" i="1"/>
  <c r="GE84" i="1"/>
  <c r="GA84" i="1"/>
  <c r="GB84" i="1" s="1"/>
  <c r="FZ84" i="1"/>
  <c r="FY84" i="1"/>
  <c r="FV84" i="1"/>
  <c r="FS84" i="1"/>
  <c r="FO84" i="1"/>
  <c r="FP84" i="1" s="1"/>
  <c r="FN84" i="1"/>
  <c r="FM84" i="1"/>
  <c r="FJ84" i="1"/>
  <c r="FG84" i="1"/>
  <c r="FD84" i="1"/>
  <c r="FC84" i="1"/>
  <c r="FB84" i="1"/>
  <c r="FA84" i="1"/>
  <c r="EX84" i="1"/>
  <c r="EU84" i="1"/>
  <c r="ER84" i="1"/>
  <c r="EN84" i="1"/>
  <c r="EO84" i="1" s="1"/>
  <c r="EM84" i="1"/>
  <c r="HA84" i="1" s="1"/>
  <c r="EL84" i="1"/>
  <c r="EI84" i="1"/>
  <c r="EF84" i="1"/>
  <c r="EC84" i="1"/>
  <c r="DV84" i="1"/>
  <c r="DU84" i="1"/>
  <c r="DT84" i="1"/>
  <c r="DQ84" i="1"/>
  <c r="DM84" i="1"/>
  <c r="DL84" i="1"/>
  <c r="DN84" i="1" s="1"/>
  <c r="DK84" i="1"/>
  <c r="DH84" i="1"/>
  <c r="DA84" i="1"/>
  <c r="CZ84" i="1"/>
  <c r="DB84" i="1" s="1"/>
  <c r="CY84" i="1"/>
  <c r="CV84" i="1"/>
  <c r="CS84" i="1"/>
  <c r="CO84" i="1"/>
  <c r="CP84" i="1" s="1"/>
  <c r="CN84" i="1"/>
  <c r="CM84" i="1"/>
  <c r="CJ84" i="1"/>
  <c r="CG84" i="1"/>
  <c r="CC84" i="1"/>
  <c r="CD84" i="1" s="1"/>
  <c r="CB84" i="1"/>
  <c r="CA84" i="1"/>
  <c r="BX84" i="1"/>
  <c r="BU84" i="1"/>
  <c r="BR84" i="1"/>
  <c r="BO84" i="1"/>
  <c r="BL84" i="1"/>
  <c r="BI84" i="1"/>
  <c r="BH84" i="1"/>
  <c r="DD84" i="1" s="1"/>
  <c r="BG84" i="1"/>
  <c r="DC84" i="1" s="1"/>
  <c r="BF84" i="1"/>
  <c r="BC84" i="1"/>
  <c r="AZ84" i="1"/>
  <c r="AW84" i="1"/>
  <c r="AT84" i="1"/>
  <c r="AQ84" i="1"/>
  <c r="AM84" i="1"/>
  <c r="AN84" i="1" s="1"/>
  <c r="AL84" i="1"/>
  <c r="AK84" i="1"/>
  <c r="AH84" i="1"/>
  <c r="AE84" i="1"/>
  <c r="AB84" i="1"/>
  <c r="Y84" i="1"/>
  <c r="V84" i="1"/>
  <c r="S84" i="1"/>
  <c r="P84" i="1"/>
  <c r="M84" i="1"/>
  <c r="J84" i="1"/>
  <c r="G84" i="1"/>
  <c r="D84" i="1"/>
  <c r="HV83" i="1"/>
  <c r="ET83" i="1"/>
  <c r="CX83" i="1"/>
  <c r="LM82" i="1"/>
  <c r="LJ82" i="1"/>
  <c r="LE82" i="1"/>
  <c r="LC82" i="1"/>
  <c r="LF82" i="1" s="1"/>
  <c r="LG82" i="1" s="1"/>
  <c r="LB82" i="1"/>
  <c r="LD82" i="1" s="1"/>
  <c r="LA82" i="1"/>
  <c r="KX82" i="1"/>
  <c r="KU82" i="1"/>
  <c r="KR82" i="1"/>
  <c r="KO82" i="1"/>
  <c r="KL82" i="1"/>
  <c r="KI82" i="1"/>
  <c r="KE82" i="1"/>
  <c r="KD82" i="1"/>
  <c r="KF82" i="1" s="1"/>
  <c r="KC82" i="1"/>
  <c r="JZ82" i="1"/>
  <c r="JW82" i="1"/>
  <c r="JV82" i="1"/>
  <c r="JU82" i="1"/>
  <c r="JT82" i="1"/>
  <c r="JQ82" i="1"/>
  <c r="JN82" i="1"/>
  <c r="JH82" i="1"/>
  <c r="JE82" i="1"/>
  <c r="JA82" i="1"/>
  <c r="JJ82" i="1" s="1"/>
  <c r="IZ82" i="1"/>
  <c r="JI82" i="1" s="1"/>
  <c r="IU82" i="1"/>
  <c r="IT82" i="1"/>
  <c r="IV82" i="1" s="1"/>
  <c r="IS82" i="1"/>
  <c r="IP82" i="1"/>
  <c r="IM82" i="1"/>
  <c r="II82" i="1"/>
  <c r="IX82" i="1" s="1"/>
  <c r="IF82" i="1"/>
  <c r="IE82" i="1"/>
  <c r="IG82" i="1" s="1"/>
  <c r="ID82" i="1"/>
  <c r="IA82" i="1"/>
  <c r="HX82" i="1"/>
  <c r="HU82" i="1"/>
  <c r="HQ82" i="1"/>
  <c r="HP82" i="1"/>
  <c r="IH82" i="1" s="1"/>
  <c r="HO82" i="1"/>
  <c r="HL82" i="1"/>
  <c r="HI82" i="1"/>
  <c r="HF82" i="1"/>
  <c r="GZ82" i="1"/>
  <c r="GW82" i="1"/>
  <c r="GT82" i="1"/>
  <c r="GQ82" i="1"/>
  <c r="GP82" i="1"/>
  <c r="GO82" i="1"/>
  <c r="GN82" i="1"/>
  <c r="GK82" i="1"/>
  <c r="GH82" i="1"/>
  <c r="GE82" i="1"/>
  <c r="GA82" i="1"/>
  <c r="GB82" i="1" s="1"/>
  <c r="FZ82" i="1"/>
  <c r="FY82" i="1"/>
  <c r="FV82" i="1"/>
  <c r="FS82" i="1"/>
  <c r="FO82" i="1"/>
  <c r="FN82" i="1"/>
  <c r="FM82" i="1"/>
  <c r="FJ82" i="1"/>
  <c r="FG82" i="1"/>
  <c r="FC82" i="1"/>
  <c r="FB82" i="1"/>
  <c r="FD82" i="1" s="1"/>
  <c r="FA82" i="1"/>
  <c r="EX82" i="1"/>
  <c r="EU82" i="1"/>
  <c r="ER82" i="1"/>
  <c r="EO82" i="1"/>
  <c r="EN82" i="1"/>
  <c r="EM82" i="1"/>
  <c r="HA82" i="1" s="1"/>
  <c r="EL82" i="1"/>
  <c r="EI82" i="1"/>
  <c r="EF82" i="1"/>
  <c r="EC82" i="1"/>
  <c r="DV82" i="1"/>
  <c r="DU82" i="1"/>
  <c r="DW82" i="1" s="1"/>
  <c r="DT82" i="1"/>
  <c r="DQ82" i="1"/>
  <c r="DM82" i="1"/>
  <c r="DL82" i="1"/>
  <c r="DN82" i="1" s="1"/>
  <c r="DK82" i="1"/>
  <c r="DH82" i="1"/>
  <c r="DA82" i="1"/>
  <c r="CZ82" i="1"/>
  <c r="DB82" i="1" s="1"/>
  <c r="CY82" i="1"/>
  <c r="CV82" i="1"/>
  <c r="CS82" i="1"/>
  <c r="CO82" i="1"/>
  <c r="CP82" i="1" s="1"/>
  <c r="CN82" i="1"/>
  <c r="CM82" i="1"/>
  <c r="CJ82" i="1"/>
  <c r="CG82" i="1"/>
  <c r="CC82" i="1"/>
  <c r="CB82" i="1"/>
  <c r="CA82" i="1"/>
  <c r="BX82" i="1"/>
  <c r="BU82" i="1"/>
  <c r="BR82" i="1"/>
  <c r="BO82" i="1"/>
  <c r="BL82" i="1"/>
  <c r="BI82" i="1"/>
  <c r="BH82" i="1"/>
  <c r="BG82" i="1"/>
  <c r="DC82" i="1" s="1"/>
  <c r="BF82" i="1"/>
  <c r="BC82" i="1"/>
  <c r="AZ82" i="1"/>
  <c r="AW82" i="1"/>
  <c r="AT82" i="1"/>
  <c r="AQ82" i="1"/>
  <c r="AM82" i="1"/>
  <c r="AL82" i="1"/>
  <c r="DX82" i="1" s="1"/>
  <c r="AK82" i="1"/>
  <c r="AH82" i="1"/>
  <c r="AE82" i="1"/>
  <c r="AB82" i="1"/>
  <c r="Y82" i="1"/>
  <c r="V82" i="1"/>
  <c r="S82" i="1"/>
  <c r="P82" i="1"/>
  <c r="M82" i="1"/>
  <c r="J82" i="1"/>
  <c r="G82" i="1"/>
  <c r="D82" i="1"/>
  <c r="LL81" i="1"/>
  <c r="LK81" i="1"/>
  <c r="LM81" i="1" s="1"/>
  <c r="LI81" i="1"/>
  <c r="LH81" i="1"/>
  <c r="LJ81" i="1" s="1"/>
  <c r="KZ81" i="1"/>
  <c r="LC81" i="1" s="1"/>
  <c r="KY81" i="1"/>
  <c r="LA81" i="1" s="1"/>
  <c r="KX81" i="1"/>
  <c r="KW81" i="1"/>
  <c r="KV81" i="1"/>
  <c r="LB81" i="1" s="1"/>
  <c r="LD81" i="1" s="1"/>
  <c r="KT81" i="1"/>
  <c r="KS81" i="1"/>
  <c r="KU81" i="1" s="1"/>
  <c r="KR81" i="1"/>
  <c r="KQ81" i="1"/>
  <c r="KP81" i="1"/>
  <c r="KN81" i="1"/>
  <c r="KM81" i="1"/>
  <c r="KO81" i="1" s="1"/>
  <c r="KK81" i="1"/>
  <c r="KJ81" i="1"/>
  <c r="KL81" i="1" s="1"/>
  <c r="KH81" i="1"/>
  <c r="KI81" i="1" s="1"/>
  <c r="KG81" i="1"/>
  <c r="LE81" i="1" s="1"/>
  <c r="KB81" i="1"/>
  <c r="KA81" i="1"/>
  <c r="KC81" i="1" s="1"/>
  <c r="JZ81" i="1"/>
  <c r="JY81" i="1"/>
  <c r="JX81" i="1"/>
  <c r="KD81" i="1" s="1"/>
  <c r="JT81" i="1"/>
  <c r="JS81" i="1"/>
  <c r="JR81" i="1"/>
  <c r="JP81" i="1"/>
  <c r="JO81" i="1"/>
  <c r="JQ81" i="1" s="1"/>
  <c r="JM81" i="1"/>
  <c r="JV81" i="1" s="1"/>
  <c r="JL81" i="1"/>
  <c r="JH81" i="1"/>
  <c r="JG81" i="1"/>
  <c r="JF81" i="1"/>
  <c r="JD81" i="1"/>
  <c r="JJ81" i="1" s="1"/>
  <c r="JC81" i="1"/>
  <c r="JB81" i="1"/>
  <c r="JA81" i="1"/>
  <c r="IZ81" i="1"/>
  <c r="JI81" i="1" s="1"/>
  <c r="IU81" i="1"/>
  <c r="IR81" i="1"/>
  <c r="IQ81" i="1"/>
  <c r="IS81" i="1" s="1"/>
  <c r="IO81" i="1"/>
  <c r="IN81" i="1"/>
  <c r="IL81" i="1"/>
  <c r="IM81" i="1" s="1"/>
  <c r="IK81" i="1"/>
  <c r="IF81" i="1"/>
  <c r="ID81" i="1"/>
  <c r="IC81" i="1"/>
  <c r="IB81" i="1"/>
  <c r="HZ81" i="1"/>
  <c r="HY81" i="1"/>
  <c r="IA81" i="1" s="1"/>
  <c r="HX81" i="1"/>
  <c r="HW81" i="1"/>
  <c r="HV81" i="1"/>
  <c r="IE81" i="1" s="1"/>
  <c r="IG81" i="1" s="1"/>
  <c r="HP81" i="1"/>
  <c r="HN81" i="1"/>
  <c r="HO81" i="1" s="1"/>
  <c r="HM81" i="1"/>
  <c r="HL81" i="1"/>
  <c r="HK81" i="1"/>
  <c r="HQ81" i="1" s="1"/>
  <c r="HJ81" i="1"/>
  <c r="HH81" i="1"/>
  <c r="HG81" i="1"/>
  <c r="HF81" i="1"/>
  <c r="HE81" i="1"/>
  <c r="HD81" i="1"/>
  <c r="GZ81" i="1"/>
  <c r="GY81" i="1"/>
  <c r="GX81" i="1"/>
  <c r="GV81" i="1"/>
  <c r="GU81" i="1"/>
  <c r="GW81" i="1" s="1"/>
  <c r="GS81" i="1"/>
  <c r="GR81" i="1"/>
  <c r="GT81" i="1" s="1"/>
  <c r="GN81" i="1"/>
  <c r="GM81" i="1"/>
  <c r="GL81" i="1"/>
  <c r="GJ81" i="1"/>
  <c r="GP81" i="1" s="1"/>
  <c r="GI81" i="1"/>
  <c r="GK81" i="1" s="1"/>
  <c r="GH81" i="1"/>
  <c r="GG81" i="1"/>
  <c r="GF81" i="1"/>
  <c r="GO81" i="1" s="1"/>
  <c r="GQ81" i="1" s="1"/>
  <c r="GD81" i="1"/>
  <c r="GC81" i="1"/>
  <c r="GE81" i="1" s="1"/>
  <c r="FX81" i="1"/>
  <c r="FW81" i="1"/>
  <c r="FY81" i="1" s="1"/>
  <c r="FU81" i="1"/>
  <c r="FT81" i="1"/>
  <c r="FR81" i="1"/>
  <c r="GA81" i="1" s="1"/>
  <c r="FQ81" i="1"/>
  <c r="FL81" i="1"/>
  <c r="FK81" i="1"/>
  <c r="FM81" i="1" s="1"/>
  <c r="FJ81" i="1"/>
  <c r="FI81" i="1"/>
  <c r="FH81" i="1"/>
  <c r="FF81" i="1"/>
  <c r="FO81" i="1" s="1"/>
  <c r="FE81" i="1"/>
  <c r="FG81" i="1" s="1"/>
  <c r="EZ81" i="1"/>
  <c r="EY81" i="1"/>
  <c r="FA81" i="1" s="1"/>
  <c r="EW81" i="1"/>
  <c r="EV81" i="1"/>
  <c r="ET81" i="1"/>
  <c r="FC81" i="1" s="1"/>
  <c r="ES81" i="1"/>
  <c r="ER81" i="1"/>
  <c r="EQ81" i="1"/>
  <c r="EP81" i="1"/>
  <c r="EN81" i="1"/>
  <c r="EL81" i="1"/>
  <c r="EK81" i="1"/>
  <c r="EJ81" i="1"/>
  <c r="EH81" i="1"/>
  <c r="EG81" i="1"/>
  <c r="EI81" i="1" s="1"/>
  <c r="EF81" i="1"/>
  <c r="EE81" i="1"/>
  <c r="ED81" i="1"/>
  <c r="EM81" i="1" s="1"/>
  <c r="EO81" i="1" s="1"/>
  <c r="EB81" i="1"/>
  <c r="EA81" i="1"/>
  <c r="EC81" i="1" s="1"/>
  <c r="DT81" i="1"/>
  <c r="DS81" i="1"/>
  <c r="DR81" i="1"/>
  <c r="DP81" i="1"/>
  <c r="DV81" i="1" s="1"/>
  <c r="DO81" i="1"/>
  <c r="DU81" i="1" s="1"/>
  <c r="DW81" i="1" s="1"/>
  <c r="DJ81" i="1"/>
  <c r="DI81" i="1"/>
  <c r="DK81" i="1" s="1"/>
  <c r="DH81" i="1"/>
  <c r="DG81" i="1"/>
  <c r="DM81" i="1" s="1"/>
  <c r="DF81" i="1"/>
  <c r="DL81" i="1" s="1"/>
  <c r="DN81" i="1" s="1"/>
  <c r="CZ81" i="1"/>
  <c r="DB81" i="1" s="1"/>
  <c r="CX81" i="1"/>
  <c r="CY81" i="1" s="1"/>
  <c r="CW81" i="1"/>
  <c r="CV81" i="1"/>
  <c r="CU81" i="1"/>
  <c r="CT81" i="1"/>
  <c r="CR81" i="1"/>
  <c r="DA81" i="1" s="1"/>
  <c r="CQ81" i="1"/>
  <c r="CS81" i="1" s="1"/>
  <c r="CL81" i="1"/>
  <c r="CK81" i="1"/>
  <c r="CM81" i="1" s="1"/>
  <c r="CJ81" i="1"/>
  <c r="CI81" i="1"/>
  <c r="CO81" i="1" s="1"/>
  <c r="CH81" i="1"/>
  <c r="CN81" i="1" s="1"/>
  <c r="CP81" i="1" s="1"/>
  <c r="CF81" i="1"/>
  <c r="CE81" i="1"/>
  <c r="CG81" i="1" s="1"/>
  <c r="CB81" i="1"/>
  <c r="BZ81" i="1"/>
  <c r="CA81" i="1" s="1"/>
  <c r="BY81" i="1"/>
  <c r="BX81" i="1"/>
  <c r="BW81" i="1"/>
  <c r="BV81" i="1"/>
  <c r="BT81" i="1"/>
  <c r="CC81" i="1" s="1"/>
  <c r="BS81" i="1"/>
  <c r="BR81" i="1"/>
  <c r="BQ81" i="1"/>
  <c r="BP81" i="1"/>
  <c r="BN81" i="1"/>
  <c r="BM81" i="1"/>
  <c r="BO81" i="1" s="1"/>
  <c r="BL81" i="1"/>
  <c r="BK81" i="1"/>
  <c r="BJ81" i="1"/>
  <c r="BE81" i="1"/>
  <c r="BD81" i="1"/>
  <c r="BB81" i="1"/>
  <c r="BH81" i="1" s="1"/>
  <c r="BA81" i="1"/>
  <c r="AY81" i="1"/>
  <c r="AX81" i="1"/>
  <c r="AZ81" i="1" s="1"/>
  <c r="AV81" i="1"/>
  <c r="AU81" i="1"/>
  <c r="AT81" i="1"/>
  <c r="AS81" i="1"/>
  <c r="AR81" i="1"/>
  <c r="AP81" i="1"/>
  <c r="DD81" i="1" s="1"/>
  <c r="AO81" i="1"/>
  <c r="AJ81" i="1"/>
  <c r="AI81" i="1"/>
  <c r="AK81" i="1" s="1"/>
  <c r="AG81" i="1"/>
  <c r="AF81" i="1"/>
  <c r="AH81" i="1" s="1"/>
  <c r="AD81" i="1"/>
  <c r="AE81" i="1" s="1"/>
  <c r="AC81" i="1"/>
  <c r="AA81" i="1"/>
  <c r="Z81" i="1"/>
  <c r="AB81" i="1" s="1"/>
  <c r="X81" i="1"/>
  <c r="W81" i="1"/>
  <c r="V81" i="1"/>
  <c r="U81" i="1"/>
  <c r="T81" i="1"/>
  <c r="R81" i="1"/>
  <c r="Q81" i="1"/>
  <c r="S81" i="1" s="1"/>
  <c r="P81" i="1"/>
  <c r="O81" i="1"/>
  <c r="AM81" i="1" s="1"/>
  <c r="N81" i="1"/>
  <c r="L81" i="1"/>
  <c r="K81" i="1"/>
  <c r="M81" i="1" s="1"/>
  <c r="I81" i="1"/>
  <c r="H81" i="1"/>
  <c r="F81" i="1"/>
  <c r="G81" i="1" s="1"/>
  <c r="E81" i="1"/>
  <c r="C81" i="1"/>
  <c r="B81" i="1"/>
  <c r="D81" i="1" s="1"/>
  <c r="LM80" i="1"/>
  <c r="LJ80" i="1"/>
  <c r="LC80" i="1"/>
  <c r="LF80" i="1" s="1"/>
  <c r="LB80" i="1"/>
  <c r="LE80" i="1" s="1"/>
  <c r="LA80" i="1"/>
  <c r="KX80" i="1"/>
  <c r="KU80" i="1"/>
  <c r="KR80" i="1"/>
  <c r="KO80" i="1"/>
  <c r="KL80" i="1"/>
  <c r="KI80" i="1"/>
  <c r="KE80" i="1"/>
  <c r="KF80" i="1" s="1"/>
  <c r="KD80" i="1"/>
  <c r="KC80" i="1"/>
  <c r="JZ80" i="1"/>
  <c r="JV80" i="1"/>
  <c r="JU80" i="1"/>
  <c r="JW80" i="1" s="1"/>
  <c r="JT80" i="1"/>
  <c r="JQ80" i="1"/>
  <c r="JN80" i="1"/>
  <c r="JJ80" i="1"/>
  <c r="JI80" i="1"/>
  <c r="JK80" i="1" s="1"/>
  <c r="JH80" i="1"/>
  <c r="JE80" i="1"/>
  <c r="JB80" i="1"/>
  <c r="IV80" i="1"/>
  <c r="IU80" i="1"/>
  <c r="IT80" i="1"/>
  <c r="IS80" i="1"/>
  <c r="IP80" i="1"/>
  <c r="IM80" i="1"/>
  <c r="IF80" i="1"/>
  <c r="IE80" i="1"/>
  <c r="IG80" i="1" s="1"/>
  <c r="ID80" i="1"/>
  <c r="IA80" i="1"/>
  <c r="HX80" i="1"/>
  <c r="HT80" i="1"/>
  <c r="HS80" i="1"/>
  <c r="HU80" i="1" s="1"/>
  <c r="HQ80" i="1"/>
  <c r="II80" i="1" s="1"/>
  <c r="IX80" i="1" s="1"/>
  <c r="HP80" i="1"/>
  <c r="HO80" i="1"/>
  <c r="HL80" i="1"/>
  <c r="HI80" i="1"/>
  <c r="HF80" i="1"/>
  <c r="GZ80" i="1"/>
  <c r="GW80" i="1"/>
  <c r="GT80" i="1"/>
  <c r="GP80" i="1"/>
  <c r="GO80" i="1"/>
  <c r="GQ80" i="1" s="1"/>
  <c r="GN80" i="1"/>
  <c r="GK80" i="1"/>
  <c r="GH80" i="1"/>
  <c r="GE80" i="1"/>
  <c r="GA80" i="1"/>
  <c r="FZ80" i="1"/>
  <c r="GB80" i="1" s="1"/>
  <c r="FY80" i="1"/>
  <c r="FV80" i="1"/>
  <c r="FS80" i="1"/>
  <c r="FO80" i="1"/>
  <c r="FP80" i="1" s="1"/>
  <c r="FN80" i="1"/>
  <c r="FM80" i="1"/>
  <c r="FJ80" i="1"/>
  <c r="FG80" i="1"/>
  <c r="FC80" i="1"/>
  <c r="FB80" i="1"/>
  <c r="FA80" i="1"/>
  <c r="EX80" i="1"/>
  <c r="EU80" i="1"/>
  <c r="ER80" i="1"/>
  <c r="EN80" i="1"/>
  <c r="EM80" i="1"/>
  <c r="EO80" i="1" s="1"/>
  <c r="EL80" i="1"/>
  <c r="EI80" i="1"/>
  <c r="EF80" i="1"/>
  <c r="EC80" i="1"/>
  <c r="DW80" i="1"/>
  <c r="DV80" i="1"/>
  <c r="DU80" i="1"/>
  <c r="DT80" i="1"/>
  <c r="DQ80" i="1"/>
  <c r="DN80" i="1"/>
  <c r="DM80" i="1"/>
  <c r="DL80" i="1"/>
  <c r="DK80" i="1"/>
  <c r="DH80" i="1"/>
  <c r="DB80" i="1"/>
  <c r="DA80" i="1"/>
  <c r="CZ80" i="1"/>
  <c r="CY80" i="1"/>
  <c r="CV80" i="1"/>
  <c r="CS80" i="1"/>
  <c r="CO80" i="1"/>
  <c r="CN80" i="1"/>
  <c r="CP80" i="1" s="1"/>
  <c r="CM80" i="1"/>
  <c r="CJ80" i="1"/>
  <c r="CG80" i="1"/>
  <c r="CC80" i="1"/>
  <c r="CD80" i="1" s="1"/>
  <c r="CB80" i="1"/>
  <c r="CA80" i="1"/>
  <c r="BX80" i="1"/>
  <c r="BU80" i="1"/>
  <c r="BR80" i="1"/>
  <c r="BO80" i="1"/>
  <c r="BL80" i="1"/>
  <c r="BI80" i="1"/>
  <c r="BH80" i="1"/>
  <c r="DD80" i="1" s="1"/>
  <c r="BG80" i="1"/>
  <c r="DC80" i="1" s="1"/>
  <c r="BF80" i="1"/>
  <c r="BC80" i="1"/>
  <c r="AZ80" i="1"/>
  <c r="AW80" i="1"/>
  <c r="AT80" i="1"/>
  <c r="AQ80" i="1"/>
  <c r="AM80" i="1"/>
  <c r="AL80" i="1"/>
  <c r="AN80" i="1" s="1"/>
  <c r="AK80" i="1"/>
  <c r="AH80" i="1"/>
  <c r="AE80" i="1"/>
  <c r="AB80" i="1"/>
  <c r="Y80" i="1"/>
  <c r="V80" i="1"/>
  <c r="S80" i="1"/>
  <c r="P80" i="1"/>
  <c r="M80" i="1"/>
  <c r="J80" i="1"/>
  <c r="G80" i="1"/>
  <c r="D80" i="1"/>
  <c r="LM79" i="1"/>
  <c r="LJ79" i="1"/>
  <c r="LF79" i="1"/>
  <c r="LE79" i="1"/>
  <c r="LD79" i="1"/>
  <c r="LC79" i="1"/>
  <c r="LB79" i="1"/>
  <c r="LA79" i="1"/>
  <c r="KX79" i="1"/>
  <c r="KU79" i="1"/>
  <c r="KR79" i="1"/>
  <c r="KO79" i="1"/>
  <c r="KL79" i="1"/>
  <c r="KI79" i="1"/>
  <c r="KE79" i="1"/>
  <c r="KF79" i="1" s="1"/>
  <c r="KD79" i="1"/>
  <c r="KC79" i="1"/>
  <c r="JZ79" i="1"/>
  <c r="JV79" i="1"/>
  <c r="JW79" i="1" s="1"/>
  <c r="JU79" i="1"/>
  <c r="JT79" i="1"/>
  <c r="JQ79" i="1"/>
  <c r="JN79" i="1"/>
  <c r="JJ79" i="1"/>
  <c r="JI79" i="1"/>
  <c r="JK79" i="1" s="1"/>
  <c r="JH79" i="1"/>
  <c r="JE79" i="1"/>
  <c r="JB79" i="1"/>
  <c r="IV79" i="1"/>
  <c r="IU79" i="1"/>
  <c r="IT79" i="1"/>
  <c r="IS79" i="1"/>
  <c r="IP79" i="1"/>
  <c r="IM79" i="1"/>
  <c r="IH79" i="1"/>
  <c r="IF79" i="1"/>
  <c r="IG79" i="1" s="1"/>
  <c r="IE79" i="1"/>
  <c r="ID79" i="1"/>
  <c r="IA79" i="1"/>
  <c r="HX79" i="1"/>
  <c r="HT79" i="1"/>
  <c r="II79" i="1" s="1"/>
  <c r="IX79" i="1" s="1"/>
  <c r="HS79" i="1"/>
  <c r="HR79" i="1"/>
  <c r="HQ79" i="1"/>
  <c r="HP79" i="1"/>
  <c r="HO79" i="1"/>
  <c r="HL79" i="1"/>
  <c r="HI79" i="1"/>
  <c r="HF79" i="1"/>
  <c r="GZ79" i="1"/>
  <c r="GW79" i="1"/>
  <c r="GT79" i="1"/>
  <c r="GP79" i="1"/>
  <c r="GO79" i="1"/>
  <c r="GQ79" i="1" s="1"/>
  <c r="GN79" i="1"/>
  <c r="GK79" i="1"/>
  <c r="GH79" i="1"/>
  <c r="GE79" i="1"/>
  <c r="GA79" i="1"/>
  <c r="FZ79" i="1"/>
  <c r="GB79" i="1" s="1"/>
  <c r="FY79" i="1"/>
  <c r="FV79" i="1"/>
  <c r="FS79" i="1"/>
  <c r="FO79" i="1"/>
  <c r="FP79" i="1" s="1"/>
  <c r="FN79" i="1"/>
  <c r="FM79" i="1"/>
  <c r="FJ79" i="1"/>
  <c r="FG79" i="1"/>
  <c r="FD79" i="1"/>
  <c r="FC79" i="1"/>
  <c r="FB79" i="1"/>
  <c r="FA79" i="1"/>
  <c r="EX79" i="1"/>
  <c r="EU79" i="1"/>
  <c r="ER79" i="1"/>
  <c r="EN79" i="1"/>
  <c r="EO79" i="1" s="1"/>
  <c r="EM79" i="1"/>
  <c r="EL79" i="1"/>
  <c r="EI79" i="1"/>
  <c r="EF79" i="1"/>
  <c r="EC79" i="1"/>
  <c r="DV79" i="1"/>
  <c r="DU79" i="1"/>
  <c r="DW79" i="1" s="1"/>
  <c r="DT79" i="1"/>
  <c r="DQ79" i="1"/>
  <c r="DN79" i="1"/>
  <c r="DM79" i="1"/>
  <c r="DL79" i="1"/>
  <c r="DK79" i="1"/>
  <c r="DH79" i="1"/>
  <c r="DB79" i="1"/>
  <c r="DA79" i="1"/>
  <c r="CZ79" i="1"/>
  <c r="CY79" i="1"/>
  <c r="CV79" i="1"/>
  <c r="CS79" i="1"/>
  <c r="CO79" i="1"/>
  <c r="CN79" i="1"/>
  <c r="CP79" i="1" s="1"/>
  <c r="CM79" i="1"/>
  <c r="CJ79" i="1"/>
  <c r="CG79" i="1"/>
  <c r="CC79" i="1"/>
  <c r="CD79" i="1" s="1"/>
  <c r="CB79" i="1"/>
  <c r="CA79" i="1"/>
  <c r="BX79" i="1"/>
  <c r="BU79" i="1"/>
  <c r="BR79" i="1"/>
  <c r="BO79" i="1"/>
  <c r="BL79" i="1"/>
  <c r="BI79" i="1"/>
  <c r="BH79" i="1"/>
  <c r="DD79" i="1" s="1"/>
  <c r="DY79" i="1" s="1"/>
  <c r="BG79" i="1"/>
  <c r="BF79" i="1"/>
  <c r="BC79" i="1"/>
  <c r="AZ79" i="1"/>
  <c r="AW79" i="1"/>
  <c r="AT79" i="1"/>
  <c r="AQ79" i="1"/>
  <c r="AM79" i="1"/>
  <c r="AL79" i="1"/>
  <c r="AK79" i="1"/>
  <c r="AH79" i="1"/>
  <c r="AE79" i="1"/>
  <c r="AB79" i="1"/>
  <c r="Y79" i="1"/>
  <c r="V79" i="1"/>
  <c r="S79" i="1"/>
  <c r="P79" i="1"/>
  <c r="M79" i="1"/>
  <c r="J79" i="1"/>
  <c r="G79" i="1"/>
  <c r="D79" i="1"/>
  <c r="LM78" i="1"/>
  <c r="LJ78" i="1"/>
  <c r="LD78" i="1"/>
  <c r="LC78" i="1"/>
  <c r="LF78" i="1" s="1"/>
  <c r="LB78" i="1"/>
  <c r="LE78" i="1" s="1"/>
  <c r="LA78" i="1"/>
  <c r="KX78" i="1"/>
  <c r="KU78" i="1"/>
  <c r="KR78" i="1"/>
  <c r="KO78" i="1"/>
  <c r="KL78" i="1"/>
  <c r="KI78" i="1"/>
  <c r="KE78" i="1"/>
  <c r="KD78" i="1"/>
  <c r="KF78" i="1" s="1"/>
  <c r="KC78" i="1"/>
  <c r="JZ78" i="1"/>
  <c r="JV78" i="1"/>
  <c r="JW78" i="1" s="1"/>
  <c r="JU78" i="1"/>
  <c r="JT78" i="1"/>
  <c r="JQ78" i="1"/>
  <c r="JN78" i="1"/>
  <c r="JK78" i="1"/>
  <c r="JJ78" i="1"/>
  <c r="JI78" i="1"/>
  <c r="JH78" i="1"/>
  <c r="JE78" i="1"/>
  <c r="JB78" i="1"/>
  <c r="IU78" i="1"/>
  <c r="IT78" i="1"/>
  <c r="IV78" i="1" s="1"/>
  <c r="IS78" i="1"/>
  <c r="IP78" i="1"/>
  <c r="IM78" i="1"/>
  <c r="II78" i="1"/>
  <c r="IX78" i="1" s="1"/>
  <c r="IF78" i="1"/>
  <c r="IG78" i="1" s="1"/>
  <c r="IE78" i="1"/>
  <c r="ID78" i="1"/>
  <c r="IA78" i="1"/>
  <c r="HX78" i="1"/>
  <c r="HU78" i="1"/>
  <c r="HT78" i="1"/>
  <c r="HS78" i="1"/>
  <c r="HS81" i="1" s="1"/>
  <c r="HR78" i="1"/>
  <c r="HQ78" i="1"/>
  <c r="HP78" i="1"/>
  <c r="IH78" i="1" s="1"/>
  <c r="HO78" i="1"/>
  <c r="HL78" i="1"/>
  <c r="HI78" i="1"/>
  <c r="HF78" i="1"/>
  <c r="GZ78" i="1"/>
  <c r="GW78" i="1"/>
  <c r="GT78" i="1"/>
  <c r="GQ78" i="1"/>
  <c r="GP78" i="1"/>
  <c r="GO78" i="1"/>
  <c r="GN78" i="1"/>
  <c r="GK78" i="1"/>
  <c r="GH78" i="1"/>
  <c r="GE78" i="1"/>
  <c r="GA78" i="1"/>
  <c r="GB78" i="1" s="1"/>
  <c r="FZ78" i="1"/>
  <c r="FY78" i="1"/>
  <c r="FV78" i="1"/>
  <c r="FS78" i="1"/>
  <c r="FO78" i="1"/>
  <c r="FN78" i="1"/>
  <c r="FM78" i="1"/>
  <c r="FJ78" i="1"/>
  <c r="FG78" i="1"/>
  <c r="FD78" i="1"/>
  <c r="FC78" i="1"/>
  <c r="FB78" i="1"/>
  <c r="FA78" i="1"/>
  <c r="EX78" i="1"/>
  <c r="EU78" i="1"/>
  <c r="ER78" i="1"/>
  <c r="EN78" i="1"/>
  <c r="EO78" i="1" s="1"/>
  <c r="EM78" i="1"/>
  <c r="HA78" i="1" s="1"/>
  <c r="EL78" i="1"/>
  <c r="EI78" i="1"/>
  <c r="EF78" i="1"/>
  <c r="EC78" i="1"/>
  <c r="DV78" i="1"/>
  <c r="DU78" i="1"/>
  <c r="DW78" i="1" s="1"/>
  <c r="DT78" i="1"/>
  <c r="DQ78" i="1"/>
  <c r="DM78" i="1"/>
  <c r="DL78" i="1"/>
  <c r="DN78" i="1" s="1"/>
  <c r="DK78" i="1"/>
  <c r="DH78" i="1"/>
  <c r="DA78" i="1"/>
  <c r="CZ78" i="1"/>
  <c r="DB78" i="1" s="1"/>
  <c r="CY78" i="1"/>
  <c r="CV78" i="1"/>
  <c r="CS78" i="1"/>
  <c r="CO78" i="1"/>
  <c r="CP78" i="1" s="1"/>
  <c r="CN78" i="1"/>
  <c r="CM78" i="1"/>
  <c r="CJ78" i="1"/>
  <c r="CG78" i="1"/>
  <c r="CC78" i="1"/>
  <c r="CB78" i="1"/>
  <c r="CA78" i="1"/>
  <c r="BX78" i="1"/>
  <c r="BU78" i="1"/>
  <c r="BR78" i="1"/>
  <c r="BO78" i="1"/>
  <c r="BL78" i="1"/>
  <c r="BI78" i="1"/>
  <c r="BH78" i="1"/>
  <c r="BG78" i="1"/>
  <c r="DC78" i="1" s="1"/>
  <c r="BF78" i="1"/>
  <c r="BC78" i="1"/>
  <c r="AZ78" i="1"/>
  <c r="AW78" i="1"/>
  <c r="AT78" i="1"/>
  <c r="AQ78" i="1"/>
  <c r="AM78" i="1"/>
  <c r="AL78" i="1"/>
  <c r="AK78" i="1"/>
  <c r="AH78" i="1"/>
  <c r="AE78" i="1"/>
  <c r="AB78" i="1"/>
  <c r="Y78" i="1"/>
  <c r="V78" i="1"/>
  <c r="S78" i="1"/>
  <c r="P78" i="1"/>
  <c r="M78" i="1"/>
  <c r="J78" i="1"/>
  <c r="G78" i="1"/>
  <c r="D78" i="1"/>
  <c r="LM77" i="1"/>
  <c r="LJ77" i="1"/>
  <c r="LD77" i="1"/>
  <c r="LC77" i="1"/>
  <c r="LF77" i="1" s="1"/>
  <c r="LB77" i="1"/>
  <c r="LE77" i="1" s="1"/>
  <c r="LA77" i="1"/>
  <c r="KX77" i="1"/>
  <c r="KU77" i="1"/>
  <c r="KR77" i="1"/>
  <c r="KO77" i="1"/>
  <c r="KL77" i="1"/>
  <c r="KI77" i="1"/>
  <c r="KF77" i="1"/>
  <c r="KE77" i="1"/>
  <c r="KD77" i="1"/>
  <c r="KC77" i="1"/>
  <c r="JZ77" i="1"/>
  <c r="JV77" i="1"/>
  <c r="JU77" i="1"/>
  <c r="JT77" i="1"/>
  <c r="JQ77" i="1"/>
  <c r="JN77" i="1"/>
  <c r="JK77" i="1"/>
  <c r="JJ77" i="1"/>
  <c r="JI77" i="1"/>
  <c r="JH77" i="1"/>
  <c r="JE77" i="1"/>
  <c r="JB77" i="1"/>
  <c r="IU77" i="1"/>
  <c r="IT77" i="1"/>
  <c r="IV77" i="1" s="1"/>
  <c r="IS77" i="1"/>
  <c r="IP77" i="1"/>
  <c r="IM77" i="1"/>
  <c r="IF77" i="1"/>
  <c r="II77" i="1" s="1"/>
  <c r="IX77" i="1" s="1"/>
  <c r="IE77" i="1"/>
  <c r="ID77" i="1"/>
  <c r="IA77" i="1"/>
  <c r="HX77" i="1"/>
  <c r="HU77" i="1"/>
  <c r="HQ77" i="1"/>
  <c r="HP77" i="1"/>
  <c r="HO77" i="1"/>
  <c r="HL77" i="1"/>
  <c r="HI77" i="1"/>
  <c r="HF77" i="1"/>
  <c r="GZ77" i="1"/>
  <c r="GW77" i="1"/>
  <c r="GT77" i="1"/>
  <c r="GP77" i="1"/>
  <c r="GO77" i="1"/>
  <c r="GQ77" i="1" s="1"/>
  <c r="GN77" i="1"/>
  <c r="GK77" i="1"/>
  <c r="GH77" i="1"/>
  <c r="GE77" i="1"/>
  <c r="GB77" i="1"/>
  <c r="GA77" i="1"/>
  <c r="FZ77" i="1"/>
  <c r="FY77" i="1"/>
  <c r="FV77" i="1"/>
  <c r="FS77" i="1"/>
  <c r="FP77" i="1"/>
  <c r="FO77" i="1"/>
  <c r="FN77" i="1"/>
  <c r="FM77" i="1"/>
  <c r="FJ77" i="1"/>
  <c r="FG77" i="1"/>
  <c r="FC77" i="1"/>
  <c r="FB77" i="1"/>
  <c r="FD77" i="1" s="1"/>
  <c r="FA77" i="1"/>
  <c r="EX77" i="1"/>
  <c r="EU77" i="1"/>
  <c r="ER77" i="1"/>
  <c r="EO77" i="1"/>
  <c r="EN77" i="1"/>
  <c r="HB77" i="1" s="1"/>
  <c r="EM77" i="1"/>
  <c r="EL77" i="1"/>
  <c r="EI77" i="1"/>
  <c r="EF77" i="1"/>
  <c r="EC77" i="1"/>
  <c r="DV77" i="1"/>
  <c r="DU77" i="1"/>
  <c r="DW77" i="1" s="1"/>
  <c r="DT77" i="1"/>
  <c r="DQ77" i="1"/>
  <c r="DM77" i="1"/>
  <c r="DN77" i="1" s="1"/>
  <c r="DL77" i="1"/>
  <c r="DK77" i="1"/>
  <c r="DH77" i="1"/>
  <c r="DA77" i="1"/>
  <c r="DB77" i="1" s="1"/>
  <c r="CZ77" i="1"/>
  <c r="CY77" i="1"/>
  <c r="CV77" i="1"/>
  <c r="CS77" i="1"/>
  <c r="CP77" i="1"/>
  <c r="CO77" i="1"/>
  <c r="CN77" i="1"/>
  <c r="CM77" i="1"/>
  <c r="CJ77" i="1"/>
  <c r="CG77" i="1"/>
  <c r="CD77" i="1"/>
  <c r="CC77" i="1"/>
  <c r="CB77" i="1"/>
  <c r="CA77" i="1"/>
  <c r="BX77" i="1"/>
  <c r="BU77" i="1"/>
  <c r="BR77" i="1"/>
  <c r="BO77" i="1"/>
  <c r="BL77" i="1"/>
  <c r="BH77" i="1"/>
  <c r="BI77" i="1" s="1"/>
  <c r="BG77" i="1"/>
  <c r="DC77" i="1" s="1"/>
  <c r="BF77" i="1"/>
  <c r="BC77" i="1"/>
  <c r="AZ77" i="1"/>
  <c r="AW77" i="1"/>
  <c r="AT77" i="1"/>
  <c r="AQ77" i="1"/>
  <c r="AN77" i="1"/>
  <c r="AM77" i="1"/>
  <c r="AL77" i="1"/>
  <c r="AK77" i="1"/>
  <c r="AH77" i="1"/>
  <c r="AE77" i="1"/>
  <c r="AB77" i="1"/>
  <c r="Y77" i="1"/>
  <c r="V77" i="1"/>
  <c r="S77" i="1"/>
  <c r="P77" i="1"/>
  <c r="M77" i="1"/>
  <c r="J77" i="1"/>
  <c r="G77" i="1"/>
  <c r="D77" i="1"/>
  <c r="JM76" i="1"/>
  <c r="FE76" i="1"/>
  <c r="AG76" i="1"/>
  <c r="AG83" i="1" s="1"/>
  <c r="Q76" i="1"/>
  <c r="LL75" i="1"/>
  <c r="LK75" i="1"/>
  <c r="LM75" i="1" s="1"/>
  <c r="LI75" i="1"/>
  <c r="LH75" i="1"/>
  <c r="LJ75" i="1" s="1"/>
  <c r="KZ75" i="1"/>
  <c r="KY75" i="1"/>
  <c r="KX75" i="1"/>
  <c r="KW75" i="1"/>
  <c r="KV75" i="1"/>
  <c r="LB75" i="1" s="1"/>
  <c r="KT75" i="1"/>
  <c r="KS75" i="1"/>
  <c r="KU75" i="1" s="1"/>
  <c r="KR75" i="1"/>
  <c r="KQ75" i="1"/>
  <c r="KP75" i="1"/>
  <c r="KN75" i="1"/>
  <c r="KM75" i="1"/>
  <c r="KO75" i="1" s="1"/>
  <c r="KK75" i="1"/>
  <c r="KJ75" i="1"/>
  <c r="KL75" i="1" s="1"/>
  <c r="KH75" i="1"/>
  <c r="KI75" i="1" s="1"/>
  <c r="KG75" i="1"/>
  <c r="LE75" i="1" s="1"/>
  <c r="KB75" i="1"/>
  <c r="KA75" i="1"/>
  <c r="JZ75" i="1"/>
  <c r="JY75" i="1"/>
  <c r="JX75" i="1"/>
  <c r="KD75" i="1" s="1"/>
  <c r="JT75" i="1"/>
  <c r="JS75" i="1"/>
  <c r="JR75" i="1"/>
  <c r="JP75" i="1"/>
  <c r="JO75" i="1"/>
  <c r="JQ75" i="1" s="1"/>
  <c r="JM75" i="1"/>
  <c r="JV75" i="1" s="1"/>
  <c r="JL75" i="1"/>
  <c r="JG75" i="1"/>
  <c r="JH75" i="1" s="1"/>
  <c r="JF75" i="1"/>
  <c r="JD75" i="1"/>
  <c r="JE75" i="1" s="1"/>
  <c r="JC75" i="1"/>
  <c r="IR75" i="1"/>
  <c r="IQ75" i="1"/>
  <c r="IS75" i="1" s="1"/>
  <c r="IO75" i="1"/>
  <c r="IU75" i="1" s="1"/>
  <c r="IN75" i="1"/>
  <c r="IL75" i="1"/>
  <c r="IM75" i="1" s="1"/>
  <c r="IK75" i="1"/>
  <c r="IF75" i="1"/>
  <c r="ID75" i="1"/>
  <c r="IC75" i="1"/>
  <c r="IB75" i="1"/>
  <c r="HZ75" i="1"/>
  <c r="HY75" i="1"/>
  <c r="IA75" i="1" s="1"/>
  <c r="HX75" i="1"/>
  <c r="HW75" i="1"/>
  <c r="HV75" i="1"/>
  <c r="IE75" i="1" s="1"/>
  <c r="IG75" i="1" s="1"/>
  <c r="HT75" i="1"/>
  <c r="HS75" i="1"/>
  <c r="HU75" i="1" s="1"/>
  <c r="HP75" i="1"/>
  <c r="HR75" i="1" s="1"/>
  <c r="HN75" i="1"/>
  <c r="HQ75" i="1" s="1"/>
  <c r="HM75" i="1"/>
  <c r="HK75" i="1"/>
  <c r="HL75" i="1" s="1"/>
  <c r="HJ75" i="1"/>
  <c r="HH75" i="1"/>
  <c r="HG75" i="1"/>
  <c r="HF75" i="1"/>
  <c r="HE75" i="1"/>
  <c r="HD75" i="1"/>
  <c r="GZ75" i="1"/>
  <c r="GY75" i="1"/>
  <c r="GX75" i="1"/>
  <c r="GV75" i="1"/>
  <c r="GU75" i="1"/>
  <c r="GW75" i="1" s="1"/>
  <c r="GS75" i="1"/>
  <c r="GR75" i="1"/>
  <c r="GT75" i="1" s="1"/>
  <c r="GN75" i="1"/>
  <c r="GM75" i="1"/>
  <c r="GL75" i="1"/>
  <c r="GJ75" i="1"/>
  <c r="GI75" i="1"/>
  <c r="GH75" i="1"/>
  <c r="GG75" i="1"/>
  <c r="GF75" i="1"/>
  <c r="GO75" i="1" s="1"/>
  <c r="GD75" i="1"/>
  <c r="GC75" i="1"/>
  <c r="GE75" i="1" s="1"/>
  <c r="FX75" i="1"/>
  <c r="FW75" i="1"/>
  <c r="FY75" i="1" s="1"/>
  <c r="FU75" i="1"/>
  <c r="FT75" i="1"/>
  <c r="FR75" i="1"/>
  <c r="GA75" i="1" s="1"/>
  <c r="FQ75" i="1"/>
  <c r="FL75" i="1"/>
  <c r="FK75" i="1"/>
  <c r="FJ75" i="1"/>
  <c r="FI75" i="1"/>
  <c r="FH75" i="1"/>
  <c r="FF75" i="1"/>
  <c r="FE75" i="1"/>
  <c r="FG75" i="1" s="1"/>
  <c r="EZ75" i="1"/>
  <c r="EY75" i="1"/>
  <c r="FA75" i="1" s="1"/>
  <c r="EW75" i="1"/>
  <c r="EV75" i="1"/>
  <c r="ET75" i="1"/>
  <c r="FC75" i="1" s="1"/>
  <c r="ES75" i="1"/>
  <c r="ER75" i="1"/>
  <c r="EQ75" i="1"/>
  <c r="EP75" i="1"/>
  <c r="EN75" i="1"/>
  <c r="EL75" i="1"/>
  <c r="EK75" i="1"/>
  <c r="EJ75" i="1"/>
  <c r="EH75" i="1"/>
  <c r="EG75" i="1"/>
  <c r="EI75" i="1" s="1"/>
  <c r="EF75" i="1"/>
  <c r="EE75" i="1"/>
  <c r="ED75" i="1"/>
  <c r="EM75" i="1" s="1"/>
  <c r="EB75" i="1"/>
  <c r="EA75" i="1"/>
  <c r="EC75" i="1" s="1"/>
  <c r="DT75" i="1"/>
  <c r="DS75" i="1"/>
  <c r="DR75" i="1"/>
  <c r="DP75" i="1"/>
  <c r="DO75" i="1"/>
  <c r="DU75" i="1" s="1"/>
  <c r="DJ75" i="1"/>
  <c r="DI75" i="1"/>
  <c r="DK75" i="1" s="1"/>
  <c r="DH75" i="1"/>
  <c r="DG75" i="1"/>
  <c r="DM75" i="1" s="1"/>
  <c r="DF75" i="1"/>
  <c r="DL75" i="1" s="1"/>
  <c r="CZ75" i="1"/>
  <c r="CX75" i="1"/>
  <c r="CY75" i="1" s="1"/>
  <c r="CW75" i="1"/>
  <c r="CV75" i="1"/>
  <c r="CU75" i="1"/>
  <c r="CT75" i="1"/>
  <c r="CR75" i="1"/>
  <c r="CQ75" i="1"/>
  <c r="CL75" i="1"/>
  <c r="CK75" i="1"/>
  <c r="CM75" i="1" s="1"/>
  <c r="CJ75" i="1"/>
  <c r="CI75" i="1"/>
  <c r="CO75" i="1" s="1"/>
  <c r="CH75" i="1"/>
  <c r="CN75" i="1" s="1"/>
  <c r="CP75" i="1" s="1"/>
  <c r="CF75" i="1"/>
  <c r="CE75" i="1"/>
  <c r="CG75" i="1" s="1"/>
  <c r="CB75" i="1"/>
  <c r="BZ75" i="1"/>
  <c r="CA75" i="1" s="1"/>
  <c r="BY75" i="1"/>
  <c r="BX75" i="1"/>
  <c r="BW75" i="1"/>
  <c r="BV75" i="1"/>
  <c r="BT75" i="1"/>
  <c r="BS75" i="1"/>
  <c r="BR75" i="1"/>
  <c r="BQ75" i="1"/>
  <c r="BP75" i="1"/>
  <c r="BN75" i="1"/>
  <c r="BM75" i="1"/>
  <c r="BO75" i="1" s="1"/>
  <c r="BL75" i="1"/>
  <c r="BK75" i="1"/>
  <c r="BJ75" i="1"/>
  <c r="BE75" i="1"/>
  <c r="BD75" i="1"/>
  <c r="BB75" i="1"/>
  <c r="BA75" i="1"/>
  <c r="AZ75" i="1"/>
  <c r="AY75" i="1"/>
  <c r="AX75" i="1"/>
  <c r="AV75" i="1"/>
  <c r="AW75" i="1" s="1"/>
  <c r="AU75" i="1"/>
  <c r="AT75" i="1"/>
  <c r="AS75" i="1"/>
  <c r="AR75" i="1"/>
  <c r="AP75" i="1"/>
  <c r="AO75" i="1"/>
  <c r="AL75" i="1"/>
  <c r="AJ75" i="1"/>
  <c r="AI75" i="1"/>
  <c r="AK75" i="1" s="1"/>
  <c r="AG75" i="1"/>
  <c r="AF75" i="1"/>
  <c r="AH75" i="1" s="1"/>
  <c r="AD75" i="1"/>
  <c r="AE75" i="1" s="1"/>
  <c r="AC75" i="1"/>
  <c r="AB75" i="1"/>
  <c r="AA75" i="1"/>
  <c r="Z75" i="1"/>
  <c r="X75" i="1"/>
  <c r="Y75" i="1" s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I75" i="1"/>
  <c r="AM75" i="1" s="1"/>
  <c r="H75" i="1"/>
  <c r="J75" i="1" s="1"/>
  <c r="F75" i="1"/>
  <c r="G75" i="1" s="1"/>
  <c r="E75" i="1"/>
  <c r="D75" i="1"/>
  <c r="C75" i="1"/>
  <c r="B75" i="1"/>
  <c r="LM74" i="1"/>
  <c r="LJ74" i="1"/>
  <c r="LC74" i="1"/>
  <c r="LB74" i="1"/>
  <c r="LE74" i="1" s="1"/>
  <c r="LA74" i="1"/>
  <c r="KX74" i="1"/>
  <c r="KU74" i="1"/>
  <c r="KR74" i="1"/>
  <c r="KO74" i="1"/>
  <c r="KL74" i="1"/>
  <c r="KI74" i="1"/>
  <c r="KE74" i="1"/>
  <c r="KF74" i="1" s="1"/>
  <c r="KD74" i="1"/>
  <c r="KC74" i="1"/>
  <c r="JZ74" i="1"/>
  <c r="JV74" i="1"/>
  <c r="JU74" i="1"/>
  <c r="JW74" i="1" s="1"/>
  <c r="JT74" i="1"/>
  <c r="JQ74" i="1"/>
  <c r="JN74" i="1"/>
  <c r="JI74" i="1"/>
  <c r="JH74" i="1"/>
  <c r="JE74" i="1"/>
  <c r="JA74" i="1"/>
  <c r="IZ74" i="1"/>
  <c r="IU74" i="1"/>
  <c r="IV74" i="1" s="1"/>
  <c r="IT74" i="1"/>
  <c r="IS74" i="1"/>
  <c r="IP74" i="1"/>
  <c r="IM74" i="1"/>
  <c r="IF74" i="1"/>
  <c r="IE74" i="1"/>
  <c r="ID74" i="1"/>
  <c r="IA74" i="1"/>
  <c r="HX74" i="1"/>
  <c r="HU74" i="1"/>
  <c r="HQ74" i="1"/>
  <c r="HP74" i="1"/>
  <c r="HO74" i="1"/>
  <c r="HL74" i="1"/>
  <c r="HI74" i="1"/>
  <c r="HF74" i="1"/>
  <c r="HA74" i="1"/>
  <c r="GZ74" i="1"/>
  <c r="GW74" i="1"/>
  <c r="GT74" i="1"/>
  <c r="GQ74" i="1"/>
  <c r="GP74" i="1"/>
  <c r="GO74" i="1"/>
  <c r="GN74" i="1"/>
  <c r="GK74" i="1"/>
  <c r="GH74" i="1"/>
  <c r="GE74" i="1"/>
  <c r="GA74" i="1"/>
  <c r="FZ74" i="1"/>
  <c r="GB74" i="1" s="1"/>
  <c r="FY74" i="1"/>
  <c r="FV74" i="1"/>
  <c r="FS74" i="1"/>
  <c r="FO74" i="1"/>
  <c r="FP74" i="1" s="1"/>
  <c r="FN74" i="1"/>
  <c r="FM74" i="1"/>
  <c r="FJ74" i="1"/>
  <c r="FG74" i="1"/>
  <c r="FC74" i="1"/>
  <c r="FD74" i="1" s="1"/>
  <c r="FB74" i="1"/>
  <c r="FA74" i="1"/>
  <c r="EX74" i="1"/>
  <c r="EU74" i="1"/>
  <c r="ER74" i="1"/>
  <c r="EN74" i="1"/>
  <c r="EM74" i="1"/>
  <c r="EO74" i="1" s="1"/>
  <c r="EL74" i="1"/>
  <c r="EI74" i="1"/>
  <c r="EF74" i="1"/>
  <c r="EC74" i="1"/>
  <c r="DV74" i="1"/>
  <c r="DU74" i="1"/>
  <c r="DW74" i="1" s="1"/>
  <c r="DT74" i="1"/>
  <c r="DQ74" i="1"/>
  <c r="DM74" i="1"/>
  <c r="DL74" i="1"/>
  <c r="DN74" i="1" s="1"/>
  <c r="DK74" i="1"/>
  <c r="DH74" i="1"/>
  <c r="DA74" i="1"/>
  <c r="CZ74" i="1"/>
  <c r="DB74" i="1" s="1"/>
  <c r="CY74" i="1"/>
  <c r="CV74" i="1"/>
  <c r="CS74" i="1"/>
  <c r="CO74" i="1"/>
  <c r="CN74" i="1"/>
  <c r="CP74" i="1" s="1"/>
  <c r="CM74" i="1"/>
  <c r="CJ74" i="1"/>
  <c r="CG74" i="1"/>
  <c r="CC74" i="1"/>
  <c r="CD74" i="1" s="1"/>
  <c r="CB74" i="1"/>
  <c r="CA74" i="1"/>
  <c r="BX74" i="1"/>
  <c r="BU74" i="1"/>
  <c r="BR74" i="1"/>
  <c r="BO74" i="1"/>
  <c r="BL74" i="1"/>
  <c r="BI74" i="1"/>
  <c r="BH74" i="1"/>
  <c r="BG74" i="1"/>
  <c r="DC74" i="1" s="1"/>
  <c r="BF74" i="1"/>
  <c r="BC74" i="1"/>
  <c r="AZ74" i="1"/>
  <c r="AW74" i="1"/>
  <c r="AT74" i="1"/>
  <c r="AQ74" i="1"/>
  <c r="AM74" i="1"/>
  <c r="AL74" i="1"/>
  <c r="AN74" i="1" s="1"/>
  <c r="AK74" i="1"/>
  <c r="AH74" i="1"/>
  <c r="AE74" i="1"/>
  <c r="AB74" i="1"/>
  <c r="Y74" i="1"/>
  <c r="V74" i="1"/>
  <c r="S74" i="1"/>
  <c r="P74" i="1"/>
  <c r="M74" i="1"/>
  <c r="J74" i="1"/>
  <c r="G74" i="1"/>
  <c r="D74" i="1"/>
  <c r="LM73" i="1"/>
  <c r="LJ73" i="1"/>
  <c r="LF73" i="1"/>
  <c r="LD73" i="1"/>
  <c r="LC73" i="1"/>
  <c r="LB73" i="1"/>
  <c r="LE73" i="1" s="1"/>
  <c r="LA73" i="1"/>
  <c r="KX73" i="1"/>
  <c r="KU73" i="1"/>
  <c r="KR73" i="1"/>
  <c r="KO73" i="1"/>
  <c r="KL73" i="1"/>
  <c r="KI73" i="1"/>
  <c r="KF73" i="1"/>
  <c r="KE73" i="1"/>
  <c r="KD73" i="1"/>
  <c r="KC73" i="1"/>
  <c r="JZ73" i="1"/>
  <c r="JV73" i="1"/>
  <c r="JW73" i="1" s="1"/>
  <c r="JU73" i="1"/>
  <c r="JT73" i="1"/>
  <c r="JQ73" i="1"/>
  <c r="JN73" i="1"/>
  <c r="JJ73" i="1"/>
  <c r="JK73" i="1" s="1"/>
  <c r="JI73" i="1"/>
  <c r="JH73" i="1"/>
  <c r="JE73" i="1"/>
  <c r="JB73" i="1"/>
  <c r="JA73" i="1"/>
  <c r="IZ73" i="1"/>
  <c r="IV73" i="1"/>
  <c r="IU73" i="1"/>
  <c r="IT73" i="1"/>
  <c r="IS73" i="1"/>
  <c r="IP73" i="1"/>
  <c r="IM73" i="1"/>
  <c r="IJ73" i="1"/>
  <c r="IH73" i="1"/>
  <c r="IW73" i="1" s="1"/>
  <c r="IF73" i="1"/>
  <c r="II73" i="1" s="1"/>
  <c r="IX73" i="1" s="1"/>
  <c r="IE73" i="1"/>
  <c r="IG73" i="1" s="1"/>
  <c r="ID73" i="1"/>
  <c r="IA73" i="1"/>
  <c r="HX73" i="1"/>
  <c r="HU73" i="1"/>
  <c r="HR73" i="1"/>
  <c r="HQ73" i="1"/>
  <c r="HP73" i="1"/>
  <c r="HO73" i="1"/>
  <c r="HL73" i="1"/>
  <c r="HI73" i="1"/>
  <c r="HF73" i="1"/>
  <c r="GZ73" i="1"/>
  <c r="GW73" i="1"/>
  <c r="GT73" i="1"/>
  <c r="GP73" i="1"/>
  <c r="GQ73" i="1" s="1"/>
  <c r="GO73" i="1"/>
  <c r="GN73" i="1"/>
  <c r="GK73" i="1"/>
  <c r="GH73" i="1"/>
  <c r="GE73" i="1"/>
  <c r="GA73" i="1"/>
  <c r="FZ73" i="1"/>
  <c r="GB73" i="1" s="1"/>
  <c r="FY73" i="1"/>
  <c r="FV73" i="1"/>
  <c r="FS73" i="1"/>
  <c r="FP73" i="1"/>
  <c r="FO73" i="1"/>
  <c r="FN73" i="1"/>
  <c r="FM73" i="1"/>
  <c r="FJ73" i="1"/>
  <c r="FG73" i="1"/>
  <c r="FD73" i="1"/>
  <c r="FC73" i="1"/>
  <c r="FB73" i="1"/>
  <c r="FA73" i="1"/>
  <c r="EX73" i="1"/>
  <c r="EU73" i="1"/>
  <c r="ER73" i="1"/>
  <c r="EN73" i="1"/>
  <c r="EM73" i="1"/>
  <c r="EL73" i="1"/>
  <c r="EI73" i="1"/>
  <c r="EF73" i="1"/>
  <c r="EC73" i="1"/>
  <c r="DV73" i="1"/>
  <c r="DU73" i="1"/>
  <c r="DW73" i="1" s="1"/>
  <c r="DT73" i="1"/>
  <c r="DQ73" i="1"/>
  <c r="DM73" i="1"/>
  <c r="DL73" i="1"/>
  <c r="DN73" i="1" s="1"/>
  <c r="DK73" i="1"/>
  <c r="DH73" i="1"/>
  <c r="DA73" i="1"/>
  <c r="CZ73" i="1"/>
  <c r="DB73" i="1" s="1"/>
  <c r="CY73" i="1"/>
  <c r="CV73" i="1"/>
  <c r="CS73" i="1"/>
  <c r="CO73" i="1"/>
  <c r="CN73" i="1"/>
  <c r="CP73" i="1" s="1"/>
  <c r="CM73" i="1"/>
  <c r="CJ73" i="1"/>
  <c r="CG73" i="1"/>
  <c r="CD73" i="1"/>
  <c r="CC73" i="1"/>
  <c r="CB73" i="1"/>
  <c r="CA73" i="1"/>
  <c r="BX73" i="1"/>
  <c r="BU73" i="1"/>
  <c r="BR73" i="1"/>
  <c r="BO73" i="1"/>
  <c r="BL73" i="1"/>
  <c r="BH73" i="1"/>
  <c r="DD73" i="1" s="1"/>
  <c r="BG73" i="1"/>
  <c r="BI73" i="1" s="1"/>
  <c r="BF73" i="1"/>
  <c r="BC73" i="1"/>
  <c r="AZ73" i="1"/>
  <c r="AW73" i="1"/>
  <c r="AT73" i="1"/>
  <c r="AQ73" i="1"/>
  <c r="AM73" i="1"/>
  <c r="DY73" i="1" s="1"/>
  <c r="AL73" i="1"/>
  <c r="AN73" i="1" s="1"/>
  <c r="AK73" i="1"/>
  <c r="AH73" i="1"/>
  <c r="AE73" i="1"/>
  <c r="AB73" i="1"/>
  <c r="Y73" i="1"/>
  <c r="V73" i="1"/>
  <c r="S73" i="1"/>
  <c r="P73" i="1"/>
  <c r="M73" i="1"/>
  <c r="J73" i="1"/>
  <c r="G73" i="1"/>
  <c r="D73" i="1"/>
  <c r="LM72" i="1"/>
  <c r="LJ72" i="1"/>
  <c r="LG72" i="1"/>
  <c r="LC72" i="1"/>
  <c r="LF72" i="1" s="1"/>
  <c r="LB72" i="1"/>
  <c r="LE72" i="1" s="1"/>
  <c r="LA72" i="1"/>
  <c r="KX72" i="1"/>
  <c r="KU72" i="1"/>
  <c r="KR72" i="1"/>
  <c r="KO72" i="1"/>
  <c r="KL72" i="1"/>
  <c r="KI72" i="1"/>
  <c r="KE72" i="1"/>
  <c r="KF72" i="1" s="1"/>
  <c r="KD72" i="1"/>
  <c r="KC72" i="1"/>
  <c r="JZ72" i="1"/>
  <c r="JW72" i="1"/>
  <c r="JV72" i="1"/>
  <c r="JU72" i="1"/>
  <c r="JT72" i="1"/>
  <c r="JQ72" i="1"/>
  <c r="JN72" i="1"/>
  <c r="JI72" i="1"/>
  <c r="JH72" i="1"/>
  <c r="JE72" i="1"/>
  <c r="JA72" i="1"/>
  <c r="IV72" i="1"/>
  <c r="IU72" i="1"/>
  <c r="IT72" i="1"/>
  <c r="IS72" i="1"/>
  <c r="IP72" i="1"/>
  <c r="IM72" i="1"/>
  <c r="IF72" i="1"/>
  <c r="IE72" i="1"/>
  <c r="IH72" i="1" s="1"/>
  <c r="IW72" i="1" s="1"/>
  <c r="ID72" i="1"/>
  <c r="IA72" i="1"/>
  <c r="HX72" i="1"/>
  <c r="HU72" i="1"/>
  <c r="HR72" i="1"/>
  <c r="HQ72" i="1"/>
  <c r="II72" i="1" s="1"/>
  <c r="IJ72" i="1" s="1"/>
  <c r="HP72" i="1"/>
  <c r="HO72" i="1"/>
  <c r="HL72" i="1"/>
  <c r="HI72" i="1"/>
  <c r="HF72" i="1"/>
  <c r="GZ72" i="1"/>
  <c r="GW72" i="1"/>
  <c r="GT72" i="1"/>
  <c r="GP72" i="1"/>
  <c r="GQ72" i="1" s="1"/>
  <c r="GO72" i="1"/>
  <c r="GN72" i="1"/>
  <c r="GK72" i="1"/>
  <c r="GH72" i="1"/>
  <c r="GE72" i="1"/>
  <c r="GA72" i="1"/>
  <c r="FZ72" i="1"/>
  <c r="GB72" i="1" s="1"/>
  <c r="FY72" i="1"/>
  <c r="FV72" i="1"/>
  <c r="FS72" i="1"/>
  <c r="FO72" i="1"/>
  <c r="FN72" i="1"/>
  <c r="FP72" i="1" s="1"/>
  <c r="FM72" i="1"/>
  <c r="FJ72" i="1"/>
  <c r="FG72" i="1"/>
  <c r="FD72" i="1"/>
  <c r="FC72" i="1"/>
  <c r="FB72" i="1"/>
  <c r="FA72" i="1"/>
  <c r="EX72" i="1"/>
  <c r="EU72" i="1"/>
  <c r="ER72" i="1"/>
  <c r="EN72" i="1"/>
  <c r="HB72" i="1" s="1"/>
  <c r="EM72" i="1"/>
  <c r="EO72" i="1" s="1"/>
  <c r="EL72" i="1"/>
  <c r="EI72" i="1"/>
  <c r="EF72" i="1"/>
  <c r="EC72" i="1"/>
  <c r="DV72" i="1"/>
  <c r="DU72" i="1"/>
  <c r="DW72" i="1" s="1"/>
  <c r="DT72" i="1"/>
  <c r="DQ72" i="1"/>
  <c r="DN72" i="1"/>
  <c r="DM72" i="1"/>
  <c r="DL72" i="1"/>
  <c r="DK72" i="1"/>
  <c r="DH72" i="1"/>
  <c r="DD72" i="1"/>
  <c r="DB72" i="1"/>
  <c r="DA72" i="1"/>
  <c r="CZ72" i="1"/>
  <c r="CY72" i="1"/>
  <c r="CV72" i="1"/>
  <c r="CS72" i="1"/>
  <c r="CP72" i="1"/>
  <c r="CO72" i="1"/>
  <c r="CN72" i="1"/>
  <c r="CM72" i="1"/>
  <c r="CJ72" i="1"/>
  <c r="CG72" i="1"/>
  <c r="CC72" i="1"/>
  <c r="CB72" i="1"/>
  <c r="CD72" i="1" s="1"/>
  <c r="CA72" i="1"/>
  <c r="BX72" i="1"/>
  <c r="BU72" i="1"/>
  <c r="BR72" i="1"/>
  <c r="BO72" i="1"/>
  <c r="BL72" i="1"/>
  <c r="BH72" i="1"/>
  <c r="BI72" i="1" s="1"/>
  <c r="BG72" i="1"/>
  <c r="BF72" i="1"/>
  <c r="BC72" i="1"/>
  <c r="AZ72" i="1"/>
  <c r="AW72" i="1"/>
  <c r="AT72" i="1"/>
  <c r="AQ72" i="1"/>
  <c r="AM72" i="1"/>
  <c r="AL72" i="1"/>
  <c r="AK72" i="1"/>
  <c r="AH72" i="1"/>
  <c r="AE72" i="1"/>
  <c r="AB72" i="1"/>
  <c r="Y72" i="1"/>
  <c r="V72" i="1"/>
  <c r="S72" i="1"/>
  <c r="P72" i="1"/>
  <c r="M72" i="1"/>
  <c r="J72" i="1"/>
  <c r="G72" i="1"/>
  <c r="D72" i="1"/>
  <c r="LM71" i="1"/>
  <c r="LJ71" i="1"/>
  <c r="LC71" i="1"/>
  <c r="LB71" i="1"/>
  <c r="LE71" i="1" s="1"/>
  <c r="LA71" i="1"/>
  <c r="KX71" i="1"/>
  <c r="KU71" i="1"/>
  <c r="KR71" i="1"/>
  <c r="KO71" i="1"/>
  <c r="KL71" i="1"/>
  <c r="KI71" i="1"/>
  <c r="KE71" i="1"/>
  <c r="KF71" i="1" s="1"/>
  <c r="KD71" i="1"/>
  <c r="KC71" i="1"/>
  <c r="JZ71" i="1"/>
  <c r="JV71" i="1"/>
  <c r="JU71" i="1"/>
  <c r="JW71" i="1" s="1"/>
  <c r="JT71" i="1"/>
  <c r="JQ71" i="1"/>
  <c r="JN71" i="1"/>
  <c r="JI71" i="1"/>
  <c r="JH71" i="1"/>
  <c r="JE71" i="1"/>
  <c r="JA71" i="1"/>
  <c r="IZ71" i="1"/>
  <c r="IZ75" i="1" s="1"/>
  <c r="IU71" i="1"/>
  <c r="IV71" i="1" s="1"/>
  <c r="IT71" i="1"/>
  <c r="IS71" i="1"/>
  <c r="IP71" i="1"/>
  <c r="IM71" i="1"/>
  <c r="IF71" i="1"/>
  <c r="IE71" i="1"/>
  <c r="IH71" i="1" s="1"/>
  <c r="ID71" i="1"/>
  <c r="IA71" i="1"/>
  <c r="HX71" i="1"/>
  <c r="HU71" i="1"/>
  <c r="HQ71" i="1"/>
  <c r="HP71" i="1"/>
  <c r="HO71" i="1"/>
  <c r="HL71" i="1"/>
  <c r="HI71" i="1"/>
  <c r="HF71" i="1"/>
  <c r="GZ71" i="1"/>
  <c r="GW71" i="1"/>
  <c r="GT71" i="1"/>
  <c r="GQ71" i="1"/>
  <c r="GP71" i="1"/>
  <c r="GO71" i="1"/>
  <c r="GN71" i="1"/>
  <c r="GK71" i="1"/>
  <c r="GH71" i="1"/>
  <c r="GE71" i="1"/>
  <c r="GA71" i="1"/>
  <c r="FZ71" i="1"/>
  <c r="GB71" i="1" s="1"/>
  <c r="FY71" i="1"/>
  <c r="FV71" i="1"/>
  <c r="FS71" i="1"/>
  <c r="FO71" i="1"/>
  <c r="FP71" i="1" s="1"/>
  <c r="FN71" i="1"/>
  <c r="FM71" i="1"/>
  <c r="FJ71" i="1"/>
  <c r="FG71" i="1"/>
  <c r="FC71" i="1"/>
  <c r="FD71" i="1" s="1"/>
  <c r="FB71" i="1"/>
  <c r="FA71" i="1"/>
  <c r="EX71" i="1"/>
  <c r="EU71" i="1"/>
  <c r="ER71" i="1"/>
  <c r="EN71" i="1"/>
  <c r="EM71" i="1"/>
  <c r="EL71" i="1"/>
  <c r="EI71" i="1"/>
  <c r="EF71" i="1"/>
  <c r="EC71" i="1"/>
  <c r="DW71" i="1"/>
  <c r="DV71" i="1"/>
  <c r="DU71" i="1"/>
  <c r="DT71" i="1"/>
  <c r="DQ71" i="1"/>
  <c r="DM71" i="1"/>
  <c r="DL71" i="1"/>
  <c r="DN71" i="1" s="1"/>
  <c r="DK71" i="1"/>
  <c r="DH71" i="1"/>
  <c r="DA71" i="1"/>
  <c r="CZ71" i="1"/>
  <c r="DB71" i="1" s="1"/>
  <c r="CY71" i="1"/>
  <c r="CV71" i="1"/>
  <c r="CS71" i="1"/>
  <c r="CO71" i="1"/>
  <c r="CN71" i="1"/>
  <c r="CP71" i="1" s="1"/>
  <c r="CM71" i="1"/>
  <c r="CJ71" i="1"/>
  <c r="CG71" i="1"/>
  <c r="CC71" i="1"/>
  <c r="CD71" i="1" s="1"/>
  <c r="CB71" i="1"/>
  <c r="CA71" i="1"/>
  <c r="BX71" i="1"/>
  <c r="BU71" i="1"/>
  <c r="BR71" i="1"/>
  <c r="BO71" i="1"/>
  <c r="BL71" i="1"/>
  <c r="BI71" i="1"/>
  <c r="BH71" i="1"/>
  <c r="BG71" i="1"/>
  <c r="DC71" i="1" s="1"/>
  <c r="DX71" i="1" s="1"/>
  <c r="BF71" i="1"/>
  <c r="BC71" i="1"/>
  <c r="AZ71" i="1"/>
  <c r="AW71" i="1"/>
  <c r="AT71" i="1"/>
  <c r="AQ71" i="1"/>
  <c r="AM71" i="1"/>
  <c r="AL71" i="1"/>
  <c r="AN71" i="1" s="1"/>
  <c r="AK71" i="1"/>
  <c r="AH71" i="1"/>
  <c r="AE71" i="1"/>
  <c r="AB71" i="1"/>
  <c r="Y71" i="1"/>
  <c r="V71" i="1"/>
  <c r="S71" i="1"/>
  <c r="P71" i="1"/>
  <c r="M71" i="1"/>
  <c r="J71" i="1"/>
  <c r="G71" i="1"/>
  <c r="D71" i="1"/>
  <c r="LM70" i="1"/>
  <c r="LJ70" i="1"/>
  <c r="LF70" i="1"/>
  <c r="LD70" i="1"/>
  <c r="LC70" i="1"/>
  <c r="LB70" i="1"/>
  <c r="LE70" i="1" s="1"/>
  <c r="LG70" i="1" s="1"/>
  <c r="LA70" i="1"/>
  <c r="KX70" i="1"/>
  <c r="KU70" i="1"/>
  <c r="KR70" i="1"/>
  <c r="KO70" i="1"/>
  <c r="KL70" i="1"/>
  <c r="KI70" i="1"/>
  <c r="KF70" i="1"/>
  <c r="KE70" i="1"/>
  <c r="KD70" i="1"/>
  <c r="KC70" i="1"/>
  <c r="JZ70" i="1"/>
  <c r="JV70" i="1"/>
  <c r="JW70" i="1" s="1"/>
  <c r="JU70" i="1"/>
  <c r="JT70" i="1"/>
  <c r="JQ70" i="1"/>
  <c r="JN70" i="1"/>
  <c r="JJ70" i="1"/>
  <c r="JK70" i="1" s="1"/>
  <c r="JI70" i="1"/>
  <c r="JH70" i="1"/>
  <c r="JE70" i="1"/>
  <c r="JB70" i="1"/>
  <c r="IV70" i="1"/>
  <c r="IU70" i="1"/>
  <c r="IT70" i="1"/>
  <c r="IS70" i="1"/>
  <c r="IP70" i="1"/>
  <c r="IM70" i="1"/>
  <c r="IH70" i="1"/>
  <c r="IF70" i="1"/>
  <c r="IE70" i="1"/>
  <c r="ID70" i="1"/>
  <c r="IA70" i="1"/>
  <c r="HX70" i="1"/>
  <c r="HU70" i="1"/>
  <c r="HQ70" i="1"/>
  <c r="HP70" i="1"/>
  <c r="HR70" i="1" s="1"/>
  <c r="HO70" i="1"/>
  <c r="HL70" i="1"/>
  <c r="HI70" i="1"/>
  <c r="HF70" i="1"/>
  <c r="GZ70" i="1"/>
  <c r="GW70" i="1"/>
  <c r="GT70" i="1"/>
  <c r="GP70" i="1"/>
  <c r="GO70" i="1"/>
  <c r="GQ70" i="1" s="1"/>
  <c r="GN70" i="1"/>
  <c r="GK70" i="1"/>
  <c r="GH70" i="1"/>
  <c r="GE70" i="1"/>
  <c r="GB70" i="1"/>
  <c r="GA70" i="1"/>
  <c r="FZ70" i="1"/>
  <c r="FY70" i="1"/>
  <c r="FV70" i="1"/>
  <c r="FS70" i="1"/>
  <c r="FP70" i="1"/>
  <c r="FO70" i="1"/>
  <c r="FN70" i="1"/>
  <c r="FM70" i="1"/>
  <c r="FJ70" i="1"/>
  <c r="FG70" i="1"/>
  <c r="FC70" i="1"/>
  <c r="FB70" i="1"/>
  <c r="FD70" i="1" s="1"/>
  <c r="FA70" i="1"/>
  <c r="EX70" i="1"/>
  <c r="EU70" i="1"/>
  <c r="ER70" i="1"/>
  <c r="EN70" i="1"/>
  <c r="EM70" i="1"/>
  <c r="EL70" i="1"/>
  <c r="EI70" i="1"/>
  <c r="EF70" i="1"/>
  <c r="EC70" i="1"/>
  <c r="DV70" i="1"/>
  <c r="DW70" i="1" s="1"/>
  <c r="DU70" i="1"/>
  <c r="DT70" i="1"/>
  <c r="DQ70" i="1"/>
  <c r="DM70" i="1"/>
  <c r="DL70" i="1"/>
  <c r="DN70" i="1" s="1"/>
  <c r="DK70" i="1"/>
  <c r="DH70" i="1"/>
  <c r="DA70" i="1"/>
  <c r="CZ70" i="1"/>
  <c r="DB70" i="1" s="1"/>
  <c r="CY70" i="1"/>
  <c r="CV70" i="1"/>
  <c r="CS70" i="1"/>
  <c r="CP70" i="1"/>
  <c r="CO70" i="1"/>
  <c r="CN70" i="1"/>
  <c r="CM70" i="1"/>
  <c r="CJ70" i="1"/>
  <c r="CG70" i="1"/>
  <c r="CD70" i="1"/>
  <c r="CC70" i="1"/>
  <c r="CB70" i="1"/>
  <c r="CA70" i="1"/>
  <c r="BX70" i="1"/>
  <c r="BU70" i="1"/>
  <c r="BR70" i="1"/>
  <c r="BO70" i="1"/>
  <c r="BL70" i="1"/>
  <c r="BH70" i="1"/>
  <c r="DD70" i="1" s="1"/>
  <c r="DY70" i="1" s="1"/>
  <c r="BG70" i="1"/>
  <c r="BI70" i="1" s="1"/>
  <c r="BF70" i="1"/>
  <c r="BC70" i="1"/>
  <c r="AZ70" i="1"/>
  <c r="AW70" i="1"/>
  <c r="AT70" i="1"/>
  <c r="AQ70" i="1"/>
  <c r="AN70" i="1"/>
  <c r="AM70" i="1"/>
  <c r="AL70" i="1"/>
  <c r="AK70" i="1"/>
  <c r="AH70" i="1"/>
  <c r="AE70" i="1"/>
  <c r="AB70" i="1"/>
  <c r="Y70" i="1"/>
  <c r="V70" i="1"/>
  <c r="S70" i="1"/>
  <c r="P70" i="1"/>
  <c r="M70" i="1"/>
  <c r="J70" i="1"/>
  <c r="G70" i="1"/>
  <c r="D70" i="1"/>
  <c r="LL69" i="1"/>
  <c r="LK69" i="1"/>
  <c r="LM69" i="1" s="1"/>
  <c r="LI69" i="1"/>
  <c r="LJ69" i="1" s="1"/>
  <c r="LH69" i="1"/>
  <c r="LC69" i="1"/>
  <c r="LA69" i="1"/>
  <c r="KZ69" i="1"/>
  <c r="KY69" i="1"/>
  <c r="KW69" i="1"/>
  <c r="KV69" i="1"/>
  <c r="KX69" i="1" s="1"/>
  <c r="KT69" i="1"/>
  <c r="KS69" i="1"/>
  <c r="KU69" i="1" s="1"/>
  <c r="KQ69" i="1"/>
  <c r="KP69" i="1"/>
  <c r="KR69" i="1" s="1"/>
  <c r="KN69" i="1"/>
  <c r="KM69" i="1"/>
  <c r="KO69" i="1" s="1"/>
  <c r="KK69" i="1"/>
  <c r="KL69" i="1" s="1"/>
  <c r="KJ69" i="1"/>
  <c r="KI69" i="1"/>
  <c r="KH69" i="1"/>
  <c r="KG69" i="1"/>
  <c r="KE69" i="1"/>
  <c r="KC69" i="1"/>
  <c r="KB69" i="1"/>
  <c r="KA69" i="1"/>
  <c r="JY69" i="1"/>
  <c r="JX69" i="1"/>
  <c r="JZ69" i="1" s="1"/>
  <c r="JS69" i="1"/>
  <c r="JR69" i="1"/>
  <c r="JT69" i="1" s="1"/>
  <c r="JP69" i="1"/>
  <c r="JO69" i="1"/>
  <c r="JQ69" i="1" s="1"/>
  <c r="JM69" i="1"/>
  <c r="JL69" i="1"/>
  <c r="JG69" i="1"/>
  <c r="JH69" i="1" s="1"/>
  <c r="JF69" i="1"/>
  <c r="JE69" i="1"/>
  <c r="JD69" i="1"/>
  <c r="JC69" i="1"/>
  <c r="IR69" i="1"/>
  <c r="IQ69" i="1"/>
  <c r="IO69" i="1"/>
  <c r="IN69" i="1"/>
  <c r="IM69" i="1"/>
  <c r="IL69" i="1"/>
  <c r="IK69" i="1"/>
  <c r="IC69" i="1"/>
  <c r="IB69" i="1"/>
  <c r="ID69" i="1" s="1"/>
  <c r="IA69" i="1"/>
  <c r="HZ69" i="1"/>
  <c r="HY69" i="1"/>
  <c r="IE69" i="1" s="1"/>
  <c r="IG69" i="1" s="1"/>
  <c r="HW69" i="1"/>
  <c r="IF69" i="1" s="1"/>
  <c r="HV69" i="1"/>
  <c r="HX69" i="1" s="1"/>
  <c r="HT69" i="1"/>
  <c r="HS69" i="1"/>
  <c r="HU69" i="1" s="1"/>
  <c r="HO69" i="1"/>
  <c r="HN69" i="1"/>
  <c r="HM69" i="1"/>
  <c r="HK69" i="1"/>
  <c r="HL69" i="1" s="1"/>
  <c r="HJ69" i="1"/>
  <c r="HP69" i="1" s="1"/>
  <c r="HI69" i="1"/>
  <c r="HH69" i="1"/>
  <c r="HG69" i="1"/>
  <c r="HE69" i="1"/>
  <c r="HD69" i="1"/>
  <c r="HF69" i="1" s="1"/>
  <c r="GY69" i="1"/>
  <c r="GX69" i="1"/>
  <c r="GZ69" i="1" s="1"/>
  <c r="GV69" i="1"/>
  <c r="GU69" i="1"/>
  <c r="GW69" i="1" s="1"/>
  <c r="GS69" i="1"/>
  <c r="GT69" i="1" s="1"/>
  <c r="GR69" i="1"/>
  <c r="GM69" i="1"/>
  <c r="GN69" i="1" s="1"/>
  <c r="GL69" i="1"/>
  <c r="GK69" i="1"/>
  <c r="GJ69" i="1"/>
  <c r="GI69" i="1"/>
  <c r="GG69" i="1"/>
  <c r="GF69" i="1"/>
  <c r="GH69" i="1" s="1"/>
  <c r="GD69" i="1"/>
  <c r="GC69" i="1"/>
  <c r="GE69" i="1" s="1"/>
  <c r="FX69" i="1"/>
  <c r="FW69" i="1"/>
  <c r="FY69" i="1" s="1"/>
  <c r="FU69" i="1"/>
  <c r="FT69" i="1"/>
  <c r="FS69" i="1"/>
  <c r="FR69" i="1"/>
  <c r="FQ69" i="1"/>
  <c r="FZ69" i="1" s="1"/>
  <c r="FO69" i="1"/>
  <c r="FM69" i="1"/>
  <c r="FL69" i="1"/>
  <c r="FK69" i="1"/>
  <c r="FI69" i="1"/>
  <c r="FH69" i="1"/>
  <c r="FJ69" i="1" s="1"/>
  <c r="FF69" i="1"/>
  <c r="FE69" i="1"/>
  <c r="FN69" i="1" s="1"/>
  <c r="FP69" i="1" s="1"/>
  <c r="EZ69" i="1"/>
  <c r="EY69" i="1"/>
  <c r="FA69" i="1" s="1"/>
  <c r="EW69" i="1"/>
  <c r="EV69" i="1"/>
  <c r="EU69" i="1"/>
  <c r="ET69" i="1"/>
  <c r="ES69" i="1"/>
  <c r="FB69" i="1" s="1"/>
  <c r="EQ69" i="1"/>
  <c r="ER69" i="1" s="1"/>
  <c r="EP69" i="1"/>
  <c r="EK69" i="1"/>
  <c r="EJ69" i="1"/>
  <c r="EL69" i="1" s="1"/>
  <c r="EI69" i="1"/>
  <c r="EH69" i="1"/>
  <c r="EG69" i="1"/>
  <c r="EM69" i="1" s="1"/>
  <c r="EO69" i="1" s="1"/>
  <c r="EE69" i="1"/>
  <c r="EN69" i="1" s="1"/>
  <c r="ED69" i="1"/>
  <c r="EF69" i="1" s="1"/>
  <c r="EB69" i="1"/>
  <c r="EA69" i="1"/>
  <c r="EC69" i="1" s="1"/>
  <c r="DS69" i="1"/>
  <c r="DR69" i="1"/>
  <c r="DQ69" i="1"/>
  <c r="DP69" i="1"/>
  <c r="DO69" i="1"/>
  <c r="DU69" i="1" s="1"/>
  <c r="DK69" i="1"/>
  <c r="DJ69" i="1"/>
  <c r="DI69" i="1"/>
  <c r="DL69" i="1" s="1"/>
  <c r="DG69" i="1"/>
  <c r="DM69" i="1" s="1"/>
  <c r="DF69" i="1"/>
  <c r="DH69" i="1" s="1"/>
  <c r="DA69" i="1"/>
  <c r="CY69" i="1"/>
  <c r="CX69" i="1"/>
  <c r="CW69" i="1"/>
  <c r="CU69" i="1"/>
  <c r="CV69" i="1" s="1"/>
  <c r="CT69" i="1"/>
  <c r="CS69" i="1"/>
  <c r="CR69" i="1"/>
  <c r="CQ69" i="1"/>
  <c r="CZ69" i="1" s="1"/>
  <c r="DB69" i="1" s="1"/>
  <c r="CL69" i="1"/>
  <c r="CK69" i="1"/>
  <c r="CN69" i="1" s="1"/>
  <c r="CP69" i="1" s="1"/>
  <c r="CI69" i="1"/>
  <c r="CO69" i="1" s="1"/>
  <c r="CH69" i="1"/>
  <c r="CJ69" i="1" s="1"/>
  <c r="CF69" i="1"/>
  <c r="CE69" i="1"/>
  <c r="CG69" i="1" s="1"/>
  <c r="CC69" i="1"/>
  <c r="CA69" i="1"/>
  <c r="BZ69" i="1"/>
  <c r="BY69" i="1"/>
  <c r="BW69" i="1"/>
  <c r="BX69" i="1" s="1"/>
  <c r="BV69" i="1"/>
  <c r="BU69" i="1"/>
  <c r="BT69" i="1"/>
  <c r="BS69" i="1"/>
  <c r="BQ69" i="1"/>
  <c r="BP69" i="1"/>
  <c r="CB69" i="1" s="1"/>
  <c r="BN69" i="1"/>
  <c r="BM69" i="1"/>
  <c r="BO69" i="1" s="1"/>
  <c r="BK69" i="1"/>
  <c r="BJ69" i="1"/>
  <c r="BL69" i="1" s="1"/>
  <c r="BG69" i="1"/>
  <c r="BE69" i="1"/>
  <c r="BD69" i="1"/>
  <c r="BC69" i="1"/>
  <c r="BB69" i="1"/>
  <c r="BA69" i="1"/>
  <c r="AY69" i="1"/>
  <c r="AZ69" i="1" s="1"/>
  <c r="AX69" i="1"/>
  <c r="AW69" i="1"/>
  <c r="AV69" i="1"/>
  <c r="AU69" i="1"/>
  <c r="AS69" i="1"/>
  <c r="AR69" i="1"/>
  <c r="AT69" i="1" s="1"/>
  <c r="AQ69" i="1"/>
  <c r="AP69" i="1"/>
  <c r="AO69" i="1"/>
  <c r="DC69" i="1" s="1"/>
  <c r="AJ69" i="1"/>
  <c r="AI69" i="1"/>
  <c r="AK69" i="1" s="1"/>
  <c r="AG69" i="1"/>
  <c r="AH69" i="1" s="1"/>
  <c r="AF69" i="1"/>
  <c r="AE69" i="1"/>
  <c r="AD69" i="1"/>
  <c r="AC69" i="1"/>
  <c r="AA69" i="1"/>
  <c r="AB69" i="1" s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I69" i="1"/>
  <c r="H69" i="1"/>
  <c r="G69" i="1"/>
  <c r="F69" i="1"/>
  <c r="E69" i="1"/>
  <c r="C69" i="1"/>
  <c r="D69" i="1" s="1"/>
  <c r="B69" i="1"/>
  <c r="LM68" i="1"/>
  <c r="LJ68" i="1"/>
  <c r="LF68" i="1"/>
  <c r="LD68" i="1"/>
  <c r="LC68" i="1"/>
  <c r="LB68" i="1"/>
  <c r="LE68" i="1" s="1"/>
  <c r="LA68" i="1"/>
  <c r="KX68" i="1"/>
  <c r="KU68" i="1"/>
  <c r="KR68" i="1"/>
  <c r="KO68" i="1"/>
  <c r="KL68" i="1"/>
  <c r="KI68" i="1"/>
  <c r="KF68" i="1"/>
  <c r="KE68" i="1"/>
  <c r="KD68" i="1"/>
  <c r="KC68" i="1"/>
  <c r="JZ68" i="1"/>
  <c r="JV68" i="1"/>
  <c r="JW68" i="1" s="1"/>
  <c r="JU68" i="1"/>
  <c r="JT68" i="1"/>
  <c r="JQ68" i="1"/>
  <c r="JN68" i="1"/>
  <c r="JJ68" i="1"/>
  <c r="JH68" i="1"/>
  <c r="JE68" i="1"/>
  <c r="JB68" i="1"/>
  <c r="JA68" i="1"/>
  <c r="IZ68" i="1"/>
  <c r="JI68" i="1" s="1"/>
  <c r="IX68" i="1"/>
  <c r="IV68" i="1"/>
  <c r="IU68" i="1"/>
  <c r="IT68" i="1"/>
  <c r="IS68" i="1"/>
  <c r="IP68" i="1"/>
  <c r="IM68" i="1"/>
  <c r="IH68" i="1"/>
  <c r="IW68" i="1" s="1"/>
  <c r="IY68" i="1" s="1"/>
  <c r="IF68" i="1"/>
  <c r="II68" i="1" s="1"/>
  <c r="IE68" i="1"/>
  <c r="IG68" i="1" s="1"/>
  <c r="ID68" i="1"/>
  <c r="IA68" i="1"/>
  <c r="HX68" i="1"/>
  <c r="HU68" i="1"/>
  <c r="HR68" i="1"/>
  <c r="HQ68" i="1"/>
  <c r="HP68" i="1"/>
  <c r="HO68" i="1"/>
  <c r="HL68" i="1"/>
  <c r="HI68" i="1"/>
  <c r="HF68" i="1"/>
  <c r="HB68" i="1"/>
  <c r="GZ68" i="1"/>
  <c r="GW68" i="1"/>
  <c r="GT68" i="1"/>
  <c r="GP68" i="1"/>
  <c r="GQ68" i="1" s="1"/>
  <c r="GO68" i="1"/>
  <c r="GN68" i="1"/>
  <c r="GK68" i="1"/>
  <c r="GH68" i="1"/>
  <c r="GE68" i="1"/>
  <c r="GA68" i="1"/>
  <c r="FZ68" i="1"/>
  <c r="GB68" i="1" s="1"/>
  <c r="FY68" i="1"/>
  <c r="FV68" i="1"/>
  <c r="FS68" i="1"/>
  <c r="FP68" i="1"/>
  <c r="FO68" i="1"/>
  <c r="FN68" i="1"/>
  <c r="FM68" i="1"/>
  <c r="FJ68" i="1"/>
  <c r="FG68" i="1"/>
  <c r="FD68" i="1"/>
  <c r="FC68" i="1"/>
  <c r="FB68" i="1"/>
  <c r="FA68" i="1"/>
  <c r="EX68" i="1"/>
  <c r="EU68" i="1"/>
  <c r="ER68" i="1"/>
  <c r="EN68" i="1"/>
  <c r="EO68" i="1" s="1"/>
  <c r="EM68" i="1"/>
  <c r="HA68" i="1" s="1"/>
  <c r="HC68" i="1" s="1"/>
  <c r="EL68" i="1"/>
  <c r="EI68" i="1"/>
  <c r="EF68" i="1"/>
  <c r="EC68" i="1"/>
  <c r="DV68" i="1"/>
  <c r="DU68" i="1"/>
  <c r="DW68" i="1" s="1"/>
  <c r="DT68" i="1"/>
  <c r="DQ68" i="1"/>
  <c r="DN68" i="1"/>
  <c r="DM68" i="1"/>
  <c r="DL68" i="1"/>
  <c r="DK68" i="1"/>
  <c r="DH68" i="1"/>
  <c r="DA68" i="1"/>
  <c r="CZ68" i="1"/>
  <c r="DB68" i="1" s="1"/>
  <c r="CY68" i="1"/>
  <c r="CV68" i="1"/>
  <c r="CS68" i="1"/>
  <c r="CO68" i="1"/>
  <c r="CN68" i="1"/>
  <c r="CP68" i="1" s="1"/>
  <c r="CM68" i="1"/>
  <c r="CJ68" i="1"/>
  <c r="CG68" i="1"/>
  <c r="CD68" i="1"/>
  <c r="CC68" i="1"/>
  <c r="CB68" i="1"/>
  <c r="CA68" i="1"/>
  <c r="BX68" i="1"/>
  <c r="BU68" i="1"/>
  <c r="BR68" i="1"/>
  <c r="BO68" i="1"/>
  <c r="BL68" i="1"/>
  <c r="BH68" i="1"/>
  <c r="DD68" i="1" s="1"/>
  <c r="BG68" i="1"/>
  <c r="BI68" i="1" s="1"/>
  <c r="BF68" i="1"/>
  <c r="BC68" i="1"/>
  <c r="AZ68" i="1"/>
  <c r="AW68" i="1"/>
  <c r="AT68" i="1"/>
  <c r="AQ68" i="1"/>
  <c r="AM68" i="1"/>
  <c r="DY68" i="1" s="1"/>
  <c r="AL68" i="1"/>
  <c r="AN68" i="1" s="1"/>
  <c r="AK68" i="1"/>
  <c r="AH68" i="1"/>
  <c r="AE68" i="1"/>
  <c r="AB68" i="1"/>
  <c r="Y68" i="1"/>
  <c r="V68" i="1"/>
  <c r="S68" i="1"/>
  <c r="P68" i="1"/>
  <c r="M68" i="1"/>
  <c r="J68" i="1"/>
  <c r="G68" i="1"/>
  <c r="D68" i="1"/>
  <c r="LM67" i="1"/>
  <c r="LJ67" i="1"/>
  <c r="LC67" i="1"/>
  <c r="LF67" i="1" s="1"/>
  <c r="LB67" i="1"/>
  <c r="LE67" i="1" s="1"/>
  <c r="LG67" i="1" s="1"/>
  <c r="LA67" i="1"/>
  <c r="KX67" i="1"/>
  <c r="KU67" i="1"/>
  <c r="KR67" i="1"/>
  <c r="KO67" i="1"/>
  <c r="KL67" i="1"/>
  <c r="KI67" i="1"/>
  <c r="KE67" i="1"/>
  <c r="KF67" i="1" s="1"/>
  <c r="KD67" i="1"/>
  <c r="KC67" i="1"/>
  <c r="JZ67" i="1"/>
  <c r="JW67" i="1"/>
  <c r="JV67" i="1"/>
  <c r="JU67" i="1"/>
  <c r="JT67" i="1"/>
  <c r="JQ67" i="1"/>
  <c r="JN67" i="1"/>
  <c r="JI67" i="1"/>
  <c r="JH67" i="1"/>
  <c r="JE67" i="1"/>
  <c r="JA67" i="1"/>
  <c r="IZ67" i="1"/>
  <c r="IZ69" i="1" s="1"/>
  <c r="IU67" i="1"/>
  <c r="IT67" i="1"/>
  <c r="IV67" i="1" s="1"/>
  <c r="IS67" i="1"/>
  <c r="IP67" i="1"/>
  <c r="IM67" i="1"/>
  <c r="IF67" i="1"/>
  <c r="II67" i="1" s="1"/>
  <c r="IX67" i="1" s="1"/>
  <c r="IE67" i="1"/>
  <c r="IG67" i="1" s="1"/>
  <c r="ID67" i="1"/>
  <c r="IA67" i="1"/>
  <c r="HX67" i="1"/>
  <c r="HU67" i="1"/>
  <c r="HQ67" i="1"/>
  <c r="HP67" i="1"/>
  <c r="HO67" i="1"/>
  <c r="HL67" i="1"/>
  <c r="HI67" i="1"/>
  <c r="HF67" i="1"/>
  <c r="GZ67" i="1"/>
  <c r="GW67" i="1"/>
  <c r="GT67" i="1"/>
  <c r="GQ67" i="1"/>
  <c r="GP67" i="1"/>
  <c r="GO67" i="1"/>
  <c r="GN67" i="1"/>
  <c r="GK67" i="1"/>
  <c r="GH67" i="1"/>
  <c r="GE67" i="1"/>
  <c r="GA67" i="1"/>
  <c r="GB67" i="1" s="1"/>
  <c r="FZ67" i="1"/>
  <c r="FY67" i="1"/>
  <c r="FV67" i="1"/>
  <c r="FS67" i="1"/>
  <c r="FO67" i="1"/>
  <c r="FP67" i="1" s="1"/>
  <c r="FN67" i="1"/>
  <c r="FM67" i="1"/>
  <c r="FJ67" i="1"/>
  <c r="FG67" i="1"/>
  <c r="FC67" i="1"/>
  <c r="FB67" i="1"/>
  <c r="FD67" i="1" s="1"/>
  <c r="FA67" i="1"/>
  <c r="EX67" i="1"/>
  <c r="EU67" i="1"/>
  <c r="ER67" i="1"/>
  <c r="EO67" i="1"/>
  <c r="EN67" i="1"/>
  <c r="EM67" i="1"/>
  <c r="HA67" i="1" s="1"/>
  <c r="EL67" i="1"/>
  <c r="EI67" i="1"/>
  <c r="EF67" i="1"/>
  <c r="EC67" i="1"/>
  <c r="DV67" i="1"/>
  <c r="DU67" i="1"/>
  <c r="DW67" i="1" s="1"/>
  <c r="DT67" i="1"/>
  <c r="DQ67" i="1"/>
  <c r="DM67" i="1"/>
  <c r="DL67" i="1"/>
  <c r="DN67" i="1" s="1"/>
  <c r="DK67" i="1"/>
  <c r="DH67" i="1"/>
  <c r="DC67" i="1"/>
  <c r="DA67" i="1"/>
  <c r="CZ67" i="1"/>
  <c r="DB67" i="1" s="1"/>
  <c r="CY67" i="1"/>
  <c r="CV67" i="1"/>
  <c r="CS67" i="1"/>
  <c r="CO67" i="1"/>
  <c r="CP67" i="1" s="1"/>
  <c r="CN67" i="1"/>
  <c r="CM67" i="1"/>
  <c r="CJ67" i="1"/>
  <c r="CG67" i="1"/>
  <c r="CC67" i="1"/>
  <c r="CD67" i="1" s="1"/>
  <c r="CB67" i="1"/>
  <c r="CA67" i="1"/>
  <c r="BX67" i="1"/>
  <c r="BU67" i="1"/>
  <c r="BR67" i="1"/>
  <c r="BO67" i="1"/>
  <c r="BL67" i="1"/>
  <c r="BI67" i="1"/>
  <c r="BH67" i="1"/>
  <c r="BG67" i="1"/>
  <c r="BF67" i="1"/>
  <c r="BC67" i="1"/>
  <c r="AZ67" i="1"/>
  <c r="AW67" i="1"/>
  <c r="AT67" i="1"/>
  <c r="AQ67" i="1"/>
  <c r="AM67" i="1"/>
  <c r="AL67" i="1"/>
  <c r="AK67" i="1"/>
  <c r="AH67" i="1"/>
  <c r="AE67" i="1"/>
  <c r="AB67" i="1"/>
  <c r="Y67" i="1"/>
  <c r="V67" i="1"/>
  <c r="S67" i="1"/>
  <c r="P67" i="1"/>
  <c r="M67" i="1"/>
  <c r="J67" i="1"/>
  <c r="G67" i="1"/>
  <c r="D67" i="1"/>
  <c r="LM66" i="1"/>
  <c r="LJ66" i="1"/>
  <c r="LF66" i="1"/>
  <c r="LC66" i="1"/>
  <c r="LB66" i="1"/>
  <c r="LE66" i="1" s="1"/>
  <c r="LG66" i="1" s="1"/>
  <c r="LA66" i="1"/>
  <c r="KX66" i="1"/>
  <c r="KU66" i="1"/>
  <c r="KR66" i="1"/>
  <c r="KO66" i="1"/>
  <c r="KL66" i="1"/>
  <c r="KI66" i="1"/>
  <c r="KF66" i="1"/>
  <c r="KE66" i="1"/>
  <c r="KD66" i="1"/>
  <c r="KC66" i="1"/>
  <c r="JZ66" i="1"/>
  <c r="JV66" i="1"/>
  <c r="JW66" i="1" s="1"/>
  <c r="JU66" i="1"/>
  <c r="JT66" i="1"/>
  <c r="JQ66" i="1"/>
  <c r="JN66" i="1"/>
  <c r="JJ66" i="1"/>
  <c r="JI66" i="1"/>
  <c r="JK66" i="1" s="1"/>
  <c r="JH66" i="1"/>
  <c r="JE66" i="1"/>
  <c r="JB66" i="1"/>
  <c r="IU66" i="1"/>
  <c r="IT66" i="1"/>
  <c r="IV66" i="1" s="1"/>
  <c r="IS66" i="1"/>
  <c r="IP66" i="1"/>
  <c r="IM66" i="1"/>
  <c r="IF66" i="1"/>
  <c r="IG66" i="1" s="1"/>
  <c r="IE66" i="1"/>
  <c r="ID66" i="1"/>
  <c r="IA66" i="1"/>
  <c r="HX66" i="1"/>
  <c r="HU66" i="1"/>
  <c r="HQ66" i="1"/>
  <c r="II66" i="1" s="1"/>
  <c r="IX66" i="1" s="1"/>
  <c r="HP66" i="1"/>
  <c r="HO66" i="1"/>
  <c r="HL66" i="1"/>
  <c r="HI66" i="1"/>
  <c r="HF66" i="1"/>
  <c r="GZ66" i="1"/>
  <c r="GW66" i="1"/>
  <c r="GT66" i="1"/>
  <c r="GP66" i="1"/>
  <c r="GO66" i="1"/>
  <c r="GQ66" i="1" s="1"/>
  <c r="GN66" i="1"/>
  <c r="GK66" i="1"/>
  <c r="GH66" i="1"/>
  <c r="GE66" i="1"/>
  <c r="GB66" i="1"/>
  <c r="GA66" i="1"/>
  <c r="FZ66" i="1"/>
  <c r="FY66" i="1"/>
  <c r="FV66" i="1"/>
  <c r="FS66" i="1"/>
  <c r="FP66" i="1"/>
  <c r="FO66" i="1"/>
  <c r="FN66" i="1"/>
  <c r="FM66" i="1"/>
  <c r="FJ66" i="1"/>
  <c r="FG66" i="1"/>
  <c r="FC66" i="1"/>
  <c r="FB66" i="1"/>
  <c r="FD66" i="1" s="1"/>
  <c r="FA66" i="1"/>
  <c r="EX66" i="1"/>
  <c r="EU66" i="1"/>
  <c r="ER66" i="1"/>
  <c r="EN66" i="1"/>
  <c r="HB66" i="1" s="1"/>
  <c r="EM66" i="1"/>
  <c r="EO66" i="1" s="1"/>
  <c r="EL66" i="1"/>
  <c r="EI66" i="1"/>
  <c r="EF66" i="1"/>
  <c r="EC66" i="1"/>
  <c r="DV66" i="1"/>
  <c r="DW66" i="1" s="1"/>
  <c r="DU66" i="1"/>
  <c r="DT66" i="1"/>
  <c r="DQ66" i="1"/>
  <c r="DN66" i="1"/>
  <c r="DM66" i="1"/>
  <c r="DL66" i="1"/>
  <c r="DK66" i="1"/>
  <c r="DH66" i="1"/>
  <c r="DD66" i="1"/>
  <c r="DY66" i="1" s="1"/>
  <c r="DB66" i="1"/>
  <c r="DA66" i="1"/>
  <c r="CZ66" i="1"/>
  <c r="CY66" i="1"/>
  <c r="CV66" i="1"/>
  <c r="CS66" i="1"/>
  <c r="CP66" i="1"/>
  <c r="CO66" i="1"/>
  <c r="CN66" i="1"/>
  <c r="CM66" i="1"/>
  <c r="CJ66" i="1"/>
  <c r="CG66" i="1"/>
  <c r="CD66" i="1"/>
  <c r="CC66" i="1"/>
  <c r="CB66" i="1"/>
  <c r="CA66" i="1"/>
  <c r="BX66" i="1"/>
  <c r="BU66" i="1"/>
  <c r="BR66" i="1"/>
  <c r="BO66" i="1"/>
  <c r="BL66" i="1"/>
  <c r="BH66" i="1"/>
  <c r="BI66" i="1" s="1"/>
  <c r="BG66" i="1"/>
  <c r="DC66" i="1" s="1"/>
  <c r="BF66" i="1"/>
  <c r="BC66" i="1"/>
  <c r="AZ66" i="1"/>
  <c r="AW66" i="1"/>
  <c r="AT66" i="1"/>
  <c r="AQ66" i="1"/>
  <c r="AN66" i="1"/>
  <c r="AM66" i="1"/>
  <c r="AL66" i="1"/>
  <c r="DX66" i="1" s="1"/>
  <c r="DZ66" i="1" s="1"/>
  <c r="AK66" i="1"/>
  <c r="AH66" i="1"/>
  <c r="AE66" i="1"/>
  <c r="AB66" i="1"/>
  <c r="Y66" i="1"/>
  <c r="V66" i="1"/>
  <c r="S66" i="1"/>
  <c r="P66" i="1"/>
  <c r="M66" i="1"/>
  <c r="J66" i="1"/>
  <c r="G66" i="1"/>
  <c r="D66" i="1"/>
  <c r="LM65" i="1"/>
  <c r="LL65" i="1"/>
  <c r="LK65" i="1"/>
  <c r="LI65" i="1"/>
  <c r="LJ65" i="1" s="1"/>
  <c r="LH65" i="1"/>
  <c r="KZ65" i="1"/>
  <c r="KY65" i="1"/>
  <c r="LA65" i="1" s="1"/>
  <c r="KW65" i="1"/>
  <c r="LC65" i="1" s="1"/>
  <c r="KV65" i="1"/>
  <c r="KX65" i="1" s="1"/>
  <c r="KT65" i="1"/>
  <c r="KS65" i="1"/>
  <c r="KU65" i="1" s="1"/>
  <c r="KQ65" i="1"/>
  <c r="KP65" i="1"/>
  <c r="KO65" i="1"/>
  <c r="KN65" i="1"/>
  <c r="KM65" i="1"/>
  <c r="KK65" i="1"/>
  <c r="KL65" i="1" s="1"/>
  <c r="KJ65" i="1"/>
  <c r="KI65" i="1"/>
  <c r="KH65" i="1"/>
  <c r="LF65" i="1" s="1"/>
  <c r="KG65" i="1"/>
  <c r="KC65" i="1"/>
  <c r="KB65" i="1"/>
  <c r="KA65" i="1"/>
  <c r="JY65" i="1"/>
  <c r="KE65" i="1" s="1"/>
  <c r="JX65" i="1"/>
  <c r="JZ65" i="1" s="1"/>
  <c r="JU65" i="1"/>
  <c r="JS65" i="1"/>
  <c r="JR65" i="1"/>
  <c r="JQ65" i="1"/>
  <c r="JP65" i="1"/>
  <c r="JO65" i="1"/>
  <c r="JM65" i="1"/>
  <c r="JL65" i="1"/>
  <c r="JG65" i="1"/>
  <c r="JF65" i="1"/>
  <c r="JH65" i="1" s="1"/>
  <c r="JE65" i="1"/>
  <c r="JD65" i="1"/>
  <c r="JC65" i="1"/>
  <c r="JC76" i="1" s="1"/>
  <c r="JC83" i="1" s="1"/>
  <c r="IS65" i="1"/>
  <c r="IR65" i="1"/>
  <c r="IQ65" i="1"/>
  <c r="IO65" i="1"/>
  <c r="IN65" i="1"/>
  <c r="IT65" i="1" s="1"/>
  <c r="IM65" i="1"/>
  <c r="IL65" i="1"/>
  <c r="IK65" i="1"/>
  <c r="IE65" i="1"/>
  <c r="IC65" i="1"/>
  <c r="IB65" i="1"/>
  <c r="ID65" i="1" s="1"/>
  <c r="HZ65" i="1"/>
  <c r="HY65" i="1"/>
  <c r="IA65" i="1" s="1"/>
  <c r="HW65" i="1"/>
  <c r="HV65" i="1"/>
  <c r="HU65" i="1"/>
  <c r="HT65" i="1"/>
  <c r="HS65" i="1"/>
  <c r="HQ65" i="1"/>
  <c r="HO65" i="1"/>
  <c r="HN65" i="1"/>
  <c r="HM65" i="1"/>
  <c r="HK65" i="1"/>
  <c r="HJ65" i="1"/>
  <c r="HL65" i="1" s="1"/>
  <c r="HI65" i="1"/>
  <c r="HH65" i="1"/>
  <c r="HG65" i="1"/>
  <c r="HE65" i="1"/>
  <c r="HD65" i="1"/>
  <c r="HF65" i="1" s="1"/>
  <c r="GY65" i="1"/>
  <c r="GX65" i="1"/>
  <c r="GW65" i="1"/>
  <c r="GV65" i="1"/>
  <c r="GU65" i="1"/>
  <c r="GS65" i="1"/>
  <c r="GT65" i="1" s="1"/>
  <c r="GR65" i="1"/>
  <c r="GM65" i="1"/>
  <c r="GL65" i="1"/>
  <c r="GN65" i="1" s="1"/>
  <c r="GJ65" i="1"/>
  <c r="GI65" i="1"/>
  <c r="GK65" i="1" s="1"/>
  <c r="GG65" i="1"/>
  <c r="GP65" i="1" s="1"/>
  <c r="GF65" i="1"/>
  <c r="GH65" i="1" s="1"/>
  <c r="GD65" i="1"/>
  <c r="GC65" i="1"/>
  <c r="GE65" i="1" s="1"/>
  <c r="FY65" i="1"/>
  <c r="FX65" i="1"/>
  <c r="FW65" i="1"/>
  <c r="FU65" i="1"/>
  <c r="FV65" i="1" s="1"/>
  <c r="FT65" i="1"/>
  <c r="FS65" i="1"/>
  <c r="FR65" i="1"/>
  <c r="FQ65" i="1"/>
  <c r="FZ65" i="1" s="1"/>
  <c r="FL65" i="1"/>
  <c r="FK65" i="1"/>
  <c r="FK76" i="1" s="1"/>
  <c r="FI65" i="1"/>
  <c r="FH65" i="1"/>
  <c r="FJ65" i="1" s="1"/>
  <c r="FF65" i="1"/>
  <c r="FO65" i="1" s="1"/>
  <c r="FE65" i="1"/>
  <c r="FA65" i="1"/>
  <c r="EZ65" i="1"/>
  <c r="EY65" i="1"/>
  <c r="EW65" i="1"/>
  <c r="EX65" i="1" s="1"/>
  <c r="EV65" i="1"/>
  <c r="EU65" i="1"/>
  <c r="ET65" i="1"/>
  <c r="ES65" i="1"/>
  <c r="FB65" i="1" s="1"/>
  <c r="EQ65" i="1"/>
  <c r="EP65" i="1"/>
  <c r="ER65" i="1" s="1"/>
  <c r="EM65" i="1"/>
  <c r="EK65" i="1"/>
  <c r="EJ65" i="1"/>
  <c r="EL65" i="1" s="1"/>
  <c r="EH65" i="1"/>
  <c r="EG65" i="1"/>
  <c r="EI65" i="1" s="1"/>
  <c r="EE65" i="1"/>
  <c r="ED65" i="1"/>
  <c r="EC65" i="1"/>
  <c r="EB65" i="1"/>
  <c r="EA65" i="1"/>
  <c r="DS65" i="1"/>
  <c r="DR65" i="1"/>
  <c r="DT65" i="1" s="1"/>
  <c r="DP65" i="1"/>
  <c r="DV65" i="1" s="1"/>
  <c r="DO65" i="1"/>
  <c r="DQ65" i="1" s="1"/>
  <c r="DJ65" i="1"/>
  <c r="DI65" i="1"/>
  <c r="DI76" i="1" s="1"/>
  <c r="DG65" i="1"/>
  <c r="DF65" i="1"/>
  <c r="DA65" i="1"/>
  <c r="CY65" i="1"/>
  <c r="CX65" i="1"/>
  <c r="CW65" i="1"/>
  <c r="CU65" i="1"/>
  <c r="CT65" i="1"/>
  <c r="CV65" i="1" s="1"/>
  <c r="CR65" i="1"/>
  <c r="CQ65" i="1"/>
  <c r="CL65" i="1"/>
  <c r="CK65" i="1"/>
  <c r="CI65" i="1"/>
  <c r="CH65" i="1"/>
  <c r="CG65" i="1"/>
  <c r="CF65" i="1"/>
  <c r="CE65" i="1"/>
  <c r="CC65" i="1"/>
  <c r="CA65" i="1"/>
  <c r="BZ65" i="1"/>
  <c r="BY65" i="1"/>
  <c r="BW65" i="1"/>
  <c r="BV65" i="1"/>
  <c r="BX65" i="1" s="1"/>
  <c r="BT65" i="1"/>
  <c r="BS65" i="1"/>
  <c r="BQ65" i="1"/>
  <c r="BP65" i="1"/>
  <c r="BR65" i="1" s="1"/>
  <c r="BN65" i="1"/>
  <c r="BM65" i="1"/>
  <c r="BO65" i="1" s="1"/>
  <c r="BK65" i="1"/>
  <c r="BJ65" i="1"/>
  <c r="BE65" i="1"/>
  <c r="BD65" i="1"/>
  <c r="BC65" i="1"/>
  <c r="BB65" i="1"/>
  <c r="BA65" i="1"/>
  <c r="BG65" i="1" s="1"/>
  <c r="AY65" i="1"/>
  <c r="AX65" i="1"/>
  <c r="AZ65" i="1" s="1"/>
  <c r="AV65" i="1"/>
  <c r="AU65" i="1"/>
  <c r="AS65" i="1"/>
  <c r="AR65" i="1"/>
  <c r="AT65" i="1" s="1"/>
  <c r="AP65" i="1"/>
  <c r="AO65" i="1"/>
  <c r="AO76" i="1" s="1"/>
  <c r="AJ65" i="1"/>
  <c r="AI65" i="1"/>
  <c r="AK65" i="1" s="1"/>
  <c r="AG65" i="1"/>
  <c r="AH65" i="1" s="1"/>
  <c r="AF65" i="1"/>
  <c r="AE65" i="1"/>
  <c r="AD65" i="1"/>
  <c r="AC65" i="1"/>
  <c r="AA65" i="1"/>
  <c r="Z65" i="1"/>
  <c r="AB65" i="1" s="1"/>
  <c r="Y65" i="1"/>
  <c r="X65" i="1"/>
  <c r="W65" i="1"/>
  <c r="W76" i="1" s="1"/>
  <c r="W83" i="1" s="1"/>
  <c r="U65" i="1"/>
  <c r="T65" i="1"/>
  <c r="V65" i="1" s="1"/>
  <c r="R65" i="1"/>
  <c r="Q65" i="1"/>
  <c r="S65" i="1" s="1"/>
  <c r="O65" i="1"/>
  <c r="N65" i="1"/>
  <c r="L65" i="1"/>
  <c r="K65" i="1"/>
  <c r="M65" i="1" s="1"/>
  <c r="I65" i="1"/>
  <c r="H65" i="1"/>
  <c r="G65" i="1"/>
  <c r="F65" i="1"/>
  <c r="E65" i="1"/>
  <c r="C65" i="1"/>
  <c r="B65" i="1"/>
  <c r="D65" i="1" s="1"/>
  <c r="LM64" i="1"/>
  <c r="LJ64" i="1"/>
  <c r="LF64" i="1"/>
  <c r="LC64" i="1"/>
  <c r="LB64" i="1"/>
  <c r="LA64" i="1"/>
  <c r="KX64" i="1"/>
  <c r="KU64" i="1"/>
  <c r="KR64" i="1"/>
  <c r="KO64" i="1"/>
  <c r="KL64" i="1"/>
  <c r="KI64" i="1"/>
  <c r="KF64" i="1"/>
  <c r="KE64" i="1"/>
  <c r="KD64" i="1"/>
  <c r="KC64" i="1"/>
  <c r="JZ64" i="1"/>
  <c r="JV64" i="1"/>
  <c r="JW64" i="1" s="1"/>
  <c r="JU64" i="1"/>
  <c r="JT64" i="1"/>
  <c r="JQ64" i="1"/>
  <c r="JN64" i="1"/>
  <c r="JJ64" i="1"/>
  <c r="JH64" i="1"/>
  <c r="JE64" i="1"/>
  <c r="JB64" i="1"/>
  <c r="JA64" i="1"/>
  <c r="JA65" i="1" s="1"/>
  <c r="JJ65" i="1" s="1"/>
  <c r="IZ64" i="1"/>
  <c r="IZ65" i="1" s="1"/>
  <c r="IU64" i="1"/>
  <c r="IT64" i="1"/>
  <c r="IV64" i="1" s="1"/>
  <c r="IS64" i="1"/>
  <c r="IP64" i="1"/>
  <c r="IM64" i="1"/>
  <c r="IH64" i="1"/>
  <c r="IF64" i="1"/>
  <c r="IE64" i="1"/>
  <c r="ID64" i="1"/>
  <c r="IA64" i="1"/>
  <c r="HX64" i="1"/>
  <c r="HU64" i="1"/>
  <c r="HR64" i="1"/>
  <c r="HQ64" i="1"/>
  <c r="HP64" i="1"/>
  <c r="HO64" i="1"/>
  <c r="HL64" i="1"/>
  <c r="HI64" i="1"/>
  <c r="HF64" i="1"/>
  <c r="GZ64" i="1"/>
  <c r="GW64" i="1"/>
  <c r="GT64" i="1"/>
  <c r="GP64" i="1"/>
  <c r="GO64" i="1"/>
  <c r="GQ64" i="1" s="1"/>
  <c r="GN64" i="1"/>
  <c r="GK64" i="1"/>
  <c r="GH64" i="1"/>
  <c r="GE64" i="1"/>
  <c r="GA64" i="1"/>
  <c r="FZ64" i="1"/>
  <c r="GB64" i="1" s="1"/>
  <c r="FY64" i="1"/>
  <c r="FV64" i="1"/>
  <c r="FS64" i="1"/>
  <c r="FP64" i="1"/>
  <c r="FO64" i="1"/>
  <c r="FN64" i="1"/>
  <c r="FM64" i="1"/>
  <c r="FJ64" i="1"/>
  <c r="FG64" i="1"/>
  <c r="FC64" i="1"/>
  <c r="FB64" i="1"/>
  <c r="FD64" i="1" s="1"/>
  <c r="FA64" i="1"/>
  <c r="EX64" i="1"/>
  <c r="EU64" i="1"/>
  <c r="ER64" i="1"/>
  <c r="EN64" i="1"/>
  <c r="EM64" i="1"/>
  <c r="EL64" i="1"/>
  <c r="EI64" i="1"/>
  <c r="EF64" i="1"/>
  <c r="EC64" i="1"/>
  <c r="DV64" i="1"/>
  <c r="DW64" i="1" s="1"/>
  <c r="DU64" i="1"/>
  <c r="DT64" i="1"/>
  <c r="DQ64" i="1"/>
  <c r="DM64" i="1"/>
  <c r="DL64" i="1"/>
  <c r="DN64" i="1" s="1"/>
  <c r="DK64" i="1"/>
  <c r="DH64" i="1"/>
  <c r="DA64" i="1"/>
  <c r="CZ64" i="1"/>
  <c r="DB64" i="1" s="1"/>
  <c r="CY64" i="1"/>
  <c r="CV64" i="1"/>
  <c r="CS64" i="1"/>
  <c r="CO64" i="1"/>
  <c r="CN64" i="1"/>
  <c r="CP64" i="1" s="1"/>
  <c r="CM64" i="1"/>
  <c r="CJ64" i="1"/>
  <c r="CG64" i="1"/>
  <c r="CD64" i="1"/>
  <c r="CC64" i="1"/>
  <c r="CB64" i="1"/>
  <c r="CA64" i="1"/>
  <c r="BX64" i="1"/>
  <c r="BU64" i="1"/>
  <c r="BR64" i="1"/>
  <c r="BO64" i="1"/>
  <c r="BL64" i="1"/>
  <c r="BH64" i="1"/>
  <c r="DD64" i="1" s="1"/>
  <c r="DY64" i="1" s="1"/>
  <c r="BG64" i="1"/>
  <c r="BI64" i="1" s="1"/>
  <c r="BF64" i="1"/>
  <c r="BC64" i="1"/>
  <c r="AZ64" i="1"/>
  <c r="AW64" i="1"/>
  <c r="AT64" i="1"/>
  <c r="AQ64" i="1"/>
  <c r="AM64" i="1"/>
  <c r="AL64" i="1"/>
  <c r="AN64" i="1" s="1"/>
  <c r="AK64" i="1"/>
  <c r="AH64" i="1"/>
  <c r="AE64" i="1"/>
  <c r="AB64" i="1"/>
  <c r="Y64" i="1"/>
  <c r="V64" i="1"/>
  <c r="S64" i="1"/>
  <c r="P64" i="1"/>
  <c r="M64" i="1"/>
  <c r="J64" i="1"/>
  <c r="G64" i="1"/>
  <c r="D64" i="1"/>
  <c r="LM63" i="1"/>
  <c r="LJ63" i="1"/>
  <c r="LG63" i="1"/>
  <c r="LE63" i="1"/>
  <c r="LC63" i="1"/>
  <c r="LF63" i="1" s="1"/>
  <c r="LB63" i="1"/>
  <c r="LD63" i="1" s="1"/>
  <c r="LA63" i="1"/>
  <c r="KX63" i="1"/>
  <c r="KU63" i="1"/>
  <c r="KR63" i="1"/>
  <c r="KO63" i="1"/>
  <c r="KL63" i="1"/>
  <c r="KI63" i="1"/>
  <c r="KE63" i="1"/>
  <c r="KD63" i="1"/>
  <c r="KF63" i="1" s="1"/>
  <c r="KC63" i="1"/>
  <c r="JZ63" i="1"/>
  <c r="JW63" i="1"/>
  <c r="JV63" i="1"/>
  <c r="JU63" i="1"/>
  <c r="JT63" i="1"/>
  <c r="JQ63" i="1"/>
  <c r="JN63" i="1"/>
  <c r="JK63" i="1"/>
  <c r="JJ63" i="1"/>
  <c r="JI63" i="1"/>
  <c r="JH63" i="1"/>
  <c r="JE63" i="1"/>
  <c r="JB63" i="1"/>
  <c r="IW63" i="1"/>
  <c r="IU63" i="1"/>
  <c r="IV63" i="1" s="1"/>
  <c r="IT63" i="1"/>
  <c r="IS63" i="1"/>
  <c r="IP63" i="1"/>
  <c r="IM63" i="1"/>
  <c r="IG63" i="1"/>
  <c r="IF63" i="1"/>
  <c r="IE63" i="1"/>
  <c r="IH63" i="1" s="1"/>
  <c r="ID63" i="1"/>
  <c r="IA63" i="1"/>
  <c r="HX63" i="1"/>
  <c r="HU63" i="1"/>
  <c r="HQ63" i="1"/>
  <c r="HR63" i="1" s="1"/>
  <c r="HP63" i="1"/>
  <c r="HO63" i="1"/>
  <c r="HL63" i="1"/>
  <c r="HI63" i="1"/>
  <c r="HF63" i="1"/>
  <c r="HA63" i="1"/>
  <c r="HC63" i="1" s="1"/>
  <c r="GZ63" i="1"/>
  <c r="GW63" i="1"/>
  <c r="GT63" i="1"/>
  <c r="GP63" i="1"/>
  <c r="GO63" i="1"/>
  <c r="GQ63" i="1" s="1"/>
  <c r="GN63" i="1"/>
  <c r="GK63" i="1"/>
  <c r="GH63" i="1"/>
  <c r="GE63" i="1"/>
  <c r="GA63" i="1"/>
  <c r="FZ63" i="1"/>
  <c r="GB63" i="1" s="1"/>
  <c r="FY63" i="1"/>
  <c r="FV63" i="1"/>
  <c r="FS63" i="1"/>
  <c r="FO63" i="1"/>
  <c r="FN63" i="1"/>
  <c r="FP63" i="1" s="1"/>
  <c r="FM63" i="1"/>
  <c r="FJ63" i="1"/>
  <c r="FG63" i="1"/>
  <c r="FC63" i="1"/>
  <c r="FD63" i="1" s="1"/>
  <c r="FB63" i="1"/>
  <c r="FA63" i="1"/>
  <c r="EX63" i="1"/>
  <c r="EU63" i="1"/>
  <c r="ER63" i="1"/>
  <c r="EN63" i="1"/>
  <c r="HB63" i="1" s="1"/>
  <c r="EM63" i="1"/>
  <c r="EO63" i="1" s="1"/>
  <c r="EL63" i="1"/>
  <c r="EI63" i="1"/>
  <c r="EF63" i="1"/>
  <c r="EC63" i="1"/>
  <c r="DW63" i="1"/>
  <c r="DV63" i="1"/>
  <c r="DU63" i="1"/>
  <c r="DT63" i="1"/>
  <c r="DQ63" i="1"/>
  <c r="DM63" i="1"/>
  <c r="DN63" i="1" s="1"/>
  <c r="DL63" i="1"/>
  <c r="DK63" i="1"/>
  <c r="DH63" i="1"/>
  <c r="DA63" i="1"/>
  <c r="DB63" i="1" s="1"/>
  <c r="CZ63" i="1"/>
  <c r="CY63" i="1"/>
  <c r="CV63" i="1"/>
  <c r="CS63" i="1"/>
  <c r="CO63" i="1"/>
  <c r="CN63" i="1"/>
  <c r="CP63" i="1" s="1"/>
  <c r="CM63" i="1"/>
  <c r="CJ63" i="1"/>
  <c r="CG63" i="1"/>
  <c r="CC63" i="1"/>
  <c r="CB63" i="1"/>
  <c r="CD63" i="1" s="1"/>
  <c r="CA63" i="1"/>
  <c r="BX63" i="1"/>
  <c r="BU63" i="1"/>
  <c r="BR63" i="1"/>
  <c r="BO63" i="1"/>
  <c r="BL63" i="1"/>
  <c r="BH63" i="1"/>
  <c r="BG63" i="1"/>
  <c r="BI63" i="1" s="1"/>
  <c r="BF63" i="1"/>
  <c r="BC63" i="1"/>
  <c r="AZ63" i="1"/>
  <c r="AW63" i="1"/>
  <c r="AT63" i="1"/>
  <c r="AQ63" i="1"/>
  <c r="AM63" i="1"/>
  <c r="AL63" i="1"/>
  <c r="AN63" i="1" s="1"/>
  <c r="AK63" i="1"/>
  <c r="AH63" i="1"/>
  <c r="AE63" i="1"/>
  <c r="AB63" i="1"/>
  <c r="Y63" i="1"/>
  <c r="V63" i="1"/>
  <c r="S63" i="1"/>
  <c r="P63" i="1"/>
  <c r="M63" i="1"/>
  <c r="J63" i="1"/>
  <c r="G63" i="1"/>
  <c r="D63" i="1"/>
  <c r="LL62" i="1"/>
  <c r="LK62" i="1"/>
  <c r="LK76" i="1" s="1"/>
  <c r="LJ62" i="1"/>
  <c r="LI62" i="1"/>
  <c r="LH62" i="1"/>
  <c r="LB62" i="1"/>
  <c r="KZ62" i="1"/>
  <c r="KZ76" i="1" s="1"/>
  <c r="KZ83" i="1" s="1"/>
  <c r="KY62" i="1"/>
  <c r="LA62" i="1" s="1"/>
  <c r="KW62" i="1"/>
  <c r="KW76" i="1" s="1"/>
  <c r="KV62" i="1"/>
  <c r="KT62" i="1"/>
  <c r="KS62" i="1"/>
  <c r="KQ62" i="1"/>
  <c r="KP62" i="1"/>
  <c r="KP76" i="1" s="1"/>
  <c r="KN62" i="1"/>
  <c r="KM62" i="1"/>
  <c r="KL62" i="1"/>
  <c r="KK62" i="1"/>
  <c r="KJ62" i="1"/>
  <c r="KJ76" i="1" s="1"/>
  <c r="KH62" i="1"/>
  <c r="KH76" i="1" s="1"/>
  <c r="KG62" i="1"/>
  <c r="KG76" i="1" s="1"/>
  <c r="KB62" i="1"/>
  <c r="KB76" i="1" s="1"/>
  <c r="KB83" i="1" s="1"/>
  <c r="KA62" i="1"/>
  <c r="KC62" i="1" s="1"/>
  <c r="JY62" i="1"/>
  <c r="JY76" i="1" s="1"/>
  <c r="JX62" i="1"/>
  <c r="JS62" i="1"/>
  <c r="JR62" i="1"/>
  <c r="JR76" i="1" s="1"/>
  <c r="JP62" i="1"/>
  <c r="JV62" i="1" s="1"/>
  <c r="JO62" i="1"/>
  <c r="JO76" i="1" s="1"/>
  <c r="JN62" i="1"/>
  <c r="JM62" i="1"/>
  <c r="JL62" i="1"/>
  <c r="JU62" i="1" s="1"/>
  <c r="JW62" i="1" s="1"/>
  <c r="JG62" i="1"/>
  <c r="JG76" i="1" s="1"/>
  <c r="JG83" i="1" s="1"/>
  <c r="JF62" i="1"/>
  <c r="JF76" i="1" s="1"/>
  <c r="JD62" i="1"/>
  <c r="JD76" i="1" s="1"/>
  <c r="JC62" i="1"/>
  <c r="JE62" i="1" s="1"/>
  <c r="IZ62" i="1"/>
  <c r="IT62" i="1"/>
  <c r="IR62" i="1"/>
  <c r="IQ62" i="1"/>
  <c r="IQ76" i="1" s="1"/>
  <c r="IP62" i="1"/>
  <c r="IO62" i="1"/>
  <c r="IN62" i="1"/>
  <c r="IN76" i="1" s="1"/>
  <c r="IL62" i="1"/>
  <c r="IL76" i="1" s="1"/>
  <c r="IL83" i="1" s="1"/>
  <c r="IK62" i="1"/>
  <c r="IK76" i="1" s="1"/>
  <c r="IC62" i="1"/>
  <c r="IC76" i="1" s="1"/>
  <c r="IC83" i="1" s="1"/>
  <c r="IB62" i="1"/>
  <c r="HZ62" i="1"/>
  <c r="HY62" i="1"/>
  <c r="HW62" i="1"/>
  <c r="HV62" i="1"/>
  <c r="HV76" i="1" s="1"/>
  <c r="HT62" i="1"/>
  <c r="HS62" i="1"/>
  <c r="HS76" i="1" s="1"/>
  <c r="HN62" i="1"/>
  <c r="HN76" i="1" s="1"/>
  <c r="HN83" i="1" s="1"/>
  <c r="HM62" i="1"/>
  <c r="HM76" i="1" s="1"/>
  <c r="HL62" i="1"/>
  <c r="HK62" i="1"/>
  <c r="HQ62" i="1" s="1"/>
  <c r="HJ62" i="1"/>
  <c r="HH62" i="1"/>
  <c r="HH76" i="1" s="1"/>
  <c r="HG62" i="1"/>
  <c r="HI62" i="1" s="1"/>
  <c r="HE62" i="1"/>
  <c r="HE76" i="1" s="1"/>
  <c r="HD62" i="1"/>
  <c r="GY62" i="1"/>
  <c r="GX62" i="1"/>
  <c r="GX76" i="1" s="1"/>
  <c r="GV62" i="1"/>
  <c r="GU62" i="1"/>
  <c r="GU76" i="1" s="1"/>
  <c r="GT62" i="1"/>
  <c r="GS62" i="1"/>
  <c r="GR62" i="1"/>
  <c r="GR76" i="1" s="1"/>
  <c r="GP62" i="1"/>
  <c r="GN62" i="1"/>
  <c r="GM62" i="1"/>
  <c r="GL62" i="1"/>
  <c r="GL76" i="1" s="1"/>
  <c r="GJ62" i="1"/>
  <c r="GJ76" i="1" s="1"/>
  <c r="GJ83" i="1" s="1"/>
  <c r="GI62" i="1"/>
  <c r="GK62" i="1" s="1"/>
  <c r="GG62" i="1"/>
  <c r="GG76" i="1" s="1"/>
  <c r="GF62" i="1"/>
  <c r="GD62" i="1"/>
  <c r="GC62" i="1"/>
  <c r="FZ62" i="1"/>
  <c r="FX62" i="1"/>
  <c r="FW62" i="1"/>
  <c r="FW76" i="1" s="1"/>
  <c r="FV62" i="1"/>
  <c r="FU62" i="1"/>
  <c r="FT62" i="1"/>
  <c r="FR62" i="1"/>
  <c r="FR76" i="1" s="1"/>
  <c r="FR83" i="1" s="1"/>
  <c r="FQ62" i="1"/>
  <c r="FQ76" i="1" s="1"/>
  <c r="FL62" i="1"/>
  <c r="FL76" i="1" s="1"/>
  <c r="FL83" i="1" s="1"/>
  <c r="FK62" i="1"/>
  <c r="FM62" i="1" s="1"/>
  <c r="FI62" i="1"/>
  <c r="FI76" i="1" s="1"/>
  <c r="FI83" i="1" s="1"/>
  <c r="FH62" i="1"/>
  <c r="FN62" i="1" s="1"/>
  <c r="FF62" i="1"/>
  <c r="FE62" i="1"/>
  <c r="FB62" i="1"/>
  <c r="EZ62" i="1"/>
  <c r="EY62" i="1"/>
  <c r="EY76" i="1" s="1"/>
  <c r="EX62" i="1"/>
  <c r="EW62" i="1"/>
  <c r="EV62" i="1"/>
  <c r="ET62" i="1"/>
  <c r="ET76" i="1" s="1"/>
  <c r="ES62" i="1"/>
  <c r="ES76" i="1" s="1"/>
  <c r="EQ62" i="1"/>
  <c r="EQ76" i="1" s="1"/>
  <c r="EQ83" i="1" s="1"/>
  <c r="EP62" i="1"/>
  <c r="EK62" i="1"/>
  <c r="EK76" i="1" s="1"/>
  <c r="EK83" i="1" s="1"/>
  <c r="EJ62" i="1"/>
  <c r="EH62" i="1"/>
  <c r="EG62" i="1"/>
  <c r="EE62" i="1"/>
  <c r="ED62" i="1"/>
  <c r="ED76" i="1" s="1"/>
  <c r="EB62" i="1"/>
  <c r="EA62" i="1"/>
  <c r="DV62" i="1"/>
  <c r="DS62" i="1"/>
  <c r="DR62" i="1"/>
  <c r="DP62" i="1"/>
  <c r="DP76" i="1" s="1"/>
  <c r="DO62" i="1"/>
  <c r="DQ62" i="1" s="1"/>
  <c r="DL62" i="1"/>
  <c r="DJ62" i="1"/>
  <c r="DI62" i="1"/>
  <c r="DG62" i="1"/>
  <c r="DF62" i="1"/>
  <c r="DF76" i="1" s="1"/>
  <c r="DF83" i="1" s="1"/>
  <c r="CX62" i="1"/>
  <c r="CX76" i="1" s="1"/>
  <c r="CW62" i="1"/>
  <c r="CW76" i="1" s="1"/>
  <c r="CU62" i="1"/>
  <c r="CU76" i="1" s="1"/>
  <c r="CU83" i="1" s="1"/>
  <c r="CT62" i="1"/>
  <c r="CV62" i="1" s="1"/>
  <c r="CR62" i="1"/>
  <c r="DA62" i="1" s="1"/>
  <c r="CQ62" i="1"/>
  <c r="CS62" i="1" s="1"/>
  <c r="CN62" i="1"/>
  <c r="CL62" i="1"/>
  <c r="CK62" i="1"/>
  <c r="CI62" i="1"/>
  <c r="CH62" i="1"/>
  <c r="CH76" i="1" s="1"/>
  <c r="CF62" i="1"/>
  <c r="CE62" i="1"/>
  <c r="BZ62" i="1"/>
  <c r="BZ76" i="1" s="1"/>
  <c r="BZ83" i="1" s="1"/>
  <c r="BY62" i="1"/>
  <c r="BY76" i="1" s="1"/>
  <c r="BW62" i="1"/>
  <c r="BW76" i="1" s="1"/>
  <c r="BW83" i="1" s="1"/>
  <c r="BV62" i="1"/>
  <c r="BV76" i="1" s="1"/>
  <c r="BT62" i="1"/>
  <c r="BT76" i="1" s="1"/>
  <c r="BT83" i="1" s="1"/>
  <c r="BS62" i="1"/>
  <c r="BU62" i="1" s="1"/>
  <c r="BQ62" i="1"/>
  <c r="CC62" i="1" s="1"/>
  <c r="BP62" i="1"/>
  <c r="BN62" i="1"/>
  <c r="BM62" i="1"/>
  <c r="BK62" i="1"/>
  <c r="BJ62" i="1"/>
  <c r="BJ76" i="1" s="1"/>
  <c r="BH62" i="1"/>
  <c r="BF62" i="1"/>
  <c r="BE62" i="1"/>
  <c r="BD62" i="1"/>
  <c r="BD76" i="1" s="1"/>
  <c r="BB62" i="1"/>
  <c r="BB76" i="1" s="1"/>
  <c r="BA62" i="1"/>
  <c r="BA76" i="1" s="1"/>
  <c r="AY62" i="1"/>
  <c r="AY76" i="1" s="1"/>
  <c r="AY83" i="1" s="1"/>
  <c r="AX62" i="1"/>
  <c r="AX76" i="1" s="1"/>
  <c r="AV62" i="1"/>
  <c r="AU62" i="1"/>
  <c r="AW62" i="1" s="1"/>
  <c r="AS62" i="1"/>
  <c r="AS76" i="1" s="1"/>
  <c r="AS83" i="1" s="1"/>
  <c r="AR62" i="1"/>
  <c r="AP62" i="1"/>
  <c r="AO62" i="1"/>
  <c r="AJ62" i="1"/>
  <c r="AI62" i="1"/>
  <c r="AI76" i="1" s="1"/>
  <c r="AH62" i="1"/>
  <c r="AG62" i="1"/>
  <c r="AF62" i="1"/>
  <c r="AF76" i="1" s="1"/>
  <c r="AD62" i="1"/>
  <c r="AD76" i="1" s="1"/>
  <c r="AD83" i="1" s="1"/>
  <c r="AC62" i="1"/>
  <c r="AC76" i="1" s="1"/>
  <c r="AA62" i="1"/>
  <c r="AA76" i="1" s="1"/>
  <c r="AA83" i="1" s="1"/>
  <c r="Z62" i="1"/>
  <c r="Z76" i="1" s="1"/>
  <c r="X62" i="1"/>
  <c r="X76" i="1" s="1"/>
  <c r="X83" i="1" s="1"/>
  <c r="W62" i="1"/>
  <c r="Y62" i="1" s="1"/>
  <c r="U62" i="1"/>
  <c r="U76" i="1" s="1"/>
  <c r="U83" i="1" s="1"/>
  <c r="T62" i="1"/>
  <c r="R62" i="1"/>
  <c r="Q62" i="1"/>
  <c r="O62" i="1"/>
  <c r="N62" i="1"/>
  <c r="N76" i="1" s="1"/>
  <c r="L62" i="1"/>
  <c r="K62" i="1"/>
  <c r="K76" i="1" s="1"/>
  <c r="J62" i="1"/>
  <c r="I62" i="1"/>
  <c r="H62" i="1"/>
  <c r="H76" i="1" s="1"/>
  <c r="F62" i="1"/>
  <c r="E62" i="1"/>
  <c r="E76" i="1" s="1"/>
  <c r="C62" i="1"/>
  <c r="B62" i="1"/>
  <c r="LM61" i="1"/>
  <c r="LJ61" i="1"/>
  <c r="LE61" i="1"/>
  <c r="LC61" i="1"/>
  <c r="LF61" i="1" s="1"/>
  <c r="LG61" i="1" s="1"/>
  <c r="LB61" i="1"/>
  <c r="LD61" i="1" s="1"/>
  <c r="LA61" i="1"/>
  <c r="KX61" i="1"/>
  <c r="KU61" i="1"/>
  <c r="KR61" i="1"/>
  <c r="KO61" i="1"/>
  <c r="KL61" i="1"/>
  <c r="KI61" i="1"/>
  <c r="KE61" i="1"/>
  <c r="KD61" i="1"/>
  <c r="KF61" i="1" s="1"/>
  <c r="KC61" i="1"/>
  <c r="JZ61" i="1"/>
  <c r="JW61" i="1"/>
  <c r="JV61" i="1"/>
  <c r="JU61" i="1"/>
  <c r="JT61" i="1"/>
  <c r="JQ61" i="1"/>
  <c r="JN61" i="1"/>
  <c r="JK61" i="1"/>
  <c r="JJ61" i="1"/>
  <c r="JI61" i="1"/>
  <c r="JH61" i="1"/>
  <c r="JE61" i="1"/>
  <c r="IZ61" i="1"/>
  <c r="JB61" i="1" s="1"/>
  <c r="IX61" i="1"/>
  <c r="IV61" i="1"/>
  <c r="IU61" i="1"/>
  <c r="IT61" i="1"/>
  <c r="IS61" i="1"/>
  <c r="IP61" i="1"/>
  <c r="IM61" i="1"/>
  <c r="IJ61" i="1"/>
  <c r="IH61" i="1"/>
  <c r="IW61" i="1" s="1"/>
  <c r="IY61" i="1" s="1"/>
  <c r="IF61" i="1"/>
  <c r="II61" i="1" s="1"/>
  <c r="IE61" i="1"/>
  <c r="IG61" i="1" s="1"/>
  <c r="ID61" i="1"/>
  <c r="IA61" i="1"/>
  <c r="HX61" i="1"/>
  <c r="HU61" i="1"/>
  <c r="HR61" i="1"/>
  <c r="HQ61" i="1"/>
  <c r="HP61" i="1"/>
  <c r="HO61" i="1"/>
  <c r="HL61" i="1"/>
  <c r="HI61" i="1"/>
  <c r="HF61" i="1"/>
  <c r="GZ61" i="1"/>
  <c r="GW61" i="1"/>
  <c r="GT61" i="1"/>
  <c r="GP61" i="1"/>
  <c r="GQ61" i="1" s="1"/>
  <c r="GO61" i="1"/>
  <c r="GN61" i="1"/>
  <c r="GK61" i="1"/>
  <c r="GH61" i="1"/>
  <c r="GE61" i="1"/>
  <c r="GA61" i="1"/>
  <c r="FZ61" i="1"/>
  <c r="GB61" i="1" s="1"/>
  <c r="FY61" i="1"/>
  <c r="FV61" i="1"/>
  <c r="FS61" i="1"/>
  <c r="FO61" i="1"/>
  <c r="FN61" i="1"/>
  <c r="FP61" i="1" s="1"/>
  <c r="FM61" i="1"/>
  <c r="FJ61" i="1"/>
  <c r="FG61" i="1"/>
  <c r="FD61" i="1"/>
  <c r="FC61" i="1"/>
  <c r="FB61" i="1"/>
  <c r="FA61" i="1"/>
  <c r="EX61" i="1"/>
  <c r="EU61" i="1"/>
  <c r="ER61" i="1"/>
  <c r="EN61" i="1"/>
  <c r="EO61" i="1" s="1"/>
  <c r="EM61" i="1"/>
  <c r="HA61" i="1" s="1"/>
  <c r="EL61" i="1"/>
  <c r="EI61" i="1"/>
  <c r="EF61" i="1"/>
  <c r="EC61" i="1"/>
  <c r="DV61" i="1"/>
  <c r="DU61" i="1"/>
  <c r="DW61" i="1" s="1"/>
  <c r="DT61" i="1"/>
  <c r="DQ61" i="1"/>
  <c r="DN61" i="1"/>
  <c r="DM61" i="1"/>
  <c r="DL61" i="1"/>
  <c r="DK61" i="1"/>
  <c r="DH61" i="1"/>
  <c r="DB61" i="1"/>
  <c r="DA61" i="1"/>
  <c r="CZ61" i="1"/>
  <c r="CY61" i="1"/>
  <c r="CV61" i="1"/>
  <c r="CS61" i="1"/>
  <c r="CO61" i="1"/>
  <c r="CN61" i="1"/>
  <c r="CP61" i="1" s="1"/>
  <c r="CM61" i="1"/>
  <c r="CJ61" i="1"/>
  <c r="CG61" i="1"/>
  <c r="CC61" i="1"/>
  <c r="CB61" i="1"/>
  <c r="CD61" i="1" s="1"/>
  <c r="CA61" i="1"/>
  <c r="BX61" i="1"/>
  <c r="BU61" i="1"/>
  <c r="BR61" i="1"/>
  <c r="BO61" i="1"/>
  <c r="BL61" i="1"/>
  <c r="BH61" i="1"/>
  <c r="DD61" i="1" s="1"/>
  <c r="BG61" i="1"/>
  <c r="BI61" i="1" s="1"/>
  <c r="BF61" i="1"/>
  <c r="BC61" i="1"/>
  <c r="AZ61" i="1"/>
  <c r="AW61" i="1"/>
  <c r="AT61" i="1"/>
  <c r="AQ61" i="1"/>
  <c r="AM61" i="1"/>
  <c r="DY61" i="1" s="1"/>
  <c r="AL61" i="1"/>
  <c r="AN61" i="1" s="1"/>
  <c r="AK61" i="1"/>
  <c r="AH61" i="1"/>
  <c r="AE61" i="1"/>
  <c r="AB61" i="1"/>
  <c r="Y61" i="1"/>
  <c r="V61" i="1"/>
  <c r="S61" i="1"/>
  <c r="P61" i="1"/>
  <c r="M61" i="1"/>
  <c r="J61" i="1"/>
  <c r="G61" i="1"/>
  <c r="D61" i="1"/>
  <c r="LM60" i="1"/>
  <c r="LJ60" i="1"/>
  <c r="LG60" i="1"/>
  <c r="LC60" i="1"/>
  <c r="LF60" i="1" s="1"/>
  <c r="LB60" i="1"/>
  <c r="LE60" i="1" s="1"/>
  <c r="LA60" i="1"/>
  <c r="KX60" i="1"/>
  <c r="KU60" i="1"/>
  <c r="KR60" i="1"/>
  <c r="KO60" i="1"/>
  <c r="KL60" i="1"/>
  <c r="KI60" i="1"/>
  <c r="KE60" i="1"/>
  <c r="KF60" i="1" s="1"/>
  <c r="KD60" i="1"/>
  <c r="KC60" i="1"/>
  <c r="JZ60" i="1"/>
  <c r="JV60" i="1"/>
  <c r="JU60" i="1"/>
  <c r="JW60" i="1" s="1"/>
  <c r="JT60" i="1"/>
  <c r="JQ60" i="1"/>
  <c r="JN60" i="1"/>
  <c r="JI60" i="1"/>
  <c r="JH60" i="1"/>
  <c r="JE60" i="1"/>
  <c r="JA60" i="1"/>
  <c r="IZ60" i="1"/>
  <c r="IU60" i="1"/>
  <c r="IT60" i="1"/>
  <c r="IV60" i="1" s="1"/>
  <c r="IS60" i="1"/>
  <c r="IP60" i="1"/>
  <c r="IM60" i="1"/>
  <c r="IF60" i="1"/>
  <c r="IE60" i="1"/>
  <c r="IG60" i="1" s="1"/>
  <c r="ID60" i="1"/>
  <c r="IA60" i="1"/>
  <c r="HX60" i="1"/>
  <c r="HU60" i="1"/>
  <c r="HQ60" i="1"/>
  <c r="II60" i="1" s="1"/>
  <c r="IX60" i="1" s="1"/>
  <c r="HP60" i="1"/>
  <c r="HO60" i="1"/>
  <c r="HL60" i="1"/>
  <c r="HI60" i="1"/>
  <c r="HF60" i="1"/>
  <c r="GZ60" i="1"/>
  <c r="GW60" i="1"/>
  <c r="GT60" i="1"/>
  <c r="GQ60" i="1"/>
  <c r="GP60" i="1"/>
  <c r="GO60" i="1"/>
  <c r="GN60" i="1"/>
  <c r="GK60" i="1"/>
  <c r="GH60" i="1"/>
  <c r="GE60" i="1"/>
  <c r="GA60" i="1"/>
  <c r="GB60" i="1" s="1"/>
  <c r="FZ60" i="1"/>
  <c r="FY60" i="1"/>
  <c r="FV60" i="1"/>
  <c r="FS60" i="1"/>
  <c r="FO60" i="1"/>
  <c r="FP60" i="1" s="1"/>
  <c r="FN60" i="1"/>
  <c r="FM60" i="1"/>
  <c r="FJ60" i="1"/>
  <c r="FG60" i="1"/>
  <c r="FC60" i="1"/>
  <c r="FB60" i="1"/>
  <c r="FD60" i="1" s="1"/>
  <c r="FA60" i="1"/>
  <c r="EX60" i="1"/>
  <c r="EU60" i="1"/>
  <c r="ER60" i="1"/>
  <c r="EN60" i="1"/>
  <c r="EM60" i="1"/>
  <c r="EO60" i="1" s="1"/>
  <c r="EL60" i="1"/>
  <c r="EI60" i="1"/>
  <c r="EF60" i="1"/>
  <c r="EC60" i="1"/>
  <c r="DV60" i="1"/>
  <c r="DU60" i="1"/>
  <c r="DW60" i="1" s="1"/>
  <c r="DT60" i="1"/>
  <c r="DQ60" i="1"/>
  <c r="DM60" i="1"/>
  <c r="DL60" i="1"/>
  <c r="DN60" i="1" s="1"/>
  <c r="DK60" i="1"/>
  <c r="DH60" i="1"/>
  <c r="DA60" i="1"/>
  <c r="CZ60" i="1"/>
  <c r="DB60" i="1" s="1"/>
  <c r="CY60" i="1"/>
  <c r="CV60" i="1"/>
  <c r="CS60" i="1"/>
  <c r="CO60" i="1"/>
  <c r="CP60" i="1" s="1"/>
  <c r="CN60" i="1"/>
  <c r="CM60" i="1"/>
  <c r="CJ60" i="1"/>
  <c r="CG60" i="1"/>
  <c r="CC60" i="1"/>
  <c r="CD60" i="1" s="1"/>
  <c r="CB60" i="1"/>
  <c r="CA60" i="1"/>
  <c r="BX60" i="1"/>
  <c r="BU60" i="1"/>
  <c r="BR60" i="1"/>
  <c r="BO60" i="1"/>
  <c r="BL60" i="1"/>
  <c r="BI60" i="1"/>
  <c r="BH60" i="1"/>
  <c r="BG60" i="1"/>
  <c r="DC60" i="1" s="1"/>
  <c r="BF60" i="1"/>
  <c r="BC60" i="1"/>
  <c r="AZ60" i="1"/>
  <c r="AW60" i="1"/>
  <c r="AT60" i="1"/>
  <c r="AQ60" i="1"/>
  <c r="AM60" i="1"/>
  <c r="AL60" i="1"/>
  <c r="AK60" i="1"/>
  <c r="AH60" i="1"/>
  <c r="AE60" i="1"/>
  <c r="AB60" i="1"/>
  <c r="Y60" i="1"/>
  <c r="V60" i="1"/>
  <c r="S60" i="1"/>
  <c r="P60" i="1"/>
  <c r="M60" i="1"/>
  <c r="J60" i="1"/>
  <c r="G60" i="1"/>
  <c r="D60" i="1"/>
  <c r="LM59" i="1"/>
  <c r="LJ59" i="1"/>
  <c r="LF59" i="1"/>
  <c r="LC59" i="1"/>
  <c r="LB59" i="1"/>
  <c r="LE59" i="1" s="1"/>
  <c r="LG59" i="1" s="1"/>
  <c r="LA59" i="1"/>
  <c r="KX59" i="1"/>
  <c r="KU59" i="1"/>
  <c r="KR59" i="1"/>
  <c r="KO59" i="1"/>
  <c r="KL59" i="1"/>
  <c r="KI59" i="1"/>
  <c r="KF59" i="1"/>
  <c r="KE59" i="1"/>
  <c r="KD59" i="1"/>
  <c r="KC59" i="1"/>
  <c r="JZ59" i="1"/>
  <c r="JV59" i="1"/>
  <c r="JW59" i="1" s="1"/>
  <c r="JU59" i="1"/>
  <c r="JT59" i="1"/>
  <c r="JQ59" i="1"/>
  <c r="JN59" i="1"/>
  <c r="JJ59" i="1"/>
  <c r="JI59" i="1"/>
  <c r="JK59" i="1" s="1"/>
  <c r="JH59" i="1"/>
  <c r="JE59" i="1"/>
  <c r="JB59" i="1"/>
  <c r="IU59" i="1"/>
  <c r="IT59" i="1"/>
  <c r="IV59" i="1" s="1"/>
  <c r="IS59" i="1"/>
  <c r="IP59" i="1"/>
  <c r="IM59" i="1"/>
  <c r="IF59" i="1"/>
  <c r="IG59" i="1" s="1"/>
  <c r="IE59" i="1"/>
  <c r="ID59" i="1"/>
  <c r="IA59" i="1"/>
  <c r="HX59" i="1"/>
  <c r="HU59" i="1"/>
  <c r="HQ59" i="1"/>
  <c r="II59" i="1" s="1"/>
  <c r="IX59" i="1" s="1"/>
  <c r="HP59" i="1"/>
  <c r="HO59" i="1"/>
  <c r="HL59" i="1"/>
  <c r="HI59" i="1"/>
  <c r="HF59" i="1"/>
  <c r="GZ59" i="1"/>
  <c r="GW59" i="1"/>
  <c r="GT59" i="1"/>
  <c r="GP59" i="1"/>
  <c r="GO59" i="1"/>
  <c r="GQ59" i="1" s="1"/>
  <c r="GN59" i="1"/>
  <c r="GK59" i="1"/>
  <c r="GH59" i="1"/>
  <c r="GE59" i="1"/>
  <c r="GB59" i="1"/>
  <c r="GA59" i="1"/>
  <c r="FZ59" i="1"/>
  <c r="FY59" i="1"/>
  <c r="FV59" i="1"/>
  <c r="FS59" i="1"/>
  <c r="FO59" i="1"/>
  <c r="FN59" i="1"/>
  <c r="FP59" i="1" s="1"/>
  <c r="FM59" i="1"/>
  <c r="FJ59" i="1"/>
  <c r="FG59" i="1"/>
  <c r="FC59" i="1"/>
  <c r="FB59" i="1"/>
  <c r="FD59" i="1" s="1"/>
  <c r="FA59" i="1"/>
  <c r="EX59" i="1"/>
  <c r="EU59" i="1"/>
  <c r="ER59" i="1"/>
  <c r="EN59" i="1"/>
  <c r="HB59" i="1" s="1"/>
  <c r="EM59" i="1"/>
  <c r="EO59" i="1" s="1"/>
  <c r="EL59" i="1"/>
  <c r="EI59" i="1"/>
  <c r="EF59" i="1"/>
  <c r="EC59" i="1"/>
  <c r="DV59" i="1"/>
  <c r="DW59" i="1" s="1"/>
  <c r="DU59" i="1"/>
  <c r="DT59" i="1"/>
  <c r="DQ59" i="1"/>
  <c r="DM59" i="1"/>
  <c r="DL59" i="1"/>
  <c r="DN59" i="1" s="1"/>
  <c r="DK59" i="1"/>
  <c r="DH59" i="1"/>
  <c r="DA59" i="1"/>
  <c r="CZ59" i="1"/>
  <c r="DB59" i="1" s="1"/>
  <c r="CY59" i="1"/>
  <c r="CV59" i="1"/>
  <c r="CS59" i="1"/>
  <c r="CP59" i="1"/>
  <c r="CO59" i="1"/>
  <c r="CN59" i="1"/>
  <c r="CM59" i="1"/>
  <c r="CJ59" i="1"/>
  <c r="CG59" i="1"/>
  <c r="CD59" i="1"/>
  <c r="CC59" i="1"/>
  <c r="CB59" i="1"/>
  <c r="CA59" i="1"/>
  <c r="BX59" i="1"/>
  <c r="BU59" i="1"/>
  <c r="BR59" i="1"/>
  <c r="BO59" i="1"/>
  <c r="BL59" i="1"/>
  <c r="BH59" i="1"/>
  <c r="BI59" i="1" s="1"/>
  <c r="BG59" i="1"/>
  <c r="DC59" i="1" s="1"/>
  <c r="BF59" i="1"/>
  <c r="BC59" i="1"/>
  <c r="AZ59" i="1"/>
  <c r="AW59" i="1"/>
  <c r="AT59" i="1"/>
  <c r="AQ59" i="1"/>
  <c r="AN59" i="1"/>
  <c r="AM59" i="1"/>
  <c r="AL59" i="1"/>
  <c r="AK59" i="1"/>
  <c r="AH59" i="1"/>
  <c r="AE59" i="1"/>
  <c r="AB59" i="1"/>
  <c r="Y59" i="1"/>
  <c r="V59" i="1"/>
  <c r="S59" i="1"/>
  <c r="P59" i="1"/>
  <c r="M59" i="1"/>
  <c r="J59" i="1"/>
  <c r="G59" i="1"/>
  <c r="D59" i="1"/>
  <c r="LM58" i="1"/>
  <c r="LJ58" i="1"/>
  <c r="LE58" i="1"/>
  <c r="LC58" i="1"/>
  <c r="LB58" i="1"/>
  <c r="LA58" i="1"/>
  <c r="KX58" i="1"/>
  <c r="KU58" i="1"/>
  <c r="KR58" i="1"/>
  <c r="KO58" i="1"/>
  <c r="KL58" i="1"/>
  <c r="KI58" i="1"/>
  <c r="KE58" i="1"/>
  <c r="KD58" i="1"/>
  <c r="KF58" i="1" s="1"/>
  <c r="KC58" i="1"/>
  <c r="JZ58" i="1"/>
  <c r="JV58" i="1"/>
  <c r="JU58" i="1"/>
  <c r="JW58" i="1" s="1"/>
  <c r="JT58" i="1"/>
  <c r="JQ58" i="1"/>
  <c r="JN58" i="1"/>
  <c r="JJ58" i="1"/>
  <c r="JI58" i="1"/>
  <c r="JK58" i="1" s="1"/>
  <c r="JH58" i="1"/>
  <c r="JE58" i="1"/>
  <c r="JB58" i="1"/>
  <c r="IU58" i="1"/>
  <c r="IV58" i="1" s="1"/>
  <c r="IT58" i="1"/>
  <c r="IS58" i="1"/>
  <c r="IP58" i="1"/>
  <c r="IM58" i="1"/>
  <c r="IF58" i="1"/>
  <c r="IE58" i="1"/>
  <c r="IH58" i="1" s="1"/>
  <c r="ID58" i="1"/>
  <c r="IA58" i="1"/>
  <c r="HX58" i="1"/>
  <c r="HU58" i="1"/>
  <c r="HQ58" i="1"/>
  <c r="HP58" i="1"/>
  <c r="HO58" i="1"/>
  <c r="HL58" i="1"/>
  <c r="HI58" i="1"/>
  <c r="HF58" i="1"/>
  <c r="HA58" i="1"/>
  <c r="GZ58" i="1"/>
  <c r="GW58" i="1"/>
  <c r="GT58" i="1"/>
  <c r="GP58" i="1"/>
  <c r="GO58" i="1"/>
  <c r="GQ58" i="1" s="1"/>
  <c r="GN58" i="1"/>
  <c r="GK58" i="1"/>
  <c r="GH58" i="1"/>
  <c r="GE58" i="1"/>
  <c r="GA58" i="1"/>
  <c r="FZ58" i="1"/>
  <c r="GB58" i="1" s="1"/>
  <c r="FY58" i="1"/>
  <c r="FV58" i="1"/>
  <c r="FS58" i="1"/>
  <c r="FO58" i="1"/>
  <c r="FP58" i="1" s="1"/>
  <c r="FN58" i="1"/>
  <c r="FM58" i="1"/>
  <c r="FJ58" i="1"/>
  <c r="FG58" i="1"/>
  <c r="FC58" i="1"/>
  <c r="FD58" i="1" s="1"/>
  <c r="FB58" i="1"/>
  <c r="FA58" i="1"/>
  <c r="EX58" i="1"/>
  <c r="EU58" i="1"/>
  <c r="ER58" i="1"/>
  <c r="EN58" i="1"/>
  <c r="HB58" i="1" s="1"/>
  <c r="EM58" i="1"/>
  <c r="EO58" i="1" s="1"/>
  <c r="EL58" i="1"/>
  <c r="EI58" i="1"/>
  <c r="EF58" i="1"/>
  <c r="EC58" i="1"/>
  <c r="DV58" i="1"/>
  <c r="DU58" i="1"/>
  <c r="DW58" i="1" s="1"/>
  <c r="DT58" i="1"/>
  <c r="DQ58" i="1"/>
  <c r="DM58" i="1"/>
  <c r="DL58" i="1"/>
  <c r="DN58" i="1" s="1"/>
  <c r="DK58" i="1"/>
  <c r="DH58" i="1"/>
  <c r="DA58" i="1"/>
  <c r="CZ58" i="1"/>
  <c r="DB58" i="1" s="1"/>
  <c r="CY58" i="1"/>
  <c r="CV58" i="1"/>
  <c r="CS58" i="1"/>
  <c r="CO58" i="1"/>
  <c r="CN58" i="1"/>
  <c r="CP58" i="1" s="1"/>
  <c r="CM58" i="1"/>
  <c r="CJ58" i="1"/>
  <c r="CG58" i="1"/>
  <c r="CC58" i="1"/>
  <c r="CD58" i="1" s="1"/>
  <c r="CB58" i="1"/>
  <c r="CA58" i="1"/>
  <c r="BX58" i="1"/>
  <c r="BU58" i="1"/>
  <c r="BR58" i="1"/>
  <c r="BO58" i="1"/>
  <c r="BL58" i="1"/>
  <c r="BI58" i="1"/>
  <c r="BH58" i="1"/>
  <c r="DD58" i="1" s="1"/>
  <c r="DY58" i="1" s="1"/>
  <c r="BG58" i="1"/>
  <c r="DC58" i="1" s="1"/>
  <c r="DE58" i="1" s="1"/>
  <c r="BF58" i="1"/>
  <c r="BC58" i="1"/>
  <c r="AZ58" i="1"/>
  <c r="AW58" i="1"/>
  <c r="AT58" i="1"/>
  <c r="AQ58" i="1"/>
  <c r="AM58" i="1"/>
  <c r="AL58" i="1"/>
  <c r="AN58" i="1" s="1"/>
  <c r="AK58" i="1"/>
  <c r="AH58" i="1"/>
  <c r="AE58" i="1"/>
  <c r="AB58" i="1"/>
  <c r="Y58" i="1"/>
  <c r="V58" i="1"/>
  <c r="S58" i="1"/>
  <c r="P58" i="1"/>
  <c r="M58" i="1"/>
  <c r="J58" i="1"/>
  <c r="G58" i="1"/>
  <c r="D58" i="1"/>
  <c r="LM57" i="1"/>
  <c r="LJ57" i="1"/>
  <c r="LF57" i="1"/>
  <c r="LD57" i="1"/>
  <c r="LC57" i="1"/>
  <c r="LB57" i="1"/>
  <c r="LE57" i="1" s="1"/>
  <c r="LA57" i="1"/>
  <c r="KX57" i="1"/>
  <c r="KU57" i="1"/>
  <c r="KR57" i="1"/>
  <c r="KO57" i="1"/>
  <c r="KL57" i="1"/>
  <c r="KI57" i="1"/>
  <c r="KE57" i="1"/>
  <c r="KD57" i="1"/>
  <c r="KF57" i="1" s="1"/>
  <c r="KC57" i="1"/>
  <c r="JZ57" i="1"/>
  <c r="JV57" i="1"/>
  <c r="JW57" i="1" s="1"/>
  <c r="JU57" i="1"/>
  <c r="JT57" i="1"/>
  <c r="JQ57" i="1"/>
  <c r="JN57" i="1"/>
  <c r="JJ57" i="1"/>
  <c r="JK57" i="1" s="1"/>
  <c r="JI57" i="1"/>
  <c r="JH57" i="1"/>
  <c r="JE57" i="1"/>
  <c r="JB57" i="1"/>
  <c r="IV57" i="1"/>
  <c r="IU57" i="1"/>
  <c r="IT57" i="1"/>
  <c r="IS57" i="1"/>
  <c r="IP57" i="1"/>
  <c r="IM57" i="1"/>
  <c r="IH57" i="1"/>
  <c r="IF57" i="1"/>
  <c r="IE57" i="1"/>
  <c r="ID57" i="1"/>
  <c r="IA57" i="1"/>
  <c r="HX57" i="1"/>
  <c r="HU57" i="1"/>
  <c r="HQ57" i="1"/>
  <c r="HP57" i="1"/>
  <c r="HR57" i="1" s="1"/>
  <c r="HO57" i="1"/>
  <c r="HL57" i="1"/>
  <c r="HI57" i="1"/>
  <c r="HF57" i="1"/>
  <c r="HB57" i="1"/>
  <c r="GZ57" i="1"/>
  <c r="GW57" i="1"/>
  <c r="GT57" i="1"/>
  <c r="GP57" i="1"/>
  <c r="GO57" i="1"/>
  <c r="GQ57" i="1" s="1"/>
  <c r="GN57" i="1"/>
  <c r="GK57" i="1"/>
  <c r="GH57" i="1"/>
  <c r="GE57" i="1"/>
  <c r="GA57" i="1"/>
  <c r="FZ57" i="1"/>
  <c r="GB57" i="1" s="1"/>
  <c r="FY57" i="1"/>
  <c r="FV57" i="1"/>
  <c r="FS57" i="1"/>
  <c r="FP57" i="1"/>
  <c r="FO57" i="1"/>
  <c r="FN57" i="1"/>
  <c r="FM57" i="1"/>
  <c r="FJ57" i="1"/>
  <c r="FG57" i="1"/>
  <c r="FC57" i="1"/>
  <c r="FB57" i="1"/>
  <c r="FD57" i="1" s="1"/>
  <c r="FA57" i="1"/>
  <c r="EX57" i="1"/>
  <c r="EU57" i="1"/>
  <c r="ER57" i="1"/>
  <c r="EN57" i="1"/>
  <c r="EO57" i="1" s="1"/>
  <c r="EM57" i="1"/>
  <c r="HA57" i="1" s="1"/>
  <c r="HC57" i="1" s="1"/>
  <c r="EL57" i="1"/>
  <c r="EI57" i="1"/>
  <c r="EF57" i="1"/>
  <c r="EC57" i="1"/>
  <c r="DV57" i="1"/>
  <c r="DW57" i="1" s="1"/>
  <c r="DU57" i="1"/>
  <c r="DT57" i="1"/>
  <c r="DQ57" i="1"/>
  <c r="DM57" i="1"/>
  <c r="DL57" i="1"/>
  <c r="DN57" i="1" s="1"/>
  <c r="DK57" i="1"/>
  <c r="DH57" i="1"/>
  <c r="DA57" i="1"/>
  <c r="CZ57" i="1"/>
  <c r="DB57" i="1" s="1"/>
  <c r="CY57" i="1"/>
  <c r="CV57" i="1"/>
  <c r="CS57" i="1"/>
  <c r="CO57" i="1"/>
  <c r="CN57" i="1"/>
  <c r="CP57" i="1" s="1"/>
  <c r="CM57" i="1"/>
  <c r="CJ57" i="1"/>
  <c r="CG57" i="1"/>
  <c r="CD57" i="1"/>
  <c r="CC57" i="1"/>
  <c r="CB57" i="1"/>
  <c r="CA57" i="1"/>
  <c r="BX57" i="1"/>
  <c r="BU57" i="1"/>
  <c r="BR57" i="1"/>
  <c r="BO57" i="1"/>
  <c r="BL57" i="1"/>
  <c r="BH57" i="1"/>
  <c r="DD57" i="1" s="1"/>
  <c r="BG57" i="1"/>
  <c r="BI57" i="1" s="1"/>
  <c r="BF57" i="1"/>
  <c r="BC57" i="1"/>
  <c r="AZ57" i="1"/>
  <c r="AW57" i="1"/>
  <c r="AT57" i="1"/>
  <c r="AQ57" i="1"/>
  <c r="AM57" i="1"/>
  <c r="AL57" i="1"/>
  <c r="AN57" i="1" s="1"/>
  <c r="AK57" i="1"/>
  <c r="AH57" i="1"/>
  <c r="AE57" i="1"/>
  <c r="AB57" i="1"/>
  <c r="Y57" i="1"/>
  <c r="V57" i="1"/>
  <c r="S57" i="1"/>
  <c r="P57" i="1"/>
  <c r="M57" i="1"/>
  <c r="J57" i="1"/>
  <c r="G57" i="1"/>
  <c r="D57" i="1"/>
  <c r="LL56" i="1"/>
  <c r="LK56" i="1"/>
  <c r="LM56" i="1" s="1"/>
  <c r="LI56" i="1"/>
  <c r="LJ56" i="1" s="1"/>
  <c r="LH56" i="1"/>
  <c r="LC56" i="1"/>
  <c r="LA56" i="1"/>
  <c r="KZ56" i="1"/>
  <c r="KY56" i="1"/>
  <c r="KW56" i="1"/>
  <c r="KV56" i="1"/>
  <c r="KX56" i="1" s="1"/>
  <c r="KT56" i="1"/>
  <c r="KS56" i="1"/>
  <c r="KU56" i="1" s="1"/>
  <c r="KQ56" i="1"/>
  <c r="KP56" i="1"/>
  <c r="KR56" i="1" s="1"/>
  <c r="KN56" i="1"/>
  <c r="KM56" i="1"/>
  <c r="KO56" i="1" s="1"/>
  <c r="KK56" i="1"/>
  <c r="KL56" i="1" s="1"/>
  <c r="KJ56" i="1"/>
  <c r="KE56" i="1"/>
  <c r="KC56" i="1"/>
  <c r="KB56" i="1"/>
  <c r="KA56" i="1"/>
  <c r="JY56" i="1"/>
  <c r="JU56" i="1"/>
  <c r="JS56" i="1"/>
  <c r="JR56" i="1"/>
  <c r="JT56" i="1" s="1"/>
  <c r="JP56" i="1"/>
  <c r="JO56" i="1"/>
  <c r="JQ56" i="1" s="1"/>
  <c r="JM56" i="1"/>
  <c r="JL56" i="1"/>
  <c r="JI56" i="1"/>
  <c r="JG56" i="1"/>
  <c r="JH56" i="1" s="1"/>
  <c r="JF56" i="1"/>
  <c r="JE56" i="1"/>
  <c r="JD56" i="1"/>
  <c r="JC56" i="1"/>
  <c r="JA56" i="1"/>
  <c r="IZ56" i="1"/>
  <c r="IR56" i="1"/>
  <c r="IQ56" i="1"/>
  <c r="IT56" i="1" s="1"/>
  <c r="IO56" i="1"/>
  <c r="IN56" i="1"/>
  <c r="IL56" i="1"/>
  <c r="IK56" i="1"/>
  <c r="IM56" i="1" s="1"/>
  <c r="IC56" i="1"/>
  <c r="IB56" i="1"/>
  <c r="HZ56" i="1"/>
  <c r="HY56" i="1"/>
  <c r="IE56" i="1" s="1"/>
  <c r="HW56" i="1"/>
  <c r="HV56" i="1"/>
  <c r="HX56" i="1" s="1"/>
  <c r="HT56" i="1"/>
  <c r="HS56" i="1"/>
  <c r="HU56" i="1" s="1"/>
  <c r="HN56" i="1"/>
  <c r="HM56" i="1"/>
  <c r="HO56" i="1" s="1"/>
  <c r="HK56" i="1"/>
  <c r="HJ56" i="1"/>
  <c r="HI56" i="1"/>
  <c r="HH56" i="1"/>
  <c r="HG56" i="1"/>
  <c r="HE56" i="1"/>
  <c r="HD56" i="1"/>
  <c r="GY56" i="1"/>
  <c r="GX56" i="1"/>
  <c r="GZ56" i="1" s="1"/>
  <c r="GV56" i="1"/>
  <c r="GU56" i="1"/>
  <c r="GW56" i="1" s="1"/>
  <c r="GS56" i="1"/>
  <c r="GT56" i="1" s="1"/>
  <c r="GR56" i="1"/>
  <c r="GN56" i="1"/>
  <c r="GM56" i="1"/>
  <c r="GL56" i="1"/>
  <c r="GK56" i="1"/>
  <c r="GJ56" i="1"/>
  <c r="GI56" i="1"/>
  <c r="GG56" i="1"/>
  <c r="GP56" i="1" s="1"/>
  <c r="GF56" i="1"/>
  <c r="GE56" i="1"/>
  <c r="GD56" i="1"/>
  <c r="GC56" i="1"/>
  <c r="FX56" i="1"/>
  <c r="FY56" i="1" s="1"/>
  <c r="FW56" i="1"/>
  <c r="FU56" i="1"/>
  <c r="FV56" i="1" s="1"/>
  <c r="FT56" i="1"/>
  <c r="FR56" i="1"/>
  <c r="FQ56" i="1"/>
  <c r="FS56" i="1" s="1"/>
  <c r="FO56" i="1"/>
  <c r="FL56" i="1"/>
  <c r="FK56" i="1"/>
  <c r="FM56" i="1" s="1"/>
  <c r="FI56" i="1"/>
  <c r="FH56" i="1"/>
  <c r="FJ56" i="1" s="1"/>
  <c r="FF56" i="1"/>
  <c r="FE56" i="1"/>
  <c r="FC56" i="1"/>
  <c r="EZ56" i="1"/>
  <c r="EY56" i="1"/>
  <c r="FA56" i="1" s="1"/>
  <c r="EW56" i="1"/>
  <c r="EX56" i="1" s="1"/>
  <c r="EV56" i="1"/>
  <c r="ET56" i="1"/>
  <c r="ES56" i="1"/>
  <c r="FB56" i="1" s="1"/>
  <c r="EQ56" i="1"/>
  <c r="ER56" i="1" s="1"/>
  <c r="EP56" i="1"/>
  <c r="EM56" i="1"/>
  <c r="EK56" i="1"/>
  <c r="EJ56" i="1"/>
  <c r="EH56" i="1"/>
  <c r="EG56" i="1"/>
  <c r="EI56" i="1" s="1"/>
  <c r="EE56" i="1"/>
  <c r="ED56" i="1"/>
  <c r="EF56" i="1" s="1"/>
  <c r="EB56" i="1"/>
  <c r="EA56" i="1"/>
  <c r="EC56" i="1" s="1"/>
  <c r="DU56" i="1"/>
  <c r="DW56" i="1" s="1"/>
  <c r="DS56" i="1"/>
  <c r="DV56" i="1" s="1"/>
  <c r="DR56" i="1"/>
  <c r="DP56" i="1"/>
  <c r="DO56" i="1"/>
  <c r="DQ56" i="1" s="1"/>
  <c r="DM56" i="1"/>
  <c r="DK56" i="1"/>
  <c r="DJ56" i="1"/>
  <c r="DI56" i="1"/>
  <c r="DG56" i="1"/>
  <c r="DF56" i="1"/>
  <c r="DL56" i="1" s="1"/>
  <c r="CX56" i="1"/>
  <c r="CW56" i="1"/>
  <c r="CY56" i="1" s="1"/>
  <c r="CU56" i="1"/>
  <c r="CV56" i="1" s="1"/>
  <c r="CT56" i="1"/>
  <c r="CS56" i="1"/>
  <c r="CR56" i="1"/>
  <c r="CQ56" i="1"/>
  <c r="CO56" i="1"/>
  <c r="CL56" i="1"/>
  <c r="CK56" i="1"/>
  <c r="CM56" i="1" s="1"/>
  <c r="CI56" i="1"/>
  <c r="CH56" i="1"/>
  <c r="CJ56" i="1" s="1"/>
  <c r="CF56" i="1"/>
  <c r="CE56" i="1"/>
  <c r="CG56" i="1" s="1"/>
  <c r="CB56" i="1"/>
  <c r="BZ56" i="1"/>
  <c r="BY56" i="1"/>
  <c r="CA56" i="1" s="1"/>
  <c r="BW56" i="1"/>
  <c r="BX56" i="1" s="1"/>
  <c r="BV56" i="1"/>
  <c r="BU56" i="1"/>
  <c r="BT56" i="1"/>
  <c r="BS56" i="1"/>
  <c r="BR56" i="1"/>
  <c r="BQ56" i="1"/>
  <c r="BP56" i="1"/>
  <c r="BO56" i="1"/>
  <c r="BN56" i="1"/>
  <c r="BM56" i="1"/>
  <c r="BK56" i="1"/>
  <c r="BJ56" i="1"/>
  <c r="BL56" i="1" s="1"/>
  <c r="BG56" i="1"/>
  <c r="BE56" i="1"/>
  <c r="BD56" i="1"/>
  <c r="BF56" i="1" s="1"/>
  <c r="BB56" i="1"/>
  <c r="BH56" i="1" s="1"/>
  <c r="BA56" i="1"/>
  <c r="BC56" i="1" s="1"/>
  <c r="AY56" i="1"/>
  <c r="AZ56" i="1" s="1"/>
  <c r="AX56" i="1"/>
  <c r="AW56" i="1"/>
  <c r="AV56" i="1"/>
  <c r="AU56" i="1"/>
  <c r="AR56" i="1"/>
  <c r="AQ56" i="1"/>
  <c r="AP56" i="1"/>
  <c r="AO56" i="1"/>
  <c r="AJ56" i="1"/>
  <c r="AI56" i="1"/>
  <c r="AK56" i="1" s="1"/>
  <c r="AG56" i="1"/>
  <c r="AF56" i="1"/>
  <c r="AH56" i="1" s="1"/>
  <c r="AD56" i="1"/>
  <c r="AC56" i="1"/>
  <c r="AE56" i="1" s="1"/>
  <c r="AA56" i="1"/>
  <c r="AB56" i="1" s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I56" i="1"/>
  <c r="AM56" i="1" s="1"/>
  <c r="H56" i="1"/>
  <c r="F56" i="1"/>
  <c r="E56" i="1"/>
  <c r="G56" i="1" s="1"/>
  <c r="C56" i="1"/>
  <c r="B56" i="1"/>
  <c r="LM55" i="1"/>
  <c r="LJ55" i="1"/>
  <c r="LF55" i="1"/>
  <c r="LE55" i="1"/>
  <c r="LD55" i="1"/>
  <c r="LC55" i="1"/>
  <c r="LB55" i="1"/>
  <c r="LA55" i="1"/>
  <c r="KX55" i="1"/>
  <c r="KU55" i="1"/>
  <c r="KR55" i="1"/>
  <c r="KO55" i="1"/>
  <c r="KL55" i="1"/>
  <c r="KI55" i="1"/>
  <c r="KH55" i="1"/>
  <c r="KE55" i="1"/>
  <c r="KC55" i="1"/>
  <c r="JX55" i="1"/>
  <c r="JV55" i="1"/>
  <c r="JU55" i="1"/>
  <c r="JW55" i="1" s="1"/>
  <c r="JT55" i="1"/>
  <c r="JQ55" i="1"/>
  <c r="JN55" i="1"/>
  <c r="JJ55" i="1"/>
  <c r="JI55" i="1"/>
  <c r="JK55" i="1" s="1"/>
  <c r="JH55" i="1"/>
  <c r="JE55" i="1"/>
  <c r="JB55" i="1"/>
  <c r="IV55" i="1"/>
  <c r="IU55" i="1"/>
  <c r="IT55" i="1"/>
  <c r="IS55" i="1"/>
  <c r="IP55" i="1"/>
  <c r="IM55" i="1"/>
  <c r="IH55" i="1"/>
  <c r="IW55" i="1" s="1"/>
  <c r="IF55" i="1"/>
  <c r="IE55" i="1"/>
  <c r="IG55" i="1" s="1"/>
  <c r="ID55" i="1"/>
  <c r="IA55" i="1"/>
  <c r="HX55" i="1"/>
  <c r="HU55" i="1"/>
  <c r="HR55" i="1"/>
  <c r="HQ55" i="1"/>
  <c r="II55" i="1" s="1"/>
  <c r="IX55" i="1" s="1"/>
  <c r="HP55" i="1"/>
  <c r="HO55" i="1"/>
  <c r="HL55" i="1"/>
  <c r="HI55" i="1"/>
  <c r="HF55" i="1"/>
  <c r="HB55" i="1"/>
  <c r="GZ55" i="1"/>
  <c r="GW55" i="1"/>
  <c r="GT55" i="1"/>
  <c r="GP55" i="1"/>
  <c r="GO55" i="1"/>
  <c r="GQ55" i="1" s="1"/>
  <c r="GN55" i="1"/>
  <c r="GK55" i="1"/>
  <c r="GH55" i="1"/>
  <c r="GE55" i="1"/>
  <c r="GA55" i="1"/>
  <c r="FZ55" i="1"/>
  <c r="GB55" i="1" s="1"/>
  <c r="FY55" i="1"/>
  <c r="FV55" i="1"/>
  <c r="FS55" i="1"/>
  <c r="FO55" i="1"/>
  <c r="FN55" i="1"/>
  <c r="FP55" i="1" s="1"/>
  <c r="FM55" i="1"/>
  <c r="FJ55" i="1"/>
  <c r="FG55" i="1"/>
  <c r="FD55" i="1"/>
  <c r="FC55" i="1"/>
  <c r="FB55" i="1"/>
  <c r="FA55" i="1"/>
  <c r="EX55" i="1"/>
  <c r="EU55" i="1"/>
  <c r="ER55" i="1"/>
  <c r="EN55" i="1"/>
  <c r="EM55" i="1"/>
  <c r="HA55" i="1" s="1"/>
  <c r="HC55" i="1" s="1"/>
  <c r="EL55" i="1"/>
  <c r="EI55" i="1"/>
  <c r="EF55" i="1"/>
  <c r="EC55" i="1"/>
  <c r="DV55" i="1"/>
  <c r="DU55" i="1"/>
  <c r="DW55" i="1" s="1"/>
  <c r="DT55" i="1"/>
  <c r="DQ55" i="1"/>
  <c r="DN55" i="1"/>
  <c r="DM55" i="1"/>
  <c r="DL55" i="1"/>
  <c r="DK55" i="1"/>
  <c r="DH55" i="1"/>
  <c r="DA55" i="1"/>
  <c r="CZ55" i="1"/>
  <c r="DB55" i="1" s="1"/>
  <c r="CY55" i="1"/>
  <c r="CV55" i="1"/>
  <c r="CS55" i="1"/>
  <c r="CO55" i="1"/>
  <c r="CN55" i="1"/>
  <c r="CP55" i="1" s="1"/>
  <c r="CM55" i="1"/>
  <c r="CJ55" i="1"/>
  <c r="CG55" i="1"/>
  <c r="CC55" i="1"/>
  <c r="CB55" i="1"/>
  <c r="CD55" i="1" s="1"/>
  <c r="CA55" i="1"/>
  <c r="BX55" i="1"/>
  <c r="BU55" i="1"/>
  <c r="BR55" i="1"/>
  <c r="BO55" i="1"/>
  <c r="BL55" i="1"/>
  <c r="BI55" i="1"/>
  <c r="BH55" i="1"/>
  <c r="DD55" i="1" s="1"/>
  <c r="BG55" i="1"/>
  <c r="BF55" i="1"/>
  <c r="BC55" i="1"/>
  <c r="AZ55" i="1"/>
  <c r="AW55" i="1"/>
  <c r="AT55" i="1"/>
  <c r="AQ55" i="1"/>
  <c r="AM55" i="1"/>
  <c r="DY55" i="1" s="1"/>
  <c r="AL55" i="1"/>
  <c r="AN55" i="1" s="1"/>
  <c r="AK55" i="1"/>
  <c r="AH55" i="1"/>
  <c r="AE55" i="1"/>
  <c r="AB55" i="1"/>
  <c r="Y55" i="1"/>
  <c r="V55" i="1"/>
  <c r="S55" i="1"/>
  <c r="P55" i="1"/>
  <c r="M55" i="1"/>
  <c r="J55" i="1"/>
  <c r="G55" i="1"/>
  <c r="D55" i="1"/>
  <c r="LM54" i="1"/>
  <c r="LJ54" i="1"/>
  <c r="LF54" i="1"/>
  <c r="LD54" i="1"/>
  <c r="LC54" i="1"/>
  <c r="LB54" i="1"/>
  <c r="LA54" i="1"/>
  <c r="KX54" i="1"/>
  <c r="KU54" i="1"/>
  <c r="KR54" i="1"/>
  <c r="KO54" i="1"/>
  <c r="KL54" i="1"/>
  <c r="KH54" i="1"/>
  <c r="KH56" i="1" s="1"/>
  <c r="KG54" i="1"/>
  <c r="KE54" i="1"/>
  <c r="KD54" i="1"/>
  <c r="KF54" i="1" s="1"/>
  <c r="KC54" i="1"/>
  <c r="JZ54" i="1"/>
  <c r="JV54" i="1"/>
  <c r="JU54" i="1"/>
  <c r="JW54" i="1" s="1"/>
  <c r="JT54" i="1"/>
  <c r="JQ54" i="1"/>
  <c r="JN54" i="1"/>
  <c r="JJ54" i="1"/>
  <c r="JI54" i="1"/>
  <c r="JK54" i="1" s="1"/>
  <c r="JH54" i="1"/>
  <c r="JE54" i="1"/>
  <c r="JB54" i="1"/>
  <c r="IV54" i="1"/>
  <c r="IU54" i="1"/>
  <c r="IT54" i="1"/>
  <c r="IS54" i="1"/>
  <c r="IP54" i="1"/>
  <c r="IM54" i="1"/>
  <c r="IF54" i="1"/>
  <c r="IE54" i="1"/>
  <c r="ID54" i="1"/>
  <c r="IA54" i="1"/>
  <c r="HX54" i="1"/>
  <c r="HU54" i="1"/>
  <c r="HR54" i="1"/>
  <c r="HQ54" i="1"/>
  <c r="II54" i="1" s="1"/>
  <c r="IX54" i="1" s="1"/>
  <c r="HP54" i="1"/>
  <c r="HO54" i="1"/>
  <c r="HL54" i="1"/>
  <c r="HI54" i="1"/>
  <c r="HF54" i="1"/>
  <c r="GZ54" i="1"/>
  <c r="GW54" i="1"/>
  <c r="GT54" i="1"/>
  <c r="GQ54" i="1"/>
  <c r="GP54" i="1"/>
  <c r="GO54" i="1"/>
  <c r="GN54" i="1"/>
  <c r="GK54" i="1"/>
  <c r="GH54" i="1"/>
  <c r="GE54" i="1"/>
  <c r="GA54" i="1"/>
  <c r="FZ54" i="1"/>
  <c r="GB54" i="1" s="1"/>
  <c r="FY54" i="1"/>
  <c r="FV54" i="1"/>
  <c r="FS54" i="1"/>
  <c r="FO54" i="1"/>
  <c r="FP54" i="1" s="1"/>
  <c r="FN54" i="1"/>
  <c r="FM54" i="1"/>
  <c r="FJ54" i="1"/>
  <c r="FG54" i="1"/>
  <c r="FD54" i="1"/>
  <c r="FC54" i="1"/>
  <c r="FB54" i="1"/>
  <c r="FA54" i="1"/>
  <c r="EX54" i="1"/>
  <c r="EU54" i="1"/>
  <c r="ER54" i="1"/>
  <c r="EN54" i="1"/>
  <c r="EM54" i="1"/>
  <c r="EO54" i="1" s="1"/>
  <c r="EL54" i="1"/>
  <c r="EI54" i="1"/>
  <c r="EF54" i="1"/>
  <c r="EC54" i="1"/>
  <c r="DV54" i="1"/>
  <c r="DU54" i="1"/>
  <c r="DW54" i="1" s="1"/>
  <c r="DT54" i="1"/>
  <c r="DQ54" i="1"/>
  <c r="DM54" i="1"/>
  <c r="DL54" i="1"/>
  <c r="DN54" i="1" s="1"/>
  <c r="DK54" i="1"/>
  <c r="DH54" i="1"/>
  <c r="DA54" i="1"/>
  <c r="CZ54" i="1"/>
  <c r="DB54" i="1" s="1"/>
  <c r="CY54" i="1"/>
  <c r="CV54" i="1"/>
  <c r="CS54" i="1"/>
  <c r="CO54" i="1"/>
  <c r="CN54" i="1"/>
  <c r="CM54" i="1"/>
  <c r="CJ54" i="1"/>
  <c r="CG54" i="1"/>
  <c r="CC54" i="1"/>
  <c r="CD54" i="1" s="1"/>
  <c r="CB54" i="1"/>
  <c r="CA54" i="1"/>
  <c r="BX54" i="1"/>
  <c r="BU54" i="1"/>
  <c r="BR54" i="1"/>
  <c r="BO54" i="1"/>
  <c r="BL54" i="1"/>
  <c r="BH54" i="1"/>
  <c r="BG54" i="1"/>
  <c r="DC54" i="1" s="1"/>
  <c r="BF54" i="1"/>
  <c r="BC54" i="1"/>
  <c r="AZ54" i="1"/>
  <c r="AW54" i="1"/>
  <c r="AT54" i="1"/>
  <c r="AQ54" i="1"/>
  <c r="AM54" i="1"/>
  <c r="AL54" i="1"/>
  <c r="AN54" i="1" s="1"/>
  <c r="AK54" i="1"/>
  <c r="AH54" i="1"/>
  <c r="AE54" i="1"/>
  <c r="AB54" i="1"/>
  <c r="Y54" i="1"/>
  <c r="V54" i="1"/>
  <c r="S54" i="1"/>
  <c r="P54" i="1"/>
  <c r="M54" i="1"/>
  <c r="J54" i="1"/>
  <c r="G54" i="1"/>
  <c r="D54" i="1"/>
  <c r="LM53" i="1"/>
  <c r="LJ53" i="1"/>
  <c r="LF53" i="1"/>
  <c r="LD53" i="1"/>
  <c r="LC53" i="1"/>
  <c r="LB53" i="1"/>
  <c r="LA53" i="1"/>
  <c r="KX53" i="1"/>
  <c r="KU53" i="1"/>
  <c r="KR53" i="1"/>
  <c r="KO53" i="1"/>
  <c r="KL53" i="1"/>
  <c r="KG53" i="1"/>
  <c r="KE53" i="1"/>
  <c r="KD53" i="1"/>
  <c r="KF53" i="1" s="1"/>
  <c r="KC53" i="1"/>
  <c r="JZ53" i="1"/>
  <c r="JW53" i="1"/>
  <c r="JV53" i="1"/>
  <c r="JU53" i="1"/>
  <c r="JT53" i="1"/>
  <c r="JQ53" i="1"/>
  <c r="JN53" i="1"/>
  <c r="JJ53" i="1"/>
  <c r="JI53" i="1"/>
  <c r="JK53" i="1" s="1"/>
  <c r="JH53" i="1"/>
  <c r="JE53" i="1"/>
  <c r="JB53" i="1"/>
  <c r="IU53" i="1"/>
  <c r="IV53" i="1" s="1"/>
  <c r="IT53" i="1"/>
  <c r="IS53" i="1"/>
  <c r="IP53" i="1"/>
  <c r="IM53" i="1"/>
  <c r="IG53" i="1"/>
  <c r="IF53" i="1"/>
  <c r="IE53" i="1"/>
  <c r="IH53" i="1" s="1"/>
  <c r="ID53" i="1"/>
  <c r="IA53" i="1"/>
  <c r="HX53" i="1"/>
  <c r="HU53" i="1"/>
  <c r="HQ53" i="1"/>
  <c r="HP53" i="1"/>
  <c r="HO53" i="1"/>
  <c r="HL53" i="1"/>
  <c r="HI53" i="1"/>
  <c r="HF53" i="1"/>
  <c r="GZ53" i="1"/>
  <c r="GW53" i="1"/>
  <c r="GT53" i="1"/>
  <c r="GP53" i="1"/>
  <c r="GO53" i="1"/>
  <c r="GQ53" i="1" s="1"/>
  <c r="GN53" i="1"/>
  <c r="GK53" i="1"/>
  <c r="GH53" i="1"/>
  <c r="GE53" i="1"/>
  <c r="GA53" i="1"/>
  <c r="FZ53" i="1"/>
  <c r="GB53" i="1" s="1"/>
  <c r="FY53" i="1"/>
  <c r="FV53" i="1"/>
  <c r="FS53" i="1"/>
  <c r="FO53" i="1"/>
  <c r="FN53" i="1"/>
  <c r="FP53" i="1" s="1"/>
  <c r="FM53" i="1"/>
  <c r="FJ53" i="1"/>
  <c r="FG53" i="1"/>
  <c r="FC53" i="1"/>
  <c r="FD53" i="1" s="1"/>
  <c r="FB53" i="1"/>
  <c r="FA53" i="1"/>
  <c r="EX53" i="1"/>
  <c r="EU53" i="1"/>
  <c r="ER53" i="1"/>
  <c r="EN53" i="1"/>
  <c r="EM53" i="1"/>
  <c r="EO53" i="1" s="1"/>
  <c r="EL53" i="1"/>
  <c r="EI53" i="1"/>
  <c r="EF53" i="1"/>
  <c r="EC53" i="1"/>
  <c r="DV53" i="1"/>
  <c r="DU53" i="1"/>
  <c r="DW53" i="1" s="1"/>
  <c r="DT53" i="1"/>
  <c r="DQ53" i="1"/>
  <c r="DN53" i="1"/>
  <c r="DM53" i="1"/>
  <c r="DL53" i="1"/>
  <c r="DK53" i="1"/>
  <c r="DH53" i="1"/>
  <c r="DE53" i="1"/>
  <c r="DB53" i="1"/>
  <c r="DA53" i="1"/>
  <c r="CZ53" i="1"/>
  <c r="CY53" i="1"/>
  <c r="CV53" i="1"/>
  <c r="CS53" i="1"/>
  <c r="CO53" i="1"/>
  <c r="CN53" i="1"/>
  <c r="CP53" i="1" s="1"/>
  <c r="CM53" i="1"/>
  <c r="CJ53" i="1"/>
  <c r="CG53" i="1"/>
  <c r="CC53" i="1"/>
  <c r="CB53" i="1"/>
  <c r="CD53" i="1" s="1"/>
  <c r="CA53" i="1"/>
  <c r="BX53" i="1"/>
  <c r="BU53" i="1"/>
  <c r="BR53" i="1"/>
  <c r="BO53" i="1"/>
  <c r="BL53" i="1"/>
  <c r="BI53" i="1"/>
  <c r="BH53" i="1"/>
  <c r="DD53" i="1" s="1"/>
  <c r="DY53" i="1" s="1"/>
  <c r="BG53" i="1"/>
  <c r="DC53" i="1" s="1"/>
  <c r="BF53" i="1"/>
  <c r="BC53" i="1"/>
  <c r="AZ53" i="1"/>
  <c r="AW53" i="1"/>
  <c r="AT53" i="1"/>
  <c r="AQ53" i="1"/>
  <c r="AM53" i="1"/>
  <c r="AL53" i="1"/>
  <c r="AN53" i="1" s="1"/>
  <c r="AK53" i="1"/>
  <c r="AH53" i="1"/>
  <c r="AE53" i="1"/>
  <c r="AB53" i="1"/>
  <c r="Y53" i="1"/>
  <c r="V53" i="1"/>
  <c r="S53" i="1"/>
  <c r="P53" i="1"/>
  <c r="M53" i="1"/>
  <c r="J53" i="1"/>
  <c r="G53" i="1"/>
  <c r="D53" i="1"/>
  <c r="LM52" i="1"/>
  <c r="LJ52" i="1"/>
  <c r="LF52" i="1"/>
  <c r="LG52" i="1" s="1"/>
  <c r="LE52" i="1"/>
  <c r="LD52" i="1"/>
  <c r="LC52" i="1"/>
  <c r="LB52" i="1"/>
  <c r="LA52" i="1"/>
  <c r="KX52" i="1"/>
  <c r="KU52" i="1"/>
  <c r="KR52" i="1"/>
  <c r="KO52" i="1"/>
  <c r="KL52" i="1"/>
  <c r="KI52" i="1"/>
  <c r="KE52" i="1"/>
  <c r="KD52" i="1"/>
  <c r="KF52" i="1" s="1"/>
  <c r="KC52" i="1"/>
  <c r="JZ52" i="1"/>
  <c r="JV52" i="1"/>
  <c r="JU52" i="1"/>
  <c r="JT52" i="1"/>
  <c r="JQ52" i="1"/>
  <c r="JN52" i="1"/>
  <c r="JJ52" i="1"/>
  <c r="JK52" i="1" s="1"/>
  <c r="JI52" i="1"/>
  <c r="JH52" i="1"/>
  <c r="JE52" i="1"/>
  <c r="JB52" i="1"/>
  <c r="IU52" i="1"/>
  <c r="IT52" i="1"/>
  <c r="IV52" i="1" s="1"/>
  <c r="IS52" i="1"/>
  <c r="IP52" i="1"/>
  <c r="IM52" i="1"/>
  <c r="IH52" i="1"/>
  <c r="IF52" i="1"/>
  <c r="II52" i="1" s="1"/>
  <c r="IX52" i="1" s="1"/>
  <c r="IE52" i="1"/>
  <c r="IG52" i="1" s="1"/>
  <c r="ID52" i="1"/>
  <c r="IA52" i="1"/>
  <c r="HX52" i="1"/>
  <c r="HU52" i="1"/>
  <c r="HR52" i="1"/>
  <c r="HQ52" i="1"/>
  <c r="HP52" i="1"/>
  <c r="HO52" i="1"/>
  <c r="HL52" i="1"/>
  <c r="HI52" i="1"/>
  <c r="HF52" i="1"/>
  <c r="GZ52" i="1"/>
  <c r="GW52" i="1"/>
  <c r="GT52" i="1"/>
  <c r="GQ52" i="1"/>
  <c r="GP52" i="1"/>
  <c r="GO52" i="1"/>
  <c r="GN52" i="1"/>
  <c r="GK52" i="1"/>
  <c r="GH52" i="1"/>
  <c r="GE52" i="1"/>
  <c r="GA52" i="1"/>
  <c r="FZ52" i="1"/>
  <c r="GB52" i="1" s="1"/>
  <c r="FY52" i="1"/>
  <c r="FV52" i="1"/>
  <c r="FS52" i="1"/>
  <c r="FP52" i="1"/>
  <c r="FO52" i="1"/>
  <c r="FN52" i="1"/>
  <c r="FM52" i="1"/>
  <c r="FJ52" i="1"/>
  <c r="FG52" i="1"/>
  <c r="FD52" i="1"/>
  <c r="FC52" i="1"/>
  <c r="FB52" i="1"/>
  <c r="FA52" i="1"/>
  <c r="EX52" i="1"/>
  <c r="EU52" i="1"/>
  <c r="ER52" i="1"/>
  <c r="EN52" i="1"/>
  <c r="EO52" i="1" s="1"/>
  <c r="EM52" i="1"/>
  <c r="HA52" i="1" s="1"/>
  <c r="EL52" i="1"/>
  <c r="EI52" i="1"/>
  <c r="EF52" i="1"/>
  <c r="EC52" i="1"/>
  <c r="DV52" i="1"/>
  <c r="DU52" i="1"/>
  <c r="DW52" i="1" s="1"/>
  <c r="DT52" i="1"/>
  <c r="DQ52" i="1"/>
  <c r="DM52" i="1"/>
  <c r="DL52" i="1"/>
  <c r="DN52" i="1" s="1"/>
  <c r="DK52" i="1"/>
  <c r="DH52" i="1"/>
  <c r="DA52" i="1"/>
  <c r="CZ52" i="1"/>
  <c r="DB52" i="1" s="1"/>
  <c r="CY52" i="1"/>
  <c r="CV52" i="1"/>
  <c r="CS52" i="1"/>
  <c r="CO52" i="1"/>
  <c r="CN52" i="1"/>
  <c r="CP52" i="1" s="1"/>
  <c r="CM52" i="1"/>
  <c r="CJ52" i="1"/>
  <c r="CG52" i="1"/>
  <c r="CD52" i="1"/>
  <c r="CC52" i="1"/>
  <c r="CB52" i="1"/>
  <c r="CA52" i="1"/>
  <c r="BX52" i="1"/>
  <c r="BU52" i="1"/>
  <c r="BR52" i="1"/>
  <c r="BO52" i="1"/>
  <c r="BL52" i="1"/>
  <c r="BH52" i="1"/>
  <c r="BG52" i="1"/>
  <c r="BI52" i="1" s="1"/>
  <c r="BF52" i="1"/>
  <c r="BC52" i="1"/>
  <c r="AZ52" i="1"/>
  <c r="AW52" i="1"/>
  <c r="AT52" i="1"/>
  <c r="AS52" i="1"/>
  <c r="DD52" i="1" s="1"/>
  <c r="AQ52" i="1"/>
  <c r="AN52" i="1"/>
  <c r="AM52" i="1"/>
  <c r="AL52" i="1"/>
  <c r="AK52" i="1"/>
  <c r="AH52" i="1"/>
  <c r="AE52" i="1"/>
  <c r="AB52" i="1"/>
  <c r="Y52" i="1"/>
  <c r="V52" i="1"/>
  <c r="S52" i="1"/>
  <c r="P52" i="1"/>
  <c r="M52" i="1"/>
  <c r="J52" i="1"/>
  <c r="G52" i="1"/>
  <c r="D52" i="1"/>
  <c r="LM51" i="1"/>
  <c r="LJ51" i="1"/>
  <c r="LF51" i="1"/>
  <c r="LE51" i="1"/>
  <c r="LC51" i="1"/>
  <c r="LB51" i="1"/>
  <c r="LD51" i="1" s="1"/>
  <c r="LA51" i="1"/>
  <c r="KX51" i="1"/>
  <c r="KU51" i="1"/>
  <c r="KR51" i="1"/>
  <c r="KO51" i="1"/>
  <c r="KL51" i="1"/>
  <c r="KI51" i="1"/>
  <c r="KE51" i="1"/>
  <c r="KD51" i="1"/>
  <c r="KF51" i="1" s="1"/>
  <c r="KC51" i="1"/>
  <c r="JZ51" i="1"/>
  <c r="JV51" i="1"/>
  <c r="JU51" i="1"/>
  <c r="JW51" i="1" s="1"/>
  <c r="JT51" i="1"/>
  <c r="JQ51" i="1"/>
  <c r="JN51" i="1"/>
  <c r="JJ51" i="1"/>
  <c r="JI51" i="1"/>
  <c r="JK51" i="1" s="1"/>
  <c r="JH51" i="1"/>
  <c r="JE51" i="1"/>
  <c r="JB51" i="1"/>
  <c r="IV51" i="1"/>
  <c r="IU51" i="1"/>
  <c r="IT51" i="1"/>
  <c r="IS51" i="1"/>
  <c r="IP51" i="1"/>
  <c r="IM51" i="1"/>
  <c r="IH51" i="1"/>
  <c r="IW51" i="1" s="1"/>
  <c r="IF51" i="1"/>
  <c r="IE51" i="1"/>
  <c r="IG51" i="1" s="1"/>
  <c r="ID51" i="1"/>
  <c r="IA51" i="1"/>
  <c r="HX51" i="1"/>
  <c r="HU51" i="1"/>
  <c r="HR51" i="1"/>
  <c r="HQ51" i="1"/>
  <c r="II51" i="1" s="1"/>
  <c r="IX51" i="1" s="1"/>
  <c r="HP51" i="1"/>
  <c r="HO51" i="1"/>
  <c r="HL51" i="1"/>
  <c r="HI51" i="1"/>
  <c r="HF51" i="1"/>
  <c r="GZ51" i="1"/>
  <c r="GW51" i="1"/>
  <c r="GT51" i="1"/>
  <c r="GP51" i="1"/>
  <c r="GQ51" i="1" s="1"/>
  <c r="GO51" i="1"/>
  <c r="GN51" i="1"/>
  <c r="GK51" i="1"/>
  <c r="GH51" i="1"/>
  <c r="GE51" i="1"/>
  <c r="GA51" i="1"/>
  <c r="FZ51" i="1"/>
  <c r="GB51" i="1" s="1"/>
  <c r="FY51" i="1"/>
  <c r="FV51" i="1"/>
  <c r="FS51" i="1"/>
  <c r="FO51" i="1"/>
  <c r="FN51" i="1"/>
  <c r="FP51" i="1" s="1"/>
  <c r="FM51" i="1"/>
  <c r="FJ51" i="1"/>
  <c r="FG51" i="1"/>
  <c r="FD51" i="1"/>
  <c r="FC51" i="1"/>
  <c r="FB51" i="1"/>
  <c r="FA51" i="1"/>
  <c r="EX51" i="1"/>
  <c r="EU51" i="1"/>
  <c r="ER51" i="1"/>
  <c r="EN51" i="1"/>
  <c r="HB51" i="1" s="1"/>
  <c r="EM51" i="1"/>
  <c r="HA51" i="1" s="1"/>
  <c r="EL51" i="1"/>
  <c r="EI51" i="1"/>
  <c r="EF51" i="1"/>
  <c r="EC51" i="1"/>
  <c r="DV51" i="1"/>
  <c r="DU51" i="1"/>
  <c r="DW51" i="1" s="1"/>
  <c r="DT51" i="1"/>
  <c r="DQ51" i="1"/>
  <c r="DM51" i="1"/>
  <c r="DL51" i="1"/>
  <c r="DN51" i="1" s="1"/>
  <c r="DK51" i="1"/>
  <c r="DH51" i="1"/>
  <c r="DA51" i="1"/>
  <c r="CZ51" i="1"/>
  <c r="DB51" i="1" s="1"/>
  <c r="CY51" i="1"/>
  <c r="CV51" i="1"/>
  <c r="CS51" i="1"/>
  <c r="CO51" i="1"/>
  <c r="CN51" i="1"/>
  <c r="CP51" i="1" s="1"/>
  <c r="CM51" i="1"/>
  <c r="CJ51" i="1"/>
  <c r="CG51" i="1"/>
  <c r="CC51" i="1"/>
  <c r="CB51" i="1"/>
  <c r="CD51" i="1" s="1"/>
  <c r="CA51" i="1"/>
  <c r="BX51" i="1"/>
  <c r="BU51" i="1"/>
  <c r="BR51" i="1"/>
  <c r="BO51" i="1"/>
  <c r="BL51" i="1"/>
  <c r="BI51" i="1"/>
  <c r="BH51" i="1"/>
  <c r="DD51" i="1" s="1"/>
  <c r="BG51" i="1"/>
  <c r="BF51" i="1"/>
  <c r="BC51" i="1"/>
  <c r="AZ51" i="1"/>
  <c r="AW51" i="1"/>
  <c r="AT51" i="1"/>
  <c r="AQ51" i="1"/>
  <c r="AM51" i="1"/>
  <c r="DY51" i="1" s="1"/>
  <c r="AL51" i="1"/>
  <c r="AN51" i="1" s="1"/>
  <c r="AK51" i="1"/>
  <c r="AH51" i="1"/>
  <c r="AE51" i="1"/>
  <c r="AB51" i="1"/>
  <c r="Y51" i="1"/>
  <c r="V51" i="1"/>
  <c r="S51" i="1"/>
  <c r="P51" i="1"/>
  <c r="M51" i="1"/>
  <c r="J51" i="1"/>
  <c r="G51" i="1"/>
  <c r="D51" i="1"/>
  <c r="LK50" i="1"/>
  <c r="LH50" i="1"/>
  <c r="KZ50" i="1"/>
  <c r="KW50" i="1"/>
  <c r="LC50" i="1" s="1"/>
  <c r="KM50" i="1"/>
  <c r="KJ50" i="1"/>
  <c r="KG50" i="1"/>
  <c r="KB50" i="1"/>
  <c r="JY50" i="1"/>
  <c r="KE50" i="1" s="1"/>
  <c r="JO50" i="1"/>
  <c r="JL50" i="1"/>
  <c r="JG50" i="1"/>
  <c r="JD50" i="1"/>
  <c r="JA50" i="1"/>
  <c r="JJ50" i="1" s="1"/>
  <c r="IQ50" i="1"/>
  <c r="IN50" i="1"/>
  <c r="IK50" i="1"/>
  <c r="IC50" i="1"/>
  <c r="HS50" i="1"/>
  <c r="HM50" i="1"/>
  <c r="HK50" i="1"/>
  <c r="HH50" i="1"/>
  <c r="HE50" i="1"/>
  <c r="GU50" i="1"/>
  <c r="GR50" i="1"/>
  <c r="GT50" i="1" s="1"/>
  <c r="GM50" i="1"/>
  <c r="GJ50" i="1"/>
  <c r="GG50" i="1"/>
  <c r="GP50" i="1" s="1"/>
  <c r="FW50" i="1"/>
  <c r="FT50" i="1"/>
  <c r="FV50" i="1" s="1"/>
  <c r="FQ50" i="1"/>
  <c r="FL50" i="1"/>
  <c r="FI50" i="1"/>
  <c r="EY50" i="1"/>
  <c r="EV50" i="1"/>
  <c r="EX50" i="1" s="1"/>
  <c r="ES50" i="1"/>
  <c r="EQ50" i="1"/>
  <c r="EK50" i="1"/>
  <c r="EA50" i="1"/>
  <c r="DS50" i="1"/>
  <c r="DP50" i="1"/>
  <c r="CW50" i="1"/>
  <c r="CY50" i="1" s="1"/>
  <c r="CU50" i="1"/>
  <c r="CR50" i="1"/>
  <c r="DA50" i="1" s="1"/>
  <c r="CE50" i="1"/>
  <c r="BW50" i="1"/>
  <c r="BQ50" i="1"/>
  <c r="BO50" i="1"/>
  <c r="BD50" i="1"/>
  <c r="BA50" i="1"/>
  <c r="AS50" i="1"/>
  <c r="X50" i="1"/>
  <c r="U50" i="1"/>
  <c r="H50" i="1"/>
  <c r="E50" i="1"/>
  <c r="C50" i="1"/>
  <c r="LL49" i="1"/>
  <c r="LK49" i="1"/>
  <c r="LJ49" i="1"/>
  <c r="LI49" i="1"/>
  <c r="LI50" i="1" s="1"/>
  <c r="LH49" i="1"/>
  <c r="KZ49" i="1"/>
  <c r="KY49" i="1"/>
  <c r="LA49" i="1" s="1"/>
  <c r="KW49" i="1"/>
  <c r="LC49" i="1" s="1"/>
  <c r="KV49" i="1"/>
  <c r="KT49" i="1"/>
  <c r="KT50" i="1" s="1"/>
  <c r="KS49" i="1"/>
  <c r="KS50" i="1" s="1"/>
  <c r="KU50" i="1" s="1"/>
  <c r="KQ49" i="1"/>
  <c r="KQ50" i="1" s="1"/>
  <c r="KP49" i="1"/>
  <c r="KR49" i="1" s="1"/>
  <c r="KN49" i="1"/>
  <c r="KM49" i="1"/>
  <c r="KL49" i="1"/>
  <c r="KK49" i="1"/>
  <c r="KK50" i="1" s="1"/>
  <c r="KJ49" i="1"/>
  <c r="KI49" i="1"/>
  <c r="KH49" i="1"/>
  <c r="KG49" i="1"/>
  <c r="KB49" i="1"/>
  <c r="KA49" i="1"/>
  <c r="KC49" i="1" s="1"/>
  <c r="JY49" i="1"/>
  <c r="KE49" i="1" s="1"/>
  <c r="JX49" i="1"/>
  <c r="KD49" i="1" s="1"/>
  <c r="KF49" i="1" s="1"/>
  <c r="JU49" i="1"/>
  <c r="JS49" i="1"/>
  <c r="JS50" i="1" s="1"/>
  <c r="JR49" i="1"/>
  <c r="JT49" i="1" s="1"/>
  <c r="JP49" i="1"/>
  <c r="JO49" i="1"/>
  <c r="JN49" i="1"/>
  <c r="JM49" i="1"/>
  <c r="JM50" i="1" s="1"/>
  <c r="JL49" i="1"/>
  <c r="JG49" i="1"/>
  <c r="JF49" i="1"/>
  <c r="JF50" i="1" s="1"/>
  <c r="JH50" i="1" s="1"/>
  <c r="JD49" i="1"/>
  <c r="JC49" i="1"/>
  <c r="JE49" i="1" s="1"/>
  <c r="JA49" i="1"/>
  <c r="JJ49" i="1" s="1"/>
  <c r="IZ49" i="1"/>
  <c r="IR49" i="1"/>
  <c r="IQ49" i="1"/>
  <c r="IT49" i="1" s="1"/>
  <c r="IP49" i="1"/>
  <c r="IO49" i="1"/>
  <c r="IO50" i="1" s="1"/>
  <c r="IN49" i="1"/>
  <c r="IM49" i="1"/>
  <c r="IL49" i="1"/>
  <c r="IL50" i="1" s="1"/>
  <c r="IK49" i="1"/>
  <c r="IC49" i="1"/>
  <c r="IB49" i="1"/>
  <c r="HZ49" i="1"/>
  <c r="HZ50" i="1" s="1"/>
  <c r="HY49" i="1"/>
  <c r="HY50" i="1" s="1"/>
  <c r="IA50" i="1" s="1"/>
  <c r="HW49" i="1"/>
  <c r="IF49" i="1" s="1"/>
  <c r="HV49" i="1"/>
  <c r="HX49" i="1" s="1"/>
  <c r="HT49" i="1"/>
  <c r="HS49" i="1"/>
  <c r="HQ49" i="1"/>
  <c r="HO49" i="1"/>
  <c r="HN49" i="1"/>
  <c r="HN50" i="1" s="1"/>
  <c r="HM49" i="1"/>
  <c r="HK49" i="1"/>
  <c r="HJ49" i="1"/>
  <c r="HH49" i="1"/>
  <c r="HG49" i="1"/>
  <c r="HI49" i="1" s="1"/>
  <c r="HE49" i="1"/>
  <c r="HD49" i="1"/>
  <c r="GY49" i="1"/>
  <c r="GY50" i="1" s="1"/>
  <c r="GX49" i="1"/>
  <c r="GZ49" i="1" s="1"/>
  <c r="GV49" i="1"/>
  <c r="GU49" i="1"/>
  <c r="GT49" i="1"/>
  <c r="GS49" i="1"/>
  <c r="GS50" i="1" s="1"/>
  <c r="GR49" i="1"/>
  <c r="GN49" i="1"/>
  <c r="GM49" i="1"/>
  <c r="GL49" i="1"/>
  <c r="GL50" i="1" s="1"/>
  <c r="GN50" i="1" s="1"/>
  <c r="GJ49" i="1"/>
  <c r="GI49" i="1"/>
  <c r="GK49" i="1" s="1"/>
  <c r="GG49" i="1"/>
  <c r="GP49" i="1" s="1"/>
  <c r="GF49" i="1"/>
  <c r="GD49" i="1"/>
  <c r="GD50" i="1" s="1"/>
  <c r="GC49" i="1"/>
  <c r="GC50" i="1" s="1"/>
  <c r="GE50" i="1" s="1"/>
  <c r="FX49" i="1"/>
  <c r="FW49" i="1"/>
  <c r="FV49" i="1"/>
  <c r="FU49" i="1"/>
  <c r="FU50" i="1" s="1"/>
  <c r="FT49" i="1"/>
  <c r="FS49" i="1"/>
  <c r="FR49" i="1"/>
  <c r="FR50" i="1" s="1"/>
  <c r="FQ49" i="1"/>
  <c r="FZ49" i="1" s="1"/>
  <c r="FL49" i="1"/>
  <c r="FK49" i="1"/>
  <c r="FM49" i="1" s="1"/>
  <c r="FI49" i="1"/>
  <c r="FH49" i="1"/>
  <c r="FF49" i="1"/>
  <c r="FE49" i="1"/>
  <c r="FE50" i="1" s="1"/>
  <c r="EZ49" i="1"/>
  <c r="EY49" i="1"/>
  <c r="EX49" i="1"/>
  <c r="EW49" i="1"/>
  <c r="EW50" i="1" s="1"/>
  <c r="EV49" i="1"/>
  <c r="EU49" i="1"/>
  <c r="ET49" i="1"/>
  <c r="ET50" i="1" s="1"/>
  <c r="ES49" i="1"/>
  <c r="FB49" i="1" s="1"/>
  <c r="EQ49" i="1"/>
  <c r="EP49" i="1"/>
  <c r="EP50" i="1" s="1"/>
  <c r="ER50" i="1" s="1"/>
  <c r="EK49" i="1"/>
  <c r="EJ49" i="1"/>
  <c r="EH49" i="1"/>
  <c r="EH50" i="1" s="1"/>
  <c r="EG49" i="1"/>
  <c r="EG50" i="1" s="1"/>
  <c r="EI50" i="1" s="1"/>
  <c r="EE49" i="1"/>
  <c r="EN49" i="1" s="1"/>
  <c r="ED49" i="1"/>
  <c r="EF49" i="1" s="1"/>
  <c r="EB49" i="1"/>
  <c r="EA49" i="1"/>
  <c r="DS49" i="1"/>
  <c r="DV49" i="1" s="1"/>
  <c r="DR49" i="1"/>
  <c r="DR50" i="1" s="1"/>
  <c r="DP49" i="1"/>
  <c r="DO49" i="1"/>
  <c r="DQ49" i="1" s="1"/>
  <c r="DJ49" i="1"/>
  <c r="DJ50" i="1" s="1"/>
  <c r="DG49" i="1"/>
  <c r="DG50" i="1" s="1"/>
  <c r="DM50" i="1" s="1"/>
  <c r="DF49" i="1"/>
  <c r="DH49" i="1" s="1"/>
  <c r="DA49" i="1"/>
  <c r="CY49" i="1"/>
  <c r="CX49" i="1"/>
  <c r="CX50" i="1" s="1"/>
  <c r="CW49" i="1"/>
  <c r="CU49" i="1"/>
  <c r="CT49" i="1"/>
  <c r="CT50" i="1" s="1"/>
  <c r="CR49" i="1"/>
  <c r="CQ49" i="1"/>
  <c r="CS49" i="1" s="1"/>
  <c r="CN49" i="1"/>
  <c r="CL49" i="1"/>
  <c r="CL50" i="1" s="1"/>
  <c r="CK49" i="1"/>
  <c r="CK50" i="1" s="1"/>
  <c r="CM50" i="1" s="1"/>
  <c r="CI49" i="1"/>
  <c r="CI50" i="1" s="1"/>
  <c r="CO50" i="1" s="1"/>
  <c r="CH49" i="1"/>
  <c r="CJ49" i="1" s="1"/>
  <c r="CF49" i="1"/>
  <c r="CE49" i="1"/>
  <c r="BV49" i="1"/>
  <c r="BV50" i="1" s="1"/>
  <c r="BS49" i="1"/>
  <c r="BQ49" i="1"/>
  <c r="BP49" i="1"/>
  <c r="BN49" i="1"/>
  <c r="BN50" i="1" s="1"/>
  <c r="BM49" i="1"/>
  <c r="BM50" i="1" s="1"/>
  <c r="BK49" i="1"/>
  <c r="BK50" i="1" s="1"/>
  <c r="BJ49" i="1"/>
  <c r="BL49" i="1" s="1"/>
  <c r="BH49" i="1"/>
  <c r="BF49" i="1"/>
  <c r="BE49" i="1"/>
  <c r="BE50" i="1" s="1"/>
  <c r="BD49" i="1"/>
  <c r="BC49" i="1"/>
  <c r="BB49" i="1"/>
  <c r="BB50" i="1" s="1"/>
  <c r="BH50" i="1" s="1"/>
  <c r="BA49" i="1"/>
  <c r="BG49" i="1" s="1"/>
  <c r="BI49" i="1" s="1"/>
  <c r="AX49" i="1"/>
  <c r="AX50" i="1" s="1"/>
  <c r="AU49" i="1"/>
  <c r="AS49" i="1"/>
  <c r="AR49" i="1"/>
  <c r="AP49" i="1"/>
  <c r="AP50" i="1" s="1"/>
  <c r="AO49" i="1"/>
  <c r="AO50" i="1" s="1"/>
  <c r="AQ50" i="1" s="1"/>
  <c r="AJ49" i="1"/>
  <c r="AJ50" i="1" s="1"/>
  <c r="Z49" i="1"/>
  <c r="Z50" i="1" s="1"/>
  <c r="X49" i="1"/>
  <c r="W49" i="1"/>
  <c r="Y49" i="1" s="1"/>
  <c r="U49" i="1"/>
  <c r="T49" i="1"/>
  <c r="R49" i="1"/>
  <c r="R50" i="1" s="1"/>
  <c r="S50" i="1" s="1"/>
  <c r="Q49" i="1"/>
  <c r="Q50" i="1" s="1"/>
  <c r="J49" i="1"/>
  <c r="I49" i="1"/>
  <c r="I50" i="1" s="1"/>
  <c r="H49" i="1"/>
  <c r="G49" i="1"/>
  <c r="F49" i="1"/>
  <c r="F50" i="1" s="1"/>
  <c r="E49" i="1"/>
  <c r="C49" i="1"/>
  <c r="B49" i="1"/>
  <c r="LM48" i="1"/>
  <c r="LJ48" i="1"/>
  <c r="LF48" i="1"/>
  <c r="LE48" i="1"/>
  <c r="LG48" i="1" s="1"/>
  <c r="LC48" i="1"/>
  <c r="LB48" i="1"/>
  <c r="LD48" i="1" s="1"/>
  <c r="LA48" i="1"/>
  <c r="KX48" i="1"/>
  <c r="KU48" i="1"/>
  <c r="KR48" i="1"/>
  <c r="KO48" i="1"/>
  <c r="KL48" i="1"/>
  <c r="KI48" i="1"/>
  <c r="KF48" i="1"/>
  <c r="KE48" i="1"/>
  <c r="KD48" i="1"/>
  <c r="KC48" i="1"/>
  <c r="JZ48" i="1"/>
  <c r="JW48" i="1"/>
  <c r="JV48" i="1"/>
  <c r="JU48" i="1"/>
  <c r="JT48" i="1"/>
  <c r="JQ48" i="1"/>
  <c r="JN48" i="1"/>
  <c r="JJ48" i="1"/>
  <c r="JI48" i="1"/>
  <c r="JK48" i="1" s="1"/>
  <c r="JH48" i="1"/>
  <c r="JE48" i="1"/>
  <c r="JB48" i="1"/>
  <c r="IW48" i="1"/>
  <c r="IU48" i="1"/>
  <c r="IT48" i="1"/>
  <c r="IS48" i="1"/>
  <c r="IP48" i="1"/>
  <c r="IM48" i="1"/>
  <c r="IG48" i="1"/>
  <c r="IF48" i="1"/>
  <c r="IE48" i="1"/>
  <c r="ID48" i="1"/>
  <c r="IA48" i="1"/>
  <c r="HX48" i="1"/>
  <c r="HU48" i="1"/>
  <c r="HQ48" i="1"/>
  <c r="II48" i="1" s="1"/>
  <c r="IX48" i="1" s="1"/>
  <c r="HP48" i="1"/>
  <c r="IH48" i="1" s="1"/>
  <c r="HO48" i="1"/>
  <c r="HL48" i="1"/>
  <c r="HI48" i="1"/>
  <c r="HF48" i="1"/>
  <c r="HA48" i="1"/>
  <c r="HC48" i="1" s="1"/>
  <c r="GZ48" i="1"/>
  <c r="GW48" i="1"/>
  <c r="GT48" i="1"/>
  <c r="GP48" i="1"/>
  <c r="GO48" i="1"/>
  <c r="GQ48" i="1" s="1"/>
  <c r="GN48" i="1"/>
  <c r="GK48" i="1"/>
  <c r="GH48" i="1"/>
  <c r="GE48" i="1"/>
  <c r="GB48" i="1"/>
  <c r="GA48" i="1"/>
  <c r="FZ48" i="1"/>
  <c r="FY48" i="1"/>
  <c r="FV48" i="1"/>
  <c r="FS48" i="1"/>
  <c r="FO48" i="1"/>
  <c r="FN48" i="1"/>
  <c r="FP48" i="1" s="1"/>
  <c r="FM48" i="1"/>
  <c r="FJ48" i="1"/>
  <c r="FG48" i="1"/>
  <c r="FC48" i="1"/>
  <c r="FB48" i="1"/>
  <c r="FD48" i="1" s="1"/>
  <c r="FA48" i="1"/>
  <c r="EX48" i="1"/>
  <c r="EU48" i="1"/>
  <c r="ER48" i="1"/>
  <c r="EO48" i="1"/>
  <c r="EN48" i="1"/>
  <c r="HB48" i="1" s="1"/>
  <c r="EM48" i="1"/>
  <c r="EL48" i="1"/>
  <c r="EI48" i="1"/>
  <c r="EF48" i="1"/>
  <c r="EC48" i="1"/>
  <c r="DW48" i="1"/>
  <c r="DV48" i="1"/>
  <c r="DU48" i="1"/>
  <c r="DT48" i="1"/>
  <c r="DQ48" i="1"/>
  <c r="DM48" i="1"/>
  <c r="DN48" i="1" s="1"/>
  <c r="DL48" i="1"/>
  <c r="DK48" i="1"/>
  <c r="DH48" i="1"/>
  <c r="DA48" i="1"/>
  <c r="DB48" i="1" s="1"/>
  <c r="CZ48" i="1"/>
  <c r="CY48" i="1"/>
  <c r="CV48" i="1"/>
  <c r="CS48" i="1"/>
  <c r="CP48" i="1"/>
  <c r="CO48" i="1"/>
  <c r="CN48" i="1"/>
  <c r="CM48" i="1"/>
  <c r="CJ48" i="1"/>
  <c r="CG48" i="1"/>
  <c r="BZ48" i="1"/>
  <c r="BZ49" i="1" s="1"/>
  <c r="BZ50" i="1" s="1"/>
  <c r="BY48" i="1"/>
  <c r="BW48" i="1"/>
  <c r="BW49" i="1" s="1"/>
  <c r="BX49" i="1" s="1"/>
  <c r="BV48" i="1"/>
  <c r="BX48" i="1" s="1"/>
  <c r="BT48" i="1"/>
  <c r="BT49" i="1" s="1"/>
  <c r="BS48" i="1"/>
  <c r="BU48" i="1" s="1"/>
  <c r="BR48" i="1"/>
  <c r="BO48" i="1"/>
  <c r="BL48" i="1"/>
  <c r="BI48" i="1"/>
  <c r="BH48" i="1"/>
  <c r="BG48" i="1"/>
  <c r="BF48" i="1"/>
  <c r="BC48" i="1"/>
  <c r="AZ48" i="1"/>
  <c r="AW48" i="1"/>
  <c r="AT48" i="1"/>
  <c r="AQ48" i="1"/>
  <c r="AM48" i="1"/>
  <c r="AL48" i="1"/>
  <c r="AN48" i="1" s="1"/>
  <c r="AK48" i="1"/>
  <c r="AH48" i="1"/>
  <c r="AE48" i="1"/>
  <c r="AB48" i="1"/>
  <c r="Y48" i="1"/>
  <c r="V48" i="1"/>
  <c r="S48" i="1"/>
  <c r="P48" i="1"/>
  <c r="M48" i="1"/>
  <c r="J48" i="1"/>
  <c r="G48" i="1"/>
  <c r="D48" i="1"/>
  <c r="LM47" i="1"/>
  <c r="LJ47" i="1"/>
  <c r="LF47" i="1"/>
  <c r="LG47" i="1" s="1"/>
  <c r="LE47" i="1"/>
  <c r="LD47" i="1"/>
  <c r="LC47" i="1"/>
  <c r="LB47" i="1"/>
  <c r="LA47" i="1"/>
  <c r="KX47" i="1"/>
  <c r="KU47" i="1"/>
  <c r="KR47" i="1"/>
  <c r="KO47" i="1"/>
  <c r="KL47" i="1"/>
  <c r="KI47" i="1"/>
  <c r="KE47" i="1"/>
  <c r="KD47" i="1"/>
  <c r="KF47" i="1" s="1"/>
  <c r="KC47" i="1"/>
  <c r="JZ47" i="1"/>
  <c r="JV47" i="1"/>
  <c r="JU47" i="1"/>
  <c r="JW47" i="1" s="1"/>
  <c r="JT47" i="1"/>
  <c r="JQ47" i="1"/>
  <c r="JN47" i="1"/>
  <c r="JJ47" i="1"/>
  <c r="JK47" i="1" s="1"/>
  <c r="JI47" i="1"/>
  <c r="JH47" i="1"/>
  <c r="JE47" i="1"/>
  <c r="JB47" i="1"/>
  <c r="IU47" i="1"/>
  <c r="IT47" i="1"/>
  <c r="IV47" i="1" s="1"/>
  <c r="IS47" i="1"/>
  <c r="IP47" i="1"/>
  <c r="IM47" i="1"/>
  <c r="IF47" i="1"/>
  <c r="II47" i="1" s="1"/>
  <c r="IX47" i="1" s="1"/>
  <c r="IE47" i="1"/>
  <c r="ID47" i="1"/>
  <c r="IA47" i="1"/>
  <c r="HX47" i="1"/>
  <c r="HU47" i="1"/>
  <c r="HQ47" i="1"/>
  <c r="HP47" i="1"/>
  <c r="HR47" i="1" s="1"/>
  <c r="HO47" i="1"/>
  <c r="HL47" i="1"/>
  <c r="HI47" i="1"/>
  <c r="HF47" i="1"/>
  <c r="HB47" i="1"/>
  <c r="GZ47" i="1"/>
  <c r="GW47" i="1"/>
  <c r="GT47" i="1"/>
  <c r="GQ47" i="1"/>
  <c r="GP47" i="1"/>
  <c r="GO47" i="1"/>
  <c r="GN47" i="1"/>
  <c r="GK47" i="1"/>
  <c r="GH47" i="1"/>
  <c r="GE47" i="1"/>
  <c r="GA47" i="1"/>
  <c r="FZ47" i="1"/>
  <c r="GB47" i="1" s="1"/>
  <c r="FY47" i="1"/>
  <c r="FV47" i="1"/>
  <c r="FS47" i="1"/>
  <c r="FP47" i="1"/>
  <c r="FO47" i="1"/>
  <c r="FN47" i="1"/>
  <c r="FM47" i="1"/>
  <c r="FJ47" i="1"/>
  <c r="FG47" i="1"/>
  <c r="FC47" i="1"/>
  <c r="FB47" i="1"/>
  <c r="FD47" i="1" s="1"/>
  <c r="FA47" i="1"/>
  <c r="EX47" i="1"/>
  <c r="EU47" i="1"/>
  <c r="ER47" i="1"/>
  <c r="EN47" i="1"/>
  <c r="EO47" i="1" s="1"/>
  <c r="EM47" i="1"/>
  <c r="EL47" i="1"/>
  <c r="EI47" i="1"/>
  <c r="EF47" i="1"/>
  <c r="EC47" i="1"/>
  <c r="DV47" i="1"/>
  <c r="DU47" i="1"/>
  <c r="DT47" i="1"/>
  <c r="DQ47" i="1"/>
  <c r="DM47" i="1"/>
  <c r="DL47" i="1"/>
  <c r="DN47" i="1" s="1"/>
  <c r="DK47" i="1"/>
  <c r="DH47" i="1"/>
  <c r="DA47" i="1"/>
  <c r="CZ47" i="1"/>
  <c r="DB47" i="1" s="1"/>
  <c r="CY47" i="1"/>
  <c r="CV47" i="1"/>
  <c r="CS47" i="1"/>
  <c r="CO47" i="1"/>
  <c r="CN47" i="1"/>
  <c r="CP47" i="1" s="1"/>
  <c r="CM47" i="1"/>
  <c r="CJ47" i="1"/>
  <c r="CF47" i="1"/>
  <c r="CG47" i="1" s="1"/>
  <c r="CC47" i="1"/>
  <c r="CB47" i="1"/>
  <c r="CD47" i="1" s="1"/>
  <c r="CA47" i="1"/>
  <c r="BX47" i="1"/>
  <c r="BU47" i="1"/>
  <c r="BR47" i="1"/>
  <c r="BO47" i="1"/>
  <c r="BL47" i="1"/>
  <c r="BH47" i="1"/>
  <c r="BG47" i="1"/>
  <c r="BI47" i="1" s="1"/>
  <c r="BF47" i="1"/>
  <c r="BC47" i="1"/>
  <c r="AY47" i="1"/>
  <c r="AY49" i="1" s="1"/>
  <c r="AY50" i="1" s="1"/>
  <c r="AX47" i="1"/>
  <c r="AZ47" i="1" s="1"/>
  <c r="AV47" i="1"/>
  <c r="AV49" i="1" s="1"/>
  <c r="AV50" i="1" s="1"/>
  <c r="AU47" i="1"/>
  <c r="AW47" i="1" s="1"/>
  <c r="AT47" i="1"/>
  <c r="AQ47" i="1"/>
  <c r="AM47" i="1"/>
  <c r="AK47" i="1"/>
  <c r="AH47" i="1"/>
  <c r="AG47" i="1"/>
  <c r="AG49" i="1" s="1"/>
  <c r="AG50" i="1" s="1"/>
  <c r="AF47" i="1"/>
  <c r="AF49" i="1" s="1"/>
  <c r="AF50" i="1" s="1"/>
  <c r="AH50" i="1" s="1"/>
  <c r="AE47" i="1"/>
  <c r="AA47" i="1"/>
  <c r="AA49" i="1" s="1"/>
  <c r="AA50" i="1" s="1"/>
  <c r="Z47" i="1"/>
  <c r="AB47" i="1" s="1"/>
  <c r="Y47" i="1"/>
  <c r="V47" i="1"/>
  <c r="S47" i="1"/>
  <c r="O47" i="1"/>
  <c r="P47" i="1" s="1"/>
  <c r="L47" i="1"/>
  <c r="L49" i="1" s="1"/>
  <c r="K47" i="1"/>
  <c r="AL47" i="1" s="1"/>
  <c r="J47" i="1"/>
  <c r="G47" i="1"/>
  <c r="D47" i="1"/>
  <c r="LM46" i="1"/>
  <c r="LJ46" i="1"/>
  <c r="LE46" i="1"/>
  <c r="LC46" i="1"/>
  <c r="LB46" i="1"/>
  <c r="LA46" i="1"/>
  <c r="KX46" i="1"/>
  <c r="KU46" i="1"/>
  <c r="KR46" i="1"/>
  <c r="KO46" i="1"/>
  <c r="KL46" i="1"/>
  <c r="KI46" i="1"/>
  <c r="KE46" i="1"/>
  <c r="KD46" i="1"/>
  <c r="KF46" i="1" s="1"/>
  <c r="KC46" i="1"/>
  <c r="JZ46" i="1"/>
  <c r="JV46" i="1"/>
  <c r="JU46" i="1"/>
  <c r="JW46" i="1" s="1"/>
  <c r="JT46" i="1"/>
  <c r="JQ46" i="1"/>
  <c r="JN46" i="1"/>
  <c r="JJ46" i="1"/>
  <c r="JI46" i="1"/>
  <c r="JK46" i="1" s="1"/>
  <c r="JH46" i="1"/>
  <c r="JE46" i="1"/>
  <c r="JB46" i="1"/>
  <c r="IV46" i="1"/>
  <c r="IU46" i="1"/>
  <c r="IT46" i="1"/>
  <c r="IS46" i="1"/>
  <c r="IP46" i="1"/>
  <c r="IM46" i="1"/>
  <c r="IF46" i="1"/>
  <c r="IE46" i="1"/>
  <c r="ID46" i="1"/>
  <c r="IA46" i="1"/>
  <c r="HX46" i="1"/>
  <c r="HU46" i="1"/>
  <c r="HR46" i="1"/>
  <c r="HQ46" i="1"/>
  <c r="II46" i="1" s="1"/>
  <c r="IX46" i="1" s="1"/>
  <c r="HP46" i="1"/>
  <c r="HO46" i="1"/>
  <c r="HL46" i="1"/>
  <c r="HI46" i="1"/>
  <c r="HF46" i="1"/>
  <c r="GZ46" i="1"/>
  <c r="GW46" i="1"/>
  <c r="GT46" i="1"/>
  <c r="GQ46" i="1"/>
  <c r="GP46" i="1"/>
  <c r="GO46" i="1"/>
  <c r="GN46" i="1"/>
  <c r="GK46" i="1"/>
  <c r="GH46" i="1"/>
  <c r="GE46" i="1"/>
  <c r="GA46" i="1"/>
  <c r="FZ46" i="1"/>
  <c r="GB46" i="1" s="1"/>
  <c r="FY46" i="1"/>
  <c r="FV46" i="1"/>
  <c r="FS46" i="1"/>
  <c r="FO46" i="1"/>
  <c r="FP46" i="1" s="1"/>
  <c r="FN46" i="1"/>
  <c r="FM46" i="1"/>
  <c r="FJ46" i="1"/>
  <c r="FG46" i="1"/>
  <c r="FD46" i="1"/>
  <c r="FC46" i="1"/>
  <c r="FB46" i="1"/>
  <c r="FA46" i="1"/>
  <c r="EX46" i="1"/>
  <c r="EU46" i="1"/>
  <c r="ER46" i="1"/>
  <c r="EN46" i="1"/>
  <c r="EM46" i="1"/>
  <c r="EO46" i="1" s="1"/>
  <c r="EL46" i="1"/>
  <c r="EI46" i="1"/>
  <c r="EF46" i="1"/>
  <c r="EC46" i="1"/>
  <c r="DV46" i="1"/>
  <c r="DU46" i="1"/>
  <c r="DW46" i="1" s="1"/>
  <c r="DT46" i="1"/>
  <c r="DQ46" i="1"/>
  <c r="DJ46" i="1"/>
  <c r="DM46" i="1" s="1"/>
  <c r="DI46" i="1"/>
  <c r="DH46" i="1"/>
  <c r="DB46" i="1"/>
  <c r="DA46" i="1"/>
  <c r="CZ46" i="1"/>
  <c r="CY46" i="1"/>
  <c r="CV46" i="1"/>
  <c r="CS46" i="1"/>
  <c r="CO46" i="1"/>
  <c r="CN46" i="1"/>
  <c r="CP46" i="1" s="1"/>
  <c r="CM46" i="1"/>
  <c r="CJ46" i="1"/>
  <c r="CG46" i="1"/>
  <c r="CC46" i="1"/>
  <c r="CB46" i="1"/>
  <c r="CA46" i="1"/>
  <c r="BX46" i="1"/>
  <c r="BU46" i="1"/>
  <c r="BR46" i="1"/>
  <c r="BO46" i="1"/>
  <c r="BL46" i="1"/>
  <c r="BI46" i="1"/>
  <c r="BH46" i="1"/>
  <c r="BG46" i="1"/>
  <c r="DC46" i="1" s="1"/>
  <c r="BF46" i="1"/>
  <c r="BC46" i="1"/>
  <c r="AZ46" i="1"/>
  <c r="AW46" i="1"/>
  <c r="AT46" i="1"/>
  <c r="AQ46" i="1"/>
  <c r="AJ46" i="1"/>
  <c r="AI46" i="1"/>
  <c r="AH46" i="1"/>
  <c r="AE46" i="1"/>
  <c r="AD46" i="1"/>
  <c r="AD49" i="1" s="1"/>
  <c r="AD50" i="1" s="1"/>
  <c r="AC46" i="1"/>
  <c r="AC49" i="1" s="1"/>
  <c r="AE49" i="1" s="1"/>
  <c r="AB46" i="1"/>
  <c r="Y46" i="1"/>
  <c r="V46" i="1"/>
  <c r="S46" i="1"/>
  <c r="O46" i="1"/>
  <c r="N46" i="1"/>
  <c r="N49" i="1" s="1"/>
  <c r="M46" i="1"/>
  <c r="J46" i="1"/>
  <c r="G46" i="1"/>
  <c r="D46" i="1"/>
  <c r="LM45" i="1"/>
  <c r="LJ45" i="1"/>
  <c r="LF45" i="1"/>
  <c r="LC45" i="1"/>
  <c r="LB45" i="1"/>
  <c r="LE45" i="1" s="1"/>
  <c r="LG45" i="1" s="1"/>
  <c r="LA45" i="1"/>
  <c r="KX45" i="1"/>
  <c r="KU45" i="1"/>
  <c r="KR45" i="1"/>
  <c r="KO45" i="1"/>
  <c r="KL45" i="1"/>
  <c r="KI45" i="1"/>
  <c r="KF45" i="1"/>
  <c r="KE45" i="1"/>
  <c r="KD45" i="1"/>
  <c r="KC45" i="1"/>
  <c r="JZ45" i="1"/>
  <c r="JV45" i="1"/>
  <c r="JW45" i="1" s="1"/>
  <c r="JU45" i="1"/>
  <c r="JT45" i="1"/>
  <c r="JQ45" i="1"/>
  <c r="JN45" i="1"/>
  <c r="JK45" i="1"/>
  <c r="JJ45" i="1"/>
  <c r="JI45" i="1"/>
  <c r="JH45" i="1"/>
  <c r="JE45" i="1"/>
  <c r="JB45" i="1"/>
  <c r="IU45" i="1"/>
  <c r="IT45" i="1"/>
  <c r="IV45" i="1" s="1"/>
  <c r="IS45" i="1"/>
  <c r="IP45" i="1"/>
  <c r="IM45" i="1"/>
  <c r="IF45" i="1"/>
  <c r="IE45" i="1"/>
  <c r="ID45" i="1"/>
  <c r="IA45" i="1"/>
  <c r="HX45" i="1"/>
  <c r="HU45" i="1"/>
  <c r="HQ45" i="1"/>
  <c r="HP45" i="1"/>
  <c r="HO45" i="1"/>
  <c r="HL45" i="1"/>
  <c r="HI45" i="1"/>
  <c r="HF45" i="1"/>
  <c r="GZ45" i="1"/>
  <c r="GW45" i="1"/>
  <c r="GT45" i="1"/>
  <c r="GP45" i="1"/>
  <c r="GO45" i="1"/>
  <c r="GQ45" i="1" s="1"/>
  <c r="GN45" i="1"/>
  <c r="GK45" i="1"/>
  <c r="GH45" i="1"/>
  <c r="GE45" i="1"/>
  <c r="GB45" i="1"/>
  <c r="GA45" i="1"/>
  <c r="FZ45" i="1"/>
  <c r="FY45" i="1"/>
  <c r="FV45" i="1"/>
  <c r="FS45" i="1"/>
  <c r="FO45" i="1"/>
  <c r="FN45" i="1"/>
  <c r="FP45" i="1" s="1"/>
  <c r="FM45" i="1"/>
  <c r="FJ45" i="1"/>
  <c r="FG45" i="1"/>
  <c r="FC45" i="1"/>
  <c r="FB45" i="1"/>
  <c r="FD45" i="1" s="1"/>
  <c r="FA45" i="1"/>
  <c r="EX45" i="1"/>
  <c r="EU45" i="1"/>
  <c r="ER45" i="1"/>
  <c r="EO45" i="1"/>
  <c r="EN45" i="1"/>
  <c r="HB45" i="1" s="1"/>
  <c r="EM45" i="1"/>
  <c r="EL45" i="1"/>
  <c r="EI45" i="1"/>
  <c r="EF45" i="1"/>
  <c r="EC45" i="1"/>
  <c r="DV45" i="1"/>
  <c r="DW45" i="1" s="1"/>
  <c r="DU45" i="1"/>
  <c r="DT45" i="1"/>
  <c r="DQ45" i="1"/>
  <c r="DM45" i="1"/>
  <c r="DL45" i="1"/>
  <c r="DN45" i="1" s="1"/>
  <c r="DK45" i="1"/>
  <c r="DH45" i="1"/>
  <c r="DD45" i="1"/>
  <c r="DY45" i="1" s="1"/>
  <c r="DA45" i="1"/>
  <c r="CZ45" i="1"/>
  <c r="DB45" i="1" s="1"/>
  <c r="CY45" i="1"/>
  <c r="CV45" i="1"/>
  <c r="CS45" i="1"/>
  <c r="CP45" i="1"/>
  <c r="CO45" i="1"/>
  <c r="CN45" i="1"/>
  <c r="CM45" i="1"/>
  <c r="CJ45" i="1"/>
  <c r="CG45" i="1"/>
  <c r="CD45" i="1"/>
  <c r="CC45" i="1"/>
  <c r="CB45" i="1"/>
  <c r="CA45" i="1"/>
  <c r="BX45" i="1"/>
  <c r="BU45" i="1"/>
  <c r="BR45" i="1"/>
  <c r="BO45" i="1"/>
  <c r="BL45" i="1"/>
  <c r="BH45" i="1"/>
  <c r="BG45" i="1"/>
  <c r="DC45" i="1" s="1"/>
  <c r="BF45" i="1"/>
  <c r="BC45" i="1"/>
  <c r="AZ45" i="1"/>
  <c r="AW45" i="1"/>
  <c r="AT45" i="1"/>
  <c r="AQ45" i="1"/>
  <c r="AN45" i="1"/>
  <c r="AM45" i="1"/>
  <c r="AL45" i="1"/>
  <c r="AK45" i="1"/>
  <c r="AH45" i="1"/>
  <c r="AE45" i="1"/>
  <c r="AB45" i="1"/>
  <c r="Y45" i="1"/>
  <c r="V45" i="1"/>
  <c r="S45" i="1"/>
  <c r="P45" i="1"/>
  <c r="M45" i="1"/>
  <c r="J45" i="1"/>
  <c r="G45" i="1"/>
  <c r="D45" i="1"/>
  <c r="LM44" i="1"/>
  <c r="LJ44" i="1"/>
  <c r="LE44" i="1"/>
  <c r="LC44" i="1"/>
  <c r="LF44" i="1" s="1"/>
  <c r="LB44" i="1"/>
  <c r="LD44" i="1" s="1"/>
  <c r="LA44" i="1"/>
  <c r="KX44" i="1"/>
  <c r="KU44" i="1"/>
  <c r="KR44" i="1"/>
  <c r="KO44" i="1"/>
  <c r="KL44" i="1"/>
  <c r="KI44" i="1"/>
  <c r="KE44" i="1"/>
  <c r="KD44" i="1"/>
  <c r="KF44" i="1" s="1"/>
  <c r="KC44" i="1"/>
  <c r="JZ44" i="1"/>
  <c r="JV44" i="1"/>
  <c r="JU44" i="1"/>
  <c r="JW44" i="1" s="1"/>
  <c r="JT44" i="1"/>
  <c r="JQ44" i="1"/>
  <c r="JN44" i="1"/>
  <c r="JJ44" i="1"/>
  <c r="JI44" i="1"/>
  <c r="JK44" i="1" s="1"/>
  <c r="JH44" i="1"/>
  <c r="JE44" i="1"/>
  <c r="JB44" i="1"/>
  <c r="IU44" i="1"/>
  <c r="IV44" i="1" s="1"/>
  <c r="IT44" i="1"/>
  <c r="IS44" i="1"/>
  <c r="IP44" i="1"/>
  <c r="IM44" i="1"/>
  <c r="IF44" i="1"/>
  <c r="IE44" i="1"/>
  <c r="IH44" i="1" s="1"/>
  <c r="ID44" i="1"/>
  <c r="IA44" i="1"/>
  <c r="HX44" i="1"/>
  <c r="HU44" i="1"/>
  <c r="HQ44" i="1"/>
  <c r="HP44" i="1"/>
  <c r="HO44" i="1"/>
  <c r="HL44" i="1"/>
  <c r="HI44" i="1"/>
  <c r="HF44" i="1"/>
  <c r="GZ44" i="1"/>
  <c r="GW44" i="1"/>
  <c r="GT44" i="1"/>
  <c r="GP44" i="1"/>
  <c r="GO44" i="1"/>
  <c r="GQ44" i="1" s="1"/>
  <c r="GN44" i="1"/>
  <c r="GK44" i="1"/>
  <c r="GH44" i="1"/>
  <c r="GE44" i="1"/>
  <c r="GA44" i="1"/>
  <c r="FZ44" i="1"/>
  <c r="GB44" i="1" s="1"/>
  <c r="FY44" i="1"/>
  <c r="FV44" i="1"/>
  <c r="FS44" i="1"/>
  <c r="FO44" i="1"/>
  <c r="FN44" i="1"/>
  <c r="FM44" i="1"/>
  <c r="FJ44" i="1"/>
  <c r="FG44" i="1"/>
  <c r="FC44" i="1"/>
  <c r="FD44" i="1" s="1"/>
  <c r="FB44" i="1"/>
  <c r="FA44" i="1"/>
  <c r="EX44" i="1"/>
  <c r="EU44" i="1"/>
  <c r="ER44" i="1"/>
  <c r="EN44" i="1"/>
  <c r="EM44" i="1"/>
  <c r="EO44" i="1" s="1"/>
  <c r="EL44" i="1"/>
  <c r="EI44" i="1"/>
  <c r="EF44" i="1"/>
  <c r="EC44" i="1"/>
  <c r="DV44" i="1"/>
  <c r="DU44" i="1"/>
  <c r="DW44" i="1" s="1"/>
  <c r="DT44" i="1"/>
  <c r="DQ44" i="1"/>
  <c r="DN44" i="1"/>
  <c r="DM44" i="1"/>
  <c r="DL44" i="1"/>
  <c r="DK44" i="1"/>
  <c r="DH44" i="1"/>
  <c r="DB44" i="1"/>
  <c r="DA44" i="1"/>
  <c r="CZ44" i="1"/>
  <c r="CY44" i="1"/>
  <c r="CV44" i="1"/>
  <c r="CS44" i="1"/>
  <c r="CO44" i="1"/>
  <c r="CN44" i="1"/>
  <c r="CP44" i="1" s="1"/>
  <c r="CM44" i="1"/>
  <c r="CJ44" i="1"/>
  <c r="CG44" i="1"/>
  <c r="CC44" i="1"/>
  <c r="CB44" i="1"/>
  <c r="CD44" i="1" s="1"/>
  <c r="CA44" i="1"/>
  <c r="BX44" i="1"/>
  <c r="BU44" i="1"/>
  <c r="BR44" i="1"/>
  <c r="BO44" i="1"/>
  <c r="BL44" i="1"/>
  <c r="BI44" i="1"/>
  <c r="BH44" i="1"/>
  <c r="DD44" i="1" s="1"/>
  <c r="DY44" i="1" s="1"/>
  <c r="BG44" i="1"/>
  <c r="DC44" i="1" s="1"/>
  <c r="BF44" i="1"/>
  <c r="BC44" i="1"/>
  <c r="AZ44" i="1"/>
  <c r="AW44" i="1"/>
  <c r="AT44" i="1"/>
  <c r="AQ44" i="1"/>
  <c r="AM44" i="1"/>
  <c r="AL44" i="1"/>
  <c r="AN44" i="1" s="1"/>
  <c r="AK44" i="1"/>
  <c r="AH44" i="1"/>
  <c r="AE44" i="1"/>
  <c r="AB44" i="1"/>
  <c r="Y44" i="1"/>
  <c r="V44" i="1"/>
  <c r="S44" i="1"/>
  <c r="P44" i="1"/>
  <c r="M44" i="1"/>
  <c r="J44" i="1"/>
  <c r="G44" i="1"/>
  <c r="D44" i="1"/>
  <c r="LM43" i="1"/>
  <c r="LL43" i="1"/>
  <c r="LK43" i="1"/>
  <c r="LI43" i="1"/>
  <c r="LH43" i="1"/>
  <c r="LJ43" i="1" s="1"/>
  <c r="LB43" i="1"/>
  <c r="KZ43" i="1"/>
  <c r="KY43" i="1"/>
  <c r="LA43" i="1" s="1"/>
  <c r="KW43" i="1"/>
  <c r="LC43" i="1" s="1"/>
  <c r="KV43" i="1"/>
  <c r="KX43" i="1" s="1"/>
  <c r="KT43" i="1"/>
  <c r="KU43" i="1" s="1"/>
  <c r="KS43" i="1"/>
  <c r="KR43" i="1"/>
  <c r="KQ43" i="1"/>
  <c r="KP43" i="1"/>
  <c r="KO43" i="1"/>
  <c r="KN43" i="1"/>
  <c r="KM43" i="1"/>
  <c r="KK43" i="1"/>
  <c r="KJ43" i="1"/>
  <c r="KL43" i="1" s="1"/>
  <c r="KD43" i="1"/>
  <c r="KB43" i="1"/>
  <c r="KA43" i="1"/>
  <c r="KC43" i="1" s="1"/>
  <c r="JY43" i="1"/>
  <c r="KE43" i="1" s="1"/>
  <c r="JX43" i="1"/>
  <c r="JZ43" i="1" s="1"/>
  <c r="JS43" i="1"/>
  <c r="JO43" i="1"/>
  <c r="JM43" i="1"/>
  <c r="JL43" i="1"/>
  <c r="JG43" i="1"/>
  <c r="JF43" i="1"/>
  <c r="JD43" i="1"/>
  <c r="JC43" i="1"/>
  <c r="JE43" i="1" s="1"/>
  <c r="JA43" i="1"/>
  <c r="IZ43" i="1"/>
  <c r="JB43" i="1" s="1"/>
  <c r="IV43" i="1"/>
  <c r="IU43" i="1"/>
  <c r="IS43" i="1"/>
  <c r="IR43" i="1"/>
  <c r="IQ43" i="1"/>
  <c r="IO43" i="1"/>
  <c r="IN43" i="1"/>
  <c r="IT43" i="1" s="1"/>
  <c r="IE43" i="1"/>
  <c r="IC43" i="1"/>
  <c r="IB43" i="1"/>
  <c r="ID43" i="1" s="1"/>
  <c r="HZ43" i="1"/>
  <c r="IA43" i="1" s="1"/>
  <c r="HY43" i="1"/>
  <c r="HX43" i="1"/>
  <c r="HW43" i="1"/>
  <c r="HV43" i="1"/>
  <c r="HU43" i="1"/>
  <c r="HT43" i="1"/>
  <c r="HS43" i="1"/>
  <c r="HN43" i="1"/>
  <c r="HM43" i="1"/>
  <c r="HO43" i="1" s="1"/>
  <c r="HH43" i="1"/>
  <c r="HG43" i="1"/>
  <c r="HI43" i="1" s="1"/>
  <c r="HE43" i="1"/>
  <c r="HD43" i="1"/>
  <c r="HF43" i="1" s="1"/>
  <c r="GZ43" i="1"/>
  <c r="GY43" i="1"/>
  <c r="GX43" i="1"/>
  <c r="GW43" i="1"/>
  <c r="GV43" i="1"/>
  <c r="GU43" i="1"/>
  <c r="GS43" i="1"/>
  <c r="GR43" i="1"/>
  <c r="GT43" i="1" s="1"/>
  <c r="GM43" i="1"/>
  <c r="GL43" i="1"/>
  <c r="GN43" i="1" s="1"/>
  <c r="GJ43" i="1"/>
  <c r="GG43" i="1"/>
  <c r="GP43" i="1" s="1"/>
  <c r="GF43" i="1"/>
  <c r="GH43" i="1" s="1"/>
  <c r="GD43" i="1"/>
  <c r="GE43" i="1" s="1"/>
  <c r="GC43" i="1"/>
  <c r="FY43" i="1"/>
  <c r="FX43" i="1"/>
  <c r="FW43" i="1"/>
  <c r="FT43" i="1"/>
  <c r="FR43" i="1"/>
  <c r="FQ43" i="1"/>
  <c r="FS43" i="1" s="1"/>
  <c r="FL43" i="1"/>
  <c r="FK43" i="1"/>
  <c r="FF43" i="1"/>
  <c r="FE43" i="1"/>
  <c r="FA43" i="1"/>
  <c r="EZ43" i="1"/>
  <c r="EY43" i="1"/>
  <c r="EV43" i="1"/>
  <c r="ET43" i="1"/>
  <c r="ES43" i="1"/>
  <c r="EU43" i="1" s="1"/>
  <c r="EP43" i="1"/>
  <c r="EK43" i="1"/>
  <c r="EJ43" i="1"/>
  <c r="EL43" i="1" s="1"/>
  <c r="EH43" i="1"/>
  <c r="EN43" i="1" s="1"/>
  <c r="EF43" i="1"/>
  <c r="EE43" i="1"/>
  <c r="ED43" i="1"/>
  <c r="EC43" i="1"/>
  <c r="EB43" i="1"/>
  <c r="EA43" i="1"/>
  <c r="DS43" i="1"/>
  <c r="DR43" i="1"/>
  <c r="DP43" i="1"/>
  <c r="DV43" i="1" s="1"/>
  <c r="DO43" i="1"/>
  <c r="DQ43" i="1" s="1"/>
  <c r="DL43" i="1"/>
  <c r="DJ43" i="1"/>
  <c r="DI43" i="1"/>
  <c r="DH43" i="1"/>
  <c r="DG43" i="1"/>
  <c r="DF43" i="1"/>
  <c r="CX43" i="1"/>
  <c r="CW43" i="1"/>
  <c r="CY43" i="1" s="1"/>
  <c r="CU43" i="1"/>
  <c r="CT43" i="1"/>
  <c r="CV43" i="1" s="1"/>
  <c r="CR43" i="1"/>
  <c r="DA43" i="1" s="1"/>
  <c r="CQ43" i="1"/>
  <c r="CS43" i="1" s="1"/>
  <c r="CN43" i="1"/>
  <c r="CL43" i="1"/>
  <c r="CK43" i="1"/>
  <c r="CJ43" i="1"/>
  <c r="CI43" i="1"/>
  <c r="CH43" i="1"/>
  <c r="CG43" i="1"/>
  <c r="CF43" i="1"/>
  <c r="CE43" i="1"/>
  <c r="BZ43" i="1"/>
  <c r="BY43" i="1"/>
  <c r="CA43" i="1" s="1"/>
  <c r="BW43" i="1"/>
  <c r="BV43" i="1"/>
  <c r="BX43" i="1" s="1"/>
  <c r="BT43" i="1"/>
  <c r="BS43" i="1"/>
  <c r="BU43" i="1" s="1"/>
  <c r="BQ43" i="1"/>
  <c r="CC43" i="1" s="1"/>
  <c r="BP43" i="1"/>
  <c r="BR43" i="1" s="1"/>
  <c r="BN43" i="1"/>
  <c r="BO43" i="1" s="1"/>
  <c r="BM43" i="1"/>
  <c r="BL43" i="1"/>
  <c r="BK43" i="1"/>
  <c r="BJ43" i="1"/>
  <c r="BH43" i="1"/>
  <c r="BE43" i="1"/>
  <c r="BD43" i="1"/>
  <c r="BF43" i="1" s="1"/>
  <c r="BB43" i="1"/>
  <c r="BA43" i="1"/>
  <c r="BC43" i="1" s="1"/>
  <c r="AY43" i="1"/>
  <c r="AX43" i="1"/>
  <c r="AZ43" i="1" s="1"/>
  <c r="AV43" i="1"/>
  <c r="AU43" i="1"/>
  <c r="AW43" i="1" s="1"/>
  <c r="AS43" i="1"/>
  <c r="AR43" i="1"/>
  <c r="AT43" i="1" s="1"/>
  <c r="AP43" i="1"/>
  <c r="AO43" i="1"/>
  <c r="AK43" i="1"/>
  <c r="AJ43" i="1"/>
  <c r="AI43" i="1"/>
  <c r="AG43" i="1"/>
  <c r="AF43" i="1"/>
  <c r="AH43" i="1" s="1"/>
  <c r="AD43" i="1"/>
  <c r="AC43" i="1"/>
  <c r="AE43" i="1" s="1"/>
  <c r="AA43" i="1"/>
  <c r="Z43" i="1"/>
  <c r="AB43" i="1" s="1"/>
  <c r="U43" i="1"/>
  <c r="T43" i="1"/>
  <c r="V43" i="1" s="1"/>
  <c r="R43" i="1"/>
  <c r="S43" i="1" s="1"/>
  <c r="Q43" i="1"/>
  <c r="P43" i="1"/>
  <c r="O43" i="1"/>
  <c r="N43" i="1"/>
  <c r="M43" i="1"/>
  <c r="L43" i="1"/>
  <c r="K43" i="1"/>
  <c r="J43" i="1"/>
  <c r="I43" i="1"/>
  <c r="H43" i="1"/>
  <c r="C43" i="1"/>
  <c r="B43" i="1"/>
  <c r="D43" i="1" s="1"/>
  <c r="LM42" i="1"/>
  <c r="LJ42" i="1"/>
  <c r="LE42" i="1"/>
  <c r="LC42" i="1"/>
  <c r="LF42" i="1" s="1"/>
  <c r="LB42" i="1"/>
  <c r="LA42" i="1"/>
  <c r="KX42" i="1"/>
  <c r="KU42" i="1"/>
  <c r="KR42" i="1"/>
  <c r="KO42" i="1"/>
  <c r="KL42" i="1"/>
  <c r="KI42" i="1"/>
  <c r="KE42" i="1"/>
  <c r="KD42" i="1"/>
  <c r="KF42" i="1" s="1"/>
  <c r="KC42" i="1"/>
  <c r="JZ42" i="1"/>
  <c r="JV42" i="1"/>
  <c r="JU42" i="1"/>
  <c r="JW42" i="1" s="1"/>
  <c r="JT42" i="1"/>
  <c r="JQ42" i="1"/>
  <c r="JN42" i="1"/>
  <c r="JJ42" i="1"/>
  <c r="JI42" i="1"/>
  <c r="JK42" i="1" s="1"/>
  <c r="JH42" i="1"/>
  <c r="JE42" i="1"/>
  <c r="JB42" i="1"/>
  <c r="IU42" i="1"/>
  <c r="IV42" i="1" s="1"/>
  <c r="IT42" i="1"/>
  <c r="IS42" i="1"/>
  <c r="IP42" i="1"/>
  <c r="IM42" i="1"/>
  <c r="IF42" i="1"/>
  <c r="IE42" i="1"/>
  <c r="IH42" i="1" s="1"/>
  <c r="ID42" i="1"/>
  <c r="IA42" i="1"/>
  <c r="HX42" i="1"/>
  <c r="HU42" i="1"/>
  <c r="HQ42" i="1"/>
  <c r="HP42" i="1"/>
  <c r="HO42" i="1"/>
  <c r="HL42" i="1"/>
  <c r="HI42" i="1"/>
  <c r="HF42" i="1"/>
  <c r="GZ42" i="1"/>
  <c r="GW42" i="1"/>
  <c r="GT42" i="1"/>
  <c r="GP42" i="1"/>
  <c r="GO42" i="1"/>
  <c r="GQ42" i="1" s="1"/>
  <c r="GN42" i="1"/>
  <c r="GK42" i="1"/>
  <c r="GH42" i="1"/>
  <c r="GE42" i="1"/>
  <c r="GA42" i="1"/>
  <c r="FZ42" i="1"/>
  <c r="GB42" i="1" s="1"/>
  <c r="FY42" i="1"/>
  <c r="FV42" i="1"/>
  <c r="FS42" i="1"/>
  <c r="FO42" i="1"/>
  <c r="FN42" i="1"/>
  <c r="FM42" i="1"/>
  <c r="FJ42" i="1"/>
  <c r="FG42" i="1"/>
  <c r="FC42" i="1"/>
  <c r="HB42" i="1" s="1"/>
  <c r="FA42" i="1"/>
  <c r="EW42" i="1"/>
  <c r="EW43" i="1" s="1"/>
  <c r="FC43" i="1" s="1"/>
  <c r="EV42" i="1"/>
  <c r="EX42" i="1" s="1"/>
  <c r="EU42" i="1"/>
  <c r="ER42" i="1"/>
  <c r="EN42" i="1"/>
  <c r="EM42" i="1"/>
  <c r="EL42" i="1"/>
  <c r="EI42" i="1"/>
  <c r="EF42" i="1"/>
  <c r="EC42" i="1"/>
  <c r="DW42" i="1"/>
  <c r="DV42" i="1"/>
  <c r="DU42" i="1"/>
  <c r="DT42" i="1"/>
  <c r="DQ42" i="1"/>
  <c r="DM42" i="1"/>
  <c r="DN42" i="1" s="1"/>
  <c r="DL42" i="1"/>
  <c r="DK42" i="1"/>
  <c r="DH42" i="1"/>
  <c r="DA42" i="1"/>
  <c r="DB42" i="1" s="1"/>
  <c r="CZ42" i="1"/>
  <c r="CY42" i="1"/>
  <c r="CV42" i="1"/>
  <c r="CS42" i="1"/>
  <c r="CP42" i="1"/>
  <c r="CO42" i="1"/>
  <c r="CN42" i="1"/>
  <c r="CM42" i="1"/>
  <c r="CJ42" i="1"/>
  <c r="CG42" i="1"/>
  <c r="CC42" i="1"/>
  <c r="CB42" i="1"/>
  <c r="CD42" i="1" s="1"/>
  <c r="CA42" i="1"/>
  <c r="BX42" i="1"/>
  <c r="BU42" i="1"/>
  <c r="BR42" i="1"/>
  <c r="BO42" i="1"/>
  <c r="BL42" i="1"/>
  <c r="BH42" i="1"/>
  <c r="DD42" i="1" s="1"/>
  <c r="DY42" i="1" s="1"/>
  <c r="BG42" i="1"/>
  <c r="BI42" i="1" s="1"/>
  <c r="BF42" i="1"/>
  <c r="BC42" i="1"/>
  <c r="AZ42" i="1"/>
  <c r="AW42" i="1"/>
  <c r="AT42" i="1"/>
  <c r="AQ42" i="1"/>
  <c r="AN42" i="1"/>
  <c r="AM42" i="1"/>
  <c r="AL42" i="1"/>
  <c r="AK42" i="1"/>
  <c r="AH42" i="1"/>
  <c r="AE42" i="1"/>
  <c r="AB42" i="1"/>
  <c r="Y42" i="1"/>
  <c r="V42" i="1"/>
  <c r="S42" i="1"/>
  <c r="P42" i="1"/>
  <c r="M42" i="1"/>
  <c r="J42" i="1"/>
  <c r="G42" i="1"/>
  <c r="D42" i="1"/>
  <c r="LM41" i="1"/>
  <c r="LJ41" i="1"/>
  <c r="LF41" i="1"/>
  <c r="LE41" i="1"/>
  <c r="LC41" i="1"/>
  <c r="LB41" i="1"/>
  <c r="LD41" i="1" s="1"/>
  <c r="LA41" i="1"/>
  <c r="KX41" i="1"/>
  <c r="KU41" i="1"/>
  <c r="KR41" i="1"/>
  <c r="KO41" i="1"/>
  <c r="KL41" i="1"/>
  <c r="KI41" i="1"/>
  <c r="KE41" i="1"/>
  <c r="KD41" i="1"/>
  <c r="KF41" i="1" s="1"/>
  <c r="KC41" i="1"/>
  <c r="JZ41" i="1"/>
  <c r="JV41" i="1"/>
  <c r="JU41" i="1"/>
  <c r="JW41" i="1" s="1"/>
  <c r="JT41" i="1"/>
  <c r="JQ41" i="1"/>
  <c r="JN41" i="1"/>
  <c r="JJ41" i="1"/>
  <c r="JI41" i="1"/>
  <c r="JK41" i="1" s="1"/>
  <c r="JH41" i="1"/>
  <c r="JE41" i="1"/>
  <c r="JB41" i="1"/>
  <c r="IV41" i="1"/>
  <c r="IU41" i="1"/>
  <c r="IT41" i="1"/>
  <c r="IS41" i="1"/>
  <c r="IP41" i="1"/>
  <c r="IM41" i="1"/>
  <c r="IJ41" i="1"/>
  <c r="IH41" i="1"/>
  <c r="IW41" i="1" s="1"/>
  <c r="IF41" i="1"/>
  <c r="IE41" i="1"/>
  <c r="IG41" i="1" s="1"/>
  <c r="ID41" i="1"/>
  <c r="IA41" i="1"/>
  <c r="HX41" i="1"/>
  <c r="HU41" i="1"/>
  <c r="HR41" i="1"/>
  <c r="HQ41" i="1"/>
  <c r="II41" i="1" s="1"/>
  <c r="IX41" i="1" s="1"/>
  <c r="HP41" i="1"/>
  <c r="HO41" i="1"/>
  <c r="HL41" i="1"/>
  <c r="HI41" i="1"/>
  <c r="HF41" i="1"/>
  <c r="HB41" i="1"/>
  <c r="GZ41" i="1"/>
  <c r="GW41" i="1"/>
  <c r="GT41" i="1"/>
  <c r="GP41" i="1"/>
  <c r="GQ41" i="1" s="1"/>
  <c r="GO41" i="1"/>
  <c r="GN41" i="1"/>
  <c r="GK41" i="1"/>
  <c r="GH41" i="1"/>
  <c r="GE41" i="1"/>
  <c r="FZ41" i="1"/>
  <c r="GB41" i="1" s="1"/>
  <c r="FY41" i="1"/>
  <c r="FV41" i="1"/>
  <c r="FU41" i="1"/>
  <c r="GA41" i="1" s="1"/>
  <c r="FT41" i="1"/>
  <c r="FS41" i="1"/>
  <c r="FO41" i="1"/>
  <c r="FN41" i="1"/>
  <c r="FP41" i="1" s="1"/>
  <c r="FM41" i="1"/>
  <c r="FJ41" i="1"/>
  <c r="FG41" i="1"/>
  <c r="FC41" i="1"/>
  <c r="FB41" i="1"/>
  <c r="FD41" i="1" s="1"/>
  <c r="FA41" i="1"/>
  <c r="EX41" i="1"/>
  <c r="EU41" i="1"/>
  <c r="ER41" i="1"/>
  <c r="EN41" i="1"/>
  <c r="EM41" i="1"/>
  <c r="HA41" i="1" s="1"/>
  <c r="EL41" i="1"/>
  <c r="EI41" i="1"/>
  <c r="EF41" i="1"/>
  <c r="EC41" i="1"/>
  <c r="DW41" i="1"/>
  <c r="DV41" i="1"/>
  <c r="DU41" i="1"/>
  <c r="DT41" i="1"/>
  <c r="DQ41" i="1"/>
  <c r="DN41" i="1"/>
  <c r="DM41" i="1"/>
  <c r="DL41" i="1"/>
  <c r="DK41" i="1"/>
  <c r="DH41" i="1"/>
  <c r="DD41" i="1"/>
  <c r="DY41" i="1" s="1"/>
  <c r="DB41" i="1"/>
  <c r="DA41" i="1"/>
  <c r="CZ41" i="1"/>
  <c r="CY41" i="1"/>
  <c r="CV41" i="1"/>
  <c r="CS41" i="1"/>
  <c r="CP41" i="1"/>
  <c r="CO41" i="1"/>
  <c r="CN41" i="1"/>
  <c r="CM41" i="1"/>
  <c r="CJ41" i="1"/>
  <c r="CG41" i="1"/>
  <c r="CC41" i="1"/>
  <c r="CB41" i="1"/>
  <c r="CD41" i="1" s="1"/>
  <c r="CA41" i="1"/>
  <c r="BX41" i="1"/>
  <c r="BU41" i="1"/>
  <c r="BR41" i="1"/>
  <c r="BO41" i="1"/>
  <c r="BL41" i="1"/>
  <c r="BH41" i="1"/>
  <c r="BI41" i="1" s="1"/>
  <c r="BG41" i="1"/>
  <c r="DC41" i="1" s="1"/>
  <c r="BF41" i="1"/>
  <c r="BC41" i="1"/>
  <c r="AZ41" i="1"/>
  <c r="AW41" i="1"/>
  <c r="AT41" i="1"/>
  <c r="AQ41" i="1"/>
  <c r="AM41" i="1"/>
  <c r="AL41" i="1"/>
  <c r="DX41" i="1" s="1"/>
  <c r="AK41" i="1"/>
  <c r="AH41" i="1"/>
  <c r="AE41" i="1"/>
  <c r="AB41" i="1"/>
  <c r="Y41" i="1"/>
  <c r="V41" i="1"/>
  <c r="S41" i="1"/>
  <c r="P41" i="1"/>
  <c r="M41" i="1"/>
  <c r="J41" i="1"/>
  <c r="G41" i="1"/>
  <c r="D41" i="1"/>
  <c r="LM40" i="1"/>
  <c r="LJ40" i="1"/>
  <c r="LC40" i="1"/>
  <c r="LB40" i="1"/>
  <c r="LE40" i="1" s="1"/>
  <c r="LA40" i="1"/>
  <c r="KX40" i="1"/>
  <c r="KU40" i="1"/>
  <c r="KR40" i="1"/>
  <c r="KO40" i="1"/>
  <c r="KL40" i="1"/>
  <c r="KI40" i="1"/>
  <c r="KE40" i="1"/>
  <c r="KD40" i="1"/>
  <c r="KC40" i="1"/>
  <c r="JZ40" i="1"/>
  <c r="JV40" i="1"/>
  <c r="JU40" i="1"/>
  <c r="JW40" i="1" s="1"/>
  <c r="JR40" i="1"/>
  <c r="JQ40" i="1"/>
  <c r="JP40" i="1"/>
  <c r="JP43" i="1" s="1"/>
  <c r="JQ43" i="1" s="1"/>
  <c r="JN40" i="1"/>
  <c r="JJ40" i="1"/>
  <c r="JI40" i="1"/>
  <c r="JK40" i="1" s="1"/>
  <c r="JH40" i="1"/>
  <c r="JE40" i="1"/>
  <c r="JB40" i="1"/>
  <c r="IU40" i="1"/>
  <c r="IV40" i="1" s="1"/>
  <c r="IT40" i="1"/>
  <c r="IS40" i="1"/>
  <c r="IP40" i="1"/>
  <c r="IM40" i="1"/>
  <c r="IG40" i="1"/>
  <c r="IF40" i="1"/>
  <c r="IE40" i="1"/>
  <c r="IH40" i="1" s="1"/>
  <c r="ID40" i="1"/>
  <c r="IA40" i="1"/>
  <c r="HX40" i="1"/>
  <c r="HU40" i="1"/>
  <c r="HQ40" i="1"/>
  <c r="HP40" i="1"/>
  <c r="HO40" i="1"/>
  <c r="HL40" i="1"/>
  <c r="HI40" i="1"/>
  <c r="HF40" i="1"/>
  <c r="GZ40" i="1"/>
  <c r="GW40" i="1"/>
  <c r="GT40" i="1"/>
  <c r="GP40" i="1"/>
  <c r="GO40" i="1"/>
  <c r="GQ40" i="1" s="1"/>
  <c r="GN40" i="1"/>
  <c r="GK40" i="1"/>
  <c r="GH40" i="1"/>
  <c r="GE40" i="1"/>
  <c r="GA40" i="1"/>
  <c r="FZ40" i="1"/>
  <c r="GB40" i="1" s="1"/>
  <c r="FY40" i="1"/>
  <c r="FV40" i="1"/>
  <c r="FS40" i="1"/>
  <c r="FO40" i="1"/>
  <c r="FN40" i="1"/>
  <c r="FM40" i="1"/>
  <c r="FJ40" i="1"/>
  <c r="FG40" i="1"/>
  <c r="FC40" i="1"/>
  <c r="FD40" i="1" s="1"/>
  <c r="FB40" i="1"/>
  <c r="FA40" i="1"/>
  <c r="EX40" i="1"/>
  <c r="EU40" i="1"/>
  <c r="ER40" i="1"/>
  <c r="EN40" i="1"/>
  <c r="HB40" i="1" s="1"/>
  <c r="EM40" i="1"/>
  <c r="EO40" i="1" s="1"/>
  <c r="EL40" i="1"/>
  <c r="EI40" i="1"/>
  <c r="EF40" i="1"/>
  <c r="EC40" i="1"/>
  <c r="DV40" i="1"/>
  <c r="DU40" i="1"/>
  <c r="DW40" i="1" s="1"/>
  <c r="DT40" i="1"/>
  <c r="DQ40" i="1"/>
  <c r="DN40" i="1"/>
  <c r="DM40" i="1"/>
  <c r="DL40" i="1"/>
  <c r="DK40" i="1"/>
  <c r="DH40" i="1"/>
  <c r="DE40" i="1"/>
  <c r="DB40" i="1"/>
  <c r="DA40" i="1"/>
  <c r="CZ40" i="1"/>
  <c r="CY40" i="1"/>
  <c r="CV40" i="1"/>
  <c r="CS40" i="1"/>
  <c r="CO40" i="1"/>
  <c r="CN40" i="1"/>
  <c r="CP40" i="1" s="1"/>
  <c r="CM40" i="1"/>
  <c r="CJ40" i="1"/>
  <c r="CG40" i="1"/>
  <c r="CC40" i="1"/>
  <c r="CB40" i="1"/>
  <c r="CD40" i="1" s="1"/>
  <c r="CA40" i="1"/>
  <c r="BX40" i="1"/>
  <c r="BU40" i="1"/>
  <c r="BR40" i="1"/>
  <c r="BO40" i="1"/>
  <c r="BL40" i="1"/>
  <c r="BI40" i="1"/>
  <c r="BH40" i="1"/>
  <c r="DD40" i="1" s="1"/>
  <c r="DY40" i="1" s="1"/>
  <c r="BG40" i="1"/>
  <c r="DC40" i="1" s="1"/>
  <c r="BF40" i="1"/>
  <c r="BC40" i="1"/>
  <c r="AZ40" i="1"/>
  <c r="AW40" i="1"/>
  <c r="AT40" i="1"/>
  <c r="AQ40" i="1"/>
  <c r="AM40" i="1"/>
  <c r="AL40" i="1"/>
  <c r="AN40" i="1" s="1"/>
  <c r="AK40" i="1"/>
  <c r="AH40" i="1"/>
  <c r="AE40" i="1"/>
  <c r="AB40" i="1"/>
  <c r="Y40" i="1"/>
  <c r="V40" i="1"/>
  <c r="S40" i="1"/>
  <c r="P40" i="1"/>
  <c r="M40" i="1"/>
  <c r="J40" i="1"/>
  <c r="G40" i="1"/>
  <c r="D40" i="1"/>
  <c r="LM39" i="1"/>
  <c r="LJ39" i="1"/>
  <c r="LF39" i="1"/>
  <c r="LG39" i="1" s="1"/>
  <c r="LE39" i="1"/>
  <c r="LD39" i="1"/>
  <c r="LC39" i="1"/>
  <c r="LB39" i="1"/>
  <c r="LA39" i="1"/>
  <c r="KX39" i="1"/>
  <c r="KU39" i="1"/>
  <c r="KR39" i="1"/>
  <c r="KO39" i="1"/>
  <c r="KL39" i="1"/>
  <c r="KI39" i="1"/>
  <c r="KE39" i="1"/>
  <c r="KD39" i="1"/>
  <c r="KF39" i="1" s="1"/>
  <c r="KC39" i="1"/>
  <c r="JZ39" i="1"/>
  <c r="JV39" i="1"/>
  <c r="JU39" i="1"/>
  <c r="JW39" i="1" s="1"/>
  <c r="JT39" i="1"/>
  <c r="JQ39" i="1"/>
  <c r="JN39" i="1"/>
  <c r="JJ39" i="1"/>
  <c r="JK39" i="1" s="1"/>
  <c r="JI39" i="1"/>
  <c r="JH39" i="1"/>
  <c r="JE39" i="1"/>
  <c r="JB39" i="1"/>
  <c r="IV39" i="1"/>
  <c r="IU39" i="1"/>
  <c r="IT39" i="1"/>
  <c r="IS39" i="1"/>
  <c r="IP39" i="1"/>
  <c r="IM39" i="1"/>
  <c r="IF39" i="1"/>
  <c r="II39" i="1" s="1"/>
  <c r="IX39" i="1" s="1"/>
  <c r="IE39" i="1"/>
  <c r="IG39" i="1" s="1"/>
  <c r="ID39" i="1"/>
  <c r="IA39" i="1"/>
  <c r="HX39" i="1"/>
  <c r="HU39" i="1"/>
  <c r="HQ39" i="1"/>
  <c r="HP39" i="1"/>
  <c r="HR39" i="1" s="1"/>
  <c r="HO39" i="1"/>
  <c r="HL39" i="1"/>
  <c r="HI39" i="1"/>
  <c r="HF39" i="1"/>
  <c r="GZ39" i="1"/>
  <c r="GW39" i="1"/>
  <c r="GT39" i="1"/>
  <c r="GQ39" i="1"/>
  <c r="GP39" i="1"/>
  <c r="GO39" i="1"/>
  <c r="GN39" i="1"/>
  <c r="GK39" i="1"/>
  <c r="GH39" i="1"/>
  <c r="GE39" i="1"/>
  <c r="GA39" i="1"/>
  <c r="FZ39" i="1"/>
  <c r="GB39" i="1" s="1"/>
  <c r="FY39" i="1"/>
  <c r="FV39" i="1"/>
  <c r="FS39" i="1"/>
  <c r="FN39" i="1"/>
  <c r="FM39" i="1"/>
  <c r="FI39" i="1"/>
  <c r="FO39" i="1" s="1"/>
  <c r="FP39" i="1" s="1"/>
  <c r="FG39" i="1"/>
  <c r="FC39" i="1"/>
  <c r="HB39" i="1" s="1"/>
  <c r="FB39" i="1"/>
  <c r="FA39" i="1"/>
  <c r="EX39" i="1"/>
  <c r="EU39" i="1"/>
  <c r="ER39" i="1"/>
  <c r="EM39" i="1"/>
  <c r="HA39" i="1" s="1"/>
  <c r="EL39" i="1"/>
  <c r="EH39" i="1"/>
  <c r="EN39" i="1" s="1"/>
  <c r="EG39" i="1"/>
  <c r="EI39" i="1" s="1"/>
  <c r="EF39" i="1"/>
  <c r="EC39" i="1"/>
  <c r="DV39" i="1"/>
  <c r="DU39" i="1"/>
  <c r="DW39" i="1" s="1"/>
  <c r="DT39" i="1"/>
  <c r="DQ39" i="1"/>
  <c r="DM39" i="1"/>
  <c r="DL39" i="1"/>
  <c r="DN39" i="1" s="1"/>
  <c r="DK39" i="1"/>
  <c r="DH39" i="1"/>
  <c r="DC39" i="1"/>
  <c r="DA39" i="1"/>
  <c r="CZ39" i="1"/>
  <c r="DB39" i="1" s="1"/>
  <c r="CY39" i="1"/>
  <c r="CV39" i="1"/>
  <c r="CS39" i="1"/>
  <c r="CO39" i="1"/>
  <c r="CP39" i="1" s="1"/>
  <c r="CN39" i="1"/>
  <c r="CM39" i="1"/>
  <c r="CJ39" i="1"/>
  <c r="CG39" i="1"/>
  <c r="CD39" i="1"/>
  <c r="CC39" i="1"/>
  <c r="CB39" i="1"/>
  <c r="CA39" i="1"/>
  <c r="BX39" i="1"/>
  <c r="BU39" i="1"/>
  <c r="BR39" i="1"/>
  <c r="BO39" i="1"/>
  <c r="BL39" i="1"/>
  <c r="BH39" i="1"/>
  <c r="BG39" i="1"/>
  <c r="BI39" i="1" s="1"/>
  <c r="BF39" i="1"/>
  <c r="BC39" i="1"/>
  <c r="AZ39" i="1"/>
  <c r="AW39" i="1"/>
  <c r="AT39" i="1"/>
  <c r="AQ39" i="1"/>
  <c r="AM39" i="1"/>
  <c r="AN39" i="1" s="1"/>
  <c r="AL39" i="1"/>
  <c r="AK39" i="1"/>
  <c r="AH39" i="1"/>
  <c r="AE39" i="1"/>
  <c r="AB39" i="1"/>
  <c r="Y39" i="1"/>
  <c r="V39" i="1"/>
  <c r="S39" i="1"/>
  <c r="P39" i="1"/>
  <c r="M39" i="1"/>
  <c r="J39" i="1"/>
  <c r="F39" i="1"/>
  <c r="G39" i="1" s="1"/>
  <c r="D39" i="1"/>
  <c r="LM38" i="1"/>
  <c r="LJ38" i="1"/>
  <c r="LC38" i="1"/>
  <c r="LB38" i="1"/>
  <c r="LE38" i="1" s="1"/>
  <c r="LA38" i="1"/>
  <c r="KX38" i="1"/>
  <c r="KU38" i="1"/>
  <c r="KR38" i="1"/>
  <c r="KO38" i="1"/>
  <c r="KL38" i="1"/>
  <c r="KI38" i="1"/>
  <c r="KE38" i="1"/>
  <c r="KD38" i="1"/>
  <c r="KC38" i="1"/>
  <c r="JZ38" i="1"/>
  <c r="JV38" i="1"/>
  <c r="JU38" i="1"/>
  <c r="JW38" i="1" s="1"/>
  <c r="JT38" i="1"/>
  <c r="JQ38" i="1"/>
  <c r="JN38" i="1"/>
  <c r="JJ38" i="1"/>
  <c r="JI38" i="1"/>
  <c r="JK38" i="1" s="1"/>
  <c r="JH38" i="1"/>
  <c r="JE38" i="1"/>
  <c r="JB38" i="1"/>
  <c r="IV38" i="1"/>
  <c r="IU38" i="1"/>
  <c r="IT38" i="1"/>
  <c r="IS38" i="1"/>
  <c r="IP38" i="1"/>
  <c r="IM38" i="1"/>
  <c r="IF38" i="1"/>
  <c r="IE38" i="1"/>
  <c r="ID38" i="1"/>
  <c r="IA38" i="1"/>
  <c r="HX38" i="1"/>
  <c r="HU38" i="1"/>
  <c r="HR38" i="1"/>
  <c r="HQ38" i="1"/>
  <c r="II38" i="1" s="1"/>
  <c r="IX38" i="1" s="1"/>
  <c r="HP38" i="1"/>
  <c r="HO38" i="1"/>
  <c r="HL38" i="1"/>
  <c r="HI38" i="1"/>
  <c r="HF38" i="1"/>
  <c r="GZ38" i="1"/>
  <c r="GW38" i="1"/>
  <c r="GT38" i="1"/>
  <c r="GQ38" i="1"/>
  <c r="GP38" i="1"/>
  <c r="GO38" i="1"/>
  <c r="GN38" i="1"/>
  <c r="GK38" i="1"/>
  <c r="GH38" i="1"/>
  <c r="GE38" i="1"/>
  <c r="GA38" i="1"/>
  <c r="FZ38" i="1"/>
  <c r="FY38" i="1"/>
  <c r="FV38" i="1"/>
  <c r="FS38" i="1"/>
  <c r="FO38" i="1"/>
  <c r="FM38" i="1"/>
  <c r="FI38" i="1"/>
  <c r="FI43" i="1" s="1"/>
  <c r="FH38" i="1"/>
  <c r="FJ38" i="1" s="1"/>
  <c r="FG38" i="1"/>
  <c r="FC38" i="1"/>
  <c r="FB38" i="1"/>
  <c r="FA38" i="1"/>
  <c r="EX38" i="1"/>
  <c r="EU38" i="1"/>
  <c r="ER38" i="1"/>
  <c r="EN38" i="1"/>
  <c r="EM38" i="1"/>
  <c r="EL38" i="1"/>
  <c r="EI38" i="1"/>
  <c r="EF38" i="1"/>
  <c r="EC38" i="1"/>
  <c r="DV38" i="1"/>
  <c r="DU38" i="1"/>
  <c r="DW38" i="1" s="1"/>
  <c r="DT38" i="1"/>
  <c r="DQ38" i="1"/>
  <c r="DN38" i="1"/>
  <c r="DM38" i="1"/>
  <c r="DL38" i="1"/>
  <c r="DK38" i="1"/>
  <c r="DH38" i="1"/>
  <c r="DB38" i="1"/>
  <c r="DA38" i="1"/>
  <c r="CZ38" i="1"/>
  <c r="CY38" i="1"/>
  <c r="CV38" i="1"/>
  <c r="CS38" i="1"/>
  <c r="CO38" i="1"/>
  <c r="CN38" i="1"/>
  <c r="CP38" i="1" s="1"/>
  <c r="CM38" i="1"/>
  <c r="CJ38" i="1"/>
  <c r="CG38" i="1"/>
  <c r="CC38" i="1"/>
  <c r="CB38" i="1"/>
  <c r="CA38" i="1"/>
  <c r="BX38" i="1"/>
  <c r="BU38" i="1"/>
  <c r="BR38" i="1"/>
  <c r="BO38" i="1"/>
  <c r="BL38" i="1"/>
  <c r="BI38" i="1"/>
  <c r="BH38" i="1"/>
  <c r="BG38" i="1"/>
  <c r="DC38" i="1" s="1"/>
  <c r="BF38" i="1"/>
  <c r="BC38" i="1"/>
  <c r="AZ38" i="1"/>
  <c r="AW38" i="1"/>
  <c r="AT38" i="1"/>
  <c r="AQ38" i="1"/>
  <c r="AM38" i="1"/>
  <c r="AL38" i="1"/>
  <c r="AN38" i="1" s="1"/>
  <c r="AK38" i="1"/>
  <c r="AH38" i="1"/>
  <c r="AE38" i="1"/>
  <c r="AB38" i="1"/>
  <c r="Y38" i="1"/>
  <c r="V38" i="1"/>
  <c r="S38" i="1"/>
  <c r="P38" i="1"/>
  <c r="M38" i="1"/>
  <c r="J38" i="1"/>
  <c r="G38" i="1"/>
  <c r="D38" i="1"/>
  <c r="LM37" i="1"/>
  <c r="LJ37" i="1"/>
  <c r="LF37" i="1"/>
  <c r="LD37" i="1"/>
  <c r="LC37" i="1"/>
  <c r="LB37" i="1"/>
  <c r="LA37" i="1"/>
  <c r="KX37" i="1"/>
  <c r="KU37" i="1"/>
  <c r="KR37" i="1"/>
  <c r="KO37" i="1"/>
  <c r="KL37" i="1"/>
  <c r="KH37" i="1"/>
  <c r="KH43" i="1" s="1"/>
  <c r="LF43" i="1" s="1"/>
  <c r="KG37" i="1"/>
  <c r="KI37" i="1" s="1"/>
  <c r="KE37" i="1"/>
  <c r="KD37" i="1"/>
  <c r="KF37" i="1" s="1"/>
  <c r="KC37" i="1"/>
  <c r="JZ37" i="1"/>
  <c r="JV37" i="1"/>
  <c r="JU37" i="1"/>
  <c r="JW37" i="1" s="1"/>
  <c r="JT37" i="1"/>
  <c r="JQ37" i="1"/>
  <c r="JN37" i="1"/>
  <c r="JJ37" i="1"/>
  <c r="JI37" i="1"/>
  <c r="JK37" i="1" s="1"/>
  <c r="JH37" i="1"/>
  <c r="JE37" i="1"/>
  <c r="JB37" i="1"/>
  <c r="IV37" i="1"/>
  <c r="IU37" i="1"/>
  <c r="IT37" i="1"/>
  <c r="IS37" i="1"/>
  <c r="IP37" i="1"/>
  <c r="IM37" i="1"/>
  <c r="IH37" i="1"/>
  <c r="IW37" i="1" s="1"/>
  <c r="IF37" i="1"/>
  <c r="IE37" i="1"/>
  <c r="IG37" i="1" s="1"/>
  <c r="ID37" i="1"/>
  <c r="IA37" i="1"/>
  <c r="HX37" i="1"/>
  <c r="HU37" i="1"/>
  <c r="HR37" i="1"/>
  <c r="HQ37" i="1"/>
  <c r="II37" i="1" s="1"/>
  <c r="IX37" i="1" s="1"/>
  <c r="HP37" i="1"/>
  <c r="HO37" i="1"/>
  <c r="HL37" i="1"/>
  <c r="HI37" i="1"/>
  <c r="HF37" i="1"/>
  <c r="HB37" i="1"/>
  <c r="GZ37" i="1"/>
  <c r="GW37" i="1"/>
  <c r="GT37" i="1"/>
  <c r="GP37" i="1"/>
  <c r="GQ37" i="1" s="1"/>
  <c r="GO37" i="1"/>
  <c r="GN37" i="1"/>
  <c r="GK37" i="1"/>
  <c r="GH37" i="1"/>
  <c r="GE37" i="1"/>
  <c r="GA37" i="1"/>
  <c r="FZ37" i="1"/>
  <c r="GB37" i="1" s="1"/>
  <c r="FY37" i="1"/>
  <c r="FV37" i="1"/>
  <c r="FS37" i="1"/>
  <c r="FO37" i="1"/>
  <c r="FN37" i="1"/>
  <c r="FP37" i="1" s="1"/>
  <c r="FM37" i="1"/>
  <c r="FJ37" i="1"/>
  <c r="FG37" i="1"/>
  <c r="FD37" i="1"/>
  <c r="FC37" i="1"/>
  <c r="FB37" i="1"/>
  <c r="FA37" i="1"/>
  <c r="EX37" i="1"/>
  <c r="EU37" i="1"/>
  <c r="ER37" i="1"/>
  <c r="EN37" i="1"/>
  <c r="EM37" i="1"/>
  <c r="HA37" i="1" s="1"/>
  <c r="EL37" i="1"/>
  <c r="EI37" i="1"/>
  <c r="EF37" i="1"/>
  <c r="EC37" i="1"/>
  <c r="DX37" i="1"/>
  <c r="DV37" i="1"/>
  <c r="DU37" i="1"/>
  <c r="DW37" i="1" s="1"/>
  <c r="DT37" i="1"/>
  <c r="DQ37" i="1"/>
  <c r="DM37" i="1"/>
  <c r="DL37" i="1"/>
  <c r="DN37" i="1" s="1"/>
  <c r="DK37" i="1"/>
  <c r="DH37" i="1"/>
  <c r="DA37" i="1"/>
  <c r="CZ37" i="1"/>
  <c r="DB37" i="1" s="1"/>
  <c r="CY37" i="1"/>
  <c r="CV37" i="1"/>
  <c r="CS37" i="1"/>
  <c r="CO37" i="1"/>
  <c r="CN37" i="1"/>
  <c r="CP37" i="1" s="1"/>
  <c r="CM37" i="1"/>
  <c r="CJ37" i="1"/>
  <c r="CG37" i="1"/>
  <c r="CC37" i="1"/>
  <c r="CB37" i="1"/>
  <c r="CD37" i="1" s="1"/>
  <c r="CA37" i="1"/>
  <c r="BX37" i="1"/>
  <c r="BU37" i="1"/>
  <c r="BR37" i="1"/>
  <c r="BO37" i="1"/>
  <c r="BL37" i="1"/>
  <c r="BI37" i="1"/>
  <c r="BH37" i="1"/>
  <c r="DD37" i="1" s="1"/>
  <c r="BG37" i="1"/>
  <c r="DC37" i="1" s="1"/>
  <c r="DE37" i="1" s="1"/>
  <c r="BF37" i="1"/>
  <c r="BC37" i="1"/>
  <c r="AZ37" i="1"/>
  <c r="AW37" i="1"/>
  <c r="AT37" i="1"/>
  <c r="AQ37" i="1"/>
  <c r="AM37" i="1"/>
  <c r="AL37" i="1"/>
  <c r="AN37" i="1" s="1"/>
  <c r="AK37" i="1"/>
  <c r="AH37" i="1"/>
  <c r="AE37" i="1"/>
  <c r="AB37" i="1"/>
  <c r="Y37" i="1"/>
  <c r="V37" i="1"/>
  <c r="S37" i="1"/>
  <c r="P37" i="1"/>
  <c r="M37" i="1"/>
  <c r="J37" i="1"/>
  <c r="G37" i="1"/>
  <c r="D37" i="1"/>
  <c r="LM36" i="1"/>
  <c r="LJ36" i="1"/>
  <c r="LG36" i="1"/>
  <c r="LF36" i="1"/>
  <c r="LD36" i="1"/>
  <c r="LC36" i="1"/>
  <c r="LB36" i="1"/>
  <c r="LE36" i="1" s="1"/>
  <c r="LA36" i="1"/>
  <c r="KX36" i="1"/>
  <c r="KU36" i="1"/>
  <c r="KR36" i="1"/>
  <c r="KO36" i="1"/>
  <c r="KL36" i="1"/>
  <c r="KI36" i="1"/>
  <c r="KE36" i="1"/>
  <c r="KF36" i="1" s="1"/>
  <c r="KD36" i="1"/>
  <c r="KC36" i="1"/>
  <c r="JZ36" i="1"/>
  <c r="JV36" i="1"/>
  <c r="JU36" i="1"/>
  <c r="JW36" i="1" s="1"/>
  <c r="JT36" i="1"/>
  <c r="JQ36" i="1"/>
  <c r="JN36" i="1"/>
  <c r="JK36" i="1"/>
  <c r="JJ36" i="1"/>
  <c r="JI36" i="1"/>
  <c r="JH36" i="1"/>
  <c r="JE36" i="1"/>
  <c r="JB36" i="1"/>
  <c r="IU36" i="1"/>
  <c r="IT36" i="1"/>
  <c r="IV36" i="1" s="1"/>
  <c r="IS36" i="1"/>
  <c r="IP36" i="1"/>
  <c r="IM36" i="1"/>
  <c r="II36" i="1"/>
  <c r="IX36" i="1" s="1"/>
  <c r="IF36" i="1"/>
  <c r="IE36" i="1"/>
  <c r="IG36" i="1" s="1"/>
  <c r="ID36" i="1"/>
  <c r="IA36" i="1"/>
  <c r="HX36" i="1"/>
  <c r="HU36" i="1"/>
  <c r="HQ36" i="1"/>
  <c r="HP36" i="1"/>
  <c r="IH36" i="1" s="1"/>
  <c r="IJ36" i="1" s="1"/>
  <c r="HO36" i="1"/>
  <c r="HL36" i="1"/>
  <c r="HI36" i="1"/>
  <c r="HF36" i="1"/>
  <c r="GZ36" i="1"/>
  <c r="GW36" i="1"/>
  <c r="GT36" i="1"/>
  <c r="GO36" i="1"/>
  <c r="GQ36" i="1" s="1"/>
  <c r="GN36" i="1"/>
  <c r="GJ36" i="1"/>
  <c r="GP36" i="1" s="1"/>
  <c r="GI36" i="1"/>
  <c r="GI43" i="1" s="1"/>
  <c r="GH36" i="1"/>
  <c r="GE36" i="1"/>
  <c r="GA36" i="1"/>
  <c r="FZ36" i="1"/>
  <c r="FY36" i="1"/>
  <c r="FV36" i="1"/>
  <c r="FS36" i="1"/>
  <c r="FO36" i="1"/>
  <c r="FP36" i="1" s="1"/>
  <c r="FN36" i="1"/>
  <c r="FM36" i="1"/>
  <c r="FJ36" i="1"/>
  <c r="FG36" i="1"/>
  <c r="FD36" i="1"/>
  <c r="FC36" i="1"/>
  <c r="FB36" i="1"/>
  <c r="FA36" i="1"/>
  <c r="EX36" i="1"/>
  <c r="EU36" i="1"/>
  <c r="ER36" i="1"/>
  <c r="EN36" i="1"/>
  <c r="EM36" i="1"/>
  <c r="HA36" i="1" s="1"/>
  <c r="EL36" i="1"/>
  <c r="EI36" i="1"/>
  <c r="EF36" i="1"/>
  <c r="EC36" i="1"/>
  <c r="DV36" i="1"/>
  <c r="DU36" i="1"/>
  <c r="DW36" i="1" s="1"/>
  <c r="DT36" i="1"/>
  <c r="DQ36" i="1"/>
  <c r="DM36" i="1"/>
  <c r="DL36" i="1"/>
  <c r="DN36" i="1" s="1"/>
  <c r="DK36" i="1"/>
  <c r="DH36" i="1"/>
  <c r="DC36" i="1"/>
  <c r="DX36" i="1" s="1"/>
  <c r="DA36" i="1"/>
  <c r="CZ36" i="1"/>
  <c r="DB36" i="1" s="1"/>
  <c r="CY36" i="1"/>
  <c r="CV36" i="1"/>
  <c r="CS36" i="1"/>
  <c r="CO36" i="1"/>
  <c r="CN36" i="1"/>
  <c r="CP36" i="1" s="1"/>
  <c r="CM36" i="1"/>
  <c r="CJ36" i="1"/>
  <c r="CG36" i="1"/>
  <c r="CC36" i="1"/>
  <c r="CD36" i="1" s="1"/>
  <c r="CB36" i="1"/>
  <c r="CA36" i="1"/>
  <c r="BX36" i="1"/>
  <c r="BU36" i="1"/>
  <c r="BR36" i="1"/>
  <c r="BO36" i="1"/>
  <c r="BL36" i="1"/>
  <c r="BI36" i="1"/>
  <c r="BH36" i="1"/>
  <c r="BG36" i="1"/>
  <c r="BF36" i="1"/>
  <c r="BC36" i="1"/>
  <c r="AZ36" i="1"/>
  <c r="AW36" i="1"/>
  <c r="AT36" i="1"/>
  <c r="AQ36" i="1"/>
  <c r="AM36" i="1"/>
  <c r="AL36" i="1"/>
  <c r="AK36" i="1"/>
  <c r="AH36" i="1"/>
  <c r="AE36" i="1"/>
  <c r="AB36" i="1"/>
  <c r="Y36" i="1"/>
  <c r="V36" i="1"/>
  <c r="S36" i="1"/>
  <c r="P36" i="1"/>
  <c r="M36" i="1"/>
  <c r="J36" i="1"/>
  <c r="G36" i="1"/>
  <c r="D36" i="1"/>
  <c r="LM35" i="1"/>
  <c r="LJ35" i="1"/>
  <c r="LC35" i="1"/>
  <c r="LF35" i="1" s="1"/>
  <c r="LB35" i="1"/>
  <c r="LE35" i="1" s="1"/>
  <c r="LG35" i="1" s="1"/>
  <c r="LA35" i="1"/>
  <c r="KX35" i="1"/>
  <c r="KU35" i="1"/>
  <c r="KR35" i="1"/>
  <c r="KO35" i="1"/>
  <c r="KL35" i="1"/>
  <c r="KI35" i="1"/>
  <c r="KF35" i="1"/>
  <c r="KE35" i="1"/>
  <c r="KD35" i="1"/>
  <c r="KC35" i="1"/>
  <c r="JZ35" i="1"/>
  <c r="JV35" i="1"/>
  <c r="JW35" i="1" s="1"/>
  <c r="JU35" i="1"/>
  <c r="JT35" i="1"/>
  <c r="JQ35" i="1"/>
  <c r="JN35" i="1"/>
  <c r="JK35" i="1"/>
  <c r="JJ35" i="1"/>
  <c r="JI35" i="1"/>
  <c r="JH35" i="1"/>
  <c r="JE35" i="1"/>
  <c r="JB35" i="1"/>
  <c r="IU35" i="1"/>
  <c r="IT35" i="1"/>
  <c r="IV35" i="1" s="1"/>
  <c r="IS35" i="1"/>
  <c r="IP35" i="1"/>
  <c r="IM35" i="1"/>
  <c r="IF35" i="1"/>
  <c r="IE35" i="1"/>
  <c r="ID35" i="1"/>
  <c r="IA35" i="1"/>
  <c r="HX35" i="1"/>
  <c r="HU35" i="1"/>
  <c r="HQ35" i="1"/>
  <c r="HP35" i="1"/>
  <c r="HO35" i="1"/>
  <c r="HL35" i="1"/>
  <c r="HI35" i="1"/>
  <c r="HF35" i="1"/>
  <c r="GZ35" i="1"/>
  <c r="GW35" i="1"/>
  <c r="GT35" i="1"/>
  <c r="GP35" i="1"/>
  <c r="GO35" i="1"/>
  <c r="GQ35" i="1" s="1"/>
  <c r="GN35" i="1"/>
  <c r="GK35" i="1"/>
  <c r="GH35" i="1"/>
  <c r="GE35" i="1"/>
  <c r="GB35" i="1"/>
  <c r="GA35" i="1"/>
  <c r="FZ35" i="1"/>
  <c r="FY35" i="1"/>
  <c r="FV35" i="1"/>
  <c r="FS35" i="1"/>
  <c r="FP35" i="1"/>
  <c r="FO35" i="1"/>
  <c r="FN35" i="1"/>
  <c r="FM35" i="1"/>
  <c r="FJ35" i="1"/>
  <c r="FG35" i="1"/>
  <c r="FC35" i="1"/>
  <c r="FB35" i="1"/>
  <c r="FA35" i="1"/>
  <c r="EX35" i="1"/>
  <c r="EU35" i="1"/>
  <c r="EQ35" i="1"/>
  <c r="EQ43" i="1" s="1"/>
  <c r="EP35" i="1"/>
  <c r="ER35" i="1" s="1"/>
  <c r="EN35" i="1"/>
  <c r="EM35" i="1"/>
  <c r="EL35" i="1"/>
  <c r="EI35" i="1"/>
  <c r="EF35" i="1"/>
  <c r="EC35" i="1"/>
  <c r="DV35" i="1"/>
  <c r="DU35" i="1"/>
  <c r="DT35" i="1"/>
  <c r="DQ35" i="1"/>
  <c r="DM35" i="1"/>
  <c r="DL35" i="1"/>
  <c r="DN35" i="1" s="1"/>
  <c r="DK35" i="1"/>
  <c r="DH35" i="1"/>
  <c r="DA35" i="1"/>
  <c r="CZ35" i="1"/>
  <c r="DB35" i="1" s="1"/>
  <c r="CY35" i="1"/>
  <c r="CV35" i="1"/>
  <c r="CS35" i="1"/>
  <c r="CO35" i="1"/>
  <c r="CN35" i="1"/>
  <c r="CP35" i="1" s="1"/>
  <c r="CM35" i="1"/>
  <c r="CJ35" i="1"/>
  <c r="CG35" i="1"/>
  <c r="CD35" i="1"/>
  <c r="CC35" i="1"/>
  <c r="CB35" i="1"/>
  <c r="CA35" i="1"/>
  <c r="BX35" i="1"/>
  <c r="BU35" i="1"/>
  <c r="BR35" i="1"/>
  <c r="BO35" i="1"/>
  <c r="BL35" i="1"/>
  <c r="BH35" i="1"/>
  <c r="DD35" i="1" s="1"/>
  <c r="BG35" i="1"/>
  <c r="BI35" i="1" s="1"/>
  <c r="BF35" i="1"/>
  <c r="BC35" i="1"/>
  <c r="AZ35" i="1"/>
  <c r="AW35" i="1"/>
  <c r="AT35" i="1"/>
  <c r="AQ35" i="1"/>
  <c r="AM35" i="1"/>
  <c r="AL35" i="1"/>
  <c r="AN35" i="1" s="1"/>
  <c r="AK35" i="1"/>
  <c r="AH35" i="1"/>
  <c r="AE35" i="1"/>
  <c r="AB35" i="1"/>
  <c r="Y35" i="1"/>
  <c r="V35" i="1"/>
  <c r="S35" i="1"/>
  <c r="P35" i="1"/>
  <c r="M35" i="1"/>
  <c r="J35" i="1"/>
  <c r="G35" i="1"/>
  <c r="D35" i="1"/>
  <c r="LM34" i="1"/>
  <c r="LJ34" i="1"/>
  <c r="LG34" i="1"/>
  <c r="LF34" i="1"/>
  <c r="LE34" i="1"/>
  <c r="LC34" i="1"/>
  <c r="LB34" i="1"/>
  <c r="LD34" i="1" s="1"/>
  <c r="LA34" i="1"/>
  <c r="KX34" i="1"/>
  <c r="KU34" i="1"/>
  <c r="KR34" i="1"/>
  <c r="KO34" i="1"/>
  <c r="KL34" i="1"/>
  <c r="KI34" i="1"/>
  <c r="KF34" i="1"/>
  <c r="KE34" i="1"/>
  <c r="KD34" i="1"/>
  <c r="KC34" i="1"/>
  <c r="JZ34" i="1"/>
  <c r="JW34" i="1"/>
  <c r="JV34" i="1"/>
  <c r="JU34" i="1"/>
  <c r="JT34" i="1"/>
  <c r="JQ34" i="1"/>
  <c r="JN34" i="1"/>
  <c r="JJ34" i="1"/>
  <c r="JI34" i="1"/>
  <c r="JK34" i="1" s="1"/>
  <c r="JH34" i="1"/>
  <c r="JE34" i="1"/>
  <c r="JB34" i="1"/>
  <c r="IW34" i="1"/>
  <c r="IY34" i="1" s="1"/>
  <c r="IU34" i="1"/>
  <c r="IT34" i="1"/>
  <c r="IV34" i="1" s="1"/>
  <c r="IS34" i="1"/>
  <c r="IP34" i="1"/>
  <c r="IL34" i="1"/>
  <c r="IL43" i="1" s="1"/>
  <c r="IK34" i="1"/>
  <c r="II34" i="1"/>
  <c r="IX34" i="1" s="1"/>
  <c r="IF34" i="1"/>
  <c r="IE34" i="1"/>
  <c r="IG34" i="1" s="1"/>
  <c r="ID34" i="1"/>
  <c r="IA34" i="1"/>
  <c r="HX34" i="1"/>
  <c r="HU34" i="1"/>
  <c r="HQ34" i="1"/>
  <c r="HP34" i="1"/>
  <c r="IH34" i="1" s="1"/>
  <c r="IJ34" i="1" s="1"/>
  <c r="HO34" i="1"/>
  <c r="HL34" i="1"/>
  <c r="HI34" i="1"/>
  <c r="HF34" i="1"/>
  <c r="GZ34" i="1"/>
  <c r="GW34" i="1"/>
  <c r="GT34" i="1"/>
  <c r="GP34" i="1"/>
  <c r="GO34" i="1"/>
  <c r="GQ34" i="1" s="1"/>
  <c r="GN34" i="1"/>
  <c r="GK34" i="1"/>
  <c r="GH34" i="1"/>
  <c r="GE34" i="1"/>
  <c r="GA34" i="1"/>
  <c r="GB34" i="1" s="1"/>
  <c r="FZ34" i="1"/>
  <c r="FY34" i="1"/>
  <c r="FV34" i="1"/>
  <c r="FS34" i="1"/>
  <c r="FP34" i="1"/>
  <c r="FO34" i="1"/>
  <c r="FN34" i="1"/>
  <c r="FM34" i="1"/>
  <c r="FJ34" i="1"/>
  <c r="FG34" i="1"/>
  <c r="FC34" i="1"/>
  <c r="FB34" i="1"/>
  <c r="FD34" i="1" s="1"/>
  <c r="FA34" i="1"/>
  <c r="EX34" i="1"/>
  <c r="EU34" i="1"/>
  <c r="ER34" i="1"/>
  <c r="EO34" i="1"/>
  <c r="EN34" i="1"/>
  <c r="EM34" i="1"/>
  <c r="HA34" i="1" s="1"/>
  <c r="EL34" i="1"/>
  <c r="EI34" i="1"/>
  <c r="EF34" i="1"/>
  <c r="EC34" i="1"/>
  <c r="DV34" i="1"/>
  <c r="DU34" i="1"/>
  <c r="DW34" i="1" s="1"/>
  <c r="DT34" i="1"/>
  <c r="DQ34" i="1"/>
  <c r="DM34" i="1"/>
  <c r="DL34" i="1"/>
  <c r="DK34" i="1"/>
  <c r="DH34" i="1"/>
  <c r="DC34" i="1"/>
  <c r="DA34" i="1"/>
  <c r="CZ34" i="1"/>
  <c r="DB34" i="1" s="1"/>
  <c r="CY34" i="1"/>
  <c r="CV34" i="1"/>
  <c r="CS34" i="1"/>
  <c r="CO34" i="1"/>
  <c r="CP34" i="1" s="1"/>
  <c r="CN34" i="1"/>
  <c r="CM34" i="1"/>
  <c r="CJ34" i="1"/>
  <c r="CG34" i="1"/>
  <c r="CD34" i="1"/>
  <c r="CC34" i="1"/>
  <c r="CB34" i="1"/>
  <c r="CA34" i="1"/>
  <c r="BX34" i="1"/>
  <c r="BU34" i="1"/>
  <c r="BR34" i="1"/>
  <c r="BO34" i="1"/>
  <c r="BL34" i="1"/>
  <c r="BH34" i="1"/>
  <c r="DD34" i="1" s="1"/>
  <c r="BG34" i="1"/>
  <c r="BI34" i="1" s="1"/>
  <c r="BF34" i="1"/>
  <c r="BC34" i="1"/>
  <c r="AZ34" i="1"/>
  <c r="AW34" i="1"/>
  <c r="AT34" i="1"/>
  <c r="AQ34" i="1"/>
  <c r="AM34" i="1"/>
  <c r="AN34" i="1" s="1"/>
  <c r="AL34" i="1"/>
  <c r="AK34" i="1"/>
  <c r="AH34" i="1"/>
  <c r="AE34" i="1"/>
  <c r="AB34" i="1"/>
  <c r="Y34" i="1"/>
  <c r="V34" i="1"/>
  <c r="S34" i="1"/>
  <c r="P34" i="1"/>
  <c r="M34" i="1"/>
  <c r="J34" i="1"/>
  <c r="G34" i="1"/>
  <c r="D34" i="1"/>
  <c r="LM33" i="1"/>
  <c r="LJ33" i="1"/>
  <c r="LC33" i="1"/>
  <c r="LF33" i="1" s="1"/>
  <c r="LB33" i="1"/>
  <c r="LA33" i="1"/>
  <c r="KX33" i="1"/>
  <c r="KU33" i="1"/>
  <c r="KR33" i="1"/>
  <c r="KO33" i="1"/>
  <c r="KL33" i="1"/>
  <c r="KI33" i="1"/>
  <c r="KE33" i="1"/>
  <c r="KD33" i="1"/>
  <c r="KF33" i="1" s="1"/>
  <c r="KC33" i="1"/>
  <c r="JZ33" i="1"/>
  <c r="JW33" i="1"/>
  <c r="JV33" i="1"/>
  <c r="JU33" i="1"/>
  <c r="JT33" i="1"/>
  <c r="JQ33" i="1"/>
  <c r="JN33" i="1"/>
  <c r="JJ33" i="1"/>
  <c r="JI33" i="1"/>
  <c r="JK33" i="1" s="1"/>
  <c r="JH33" i="1"/>
  <c r="JE33" i="1"/>
  <c r="JB33" i="1"/>
  <c r="IU33" i="1"/>
  <c r="IT33" i="1"/>
  <c r="IV33" i="1" s="1"/>
  <c r="IS33" i="1"/>
  <c r="IP33" i="1"/>
  <c r="IM33" i="1"/>
  <c r="IG33" i="1"/>
  <c r="IF33" i="1"/>
  <c r="IE33" i="1"/>
  <c r="ID33" i="1"/>
  <c r="IA33" i="1"/>
  <c r="HX33" i="1"/>
  <c r="HU33" i="1"/>
  <c r="HQ33" i="1"/>
  <c r="II33" i="1" s="1"/>
  <c r="IX33" i="1" s="1"/>
  <c r="HP33" i="1"/>
  <c r="IH33" i="1" s="1"/>
  <c r="IW33" i="1" s="1"/>
  <c r="HO33" i="1"/>
  <c r="HL33" i="1"/>
  <c r="HI33" i="1"/>
  <c r="HF33" i="1"/>
  <c r="GZ33" i="1"/>
  <c r="GW33" i="1"/>
  <c r="GT33" i="1"/>
  <c r="GP33" i="1"/>
  <c r="GO33" i="1"/>
  <c r="GQ33" i="1" s="1"/>
  <c r="GN33" i="1"/>
  <c r="GK33" i="1"/>
  <c r="GH33" i="1"/>
  <c r="GE33" i="1"/>
  <c r="GB33" i="1"/>
  <c r="GA33" i="1"/>
  <c r="FZ33" i="1"/>
  <c r="FY33" i="1"/>
  <c r="FV33" i="1"/>
  <c r="FS33" i="1"/>
  <c r="FO33" i="1"/>
  <c r="FN33" i="1"/>
  <c r="FP33" i="1" s="1"/>
  <c r="FM33" i="1"/>
  <c r="FJ33" i="1"/>
  <c r="FG33" i="1"/>
  <c r="FC33" i="1"/>
  <c r="FB33" i="1"/>
  <c r="FD33" i="1" s="1"/>
  <c r="FA33" i="1"/>
  <c r="EX33" i="1"/>
  <c r="EU33" i="1"/>
  <c r="ER33" i="1"/>
  <c r="EN33" i="1"/>
  <c r="HB33" i="1" s="1"/>
  <c r="EM33" i="1"/>
  <c r="EO33" i="1" s="1"/>
  <c r="EL33" i="1"/>
  <c r="EI33" i="1"/>
  <c r="EF33" i="1"/>
  <c r="EC33" i="1"/>
  <c r="DW33" i="1"/>
  <c r="DV33" i="1"/>
  <c r="DU33" i="1"/>
  <c r="DT33" i="1"/>
  <c r="DQ33" i="1"/>
  <c r="DN33" i="1"/>
  <c r="DM33" i="1"/>
  <c r="DL33" i="1"/>
  <c r="DK33" i="1"/>
  <c r="DH33" i="1"/>
  <c r="DB33" i="1"/>
  <c r="DA33" i="1"/>
  <c r="CZ33" i="1"/>
  <c r="CY33" i="1"/>
  <c r="CV33" i="1"/>
  <c r="CS33" i="1"/>
  <c r="CP33" i="1"/>
  <c r="CO33" i="1"/>
  <c r="CN33" i="1"/>
  <c r="CM33" i="1"/>
  <c r="CJ33" i="1"/>
  <c r="CG33" i="1"/>
  <c r="CC33" i="1"/>
  <c r="CB33" i="1"/>
  <c r="CD33" i="1" s="1"/>
  <c r="CA33" i="1"/>
  <c r="BX33" i="1"/>
  <c r="BU33" i="1"/>
  <c r="BR33" i="1"/>
  <c r="BO33" i="1"/>
  <c r="BL33" i="1"/>
  <c r="BH33" i="1"/>
  <c r="BI33" i="1" s="1"/>
  <c r="BG33" i="1"/>
  <c r="BF33" i="1"/>
  <c r="BC33" i="1"/>
  <c r="AZ33" i="1"/>
  <c r="AW33" i="1"/>
  <c r="AT33" i="1"/>
  <c r="AQ33" i="1"/>
  <c r="AL33" i="1"/>
  <c r="AK33" i="1"/>
  <c r="AH33" i="1"/>
  <c r="AE33" i="1"/>
  <c r="AB33" i="1"/>
  <c r="X33" i="1"/>
  <c r="W33" i="1"/>
  <c r="W43" i="1" s="1"/>
  <c r="V33" i="1"/>
  <c r="S33" i="1"/>
  <c r="P33" i="1"/>
  <c r="M33" i="1"/>
  <c r="J33" i="1"/>
  <c r="G33" i="1"/>
  <c r="D33" i="1"/>
  <c r="LM32" i="1"/>
  <c r="LJ32" i="1"/>
  <c r="LE32" i="1"/>
  <c r="LG32" i="1" s="1"/>
  <c r="LC32" i="1"/>
  <c r="LF32" i="1" s="1"/>
  <c r="LB32" i="1"/>
  <c r="LA32" i="1"/>
  <c r="KX32" i="1"/>
  <c r="KU32" i="1"/>
  <c r="KR32" i="1"/>
  <c r="KO32" i="1"/>
  <c r="KL32" i="1"/>
  <c r="KI32" i="1"/>
  <c r="KE32" i="1"/>
  <c r="KD32" i="1"/>
  <c r="KF32" i="1" s="1"/>
  <c r="KC32" i="1"/>
  <c r="JZ32" i="1"/>
  <c r="JV32" i="1"/>
  <c r="JU32" i="1"/>
  <c r="JW32" i="1" s="1"/>
  <c r="JT32" i="1"/>
  <c r="JQ32" i="1"/>
  <c r="JN32" i="1"/>
  <c r="JJ32" i="1"/>
  <c r="JI32" i="1"/>
  <c r="JK32" i="1" s="1"/>
  <c r="JH32" i="1"/>
  <c r="JE32" i="1"/>
  <c r="JB32" i="1"/>
  <c r="IU32" i="1"/>
  <c r="IV32" i="1" s="1"/>
  <c r="IT32" i="1"/>
  <c r="IS32" i="1"/>
  <c r="IP32" i="1"/>
  <c r="IM32" i="1"/>
  <c r="IF32" i="1"/>
  <c r="IE32" i="1"/>
  <c r="IH32" i="1" s="1"/>
  <c r="ID32" i="1"/>
  <c r="IA32" i="1"/>
  <c r="HX32" i="1"/>
  <c r="HU32" i="1"/>
  <c r="HQ32" i="1"/>
  <c r="HP32" i="1"/>
  <c r="HO32" i="1"/>
  <c r="HL32" i="1"/>
  <c r="HI32" i="1"/>
  <c r="HF32" i="1"/>
  <c r="GZ32" i="1"/>
  <c r="GW32" i="1"/>
  <c r="GT32" i="1"/>
  <c r="GP32" i="1"/>
  <c r="GO32" i="1"/>
  <c r="GQ32" i="1" s="1"/>
  <c r="GN32" i="1"/>
  <c r="GK32" i="1"/>
  <c r="GH32" i="1"/>
  <c r="GE32" i="1"/>
  <c r="GA32" i="1"/>
  <c r="FZ32" i="1"/>
  <c r="GB32" i="1" s="1"/>
  <c r="FY32" i="1"/>
  <c r="FV32" i="1"/>
  <c r="FS32" i="1"/>
  <c r="FO32" i="1"/>
  <c r="FN32" i="1"/>
  <c r="FP32" i="1" s="1"/>
  <c r="FM32" i="1"/>
  <c r="FJ32" i="1"/>
  <c r="FG32" i="1"/>
  <c r="FC32" i="1"/>
  <c r="FD32" i="1" s="1"/>
  <c r="FB32" i="1"/>
  <c r="FA32" i="1"/>
  <c r="EX32" i="1"/>
  <c r="EU32" i="1"/>
  <c r="ER32" i="1"/>
  <c r="EN32" i="1"/>
  <c r="EM32" i="1"/>
  <c r="EO32" i="1" s="1"/>
  <c r="EL32" i="1"/>
  <c r="EI32" i="1"/>
  <c r="EF32" i="1"/>
  <c r="EC32" i="1"/>
  <c r="DW32" i="1"/>
  <c r="DV32" i="1"/>
  <c r="DU32" i="1"/>
  <c r="DT32" i="1"/>
  <c r="DQ32" i="1"/>
  <c r="DN32" i="1"/>
  <c r="DM32" i="1"/>
  <c r="DL32" i="1"/>
  <c r="DK32" i="1"/>
  <c r="DH32" i="1"/>
  <c r="DB32" i="1"/>
  <c r="DA32" i="1"/>
  <c r="CZ32" i="1"/>
  <c r="CY32" i="1"/>
  <c r="CV32" i="1"/>
  <c r="CS32" i="1"/>
  <c r="CO32" i="1"/>
  <c r="CN32" i="1"/>
  <c r="CP32" i="1" s="1"/>
  <c r="CM32" i="1"/>
  <c r="CJ32" i="1"/>
  <c r="CG32" i="1"/>
  <c r="CC32" i="1"/>
  <c r="CB32" i="1"/>
  <c r="CA32" i="1"/>
  <c r="BX32" i="1"/>
  <c r="BU32" i="1"/>
  <c r="BR32" i="1"/>
  <c r="BO32" i="1"/>
  <c r="BL32" i="1"/>
  <c r="BI32" i="1"/>
  <c r="BH32" i="1"/>
  <c r="BG32" i="1"/>
  <c r="DC32" i="1" s="1"/>
  <c r="BF32" i="1"/>
  <c r="BC32" i="1"/>
  <c r="AZ32" i="1"/>
  <c r="AW32" i="1"/>
  <c r="AT32" i="1"/>
  <c r="AQ32" i="1"/>
  <c r="AM32" i="1"/>
  <c r="AL32" i="1"/>
  <c r="AN32" i="1" s="1"/>
  <c r="AK32" i="1"/>
  <c r="AH32" i="1"/>
  <c r="AE32" i="1"/>
  <c r="AB32" i="1"/>
  <c r="Y32" i="1"/>
  <c r="V32" i="1"/>
  <c r="S32" i="1"/>
  <c r="P32" i="1"/>
  <c r="M32" i="1"/>
  <c r="J32" i="1"/>
  <c r="F32" i="1"/>
  <c r="F43" i="1" s="1"/>
  <c r="E32" i="1"/>
  <c r="D32" i="1"/>
  <c r="LM31" i="1"/>
  <c r="LJ31" i="1"/>
  <c r="LF31" i="1"/>
  <c r="LE31" i="1"/>
  <c r="LC31" i="1"/>
  <c r="LB31" i="1"/>
  <c r="LD31" i="1" s="1"/>
  <c r="LA31" i="1"/>
  <c r="KX31" i="1"/>
  <c r="KU31" i="1"/>
  <c r="KR31" i="1"/>
  <c r="KO31" i="1"/>
  <c r="KL31" i="1"/>
  <c r="KI31" i="1"/>
  <c r="KE31" i="1"/>
  <c r="KD31" i="1"/>
  <c r="KF31" i="1" s="1"/>
  <c r="KC31" i="1"/>
  <c r="JZ31" i="1"/>
  <c r="JV31" i="1"/>
  <c r="JU31" i="1"/>
  <c r="JW31" i="1" s="1"/>
  <c r="JT31" i="1"/>
  <c r="JQ31" i="1"/>
  <c r="JN31" i="1"/>
  <c r="JJ31" i="1"/>
  <c r="JI31" i="1"/>
  <c r="JH31" i="1"/>
  <c r="JE31" i="1"/>
  <c r="JB31" i="1"/>
  <c r="IV31" i="1"/>
  <c r="IU31" i="1"/>
  <c r="IT31" i="1"/>
  <c r="IS31" i="1"/>
  <c r="IP31" i="1"/>
  <c r="IM31" i="1"/>
  <c r="IF31" i="1"/>
  <c r="IE31" i="1"/>
  <c r="IG31" i="1" s="1"/>
  <c r="ID31" i="1"/>
  <c r="IA31" i="1"/>
  <c r="HX31" i="1"/>
  <c r="HU31" i="1"/>
  <c r="HO31" i="1"/>
  <c r="HK31" i="1"/>
  <c r="HQ31" i="1" s="1"/>
  <c r="II31" i="1" s="1"/>
  <c r="IX31" i="1" s="1"/>
  <c r="HJ31" i="1"/>
  <c r="HI31" i="1"/>
  <c r="HF31" i="1"/>
  <c r="GZ31" i="1"/>
  <c r="GW31" i="1"/>
  <c r="GT31" i="1"/>
  <c r="GP31" i="1"/>
  <c r="GO31" i="1"/>
  <c r="GQ31" i="1" s="1"/>
  <c r="GN31" i="1"/>
  <c r="GK31" i="1"/>
  <c r="GH31" i="1"/>
  <c r="GE31" i="1"/>
  <c r="GB31" i="1"/>
  <c r="GA31" i="1"/>
  <c r="FZ31" i="1"/>
  <c r="FY31" i="1"/>
  <c r="FV31" i="1"/>
  <c r="FS31" i="1"/>
  <c r="FO31" i="1"/>
  <c r="FN31" i="1"/>
  <c r="FP31" i="1" s="1"/>
  <c r="FM31" i="1"/>
  <c r="FJ31" i="1"/>
  <c r="FG31" i="1"/>
  <c r="FC31" i="1"/>
  <c r="FB31" i="1"/>
  <c r="FD31" i="1" s="1"/>
  <c r="FA31" i="1"/>
  <c r="EX31" i="1"/>
  <c r="EU31" i="1"/>
  <c r="ER31" i="1"/>
  <c r="EN31" i="1"/>
  <c r="HB31" i="1" s="1"/>
  <c r="EM31" i="1"/>
  <c r="EO31" i="1" s="1"/>
  <c r="EL31" i="1"/>
  <c r="EI31" i="1"/>
  <c r="EF31" i="1"/>
  <c r="EC31" i="1"/>
  <c r="DW31" i="1"/>
  <c r="DV31" i="1"/>
  <c r="DU31" i="1"/>
  <c r="DT31" i="1"/>
  <c r="DQ31" i="1"/>
  <c r="DN31" i="1"/>
  <c r="DM31" i="1"/>
  <c r="DL31" i="1"/>
  <c r="DK31" i="1"/>
  <c r="DH31" i="1"/>
  <c r="DB31" i="1"/>
  <c r="DA31" i="1"/>
  <c r="CZ31" i="1"/>
  <c r="CY31" i="1"/>
  <c r="CV31" i="1"/>
  <c r="CS31" i="1"/>
  <c r="CO31" i="1"/>
  <c r="CN31" i="1"/>
  <c r="CP31" i="1" s="1"/>
  <c r="CM31" i="1"/>
  <c r="CJ31" i="1"/>
  <c r="CG31" i="1"/>
  <c r="CC31" i="1"/>
  <c r="CB31" i="1"/>
  <c r="CD31" i="1" s="1"/>
  <c r="CA31" i="1"/>
  <c r="BX31" i="1"/>
  <c r="BU31" i="1"/>
  <c r="BR31" i="1"/>
  <c r="BO31" i="1"/>
  <c r="BL31" i="1"/>
  <c r="BH31" i="1"/>
  <c r="BI31" i="1" s="1"/>
  <c r="BG31" i="1"/>
  <c r="BF31" i="1"/>
  <c r="BC31" i="1"/>
  <c r="AZ31" i="1"/>
  <c r="AW31" i="1"/>
  <c r="AT31" i="1"/>
  <c r="AQ31" i="1"/>
  <c r="AM31" i="1"/>
  <c r="AL31" i="1"/>
  <c r="AK31" i="1"/>
  <c r="AH31" i="1"/>
  <c r="AE31" i="1"/>
  <c r="AB31" i="1"/>
  <c r="Y31" i="1"/>
  <c r="V31" i="1"/>
  <c r="S31" i="1"/>
  <c r="P31" i="1"/>
  <c r="M31" i="1"/>
  <c r="J31" i="1"/>
  <c r="G31" i="1"/>
  <c r="D31" i="1"/>
  <c r="LM30" i="1"/>
  <c r="LJ30" i="1"/>
  <c r="LC30" i="1"/>
  <c r="LB30" i="1"/>
  <c r="LE30" i="1" s="1"/>
  <c r="LA30" i="1"/>
  <c r="KX30" i="1"/>
  <c r="KU30" i="1"/>
  <c r="KR30" i="1"/>
  <c r="KO30" i="1"/>
  <c r="KL30" i="1"/>
  <c r="KI30" i="1"/>
  <c r="KE30" i="1"/>
  <c r="KD30" i="1"/>
  <c r="KF30" i="1" s="1"/>
  <c r="KC30" i="1"/>
  <c r="JZ30" i="1"/>
  <c r="JV30" i="1"/>
  <c r="JU30" i="1"/>
  <c r="JW30" i="1" s="1"/>
  <c r="JT30" i="1"/>
  <c r="JQ30" i="1"/>
  <c r="JN30" i="1"/>
  <c r="JJ30" i="1"/>
  <c r="JI30" i="1"/>
  <c r="JK30" i="1" s="1"/>
  <c r="JH30" i="1"/>
  <c r="JE30" i="1"/>
  <c r="JB30" i="1"/>
  <c r="IV30" i="1"/>
  <c r="IU30" i="1"/>
  <c r="IT30" i="1"/>
  <c r="IS30" i="1"/>
  <c r="IP30" i="1"/>
  <c r="IM30" i="1"/>
  <c r="IF30" i="1"/>
  <c r="IE30" i="1"/>
  <c r="ID30" i="1"/>
  <c r="IA30" i="1"/>
  <c r="HX30" i="1"/>
  <c r="HU30" i="1"/>
  <c r="HR30" i="1"/>
  <c r="HQ30" i="1"/>
  <c r="II30" i="1" s="1"/>
  <c r="IX30" i="1" s="1"/>
  <c r="HP30" i="1"/>
  <c r="HO30" i="1"/>
  <c r="HL30" i="1"/>
  <c r="HI30" i="1"/>
  <c r="HF30" i="1"/>
  <c r="GZ30" i="1"/>
  <c r="GW30" i="1"/>
  <c r="GT30" i="1"/>
  <c r="GQ30" i="1"/>
  <c r="GP30" i="1"/>
  <c r="GO30" i="1"/>
  <c r="GN30" i="1"/>
  <c r="GK30" i="1"/>
  <c r="GH30" i="1"/>
  <c r="GE30" i="1"/>
  <c r="GA30" i="1"/>
  <c r="FZ30" i="1"/>
  <c r="FY30" i="1"/>
  <c r="FV30" i="1"/>
  <c r="FS30" i="1"/>
  <c r="FO30" i="1"/>
  <c r="FP30" i="1" s="1"/>
  <c r="FN30" i="1"/>
  <c r="FM30" i="1"/>
  <c r="FJ30" i="1"/>
  <c r="FG30" i="1"/>
  <c r="FD30" i="1"/>
  <c r="FC30" i="1"/>
  <c r="FB30" i="1"/>
  <c r="FA30" i="1"/>
  <c r="EX30" i="1"/>
  <c r="EU30" i="1"/>
  <c r="ER30" i="1"/>
  <c r="EN30" i="1"/>
  <c r="EM30" i="1"/>
  <c r="EO30" i="1" s="1"/>
  <c r="EL30" i="1"/>
  <c r="EI30" i="1"/>
  <c r="EF30" i="1"/>
  <c r="EC30" i="1"/>
  <c r="DV30" i="1"/>
  <c r="DU30" i="1"/>
  <c r="DW30" i="1" s="1"/>
  <c r="DT30" i="1"/>
  <c r="DQ30" i="1"/>
  <c r="DM30" i="1"/>
  <c r="DL30" i="1"/>
  <c r="DN30" i="1" s="1"/>
  <c r="DK30" i="1"/>
  <c r="DH30" i="1"/>
  <c r="DA30" i="1"/>
  <c r="CZ30" i="1"/>
  <c r="DB30" i="1" s="1"/>
  <c r="CY30" i="1"/>
  <c r="CV30" i="1"/>
  <c r="CS30" i="1"/>
  <c r="CO30" i="1"/>
  <c r="CN30" i="1"/>
  <c r="CP30" i="1" s="1"/>
  <c r="CM30" i="1"/>
  <c r="CJ30" i="1"/>
  <c r="CG30" i="1"/>
  <c r="CC30" i="1"/>
  <c r="CD30" i="1" s="1"/>
  <c r="CB30" i="1"/>
  <c r="CA30" i="1"/>
  <c r="BX30" i="1"/>
  <c r="BU30" i="1"/>
  <c r="BR30" i="1"/>
  <c r="BO30" i="1"/>
  <c r="BL30" i="1"/>
  <c r="BH30" i="1"/>
  <c r="BG30" i="1"/>
  <c r="DC30" i="1" s="1"/>
  <c r="BF30" i="1"/>
  <c r="BC30" i="1"/>
  <c r="AZ30" i="1"/>
  <c r="AW30" i="1"/>
  <c r="AT30" i="1"/>
  <c r="AQ30" i="1"/>
  <c r="AM30" i="1"/>
  <c r="AL30" i="1"/>
  <c r="AN30" i="1" s="1"/>
  <c r="AK30" i="1"/>
  <c r="AH30" i="1"/>
  <c r="AE30" i="1"/>
  <c r="AB30" i="1"/>
  <c r="Y30" i="1"/>
  <c r="V30" i="1"/>
  <c r="S30" i="1"/>
  <c r="P30" i="1"/>
  <c r="M30" i="1"/>
  <c r="J30" i="1"/>
  <c r="G30" i="1"/>
  <c r="D30" i="1"/>
  <c r="LL29" i="1"/>
  <c r="LK29" i="1"/>
  <c r="LM29" i="1" s="1"/>
  <c r="LI29" i="1"/>
  <c r="LH29" i="1"/>
  <c r="LJ29" i="1" s="1"/>
  <c r="KZ29" i="1"/>
  <c r="LA29" i="1" s="1"/>
  <c r="KY29" i="1"/>
  <c r="LB29" i="1" s="1"/>
  <c r="KX29" i="1"/>
  <c r="KW29" i="1"/>
  <c r="KV29" i="1"/>
  <c r="KU29" i="1"/>
  <c r="KT29" i="1"/>
  <c r="KS29" i="1"/>
  <c r="KR29" i="1"/>
  <c r="KQ29" i="1"/>
  <c r="KP29" i="1"/>
  <c r="KN29" i="1"/>
  <c r="KM29" i="1"/>
  <c r="KO29" i="1" s="1"/>
  <c r="KK29" i="1"/>
  <c r="KJ29" i="1"/>
  <c r="KL29" i="1" s="1"/>
  <c r="KH29" i="1"/>
  <c r="KG29" i="1"/>
  <c r="JZ29" i="1"/>
  <c r="JY29" i="1"/>
  <c r="JS29" i="1"/>
  <c r="JR29" i="1"/>
  <c r="JT29" i="1" s="1"/>
  <c r="JP29" i="1"/>
  <c r="JO29" i="1"/>
  <c r="JQ29" i="1" s="1"/>
  <c r="JM29" i="1"/>
  <c r="JV29" i="1" s="1"/>
  <c r="JL29" i="1"/>
  <c r="JJ29" i="1"/>
  <c r="JG29" i="1"/>
  <c r="JF29" i="1"/>
  <c r="JD29" i="1"/>
  <c r="JE29" i="1" s="1"/>
  <c r="JC29" i="1"/>
  <c r="JA29" i="1"/>
  <c r="IR29" i="1"/>
  <c r="IQ29" i="1"/>
  <c r="IS29" i="1" s="1"/>
  <c r="IO29" i="1"/>
  <c r="IU29" i="1" s="1"/>
  <c r="IN29" i="1"/>
  <c r="IP29" i="1" s="1"/>
  <c r="IL29" i="1"/>
  <c r="IK29" i="1"/>
  <c r="IM29" i="1" s="1"/>
  <c r="IF29" i="1"/>
  <c r="ID29" i="1"/>
  <c r="IC29" i="1"/>
  <c r="IB29" i="1"/>
  <c r="IA29" i="1"/>
  <c r="HZ29" i="1"/>
  <c r="HY29" i="1"/>
  <c r="HX29" i="1"/>
  <c r="HW29" i="1"/>
  <c r="HV29" i="1"/>
  <c r="IE29" i="1" s="1"/>
  <c r="HT29" i="1"/>
  <c r="HS29" i="1"/>
  <c r="HU29" i="1" s="1"/>
  <c r="HP29" i="1"/>
  <c r="HN29" i="1"/>
  <c r="HM29" i="1"/>
  <c r="HO29" i="1" s="1"/>
  <c r="HK29" i="1"/>
  <c r="HQ29" i="1" s="1"/>
  <c r="II29" i="1" s="1"/>
  <c r="HJ29" i="1"/>
  <c r="HH29" i="1"/>
  <c r="HI29" i="1" s="1"/>
  <c r="HG29" i="1"/>
  <c r="HF29" i="1"/>
  <c r="HE29" i="1"/>
  <c r="HD29" i="1"/>
  <c r="GZ29" i="1"/>
  <c r="GY29" i="1"/>
  <c r="GX29" i="1"/>
  <c r="GV29" i="1"/>
  <c r="GU29" i="1"/>
  <c r="GW29" i="1" s="1"/>
  <c r="GS29" i="1"/>
  <c r="GR29" i="1"/>
  <c r="GT29" i="1" s="1"/>
  <c r="GP29" i="1"/>
  <c r="GO29" i="1"/>
  <c r="GQ29" i="1" s="1"/>
  <c r="GM29" i="1"/>
  <c r="GL29" i="1"/>
  <c r="GJ29" i="1"/>
  <c r="GK29" i="1" s="1"/>
  <c r="GI29" i="1"/>
  <c r="GH29" i="1"/>
  <c r="GG29" i="1"/>
  <c r="GF29" i="1"/>
  <c r="GE29" i="1"/>
  <c r="GD29" i="1"/>
  <c r="GC29" i="1"/>
  <c r="FX29" i="1"/>
  <c r="FW29" i="1"/>
  <c r="FY29" i="1" s="1"/>
  <c r="FU29" i="1"/>
  <c r="FT29" i="1"/>
  <c r="FV29" i="1" s="1"/>
  <c r="FR29" i="1"/>
  <c r="GA29" i="1" s="1"/>
  <c r="FQ29" i="1"/>
  <c r="FL29" i="1"/>
  <c r="FM29" i="1" s="1"/>
  <c r="FK29" i="1"/>
  <c r="FJ29" i="1"/>
  <c r="FI29" i="1"/>
  <c r="FH29" i="1"/>
  <c r="FG29" i="1"/>
  <c r="FF29" i="1"/>
  <c r="FE29" i="1"/>
  <c r="FN29" i="1" s="1"/>
  <c r="EZ29" i="1"/>
  <c r="EY29" i="1"/>
  <c r="FA29" i="1" s="1"/>
  <c r="EW29" i="1"/>
  <c r="EV29" i="1"/>
  <c r="EX29" i="1" s="1"/>
  <c r="ET29" i="1"/>
  <c r="FC29" i="1" s="1"/>
  <c r="ES29" i="1"/>
  <c r="EU29" i="1" s="1"/>
  <c r="EQ29" i="1"/>
  <c r="EP29" i="1"/>
  <c r="EN29" i="1"/>
  <c r="EL29" i="1"/>
  <c r="EK29" i="1"/>
  <c r="EJ29" i="1"/>
  <c r="EI29" i="1"/>
  <c r="EH29" i="1"/>
  <c r="EG29" i="1"/>
  <c r="EE29" i="1"/>
  <c r="ED29" i="1"/>
  <c r="EM29" i="1" s="1"/>
  <c r="EO29" i="1" s="1"/>
  <c r="EB29" i="1"/>
  <c r="EA29" i="1"/>
  <c r="DU29" i="1"/>
  <c r="DS29" i="1"/>
  <c r="DR29" i="1"/>
  <c r="DT29" i="1" s="1"/>
  <c r="DP29" i="1"/>
  <c r="DQ29" i="1" s="1"/>
  <c r="DO29" i="1"/>
  <c r="DM29" i="1"/>
  <c r="DK29" i="1"/>
  <c r="DJ29" i="1"/>
  <c r="DI29" i="1"/>
  <c r="DG29" i="1"/>
  <c r="DF29" i="1"/>
  <c r="DL29" i="1" s="1"/>
  <c r="DN29" i="1" s="1"/>
  <c r="CZ29" i="1"/>
  <c r="CX29" i="1"/>
  <c r="CW29" i="1"/>
  <c r="CY29" i="1" s="1"/>
  <c r="CU29" i="1"/>
  <c r="CT29" i="1"/>
  <c r="CV29" i="1" s="1"/>
  <c r="CR29" i="1"/>
  <c r="CQ29" i="1"/>
  <c r="CO29" i="1"/>
  <c r="CM29" i="1"/>
  <c r="CL29" i="1"/>
  <c r="CK29" i="1"/>
  <c r="CI29" i="1"/>
  <c r="CH29" i="1"/>
  <c r="CN29" i="1" s="1"/>
  <c r="CP29" i="1" s="1"/>
  <c r="CF29" i="1"/>
  <c r="CE29" i="1"/>
  <c r="CG29" i="1" s="1"/>
  <c r="CB29" i="1"/>
  <c r="BZ29" i="1"/>
  <c r="BY29" i="1"/>
  <c r="BW29" i="1"/>
  <c r="BV29" i="1"/>
  <c r="BX29" i="1" s="1"/>
  <c r="BT29" i="1"/>
  <c r="BU29" i="1" s="1"/>
  <c r="BS29" i="1"/>
  <c r="BR29" i="1"/>
  <c r="BQ29" i="1"/>
  <c r="BP29" i="1"/>
  <c r="BO29" i="1"/>
  <c r="BN29" i="1"/>
  <c r="BM29" i="1"/>
  <c r="BL29" i="1"/>
  <c r="BK29" i="1"/>
  <c r="BJ29" i="1"/>
  <c r="BG29" i="1"/>
  <c r="BE29" i="1"/>
  <c r="BD29" i="1"/>
  <c r="BF29" i="1" s="1"/>
  <c r="BB29" i="1"/>
  <c r="BH29" i="1" s="1"/>
  <c r="BA29" i="1"/>
  <c r="BC29" i="1" s="1"/>
  <c r="AY29" i="1"/>
  <c r="AX29" i="1"/>
  <c r="AV29" i="1"/>
  <c r="AW29" i="1" s="1"/>
  <c r="AU29" i="1"/>
  <c r="AT29" i="1"/>
  <c r="AS29" i="1"/>
  <c r="AR29" i="1"/>
  <c r="AQ29" i="1"/>
  <c r="AP29" i="1"/>
  <c r="AO29" i="1"/>
  <c r="AJ29" i="1"/>
  <c r="AI29" i="1"/>
  <c r="AK29" i="1" s="1"/>
  <c r="AG29" i="1"/>
  <c r="AF29" i="1"/>
  <c r="AH29" i="1" s="1"/>
  <c r="AD29" i="1"/>
  <c r="AC29" i="1"/>
  <c r="AA29" i="1"/>
  <c r="Z29" i="1"/>
  <c r="AB29" i="1" s="1"/>
  <c r="X29" i="1"/>
  <c r="Y29" i="1" s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I29" i="1"/>
  <c r="H29" i="1"/>
  <c r="J29" i="1" s="1"/>
  <c r="F29" i="1"/>
  <c r="E29" i="1"/>
  <c r="G29" i="1" s="1"/>
  <c r="C29" i="1"/>
  <c r="B29" i="1"/>
  <c r="D29" i="1" s="1"/>
  <c r="LM28" i="1"/>
  <c r="LJ28" i="1"/>
  <c r="LE28" i="1"/>
  <c r="LD28" i="1"/>
  <c r="LC28" i="1"/>
  <c r="LF28" i="1" s="1"/>
  <c r="LB28" i="1"/>
  <c r="LA28" i="1"/>
  <c r="KX28" i="1"/>
  <c r="KU28" i="1"/>
  <c r="KR28" i="1"/>
  <c r="KO28" i="1"/>
  <c r="KL28" i="1"/>
  <c r="KI28" i="1"/>
  <c r="KE28" i="1"/>
  <c r="KA28" i="1"/>
  <c r="KC28" i="1" s="1"/>
  <c r="JZ28" i="1"/>
  <c r="JV28" i="1"/>
  <c r="JW28" i="1" s="1"/>
  <c r="JU28" i="1"/>
  <c r="JT28" i="1"/>
  <c r="JQ28" i="1"/>
  <c r="JN28" i="1"/>
  <c r="JK28" i="1"/>
  <c r="JJ28" i="1"/>
  <c r="JI28" i="1"/>
  <c r="JH28" i="1"/>
  <c r="JE28" i="1"/>
  <c r="JB28" i="1"/>
  <c r="IU28" i="1"/>
  <c r="IT28" i="1"/>
  <c r="IS28" i="1"/>
  <c r="IP28" i="1"/>
  <c r="IM28" i="1"/>
  <c r="IF28" i="1"/>
  <c r="IG28" i="1" s="1"/>
  <c r="IE28" i="1"/>
  <c r="ID28" i="1"/>
  <c r="IA28" i="1"/>
  <c r="HX28" i="1"/>
  <c r="HU28" i="1"/>
  <c r="HQ28" i="1"/>
  <c r="II28" i="1" s="1"/>
  <c r="IX28" i="1" s="1"/>
  <c r="HP28" i="1"/>
  <c r="HO28" i="1"/>
  <c r="HL28" i="1"/>
  <c r="HI28" i="1"/>
  <c r="HF28" i="1"/>
  <c r="GZ28" i="1"/>
  <c r="GW28" i="1"/>
  <c r="GT28" i="1"/>
  <c r="GQ28" i="1"/>
  <c r="GP28" i="1"/>
  <c r="GO28" i="1"/>
  <c r="GN28" i="1"/>
  <c r="GK28" i="1"/>
  <c r="GH28" i="1"/>
  <c r="GE28" i="1"/>
  <c r="GA28" i="1"/>
  <c r="GB28" i="1" s="1"/>
  <c r="FZ28" i="1"/>
  <c r="FY28" i="1"/>
  <c r="FV28" i="1"/>
  <c r="FS28" i="1"/>
  <c r="FO28" i="1"/>
  <c r="FN28" i="1"/>
  <c r="FP28" i="1" s="1"/>
  <c r="FM28" i="1"/>
  <c r="FJ28" i="1"/>
  <c r="FG28" i="1"/>
  <c r="FC28" i="1"/>
  <c r="FD28" i="1" s="1"/>
  <c r="FB28" i="1"/>
  <c r="FA28" i="1"/>
  <c r="EX28" i="1"/>
  <c r="EU28" i="1"/>
  <c r="ER28" i="1"/>
  <c r="EN28" i="1"/>
  <c r="EM28" i="1"/>
  <c r="EO28" i="1" s="1"/>
  <c r="EL28" i="1"/>
  <c r="EI28" i="1"/>
  <c r="EF28" i="1"/>
  <c r="EC28" i="1"/>
  <c r="DV28" i="1"/>
  <c r="DW28" i="1" s="1"/>
  <c r="DU28" i="1"/>
  <c r="DT28" i="1"/>
  <c r="DQ28" i="1"/>
  <c r="DM28" i="1"/>
  <c r="DL28" i="1"/>
  <c r="DK28" i="1"/>
  <c r="DH28" i="1"/>
  <c r="DA28" i="1"/>
  <c r="CZ28" i="1"/>
  <c r="DB28" i="1" s="1"/>
  <c r="CY28" i="1"/>
  <c r="CV28" i="1"/>
  <c r="CS28" i="1"/>
  <c r="CP28" i="1"/>
  <c r="CO28" i="1"/>
  <c r="CN28" i="1"/>
  <c r="CM28" i="1"/>
  <c r="CJ28" i="1"/>
  <c r="CG28" i="1"/>
  <c r="CC28" i="1"/>
  <c r="CB28" i="1"/>
  <c r="CD28" i="1" s="1"/>
  <c r="CA28" i="1"/>
  <c r="BX28" i="1"/>
  <c r="BU28" i="1"/>
  <c r="BR28" i="1"/>
  <c r="BO28" i="1"/>
  <c r="BL28" i="1"/>
  <c r="BH28" i="1"/>
  <c r="BI28" i="1" s="1"/>
  <c r="BG28" i="1"/>
  <c r="BF28" i="1"/>
  <c r="BC28" i="1"/>
  <c r="AZ28" i="1"/>
  <c r="AW28" i="1"/>
  <c r="AT28" i="1"/>
  <c r="AQ28" i="1"/>
  <c r="AN28" i="1"/>
  <c r="AM28" i="1"/>
  <c r="AL28" i="1"/>
  <c r="AK28" i="1"/>
  <c r="AH28" i="1"/>
  <c r="AE28" i="1"/>
  <c r="AB28" i="1"/>
  <c r="Y28" i="1"/>
  <c r="V28" i="1"/>
  <c r="S28" i="1"/>
  <c r="P28" i="1"/>
  <c r="M28" i="1"/>
  <c r="J28" i="1"/>
  <c r="G28" i="1"/>
  <c r="D28" i="1"/>
  <c r="LM27" i="1"/>
  <c r="LJ27" i="1"/>
  <c r="LC27" i="1"/>
  <c r="LF27" i="1" s="1"/>
  <c r="LB27" i="1"/>
  <c r="LE27" i="1" s="1"/>
  <c r="LG27" i="1" s="1"/>
  <c r="LA27" i="1"/>
  <c r="KX27" i="1"/>
  <c r="KU27" i="1"/>
  <c r="KR27" i="1"/>
  <c r="KO27" i="1"/>
  <c r="KL27" i="1"/>
  <c r="KI27" i="1"/>
  <c r="KD27" i="1"/>
  <c r="KF27" i="1" s="1"/>
  <c r="KB27" i="1"/>
  <c r="KE27" i="1" s="1"/>
  <c r="KA27" i="1"/>
  <c r="JZ27" i="1"/>
  <c r="JV27" i="1"/>
  <c r="JW27" i="1" s="1"/>
  <c r="JU27" i="1"/>
  <c r="JT27" i="1"/>
  <c r="JQ27" i="1"/>
  <c r="JN27" i="1"/>
  <c r="JJ27" i="1"/>
  <c r="JI27" i="1"/>
  <c r="JK27" i="1" s="1"/>
  <c r="JH27" i="1"/>
  <c r="JE27" i="1"/>
  <c r="JB27" i="1"/>
  <c r="IU27" i="1"/>
  <c r="IT27" i="1"/>
  <c r="IV27" i="1" s="1"/>
  <c r="IS27" i="1"/>
  <c r="IP27" i="1"/>
  <c r="IM27" i="1"/>
  <c r="IF27" i="1"/>
  <c r="IG27" i="1" s="1"/>
  <c r="IE27" i="1"/>
  <c r="ID27" i="1"/>
  <c r="IA27" i="1"/>
  <c r="HX27" i="1"/>
  <c r="HU27" i="1"/>
  <c r="HQ27" i="1"/>
  <c r="II27" i="1" s="1"/>
  <c r="IX27" i="1" s="1"/>
  <c r="HP27" i="1"/>
  <c r="IH27" i="1" s="1"/>
  <c r="HO27" i="1"/>
  <c r="HL27" i="1"/>
  <c r="HI27" i="1"/>
  <c r="HF27" i="1"/>
  <c r="GZ27" i="1"/>
  <c r="GW27" i="1"/>
  <c r="GT27" i="1"/>
  <c r="GP27" i="1"/>
  <c r="GQ27" i="1" s="1"/>
  <c r="GO27" i="1"/>
  <c r="GN27" i="1"/>
  <c r="GK27" i="1"/>
  <c r="GH27" i="1"/>
  <c r="GE27" i="1"/>
  <c r="GA27" i="1"/>
  <c r="FZ27" i="1"/>
  <c r="GB27" i="1" s="1"/>
  <c r="FY27" i="1"/>
  <c r="FV27" i="1"/>
  <c r="FS27" i="1"/>
  <c r="FO27" i="1"/>
  <c r="FN27" i="1"/>
  <c r="FP27" i="1" s="1"/>
  <c r="FM27" i="1"/>
  <c r="FJ27" i="1"/>
  <c r="FG27" i="1"/>
  <c r="FC27" i="1"/>
  <c r="FB27" i="1"/>
  <c r="FD27" i="1" s="1"/>
  <c r="FA27" i="1"/>
  <c r="EX27" i="1"/>
  <c r="EU27" i="1"/>
  <c r="ER27" i="1"/>
  <c r="EN27" i="1"/>
  <c r="HB27" i="1" s="1"/>
  <c r="EM27" i="1"/>
  <c r="EO27" i="1" s="1"/>
  <c r="EL27" i="1"/>
  <c r="EI27" i="1"/>
  <c r="EF27" i="1"/>
  <c r="EC27" i="1"/>
  <c r="DV27" i="1"/>
  <c r="DW27" i="1" s="1"/>
  <c r="DU27" i="1"/>
  <c r="DT27" i="1"/>
  <c r="DQ27" i="1"/>
  <c r="DN27" i="1"/>
  <c r="DM27" i="1"/>
  <c r="DL27" i="1"/>
  <c r="DK27" i="1"/>
  <c r="DH27" i="1"/>
  <c r="DA27" i="1"/>
  <c r="DB27" i="1" s="1"/>
  <c r="CZ27" i="1"/>
  <c r="CY27" i="1"/>
  <c r="CV27" i="1"/>
  <c r="CS27" i="1"/>
  <c r="CO27" i="1"/>
  <c r="CN27" i="1"/>
  <c r="DC27" i="1" s="1"/>
  <c r="CM27" i="1"/>
  <c r="CJ27" i="1"/>
  <c r="CG27" i="1"/>
  <c r="CD27" i="1"/>
  <c r="CC27" i="1"/>
  <c r="CB27" i="1"/>
  <c r="CA27" i="1"/>
  <c r="BX27" i="1"/>
  <c r="BU27" i="1"/>
  <c r="BR27" i="1"/>
  <c r="BO27" i="1"/>
  <c r="BL27" i="1"/>
  <c r="BH27" i="1"/>
  <c r="DD27" i="1" s="1"/>
  <c r="BG27" i="1"/>
  <c r="BF27" i="1"/>
  <c r="BC27" i="1"/>
  <c r="AZ27" i="1"/>
  <c r="AW27" i="1"/>
  <c r="AT27" i="1"/>
  <c r="AQ27" i="1"/>
  <c r="AM27" i="1"/>
  <c r="DY27" i="1" s="1"/>
  <c r="AL27" i="1"/>
  <c r="DX27" i="1" s="1"/>
  <c r="AK27" i="1"/>
  <c r="AH27" i="1"/>
  <c r="AE27" i="1"/>
  <c r="AB27" i="1"/>
  <c r="Y27" i="1"/>
  <c r="V27" i="1"/>
  <c r="S27" i="1"/>
  <c r="P27" i="1"/>
  <c r="M27" i="1"/>
  <c r="J27" i="1"/>
  <c r="G27" i="1"/>
  <c r="D27" i="1"/>
  <c r="LM26" i="1"/>
  <c r="LJ26" i="1"/>
  <c r="LF26" i="1"/>
  <c r="LC26" i="1"/>
  <c r="LB26" i="1"/>
  <c r="LD26" i="1" s="1"/>
  <c r="LA26" i="1"/>
  <c r="KX26" i="1"/>
  <c r="KU26" i="1"/>
  <c r="KR26" i="1"/>
  <c r="KO26" i="1"/>
  <c r="KL26" i="1"/>
  <c r="KI26" i="1"/>
  <c r="KB26" i="1"/>
  <c r="KE26" i="1" s="1"/>
  <c r="KA26" i="1"/>
  <c r="KC26" i="1" s="1"/>
  <c r="JZ26" i="1"/>
  <c r="JV26" i="1"/>
  <c r="JU26" i="1"/>
  <c r="JW26" i="1" s="1"/>
  <c r="JT26" i="1"/>
  <c r="JQ26" i="1"/>
  <c r="JN26" i="1"/>
  <c r="JK26" i="1"/>
  <c r="JJ26" i="1"/>
  <c r="JI26" i="1"/>
  <c r="JH26" i="1"/>
  <c r="JE26" i="1"/>
  <c r="JB26" i="1"/>
  <c r="IU26" i="1"/>
  <c r="IT26" i="1"/>
  <c r="IS26" i="1"/>
  <c r="IP26" i="1"/>
  <c r="IM26" i="1"/>
  <c r="IG26" i="1"/>
  <c r="IF26" i="1"/>
  <c r="IE26" i="1"/>
  <c r="ID26" i="1"/>
  <c r="IA26" i="1"/>
  <c r="HX26" i="1"/>
  <c r="HU26" i="1"/>
  <c r="HQ26" i="1"/>
  <c r="II26" i="1" s="1"/>
  <c r="IX26" i="1" s="1"/>
  <c r="HP26" i="1"/>
  <c r="HO26" i="1"/>
  <c r="HL26" i="1"/>
  <c r="HI26" i="1"/>
  <c r="HF26" i="1"/>
  <c r="GZ26" i="1"/>
  <c r="GW26" i="1"/>
  <c r="GT26" i="1"/>
  <c r="GP26" i="1"/>
  <c r="GO26" i="1"/>
  <c r="GQ26" i="1" s="1"/>
  <c r="GN26" i="1"/>
  <c r="GK26" i="1"/>
  <c r="GH26" i="1"/>
  <c r="GE26" i="1"/>
  <c r="GA26" i="1"/>
  <c r="FZ26" i="1"/>
  <c r="GB26" i="1" s="1"/>
  <c r="FY26" i="1"/>
  <c r="FV26" i="1"/>
  <c r="FS26" i="1"/>
  <c r="FO26" i="1"/>
  <c r="FP26" i="1" s="1"/>
  <c r="FN26" i="1"/>
  <c r="FM26" i="1"/>
  <c r="FJ26" i="1"/>
  <c r="FG26" i="1"/>
  <c r="FC26" i="1"/>
  <c r="FB26" i="1"/>
  <c r="FD26" i="1" s="1"/>
  <c r="FA26" i="1"/>
  <c r="EX26" i="1"/>
  <c r="EU26" i="1"/>
  <c r="ER26" i="1"/>
  <c r="EO26" i="1"/>
  <c r="EN26" i="1"/>
  <c r="EM26" i="1"/>
  <c r="EL26" i="1"/>
  <c r="EI26" i="1"/>
  <c r="EF26" i="1"/>
  <c r="EC26" i="1"/>
  <c r="DV26" i="1"/>
  <c r="DU26" i="1"/>
  <c r="DW26" i="1" s="1"/>
  <c r="DT26" i="1"/>
  <c r="DQ26" i="1"/>
  <c r="DN26" i="1"/>
  <c r="DM26" i="1"/>
  <c r="DL26" i="1"/>
  <c r="DK26" i="1"/>
  <c r="DH26" i="1"/>
  <c r="DB26" i="1"/>
  <c r="DA26" i="1"/>
  <c r="CZ26" i="1"/>
  <c r="CY26" i="1"/>
  <c r="CV26" i="1"/>
  <c r="CS26" i="1"/>
  <c r="CO26" i="1"/>
  <c r="CP26" i="1" s="1"/>
  <c r="CN26" i="1"/>
  <c r="CM26" i="1"/>
  <c r="CJ26" i="1"/>
  <c r="CG26" i="1"/>
  <c r="CC26" i="1"/>
  <c r="CB26" i="1"/>
  <c r="CD26" i="1" s="1"/>
  <c r="CA26" i="1"/>
  <c r="BX26" i="1"/>
  <c r="BU26" i="1"/>
  <c r="BR26" i="1"/>
  <c r="BO26" i="1"/>
  <c r="BL26" i="1"/>
  <c r="BH26" i="1"/>
  <c r="DD26" i="1" s="1"/>
  <c r="BG26" i="1"/>
  <c r="DC26" i="1" s="1"/>
  <c r="BF26" i="1"/>
  <c r="BC26" i="1"/>
  <c r="AZ26" i="1"/>
  <c r="AW26" i="1"/>
  <c r="AT26" i="1"/>
  <c r="AQ26" i="1"/>
  <c r="AM26" i="1"/>
  <c r="AN26" i="1" s="1"/>
  <c r="AL26" i="1"/>
  <c r="AK26" i="1"/>
  <c r="AH26" i="1"/>
  <c r="AE26" i="1"/>
  <c r="AB26" i="1"/>
  <c r="Y26" i="1"/>
  <c r="V26" i="1"/>
  <c r="S26" i="1"/>
  <c r="P26" i="1"/>
  <c r="M26" i="1"/>
  <c r="J26" i="1"/>
  <c r="G26" i="1"/>
  <c r="D26" i="1"/>
  <c r="LM25" i="1"/>
  <c r="LJ25" i="1"/>
  <c r="LC25" i="1"/>
  <c r="LF25" i="1" s="1"/>
  <c r="LB25" i="1"/>
  <c r="LE25" i="1" s="1"/>
  <c r="LA25" i="1"/>
  <c r="KX25" i="1"/>
  <c r="KU25" i="1"/>
  <c r="KR25" i="1"/>
  <c r="KO25" i="1"/>
  <c r="KL25" i="1"/>
  <c r="KI25" i="1"/>
  <c r="KE25" i="1"/>
  <c r="KB25" i="1"/>
  <c r="KB29" i="1" s="1"/>
  <c r="KE29" i="1" s="1"/>
  <c r="KA25" i="1"/>
  <c r="JZ25" i="1"/>
  <c r="JX25" i="1"/>
  <c r="JX29" i="1" s="1"/>
  <c r="JV25" i="1"/>
  <c r="JU25" i="1"/>
  <c r="JW25" i="1" s="1"/>
  <c r="JT25" i="1"/>
  <c r="JQ25" i="1"/>
  <c r="JN25" i="1"/>
  <c r="JJ25" i="1"/>
  <c r="JI25" i="1"/>
  <c r="JK25" i="1" s="1"/>
  <c r="JH25" i="1"/>
  <c r="JE25" i="1"/>
  <c r="IZ25" i="1"/>
  <c r="IU25" i="1"/>
  <c r="IT25" i="1"/>
  <c r="IV25" i="1" s="1"/>
  <c r="IS25" i="1"/>
  <c r="IP25" i="1"/>
  <c r="IM25" i="1"/>
  <c r="IF25" i="1"/>
  <c r="IE25" i="1"/>
  <c r="IG25" i="1" s="1"/>
  <c r="ID25" i="1"/>
  <c r="IA25" i="1"/>
  <c r="HX25" i="1"/>
  <c r="HU25" i="1"/>
  <c r="HQ25" i="1"/>
  <c r="II25" i="1" s="1"/>
  <c r="IX25" i="1" s="1"/>
  <c r="HP25" i="1"/>
  <c r="IH25" i="1" s="1"/>
  <c r="HO25" i="1"/>
  <c r="HL25" i="1"/>
  <c r="HI25" i="1"/>
  <c r="HF25" i="1"/>
  <c r="GZ25" i="1"/>
  <c r="GW25" i="1"/>
  <c r="GT25" i="1"/>
  <c r="GP25" i="1"/>
  <c r="GO25" i="1"/>
  <c r="GQ25" i="1" s="1"/>
  <c r="GN25" i="1"/>
  <c r="GK25" i="1"/>
  <c r="GH25" i="1"/>
  <c r="GE25" i="1"/>
  <c r="GA25" i="1"/>
  <c r="FZ25" i="1"/>
  <c r="GB25" i="1" s="1"/>
  <c r="FY25" i="1"/>
  <c r="FV25" i="1"/>
  <c r="FS25" i="1"/>
  <c r="FO25" i="1"/>
  <c r="FP25" i="1" s="1"/>
  <c r="FN25" i="1"/>
  <c r="FM25" i="1"/>
  <c r="FJ25" i="1"/>
  <c r="FG25" i="1"/>
  <c r="FC25" i="1"/>
  <c r="FB25" i="1"/>
  <c r="FD25" i="1" s="1"/>
  <c r="FA25" i="1"/>
  <c r="EX25" i="1"/>
  <c r="EU25" i="1"/>
  <c r="ER25" i="1"/>
  <c r="EN25" i="1"/>
  <c r="HB25" i="1" s="1"/>
  <c r="EM25" i="1"/>
  <c r="EO25" i="1" s="1"/>
  <c r="EL25" i="1"/>
  <c r="EI25" i="1"/>
  <c r="EF25" i="1"/>
  <c r="EC25" i="1"/>
  <c r="DV25" i="1"/>
  <c r="DU25" i="1"/>
  <c r="DW25" i="1" s="1"/>
  <c r="DT25" i="1"/>
  <c r="DQ25" i="1"/>
  <c r="DM25" i="1"/>
  <c r="DN25" i="1" s="1"/>
  <c r="DL25" i="1"/>
  <c r="DK25" i="1"/>
  <c r="DH25" i="1"/>
  <c r="DA25" i="1"/>
  <c r="DB25" i="1" s="1"/>
  <c r="CZ25" i="1"/>
  <c r="CY25" i="1"/>
  <c r="CV25" i="1"/>
  <c r="CS25" i="1"/>
  <c r="CO25" i="1"/>
  <c r="CN25" i="1"/>
  <c r="CP25" i="1" s="1"/>
  <c r="CM25" i="1"/>
  <c r="CJ25" i="1"/>
  <c r="CG25" i="1"/>
  <c r="CC25" i="1"/>
  <c r="CD25" i="1" s="1"/>
  <c r="CB25" i="1"/>
  <c r="CA25" i="1"/>
  <c r="BX25" i="1"/>
  <c r="BU25" i="1"/>
  <c r="BR25" i="1"/>
  <c r="BO25" i="1"/>
  <c r="BL25" i="1"/>
  <c r="BI25" i="1"/>
  <c r="BH25" i="1"/>
  <c r="DD25" i="1" s="1"/>
  <c r="DY25" i="1" s="1"/>
  <c r="BG25" i="1"/>
  <c r="DC25" i="1" s="1"/>
  <c r="BF25" i="1"/>
  <c r="BC25" i="1"/>
  <c r="AZ25" i="1"/>
  <c r="AW25" i="1"/>
  <c r="AT25" i="1"/>
  <c r="AQ25" i="1"/>
  <c r="AM25" i="1"/>
  <c r="AL25" i="1"/>
  <c r="AN25" i="1" s="1"/>
  <c r="AK25" i="1"/>
  <c r="AH25" i="1"/>
  <c r="AE25" i="1"/>
  <c r="AB25" i="1"/>
  <c r="Y25" i="1"/>
  <c r="V25" i="1"/>
  <c r="S25" i="1"/>
  <c r="P25" i="1"/>
  <c r="M25" i="1"/>
  <c r="J25" i="1"/>
  <c r="G25" i="1"/>
  <c r="D25" i="1"/>
  <c r="LM24" i="1"/>
  <c r="LJ24" i="1"/>
  <c r="LF24" i="1"/>
  <c r="LE24" i="1"/>
  <c r="LG24" i="1" s="1"/>
  <c r="LD24" i="1"/>
  <c r="LC24" i="1"/>
  <c r="LB24" i="1"/>
  <c r="LA24" i="1"/>
  <c r="KX24" i="1"/>
  <c r="KU24" i="1"/>
  <c r="KR24" i="1"/>
  <c r="KO24" i="1"/>
  <c r="KL24" i="1"/>
  <c r="KI24" i="1"/>
  <c r="KE24" i="1"/>
  <c r="KD24" i="1"/>
  <c r="KF24" i="1" s="1"/>
  <c r="KC24" i="1"/>
  <c r="JZ24" i="1"/>
  <c r="JV24" i="1"/>
  <c r="JW24" i="1" s="1"/>
  <c r="JU24" i="1"/>
  <c r="JT24" i="1"/>
  <c r="JQ24" i="1"/>
  <c r="JN24" i="1"/>
  <c r="JJ24" i="1"/>
  <c r="JI24" i="1"/>
  <c r="JK24" i="1" s="1"/>
  <c r="JH24" i="1"/>
  <c r="JE24" i="1"/>
  <c r="JB24" i="1"/>
  <c r="IU24" i="1"/>
  <c r="IT24" i="1"/>
  <c r="IV24" i="1" s="1"/>
  <c r="IS24" i="1"/>
  <c r="IP24" i="1"/>
  <c r="IM24" i="1"/>
  <c r="IF24" i="1"/>
  <c r="IG24" i="1" s="1"/>
  <c r="IE24" i="1"/>
  <c r="ID24" i="1"/>
  <c r="IA24" i="1"/>
  <c r="HX24" i="1"/>
  <c r="HU24" i="1"/>
  <c r="HQ24" i="1"/>
  <c r="II24" i="1" s="1"/>
  <c r="IX24" i="1" s="1"/>
  <c r="HP24" i="1"/>
  <c r="HR24" i="1" s="1"/>
  <c r="HO24" i="1"/>
  <c r="HL24" i="1"/>
  <c r="HI24" i="1"/>
  <c r="HF24" i="1"/>
  <c r="GZ24" i="1"/>
  <c r="GW24" i="1"/>
  <c r="GT24" i="1"/>
  <c r="GP24" i="1"/>
  <c r="GQ24" i="1" s="1"/>
  <c r="GO24" i="1"/>
  <c r="GN24" i="1"/>
  <c r="GK24" i="1"/>
  <c r="GH24" i="1"/>
  <c r="GE24" i="1"/>
  <c r="GA24" i="1"/>
  <c r="FZ24" i="1"/>
  <c r="GB24" i="1" s="1"/>
  <c r="FY24" i="1"/>
  <c r="FV24" i="1"/>
  <c r="FS24" i="1"/>
  <c r="FP24" i="1"/>
  <c r="FO24" i="1"/>
  <c r="FN24" i="1"/>
  <c r="FM24" i="1"/>
  <c r="FJ24" i="1"/>
  <c r="FG24" i="1"/>
  <c r="FC24" i="1"/>
  <c r="FB24" i="1"/>
  <c r="FD24" i="1" s="1"/>
  <c r="FA24" i="1"/>
  <c r="EX24" i="1"/>
  <c r="EU24" i="1"/>
  <c r="ER24" i="1"/>
  <c r="EN24" i="1"/>
  <c r="HB24" i="1" s="1"/>
  <c r="EM24" i="1"/>
  <c r="HA24" i="1" s="1"/>
  <c r="EL24" i="1"/>
  <c r="EI24" i="1"/>
  <c r="EF24" i="1"/>
  <c r="EC24" i="1"/>
  <c r="DV24" i="1"/>
  <c r="DW24" i="1" s="1"/>
  <c r="DU24" i="1"/>
  <c r="DT24" i="1"/>
  <c r="DQ24" i="1"/>
  <c r="DM24" i="1"/>
  <c r="DL24" i="1"/>
  <c r="DN24" i="1" s="1"/>
  <c r="DK24" i="1"/>
  <c r="DH24" i="1"/>
  <c r="DA24" i="1"/>
  <c r="CZ24" i="1"/>
  <c r="DB24" i="1" s="1"/>
  <c r="CY24" i="1"/>
  <c r="CV24" i="1"/>
  <c r="CS24" i="1"/>
  <c r="CO24" i="1"/>
  <c r="CN24" i="1"/>
  <c r="CP24" i="1" s="1"/>
  <c r="CM24" i="1"/>
  <c r="CJ24" i="1"/>
  <c r="CG24" i="1"/>
  <c r="CD24" i="1"/>
  <c r="CC24" i="1"/>
  <c r="CB24" i="1"/>
  <c r="CA24" i="1"/>
  <c r="BX24" i="1"/>
  <c r="BU24" i="1"/>
  <c r="BR24" i="1"/>
  <c r="BO24" i="1"/>
  <c r="BL24" i="1"/>
  <c r="BH24" i="1"/>
  <c r="DD24" i="1" s="1"/>
  <c r="BG24" i="1"/>
  <c r="BI24" i="1" s="1"/>
  <c r="BF24" i="1"/>
  <c r="BC24" i="1"/>
  <c r="AZ24" i="1"/>
  <c r="AW24" i="1"/>
  <c r="AT24" i="1"/>
  <c r="AQ24" i="1"/>
  <c r="AM24" i="1"/>
  <c r="DY24" i="1" s="1"/>
  <c r="AL24" i="1"/>
  <c r="AN24" i="1" s="1"/>
  <c r="AK24" i="1"/>
  <c r="AH24" i="1"/>
  <c r="AE24" i="1"/>
  <c r="AB24" i="1"/>
  <c r="Y24" i="1"/>
  <c r="V24" i="1"/>
  <c r="S24" i="1"/>
  <c r="P24" i="1"/>
  <c r="M24" i="1"/>
  <c r="J24" i="1"/>
  <c r="G24" i="1"/>
  <c r="D24" i="1"/>
  <c r="LL23" i="1"/>
  <c r="LK23" i="1"/>
  <c r="LM23" i="1" s="1"/>
  <c r="LI23" i="1"/>
  <c r="LJ23" i="1" s="1"/>
  <c r="LH23" i="1"/>
  <c r="LC23" i="1"/>
  <c r="LB23" i="1"/>
  <c r="LD23" i="1" s="1"/>
  <c r="LA23" i="1"/>
  <c r="KZ23" i="1"/>
  <c r="KY23" i="1"/>
  <c r="KW23" i="1"/>
  <c r="KX23" i="1" s="1"/>
  <c r="KV23" i="1"/>
  <c r="KT23" i="1"/>
  <c r="KS23" i="1"/>
  <c r="KU23" i="1" s="1"/>
  <c r="KQ23" i="1"/>
  <c r="KP23" i="1"/>
  <c r="KR23" i="1" s="1"/>
  <c r="KN23" i="1"/>
  <c r="KM23" i="1"/>
  <c r="KO23" i="1" s="1"/>
  <c r="KK23" i="1"/>
  <c r="KL23" i="1" s="1"/>
  <c r="KJ23" i="1"/>
  <c r="KH23" i="1"/>
  <c r="LF23" i="1" s="1"/>
  <c r="KG23" i="1"/>
  <c r="KI23" i="1" s="1"/>
  <c r="KE23" i="1"/>
  <c r="KD23" i="1"/>
  <c r="KF23" i="1" s="1"/>
  <c r="KC23" i="1"/>
  <c r="KB23" i="1"/>
  <c r="KA23" i="1"/>
  <c r="JY23" i="1"/>
  <c r="JZ23" i="1" s="1"/>
  <c r="JX23" i="1"/>
  <c r="JU23" i="1"/>
  <c r="JS23" i="1"/>
  <c r="JR23" i="1"/>
  <c r="JT23" i="1" s="1"/>
  <c r="JP23" i="1"/>
  <c r="JO23" i="1"/>
  <c r="JQ23" i="1" s="1"/>
  <c r="JM23" i="1"/>
  <c r="JN23" i="1" s="1"/>
  <c r="JL23" i="1"/>
  <c r="JG23" i="1"/>
  <c r="JF23" i="1"/>
  <c r="JH23" i="1" s="1"/>
  <c r="JE23" i="1"/>
  <c r="JD23" i="1"/>
  <c r="JC23" i="1"/>
  <c r="IR23" i="1"/>
  <c r="IQ23" i="1"/>
  <c r="IT23" i="1" s="1"/>
  <c r="IV23" i="1" s="1"/>
  <c r="IO23" i="1"/>
  <c r="IU23" i="1" s="1"/>
  <c r="IN23" i="1"/>
  <c r="IL23" i="1"/>
  <c r="IK23" i="1"/>
  <c r="IM23" i="1" s="1"/>
  <c r="IC23" i="1"/>
  <c r="ID23" i="1" s="1"/>
  <c r="IB23" i="1"/>
  <c r="HZ23" i="1"/>
  <c r="IF23" i="1" s="1"/>
  <c r="HY23" i="1"/>
  <c r="IA23" i="1" s="1"/>
  <c r="HW23" i="1"/>
  <c r="HV23" i="1"/>
  <c r="HX23" i="1" s="1"/>
  <c r="HS23" i="1"/>
  <c r="HQ23" i="1"/>
  <c r="HN23" i="1"/>
  <c r="HM23" i="1"/>
  <c r="HO23" i="1" s="1"/>
  <c r="HK23" i="1"/>
  <c r="HJ23" i="1"/>
  <c r="HP23" i="1" s="1"/>
  <c r="HI23" i="1"/>
  <c r="HH23" i="1"/>
  <c r="HG23" i="1"/>
  <c r="HE23" i="1"/>
  <c r="HF23" i="1" s="1"/>
  <c r="HD23" i="1"/>
  <c r="GY23" i="1"/>
  <c r="GX23" i="1"/>
  <c r="GZ23" i="1" s="1"/>
  <c r="GV23" i="1"/>
  <c r="GU23" i="1"/>
  <c r="GW23" i="1" s="1"/>
  <c r="GS23" i="1"/>
  <c r="GT23" i="1" s="1"/>
  <c r="GR23" i="1"/>
  <c r="GM23" i="1"/>
  <c r="GL23" i="1"/>
  <c r="GO23" i="1" s="1"/>
  <c r="GK23" i="1"/>
  <c r="GJ23" i="1"/>
  <c r="GI23" i="1"/>
  <c r="GG23" i="1"/>
  <c r="GP23" i="1" s="1"/>
  <c r="GF23" i="1"/>
  <c r="GD23" i="1"/>
  <c r="GC23" i="1"/>
  <c r="GE23" i="1" s="1"/>
  <c r="FX23" i="1"/>
  <c r="FW23" i="1"/>
  <c r="FY23" i="1" s="1"/>
  <c r="FU23" i="1"/>
  <c r="FV23" i="1" s="1"/>
  <c r="FT23" i="1"/>
  <c r="FR23" i="1"/>
  <c r="GA23" i="1" s="1"/>
  <c r="FQ23" i="1"/>
  <c r="FS23" i="1" s="1"/>
  <c r="FM23" i="1"/>
  <c r="FL23" i="1"/>
  <c r="FK23" i="1"/>
  <c r="FI23" i="1"/>
  <c r="FJ23" i="1" s="1"/>
  <c r="FH23" i="1"/>
  <c r="FF23" i="1"/>
  <c r="FO23" i="1" s="1"/>
  <c r="FE23" i="1"/>
  <c r="FG23" i="1" s="1"/>
  <c r="EZ23" i="1"/>
  <c r="EY23" i="1"/>
  <c r="FA23" i="1" s="1"/>
  <c r="EW23" i="1"/>
  <c r="EX23" i="1" s="1"/>
  <c r="EV23" i="1"/>
  <c r="ET23" i="1"/>
  <c r="FC23" i="1" s="1"/>
  <c r="ES23" i="1"/>
  <c r="EU23" i="1" s="1"/>
  <c r="EQ23" i="1"/>
  <c r="EP23" i="1"/>
  <c r="ER23" i="1" s="1"/>
  <c r="EK23" i="1"/>
  <c r="EL23" i="1" s="1"/>
  <c r="EJ23" i="1"/>
  <c r="EH23" i="1"/>
  <c r="EN23" i="1" s="1"/>
  <c r="EG23" i="1"/>
  <c r="EI23" i="1" s="1"/>
  <c r="EE23" i="1"/>
  <c r="ED23" i="1"/>
  <c r="EF23" i="1" s="1"/>
  <c r="EB23" i="1"/>
  <c r="EA23" i="1"/>
  <c r="EC23" i="1" s="1"/>
  <c r="DS23" i="1"/>
  <c r="DV23" i="1" s="1"/>
  <c r="DR23" i="1"/>
  <c r="DU23" i="1" s="1"/>
  <c r="DW23" i="1" s="1"/>
  <c r="DQ23" i="1"/>
  <c r="DP23" i="1"/>
  <c r="DO23" i="1"/>
  <c r="DJ23" i="1"/>
  <c r="DM23" i="1" s="1"/>
  <c r="DI23" i="1"/>
  <c r="DK23" i="1" s="1"/>
  <c r="DG23" i="1"/>
  <c r="DF23" i="1"/>
  <c r="DH23" i="1" s="1"/>
  <c r="DA23" i="1"/>
  <c r="CX23" i="1"/>
  <c r="CW23" i="1"/>
  <c r="CY23" i="1" s="1"/>
  <c r="CU23" i="1"/>
  <c r="CT23" i="1"/>
  <c r="CZ23" i="1" s="1"/>
  <c r="DB23" i="1" s="1"/>
  <c r="CS23" i="1"/>
  <c r="CR23" i="1"/>
  <c r="CQ23" i="1"/>
  <c r="CL23" i="1"/>
  <c r="CO23" i="1" s="1"/>
  <c r="CK23" i="1"/>
  <c r="CM23" i="1" s="1"/>
  <c r="CI23" i="1"/>
  <c r="CH23" i="1"/>
  <c r="CJ23" i="1" s="1"/>
  <c r="CF23" i="1"/>
  <c r="CE23" i="1"/>
  <c r="CG23" i="1" s="1"/>
  <c r="CC23" i="1"/>
  <c r="BZ23" i="1"/>
  <c r="BY23" i="1"/>
  <c r="CA23" i="1" s="1"/>
  <c r="BW23" i="1"/>
  <c r="BV23" i="1"/>
  <c r="BX23" i="1" s="1"/>
  <c r="BU23" i="1"/>
  <c r="BT23" i="1"/>
  <c r="BS23" i="1"/>
  <c r="BQ23" i="1"/>
  <c r="BR23" i="1" s="1"/>
  <c r="BP23" i="1"/>
  <c r="CB23" i="1" s="1"/>
  <c r="CD23" i="1" s="1"/>
  <c r="BN23" i="1"/>
  <c r="BM23" i="1"/>
  <c r="BO23" i="1" s="1"/>
  <c r="BK23" i="1"/>
  <c r="BJ23" i="1"/>
  <c r="BL23" i="1" s="1"/>
  <c r="BG23" i="1"/>
  <c r="BI23" i="1" s="1"/>
  <c r="BE23" i="1"/>
  <c r="BF23" i="1" s="1"/>
  <c r="BD23" i="1"/>
  <c r="BB23" i="1"/>
  <c r="BH23" i="1" s="1"/>
  <c r="BA23" i="1"/>
  <c r="BC23" i="1" s="1"/>
  <c r="AY23" i="1"/>
  <c r="AX23" i="1"/>
  <c r="AZ23" i="1" s="1"/>
  <c r="AW23" i="1"/>
  <c r="AV23" i="1"/>
  <c r="AU23" i="1"/>
  <c r="AR23" i="1"/>
  <c r="AP23" i="1"/>
  <c r="AO23" i="1"/>
  <c r="AJ23" i="1"/>
  <c r="AI23" i="1"/>
  <c r="AK23" i="1" s="1"/>
  <c r="AG23" i="1"/>
  <c r="AH23" i="1" s="1"/>
  <c r="AF23" i="1"/>
  <c r="AD23" i="1"/>
  <c r="AC23" i="1"/>
  <c r="AE23" i="1" s="1"/>
  <c r="AA23" i="1"/>
  <c r="Z23" i="1"/>
  <c r="AB23" i="1" s="1"/>
  <c r="Y23" i="1"/>
  <c r="X23" i="1"/>
  <c r="W23" i="1"/>
  <c r="U23" i="1"/>
  <c r="V23" i="1" s="1"/>
  <c r="T23" i="1"/>
  <c r="R23" i="1"/>
  <c r="Q23" i="1"/>
  <c r="S23" i="1" s="1"/>
  <c r="O23" i="1"/>
  <c r="N23" i="1"/>
  <c r="P23" i="1" s="1"/>
  <c r="L23" i="1"/>
  <c r="K23" i="1"/>
  <c r="AL23" i="1" s="1"/>
  <c r="I23" i="1"/>
  <c r="AM23" i="1" s="1"/>
  <c r="H23" i="1"/>
  <c r="F23" i="1"/>
  <c r="E23" i="1"/>
  <c r="G23" i="1" s="1"/>
  <c r="C23" i="1"/>
  <c r="B23" i="1"/>
  <c r="LM22" i="1"/>
  <c r="LJ22" i="1"/>
  <c r="LF22" i="1"/>
  <c r="LE22" i="1"/>
  <c r="LG22" i="1" s="1"/>
  <c r="LD22" i="1"/>
  <c r="LC22" i="1"/>
  <c r="LB22" i="1"/>
  <c r="LA22" i="1"/>
  <c r="KX22" i="1"/>
  <c r="KU22" i="1"/>
  <c r="KR22" i="1"/>
  <c r="KO22" i="1"/>
  <c r="KL22" i="1"/>
  <c r="KI22" i="1"/>
  <c r="KE22" i="1"/>
  <c r="KD22" i="1"/>
  <c r="KF22" i="1" s="1"/>
  <c r="KC22" i="1"/>
  <c r="JZ22" i="1"/>
  <c r="JV22" i="1"/>
  <c r="JW22" i="1" s="1"/>
  <c r="JU22" i="1"/>
  <c r="JT22" i="1"/>
  <c r="JQ22" i="1"/>
  <c r="JN22" i="1"/>
  <c r="JJ22" i="1"/>
  <c r="JI22" i="1"/>
  <c r="JK22" i="1" s="1"/>
  <c r="JH22" i="1"/>
  <c r="JE22" i="1"/>
  <c r="JA22" i="1"/>
  <c r="JB22" i="1" s="1"/>
  <c r="IU22" i="1"/>
  <c r="IV22" i="1" s="1"/>
  <c r="IT22" i="1"/>
  <c r="IS22" i="1"/>
  <c r="IP22" i="1"/>
  <c r="IM22" i="1"/>
  <c r="IH22" i="1"/>
  <c r="IG22" i="1"/>
  <c r="IF22" i="1"/>
  <c r="IE22" i="1"/>
  <c r="ID22" i="1"/>
  <c r="IA22" i="1"/>
  <c r="HX22" i="1"/>
  <c r="HU22" i="1"/>
  <c r="HQ22" i="1"/>
  <c r="II22" i="1" s="1"/>
  <c r="IX22" i="1" s="1"/>
  <c r="HP22" i="1"/>
  <c r="HO22" i="1"/>
  <c r="HL22" i="1"/>
  <c r="HI22" i="1"/>
  <c r="HF22" i="1"/>
  <c r="GZ22" i="1"/>
  <c r="GW22" i="1"/>
  <c r="GT22" i="1"/>
  <c r="GP22" i="1"/>
  <c r="GO22" i="1"/>
  <c r="GQ22" i="1" s="1"/>
  <c r="GN22" i="1"/>
  <c r="GK22" i="1"/>
  <c r="GH22" i="1"/>
  <c r="GE22" i="1"/>
  <c r="GA22" i="1"/>
  <c r="GB22" i="1" s="1"/>
  <c r="FZ22" i="1"/>
  <c r="FY22" i="1"/>
  <c r="FV22" i="1"/>
  <c r="FS22" i="1"/>
  <c r="FO22" i="1"/>
  <c r="FN22" i="1"/>
  <c r="FP22" i="1" s="1"/>
  <c r="FM22" i="1"/>
  <c r="FJ22" i="1"/>
  <c r="FG22" i="1"/>
  <c r="FC22" i="1"/>
  <c r="FD22" i="1" s="1"/>
  <c r="FB22" i="1"/>
  <c r="FA22" i="1"/>
  <c r="EX22" i="1"/>
  <c r="EU22" i="1"/>
  <c r="ER22" i="1"/>
  <c r="EN22" i="1"/>
  <c r="HB22" i="1" s="1"/>
  <c r="EM22" i="1"/>
  <c r="EO22" i="1" s="1"/>
  <c r="EL22" i="1"/>
  <c r="EI22" i="1"/>
  <c r="EF22" i="1"/>
  <c r="EC22" i="1"/>
  <c r="DW22" i="1"/>
  <c r="DV22" i="1"/>
  <c r="DU22" i="1"/>
  <c r="DT22" i="1"/>
  <c r="DQ22" i="1"/>
  <c r="DM22" i="1"/>
  <c r="DL22" i="1"/>
  <c r="DN22" i="1" s="1"/>
  <c r="DK22" i="1"/>
  <c r="DH22" i="1"/>
  <c r="DA22" i="1"/>
  <c r="CZ22" i="1"/>
  <c r="DB22" i="1" s="1"/>
  <c r="CY22" i="1"/>
  <c r="CV22" i="1"/>
  <c r="CS22" i="1"/>
  <c r="CO22" i="1"/>
  <c r="CP22" i="1" s="1"/>
  <c r="CN22" i="1"/>
  <c r="CM22" i="1"/>
  <c r="CJ22" i="1"/>
  <c r="CG22" i="1"/>
  <c r="CC22" i="1"/>
  <c r="CB22" i="1"/>
  <c r="CD22" i="1" s="1"/>
  <c r="CA22" i="1"/>
  <c r="BX22" i="1"/>
  <c r="BU22" i="1"/>
  <c r="BR22" i="1"/>
  <c r="BO22" i="1"/>
  <c r="BL22" i="1"/>
  <c r="BH22" i="1"/>
  <c r="DD22" i="1" s="1"/>
  <c r="DY22" i="1" s="1"/>
  <c r="LO22" i="1" s="1"/>
  <c r="BG22" i="1"/>
  <c r="BI22" i="1" s="1"/>
  <c r="BF22" i="1"/>
  <c r="BC22" i="1"/>
  <c r="AZ22" i="1"/>
  <c r="AW22" i="1"/>
  <c r="AT22" i="1"/>
  <c r="AS22" i="1"/>
  <c r="AQ22" i="1"/>
  <c r="AM22" i="1"/>
  <c r="AL22" i="1"/>
  <c r="AN22" i="1" s="1"/>
  <c r="AK22" i="1"/>
  <c r="AH22" i="1"/>
  <c r="AE22" i="1"/>
  <c r="AB22" i="1"/>
  <c r="Y22" i="1"/>
  <c r="V22" i="1"/>
  <c r="S22" i="1"/>
  <c r="P22" i="1"/>
  <c r="M22" i="1"/>
  <c r="J22" i="1"/>
  <c r="G22" i="1"/>
  <c r="D22" i="1"/>
  <c r="LM21" i="1"/>
  <c r="LJ21" i="1"/>
  <c r="LD21" i="1"/>
  <c r="LC21" i="1"/>
  <c r="LF21" i="1" s="1"/>
  <c r="LB21" i="1"/>
  <c r="LE21" i="1" s="1"/>
  <c r="LA21" i="1"/>
  <c r="KX21" i="1"/>
  <c r="KU21" i="1"/>
  <c r="KR21" i="1"/>
  <c r="KO21" i="1"/>
  <c r="KL21" i="1"/>
  <c r="KI21" i="1"/>
  <c r="KE21" i="1"/>
  <c r="KD21" i="1"/>
  <c r="KF21" i="1" s="1"/>
  <c r="KC21" i="1"/>
  <c r="JZ21" i="1"/>
  <c r="JV21" i="1"/>
  <c r="JU21" i="1"/>
  <c r="JW21" i="1" s="1"/>
  <c r="JT21" i="1"/>
  <c r="JQ21" i="1"/>
  <c r="JN21" i="1"/>
  <c r="JH21" i="1"/>
  <c r="JE21" i="1"/>
  <c r="JA21" i="1"/>
  <c r="JJ21" i="1" s="1"/>
  <c r="IZ21" i="1"/>
  <c r="JI21" i="1" s="1"/>
  <c r="IU21" i="1"/>
  <c r="IV21" i="1" s="1"/>
  <c r="IT21" i="1"/>
  <c r="IS21" i="1"/>
  <c r="IP21" i="1"/>
  <c r="IM21" i="1"/>
  <c r="IF21" i="1"/>
  <c r="IE21" i="1"/>
  <c r="IG21" i="1" s="1"/>
  <c r="ID21" i="1"/>
  <c r="IA21" i="1"/>
  <c r="HX21" i="1"/>
  <c r="HT21" i="1"/>
  <c r="HS21" i="1"/>
  <c r="HU21" i="1" s="1"/>
  <c r="HQ21" i="1"/>
  <c r="II21" i="1" s="1"/>
  <c r="IX21" i="1" s="1"/>
  <c r="HP21" i="1"/>
  <c r="IH21" i="1" s="1"/>
  <c r="HO21" i="1"/>
  <c r="HL21" i="1"/>
  <c r="HI21" i="1"/>
  <c r="HF21" i="1"/>
  <c r="GZ21" i="1"/>
  <c r="GW21" i="1"/>
  <c r="GT21" i="1"/>
  <c r="GP21" i="1"/>
  <c r="GO21" i="1"/>
  <c r="GQ21" i="1" s="1"/>
  <c r="GN21" i="1"/>
  <c r="GK21" i="1"/>
  <c r="GH21" i="1"/>
  <c r="GE21" i="1"/>
  <c r="GA21" i="1"/>
  <c r="FZ21" i="1"/>
  <c r="GB21" i="1" s="1"/>
  <c r="FY21" i="1"/>
  <c r="FV21" i="1"/>
  <c r="FS21" i="1"/>
  <c r="FO21" i="1"/>
  <c r="FP21" i="1" s="1"/>
  <c r="FN21" i="1"/>
  <c r="FM21" i="1"/>
  <c r="FJ21" i="1"/>
  <c r="FG21" i="1"/>
  <c r="FC21" i="1"/>
  <c r="FB21" i="1"/>
  <c r="FD21" i="1" s="1"/>
  <c r="FA21" i="1"/>
  <c r="EX21" i="1"/>
  <c r="EU21" i="1"/>
  <c r="ER21" i="1"/>
  <c r="EN21" i="1"/>
  <c r="HB21" i="1" s="1"/>
  <c r="EM21" i="1"/>
  <c r="EO21" i="1" s="1"/>
  <c r="EL21" i="1"/>
  <c r="EI21" i="1"/>
  <c r="EF21" i="1"/>
  <c r="EC21" i="1"/>
  <c r="DV21" i="1"/>
  <c r="DU21" i="1"/>
  <c r="DW21" i="1" s="1"/>
  <c r="DT21" i="1"/>
  <c r="DQ21" i="1"/>
  <c r="DM21" i="1"/>
  <c r="DN21" i="1" s="1"/>
  <c r="DL21" i="1"/>
  <c r="DK21" i="1"/>
  <c r="DH21" i="1"/>
  <c r="DA21" i="1"/>
  <c r="DB21" i="1" s="1"/>
  <c r="CZ21" i="1"/>
  <c r="CY21" i="1"/>
  <c r="CV21" i="1"/>
  <c r="CS21" i="1"/>
  <c r="CO21" i="1"/>
  <c r="CN21" i="1"/>
  <c r="CP21" i="1" s="1"/>
  <c r="CM21" i="1"/>
  <c r="CJ21" i="1"/>
  <c r="CG21" i="1"/>
  <c r="CC21" i="1"/>
  <c r="CD21" i="1" s="1"/>
  <c r="CB21" i="1"/>
  <c r="CA21" i="1"/>
  <c r="BX21" i="1"/>
  <c r="BU21" i="1"/>
  <c r="BR21" i="1"/>
  <c r="BO21" i="1"/>
  <c r="BL21" i="1"/>
  <c r="BI21" i="1"/>
  <c r="BH21" i="1"/>
  <c r="BG21" i="1"/>
  <c r="DC21" i="1" s="1"/>
  <c r="BF21" i="1"/>
  <c r="BC21" i="1"/>
  <c r="AZ21" i="1"/>
  <c r="AW21" i="1"/>
  <c r="AS21" i="1"/>
  <c r="DD21" i="1" s="1"/>
  <c r="AQ21" i="1"/>
  <c r="AM21" i="1"/>
  <c r="AL21" i="1"/>
  <c r="AN21" i="1" s="1"/>
  <c r="AK21" i="1"/>
  <c r="AH21" i="1"/>
  <c r="AE21" i="1"/>
  <c r="AB21" i="1"/>
  <c r="Y21" i="1"/>
  <c r="V21" i="1"/>
  <c r="S21" i="1"/>
  <c r="P21" i="1"/>
  <c r="M21" i="1"/>
  <c r="J21" i="1"/>
  <c r="G21" i="1"/>
  <c r="D21" i="1"/>
  <c r="LM20" i="1"/>
  <c r="LJ20" i="1"/>
  <c r="LF20" i="1"/>
  <c r="LE20" i="1"/>
  <c r="LG20" i="1" s="1"/>
  <c r="LC20" i="1"/>
  <c r="LB20" i="1"/>
  <c r="LD20" i="1" s="1"/>
  <c r="LA20" i="1"/>
  <c r="KX20" i="1"/>
  <c r="KU20" i="1"/>
  <c r="KR20" i="1"/>
  <c r="KO20" i="1"/>
  <c r="KL20" i="1"/>
  <c r="KI20" i="1"/>
  <c r="KE20" i="1"/>
  <c r="KF20" i="1" s="1"/>
  <c r="KD20" i="1"/>
  <c r="KC20" i="1"/>
  <c r="JZ20" i="1"/>
  <c r="JW20" i="1"/>
  <c r="JV20" i="1"/>
  <c r="JU20" i="1"/>
  <c r="JT20" i="1"/>
  <c r="JQ20" i="1"/>
  <c r="JN20" i="1"/>
  <c r="JJ20" i="1"/>
  <c r="JI20" i="1"/>
  <c r="JK20" i="1" s="1"/>
  <c r="JH20" i="1"/>
  <c r="JE20" i="1"/>
  <c r="JA20" i="1"/>
  <c r="JB20" i="1" s="1"/>
  <c r="IV20" i="1"/>
  <c r="IU20" i="1"/>
  <c r="IT20" i="1"/>
  <c r="IS20" i="1"/>
  <c r="IP20" i="1"/>
  <c r="IM20" i="1"/>
  <c r="IH20" i="1"/>
  <c r="IF20" i="1"/>
  <c r="IE20" i="1"/>
  <c r="IG20" i="1" s="1"/>
  <c r="ID20" i="1"/>
  <c r="IA20" i="1"/>
  <c r="HX20" i="1"/>
  <c r="HT20" i="1"/>
  <c r="II20" i="1" s="1"/>
  <c r="IX20" i="1" s="1"/>
  <c r="HQ20" i="1"/>
  <c r="HP20" i="1"/>
  <c r="HR20" i="1" s="1"/>
  <c r="HO20" i="1"/>
  <c r="HL20" i="1"/>
  <c r="HI20" i="1"/>
  <c r="HF20" i="1"/>
  <c r="GZ20" i="1"/>
  <c r="GW20" i="1"/>
  <c r="GT20" i="1"/>
  <c r="GP20" i="1"/>
  <c r="GO20" i="1"/>
  <c r="GQ20" i="1" s="1"/>
  <c r="GN20" i="1"/>
  <c r="GK20" i="1"/>
  <c r="GH20" i="1"/>
  <c r="GE20" i="1"/>
  <c r="GA20" i="1"/>
  <c r="FZ20" i="1"/>
  <c r="GB20" i="1" s="1"/>
  <c r="FY20" i="1"/>
  <c r="FV20" i="1"/>
  <c r="FS20" i="1"/>
  <c r="FO20" i="1"/>
  <c r="FP20" i="1" s="1"/>
  <c r="FN20" i="1"/>
  <c r="FM20" i="1"/>
  <c r="FJ20" i="1"/>
  <c r="FG20" i="1"/>
  <c r="FC20" i="1"/>
  <c r="FB20" i="1"/>
  <c r="FD20" i="1" s="1"/>
  <c r="FA20" i="1"/>
  <c r="EX20" i="1"/>
  <c r="EU20" i="1"/>
  <c r="ER20" i="1"/>
  <c r="EO20" i="1"/>
  <c r="EN20" i="1"/>
  <c r="HB20" i="1" s="1"/>
  <c r="EM20" i="1"/>
  <c r="HA20" i="1" s="1"/>
  <c r="EL20" i="1"/>
  <c r="EI20" i="1"/>
  <c r="EF20" i="1"/>
  <c r="EC20" i="1"/>
  <c r="DV20" i="1"/>
  <c r="DU20" i="1"/>
  <c r="DW20" i="1" s="1"/>
  <c r="DT20" i="1"/>
  <c r="DQ20" i="1"/>
  <c r="DM20" i="1"/>
  <c r="DN20" i="1" s="1"/>
  <c r="DL20" i="1"/>
  <c r="DK20" i="1"/>
  <c r="DH20" i="1"/>
  <c r="DA20" i="1"/>
  <c r="DB20" i="1" s="1"/>
  <c r="CZ20" i="1"/>
  <c r="CY20" i="1"/>
  <c r="CV20" i="1"/>
  <c r="CS20" i="1"/>
  <c r="CO20" i="1"/>
  <c r="CN20" i="1"/>
  <c r="CP20" i="1" s="1"/>
  <c r="CM20" i="1"/>
  <c r="CJ20" i="1"/>
  <c r="CG20" i="1"/>
  <c r="CC20" i="1"/>
  <c r="CD20" i="1" s="1"/>
  <c r="CB20" i="1"/>
  <c r="CA20" i="1"/>
  <c r="BX20" i="1"/>
  <c r="BU20" i="1"/>
  <c r="BR20" i="1"/>
  <c r="BO20" i="1"/>
  <c r="BL20" i="1"/>
  <c r="BH20" i="1"/>
  <c r="BG20" i="1"/>
  <c r="DC20" i="1" s="1"/>
  <c r="BF20" i="1"/>
  <c r="BC20" i="1"/>
  <c r="AZ20" i="1"/>
  <c r="AW20" i="1"/>
  <c r="AS20" i="1"/>
  <c r="AT20" i="1" s="1"/>
  <c r="AQ20" i="1"/>
  <c r="AM20" i="1"/>
  <c r="AL20" i="1"/>
  <c r="DX20" i="1" s="1"/>
  <c r="AK20" i="1"/>
  <c r="AH20" i="1"/>
  <c r="AE20" i="1"/>
  <c r="AB20" i="1"/>
  <c r="Y20" i="1"/>
  <c r="V20" i="1"/>
  <c r="S20" i="1"/>
  <c r="P20" i="1"/>
  <c r="M20" i="1"/>
  <c r="J20" i="1"/>
  <c r="G20" i="1"/>
  <c r="D20" i="1"/>
  <c r="LM19" i="1"/>
  <c r="LJ19" i="1"/>
  <c r="LC19" i="1"/>
  <c r="LF19" i="1" s="1"/>
  <c r="LB19" i="1"/>
  <c r="LE19" i="1" s="1"/>
  <c r="LA19" i="1"/>
  <c r="KX19" i="1"/>
  <c r="KU19" i="1"/>
  <c r="KR19" i="1"/>
  <c r="KO19" i="1"/>
  <c r="KL19" i="1"/>
  <c r="KI19" i="1"/>
  <c r="KE19" i="1"/>
  <c r="KF19" i="1" s="1"/>
  <c r="KD19" i="1"/>
  <c r="KC19" i="1"/>
  <c r="JZ19" i="1"/>
  <c r="JV19" i="1"/>
  <c r="JU19" i="1"/>
  <c r="JW19" i="1" s="1"/>
  <c r="JT19" i="1"/>
  <c r="JQ19" i="1"/>
  <c r="JN19" i="1"/>
  <c r="JJ19" i="1"/>
  <c r="JI19" i="1"/>
  <c r="JK19" i="1" s="1"/>
  <c r="JH19" i="1"/>
  <c r="JE19" i="1"/>
  <c r="JB19" i="1"/>
  <c r="IU19" i="1"/>
  <c r="IV19" i="1" s="1"/>
  <c r="IT19" i="1"/>
  <c r="IS19" i="1"/>
  <c r="IP19" i="1"/>
  <c r="IM19" i="1"/>
  <c r="IF19" i="1"/>
  <c r="IE19" i="1"/>
  <c r="IH19" i="1" s="1"/>
  <c r="ID19" i="1"/>
  <c r="IA19" i="1"/>
  <c r="HX19" i="1"/>
  <c r="HU19" i="1"/>
  <c r="HQ19" i="1"/>
  <c r="II19" i="1" s="1"/>
  <c r="IX19" i="1" s="1"/>
  <c r="HP19" i="1"/>
  <c r="HO19" i="1"/>
  <c r="HL19" i="1"/>
  <c r="HI19" i="1"/>
  <c r="HF19" i="1"/>
  <c r="GZ19" i="1"/>
  <c r="GW19" i="1"/>
  <c r="GT19" i="1"/>
  <c r="GQ19" i="1"/>
  <c r="GP19" i="1"/>
  <c r="GO19" i="1"/>
  <c r="GN19" i="1"/>
  <c r="GK19" i="1"/>
  <c r="GH19" i="1"/>
  <c r="GE19" i="1"/>
  <c r="GA19" i="1"/>
  <c r="GB19" i="1" s="1"/>
  <c r="FZ19" i="1"/>
  <c r="FY19" i="1"/>
  <c r="FV19" i="1"/>
  <c r="FS19" i="1"/>
  <c r="FO19" i="1"/>
  <c r="FN19" i="1"/>
  <c r="FP19" i="1" s="1"/>
  <c r="FM19" i="1"/>
  <c r="FJ19" i="1"/>
  <c r="FG19" i="1"/>
  <c r="FC19" i="1"/>
  <c r="FD19" i="1" s="1"/>
  <c r="FB19" i="1"/>
  <c r="FA19" i="1"/>
  <c r="EX19" i="1"/>
  <c r="EU19" i="1"/>
  <c r="ER19" i="1"/>
  <c r="EN19" i="1"/>
  <c r="HB19" i="1" s="1"/>
  <c r="EM19" i="1"/>
  <c r="EO19" i="1" s="1"/>
  <c r="EL19" i="1"/>
  <c r="EI19" i="1"/>
  <c r="EF19" i="1"/>
  <c r="EC19" i="1"/>
  <c r="DV19" i="1"/>
  <c r="DU19" i="1"/>
  <c r="DW19" i="1" s="1"/>
  <c r="DT19" i="1"/>
  <c r="DQ19" i="1"/>
  <c r="DM19" i="1"/>
  <c r="DL19" i="1"/>
  <c r="DN19" i="1" s="1"/>
  <c r="DK19" i="1"/>
  <c r="DH19" i="1"/>
  <c r="DA19" i="1"/>
  <c r="CZ19" i="1"/>
  <c r="DB19" i="1" s="1"/>
  <c r="CY19" i="1"/>
  <c r="CV19" i="1"/>
  <c r="CS19" i="1"/>
  <c r="CO19" i="1"/>
  <c r="CP19" i="1" s="1"/>
  <c r="CN19" i="1"/>
  <c r="CM19" i="1"/>
  <c r="CJ19" i="1"/>
  <c r="CG19" i="1"/>
  <c r="CC19" i="1"/>
  <c r="CB19" i="1"/>
  <c r="CD19" i="1" s="1"/>
  <c r="CA19" i="1"/>
  <c r="BX19" i="1"/>
  <c r="BU19" i="1"/>
  <c r="BR19" i="1"/>
  <c r="BO19" i="1"/>
  <c r="BL19" i="1"/>
  <c r="BH19" i="1"/>
  <c r="DD19" i="1" s="1"/>
  <c r="BG19" i="1"/>
  <c r="DC19" i="1" s="1"/>
  <c r="BF19" i="1"/>
  <c r="BC19" i="1"/>
  <c r="AZ19" i="1"/>
  <c r="AW19" i="1"/>
  <c r="AT19" i="1"/>
  <c r="AQ19" i="1"/>
  <c r="AM19" i="1"/>
  <c r="DY19" i="1" s="1"/>
  <c r="LO19" i="1" s="1"/>
  <c r="AL19" i="1"/>
  <c r="AK19" i="1"/>
  <c r="AH19" i="1"/>
  <c r="AE19" i="1"/>
  <c r="AB19" i="1"/>
  <c r="Y19" i="1"/>
  <c r="V19" i="1"/>
  <c r="S19" i="1"/>
  <c r="P19" i="1"/>
  <c r="M19" i="1"/>
  <c r="J19" i="1"/>
  <c r="G19" i="1"/>
  <c r="D19" i="1"/>
  <c r="LL18" i="1"/>
  <c r="LK18" i="1"/>
  <c r="LM18" i="1" s="1"/>
  <c r="LI18" i="1"/>
  <c r="LH18" i="1"/>
  <c r="LJ18" i="1" s="1"/>
  <c r="KZ18" i="1"/>
  <c r="LC18" i="1" s="1"/>
  <c r="KY18" i="1"/>
  <c r="LB18" i="1" s="1"/>
  <c r="LD18" i="1" s="1"/>
  <c r="KX18" i="1"/>
  <c r="KW18" i="1"/>
  <c r="KV18" i="1"/>
  <c r="KT18" i="1"/>
  <c r="KU18" i="1" s="1"/>
  <c r="KS18" i="1"/>
  <c r="KQ18" i="1"/>
  <c r="KP18" i="1"/>
  <c r="KR18" i="1" s="1"/>
  <c r="KN18" i="1"/>
  <c r="KM18" i="1"/>
  <c r="KO18" i="1" s="1"/>
  <c r="KK18" i="1"/>
  <c r="KJ18" i="1"/>
  <c r="KL18" i="1" s="1"/>
  <c r="KH18" i="1"/>
  <c r="LF18" i="1" s="1"/>
  <c r="KG18" i="1"/>
  <c r="LE18" i="1" s="1"/>
  <c r="LG18" i="1" s="1"/>
  <c r="KB18" i="1"/>
  <c r="KA18" i="1"/>
  <c r="KC18" i="1" s="1"/>
  <c r="JS18" i="1"/>
  <c r="JV18" i="1" s="1"/>
  <c r="JR18" i="1"/>
  <c r="JT18" i="1" s="1"/>
  <c r="JP18" i="1"/>
  <c r="JO18" i="1"/>
  <c r="JQ18" i="1" s="1"/>
  <c r="JM18" i="1"/>
  <c r="JL18" i="1"/>
  <c r="JN18" i="1" s="1"/>
  <c r="JJ18" i="1"/>
  <c r="JG18" i="1"/>
  <c r="JF18" i="1"/>
  <c r="JH18" i="1" s="1"/>
  <c r="JD18" i="1"/>
  <c r="JC18" i="1"/>
  <c r="JE18" i="1" s="1"/>
  <c r="JA18" i="1"/>
  <c r="IU18" i="1"/>
  <c r="IT18" i="1"/>
  <c r="IV18" i="1" s="1"/>
  <c r="IR18" i="1"/>
  <c r="IQ18" i="1"/>
  <c r="IS18" i="1" s="1"/>
  <c r="IO18" i="1"/>
  <c r="IN18" i="1"/>
  <c r="IP18" i="1" s="1"/>
  <c r="IL18" i="1"/>
  <c r="IM18" i="1" s="1"/>
  <c r="IK18" i="1"/>
  <c r="ID18" i="1"/>
  <c r="IC18" i="1"/>
  <c r="IB18" i="1"/>
  <c r="HZ18" i="1"/>
  <c r="IA18" i="1" s="1"/>
  <c r="HY18" i="1"/>
  <c r="HW18" i="1"/>
  <c r="IF18" i="1" s="1"/>
  <c r="HV18" i="1"/>
  <c r="HX18" i="1" s="1"/>
  <c r="HT18" i="1"/>
  <c r="HP18" i="1"/>
  <c r="HR18" i="1" s="1"/>
  <c r="HN18" i="1"/>
  <c r="HO18" i="1" s="1"/>
  <c r="HM18" i="1"/>
  <c r="HK18" i="1"/>
  <c r="HQ18" i="1" s="1"/>
  <c r="HJ18" i="1"/>
  <c r="HL18" i="1" s="1"/>
  <c r="HH18" i="1"/>
  <c r="HG18" i="1"/>
  <c r="HF18" i="1"/>
  <c r="HE18" i="1"/>
  <c r="HD18" i="1"/>
  <c r="GY18" i="1"/>
  <c r="GX18" i="1"/>
  <c r="GZ18" i="1" s="1"/>
  <c r="GV18" i="1"/>
  <c r="GU18" i="1"/>
  <c r="GW18" i="1" s="1"/>
  <c r="GS18" i="1"/>
  <c r="GR18" i="1"/>
  <c r="GT18" i="1" s="1"/>
  <c r="GP18" i="1"/>
  <c r="GM18" i="1"/>
  <c r="GL18" i="1"/>
  <c r="GN18" i="1" s="1"/>
  <c r="GJ18" i="1"/>
  <c r="GI18" i="1"/>
  <c r="GK18" i="1" s="1"/>
  <c r="GH18" i="1"/>
  <c r="GG18" i="1"/>
  <c r="GF18" i="1"/>
  <c r="GO18" i="1" s="1"/>
  <c r="GQ18" i="1" s="1"/>
  <c r="GD18" i="1"/>
  <c r="GE18" i="1" s="1"/>
  <c r="GC18" i="1"/>
  <c r="FZ18" i="1"/>
  <c r="FX18" i="1"/>
  <c r="FW18" i="1"/>
  <c r="FY18" i="1" s="1"/>
  <c r="FU18" i="1"/>
  <c r="FT18" i="1"/>
  <c r="FV18" i="1" s="1"/>
  <c r="FR18" i="1"/>
  <c r="FS18" i="1" s="1"/>
  <c r="FQ18" i="1"/>
  <c r="FL18" i="1"/>
  <c r="FK18" i="1"/>
  <c r="FN18" i="1" s="1"/>
  <c r="FJ18" i="1"/>
  <c r="FI18" i="1"/>
  <c r="FH18" i="1"/>
  <c r="FF18" i="1"/>
  <c r="FO18" i="1" s="1"/>
  <c r="FE18" i="1"/>
  <c r="FB18" i="1"/>
  <c r="EZ18" i="1"/>
  <c r="EY18" i="1"/>
  <c r="FA18" i="1" s="1"/>
  <c r="EW18" i="1"/>
  <c r="EV18" i="1"/>
  <c r="EX18" i="1" s="1"/>
  <c r="ET18" i="1"/>
  <c r="FC18" i="1" s="1"/>
  <c r="ES18" i="1"/>
  <c r="EQ18" i="1"/>
  <c r="EP18" i="1"/>
  <c r="ER18" i="1" s="1"/>
  <c r="EL18" i="1"/>
  <c r="EK18" i="1"/>
  <c r="EJ18" i="1"/>
  <c r="EH18" i="1"/>
  <c r="EI18" i="1" s="1"/>
  <c r="EG18" i="1"/>
  <c r="EE18" i="1"/>
  <c r="EN18" i="1" s="1"/>
  <c r="ED18" i="1"/>
  <c r="EM18" i="1" s="1"/>
  <c r="EB18" i="1"/>
  <c r="EA18" i="1"/>
  <c r="EC18" i="1" s="1"/>
  <c r="DV18" i="1"/>
  <c r="DS18" i="1"/>
  <c r="DR18" i="1"/>
  <c r="DT18" i="1" s="1"/>
  <c r="DP18" i="1"/>
  <c r="DO18" i="1"/>
  <c r="DU18" i="1" s="1"/>
  <c r="DW18" i="1" s="1"/>
  <c r="DJ18" i="1"/>
  <c r="DK18" i="1" s="1"/>
  <c r="DI18" i="1"/>
  <c r="DG18" i="1"/>
  <c r="DM18" i="1" s="1"/>
  <c r="DF18" i="1"/>
  <c r="DL18" i="1" s="1"/>
  <c r="CX18" i="1"/>
  <c r="CY18" i="1" s="1"/>
  <c r="CW18" i="1"/>
  <c r="CU18" i="1"/>
  <c r="CT18" i="1"/>
  <c r="CV18" i="1" s="1"/>
  <c r="CR18" i="1"/>
  <c r="DA18" i="1" s="1"/>
  <c r="CQ18" i="1"/>
  <c r="CZ18" i="1" s="1"/>
  <c r="CL18" i="1"/>
  <c r="CM18" i="1" s="1"/>
  <c r="CK18" i="1"/>
  <c r="CI18" i="1"/>
  <c r="CO18" i="1" s="1"/>
  <c r="CH18" i="1"/>
  <c r="CJ18" i="1" s="1"/>
  <c r="CF18" i="1"/>
  <c r="CE18" i="1"/>
  <c r="CG18" i="1" s="1"/>
  <c r="BZ18" i="1"/>
  <c r="CA18" i="1" s="1"/>
  <c r="BY18" i="1"/>
  <c r="BW18" i="1"/>
  <c r="BV18" i="1"/>
  <c r="BX18" i="1" s="1"/>
  <c r="BT18" i="1"/>
  <c r="BS18" i="1"/>
  <c r="CB18" i="1" s="1"/>
  <c r="BR18" i="1"/>
  <c r="BQ18" i="1"/>
  <c r="CC18" i="1" s="1"/>
  <c r="BP18" i="1"/>
  <c r="BN18" i="1"/>
  <c r="BO18" i="1" s="1"/>
  <c r="BM18" i="1"/>
  <c r="BK18" i="1"/>
  <c r="BJ18" i="1"/>
  <c r="BL18" i="1" s="1"/>
  <c r="BE18" i="1"/>
  <c r="BD18" i="1"/>
  <c r="BG18" i="1" s="1"/>
  <c r="BB18" i="1"/>
  <c r="BH18" i="1" s="1"/>
  <c r="BA18" i="1"/>
  <c r="AY18" i="1"/>
  <c r="AX18" i="1"/>
  <c r="AZ18" i="1" s="1"/>
  <c r="AV18" i="1"/>
  <c r="AU18" i="1"/>
  <c r="AW18" i="1" s="1"/>
  <c r="AT18" i="1"/>
  <c r="AS18" i="1"/>
  <c r="AR18" i="1"/>
  <c r="AP18" i="1"/>
  <c r="AO18" i="1"/>
  <c r="AJ18" i="1"/>
  <c r="AI18" i="1"/>
  <c r="AK18" i="1" s="1"/>
  <c r="AG18" i="1"/>
  <c r="AF18" i="1"/>
  <c r="AH18" i="1" s="1"/>
  <c r="AD18" i="1"/>
  <c r="AE18" i="1" s="1"/>
  <c r="AC18" i="1"/>
  <c r="AA18" i="1"/>
  <c r="Z18" i="1"/>
  <c r="AB18" i="1" s="1"/>
  <c r="X18" i="1"/>
  <c r="W18" i="1"/>
  <c r="Y18" i="1" s="1"/>
  <c r="V18" i="1"/>
  <c r="U18" i="1"/>
  <c r="T18" i="1"/>
  <c r="R18" i="1"/>
  <c r="S18" i="1" s="1"/>
  <c r="Q18" i="1"/>
  <c r="O18" i="1"/>
  <c r="AM18" i="1" s="1"/>
  <c r="N18" i="1"/>
  <c r="P18" i="1" s="1"/>
  <c r="L18" i="1"/>
  <c r="K18" i="1"/>
  <c r="M18" i="1" s="1"/>
  <c r="I18" i="1"/>
  <c r="H18" i="1"/>
  <c r="J18" i="1" s="1"/>
  <c r="F18" i="1"/>
  <c r="G18" i="1" s="1"/>
  <c r="E18" i="1"/>
  <c r="C18" i="1"/>
  <c r="B18" i="1"/>
  <c r="D18" i="1" s="1"/>
  <c r="LM17" i="1"/>
  <c r="LJ17" i="1"/>
  <c r="LC17" i="1"/>
  <c r="LF17" i="1" s="1"/>
  <c r="LB17" i="1"/>
  <c r="LE17" i="1" s="1"/>
  <c r="LG17" i="1" s="1"/>
  <c r="LA17" i="1"/>
  <c r="KX17" i="1"/>
  <c r="KU17" i="1"/>
  <c r="KR17" i="1"/>
  <c r="KO17" i="1"/>
  <c r="KL17" i="1"/>
  <c r="KI17" i="1"/>
  <c r="KE17" i="1"/>
  <c r="KF17" i="1" s="1"/>
  <c r="KD17" i="1"/>
  <c r="KB17" i="1"/>
  <c r="KC17" i="1" s="1"/>
  <c r="JZ17" i="1"/>
  <c r="JV17" i="1"/>
  <c r="JU17" i="1"/>
  <c r="JW17" i="1" s="1"/>
  <c r="JT17" i="1"/>
  <c r="JQ17" i="1"/>
  <c r="JN17" i="1"/>
  <c r="JJ17" i="1"/>
  <c r="JK17" i="1" s="1"/>
  <c r="JI17" i="1"/>
  <c r="JH17" i="1"/>
  <c r="JE17" i="1"/>
  <c r="JB17" i="1"/>
  <c r="IU17" i="1"/>
  <c r="IT17" i="1"/>
  <c r="IV17" i="1" s="1"/>
  <c r="IS17" i="1"/>
  <c r="IP17" i="1"/>
  <c r="IM17" i="1"/>
  <c r="IF17" i="1"/>
  <c r="II17" i="1" s="1"/>
  <c r="IX17" i="1" s="1"/>
  <c r="IE17" i="1"/>
  <c r="IG17" i="1" s="1"/>
  <c r="ID17" i="1"/>
  <c r="IA17" i="1"/>
  <c r="HX17" i="1"/>
  <c r="HU17" i="1"/>
  <c r="HQ17" i="1"/>
  <c r="HP17" i="1"/>
  <c r="IH17" i="1" s="1"/>
  <c r="HO17" i="1"/>
  <c r="HL17" i="1"/>
  <c r="HI17" i="1"/>
  <c r="HF17" i="1"/>
  <c r="GZ17" i="1"/>
  <c r="GW17" i="1"/>
  <c r="GT17" i="1"/>
  <c r="GP17" i="1"/>
  <c r="GO17" i="1"/>
  <c r="GQ17" i="1" s="1"/>
  <c r="GN17" i="1"/>
  <c r="GK17" i="1"/>
  <c r="GH17" i="1"/>
  <c r="GE17" i="1"/>
  <c r="GB17" i="1"/>
  <c r="GA17" i="1"/>
  <c r="FZ17" i="1"/>
  <c r="FY17" i="1"/>
  <c r="FV17" i="1"/>
  <c r="FS17" i="1"/>
  <c r="FO17" i="1"/>
  <c r="FN17" i="1"/>
  <c r="FP17" i="1" s="1"/>
  <c r="FM17" i="1"/>
  <c r="FJ17" i="1"/>
  <c r="FG17" i="1"/>
  <c r="FC17" i="1"/>
  <c r="FB17" i="1"/>
  <c r="FD17" i="1" s="1"/>
  <c r="FA17" i="1"/>
  <c r="EX17" i="1"/>
  <c r="EU17" i="1"/>
  <c r="ER17" i="1"/>
  <c r="EN17" i="1"/>
  <c r="EO17" i="1" s="1"/>
  <c r="EM17" i="1"/>
  <c r="HA17" i="1" s="1"/>
  <c r="EL17" i="1"/>
  <c r="EI17" i="1"/>
  <c r="EF17" i="1"/>
  <c r="EC17" i="1"/>
  <c r="DV17" i="1"/>
  <c r="DU17" i="1"/>
  <c r="DW17" i="1" s="1"/>
  <c r="DT17" i="1"/>
  <c r="DQ17" i="1"/>
  <c r="DM17" i="1"/>
  <c r="DL17" i="1"/>
  <c r="DN17" i="1" s="1"/>
  <c r="DK17" i="1"/>
  <c r="DH17" i="1"/>
  <c r="DA17" i="1"/>
  <c r="CZ17" i="1"/>
  <c r="DB17" i="1" s="1"/>
  <c r="CY17" i="1"/>
  <c r="CV17" i="1"/>
  <c r="CS17" i="1"/>
  <c r="CP17" i="1"/>
  <c r="CO17" i="1"/>
  <c r="CN17" i="1"/>
  <c r="CM17" i="1"/>
  <c r="CJ17" i="1"/>
  <c r="CG17" i="1"/>
  <c r="CC17" i="1"/>
  <c r="CB17" i="1"/>
  <c r="CD17" i="1" s="1"/>
  <c r="CA17" i="1"/>
  <c r="BX17" i="1"/>
  <c r="BU17" i="1"/>
  <c r="BR17" i="1"/>
  <c r="BO17" i="1"/>
  <c r="BL17" i="1"/>
  <c r="BH17" i="1"/>
  <c r="BI17" i="1" s="1"/>
  <c r="BG17" i="1"/>
  <c r="DC17" i="1" s="1"/>
  <c r="BF17" i="1"/>
  <c r="BC17" i="1"/>
  <c r="AZ17" i="1"/>
  <c r="AW17" i="1"/>
  <c r="AT17" i="1"/>
  <c r="AQ17" i="1"/>
  <c r="AN17" i="1"/>
  <c r="AM17" i="1"/>
  <c r="AL17" i="1"/>
  <c r="DX17" i="1" s="1"/>
  <c r="AK17" i="1"/>
  <c r="AH17" i="1"/>
  <c r="AE17" i="1"/>
  <c r="AB17" i="1"/>
  <c r="Y17" i="1"/>
  <c r="V17" i="1"/>
  <c r="S17" i="1"/>
  <c r="P17" i="1"/>
  <c r="M17" i="1"/>
  <c r="J17" i="1"/>
  <c r="G17" i="1"/>
  <c r="D17" i="1"/>
  <c r="LM16" i="1"/>
  <c r="LJ16" i="1"/>
  <c r="LE16" i="1"/>
  <c r="LC16" i="1"/>
  <c r="LD16" i="1" s="1"/>
  <c r="LB16" i="1"/>
  <c r="LA16" i="1"/>
  <c r="KX16" i="1"/>
  <c r="KU16" i="1"/>
  <c r="KR16" i="1"/>
  <c r="KO16" i="1"/>
  <c r="KL16" i="1"/>
  <c r="KI16" i="1"/>
  <c r="KC16" i="1"/>
  <c r="JY16" i="1"/>
  <c r="JY18" i="1" s="1"/>
  <c r="KE18" i="1" s="1"/>
  <c r="JX16" i="1"/>
  <c r="JX18" i="1" s="1"/>
  <c r="JW16" i="1"/>
  <c r="JV16" i="1"/>
  <c r="JU16" i="1"/>
  <c r="JT16" i="1"/>
  <c r="JQ16" i="1"/>
  <c r="JN16" i="1"/>
  <c r="JJ16" i="1"/>
  <c r="JI16" i="1"/>
  <c r="JK16" i="1" s="1"/>
  <c r="JH16" i="1"/>
  <c r="JE16" i="1"/>
  <c r="IZ16" i="1"/>
  <c r="IZ18" i="1" s="1"/>
  <c r="IV16" i="1"/>
  <c r="IU16" i="1"/>
  <c r="IT16" i="1"/>
  <c r="IS16" i="1"/>
  <c r="IP16" i="1"/>
  <c r="IM16" i="1"/>
  <c r="II16" i="1"/>
  <c r="IX16" i="1" s="1"/>
  <c r="IF16" i="1"/>
  <c r="IE16" i="1"/>
  <c r="IG16" i="1" s="1"/>
  <c r="ID16" i="1"/>
  <c r="IA16" i="1"/>
  <c r="HX16" i="1"/>
  <c r="HS16" i="1"/>
  <c r="IH16" i="1" s="1"/>
  <c r="HQ16" i="1"/>
  <c r="HP16" i="1"/>
  <c r="HR16" i="1" s="1"/>
  <c r="HO16" i="1"/>
  <c r="HL16" i="1"/>
  <c r="HI16" i="1"/>
  <c r="HF16" i="1"/>
  <c r="GX16" i="1"/>
  <c r="GZ16" i="1" s="1"/>
  <c r="GW16" i="1"/>
  <c r="GT16" i="1"/>
  <c r="GP16" i="1"/>
  <c r="GQ16" i="1" s="1"/>
  <c r="GO16" i="1"/>
  <c r="GN16" i="1"/>
  <c r="GK16" i="1"/>
  <c r="GH16" i="1"/>
  <c r="GE16" i="1"/>
  <c r="GA16" i="1"/>
  <c r="FZ16" i="1"/>
  <c r="GB16" i="1" s="1"/>
  <c r="FY16" i="1"/>
  <c r="FV16" i="1"/>
  <c r="FS16" i="1"/>
  <c r="FO16" i="1"/>
  <c r="FN16" i="1"/>
  <c r="FP16" i="1" s="1"/>
  <c r="FM16" i="1"/>
  <c r="FJ16" i="1"/>
  <c r="FG16" i="1"/>
  <c r="FC16" i="1"/>
  <c r="FB16" i="1"/>
  <c r="FD16" i="1" s="1"/>
  <c r="FA16" i="1"/>
  <c r="EX16" i="1"/>
  <c r="EU16" i="1"/>
  <c r="ER16" i="1"/>
  <c r="EN16" i="1"/>
  <c r="HB16" i="1" s="1"/>
  <c r="EM16" i="1"/>
  <c r="EO16" i="1" s="1"/>
  <c r="EL16" i="1"/>
  <c r="EI16" i="1"/>
  <c r="EF16" i="1"/>
  <c r="EC16" i="1"/>
  <c r="DW16" i="1"/>
  <c r="DV16" i="1"/>
  <c r="DU16" i="1"/>
  <c r="DT16" i="1"/>
  <c r="DQ16" i="1"/>
  <c r="DN16" i="1"/>
  <c r="DM16" i="1"/>
  <c r="DL16" i="1"/>
  <c r="DK16" i="1"/>
  <c r="DH16" i="1"/>
  <c r="DB16" i="1"/>
  <c r="DA16" i="1"/>
  <c r="CZ16" i="1"/>
  <c r="CY16" i="1"/>
  <c r="CV16" i="1"/>
  <c r="CS16" i="1"/>
  <c r="CO16" i="1"/>
  <c r="CN16" i="1"/>
  <c r="CP16" i="1" s="1"/>
  <c r="CM16" i="1"/>
  <c r="CJ16" i="1"/>
  <c r="CG16" i="1"/>
  <c r="CC16" i="1"/>
  <c r="CB16" i="1"/>
  <c r="CD16" i="1" s="1"/>
  <c r="CA16" i="1"/>
  <c r="BX16" i="1"/>
  <c r="BU16" i="1"/>
  <c r="BR16" i="1"/>
  <c r="BO16" i="1"/>
  <c r="BL16" i="1"/>
  <c r="BH16" i="1"/>
  <c r="DD16" i="1" s="1"/>
  <c r="BG16" i="1"/>
  <c r="DC16" i="1" s="1"/>
  <c r="BF16" i="1"/>
  <c r="BC16" i="1"/>
  <c r="AZ16" i="1"/>
  <c r="AW16" i="1"/>
  <c r="AT16" i="1"/>
  <c r="AQ16" i="1"/>
  <c r="AM16" i="1"/>
  <c r="DY16" i="1" s="1"/>
  <c r="AL16" i="1"/>
  <c r="DX16" i="1" s="1"/>
  <c r="AK16" i="1"/>
  <c r="AH16" i="1"/>
  <c r="AE16" i="1"/>
  <c r="AB16" i="1"/>
  <c r="Y16" i="1"/>
  <c r="V16" i="1"/>
  <c r="S16" i="1"/>
  <c r="P16" i="1"/>
  <c r="M16" i="1"/>
  <c r="J16" i="1"/>
  <c r="G16" i="1"/>
  <c r="D16" i="1"/>
  <c r="LM15" i="1"/>
  <c r="LJ15" i="1"/>
  <c r="LC15" i="1"/>
  <c r="LF15" i="1" s="1"/>
  <c r="LB15" i="1"/>
  <c r="LE15" i="1" s="1"/>
  <c r="LA15" i="1"/>
  <c r="KX15" i="1"/>
  <c r="KU15" i="1"/>
  <c r="KR15" i="1"/>
  <c r="KO15" i="1"/>
  <c r="KL15" i="1"/>
  <c r="KI15" i="1"/>
  <c r="KE15" i="1"/>
  <c r="KF15" i="1" s="1"/>
  <c r="KD15" i="1"/>
  <c r="KC15" i="1"/>
  <c r="JZ15" i="1"/>
  <c r="JV15" i="1"/>
  <c r="JU15" i="1"/>
  <c r="JW15" i="1" s="1"/>
  <c r="JT15" i="1"/>
  <c r="JQ15" i="1"/>
  <c r="JN15" i="1"/>
  <c r="JJ15" i="1"/>
  <c r="JI15" i="1"/>
  <c r="JK15" i="1" s="1"/>
  <c r="JH15" i="1"/>
  <c r="JE15" i="1"/>
  <c r="JB15" i="1"/>
  <c r="IU15" i="1"/>
  <c r="IV15" i="1" s="1"/>
  <c r="IT15" i="1"/>
  <c r="IS15" i="1"/>
  <c r="IP15" i="1"/>
  <c r="IM15" i="1"/>
  <c r="IF15" i="1"/>
  <c r="IE15" i="1"/>
  <c r="IG15" i="1" s="1"/>
  <c r="ID15" i="1"/>
  <c r="IA15" i="1"/>
  <c r="HX15" i="1"/>
  <c r="HU15" i="1"/>
  <c r="HQ15" i="1"/>
  <c r="II15" i="1" s="1"/>
  <c r="IX15" i="1" s="1"/>
  <c r="HP15" i="1"/>
  <c r="IH15" i="1" s="1"/>
  <c r="HO15" i="1"/>
  <c r="HL15" i="1"/>
  <c r="HI15" i="1"/>
  <c r="HF15" i="1"/>
  <c r="GZ15" i="1"/>
  <c r="GW15" i="1"/>
  <c r="GT15" i="1"/>
  <c r="GQ15" i="1"/>
  <c r="GP15" i="1"/>
  <c r="GO15" i="1"/>
  <c r="GN15" i="1"/>
  <c r="GK15" i="1"/>
  <c r="GH15" i="1"/>
  <c r="GE15" i="1"/>
  <c r="GA15" i="1"/>
  <c r="GB15" i="1" s="1"/>
  <c r="FZ15" i="1"/>
  <c r="FY15" i="1"/>
  <c r="FV15" i="1"/>
  <c r="FS15" i="1"/>
  <c r="FO15" i="1"/>
  <c r="FN15" i="1"/>
  <c r="FP15" i="1" s="1"/>
  <c r="FM15" i="1"/>
  <c r="FJ15" i="1"/>
  <c r="FG15" i="1"/>
  <c r="FC15" i="1"/>
  <c r="FB15" i="1"/>
  <c r="FD15" i="1" s="1"/>
  <c r="FA15" i="1"/>
  <c r="EX15" i="1"/>
  <c r="EU15" i="1"/>
  <c r="ER15" i="1"/>
  <c r="EN15" i="1"/>
  <c r="HB15" i="1" s="1"/>
  <c r="EM15" i="1"/>
  <c r="EO15" i="1" s="1"/>
  <c r="EL15" i="1"/>
  <c r="EI15" i="1"/>
  <c r="EF15" i="1"/>
  <c r="EC15" i="1"/>
  <c r="DV15" i="1"/>
  <c r="DU15" i="1"/>
  <c r="DW15" i="1" s="1"/>
  <c r="DT15" i="1"/>
  <c r="DQ15" i="1"/>
  <c r="DM15" i="1"/>
  <c r="DL15" i="1"/>
  <c r="DN15" i="1" s="1"/>
  <c r="DK15" i="1"/>
  <c r="DH15" i="1"/>
  <c r="DA15" i="1"/>
  <c r="CZ15" i="1"/>
  <c r="DB15" i="1" s="1"/>
  <c r="CY15" i="1"/>
  <c r="CV15" i="1"/>
  <c r="CS15" i="1"/>
  <c r="CO15" i="1"/>
  <c r="CP15" i="1" s="1"/>
  <c r="CN15" i="1"/>
  <c r="CM15" i="1"/>
  <c r="CJ15" i="1"/>
  <c r="CG15" i="1"/>
  <c r="CC15" i="1"/>
  <c r="CB15" i="1"/>
  <c r="CD15" i="1" s="1"/>
  <c r="CA15" i="1"/>
  <c r="BX15" i="1"/>
  <c r="BU15" i="1"/>
  <c r="BR15" i="1"/>
  <c r="BO15" i="1"/>
  <c r="BL15" i="1"/>
  <c r="BH15" i="1"/>
  <c r="DD15" i="1" s="1"/>
  <c r="BG15" i="1"/>
  <c r="DC15" i="1" s="1"/>
  <c r="BF15" i="1"/>
  <c r="BC15" i="1"/>
  <c r="AZ15" i="1"/>
  <c r="AW15" i="1"/>
  <c r="AT15" i="1"/>
  <c r="AQ15" i="1"/>
  <c r="AM15" i="1"/>
  <c r="AN15" i="1" s="1"/>
  <c r="AL15" i="1"/>
  <c r="DX15" i="1" s="1"/>
  <c r="AK15" i="1"/>
  <c r="AH15" i="1"/>
  <c r="AE15" i="1"/>
  <c r="AB15" i="1"/>
  <c r="Y15" i="1"/>
  <c r="V15" i="1"/>
  <c r="S15" i="1"/>
  <c r="P15" i="1"/>
  <c r="M15" i="1"/>
  <c r="J15" i="1"/>
  <c r="G15" i="1"/>
  <c r="D15" i="1"/>
  <c r="LL14" i="1"/>
  <c r="LK14" i="1"/>
  <c r="LI14" i="1"/>
  <c r="LH14" i="1"/>
  <c r="KZ14" i="1"/>
  <c r="KZ98" i="1" s="1"/>
  <c r="KZ99" i="1" s="1"/>
  <c r="KZ100" i="1" s="1"/>
  <c r="KY14" i="1"/>
  <c r="LA14" i="1" s="1"/>
  <c r="KX14" i="1"/>
  <c r="KW14" i="1"/>
  <c r="LC14" i="1" s="1"/>
  <c r="KV14" i="1"/>
  <c r="LB14" i="1" s="1"/>
  <c r="KT14" i="1"/>
  <c r="KS14" i="1"/>
  <c r="KQ14" i="1"/>
  <c r="KP14" i="1"/>
  <c r="KN14" i="1"/>
  <c r="KM14" i="1"/>
  <c r="KK14" i="1"/>
  <c r="KJ14" i="1"/>
  <c r="KL14" i="1" s="1"/>
  <c r="KH14" i="1"/>
  <c r="KB14" i="1"/>
  <c r="KA14" i="1"/>
  <c r="JS14" i="1"/>
  <c r="JR14" i="1"/>
  <c r="JP14" i="1"/>
  <c r="JO14" i="1"/>
  <c r="JM14" i="1"/>
  <c r="JL14" i="1"/>
  <c r="JN14" i="1" s="1"/>
  <c r="JG14" i="1"/>
  <c r="JD14" i="1"/>
  <c r="JC14" i="1"/>
  <c r="JE14" i="1" s="1"/>
  <c r="IU14" i="1"/>
  <c r="IT14" i="1"/>
  <c r="IV14" i="1" s="1"/>
  <c r="IR14" i="1"/>
  <c r="IQ14" i="1"/>
  <c r="IO14" i="1"/>
  <c r="IN14" i="1"/>
  <c r="IP14" i="1" s="1"/>
  <c r="IL14" i="1"/>
  <c r="IL98" i="1" s="1"/>
  <c r="IL99" i="1" s="1"/>
  <c r="IL100" i="1" s="1"/>
  <c r="IK14" i="1"/>
  <c r="ID14" i="1"/>
  <c r="IC14" i="1"/>
  <c r="IB14" i="1"/>
  <c r="HZ14" i="1"/>
  <c r="HY14" i="1"/>
  <c r="HW14" i="1"/>
  <c r="HV14" i="1"/>
  <c r="HT14" i="1"/>
  <c r="HP14" i="1"/>
  <c r="HN14" i="1"/>
  <c r="HN98" i="1" s="1"/>
  <c r="HN99" i="1" s="1"/>
  <c r="HN100" i="1" s="1"/>
  <c r="HM14" i="1"/>
  <c r="HL14" i="1"/>
  <c r="HK14" i="1"/>
  <c r="HQ14" i="1" s="1"/>
  <c r="HJ14" i="1"/>
  <c r="HH14" i="1"/>
  <c r="HG14" i="1"/>
  <c r="HF14" i="1"/>
  <c r="HE14" i="1"/>
  <c r="HD14" i="1"/>
  <c r="GY14" i="1"/>
  <c r="GX14" i="1"/>
  <c r="GW14" i="1"/>
  <c r="GV14" i="1"/>
  <c r="GU14" i="1"/>
  <c r="GS14" i="1"/>
  <c r="GR14" i="1"/>
  <c r="GP14" i="1"/>
  <c r="GN14" i="1"/>
  <c r="GM14" i="1"/>
  <c r="GL14" i="1"/>
  <c r="GJ14" i="1"/>
  <c r="GJ98" i="1" s="1"/>
  <c r="GJ99" i="1" s="1"/>
  <c r="GJ100" i="1" s="1"/>
  <c r="GI14" i="1"/>
  <c r="GH14" i="1"/>
  <c r="GG14" i="1"/>
  <c r="GF14" i="1"/>
  <c r="GE14" i="1"/>
  <c r="GD14" i="1"/>
  <c r="GC14" i="1"/>
  <c r="FZ14" i="1"/>
  <c r="FY14" i="1"/>
  <c r="FX14" i="1"/>
  <c r="FW14" i="1"/>
  <c r="FU14" i="1"/>
  <c r="FT14" i="1"/>
  <c r="FV14" i="1" s="1"/>
  <c r="FR14" i="1"/>
  <c r="FR98" i="1" s="1"/>
  <c r="FQ14" i="1"/>
  <c r="FL14" i="1"/>
  <c r="FK14" i="1"/>
  <c r="FM14" i="1" s="1"/>
  <c r="FJ14" i="1"/>
  <c r="FI14" i="1"/>
  <c r="FO14" i="1" s="1"/>
  <c r="FH14" i="1"/>
  <c r="FF14" i="1"/>
  <c r="FE14" i="1"/>
  <c r="FB14" i="1"/>
  <c r="FA14" i="1"/>
  <c r="EZ14" i="1"/>
  <c r="EY14" i="1"/>
  <c r="EW14" i="1"/>
  <c r="EV14" i="1"/>
  <c r="ET14" i="1"/>
  <c r="ET98" i="1" s="1"/>
  <c r="ES14" i="1"/>
  <c r="ER14" i="1"/>
  <c r="EQ14" i="1"/>
  <c r="EP14" i="1"/>
  <c r="EL14" i="1"/>
  <c r="EK14" i="1"/>
  <c r="EJ14" i="1"/>
  <c r="EH14" i="1"/>
  <c r="EG14" i="1"/>
  <c r="EE14" i="1"/>
  <c r="EN14" i="1" s="1"/>
  <c r="ED14" i="1"/>
  <c r="EB14" i="1"/>
  <c r="DV14" i="1"/>
  <c r="DT14" i="1"/>
  <c r="DS14" i="1"/>
  <c r="DR14" i="1"/>
  <c r="DP14" i="1"/>
  <c r="DO14" i="1"/>
  <c r="DQ14" i="1" s="1"/>
  <c r="DK14" i="1"/>
  <c r="DJ14" i="1"/>
  <c r="DI14" i="1"/>
  <c r="DG14" i="1"/>
  <c r="DF14" i="1"/>
  <c r="DH14" i="1" s="1"/>
  <c r="CX14" i="1"/>
  <c r="CX98" i="1" s="1"/>
  <c r="CX99" i="1" s="1"/>
  <c r="CX100" i="1" s="1"/>
  <c r="CW14" i="1"/>
  <c r="CU14" i="1"/>
  <c r="CT14" i="1"/>
  <c r="CR14" i="1"/>
  <c r="DA14" i="1" s="1"/>
  <c r="CQ14" i="1"/>
  <c r="CM14" i="1"/>
  <c r="CL14" i="1"/>
  <c r="CK14" i="1"/>
  <c r="CI14" i="1"/>
  <c r="CH14" i="1"/>
  <c r="CG14" i="1"/>
  <c r="CF14" i="1"/>
  <c r="CE14" i="1"/>
  <c r="BZ14" i="1"/>
  <c r="BZ98" i="1" s="1"/>
  <c r="BZ99" i="1" s="1"/>
  <c r="BZ100" i="1" s="1"/>
  <c r="BY14" i="1"/>
  <c r="BW14" i="1"/>
  <c r="BV14" i="1"/>
  <c r="BT14" i="1"/>
  <c r="BS14" i="1"/>
  <c r="BU14" i="1" s="1"/>
  <c r="BR14" i="1"/>
  <c r="BQ14" i="1"/>
  <c r="CC14" i="1" s="1"/>
  <c r="BP14" i="1"/>
  <c r="BO14" i="1"/>
  <c r="BN14" i="1"/>
  <c r="BM14" i="1"/>
  <c r="BK14" i="1"/>
  <c r="BJ14" i="1"/>
  <c r="BE14" i="1"/>
  <c r="BD14" i="1"/>
  <c r="BB14" i="1"/>
  <c r="BA14" i="1"/>
  <c r="BG14" i="1" s="1"/>
  <c r="AY14" i="1"/>
  <c r="AX14" i="1"/>
  <c r="AV14" i="1"/>
  <c r="AU14" i="1"/>
  <c r="AW14" i="1" s="1"/>
  <c r="AT14" i="1"/>
  <c r="AS14" i="1"/>
  <c r="AR14" i="1"/>
  <c r="AP14" i="1"/>
  <c r="AO14" i="1"/>
  <c r="AK14" i="1"/>
  <c r="AJ14" i="1"/>
  <c r="AI14" i="1"/>
  <c r="AG14" i="1"/>
  <c r="AF14" i="1"/>
  <c r="AH14" i="1" s="1"/>
  <c r="AD14" i="1"/>
  <c r="AD98" i="1" s="1"/>
  <c r="AD99" i="1" s="1"/>
  <c r="AD100" i="1" s="1"/>
  <c r="AC14" i="1"/>
  <c r="AA14" i="1"/>
  <c r="Z14" i="1"/>
  <c r="X14" i="1"/>
  <c r="W14" i="1"/>
  <c r="Y14" i="1" s="1"/>
  <c r="V14" i="1"/>
  <c r="U14" i="1"/>
  <c r="U98" i="1" s="1"/>
  <c r="U99" i="1" s="1"/>
  <c r="U100" i="1" s="1"/>
  <c r="T14" i="1"/>
  <c r="R14" i="1"/>
  <c r="Q14" i="1"/>
  <c r="O14" i="1"/>
  <c r="N14" i="1"/>
  <c r="P14" i="1" s="1"/>
  <c r="M14" i="1"/>
  <c r="L14" i="1"/>
  <c r="K14" i="1"/>
  <c r="I14" i="1"/>
  <c r="H14" i="1"/>
  <c r="F14" i="1"/>
  <c r="E14" i="1"/>
  <c r="C14" i="1"/>
  <c r="B14" i="1"/>
  <c r="LM13" i="1"/>
  <c r="LJ13" i="1"/>
  <c r="LC13" i="1"/>
  <c r="LB13" i="1"/>
  <c r="LE13" i="1" s="1"/>
  <c r="LG13" i="1" s="1"/>
  <c r="LA13" i="1"/>
  <c r="KX13" i="1"/>
  <c r="KU13" i="1"/>
  <c r="KR13" i="1"/>
  <c r="KO13" i="1"/>
  <c r="KL13" i="1"/>
  <c r="KH13" i="1"/>
  <c r="LF13" i="1" s="1"/>
  <c r="KF13" i="1"/>
  <c r="KE13" i="1"/>
  <c r="KD13" i="1"/>
  <c r="KC13" i="1"/>
  <c r="JZ13" i="1"/>
  <c r="JV13" i="1"/>
  <c r="JU13" i="1"/>
  <c r="JW13" i="1" s="1"/>
  <c r="JT13" i="1"/>
  <c r="JQ13" i="1"/>
  <c r="JN13" i="1"/>
  <c r="JJ13" i="1"/>
  <c r="JK13" i="1" s="1"/>
  <c r="JI13" i="1"/>
  <c r="JH13" i="1"/>
  <c r="JE13" i="1"/>
  <c r="JB13" i="1"/>
  <c r="IU13" i="1"/>
  <c r="IT13" i="1"/>
  <c r="IV13" i="1" s="1"/>
  <c r="IS13" i="1"/>
  <c r="IP13" i="1"/>
  <c r="IM13" i="1"/>
  <c r="IF13" i="1"/>
  <c r="II13" i="1" s="1"/>
  <c r="IX13" i="1" s="1"/>
  <c r="IE13" i="1"/>
  <c r="IG13" i="1" s="1"/>
  <c r="ID13" i="1"/>
  <c r="IA13" i="1"/>
  <c r="HX13" i="1"/>
  <c r="HU13" i="1"/>
  <c r="HQ13" i="1"/>
  <c r="HP13" i="1"/>
  <c r="IH13" i="1" s="1"/>
  <c r="HO13" i="1"/>
  <c r="HL13" i="1"/>
  <c r="HI13" i="1"/>
  <c r="HF13" i="1"/>
  <c r="GZ13" i="1"/>
  <c r="GW13" i="1"/>
  <c r="GT13" i="1"/>
  <c r="GQ13" i="1"/>
  <c r="GP13" i="1"/>
  <c r="GO13" i="1"/>
  <c r="GN13" i="1"/>
  <c r="GK13" i="1"/>
  <c r="GH13" i="1"/>
  <c r="GE13" i="1"/>
  <c r="GB13" i="1"/>
  <c r="GA13" i="1"/>
  <c r="FZ13" i="1"/>
  <c r="FY13" i="1"/>
  <c r="FV13" i="1"/>
  <c r="FS13" i="1"/>
  <c r="FO13" i="1"/>
  <c r="FN13" i="1"/>
  <c r="FP13" i="1" s="1"/>
  <c r="FM13" i="1"/>
  <c r="FJ13" i="1"/>
  <c r="FG13" i="1"/>
  <c r="FC13" i="1"/>
  <c r="FB13" i="1"/>
  <c r="FD13" i="1" s="1"/>
  <c r="FA13" i="1"/>
  <c r="EX13" i="1"/>
  <c r="EU13" i="1"/>
  <c r="ER13" i="1"/>
  <c r="EO13" i="1"/>
  <c r="EN13" i="1"/>
  <c r="HB13" i="1" s="1"/>
  <c r="EM13" i="1"/>
  <c r="HA13" i="1" s="1"/>
  <c r="EL13" i="1"/>
  <c r="EI13" i="1"/>
  <c r="EF13" i="1"/>
  <c r="EC13" i="1"/>
  <c r="DV13" i="1"/>
  <c r="DU13" i="1"/>
  <c r="DW13" i="1" s="1"/>
  <c r="DT13" i="1"/>
  <c r="DQ13" i="1"/>
  <c r="DM13" i="1"/>
  <c r="DL13" i="1"/>
  <c r="DN13" i="1" s="1"/>
  <c r="DK13" i="1"/>
  <c r="DH13" i="1"/>
  <c r="DA13" i="1"/>
  <c r="CZ13" i="1"/>
  <c r="DB13" i="1" s="1"/>
  <c r="CY13" i="1"/>
  <c r="CV13" i="1"/>
  <c r="CS13" i="1"/>
  <c r="CP13" i="1"/>
  <c r="CO13" i="1"/>
  <c r="CN13" i="1"/>
  <c r="CM13" i="1"/>
  <c r="CJ13" i="1"/>
  <c r="CG13" i="1"/>
  <c r="CC13" i="1"/>
  <c r="CB13" i="1"/>
  <c r="CD13" i="1" s="1"/>
  <c r="CA13" i="1"/>
  <c r="BX13" i="1"/>
  <c r="BU13" i="1"/>
  <c r="BR13" i="1"/>
  <c r="BO13" i="1"/>
  <c r="BL13" i="1"/>
  <c r="BH13" i="1"/>
  <c r="DD13" i="1" s="1"/>
  <c r="BG13" i="1"/>
  <c r="DC13" i="1" s="1"/>
  <c r="DE13" i="1" s="1"/>
  <c r="BF13" i="1"/>
  <c r="BC13" i="1"/>
  <c r="AZ13" i="1"/>
  <c r="AW13" i="1"/>
  <c r="AT13" i="1"/>
  <c r="AQ13" i="1"/>
  <c r="AN13" i="1"/>
  <c r="AM13" i="1"/>
  <c r="DY13" i="1" s="1"/>
  <c r="AL13" i="1"/>
  <c r="DX13" i="1" s="1"/>
  <c r="AK13" i="1"/>
  <c r="AH13" i="1"/>
  <c r="AE13" i="1"/>
  <c r="AB13" i="1"/>
  <c r="Y13" i="1"/>
  <c r="V13" i="1"/>
  <c r="S13" i="1"/>
  <c r="P13" i="1"/>
  <c r="M13" i="1"/>
  <c r="J13" i="1"/>
  <c r="G13" i="1"/>
  <c r="D13" i="1"/>
  <c r="LM12" i="1"/>
  <c r="LJ12" i="1"/>
  <c r="LE12" i="1"/>
  <c r="LC12" i="1"/>
  <c r="LD12" i="1" s="1"/>
  <c r="LB12" i="1"/>
  <c r="LA12" i="1"/>
  <c r="KX12" i="1"/>
  <c r="KU12" i="1"/>
  <c r="KR12" i="1"/>
  <c r="KO12" i="1"/>
  <c r="KL12" i="1"/>
  <c r="KI12" i="1"/>
  <c r="KG12" i="1"/>
  <c r="KD12" i="1"/>
  <c r="KC12" i="1"/>
  <c r="JY12" i="1"/>
  <c r="KE12" i="1" s="1"/>
  <c r="JW12" i="1"/>
  <c r="JV12" i="1"/>
  <c r="JU12" i="1"/>
  <c r="JT12" i="1"/>
  <c r="JQ12" i="1"/>
  <c r="JN12" i="1"/>
  <c r="JJ12" i="1"/>
  <c r="JI12" i="1"/>
  <c r="JK12" i="1" s="1"/>
  <c r="JH12" i="1"/>
  <c r="JE12" i="1"/>
  <c r="JB12" i="1"/>
  <c r="IU12" i="1"/>
  <c r="IV12" i="1" s="1"/>
  <c r="IT12" i="1"/>
  <c r="IS12" i="1"/>
  <c r="IP12" i="1"/>
  <c r="IM12" i="1"/>
  <c r="IH12" i="1"/>
  <c r="IW12" i="1" s="1"/>
  <c r="IG12" i="1"/>
  <c r="IF12" i="1"/>
  <c r="IE12" i="1"/>
  <c r="ID12" i="1"/>
  <c r="IA12" i="1"/>
  <c r="HX12" i="1"/>
  <c r="HU12" i="1"/>
  <c r="HQ12" i="1"/>
  <c r="II12" i="1" s="1"/>
  <c r="IX12" i="1" s="1"/>
  <c r="HP12" i="1"/>
  <c r="HO12" i="1"/>
  <c r="HL12" i="1"/>
  <c r="HI12" i="1"/>
  <c r="HF12" i="1"/>
  <c r="GZ12" i="1"/>
  <c r="GW12" i="1"/>
  <c r="GT12" i="1"/>
  <c r="GP12" i="1"/>
  <c r="GO12" i="1"/>
  <c r="GQ12" i="1" s="1"/>
  <c r="GN12" i="1"/>
  <c r="GK12" i="1"/>
  <c r="GH12" i="1"/>
  <c r="GE12" i="1"/>
  <c r="GA12" i="1"/>
  <c r="FZ12" i="1"/>
  <c r="GB12" i="1" s="1"/>
  <c r="FY12" i="1"/>
  <c r="FV12" i="1"/>
  <c r="FS12" i="1"/>
  <c r="FP12" i="1"/>
  <c r="FO12" i="1"/>
  <c r="FN12" i="1"/>
  <c r="FM12" i="1"/>
  <c r="FJ12" i="1"/>
  <c r="FG12" i="1"/>
  <c r="FC12" i="1"/>
  <c r="FD12" i="1" s="1"/>
  <c r="FB12" i="1"/>
  <c r="FA12" i="1"/>
  <c r="EX12" i="1"/>
  <c r="EU12" i="1"/>
  <c r="ER12" i="1"/>
  <c r="EN12" i="1"/>
  <c r="HB12" i="1" s="1"/>
  <c r="EM12" i="1"/>
  <c r="HA12" i="1" s="1"/>
  <c r="EL12" i="1"/>
  <c r="EI12" i="1"/>
  <c r="EF12" i="1"/>
  <c r="EC12" i="1"/>
  <c r="DW12" i="1"/>
  <c r="DV12" i="1"/>
  <c r="DU12" i="1"/>
  <c r="DT12" i="1"/>
  <c r="DQ12" i="1"/>
  <c r="DM12" i="1"/>
  <c r="DL12" i="1"/>
  <c r="DN12" i="1" s="1"/>
  <c r="DK12" i="1"/>
  <c r="DH12" i="1"/>
  <c r="DA12" i="1"/>
  <c r="CZ12" i="1"/>
  <c r="DB12" i="1" s="1"/>
  <c r="CY12" i="1"/>
  <c r="CV12" i="1"/>
  <c r="CS12" i="1"/>
  <c r="CO12" i="1"/>
  <c r="CP12" i="1" s="1"/>
  <c r="CN12" i="1"/>
  <c r="CM12" i="1"/>
  <c r="CJ12" i="1"/>
  <c r="CG12" i="1"/>
  <c r="CD12" i="1"/>
  <c r="CC12" i="1"/>
  <c r="CB12" i="1"/>
  <c r="CA12" i="1"/>
  <c r="BX12" i="1"/>
  <c r="BU12" i="1"/>
  <c r="BR12" i="1"/>
  <c r="BO12" i="1"/>
  <c r="BL12" i="1"/>
  <c r="BH12" i="1"/>
  <c r="DD12" i="1" s="1"/>
  <c r="DY12" i="1" s="1"/>
  <c r="BG12" i="1"/>
  <c r="BI12" i="1" s="1"/>
  <c r="BF12" i="1"/>
  <c r="BC12" i="1"/>
  <c r="AZ12" i="1"/>
  <c r="AW12" i="1"/>
  <c r="AT12" i="1"/>
  <c r="AQ12" i="1"/>
  <c r="AM12" i="1"/>
  <c r="AL12" i="1"/>
  <c r="AN12" i="1" s="1"/>
  <c r="AK12" i="1"/>
  <c r="AH12" i="1"/>
  <c r="AE12" i="1"/>
  <c r="AB12" i="1"/>
  <c r="Y12" i="1"/>
  <c r="V12" i="1"/>
  <c r="S12" i="1"/>
  <c r="P12" i="1"/>
  <c r="M12" i="1"/>
  <c r="J12" i="1"/>
  <c r="G12" i="1"/>
  <c r="D12" i="1"/>
  <c r="LM11" i="1"/>
  <c r="LJ11" i="1"/>
  <c r="LF11" i="1"/>
  <c r="LG11" i="1" s="1"/>
  <c r="LE11" i="1"/>
  <c r="LC11" i="1"/>
  <c r="LB11" i="1"/>
  <c r="LD11" i="1" s="1"/>
  <c r="LA11" i="1"/>
  <c r="KX11" i="1"/>
  <c r="KU11" i="1"/>
  <c r="KR11" i="1"/>
  <c r="KO11" i="1"/>
  <c r="KL11" i="1"/>
  <c r="KG11" i="1"/>
  <c r="KG14" i="1" s="1"/>
  <c r="KE11" i="1"/>
  <c r="KD11" i="1"/>
  <c r="KF11" i="1" s="1"/>
  <c r="KC11" i="1"/>
  <c r="KB11" i="1"/>
  <c r="KA11" i="1"/>
  <c r="JY11" i="1"/>
  <c r="JX11" i="1"/>
  <c r="JZ11" i="1" s="1"/>
  <c r="JV11" i="1"/>
  <c r="JU11" i="1"/>
  <c r="JW11" i="1" s="1"/>
  <c r="JT11" i="1"/>
  <c r="JQ11" i="1"/>
  <c r="JN11" i="1"/>
  <c r="JF11" i="1"/>
  <c r="JH11" i="1" s="1"/>
  <c r="JE11" i="1"/>
  <c r="JA11" i="1"/>
  <c r="JA14" i="1" s="1"/>
  <c r="IU11" i="1"/>
  <c r="IV11" i="1" s="1"/>
  <c r="IT11" i="1"/>
  <c r="IS11" i="1"/>
  <c r="IP11" i="1"/>
  <c r="IM11" i="1"/>
  <c r="IH11" i="1"/>
  <c r="IG11" i="1"/>
  <c r="IF11" i="1"/>
  <c r="IE11" i="1"/>
  <c r="ID11" i="1"/>
  <c r="IA11" i="1"/>
  <c r="HX11" i="1"/>
  <c r="HU11" i="1"/>
  <c r="HQ11" i="1"/>
  <c r="II11" i="1" s="1"/>
  <c r="IX11" i="1" s="1"/>
  <c r="HP11" i="1"/>
  <c r="HO11" i="1"/>
  <c r="HL11" i="1"/>
  <c r="HI11" i="1"/>
  <c r="HF11" i="1"/>
  <c r="HA11" i="1"/>
  <c r="HC11" i="1" s="1"/>
  <c r="GZ11" i="1"/>
  <c r="GY11" i="1"/>
  <c r="GX11" i="1"/>
  <c r="GW11" i="1"/>
  <c r="GT11" i="1"/>
  <c r="GP11" i="1"/>
  <c r="HB11" i="1" s="1"/>
  <c r="GO11" i="1"/>
  <c r="GQ11" i="1" s="1"/>
  <c r="GN11" i="1"/>
  <c r="GK11" i="1"/>
  <c r="GH11" i="1"/>
  <c r="GE11" i="1"/>
  <c r="GA11" i="1"/>
  <c r="FZ11" i="1"/>
  <c r="GB11" i="1" s="1"/>
  <c r="FY11" i="1"/>
  <c r="FV11" i="1"/>
  <c r="FS11" i="1"/>
  <c r="FO11" i="1"/>
  <c r="FN11" i="1"/>
  <c r="FP11" i="1" s="1"/>
  <c r="FM11" i="1"/>
  <c r="FJ11" i="1"/>
  <c r="FG11" i="1"/>
  <c r="FD11" i="1"/>
  <c r="FC11" i="1"/>
  <c r="FB11" i="1"/>
  <c r="FA11" i="1"/>
  <c r="EX11" i="1"/>
  <c r="EU11" i="1"/>
  <c r="ER11" i="1"/>
  <c r="EO11" i="1"/>
  <c r="EN11" i="1"/>
  <c r="EM11" i="1"/>
  <c r="EL11" i="1"/>
  <c r="EI11" i="1"/>
  <c r="EF11" i="1"/>
  <c r="EC11" i="1"/>
  <c r="DV11" i="1"/>
  <c r="DU11" i="1"/>
  <c r="DW11" i="1" s="1"/>
  <c r="DT11" i="1"/>
  <c r="DQ11" i="1"/>
  <c r="DM11" i="1"/>
  <c r="DN11" i="1" s="1"/>
  <c r="DL11" i="1"/>
  <c r="DK11" i="1"/>
  <c r="DH11" i="1"/>
  <c r="DA11" i="1"/>
  <c r="DB11" i="1" s="1"/>
  <c r="CZ11" i="1"/>
  <c r="CY11" i="1"/>
  <c r="CV11" i="1"/>
  <c r="CS11" i="1"/>
  <c r="CO11" i="1"/>
  <c r="CN11" i="1"/>
  <c r="CP11" i="1" s="1"/>
  <c r="CM11" i="1"/>
  <c r="CJ11" i="1"/>
  <c r="CG11" i="1"/>
  <c r="CC11" i="1"/>
  <c r="CB11" i="1"/>
  <c r="CD11" i="1" s="1"/>
  <c r="CA11" i="1"/>
  <c r="BX11" i="1"/>
  <c r="BU11" i="1"/>
  <c r="BR11" i="1"/>
  <c r="BO11" i="1"/>
  <c r="BL11" i="1"/>
  <c r="BH11" i="1"/>
  <c r="DD11" i="1" s="1"/>
  <c r="DY11" i="1" s="1"/>
  <c r="BG11" i="1"/>
  <c r="DC11" i="1" s="1"/>
  <c r="BF11" i="1"/>
  <c r="BC11" i="1"/>
  <c r="AZ11" i="1"/>
  <c r="AW11" i="1"/>
  <c r="AT11" i="1"/>
  <c r="AQ11" i="1"/>
  <c r="AM11" i="1"/>
  <c r="AL11" i="1"/>
  <c r="DX11" i="1" s="1"/>
  <c r="AK11" i="1"/>
  <c r="AH11" i="1"/>
  <c r="AE11" i="1"/>
  <c r="AB11" i="1"/>
  <c r="Y11" i="1"/>
  <c r="V11" i="1"/>
  <c r="S11" i="1"/>
  <c r="P11" i="1"/>
  <c r="M11" i="1"/>
  <c r="J11" i="1"/>
  <c r="G11" i="1"/>
  <c r="D11" i="1"/>
  <c r="LM10" i="1"/>
  <c r="LJ10" i="1"/>
  <c r="LC10" i="1"/>
  <c r="LF10" i="1" s="1"/>
  <c r="LB10" i="1"/>
  <c r="LE10" i="1" s="1"/>
  <c r="LA10" i="1"/>
  <c r="KX10" i="1"/>
  <c r="KU10" i="1"/>
  <c r="KR10" i="1"/>
  <c r="KO10" i="1"/>
  <c r="KL10" i="1"/>
  <c r="KI10" i="1"/>
  <c r="KE10" i="1"/>
  <c r="KD10" i="1"/>
  <c r="KF10" i="1" s="1"/>
  <c r="KC10" i="1"/>
  <c r="JY10" i="1"/>
  <c r="JY14" i="1" s="1"/>
  <c r="JX10" i="1"/>
  <c r="JZ10" i="1" s="1"/>
  <c r="JV10" i="1"/>
  <c r="JU10" i="1"/>
  <c r="JW10" i="1" s="1"/>
  <c r="JT10" i="1"/>
  <c r="JQ10" i="1"/>
  <c r="JN10" i="1"/>
  <c r="JJ10" i="1"/>
  <c r="JH10" i="1"/>
  <c r="JE10" i="1"/>
  <c r="JB10" i="1"/>
  <c r="IZ10" i="1"/>
  <c r="IZ14" i="1" s="1"/>
  <c r="IU10" i="1"/>
  <c r="IT10" i="1"/>
  <c r="IV10" i="1" s="1"/>
  <c r="IS10" i="1"/>
  <c r="IP10" i="1"/>
  <c r="IM10" i="1"/>
  <c r="IF10" i="1"/>
  <c r="IE10" i="1"/>
  <c r="IG10" i="1" s="1"/>
  <c r="ID10" i="1"/>
  <c r="IA10" i="1"/>
  <c r="HX10" i="1"/>
  <c r="HS10" i="1"/>
  <c r="HS14" i="1" s="1"/>
  <c r="HQ10" i="1"/>
  <c r="II10" i="1" s="1"/>
  <c r="IX10" i="1" s="1"/>
  <c r="HP10" i="1"/>
  <c r="HR10" i="1" s="1"/>
  <c r="HO10" i="1"/>
  <c r="HL10" i="1"/>
  <c r="HI10" i="1"/>
  <c r="HF10" i="1"/>
  <c r="GZ10" i="1"/>
  <c r="GW10" i="1"/>
  <c r="GT10" i="1"/>
  <c r="GP10" i="1"/>
  <c r="GO10" i="1"/>
  <c r="GQ10" i="1" s="1"/>
  <c r="GN10" i="1"/>
  <c r="GK10" i="1"/>
  <c r="GH10" i="1"/>
  <c r="GE10" i="1"/>
  <c r="GA10" i="1"/>
  <c r="FZ10" i="1"/>
  <c r="GB10" i="1" s="1"/>
  <c r="FY10" i="1"/>
  <c r="FV10" i="1"/>
  <c r="FS10" i="1"/>
  <c r="FP10" i="1"/>
  <c r="FO10" i="1"/>
  <c r="FN10" i="1"/>
  <c r="FM10" i="1"/>
  <c r="FJ10" i="1"/>
  <c r="FG10" i="1"/>
  <c r="FC10" i="1"/>
  <c r="FB10" i="1"/>
  <c r="FD10" i="1" s="1"/>
  <c r="FA10" i="1"/>
  <c r="EX10" i="1"/>
  <c r="EU10" i="1"/>
  <c r="ER10" i="1"/>
  <c r="EN10" i="1"/>
  <c r="HB10" i="1" s="1"/>
  <c r="EM10" i="1"/>
  <c r="EO10" i="1" s="1"/>
  <c r="EL10" i="1"/>
  <c r="EI10" i="1"/>
  <c r="EF10" i="1"/>
  <c r="EC10" i="1"/>
  <c r="DV10" i="1"/>
  <c r="DW10" i="1" s="1"/>
  <c r="DU10" i="1"/>
  <c r="DT10" i="1"/>
  <c r="DQ10" i="1"/>
  <c r="DM10" i="1"/>
  <c r="DL10" i="1"/>
  <c r="DN10" i="1" s="1"/>
  <c r="DK10" i="1"/>
  <c r="DH10" i="1"/>
  <c r="DA10" i="1"/>
  <c r="CZ10" i="1"/>
  <c r="DB10" i="1" s="1"/>
  <c r="CY10" i="1"/>
  <c r="CV10" i="1"/>
  <c r="CS10" i="1"/>
  <c r="CO10" i="1"/>
  <c r="CN10" i="1"/>
  <c r="CP10" i="1" s="1"/>
  <c r="CM10" i="1"/>
  <c r="CJ10" i="1"/>
  <c r="CG10" i="1"/>
  <c r="CD10" i="1"/>
  <c r="CC10" i="1"/>
  <c r="CB10" i="1"/>
  <c r="CA10" i="1"/>
  <c r="BX10" i="1"/>
  <c r="BU10" i="1"/>
  <c r="BR10" i="1"/>
  <c r="BO10" i="1"/>
  <c r="BL10" i="1"/>
  <c r="BI10" i="1"/>
  <c r="BH10" i="1"/>
  <c r="DD10" i="1" s="1"/>
  <c r="BG10" i="1"/>
  <c r="DC10" i="1" s="1"/>
  <c r="BF10" i="1"/>
  <c r="BC10" i="1"/>
  <c r="AZ10" i="1"/>
  <c r="AW10" i="1"/>
  <c r="AT10" i="1"/>
  <c r="AQ10" i="1"/>
  <c r="AM10" i="1"/>
  <c r="DY10" i="1" s="1"/>
  <c r="AL10" i="1"/>
  <c r="AN10" i="1" s="1"/>
  <c r="AK10" i="1"/>
  <c r="AH10" i="1"/>
  <c r="AE10" i="1"/>
  <c r="AB10" i="1"/>
  <c r="Y10" i="1"/>
  <c r="V10" i="1"/>
  <c r="S10" i="1"/>
  <c r="P10" i="1"/>
  <c r="M10" i="1"/>
  <c r="J10" i="1"/>
  <c r="G10" i="1"/>
  <c r="D10" i="1"/>
  <c r="LM9" i="1"/>
  <c r="LJ9" i="1"/>
  <c r="LF9" i="1"/>
  <c r="LE9" i="1"/>
  <c r="LG9" i="1" s="1"/>
  <c r="LD9" i="1"/>
  <c r="LC9" i="1"/>
  <c r="LB9" i="1"/>
  <c r="LA9" i="1"/>
  <c r="KX9" i="1"/>
  <c r="KU9" i="1"/>
  <c r="KR9" i="1"/>
  <c r="KO9" i="1"/>
  <c r="KL9" i="1"/>
  <c r="KI9" i="1"/>
  <c r="KE9" i="1"/>
  <c r="KC9" i="1"/>
  <c r="JX9" i="1"/>
  <c r="JX14" i="1" s="1"/>
  <c r="JW9" i="1"/>
  <c r="JV9" i="1"/>
  <c r="JU9" i="1"/>
  <c r="JT9" i="1"/>
  <c r="JQ9" i="1"/>
  <c r="JN9" i="1"/>
  <c r="JJ9" i="1"/>
  <c r="JK9" i="1" s="1"/>
  <c r="JI9" i="1"/>
  <c r="JH9" i="1"/>
  <c r="JE9" i="1"/>
  <c r="JB9" i="1"/>
  <c r="IV9" i="1"/>
  <c r="IU9" i="1"/>
  <c r="IT9" i="1"/>
  <c r="IS9" i="1"/>
  <c r="IP9" i="1"/>
  <c r="IM9" i="1"/>
  <c r="II9" i="1"/>
  <c r="IX9" i="1" s="1"/>
  <c r="IH9" i="1"/>
  <c r="IJ9" i="1" s="1"/>
  <c r="IG9" i="1"/>
  <c r="IF9" i="1"/>
  <c r="IE9" i="1"/>
  <c r="ID9" i="1"/>
  <c r="IA9" i="1"/>
  <c r="HX9" i="1"/>
  <c r="HU9" i="1"/>
  <c r="HR9" i="1"/>
  <c r="HQ9" i="1"/>
  <c r="HP9" i="1"/>
  <c r="HO9" i="1"/>
  <c r="HL9" i="1"/>
  <c r="HI9" i="1"/>
  <c r="HF9" i="1"/>
  <c r="GZ9" i="1"/>
  <c r="GW9" i="1"/>
  <c r="GT9" i="1"/>
  <c r="GP9" i="1"/>
  <c r="GO9" i="1"/>
  <c r="GQ9" i="1" s="1"/>
  <c r="GN9" i="1"/>
  <c r="GK9" i="1"/>
  <c r="GH9" i="1"/>
  <c r="GE9" i="1"/>
  <c r="GA9" i="1"/>
  <c r="FZ9" i="1"/>
  <c r="GB9" i="1" s="1"/>
  <c r="FY9" i="1"/>
  <c r="FV9" i="1"/>
  <c r="FS9" i="1"/>
  <c r="FO9" i="1"/>
  <c r="FN9" i="1"/>
  <c r="FP9" i="1" s="1"/>
  <c r="FM9" i="1"/>
  <c r="FJ9" i="1"/>
  <c r="FG9" i="1"/>
  <c r="FD9" i="1"/>
  <c r="FC9" i="1"/>
  <c r="FB9" i="1"/>
  <c r="FA9" i="1"/>
  <c r="EX9" i="1"/>
  <c r="EU9" i="1"/>
  <c r="ER9" i="1"/>
  <c r="EN9" i="1"/>
  <c r="HB9" i="1" s="1"/>
  <c r="EM9" i="1"/>
  <c r="EL9" i="1"/>
  <c r="EI9" i="1"/>
  <c r="EF9" i="1"/>
  <c r="EA9" i="1"/>
  <c r="HA9" i="1" s="1"/>
  <c r="DV9" i="1"/>
  <c r="DU9" i="1"/>
  <c r="DW9" i="1" s="1"/>
  <c r="DT9" i="1"/>
  <c r="DQ9" i="1"/>
  <c r="DM9" i="1"/>
  <c r="DN9" i="1" s="1"/>
  <c r="DL9" i="1"/>
  <c r="DK9" i="1"/>
  <c r="DH9" i="1"/>
  <c r="DA9" i="1"/>
  <c r="DB9" i="1" s="1"/>
  <c r="CZ9" i="1"/>
  <c r="CY9" i="1"/>
  <c r="CV9" i="1"/>
  <c r="CS9" i="1"/>
  <c r="CO9" i="1"/>
  <c r="CN9" i="1"/>
  <c r="CP9" i="1" s="1"/>
  <c r="CM9" i="1"/>
  <c r="CJ9" i="1"/>
  <c r="CG9" i="1"/>
  <c r="CC9" i="1"/>
  <c r="CB9" i="1"/>
  <c r="CD9" i="1" s="1"/>
  <c r="CA9" i="1"/>
  <c r="BX9" i="1"/>
  <c r="BU9" i="1"/>
  <c r="BR9" i="1"/>
  <c r="BO9" i="1"/>
  <c r="BL9" i="1"/>
  <c r="BH9" i="1"/>
  <c r="DD9" i="1" s="1"/>
  <c r="DY9" i="1" s="1"/>
  <c r="LO9" i="1" s="1"/>
  <c r="BG9" i="1"/>
  <c r="DC9" i="1" s="1"/>
  <c r="BF9" i="1"/>
  <c r="BC9" i="1"/>
  <c r="AZ9" i="1"/>
  <c r="AW9" i="1"/>
  <c r="AT9" i="1"/>
  <c r="AQ9" i="1"/>
  <c r="AM9" i="1"/>
  <c r="AL9" i="1"/>
  <c r="DX9" i="1" s="1"/>
  <c r="AK9" i="1"/>
  <c r="AH9" i="1"/>
  <c r="AE9" i="1"/>
  <c r="AB9" i="1"/>
  <c r="Y9" i="1"/>
  <c r="V9" i="1"/>
  <c r="S9" i="1"/>
  <c r="P9" i="1"/>
  <c r="M9" i="1"/>
  <c r="J9" i="1"/>
  <c r="G9" i="1"/>
  <c r="D9" i="1"/>
  <c r="LM8" i="1"/>
  <c r="LJ8" i="1"/>
  <c r="LC8" i="1"/>
  <c r="LF8" i="1" s="1"/>
  <c r="LB8" i="1"/>
  <c r="LE8" i="1" s="1"/>
  <c r="LA8" i="1"/>
  <c r="KX8" i="1"/>
  <c r="KU8" i="1"/>
  <c r="KR8" i="1"/>
  <c r="KO8" i="1"/>
  <c r="KL8" i="1"/>
  <c r="KI8" i="1"/>
  <c r="KE8" i="1"/>
  <c r="KD8" i="1"/>
  <c r="KF8" i="1" s="1"/>
  <c r="KC8" i="1"/>
  <c r="JZ8" i="1"/>
  <c r="JV8" i="1"/>
  <c r="JU8" i="1"/>
  <c r="JW8" i="1" s="1"/>
  <c r="JT8" i="1"/>
  <c r="JQ8" i="1"/>
  <c r="JN8" i="1"/>
  <c r="JK8" i="1"/>
  <c r="JJ8" i="1"/>
  <c r="JI8" i="1"/>
  <c r="JH8" i="1"/>
  <c r="JE8" i="1"/>
  <c r="JB8" i="1"/>
  <c r="IX8" i="1"/>
  <c r="IU8" i="1"/>
  <c r="IT8" i="1"/>
  <c r="IV8" i="1" s="1"/>
  <c r="IS8" i="1"/>
  <c r="IP8" i="1"/>
  <c r="IM8" i="1"/>
  <c r="II8" i="1"/>
  <c r="IF8" i="1"/>
  <c r="IE8" i="1"/>
  <c r="IG8" i="1" s="1"/>
  <c r="ID8" i="1"/>
  <c r="IA8" i="1"/>
  <c r="HX8" i="1"/>
  <c r="HU8" i="1"/>
  <c r="HQ8" i="1"/>
  <c r="HP8" i="1"/>
  <c r="IH8" i="1" s="1"/>
  <c r="HO8" i="1"/>
  <c r="HL8" i="1"/>
  <c r="HI8" i="1"/>
  <c r="HF8" i="1"/>
  <c r="GZ8" i="1"/>
  <c r="GW8" i="1"/>
  <c r="GT8" i="1"/>
  <c r="GP8" i="1"/>
  <c r="GQ8" i="1" s="1"/>
  <c r="GO8" i="1"/>
  <c r="GN8" i="1"/>
  <c r="GK8" i="1"/>
  <c r="GH8" i="1"/>
  <c r="GE8" i="1"/>
  <c r="GA8" i="1"/>
  <c r="FZ8" i="1"/>
  <c r="GB8" i="1" s="1"/>
  <c r="FY8" i="1"/>
  <c r="FV8" i="1"/>
  <c r="FS8" i="1"/>
  <c r="FO8" i="1"/>
  <c r="FN8" i="1"/>
  <c r="FP8" i="1" s="1"/>
  <c r="FM8" i="1"/>
  <c r="FJ8" i="1"/>
  <c r="FG8" i="1"/>
  <c r="FC8" i="1"/>
  <c r="FB8" i="1"/>
  <c r="FD8" i="1" s="1"/>
  <c r="FA8" i="1"/>
  <c r="EX8" i="1"/>
  <c r="EU8" i="1"/>
  <c r="ER8" i="1"/>
  <c r="EO8" i="1"/>
  <c r="EN8" i="1"/>
  <c r="HB8" i="1" s="1"/>
  <c r="EM8" i="1"/>
  <c r="HA8" i="1" s="1"/>
  <c r="HC8" i="1" s="1"/>
  <c r="EL8" i="1"/>
  <c r="EI8" i="1"/>
  <c r="EF8" i="1"/>
  <c r="EC8" i="1"/>
  <c r="DV8" i="1"/>
  <c r="DU8" i="1"/>
  <c r="DW8" i="1" s="1"/>
  <c r="DT8" i="1"/>
  <c r="DQ8" i="1"/>
  <c r="DN8" i="1"/>
  <c r="DM8" i="1"/>
  <c r="DL8" i="1"/>
  <c r="DK8" i="1"/>
  <c r="DH8" i="1"/>
  <c r="DB8" i="1"/>
  <c r="DA8" i="1"/>
  <c r="CZ8" i="1"/>
  <c r="CY8" i="1"/>
  <c r="CV8" i="1"/>
  <c r="CS8" i="1"/>
  <c r="CO8" i="1"/>
  <c r="CN8" i="1"/>
  <c r="CP8" i="1" s="1"/>
  <c r="CM8" i="1"/>
  <c r="CJ8" i="1"/>
  <c r="CG8" i="1"/>
  <c r="CC8" i="1"/>
  <c r="CB8" i="1"/>
  <c r="CD8" i="1" s="1"/>
  <c r="CA8" i="1"/>
  <c r="BX8" i="1"/>
  <c r="BU8" i="1"/>
  <c r="BR8" i="1"/>
  <c r="BO8" i="1"/>
  <c r="BL8" i="1"/>
  <c r="BH8" i="1"/>
  <c r="DD8" i="1" s="1"/>
  <c r="BG8" i="1"/>
  <c r="BI8" i="1" s="1"/>
  <c r="BF8" i="1"/>
  <c r="BC8" i="1"/>
  <c r="AZ8" i="1"/>
  <c r="AW8" i="1"/>
  <c r="AT8" i="1"/>
  <c r="AQ8" i="1"/>
  <c r="AM8" i="1"/>
  <c r="AL8" i="1"/>
  <c r="AK8" i="1"/>
  <c r="AH8" i="1"/>
  <c r="AE8" i="1"/>
  <c r="AB8" i="1"/>
  <c r="Y8" i="1"/>
  <c r="V8" i="1"/>
  <c r="S8" i="1"/>
  <c r="P8" i="1"/>
  <c r="M8" i="1"/>
  <c r="J8" i="1"/>
  <c r="G8" i="1"/>
  <c r="D8" i="1"/>
  <c r="IG8" i="2" l="1"/>
  <c r="IT8" i="2"/>
  <c r="IV8" i="2" s="1"/>
  <c r="EC14" i="2"/>
  <c r="LF10" i="2"/>
  <c r="GQ18" i="2"/>
  <c r="IT20" i="2"/>
  <c r="IV20" i="2" s="1"/>
  <c r="IG20" i="2"/>
  <c r="IT24" i="2"/>
  <c r="IV24" i="2" s="1"/>
  <c r="IG24" i="2"/>
  <c r="IT26" i="2"/>
  <c r="IV26" i="2" s="1"/>
  <c r="IG26" i="2"/>
  <c r="GB29" i="2"/>
  <c r="IS29" i="2"/>
  <c r="IT34" i="2"/>
  <c r="IV34" i="2" s="1"/>
  <c r="IG34" i="2"/>
  <c r="DE38" i="2"/>
  <c r="DX38" i="2"/>
  <c r="IG41" i="2"/>
  <c r="IT41" i="2"/>
  <c r="IV41" i="2" s="1"/>
  <c r="DW43" i="2"/>
  <c r="ID43" i="2"/>
  <c r="DY46" i="2"/>
  <c r="LF46" i="2" s="1"/>
  <c r="IG46" i="2"/>
  <c r="IT46" i="2"/>
  <c r="IV46" i="2" s="1"/>
  <c r="BX50" i="2"/>
  <c r="GP50" i="2"/>
  <c r="HI50" i="2"/>
  <c r="HM50" i="2"/>
  <c r="HO50" i="2" s="1"/>
  <c r="JT49" i="2"/>
  <c r="GA50" i="2"/>
  <c r="DX54" i="2"/>
  <c r="KX56" i="2"/>
  <c r="IG57" i="2"/>
  <c r="IT57" i="2"/>
  <c r="IV57" i="2" s="1"/>
  <c r="CH82" i="2"/>
  <c r="CJ75" i="2"/>
  <c r="CN75" i="2"/>
  <c r="DN61" i="2"/>
  <c r="KP82" i="2"/>
  <c r="IG11" i="2"/>
  <c r="IT11" i="2"/>
  <c r="IV11" i="2" s="1"/>
  <c r="DX16" i="2"/>
  <c r="AN18" i="2"/>
  <c r="DD18" i="2"/>
  <c r="EO18" i="2"/>
  <c r="GZ20" i="2"/>
  <c r="DE22" i="2"/>
  <c r="DX22" i="2"/>
  <c r="BI23" i="2"/>
  <c r="KV23" i="2"/>
  <c r="KX23" i="2" s="1"/>
  <c r="IG30" i="2"/>
  <c r="IT30" i="2"/>
  <c r="IV30" i="2" s="1"/>
  <c r="DE33" i="2"/>
  <c r="IG35" i="2"/>
  <c r="IT35" i="2"/>
  <c r="IV35" i="2" s="1"/>
  <c r="DE37" i="2"/>
  <c r="DX37" i="2"/>
  <c r="DY40" i="2"/>
  <c r="DX40" i="2"/>
  <c r="DE40" i="2"/>
  <c r="FD42" i="2"/>
  <c r="GX42" i="2"/>
  <c r="AL43" i="2"/>
  <c r="CD43" i="2"/>
  <c r="IU43" i="2"/>
  <c r="IJ43" i="2"/>
  <c r="DX46" i="2"/>
  <c r="AN46" i="2"/>
  <c r="DX48" i="2"/>
  <c r="J50" i="2"/>
  <c r="Y50" i="2"/>
  <c r="FM50" i="2"/>
  <c r="GK50" i="2"/>
  <c r="IY50" i="2"/>
  <c r="JF50" i="2"/>
  <c r="JH50" i="2" s="1"/>
  <c r="JK50" i="2"/>
  <c r="JR50" i="2"/>
  <c r="JW50" i="2"/>
  <c r="KA50" i="2"/>
  <c r="KC50" i="2" s="1"/>
  <c r="KL50" i="2"/>
  <c r="IG52" i="2"/>
  <c r="IT52" i="2"/>
  <c r="IV52" i="2" s="1"/>
  <c r="KX53" i="2"/>
  <c r="DE54" i="2"/>
  <c r="GZ56" i="2"/>
  <c r="IV56" i="2"/>
  <c r="IG58" i="2"/>
  <c r="IT58" i="2"/>
  <c r="IV58" i="2" s="1"/>
  <c r="V75" i="2"/>
  <c r="T82" i="2"/>
  <c r="V82" i="2" s="1"/>
  <c r="BJ82" i="2"/>
  <c r="BL82" i="2" s="1"/>
  <c r="BL75" i="2"/>
  <c r="JZ14" i="2"/>
  <c r="KC12" i="2"/>
  <c r="DE16" i="2"/>
  <c r="JW18" i="2"/>
  <c r="IT19" i="2"/>
  <c r="IV19" i="2" s="1"/>
  <c r="IG19" i="2"/>
  <c r="GZ21" i="2"/>
  <c r="AN23" i="2"/>
  <c r="IE29" i="2"/>
  <c r="IG37" i="2"/>
  <c r="IT37" i="2"/>
  <c r="IV37" i="2" s="1"/>
  <c r="IG38" i="2"/>
  <c r="IT38" i="2"/>
  <c r="IV38" i="2" s="1"/>
  <c r="IG40" i="2"/>
  <c r="IT40" i="2"/>
  <c r="IV40" i="2" s="1"/>
  <c r="IG42" i="2"/>
  <c r="IT42" i="2"/>
  <c r="IV42" i="2" s="1"/>
  <c r="FV43" i="2"/>
  <c r="DX45" i="2"/>
  <c r="AI50" i="2"/>
  <c r="AK50" i="2" s="1"/>
  <c r="AK49" i="2"/>
  <c r="AN47" i="2"/>
  <c r="AW49" i="2"/>
  <c r="AU50" i="2"/>
  <c r="AW50" i="2" s="1"/>
  <c r="CA49" i="2"/>
  <c r="BY50" i="2"/>
  <c r="CA50" i="2" s="1"/>
  <c r="AZ50" i="2"/>
  <c r="DK50" i="2"/>
  <c r="DL50" i="2"/>
  <c r="DN50" i="2" s="1"/>
  <c r="IQ50" i="2"/>
  <c r="IS50" i="2" s="1"/>
  <c r="IM50" i="2"/>
  <c r="V50" i="2"/>
  <c r="CJ50" i="2"/>
  <c r="EL50" i="2"/>
  <c r="IC50" i="2"/>
  <c r="IG54" i="2"/>
  <c r="IT54" i="2"/>
  <c r="IV54" i="2" s="1"/>
  <c r="DX58" i="2"/>
  <c r="DE58" i="2"/>
  <c r="ED82" i="2"/>
  <c r="EF75" i="2"/>
  <c r="JJ82" i="2"/>
  <c r="JS82" i="2" s="1"/>
  <c r="JS75" i="2"/>
  <c r="IG9" i="2"/>
  <c r="IT9" i="2"/>
  <c r="IV9" i="2" s="1"/>
  <c r="HR14" i="2"/>
  <c r="GW14" i="2"/>
  <c r="KF14" i="2"/>
  <c r="KW14" i="2"/>
  <c r="IG16" i="2"/>
  <c r="IT16" i="2"/>
  <c r="IV16" i="2" s="1"/>
  <c r="JF23" i="2"/>
  <c r="JH23" i="2" s="1"/>
  <c r="IY23" i="2"/>
  <c r="DD23" i="2"/>
  <c r="DB23" i="2"/>
  <c r="IU29" i="2"/>
  <c r="KV29" i="2"/>
  <c r="KX29" i="2" s="1"/>
  <c r="KX31" i="2"/>
  <c r="IG33" i="2"/>
  <c r="IT33" i="2"/>
  <c r="IV33" i="2" s="1"/>
  <c r="KX40" i="2"/>
  <c r="DX41" i="2"/>
  <c r="DE41" i="2"/>
  <c r="BG50" i="2"/>
  <c r="BI50" i="2" s="1"/>
  <c r="BC50" i="2"/>
  <c r="GH50" i="2"/>
  <c r="HX50" i="2"/>
  <c r="KW50" i="2"/>
  <c r="DN55" i="2"/>
  <c r="GY55" i="2"/>
  <c r="FD55" i="2"/>
  <c r="FP55" i="2"/>
  <c r="GB55" i="2"/>
  <c r="DF82" i="2"/>
  <c r="DL75" i="2"/>
  <c r="KA14" i="2"/>
  <c r="IG15" i="2"/>
  <c r="IT15" i="2"/>
  <c r="IV15" i="2" s="1"/>
  <c r="DW18" i="2"/>
  <c r="HR23" i="2"/>
  <c r="IG21" i="2"/>
  <c r="IG22" i="2"/>
  <c r="IT22" i="2"/>
  <c r="IV22" i="2" s="1"/>
  <c r="KC23" i="2"/>
  <c r="KX27" i="2"/>
  <c r="DD29" i="2"/>
  <c r="DY29" i="2" s="1"/>
  <c r="LF29" i="2" s="1"/>
  <c r="HM43" i="2"/>
  <c r="HI43" i="2"/>
  <c r="KX41" i="2"/>
  <c r="DX42" i="2"/>
  <c r="DE42" i="2"/>
  <c r="KX42" i="2"/>
  <c r="FO43" i="2"/>
  <c r="IF43" i="2"/>
  <c r="KX46" i="2"/>
  <c r="AB50" i="2"/>
  <c r="CO50" i="2"/>
  <c r="FD49" i="2"/>
  <c r="GB49" i="2"/>
  <c r="HC50" i="2"/>
  <c r="AT50" i="2"/>
  <c r="FC50" i="2"/>
  <c r="IG51" i="2"/>
  <c r="IT51" i="2"/>
  <c r="IV51" i="2" s="1"/>
  <c r="DX53" i="2"/>
  <c r="AR82" i="2"/>
  <c r="BB82" i="2"/>
  <c r="IS61" i="2"/>
  <c r="IE14" i="2"/>
  <c r="IT14" i="2" s="1"/>
  <c r="IV14" i="2" s="1"/>
  <c r="DE17" i="2"/>
  <c r="DX17" i="2"/>
  <c r="KX24" i="2"/>
  <c r="DX25" i="2"/>
  <c r="KX26" i="2"/>
  <c r="LF28" i="2"/>
  <c r="GZ28" i="2"/>
  <c r="BI29" i="2"/>
  <c r="DE31" i="2"/>
  <c r="DX31" i="2"/>
  <c r="DE36" i="2"/>
  <c r="DX36" i="2"/>
  <c r="GZ36" i="2"/>
  <c r="FP39" i="2"/>
  <c r="IG39" i="2"/>
  <c r="IT39" i="2"/>
  <c r="IV39" i="2" s="1"/>
  <c r="DE43" i="2"/>
  <c r="ER43" i="2"/>
  <c r="AF50" i="2"/>
  <c r="AH50" i="2" s="1"/>
  <c r="AH49" i="2"/>
  <c r="IG48" i="2"/>
  <c r="IT48" i="2"/>
  <c r="IV48" i="2" s="1"/>
  <c r="D50" i="2"/>
  <c r="S50" i="2"/>
  <c r="BF50" i="2"/>
  <c r="CM50" i="2"/>
  <c r="CN50" i="2"/>
  <c r="DQ50" i="2"/>
  <c r="DU50" i="2"/>
  <c r="DW50" i="2" s="1"/>
  <c r="EU50" i="2"/>
  <c r="FB50" i="2"/>
  <c r="FD50" i="2" s="1"/>
  <c r="FG50" i="2"/>
  <c r="FN50" i="2"/>
  <c r="FP50" i="2" s="1"/>
  <c r="FS50" i="2"/>
  <c r="FZ50" i="2"/>
  <c r="GB50" i="2" s="1"/>
  <c r="GE50" i="2"/>
  <c r="IA50" i="2"/>
  <c r="IB50" i="2"/>
  <c r="ID50" i="2" s="1"/>
  <c r="JE50" i="2"/>
  <c r="KV50" i="2"/>
  <c r="KX50" i="2" s="1"/>
  <c r="KF50" i="2"/>
  <c r="DH50" i="2"/>
  <c r="KU50" i="2"/>
  <c r="DE53" i="2"/>
  <c r="DD55" i="2"/>
  <c r="IE55" i="2"/>
  <c r="IT55" i="2" s="1"/>
  <c r="IV55" i="2" s="1"/>
  <c r="DE60" i="2"/>
  <c r="DX60" i="2"/>
  <c r="N82" i="2"/>
  <c r="ET82" i="2"/>
  <c r="FC82" i="2" s="1"/>
  <c r="FC75" i="2"/>
  <c r="HD82" i="2"/>
  <c r="JB75" i="2"/>
  <c r="IZ82" i="2"/>
  <c r="JB82" i="2" s="1"/>
  <c r="DX8" i="2"/>
  <c r="JG14" i="2"/>
  <c r="IY14" i="2"/>
  <c r="IG17" i="2"/>
  <c r="IT17" i="2"/>
  <c r="IV17" i="2" s="1"/>
  <c r="DY18" i="2"/>
  <c r="BI18" i="2"/>
  <c r="GY18" i="2"/>
  <c r="IT28" i="2"/>
  <c r="IV28" i="2" s="1"/>
  <c r="IG28" i="2"/>
  <c r="DZ30" i="2"/>
  <c r="IG32" i="2"/>
  <c r="IT32" i="2"/>
  <c r="IV32" i="2" s="1"/>
  <c r="DY33" i="2"/>
  <c r="LF33" i="2" s="1"/>
  <c r="DE34" i="2"/>
  <c r="DX34" i="2"/>
  <c r="DE35" i="2"/>
  <c r="DX35" i="2"/>
  <c r="LF36" i="2"/>
  <c r="IG36" i="2"/>
  <c r="IT36" i="2"/>
  <c r="IV36" i="2" s="1"/>
  <c r="DX39" i="2"/>
  <c r="GY42" i="2"/>
  <c r="LF42" i="2" s="1"/>
  <c r="DE44" i="2"/>
  <c r="DX44" i="2"/>
  <c r="BU49" i="2"/>
  <c r="BS50" i="2"/>
  <c r="AQ50" i="2"/>
  <c r="CB49" i="2"/>
  <c r="BL50" i="2"/>
  <c r="LF53" i="2"/>
  <c r="IG53" i="2"/>
  <c r="IT53" i="2"/>
  <c r="IV53" i="2" s="1"/>
  <c r="DY55" i="2"/>
  <c r="AT55" i="2"/>
  <c r="CP55" i="2"/>
  <c r="IF55" i="2"/>
  <c r="IU55" i="2" s="1"/>
  <c r="ID55" i="2"/>
  <c r="JH55" i="2"/>
  <c r="JT55" i="2"/>
  <c r="DE59" i="2"/>
  <c r="DX59" i="2"/>
  <c r="IY61" i="2"/>
  <c r="JG61" i="2"/>
  <c r="IG60" i="2"/>
  <c r="IT60" i="2"/>
  <c r="IV60" i="2" s="1"/>
  <c r="EL75" i="2"/>
  <c r="EJ82" i="2"/>
  <c r="EL82" i="2" s="1"/>
  <c r="DE8" i="2"/>
  <c r="DE11" i="2"/>
  <c r="DX11" i="2"/>
  <c r="GZ11" i="2"/>
  <c r="IU18" i="2"/>
  <c r="HO18" i="2"/>
  <c r="DY20" i="2"/>
  <c r="LF24" i="2"/>
  <c r="IG25" i="2"/>
  <c r="IT25" i="2"/>
  <c r="IV25" i="2" s="1"/>
  <c r="LF26" i="2"/>
  <c r="KC26" i="2"/>
  <c r="IT27" i="2"/>
  <c r="IV27" i="2" s="1"/>
  <c r="IG27" i="2"/>
  <c r="CD29" i="2"/>
  <c r="DB29" i="2"/>
  <c r="GY29" i="2"/>
  <c r="LF30" i="2"/>
  <c r="DE30" i="2"/>
  <c r="G43" i="2"/>
  <c r="DX43" i="2"/>
  <c r="LF34" i="2"/>
  <c r="LF35" i="2"/>
  <c r="EO39" i="2"/>
  <c r="GX39" i="2"/>
  <c r="GZ39" i="2" s="1"/>
  <c r="DN43" i="2"/>
  <c r="GB43" i="2"/>
  <c r="JR43" i="2"/>
  <c r="IG44" i="2"/>
  <c r="IT44" i="2"/>
  <c r="IV44" i="2" s="1"/>
  <c r="AC50" i="2"/>
  <c r="CC49" i="2"/>
  <c r="BT50" i="2"/>
  <c r="CC50" i="2" s="1"/>
  <c r="DD50" i="2" s="1"/>
  <c r="IF49" i="2"/>
  <c r="ID49" i="2"/>
  <c r="FJ50" i="2"/>
  <c r="JS50" i="2"/>
  <c r="KR50" i="2"/>
  <c r="IG59" i="2"/>
  <c r="IT59" i="2"/>
  <c r="IV59" i="2" s="1"/>
  <c r="FR82" i="2"/>
  <c r="DD74" i="2"/>
  <c r="U97" i="2"/>
  <c r="U98" i="2" s="1"/>
  <c r="U99" i="2" s="1"/>
  <c r="JA97" i="2"/>
  <c r="JA98" i="2" s="1"/>
  <c r="JA99" i="2" s="1"/>
  <c r="JA284" i="2" s="1"/>
  <c r="JA297" i="2" s="1"/>
  <c r="DC15" i="2"/>
  <c r="DE15" i="2" s="1"/>
  <c r="DC25" i="2"/>
  <c r="DE25" i="2" s="1"/>
  <c r="GX31" i="2"/>
  <c r="GZ31" i="2" s="1"/>
  <c r="EV43" i="2"/>
  <c r="FB43" i="2" s="1"/>
  <c r="FD43" i="2" s="1"/>
  <c r="DC52" i="2"/>
  <c r="AW61" i="2"/>
  <c r="AU75" i="2"/>
  <c r="BD82" i="2"/>
  <c r="FT82" i="2"/>
  <c r="KV66" i="2"/>
  <c r="KX66" i="2" s="1"/>
  <c r="KU66" i="2"/>
  <c r="IF71" i="2"/>
  <c r="IU71" i="2" s="1"/>
  <c r="ID71" i="2"/>
  <c r="CO74" i="2"/>
  <c r="CM74" i="2"/>
  <c r="EC74" i="2"/>
  <c r="HC74" i="2"/>
  <c r="HL75" i="2"/>
  <c r="IF77" i="2"/>
  <c r="IU77" i="2" s="1"/>
  <c r="HO77" i="2"/>
  <c r="JG80" i="2"/>
  <c r="IY80" i="2"/>
  <c r="EO81" i="2"/>
  <c r="GY81" i="2"/>
  <c r="GZ81" i="2" s="1"/>
  <c r="IG87" i="2"/>
  <c r="IT87" i="2"/>
  <c r="IV87" i="2" s="1"/>
  <c r="GA89" i="2"/>
  <c r="FS89" i="2"/>
  <c r="HO92" i="2"/>
  <c r="IF92" i="2"/>
  <c r="IU92" i="2" s="1"/>
  <c r="CF108" i="2"/>
  <c r="CG106" i="2"/>
  <c r="GX9" i="2"/>
  <c r="GZ9" i="2" s="1"/>
  <c r="EK97" i="2"/>
  <c r="EK98" i="2" s="1"/>
  <c r="EK99" i="2" s="1"/>
  <c r="GX17" i="2"/>
  <c r="GZ17" i="2" s="1"/>
  <c r="GX22" i="2"/>
  <c r="GZ22" i="2" s="1"/>
  <c r="DC23" i="2"/>
  <c r="DE23" i="2" s="1"/>
  <c r="AL29" i="2"/>
  <c r="GX34" i="2"/>
  <c r="GZ34" i="2" s="1"/>
  <c r="GX37" i="2"/>
  <c r="GZ37" i="2" s="1"/>
  <c r="X43" i="2"/>
  <c r="AM43" i="2" s="1"/>
  <c r="DY43" i="2" s="1"/>
  <c r="GX44" i="2"/>
  <c r="GZ44" i="2" s="1"/>
  <c r="GX59" i="2"/>
  <c r="GX60" i="2"/>
  <c r="FM61" i="2"/>
  <c r="FK75" i="2"/>
  <c r="HA82" i="2"/>
  <c r="JI82" i="2"/>
  <c r="JK75" i="2"/>
  <c r="BH64" i="2"/>
  <c r="BF64" i="2"/>
  <c r="KV67" i="2"/>
  <c r="KX67" i="2" s="1"/>
  <c r="KU67" i="2"/>
  <c r="CC68" i="2"/>
  <c r="BR68" i="2"/>
  <c r="IF68" i="2"/>
  <c r="IU68" i="2" s="1"/>
  <c r="HF68" i="2"/>
  <c r="EO73" i="2"/>
  <c r="GY73" i="2"/>
  <c r="GZ73" i="2" s="1"/>
  <c r="CB74" i="2"/>
  <c r="CD74" i="2" s="1"/>
  <c r="BR74" i="2"/>
  <c r="HX123" i="2"/>
  <c r="HV127" i="2"/>
  <c r="IB123" i="2"/>
  <c r="BA254" i="2"/>
  <c r="BC214" i="2"/>
  <c r="BG214" i="2"/>
  <c r="GX8" i="2"/>
  <c r="GZ8" i="2" s="1"/>
  <c r="HO9" i="2"/>
  <c r="IE10" i="2"/>
  <c r="GW11" i="2"/>
  <c r="EO12" i="2"/>
  <c r="EO13" i="2"/>
  <c r="F97" i="2"/>
  <c r="F98" i="2" s="1"/>
  <c r="F99" i="2" s="1"/>
  <c r="AL14" i="2"/>
  <c r="DX14" i="2" s="1"/>
  <c r="BB97" i="2"/>
  <c r="BJ97" i="2"/>
  <c r="BR14" i="2"/>
  <c r="BZ97" i="2"/>
  <c r="BZ98" i="2" s="1"/>
  <c r="BZ99" i="2" s="1"/>
  <c r="CH97" i="2"/>
  <c r="CX97" i="2"/>
  <c r="CX98" i="2" s="1"/>
  <c r="CX99" i="2" s="1"/>
  <c r="DF97" i="2"/>
  <c r="ED97" i="2"/>
  <c r="ET97" i="2"/>
  <c r="FB14" i="2"/>
  <c r="FD14" i="2" s="1"/>
  <c r="FR97" i="2"/>
  <c r="FZ14" i="2"/>
  <c r="GB14" i="2" s="1"/>
  <c r="GP14" i="2"/>
  <c r="GQ14" i="2" s="1"/>
  <c r="IL97" i="2"/>
  <c r="JJ97" i="2"/>
  <c r="JR14" i="2"/>
  <c r="JT14" i="2" s="1"/>
  <c r="KH97" i="2"/>
  <c r="KH98" i="2" s="1"/>
  <c r="KH99" i="2" s="1"/>
  <c r="KP97" i="2"/>
  <c r="AN15" i="2"/>
  <c r="GX16" i="2"/>
  <c r="GZ16" i="2" s="1"/>
  <c r="HO17" i="2"/>
  <c r="D18" i="2"/>
  <c r="CN18" i="2"/>
  <c r="CP18" i="2" s="1"/>
  <c r="IB18" i="2"/>
  <c r="ID18" i="2" s="1"/>
  <c r="KF18" i="2"/>
  <c r="AN20" i="2"/>
  <c r="DC20" i="2"/>
  <c r="DE20" i="2" s="1"/>
  <c r="HR21" i="2"/>
  <c r="IT21" i="2"/>
  <c r="IV21" i="2" s="1"/>
  <c r="JF21" i="2"/>
  <c r="JH21" i="2" s="1"/>
  <c r="HO22" i="2"/>
  <c r="D23" i="2"/>
  <c r="CV23" i="2"/>
  <c r="IB23" i="2"/>
  <c r="ID23" i="2" s="1"/>
  <c r="KF23" i="2"/>
  <c r="AN25" i="2"/>
  <c r="IY25" i="2"/>
  <c r="JZ25" i="2"/>
  <c r="BC29" i="2"/>
  <c r="EM29" i="2"/>
  <c r="HO29" i="2"/>
  <c r="IM29" i="2"/>
  <c r="BI30" i="2"/>
  <c r="HM31" i="2"/>
  <c r="BI32" i="2"/>
  <c r="Y33" i="2"/>
  <c r="BI33" i="2"/>
  <c r="HO34" i="2"/>
  <c r="HO37" i="2"/>
  <c r="KW37" i="2"/>
  <c r="LF37" i="2" s="1"/>
  <c r="FO38" i="2"/>
  <c r="GY38" i="2" s="1"/>
  <c r="BI40" i="2"/>
  <c r="JQ40" i="2"/>
  <c r="BI41" i="2"/>
  <c r="GA41" i="2"/>
  <c r="GY41" i="2" s="1"/>
  <c r="BI42" i="2"/>
  <c r="DQ43" i="2"/>
  <c r="EG43" i="2"/>
  <c r="EW43" i="2"/>
  <c r="FC43" i="2" s="1"/>
  <c r="GY43" i="2" s="1"/>
  <c r="JM43" i="2"/>
  <c r="JS43" i="2" s="1"/>
  <c r="KS43" i="2"/>
  <c r="KU43" i="2" s="1"/>
  <c r="HO44" i="2"/>
  <c r="EO45" i="2"/>
  <c r="AE46" i="2"/>
  <c r="BI46" i="2"/>
  <c r="EO47" i="2"/>
  <c r="BU48" i="2"/>
  <c r="CC48" i="2"/>
  <c r="DD48" i="2" s="1"/>
  <c r="DE48" i="2" s="1"/>
  <c r="K49" i="2"/>
  <c r="S49" i="2"/>
  <c r="AQ49" i="2"/>
  <c r="BO49" i="2"/>
  <c r="CM49" i="2"/>
  <c r="DC49" i="2"/>
  <c r="DK49" i="2"/>
  <c r="EI49" i="2"/>
  <c r="FG49" i="2"/>
  <c r="FO49" i="2"/>
  <c r="GY49" i="2" s="1"/>
  <c r="GE49" i="2"/>
  <c r="HC49" i="2"/>
  <c r="IA49" i="2"/>
  <c r="IY49" i="2"/>
  <c r="JG49" i="2"/>
  <c r="JH49" i="2" s="1"/>
  <c r="JW49" i="2"/>
  <c r="GO50" i="2"/>
  <c r="GQ50" i="2" s="1"/>
  <c r="HE50" i="2"/>
  <c r="IF50" i="2" s="1"/>
  <c r="IU50" i="2" s="1"/>
  <c r="KO50" i="2"/>
  <c r="DC51" i="2"/>
  <c r="DE51" i="2" s="1"/>
  <c r="DD52" i="2"/>
  <c r="DY52" i="2" s="1"/>
  <c r="LF52" i="2" s="1"/>
  <c r="GX53" i="2"/>
  <c r="GZ53" i="2" s="1"/>
  <c r="KF53" i="2"/>
  <c r="GX54" i="2"/>
  <c r="GZ54" i="2" s="1"/>
  <c r="AQ55" i="2"/>
  <c r="BG55" i="2"/>
  <c r="BI55" i="2" s="1"/>
  <c r="HC55" i="2"/>
  <c r="IQ55" i="2"/>
  <c r="IS55" i="2" s="1"/>
  <c r="JW55" i="2"/>
  <c r="KE55" i="2"/>
  <c r="KW55" i="2" s="1"/>
  <c r="KX55" i="2" s="1"/>
  <c r="EO56" i="2"/>
  <c r="BI58" i="2"/>
  <c r="GY59" i="2"/>
  <c r="LF59" i="2" s="1"/>
  <c r="HO59" i="2"/>
  <c r="GY60" i="2"/>
  <c r="LF60" i="2" s="1"/>
  <c r="HO60" i="2"/>
  <c r="G61" i="2"/>
  <c r="O75" i="2"/>
  <c r="O82" i="2" s="1"/>
  <c r="Y61" i="2"/>
  <c r="W75" i="2"/>
  <c r="AF82" i="2"/>
  <c r="BE75" i="2"/>
  <c r="BE82" i="2" s="1"/>
  <c r="BM82" i="2"/>
  <c r="BO82" i="2" s="1"/>
  <c r="BO75" i="2"/>
  <c r="CE82" i="2"/>
  <c r="CG82" i="2" s="1"/>
  <c r="CG75" i="2"/>
  <c r="CM61" i="2"/>
  <c r="CV61" i="2"/>
  <c r="DV61" i="2"/>
  <c r="DW61" i="2" s="1"/>
  <c r="EE82" i="2"/>
  <c r="EN82" i="2" s="1"/>
  <c r="EN75" i="2"/>
  <c r="EM61" i="2"/>
  <c r="EO61" i="2" s="1"/>
  <c r="EV82" i="2"/>
  <c r="EX82" i="2" s="1"/>
  <c r="EX75" i="2"/>
  <c r="FU75" i="2"/>
  <c r="FU82" i="2" s="1"/>
  <c r="GC82" i="2"/>
  <c r="GE82" i="2" s="1"/>
  <c r="GE75" i="2"/>
  <c r="GL75" i="2"/>
  <c r="GT61" i="2"/>
  <c r="HB75" i="2"/>
  <c r="HC75" i="2" s="1"/>
  <c r="HS75" i="2"/>
  <c r="IA61" i="2"/>
  <c r="IJ61" i="2"/>
  <c r="JR61" i="2"/>
  <c r="JT61" i="2" s="1"/>
  <c r="KI61" i="2"/>
  <c r="KQ75" i="2"/>
  <c r="KQ82" i="2" s="1"/>
  <c r="LD61" i="2"/>
  <c r="LB75" i="2"/>
  <c r="BI64" i="2"/>
  <c r="FC64" i="2"/>
  <c r="DD65" i="2"/>
  <c r="DY65" i="2" s="1"/>
  <c r="KV65" i="2"/>
  <c r="KX65" i="2" s="1"/>
  <c r="KU65" i="2"/>
  <c r="BU68" i="2"/>
  <c r="CB68" i="2"/>
  <c r="CD68" i="2" s="1"/>
  <c r="CS68" i="2"/>
  <c r="CZ68" i="2"/>
  <c r="DB68" i="2" s="1"/>
  <c r="EN68" i="2"/>
  <c r="EF68" i="2"/>
  <c r="KV68" i="2"/>
  <c r="IE69" i="2"/>
  <c r="HO69" i="2"/>
  <c r="IE71" i="2"/>
  <c r="CP74" i="2"/>
  <c r="IE74" i="2"/>
  <c r="HF74" i="2"/>
  <c r="JF74" i="2"/>
  <c r="JH74" i="2" s="1"/>
  <c r="JZ75" i="2"/>
  <c r="DY77" i="2"/>
  <c r="DZ77" i="2" s="1"/>
  <c r="DE77" i="2"/>
  <c r="KW78" i="2"/>
  <c r="KU78" i="2"/>
  <c r="IT79" i="2"/>
  <c r="AQ80" i="2"/>
  <c r="CO80" i="2"/>
  <c r="CP80" i="2" s="1"/>
  <c r="EX80" i="2"/>
  <c r="FV80" i="2"/>
  <c r="HM80" i="2"/>
  <c r="AP82" i="2"/>
  <c r="BV82" i="2"/>
  <c r="BX82" i="2" s="1"/>
  <c r="GX83" i="2"/>
  <c r="GZ83" i="2" s="1"/>
  <c r="DD85" i="2"/>
  <c r="DY85" i="2" s="1"/>
  <c r="GQ85" i="2"/>
  <c r="IE85" i="2"/>
  <c r="HO85" i="2"/>
  <c r="AN86" i="2"/>
  <c r="GZ87" i="2"/>
  <c r="IQ96" i="2"/>
  <c r="IP96" i="2"/>
  <c r="R108" i="2"/>
  <c r="R128" i="2" s="1"/>
  <c r="AM106" i="2"/>
  <c r="AN116" i="2"/>
  <c r="DY116" i="2"/>
  <c r="LF116" i="2" s="1"/>
  <c r="ER125" i="2"/>
  <c r="FY127" i="2"/>
  <c r="FZ127" i="2"/>
  <c r="JF127" i="2"/>
  <c r="KV129" i="2"/>
  <c r="KX129" i="2" s="1"/>
  <c r="KU129" i="2"/>
  <c r="DC130" i="2"/>
  <c r="BI130" i="2"/>
  <c r="HE164" i="2"/>
  <c r="HS164" i="2"/>
  <c r="HU153" i="2"/>
  <c r="IB153" i="2"/>
  <c r="ID153" i="2" s="1"/>
  <c r="G14" i="2"/>
  <c r="O97" i="2"/>
  <c r="O98" i="2" s="1"/>
  <c r="O99" i="2" s="1"/>
  <c r="AE14" i="2"/>
  <c r="AM14" i="2"/>
  <c r="DY14" i="2" s="1"/>
  <c r="BC14" i="2"/>
  <c r="BK97" i="2"/>
  <c r="BK98" i="2" s="1"/>
  <c r="BK99" i="2" s="1"/>
  <c r="CA14" i="2"/>
  <c r="CY14" i="2"/>
  <c r="EU14" i="2"/>
  <c r="FS14" i="2"/>
  <c r="HO14" i="2"/>
  <c r="HW97" i="2"/>
  <c r="HW98" i="2" s="1"/>
  <c r="HW99" i="2" s="1"/>
  <c r="IM14" i="2"/>
  <c r="JC14" i="2"/>
  <c r="JK14" i="2"/>
  <c r="KI14" i="2"/>
  <c r="KQ97" i="2"/>
  <c r="KQ98" i="2" s="1"/>
  <c r="KQ99" i="2" s="1"/>
  <c r="HO16" i="2"/>
  <c r="EC18" i="2"/>
  <c r="JY18" i="2"/>
  <c r="JY97" i="2" s="1"/>
  <c r="JY98" i="2" s="1"/>
  <c r="JY99" i="2" s="1"/>
  <c r="KO18" i="2"/>
  <c r="DC19" i="2"/>
  <c r="KU19" i="2"/>
  <c r="AN21" i="2"/>
  <c r="DC21" i="2"/>
  <c r="EC23" i="2"/>
  <c r="KO23" i="2"/>
  <c r="DC24" i="2"/>
  <c r="KU24" i="2"/>
  <c r="DC26" i="2"/>
  <c r="DC27" i="2"/>
  <c r="DC28" i="2"/>
  <c r="CJ29" i="2"/>
  <c r="DH29" i="2"/>
  <c r="GX30" i="2"/>
  <c r="GZ30" i="2" s="1"/>
  <c r="GX32" i="2"/>
  <c r="GZ32" i="2" s="1"/>
  <c r="GX33" i="2"/>
  <c r="GZ33" i="2" s="1"/>
  <c r="GX35" i="2"/>
  <c r="GZ35" i="2" s="1"/>
  <c r="FD36" i="2"/>
  <c r="FD38" i="2"/>
  <c r="EI39" i="2"/>
  <c r="GX40" i="2"/>
  <c r="JR40" i="2"/>
  <c r="JT40" i="2" s="1"/>
  <c r="EX42" i="2"/>
  <c r="J43" i="2"/>
  <c r="P46" i="2"/>
  <c r="AN48" i="2"/>
  <c r="CD48" i="2"/>
  <c r="GX48" i="2"/>
  <c r="D49" i="2"/>
  <c r="AB49" i="2"/>
  <c r="AZ49" i="2"/>
  <c r="BX49" i="2"/>
  <c r="CV49" i="2"/>
  <c r="DT49" i="2"/>
  <c r="ER49" i="2"/>
  <c r="GN49" i="2"/>
  <c r="HL49" i="2"/>
  <c r="IJ49" i="2"/>
  <c r="KF49" i="2"/>
  <c r="KV49" i="2"/>
  <c r="KX49" i="2" s="1"/>
  <c r="LD49" i="2"/>
  <c r="BR50" i="2"/>
  <c r="HF50" i="2"/>
  <c r="AN51" i="2"/>
  <c r="HO53" i="2"/>
  <c r="HO54" i="2"/>
  <c r="D55" i="2"/>
  <c r="CV55" i="2"/>
  <c r="DT55" i="2"/>
  <c r="HL55" i="2"/>
  <c r="KF55" i="2"/>
  <c r="AN57" i="2"/>
  <c r="DD57" i="2"/>
  <c r="DY57" i="2" s="1"/>
  <c r="LF57" i="2" s="1"/>
  <c r="GX58" i="2"/>
  <c r="GZ58" i="2" s="1"/>
  <c r="ID58" i="2"/>
  <c r="H82" i="2"/>
  <c r="J75" i="2"/>
  <c r="P61" i="2"/>
  <c r="AG75" i="2"/>
  <c r="AG82" i="2" s="1"/>
  <c r="AO82" i="2"/>
  <c r="AQ75" i="2"/>
  <c r="BF61" i="2"/>
  <c r="CW82" i="2"/>
  <c r="CY82" i="2" s="1"/>
  <c r="CY75" i="2"/>
  <c r="EF61" i="2"/>
  <c r="FE82" i="2"/>
  <c r="FG75" i="2"/>
  <c r="FN75" i="2"/>
  <c r="FN61" i="2"/>
  <c r="FV61" i="2"/>
  <c r="GU82" i="2"/>
  <c r="GW82" i="2" s="1"/>
  <c r="GW75" i="2"/>
  <c r="HL61" i="2"/>
  <c r="IQ75" i="2"/>
  <c r="IS75" i="2" s="1"/>
  <c r="IK82" i="2"/>
  <c r="IM75" i="2"/>
  <c r="JB61" i="2"/>
  <c r="JK61" i="2"/>
  <c r="KJ82" i="2"/>
  <c r="KR61" i="2"/>
  <c r="DC62" i="2"/>
  <c r="IE62" i="2"/>
  <c r="HO62" i="2"/>
  <c r="DV64" i="2"/>
  <c r="DT64" i="2"/>
  <c r="JR64" i="2"/>
  <c r="JT64" i="2" s="1"/>
  <c r="JQ64" i="2"/>
  <c r="DX66" i="2"/>
  <c r="AM68" i="2"/>
  <c r="JK68" i="2"/>
  <c r="IF69" i="2"/>
  <c r="IU69" i="2" s="1"/>
  <c r="EO70" i="2"/>
  <c r="GX70" i="2"/>
  <c r="IF70" i="2"/>
  <c r="IU70" i="2" s="1"/>
  <c r="ID70" i="2"/>
  <c r="IV73" i="2"/>
  <c r="KC74" i="2"/>
  <c r="BP75" i="2"/>
  <c r="CV75" i="2"/>
  <c r="EB75" i="2"/>
  <c r="HT75" i="2"/>
  <c r="KX78" i="2"/>
  <c r="IF79" i="2"/>
  <c r="IU79" i="2" s="1"/>
  <c r="HO79" i="2"/>
  <c r="IG81" i="2"/>
  <c r="GX84" i="2"/>
  <c r="GZ84" i="2" s="1"/>
  <c r="FC89" i="2"/>
  <c r="EU89" i="2"/>
  <c r="IR89" i="2"/>
  <c r="IM89" i="2"/>
  <c r="KA105" i="2"/>
  <c r="KC105" i="2" s="1"/>
  <c r="JW105" i="2"/>
  <c r="JU108" i="2"/>
  <c r="AH108" i="2"/>
  <c r="AF128" i="2"/>
  <c r="ID205" i="2"/>
  <c r="IE205" i="2"/>
  <c r="FD11" i="2"/>
  <c r="JZ11" i="2"/>
  <c r="JW10" i="2"/>
  <c r="HO11" i="2"/>
  <c r="JE11" i="2"/>
  <c r="KA11" i="2"/>
  <c r="KC11" i="2" s="1"/>
  <c r="DC12" i="2"/>
  <c r="DC13" i="2"/>
  <c r="H97" i="2"/>
  <c r="P14" i="2"/>
  <c r="X97" i="2"/>
  <c r="X98" i="2" s="1"/>
  <c r="X99" i="2" s="1"/>
  <c r="AF97" i="2"/>
  <c r="AV97" i="2"/>
  <c r="AV98" i="2" s="1"/>
  <c r="AV99" i="2" s="1"/>
  <c r="BD97" i="2"/>
  <c r="BL14" i="2"/>
  <c r="BT97" i="2"/>
  <c r="BT98" i="2" s="1"/>
  <c r="BT99" i="2" s="1"/>
  <c r="CJ14" i="2"/>
  <c r="CZ14" i="2"/>
  <c r="DH14" i="2"/>
  <c r="DP97" i="2"/>
  <c r="EF14" i="2"/>
  <c r="EN14" i="2"/>
  <c r="EV97" i="2"/>
  <c r="FL97" i="2"/>
  <c r="FL98" i="2" s="1"/>
  <c r="FL99" i="2" s="1"/>
  <c r="FT97" i="2"/>
  <c r="GJ97" i="2"/>
  <c r="GJ98" i="2" s="1"/>
  <c r="GJ99" i="2" s="1"/>
  <c r="GR97" i="2"/>
  <c r="HX14" i="2"/>
  <c r="IF14" i="2"/>
  <c r="IU14" i="2" s="1"/>
  <c r="JD97" i="2"/>
  <c r="JD98" i="2" s="1"/>
  <c r="JD99" i="2" s="1"/>
  <c r="KJ97" i="2"/>
  <c r="KR14" i="2"/>
  <c r="KZ97" i="2"/>
  <c r="KZ98" i="2" s="1"/>
  <c r="KZ99" i="2" s="1"/>
  <c r="GX15" i="2"/>
  <c r="GZ15" i="2" s="1"/>
  <c r="JW16" i="2"/>
  <c r="JZ17" i="2"/>
  <c r="BR18" i="2"/>
  <c r="FB18" i="2"/>
  <c r="FD18" i="2" s="1"/>
  <c r="FZ18" i="2"/>
  <c r="GB18" i="2" s="1"/>
  <c r="HF18" i="2"/>
  <c r="JR18" i="2"/>
  <c r="JT18" i="2" s="1"/>
  <c r="IY20" i="2"/>
  <c r="KU20" i="2"/>
  <c r="DD21" i="2"/>
  <c r="DY21" i="2" s="1"/>
  <c r="LF21" i="2" s="1"/>
  <c r="BR23" i="2"/>
  <c r="DV23" i="2"/>
  <c r="DW23" i="2" s="1"/>
  <c r="FB23" i="2"/>
  <c r="FD23" i="2" s="1"/>
  <c r="FZ23" i="2"/>
  <c r="GB23" i="2" s="1"/>
  <c r="HF23" i="2"/>
  <c r="HN23" i="2"/>
  <c r="IF23" i="2" s="1"/>
  <c r="IU23" i="2" s="1"/>
  <c r="JR23" i="2"/>
  <c r="JT23" i="2" s="1"/>
  <c r="KB25" i="2"/>
  <c r="KC25" i="2" s="1"/>
  <c r="KU28" i="2"/>
  <c r="IW29" i="2"/>
  <c r="JU29" i="2"/>
  <c r="HO30" i="2"/>
  <c r="G32" i="2"/>
  <c r="HO32" i="2"/>
  <c r="HO33" i="2"/>
  <c r="HO35" i="2"/>
  <c r="GK36" i="2"/>
  <c r="HO36" i="2"/>
  <c r="HO38" i="2"/>
  <c r="GY40" i="2"/>
  <c r="HO40" i="2"/>
  <c r="AQ43" i="2"/>
  <c r="HC43" i="2"/>
  <c r="AH47" i="2"/>
  <c r="DC47" i="2"/>
  <c r="GY48" i="2"/>
  <c r="HO48" i="2"/>
  <c r="CO49" i="2"/>
  <c r="DD49" i="2" s="1"/>
  <c r="DM49" i="2"/>
  <c r="DN49" i="2" s="1"/>
  <c r="DU49" i="2"/>
  <c r="DW49" i="2" s="1"/>
  <c r="GO49" i="2"/>
  <c r="GQ49" i="2" s="1"/>
  <c r="HM49" i="2"/>
  <c r="HO49" i="2" s="1"/>
  <c r="CQ50" i="2"/>
  <c r="EE50" i="2"/>
  <c r="EN50" i="2" s="1"/>
  <c r="GY50" i="2" s="1"/>
  <c r="EM50" i="2"/>
  <c r="AT52" i="2"/>
  <c r="GX52" i="2"/>
  <c r="EC55" i="2"/>
  <c r="GO55" i="2"/>
  <c r="GQ55" i="2" s="1"/>
  <c r="HU55" i="2"/>
  <c r="DC56" i="2"/>
  <c r="KU56" i="2"/>
  <c r="HO58" i="2"/>
  <c r="KU60" i="2"/>
  <c r="I82" i="2"/>
  <c r="AM82" i="2" s="1"/>
  <c r="AM75" i="2"/>
  <c r="Q82" i="2"/>
  <c r="S82" i="2" s="1"/>
  <c r="S75" i="2"/>
  <c r="Z75" i="2"/>
  <c r="BG61" i="2"/>
  <c r="BI61" i="2" s="1"/>
  <c r="BO61" i="2"/>
  <c r="BX61" i="2"/>
  <c r="CG61" i="2"/>
  <c r="CO61" i="2"/>
  <c r="CP61" i="2" s="1"/>
  <c r="DG75" i="2"/>
  <c r="DH75" i="2" s="1"/>
  <c r="DQ61" i="2"/>
  <c r="DO75" i="2"/>
  <c r="EG75" i="2"/>
  <c r="EP75" i="2"/>
  <c r="FO61" i="2"/>
  <c r="GY61" i="2" s="1"/>
  <c r="FW82" i="2"/>
  <c r="FY82" i="2" s="1"/>
  <c r="FY75" i="2"/>
  <c r="GE61" i="2"/>
  <c r="GN61" i="2"/>
  <c r="HM61" i="2"/>
  <c r="HU61" i="2"/>
  <c r="JE61" i="2"/>
  <c r="JC75" i="2"/>
  <c r="JL82" i="2"/>
  <c r="JN82" i="2" s="1"/>
  <c r="JN75" i="2"/>
  <c r="KB61" i="2"/>
  <c r="KC61" i="2" s="1"/>
  <c r="KK75" i="2"/>
  <c r="KK82" i="2" s="1"/>
  <c r="DY62" i="2"/>
  <c r="DW62" i="2"/>
  <c r="IU62" i="2"/>
  <c r="DD63" i="2"/>
  <c r="DY63" i="2" s="1"/>
  <c r="DN64" i="2"/>
  <c r="FZ64" i="2"/>
  <c r="GB64" i="2" s="1"/>
  <c r="FY64" i="2"/>
  <c r="KW64" i="2"/>
  <c r="KF64" i="2"/>
  <c r="GX65" i="2"/>
  <c r="DD66" i="2"/>
  <c r="DY66" i="2" s="1"/>
  <c r="IV66" i="2"/>
  <c r="IV67" i="2"/>
  <c r="CP68" i="2"/>
  <c r="DU68" i="2"/>
  <c r="DW68" i="2" s="1"/>
  <c r="IE70" i="2"/>
  <c r="DX71" i="2"/>
  <c r="GY71" i="2"/>
  <c r="DC72" i="2"/>
  <c r="GX72" i="2"/>
  <c r="IF72" i="2"/>
  <c r="FO74" i="2"/>
  <c r="FP74" i="2" s="1"/>
  <c r="FG74" i="2"/>
  <c r="GH74" i="2"/>
  <c r="GO74" i="2"/>
  <c r="GQ74" i="2" s="1"/>
  <c r="KB74" i="2"/>
  <c r="JW74" i="2"/>
  <c r="KT74" i="2"/>
  <c r="KW74" i="2" s="1"/>
  <c r="HV75" i="2"/>
  <c r="DY79" i="2"/>
  <c r="DZ79" i="2" s="1"/>
  <c r="DE79" i="2"/>
  <c r="CZ80" i="2"/>
  <c r="DV80" i="2"/>
  <c r="DW80" i="2" s="1"/>
  <c r="DQ80" i="2"/>
  <c r="GP80" i="2"/>
  <c r="GK80" i="2"/>
  <c r="LA80" i="2"/>
  <c r="AX82" i="2"/>
  <c r="AZ82" i="2" s="1"/>
  <c r="IH82" i="2"/>
  <c r="IJ82" i="2" s="1"/>
  <c r="DC85" i="2"/>
  <c r="KX86" i="2"/>
  <c r="DE87" i="2"/>
  <c r="IX89" i="2"/>
  <c r="JG88" i="2"/>
  <c r="JH88" i="2" s="1"/>
  <c r="IY88" i="2"/>
  <c r="BI90" i="2"/>
  <c r="DD90" i="2"/>
  <c r="DY90" i="2" s="1"/>
  <c r="LF90" i="2" s="1"/>
  <c r="KF96" i="2"/>
  <c r="AN95" i="2"/>
  <c r="BG96" i="2"/>
  <c r="BF96" i="2"/>
  <c r="DL96" i="2"/>
  <c r="DN96" i="2" s="1"/>
  <c r="DH96" i="2"/>
  <c r="AN112" i="2"/>
  <c r="BI112" i="2"/>
  <c r="DC112" i="2"/>
  <c r="DV114" i="2"/>
  <c r="DT114" i="2"/>
  <c r="DS121" i="2"/>
  <c r="DV121" i="2" s="1"/>
  <c r="HO8" i="2"/>
  <c r="EO10" i="2"/>
  <c r="DC9" i="2"/>
  <c r="KA9" i="2"/>
  <c r="KC9" i="2" s="1"/>
  <c r="DC10" i="2"/>
  <c r="KU13" i="2"/>
  <c r="I97" i="2"/>
  <c r="Y14" i="2"/>
  <c r="AG97" i="2"/>
  <c r="AG98" i="2" s="1"/>
  <c r="AG99" i="2" s="1"/>
  <c r="AO97" i="2"/>
  <c r="AW14" i="2"/>
  <c r="BE97" i="2"/>
  <c r="BE98" i="2" s="1"/>
  <c r="BE99" i="2" s="1"/>
  <c r="BM97" i="2"/>
  <c r="BU14" i="2"/>
  <c r="CC14" i="2"/>
  <c r="CD14" i="2" s="1"/>
  <c r="CS14" i="2"/>
  <c r="DA14" i="2"/>
  <c r="DQ14" i="2"/>
  <c r="EW97" i="2"/>
  <c r="EW98" i="2" s="1"/>
  <c r="EW99" i="2" s="1"/>
  <c r="FE97" i="2"/>
  <c r="FM14" i="2"/>
  <c r="FU97" i="2"/>
  <c r="FU98" i="2" s="1"/>
  <c r="FU99" i="2" s="1"/>
  <c r="GC97" i="2"/>
  <c r="GK14" i="2"/>
  <c r="GS97" i="2"/>
  <c r="GS98" i="2" s="1"/>
  <c r="GS99" i="2" s="1"/>
  <c r="HA97" i="2"/>
  <c r="HI14" i="2"/>
  <c r="IO97" i="2"/>
  <c r="IO98" i="2" s="1"/>
  <c r="IO99" i="2" s="1"/>
  <c r="JM97" i="2"/>
  <c r="JM98" i="2" s="1"/>
  <c r="JM99" i="2" s="1"/>
  <c r="KK97" i="2"/>
  <c r="KK98" i="2" s="1"/>
  <c r="KK99" i="2" s="1"/>
  <c r="KS14" i="2"/>
  <c r="KU14" i="2" s="1"/>
  <c r="LA14" i="2"/>
  <c r="HO15" i="2"/>
  <c r="GY25" i="2"/>
  <c r="GZ25" i="2" s="1"/>
  <c r="HO25" i="2"/>
  <c r="KU25" i="2"/>
  <c r="KU26" i="2"/>
  <c r="KU27" i="2"/>
  <c r="DX32" i="2"/>
  <c r="ID39" i="2"/>
  <c r="FD41" i="2"/>
  <c r="ID41" i="2"/>
  <c r="FH43" i="2"/>
  <c r="KF43" i="2"/>
  <c r="DD45" i="2"/>
  <c r="DY45" i="2" s="1"/>
  <c r="LF45" i="2" s="1"/>
  <c r="GX46" i="2"/>
  <c r="GZ46" i="2" s="1"/>
  <c r="ID46" i="2"/>
  <c r="AW47" i="2"/>
  <c r="DD47" i="2"/>
  <c r="DY47" i="2" s="1"/>
  <c r="LF47" i="2" s="1"/>
  <c r="N49" i="2"/>
  <c r="AD49" i="2"/>
  <c r="AD50" i="2" s="1"/>
  <c r="AM50" i="2" s="1"/>
  <c r="BR49" i="2"/>
  <c r="HF49" i="2"/>
  <c r="GX51" i="2"/>
  <c r="GZ51" i="2" s="1"/>
  <c r="ID51" i="2"/>
  <c r="GY52" i="2"/>
  <c r="HO52" i="2"/>
  <c r="AL55" i="2"/>
  <c r="AN55" i="2" s="1"/>
  <c r="BR55" i="2"/>
  <c r="HF55" i="2"/>
  <c r="GX57" i="2"/>
  <c r="GZ57" i="2" s="1"/>
  <c r="J61" i="2"/>
  <c r="AI82" i="2"/>
  <c r="AK82" i="2" s="1"/>
  <c r="AK75" i="2"/>
  <c r="AZ61" i="2"/>
  <c r="BY82" i="2"/>
  <c r="CA82" i="2" s="1"/>
  <c r="CA75" i="2"/>
  <c r="CY61" i="2"/>
  <c r="DH61" i="2"/>
  <c r="EQ75" i="2"/>
  <c r="EQ82" i="2" s="1"/>
  <c r="EY82" i="2"/>
  <c r="FA82" i="2" s="1"/>
  <c r="FA75" i="2"/>
  <c r="GO61" i="2"/>
  <c r="GW61" i="2"/>
  <c r="HE75" i="2"/>
  <c r="HN61" i="2"/>
  <c r="IF61" i="2" s="1"/>
  <c r="IU61" i="2" s="1"/>
  <c r="IM61" i="2"/>
  <c r="JU82" i="2"/>
  <c r="JW75" i="2"/>
  <c r="KA75" i="2"/>
  <c r="KD75" i="2"/>
  <c r="KL61" i="2"/>
  <c r="IF63" i="2"/>
  <c r="IU63" i="2" s="1"/>
  <c r="ID63" i="2"/>
  <c r="DD64" i="2"/>
  <c r="DE64" i="2" s="1"/>
  <c r="AZ64" i="2"/>
  <c r="EC64" i="2"/>
  <c r="FB64" i="2"/>
  <c r="FD64" i="2" s="1"/>
  <c r="FA64" i="2"/>
  <c r="IU64" i="2"/>
  <c r="HN64" i="2"/>
  <c r="IF64" i="2" s="1"/>
  <c r="HL64" i="2"/>
  <c r="IR64" i="2"/>
  <c r="IP64" i="2"/>
  <c r="DD68" i="2"/>
  <c r="EU68" i="2"/>
  <c r="FS68" i="2"/>
  <c r="GO68" i="2"/>
  <c r="DC73" i="2"/>
  <c r="IU73" i="2"/>
  <c r="IG73" i="2"/>
  <c r="AL74" i="2"/>
  <c r="IC74" i="2"/>
  <c r="ID74" i="2" s="1"/>
  <c r="HU74" i="2"/>
  <c r="KX74" i="2"/>
  <c r="KN75" i="2"/>
  <c r="GX76" i="2"/>
  <c r="IE76" i="2"/>
  <c r="KW77" i="2"/>
  <c r="KU77" i="2"/>
  <c r="IT78" i="2"/>
  <c r="IV78" i="2" s="1"/>
  <c r="GX79" i="2"/>
  <c r="GZ79" i="2" s="1"/>
  <c r="CB80" i="2"/>
  <c r="DC81" i="2"/>
  <c r="KW83" i="2"/>
  <c r="KU83" i="2"/>
  <c r="DD84" i="2"/>
  <c r="DY84" i="2" s="1"/>
  <c r="IE84" i="2"/>
  <c r="AN85" i="2"/>
  <c r="FD92" i="2"/>
  <c r="GX92" i="2"/>
  <c r="GZ92" i="2" s="1"/>
  <c r="GX94" i="2"/>
  <c r="GX101" i="2"/>
  <c r="EO101" i="2"/>
  <c r="EV128" i="2"/>
  <c r="EX108" i="2"/>
  <c r="G113" i="2"/>
  <c r="F114" i="2"/>
  <c r="BM121" i="2"/>
  <c r="BO121" i="2" s="1"/>
  <c r="BO114" i="2"/>
  <c r="EC9" i="2"/>
  <c r="JG11" i="2"/>
  <c r="JH11" i="2" s="1"/>
  <c r="KU11" i="2"/>
  <c r="KU12" i="2"/>
  <c r="KF13" i="2"/>
  <c r="J14" i="2"/>
  <c r="AH14" i="2"/>
  <c r="BF14" i="2"/>
  <c r="BN97" i="2"/>
  <c r="BN98" i="2" s="1"/>
  <c r="BN99" i="2" s="1"/>
  <c r="CL97" i="2"/>
  <c r="CL98" i="2" s="1"/>
  <c r="CL99" i="2" s="1"/>
  <c r="CT97" i="2"/>
  <c r="DR97" i="2"/>
  <c r="EX14" i="2"/>
  <c r="FN14" i="2"/>
  <c r="FV14" i="2"/>
  <c r="GD97" i="2"/>
  <c r="GD98" i="2" s="1"/>
  <c r="GD99" i="2" s="1"/>
  <c r="GT14" i="2"/>
  <c r="HJ97" i="2"/>
  <c r="IP14" i="2"/>
  <c r="JF14" i="2"/>
  <c r="JH14" i="2" s="1"/>
  <c r="JV14" i="2"/>
  <c r="CZ18" i="2"/>
  <c r="DB18" i="2" s="1"/>
  <c r="EF18" i="2"/>
  <c r="HO20" i="2"/>
  <c r="FG29" i="2"/>
  <c r="DY32" i="2"/>
  <c r="LF32" i="2" s="1"/>
  <c r="HO39" i="2"/>
  <c r="EO41" i="2"/>
  <c r="HO41" i="2"/>
  <c r="EO42" i="2"/>
  <c r="HO42" i="2"/>
  <c r="GO43" i="2"/>
  <c r="GQ43" i="2" s="1"/>
  <c r="HU43" i="2"/>
  <c r="HO46" i="2"/>
  <c r="AM49" i="2"/>
  <c r="EM49" i="2"/>
  <c r="EU49" i="2"/>
  <c r="FS49" i="2"/>
  <c r="IU49" i="2"/>
  <c r="JK49" i="2"/>
  <c r="KA49" i="2"/>
  <c r="HO51" i="2"/>
  <c r="EM55" i="2"/>
  <c r="HO57" i="2"/>
  <c r="IW75" i="2"/>
  <c r="KV60" i="2"/>
  <c r="KX60" i="2" s="1"/>
  <c r="C75" i="2"/>
  <c r="K75" i="2"/>
  <c r="S61" i="2"/>
  <c r="AB61" i="2"/>
  <c r="BG75" i="2"/>
  <c r="BA82" i="2"/>
  <c r="BC75" i="2"/>
  <c r="CC61" i="2"/>
  <c r="BQ75" i="2"/>
  <c r="CI82" i="2"/>
  <c r="CO82" i="2" s="1"/>
  <c r="CO75" i="2"/>
  <c r="CS61" i="2"/>
  <c r="CQ75" i="2"/>
  <c r="CZ61" i="2"/>
  <c r="DI82" i="2"/>
  <c r="DI97" i="2" s="1"/>
  <c r="EA82" i="2"/>
  <c r="EC75" i="2"/>
  <c r="EI61" i="2"/>
  <c r="ER61" i="2"/>
  <c r="FQ75" i="2"/>
  <c r="FY61" i="2"/>
  <c r="GG75" i="2"/>
  <c r="GH75" i="2" s="1"/>
  <c r="GP61" i="2"/>
  <c r="HF61" i="2"/>
  <c r="IE61" i="2"/>
  <c r="IN82" i="2"/>
  <c r="IP82" i="2" s="1"/>
  <c r="IP75" i="2"/>
  <c r="JF61" i="2"/>
  <c r="JH61" i="2" s="1"/>
  <c r="JN61" i="2"/>
  <c r="KB75" i="2"/>
  <c r="KE82" i="2"/>
  <c r="KM75" i="2"/>
  <c r="KS61" i="2"/>
  <c r="KU61" i="2" s="1"/>
  <c r="KW61" i="2"/>
  <c r="GX62" i="2"/>
  <c r="EO63" i="2"/>
  <c r="GX63" i="2"/>
  <c r="GZ63" i="2" s="1"/>
  <c r="IE63" i="2"/>
  <c r="CP64" i="2"/>
  <c r="DK64" i="2"/>
  <c r="HC64" i="2"/>
  <c r="IS64" i="2"/>
  <c r="KS64" i="2"/>
  <c r="EO65" i="2"/>
  <c r="GX66" i="2"/>
  <c r="IG66" i="2"/>
  <c r="JF66" i="2"/>
  <c r="JH66" i="2" s="1"/>
  <c r="IW68" i="2"/>
  <c r="IY66" i="2"/>
  <c r="DC67" i="2"/>
  <c r="DE67" i="2" s="1"/>
  <c r="GY67" i="2"/>
  <c r="GZ67" i="2" s="1"/>
  <c r="IG67" i="2"/>
  <c r="JF67" i="2"/>
  <c r="JH67" i="2" s="1"/>
  <c r="IY67" i="2"/>
  <c r="HM68" i="2"/>
  <c r="KB68" i="2"/>
  <c r="JZ68" i="2"/>
  <c r="GY70" i="2"/>
  <c r="AM74" i="2"/>
  <c r="DY74" i="2" s="1"/>
  <c r="DT74" i="2"/>
  <c r="EN74" i="2"/>
  <c r="GY74" i="2" s="1"/>
  <c r="EI74" i="2"/>
  <c r="GA74" i="2"/>
  <c r="DD76" i="2"/>
  <c r="KX77" i="2"/>
  <c r="DX78" i="2"/>
  <c r="DD78" i="2"/>
  <c r="IF78" i="2"/>
  <c r="IU78" i="2" s="1"/>
  <c r="HO78" i="2"/>
  <c r="BF80" i="2"/>
  <c r="HC80" i="2"/>
  <c r="IP80" i="2"/>
  <c r="KB80" i="2"/>
  <c r="KC80" i="2" s="1"/>
  <c r="JV82" i="2"/>
  <c r="KB82" i="2" s="1"/>
  <c r="DX84" i="2"/>
  <c r="IU89" i="2"/>
  <c r="DC96" i="2"/>
  <c r="IQ118" i="2"/>
  <c r="IS118" i="2" s="1"/>
  <c r="IM118" i="2"/>
  <c r="IK121" i="2"/>
  <c r="GL147" i="2"/>
  <c r="GN147" i="2" s="1"/>
  <c r="GN132" i="2"/>
  <c r="HX132" i="2"/>
  <c r="KW13" i="2"/>
  <c r="KX13" i="2" s="1"/>
  <c r="S14" i="2"/>
  <c r="AA97" i="2"/>
  <c r="AA98" i="2" s="1"/>
  <c r="AA99" i="2" s="1"/>
  <c r="AI97" i="2"/>
  <c r="AY97" i="2"/>
  <c r="AY98" i="2" s="1"/>
  <c r="AY99" i="2" s="1"/>
  <c r="BG14" i="2"/>
  <c r="BI14" i="2" s="1"/>
  <c r="BW97" i="2"/>
  <c r="BW98" i="2" s="1"/>
  <c r="BW99" i="2" s="1"/>
  <c r="CE97" i="2"/>
  <c r="CU97" i="2"/>
  <c r="CU98" i="2" s="1"/>
  <c r="CU99" i="2" s="1"/>
  <c r="DC14" i="2"/>
  <c r="DE14" i="2" s="1"/>
  <c r="EQ97" i="2"/>
  <c r="EQ98" i="2" s="1"/>
  <c r="EQ99" i="2" s="1"/>
  <c r="EY97" i="2"/>
  <c r="FO14" i="2"/>
  <c r="FW97" i="2"/>
  <c r="GM97" i="2"/>
  <c r="GM98" i="2" s="1"/>
  <c r="GM99" i="2" s="1"/>
  <c r="HK97" i="2"/>
  <c r="HK98" i="2" s="1"/>
  <c r="HK99" i="2" s="1"/>
  <c r="II97" i="2"/>
  <c r="II98" i="2" s="1"/>
  <c r="II99" i="2" s="1"/>
  <c r="IQ14" i="2"/>
  <c r="IS14" i="2" s="1"/>
  <c r="LC97" i="2"/>
  <c r="LC98" i="2" s="1"/>
  <c r="LC99" i="2" s="1"/>
  <c r="KB16" i="2"/>
  <c r="KC16" i="2" s="1"/>
  <c r="HO19" i="2"/>
  <c r="IY21" i="2"/>
  <c r="CS23" i="2"/>
  <c r="HO24" i="2"/>
  <c r="HO26" i="2"/>
  <c r="HO27" i="2"/>
  <c r="HO28" i="2"/>
  <c r="KF29" i="2"/>
  <c r="AL33" i="2"/>
  <c r="KB49" i="2"/>
  <c r="D61" i="2"/>
  <c r="AC75" i="2"/>
  <c r="AK61" i="2"/>
  <c r="AS75" i="2"/>
  <c r="AS82" i="2" s="1"/>
  <c r="AS97" i="2" s="1"/>
  <c r="AS98" i="2" s="1"/>
  <c r="AS99" i="2" s="1"/>
  <c r="CA61" i="2"/>
  <c r="CJ61" i="2"/>
  <c r="CR75" i="2"/>
  <c r="DA61" i="2"/>
  <c r="DJ75" i="2"/>
  <c r="DJ82" i="2" s="1"/>
  <c r="DJ97" i="2" s="1"/>
  <c r="DJ98" i="2" s="1"/>
  <c r="DJ99" i="2" s="1"/>
  <c r="DS75" i="2"/>
  <c r="ES75" i="2"/>
  <c r="FA61" i="2"/>
  <c r="FI75" i="2"/>
  <c r="FI82" i="2" s="1"/>
  <c r="FI97" i="2" s="1"/>
  <c r="FI98" i="2" s="1"/>
  <c r="FI99" i="2" s="1"/>
  <c r="FZ61" i="2"/>
  <c r="GB61" i="2" s="1"/>
  <c r="HI61" i="2"/>
  <c r="HG75" i="2"/>
  <c r="HP82" i="2"/>
  <c r="HR75" i="2"/>
  <c r="JO75" i="2"/>
  <c r="JR75" i="2" s="1"/>
  <c r="JT75" i="2" s="1"/>
  <c r="KF61" i="2"/>
  <c r="IS62" i="2"/>
  <c r="AM64" i="2"/>
  <c r="DY64" i="2" s="1"/>
  <c r="J64" i="2"/>
  <c r="DW64" i="2"/>
  <c r="GP64" i="2"/>
  <c r="GY64" i="2" s="1"/>
  <c r="GN64" i="2"/>
  <c r="IE64" i="2"/>
  <c r="IG64" i="2" s="1"/>
  <c r="JW64" i="2"/>
  <c r="GY65" i="2"/>
  <c r="IG65" i="2"/>
  <c r="DC66" i="2"/>
  <c r="DE66" i="2" s="1"/>
  <c r="GY66" i="2"/>
  <c r="DC68" i="2"/>
  <c r="DE68" i="2" s="1"/>
  <c r="BC68" i="2"/>
  <c r="DM68" i="2"/>
  <c r="DN68" i="2" s="1"/>
  <c r="FN68" i="2"/>
  <c r="KC68" i="2"/>
  <c r="DX69" i="2"/>
  <c r="DX70" i="2"/>
  <c r="AT74" i="2"/>
  <c r="CV74" i="2"/>
  <c r="KU74" i="2"/>
  <c r="DX76" i="2"/>
  <c r="DY78" i="2"/>
  <c r="LF78" i="2" s="1"/>
  <c r="DE78" i="2"/>
  <c r="KW79" i="2"/>
  <c r="KU79" i="2"/>
  <c r="DA80" i="2"/>
  <c r="CS80" i="2"/>
  <c r="DM80" i="2"/>
  <c r="DN80" i="2" s="1"/>
  <c r="FO80" i="2"/>
  <c r="FP80" i="2" s="1"/>
  <c r="FG80" i="2"/>
  <c r="JH80" i="2"/>
  <c r="KV80" i="2"/>
  <c r="KF80" i="2"/>
  <c r="GF82" i="2"/>
  <c r="DC84" i="2"/>
  <c r="DE84" i="2" s="1"/>
  <c r="GX86" i="2"/>
  <c r="GY86" i="2"/>
  <c r="LF86" i="2" s="1"/>
  <c r="GQ86" i="2"/>
  <c r="IE86" i="2"/>
  <c r="HO86" i="2"/>
  <c r="FS118" i="2"/>
  <c r="FZ118" i="2"/>
  <c r="JK121" i="2"/>
  <c r="DE126" i="2"/>
  <c r="DX126" i="2"/>
  <c r="L97" i="2"/>
  <c r="L98" i="2" s="1"/>
  <c r="L99" i="2" s="1"/>
  <c r="T97" i="2"/>
  <c r="AJ97" i="2"/>
  <c r="AJ98" i="2" s="1"/>
  <c r="AJ99" i="2" s="1"/>
  <c r="AR97" i="2"/>
  <c r="CF97" i="2"/>
  <c r="CF98" i="2" s="1"/>
  <c r="CF99" i="2" s="1"/>
  <c r="DD14" i="2"/>
  <c r="EJ97" i="2"/>
  <c r="EZ97" i="2"/>
  <c r="EZ98" i="2" s="1"/>
  <c r="EZ99" i="2" s="1"/>
  <c r="FH97" i="2"/>
  <c r="FX97" i="2"/>
  <c r="FX98" i="2" s="1"/>
  <c r="FX99" i="2" s="1"/>
  <c r="GF97" i="2"/>
  <c r="HD97" i="2"/>
  <c r="IZ97" i="2"/>
  <c r="JP97" i="2"/>
  <c r="JP98" i="2" s="1"/>
  <c r="JP99" i="2" s="1"/>
  <c r="JG20" i="2"/>
  <c r="JH20" i="2" s="1"/>
  <c r="E82" i="2"/>
  <c r="G82" i="2" s="1"/>
  <c r="G75" i="2"/>
  <c r="AL61" i="2"/>
  <c r="AN61" i="2" s="1"/>
  <c r="BU61" i="2"/>
  <c r="BS75" i="2"/>
  <c r="CB61" i="2"/>
  <c r="CD61" i="2" s="1"/>
  <c r="CK82" i="2"/>
  <c r="CM82" i="2" s="1"/>
  <c r="CM75" i="2"/>
  <c r="GK61" i="2"/>
  <c r="GI75" i="2"/>
  <c r="GR82" i="2"/>
  <c r="GT82" i="2" s="1"/>
  <c r="GT75" i="2"/>
  <c r="HH82" i="2"/>
  <c r="HN82" i="2" s="1"/>
  <c r="HQ82" i="2"/>
  <c r="HQ97" i="2" s="1"/>
  <c r="HQ98" i="2" s="1"/>
  <c r="HQ99" i="2" s="1"/>
  <c r="HY82" i="2"/>
  <c r="IA82" i="2" s="1"/>
  <c r="IA75" i="2"/>
  <c r="KG82" i="2"/>
  <c r="KI82" i="2" s="1"/>
  <c r="KI75" i="2"/>
  <c r="LA61" i="2"/>
  <c r="KY75" i="2"/>
  <c r="DE63" i="2"/>
  <c r="AL64" i="2"/>
  <c r="AN64" i="2" s="1"/>
  <c r="M64" i="2"/>
  <c r="CD64" i="2"/>
  <c r="HU64" i="2"/>
  <c r="IB64" i="2"/>
  <c r="ID64" i="2" s="1"/>
  <c r="DY67" i="2"/>
  <c r="LF67" i="2" s="1"/>
  <c r="EO68" i="2"/>
  <c r="GX68" i="2"/>
  <c r="FO68" i="2"/>
  <c r="FJ68" i="2"/>
  <c r="GP68" i="2"/>
  <c r="GH68" i="2"/>
  <c r="KT68" i="2"/>
  <c r="KW68" i="2" s="1"/>
  <c r="AN69" i="2"/>
  <c r="DD69" i="2"/>
  <c r="DE69" i="2" s="1"/>
  <c r="DD70" i="2"/>
  <c r="DE70" i="2" s="1"/>
  <c r="EO71" i="2"/>
  <c r="GX71" i="2"/>
  <c r="GZ71" i="2" s="1"/>
  <c r="EO72" i="2"/>
  <c r="GY72" i="2"/>
  <c r="DM74" i="2"/>
  <c r="DN74" i="2" s="1"/>
  <c r="DK74" i="2"/>
  <c r="GX74" i="2"/>
  <c r="DY76" i="2"/>
  <c r="DE76" i="2"/>
  <c r="KW76" i="2"/>
  <c r="KX76" i="2" s="1"/>
  <c r="KU76" i="2"/>
  <c r="IG77" i="2"/>
  <c r="IT77" i="2"/>
  <c r="IV77" i="2" s="1"/>
  <c r="GZ78" i="2"/>
  <c r="KX79" i="2"/>
  <c r="AL80" i="2"/>
  <c r="AN80" i="2" s="1"/>
  <c r="CC80" i="2"/>
  <c r="BU80" i="2"/>
  <c r="GQ80" i="2"/>
  <c r="KW80" i="2"/>
  <c r="IS81" i="2"/>
  <c r="B82" i="2"/>
  <c r="B97" i="2" s="1"/>
  <c r="FF82" i="2"/>
  <c r="FO82" i="2" s="1"/>
  <c r="GX85" i="2"/>
  <c r="IE88" i="2"/>
  <c r="HO88" i="2"/>
  <c r="BH89" i="2"/>
  <c r="BC89" i="2"/>
  <c r="GZ90" i="2"/>
  <c r="IE104" i="2"/>
  <c r="HO104" i="2"/>
  <c r="E108" i="2"/>
  <c r="G105" i="2"/>
  <c r="JN131" i="2"/>
  <c r="JM132" i="2"/>
  <c r="JS131" i="2"/>
  <c r="JT131" i="2" s="1"/>
  <c r="DZ134" i="2"/>
  <c r="IX64" i="2"/>
  <c r="IX75" i="2" s="1"/>
  <c r="DX65" i="2"/>
  <c r="AL68" i="2"/>
  <c r="AN68" i="2" s="1"/>
  <c r="BG74" i="2"/>
  <c r="BI74" i="2" s="1"/>
  <c r="IQ74" i="2"/>
  <c r="IS74" i="2" s="1"/>
  <c r="HI80" i="2"/>
  <c r="KS80" i="2"/>
  <c r="KU80" i="2" s="1"/>
  <c r="HO81" i="2"/>
  <c r="EO83" i="2"/>
  <c r="JH86" i="2"/>
  <c r="DX87" i="2"/>
  <c r="DD88" i="2"/>
  <c r="DY88" i="2" s="1"/>
  <c r="LF88" i="2" s="1"/>
  <c r="CJ89" i="2"/>
  <c r="KC89" i="2"/>
  <c r="IG93" i="2"/>
  <c r="GY94" i="2"/>
  <c r="LF94" i="2" s="1"/>
  <c r="GV96" i="2"/>
  <c r="GW96" i="2" s="1"/>
  <c r="GW94" i="2"/>
  <c r="KU94" i="2"/>
  <c r="CC96" i="2"/>
  <c r="CD96" i="2" s="1"/>
  <c r="DW96" i="2"/>
  <c r="EO96" i="2"/>
  <c r="GQ101" i="2"/>
  <c r="IT102" i="2"/>
  <c r="IV102" i="2" s="1"/>
  <c r="IG102" i="2"/>
  <c r="EQ108" i="2"/>
  <c r="EQ128" i="2" s="1"/>
  <c r="ER106" i="2"/>
  <c r="GS108" i="2"/>
  <c r="GT106" i="2"/>
  <c r="HO107" i="2"/>
  <c r="IF107" i="2"/>
  <c r="IU107" i="2" s="1"/>
  <c r="BT128" i="2"/>
  <c r="CC128" i="2" s="1"/>
  <c r="BU108" i="2"/>
  <c r="CC108" i="2"/>
  <c r="DP128" i="2"/>
  <c r="DV108" i="2"/>
  <c r="DQ108" i="2"/>
  <c r="KJ128" i="2"/>
  <c r="KL108" i="2"/>
  <c r="KV111" i="2"/>
  <c r="KX111" i="2" s="1"/>
  <c r="KU111" i="2"/>
  <c r="KV112" i="2"/>
  <c r="KX112" i="2" s="1"/>
  <c r="KU112" i="2"/>
  <c r="BR114" i="2"/>
  <c r="BP121" i="2"/>
  <c r="JB114" i="2"/>
  <c r="IZ121" i="2"/>
  <c r="JB121" i="2" s="1"/>
  <c r="JM121" i="2"/>
  <c r="JS114" i="2"/>
  <c r="BI116" i="2"/>
  <c r="DC116" i="2"/>
  <c r="DE116" i="2" s="1"/>
  <c r="GN118" i="2"/>
  <c r="GY119" i="2"/>
  <c r="BC121" i="2"/>
  <c r="BA128" i="2"/>
  <c r="BG121" i="2"/>
  <c r="BO132" i="2"/>
  <c r="BW147" i="2"/>
  <c r="CC132" i="2"/>
  <c r="DR147" i="2"/>
  <c r="DT132" i="2"/>
  <c r="DD135" i="2"/>
  <c r="DY135" i="2" s="1"/>
  <c r="GX69" i="2"/>
  <c r="GZ69" i="2" s="1"/>
  <c r="DC83" i="2"/>
  <c r="DE83" i="2" s="1"/>
  <c r="KW89" i="2"/>
  <c r="DC86" i="2"/>
  <c r="DE86" i="2" s="1"/>
  <c r="IF86" i="2"/>
  <c r="IU86" i="2" s="1"/>
  <c r="AM89" i="2"/>
  <c r="BG89" i="2"/>
  <c r="BI89" i="2" s="1"/>
  <c r="BF89" i="2"/>
  <c r="IQ89" i="2"/>
  <c r="IS89" i="2" s="1"/>
  <c r="IP89" i="2"/>
  <c r="KV94" i="2"/>
  <c r="KX94" i="2" s="1"/>
  <c r="KF94" i="2"/>
  <c r="DY95" i="2"/>
  <c r="BU96" i="2"/>
  <c r="GX96" i="2"/>
  <c r="HO96" i="2"/>
  <c r="GY101" i="2"/>
  <c r="LF101" i="2" s="1"/>
  <c r="GY103" i="2"/>
  <c r="KV103" i="2"/>
  <c r="KX103" i="2" s="1"/>
  <c r="KU103" i="2"/>
  <c r="DE104" i="2"/>
  <c r="GY104" i="2"/>
  <c r="JW104" i="2"/>
  <c r="KB104" i="2"/>
  <c r="KC104" i="2" s="1"/>
  <c r="EY108" i="2"/>
  <c r="FB105" i="2"/>
  <c r="FA105" i="2"/>
  <c r="KD108" i="2"/>
  <c r="KV105" i="2"/>
  <c r="KX105" i="2" s="1"/>
  <c r="KF105" i="2"/>
  <c r="DI108" i="2"/>
  <c r="DL106" i="2"/>
  <c r="DN106" i="2" s="1"/>
  <c r="DK106" i="2"/>
  <c r="IG107" i="2"/>
  <c r="IT107" i="2"/>
  <c r="IV107" i="2" s="1"/>
  <c r="BH108" i="2"/>
  <c r="JD128" i="2"/>
  <c r="JE108" i="2"/>
  <c r="HO113" i="2"/>
  <c r="IF113" i="2"/>
  <c r="IU113" i="2" s="1"/>
  <c r="KF121" i="2"/>
  <c r="DY115" i="2"/>
  <c r="LF115" i="2" s="1"/>
  <c r="Q118" i="2"/>
  <c r="S118" i="2" s="1"/>
  <c r="S117" i="2"/>
  <c r="AL117" i="2"/>
  <c r="JN121" i="2"/>
  <c r="IG125" i="2"/>
  <c r="IT125" i="2"/>
  <c r="IV125" i="2" s="1"/>
  <c r="IE170" i="2"/>
  <c r="HO170" i="2"/>
  <c r="IH174" i="2"/>
  <c r="IJ174" i="2" s="1"/>
  <c r="IJ170" i="2"/>
  <c r="GY62" i="2"/>
  <c r="GO64" i="2"/>
  <c r="GQ64" i="2" s="1"/>
  <c r="DY71" i="2"/>
  <c r="LF71" i="2" s="1"/>
  <c r="DV74" i="2"/>
  <c r="DW74" i="2" s="1"/>
  <c r="FB74" i="2"/>
  <c r="FD74" i="2" s="1"/>
  <c r="FZ74" i="2"/>
  <c r="HN74" i="2"/>
  <c r="IF74" i="2" s="1"/>
  <c r="IU74" i="2" s="1"/>
  <c r="JR74" i="2"/>
  <c r="JT74" i="2" s="1"/>
  <c r="BH80" i="2"/>
  <c r="BI80" i="2" s="1"/>
  <c r="IB80" i="2"/>
  <c r="ID80" i="2" s="1"/>
  <c r="IR80" i="2"/>
  <c r="IS80" i="2" s="1"/>
  <c r="KF84" i="2"/>
  <c r="DY87" i="2"/>
  <c r="LF87" i="2" s="1"/>
  <c r="GX88" i="2"/>
  <c r="GZ88" i="2" s="1"/>
  <c r="CC89" i="2"/>
  <c r="CD89" i="2"/>
  <c r="DU89" i="2"/>
  <c r="DW89" i="2" s="1"/>
  <c r="GY89" i="2"/>
  <c r="IE90" i="2"/>
  <c r="DA96" i="2"/>
  <c r="DB96" i="2" s="1"/>
  <c r="JH96" i="2"/>
  <c r="BP108" i="2"/>
  <c r="CB105" i="2"/>
  <c r="BR105" i="2"/>
  <c r="GY105" i="2"/>
  <c r="HN105" i="2"/>
  <c r="IF105" i="2" s="1"/>
  <c r="IU105" i="2" s="1"/>
  <c r="HH108" i="2"/>
  <c r="EG108" i="2"/>
  <c r="EM106" i="2"/>
  <c r="EI106" i="2"/>
  <c r="EW128" i="2"/>
  <c r="HX108" i="2"/>
  <c r="L128" i="2"/>
  <c r="BJ128" i="2"/>
  <c r="BL108" i="2"/>
  <c r="LF109" i="2"/>
  <c r="EH114" i="2"/>
  <c r="EI113" i="2"/>
  <c r="EN113" i="2"/>
  <c r="GJ114" i="2"/>
  <c r="GJ121" i="2" s="1"/>
  <c r="GJ128" i="2" s="1"/>
  <c r="GP113" i="2"/>
  <c r="DW121" i="2"/>
  <c r="FW121" i="2"/>
  <c r="FY114" i="2"/>
  <c r="LD121" i="2"/>
  <c r="IC118" i="2"/>
  <c r="HU118" i="2"/>
  <c r="HN119" i="2"/>
  <c r="IF119" i="2" s="1"/>
  <c r="IU119" i="2" s="1"/>
  <c r="HI119" i="2"/>
  <c r="BH123" i="2"/>
  <c r="BI123" i="2" s="1"/>
  <c r="BF123" i="2"/>
  <c r="HO131" i="2"/>
  <c r="IE131" i="2"/>
  <c r="KO132" i="2"/>
  <c r="KM147" i="2"/>
  <c r="KS132" i="2"/>
  <c r="KU132" i="2" s="1"/>
  <c r="KV144" i="2"/>
  <c r="KX144" i="2" s="1"/>
  <c r="KU144" i="2"/>
  <c r="BR64" i="2"/>
  <c r="HF64" i="2"/>
  <c r="ID66" i="2"/>
  <c r="ID67" i="2"/>
  <c r="GY76" i="2"/>
  <c r="HO76" i="2"/>
  <c r="EC80" i="2"/>
  <c r="HO84" i="2"/>
  <c r="KW84" i="2"/>
  <c r="KX84" i="2" s="1"/>
  <c r="FD86" i="2"/>
  <c r="ID87" i="2"/>
  <c r="KU88" i="2"/>
  <c r="AL89" i="2"/>
  <c r="DC89" i="2"/>
  <c r="EF89" i="2"/>
  <c r="FB89" i="2"/>
  <c r="FD89" i="2" s="1"/>
  <c r="FM89" i="2"/>
  <c r="FZ89" i="2"/>
  <c r="GB89" i="2" s="1"/>
  <c r="GK89" i="2"/>
  <c r="LA89" i="2"/>
  <c r="EO93" i="2"/>
  <c r="LA93" i="2"/>
  <c r="JO96" i="2"/>
  <c r="JQ94" i="2"/>
  <c r="FP96" i="2"/>
  <c r="JS96" i="2"/>
  <c r="JK96" i="2"/>
  <c r="IV103" i="2"/>
  <c r="DX104" i="2"/>
  <c r="BZ128" i="2"/>
  <c r="EL108" i="2"/>
  <c r="IC108" i="2"/>
  <c r="ID110" i="2"/>
  <c r="IF110" i="2"/>
  <c r="IU110" i="2" s="1"/>
  <c r="LF110" i="2" s="1"/>
  <c r="IT111" i="2"/>
  <c r="IV111" i="2" s="1"/>
  <c r="IG111" i="2"/>
  <c r="HH114" i="2"/>
  <c r="HN112" i="2"/>
  <c r="HI112" i="2"/>
  <c r="CK121" i="2"/>
  <c r="CN114" i="2"/>
  <c r="FX121" i="2"/>
  <c r="FX128" i="2" s="1"/>
  <c r="FX283" i="2" s="1"/>
  <c r="IT115" i="2"/>
  <c r="IV115" i="2" s="1"/>
  <c r="IG115" i="2"/>
  <c r="EG118" i="2"/>
  <c r="EI118" i="2" s="1"/>
  <c r="EM117" i="2"/>
  <c r="EI117" i="2"/>
  <c r="CB118" i="2"/>
  <c r="CD118" i="2" s="1"/>
  <c r="BR118" i="2"/>
  <c r="EU118" i="2"/>
  <c r="FB118" i="2"/>
  <c r="FD118" i="2" s="1"/>
  <c r="HJ121" i="2"/>
  <c r="HL121" i="2" s="1"/>
  <c r="DX122" i="2"/>
  <c r="DE122" i="2"/>
  <c r="CV123" i="2"/>
  <c r="DA123" i="2"/>
  <c r="DD123" i="2" s="1"/>
  <c r="DY123" i="2" s="1"/>
  <c r="GB131" i="2"/>
  <c r="GX131" i="2"/>
  <c r="GZ131" i="2" s="1"/>
  <c r="JG132" i="2"/>
  <c r="GX134" i="2"/>
  <c r="EO134" i="2"/>
  <c r="KA137" i="2"/>
  <c r="KC137" i="2" s="1"/>
  <c r="JX145" i="2"/>
  <c r="JZ145" i="2" s="1"/>
  <c r="JZ137" i="2"/>
  <c r="BP164" i="2"/>
  <c r="BR153" i="2"/>
  <c r="CB153" i="2"/>
  <c r="DS164" i="2"/>
  <c r="DT153" i="2"/>
  <c r="EM64" i="2"/>
  <c r="EO64" i="2" s="1"/>
  <c r="EU64" i="2"/>
  <c r="FS64" i="2"/>
  <c r="JK64" i="2"/>
  <c r="HO66" i="2"/>
  <c r="DD72" i="2"/>
  <c r="DY72" i="2" s="1"/>
  <c r="DD73" i="2"/>
  <c r="DY73" i="2" s="1"/>
  <c r="LF73" i="2" s="1"/>
  <c r="DD81" i="2"/>
  <c r="DY81" i="2" s="1"/>
  <c r="LF81" i="2" s="1"/>
  <c r="GY85" i="2"/>
  <c r="KF89" i="2"/>
  <c r="DX88" i="2"/>
  <c r="BU89" i="2"/>
  <c r="CS89" i="2"/>
  <c r="IE89" i="2"/>
  <c r="HO89" i="2"/>
  <c r="JS89" i="2"/>
  <c r="JT89" i="2" s="1"/>
  <c r="JK89" i="2"/>
  <c r="DX90" i="2"/>
  <c r="IV91" i="2"/>
  <c r="FD94" i="2"/>
  <c r="CJ96" i="2"/>
  <c r="FC96" i="2"/>
  <c r="FD96" i="2" s="1"/>
  <c r="EU96" i="2"/>
  <c r="GA96" i="2"/>
  <c r="GB96" i="2" s="1"/>
  <c r="FS96" i="2"/>
  <c r="JN96" i="2"/>
  <c r="DN101" i="2"/>
  <c r="LF104" i="2"/>
  <c r="FP104" i="2"/>
  <c r="DY105" i="2"/>
  <c r="LF105" i="2" s="1"/>
  <c r="FY105" i="2"/>
  <c r="FW108" i="2"/>
  <c r="FZ105" i="2"/>
  <c r="GB105" i="2" s="1"/>
  <c r="IT105" i="2"/>
  <c r="IV105" i="2" s="1"/>
  <c r="IG105" i="2"/>
  <c r="IH108" i="2"/>
  <c r="IJ105" i="2"/>
  <c r="CV106" i="2"/>
  <c r="CT108" i="2"/>
  <c r="CZ106" i="2"/>
  <c r="DB106" i="2" s="1"/>
  <c r="FZ106" i="2"/>
  <c r="GB106" i="2" s="1"/>
  <c r="FV106" i="2"/>
  <c r="FT108" i="2"/>
  <c r="DD107" i="2"/>
  <c r="AZ107" i="2"/>
  <c r="AT108" i="2"/>
  <c r="GX110" i="2"/>
  <c r="GZ110" i="2" s="1"/>
  <c r="EO110" i="2"/>
  <c r="HO110" i="2"/>
  <c r="IE110" i="2"/>
  <c r="DE113" i="2"/>
  <c r="DX113" i="2"/>
  <c r="IV113" i="2"/>
  <c r="I121" i="2"/>
  <c r="J114" i="2"/>
  <c r="AM114" i="2"/>
  <c r="AH121" i="2"/>
  <c r="JX121" i="2"/>
  <c r="JZ121" i="2" s="1"/>
  <c r="JZ114" i="2"/>
  <c r="AT118" i="2"/>
  <c r="JK118" i="2"/>
  <c r="JR118" i="2"/>
  <c r="KT118" i="2"/>
  <c r="KU118" i="2" s="1"/>
  <c r="KO118" i="2"/>
  <c r="FZ119" i="2"/>
  <c r="GB119" i="2" s="1"/>
  <c r="FV119" i="2"/>
  <c r="IF120" i="2"/>
  <c r="IU120" i="2" s="1"/>
  <c r="HO120" i="2"/>
  <c r="AU127" i="2"/>
  <c r="AW123" i="2"/>
  <c r="HS147" i="2"/>
  <c r="HU132" i="2"/>
  <c r="IB132" i="2"/>
  <c r="ID132" i="2" s="1"/>
  <c r="DC149" i="2"/>
  <c r="BI149" i="2"/>
  <c r="CS74" i="2"/>
  <c r="EU80" i="2"/>
  <c r="FS80" i="2"/>
  <c r="JK80" i="2"/>
  <c r="KX85" i="2"/>
  <c r="EO87" i="2"/>
  <c r="ID88" i="2"/>
  <c r="KV88" i="2"/>
  <c r="KX88" i="2" s="1"/>
  <c r="KF88" i="2"/>
  <c r="DA89" i="2"/>
  <c r="DB89" i="2" s="1"/>
  <c r="DE90" i="2"/>
  <c r="IG91" i="2"/>
  <c r="IV92" i="2"/>
  <c r="IG94" i="2"/>
  <c r="IT94" i="2"/>
  <c r="IV94" i="2" s="1"/>
  <c r="IE95" i="2"/>
  <c r="ID95" i="2"/>
  <c r="BH96" i="2"/>
  <c r="DD96" i="2" s="1"/>
  <c r="DY96" i="2" s="1"/>
  <c r="BC96" i="2"/>
  <c r="IR96" i="2"/>
  <c r="IU96" i="2" s="1"/>
  <c r="IM96" i="2"/>
  <c r="V108" i="2"/>
  <c r="HR108" i="2"/>
  <c r="HP128" i="2"/>
  <c r="S106" i="2"/>
  <c r="AN106" i="2"/>
  <c r="FL128" i="2"/>
  <c r="FM108" i="2"/>
  <c r="IZ128" i="2"/>
  <c r="IT112" i="2"/>
  <c r="AS114" i="2"/>
  <c r="DD113" i="2"/>
  <c r="BW121" i="2"/>
  <c r="CC114" i="2"/>
  <c r="BX114" i="2"/>
  <c r="EW121" i="2"/>
  <c r="EX121" i="2" s="1"/>
  <c r="EX114" i="2"/>
  <c r="FC114" i="2"/>
  <c r="JS121" i="2"/>
  <c r="KO114" i="2"/>
  <c r="KS114" i="2"/>
  <c r="AT119" i="2"/>
  <c r="CT121" i="2"/>
  <c r="FN127" i="2"/>
  <c r="FG127" i="2"/>
  <c r="KE147" i="2"/>
  <c r="KW132" i="2"/>
  <c r="F147" i="2"/>
  <c r="G147" i="2" s="1"/>
  <c r="G132" i="2"/>
  <c r="EG147" i="2"/>
  <c r="EI132" i="2"/>
  <c r="IQ147" i="2"/>
  <c r="DC144" i="2"/>
  <c r="DE144" i="2" s="1"/>
  <c r="BI144" i="2"/>
  <c r="DZ151" i="2"/>
  <c r="DC95" i="2"/>
  <c r="DE95" i="2" s="1"/>
  <c r="KY96" i="2"/>
  <c r="LA96" i="2" s="1"/>
  <c r="KX101" i="2"/>
  <c r="DN103" i="2"/>
  <c r="DY103" i="2"/>
  <c r="LF103" i="2" s="1"/>
  <c r="CW108" i="2"/>
  <c r="CY105" i="2"/>
  <c r="HG128" i="2"/>
  <c r="HM108" i="2"/>
  <c r="BI106" i="2"/>
  <c r="KV106" i="2"/>
  <c r="KX106" i="2" s="1"/>
  <c r="KF106" i="2"/>
  <c r="X128" i="2"/>
  <c r="DA108" i="2"/>
  <c r="DW108" i="2"/>
  <c r="EK128" i="2"/>
  <c r="EK283" i="2" s="1"/>
  <c r="GV128" i="2"/>
  <c r="KH128" i="2"/>
  <c r="KI108" i="2"/>
  <c r="IS109" i="2"/>
  <c r="GX111" i="2"/>
  <c r="EO112" i="2"/>
  <c r="GY112" i="2"/>
  <c r="GI114" i="2"/>
  <c r="GO113" i="2"/>
  <c r="GQ113" i="2" s="1"/>
  <c r="GK113" i="2"/>
  <c r="K121" i="2"/>
  <c r="M121" i="2" s="1"/>
  <c r="AL114" i="2"/>
  <c r="M114" i="2"/>
  <c r="Y121" i="2"/>
  <c r="AR114" i="2"/>
  <c r="CY121" i="2"/>
  <c r="EJ121" i="2"/>
  <c r="EL121" i="2" s="1"/>
  <c r="EL114" i="2"/>
  <c r="FU121" i="2"/>
  <c r="FU128" i="2" s="1"/>
  <c r="GA114" i="2"/>
  <c r="HA121" i="2"/>
  <c r="HA128" i="2" s="1"/>
  <c r="KK121" i="2"/>
  <c r="KK128" i="2" s="1"/>
  <c r="KK283" i="2" s="1"/>
  <c r="KL114" i="2"/>
  <c r="AN115" i="2"/>
  <c r="DC115" i="2"/>
  <c r="DE115" i="2" s="1"/>
  <c r="AM118" i="2"/>
  <c r="EM118" i="2"/>
  <c r="JS118" i="2"/>
  <c r="G119" i="2"/>
  <c r="EI119" i="2"/>
  <c r="JT119" i="2"/>
  <c r="IT120" i="2"/>
  <c r="IV120" i="2" s="1"/>
  <c r="CU121" i="2"/>
  <c r="CU128" i="2" s="1"/>
  <c r="GX122" i="2"/>
  <c r="KV122" i="2"/>
  <c r="KX122" i="2" s="1"/>
  <c r="KU122" i="2"/>
  <c r="HH127" i="2"/>
  <c r="HN123" i="2"/>
  <c r="HI123" i="2"/>
  <c r="G125" i="2"/>
  <c r="IU125" i="2"/>
  <c r="ID126" i="2"/>
  <c r="M127" i="2"/>
  <c r="BG127" i="2"/>
  <c r="BF127" i="2"/>
  <c r="DW127" i="2"/>
  <c r="EF127" i="2"/>
  <c r="CP129" i="2"/>
  <c r="KC129" i="2"/>
  <c r="FP130" i="2"/>
  <c r="KX131" i="2"/>
  <c r="CK147" i="2"/>
  <c r="CM147" i="2" s="1"/>
  <c r="CM132" i="2"/>
  <c r="GY133" i="2"/>
  <c r="LF133" i="2" s="1"/>
  <c r="ID134" i="2"/>
  <c r="IE134" i="2"/>
  <c r="IU141" i="2"/>
  <c r="IV141" i="2" s="1"/>
  <c r="IG141" i="2"/>
  <c r="T164" i="2"/>
  <c r="V164" i="2" s="1"/>
  <c r="AL153" i="2"/>
  <c r="CL164" i="2"/>
  <c r="CM153" i="2"/>
  <c r="EH164" i="2"/>
  <c r="EI153" i="2"/>
  <c r="GX166" i="2"/>
  <c r="FP166" i="2"/>
  <c r="GY206" i="2"/>
  <c r="AW89" i="2"/>
  <c r="DQ89" i="2"/>
  <c r="HI89" i="2"/>
  <c r="KS89" i="2"/>
  <c r="KU89" i="2" s="1"/>
  <c r="HO90" i="2"/>
  <c r="DY91" i="2"/>
  <c r="LF91" i="2" s="1"/>
  <c r="DY92" i="2"/>
  <c r="LF92" i="2" s="1"/>
  <c r="DY93" i="2"/>
  <c r="LF93" i="2" s="1"/>
  <c r="HO94" i="2"/>
  <c r="JS94" i="2"/>
  <c r="JT94" i="2" s="1"/>
  <c r="Q96" i="2"/>
  <c r="AW96" i="2"/>
  <c r="DQ96" i="2"/>
  <c r="HI96" i="2"/>
  <c r="KS96" i="2"/>
  <c r="KU96" i="2" s="1"/>
  <c r="AN104" i="2"/>
  <c r="GX104" i="2"/>
  <c r="GZ104" i="2" s="1"/>
  <c r="HI105" i="2"/>
  <c r="GK106" i="2"/>
  <c r="P108" i="2"/>
  <c r="EN108" i="2"/>
  <c r="GM128" i="2"/>
  <c r="IW108" i="2"/>
  <c r="JI128" i="2"/>
  <c r="JX128" i="2"/>
  <c r="AN111" i="2"/>
  <c r="DC111" i="2"/>
  <c r="EO111" i="2"/>
  <c r="DD112" i="2"/>
  <c r="DY112" i="2" s="1"/>
  <c r="FV114" i="2"/>
  <c r="FT121" i="2"/>
  <c r="FV121" i="2" s="1"/>
  <c r="JN114" i="2"/>
  <c r="AG121" i="2"/>
  <c r="AG128" i="2" s="1"/>
  <c r="AG283" i="2" s="1"/>
  <c r="AH114" i="2"/>
  <c r="BE114" i="2"/>
  <c r="CC121" i="2"/>
  <c r="DL114" i="2"/>
  <c r="EA121" i="2"/>
  <c r="EA128" i="2" s="1"/>
  <c r="EC114" i="2"/>
  <c r="EY121" i="2"/>
  <c r="FA121" i="2" s="1"/>
  <c r="FA114" i="2"/>
  <c r="HC114" i="2"/>
  <c r="IB114" i="2"/>
  <c r="IO121" i="2"/>
  <c r="IR121" i="2" s="1"/>
  <c r="IP114" i="2"/>
  <c r="JO121" i="2"/>
  <c r="JQ121" i="2" s="1"/>
  <c r="JQ114" i="2"/>
  <c r="KW114" i="2"/>
  <c r="D118" i="2"/>
  <c r="DT118" i="2"/>
  <c r="FC118" i="2"/>
  <c r="FO118" i="2"/>
  <c r="FG118" i="2"/>
  <c r="GA118" i="2"/>
  <c r="HC118" i="2"/>
  <c r="IU118" i="2"/>
  <c r="CC119" i="2"/>
  <c r="CD119" i="2" s="1"/>
  <c r="FN119" i="2"/>
  <c r="FP119" i="2" s="1"/>
  <c r="FJ119" i="2"/>
  <c r="JN119" i="2"/>
  <c r="HS121" i="2"/>
  <c r="KN121" i="2"/>
  <c r="KT121" i="2" s="1"/>
  <c r="IE122" i="2"/>
  <c r="HO122" i="2"/>
  <c r="CF127" i="2"/>
  <c r="CG123" i="2"/>
  <c r="HO123" i="2"/>
  <c r="IE123" i="2"/>
  <c r="KU123" i="2"/>
  <c r="KW123" i="2"/>
  <c r="GY124" i="2"/>
  <c r="AN126" i="2"/>
  <c r="DY126" i="2"/>
  <c r="FC127" i="2"/>
  <c r="EU127" i="2"/>
  <c r="KG128" i="2"/>
  <c r="IT129" i="2"/>
  <c r="DY130" i="2"/>
  <c r="AN130" i="2"/>
  <c r="CA147" i="2"/>
  <c r="GA132" i="2"/>
  <c r="FS132" i="2"/>
  <c r="GD147" i="2"/>
  <c r="GE147" i="2" s="1"/>
  <c r="GE132" i="2"/>
  <c r="DZ133" i="2"/>
  <c r="GY134" i="2"/>
  <c r="LF134" i="2" s="1"/>
  <c r="GZ136" i="2"/>
  <c r="IE143" i="2"/>
  <c r="ID143" i="2"/>
  <c r="IG152" i="2"/>
  <c r="V153" i="2"/>
  <c r="FO168" i="2"/>
  <c r="JI189" i="2"/>
  <c r="JK168" i="2"/>
  <c r="JR168" i="2"/>
  <c r="JV189" i="2"/>
  <c r="KB189" i="2" s="1"/>
  <c r="KB168" i="2"/>
  <c r="JW168" i="2"/>
  <c r="GX95" i="2"/>
  <c r="KF95" i="2"/>
  <c r="DC101" i="2"/>
  <c r="DC103" i="2"/>
  <c r="KE108" i="2"/>
  <c r="AU108" i="2"/>
  <c r="CA108" i="2"/>
  <c r="IA105" i="2"/>
  <c r="AY108" i="2"/>
  <c r="AY128" i="2" s="1"/>
  <c r="CA106" i="2"/>
  <c r="DA106" i="2"/>
  <c r="FN106" i="2"/>
  <c r="FJ106" i="2"/>
  <c r="AM107" i="2"/>
  <c r="DY107" i="2" s="1"/>
  <c r="S107" i="2"/>
  <c r="JT107" i="2"/>
  <c r="KW107" i="2"/>
  <c r="KX107" i="2" s="1"/>
  <c r="KF107" i="2"/>
  <c r="Q108" i="2"/>
  <c r="CH128" i="2"/>
  <c r="DM108" i="2"/>
  <c r="ED128" i="2"/>
  <c r="EM108" i="2"/>
  <c r="GC128" i="2"/>
  <c r="GE108" i="2"/>
  <c r="HC108" i="2"/>
  <c r="JJ128" i="2"/>
  <c r="JS108" i="2"/>
  <c r="JT108" i="2" s="1"/>
  <c r="JK108" i="2"/>
  <c r="KZ108" i="2"/>
  <c r="GY109" i="2"/>
  <c r="GZ109" i="2" s="1"/>
  <c r="DC110" i="2"/>
  <c r="DD111" i="2"/>
  <c r="DY111" i="2" s="1"/>
  <c r="LF111" i="2" s="1"/>
  <c r="GY111" i="2"/>
  <c r="EO113" i="2"/>
  <c r="GX113" i="2"/>
  <c r="FD113" i="2"/>
  <c r="JN113" i="2"/>
  <c r="JS113" i="2"/>
  <c r="AK114" i="2"/>
  <c r="CE121" i="2"/>
  <c r="CG121" i="2" s="1"/>
  <c r="CG114" i="2"/>
  <c r="CZ114" i="2"/>
  <c r="DB114" i="2" s="1"/>
  <c r="DQ121" i="2"/>
  <c r="EZ121" i="2"/>
  <c r="EZ128" i="2" s="1"/>
  <c r="GN114" i="2"/>
  <c r="HD121" i="2"/>
  <c r="HD128" i="2" s="1"/>
  <c r="HF114" i="2"/>
  <c r="HQ121" i="2"/>
  <c r="HR121" i="2" s="1"/>
  <c r="HR114" i="2"/>
  <c r="IS114" i="2"/>
  <c r="KF114" i="2"/>
  <c r="LD114" i="2"/>
  <c r="DY117" i="2"/>
  <c r="IY117" i="2"/>
  <c r="IW118" i="2"/>
  <c r="JF117" i="2"/>
  <c r="JH117" i="2" s="1"/>
  <c r="KX117" i="2"/>
  <c r="AX118" i="2"/>
  <c r="CP118" i="2"/>
  <c r="EN118" i="2"/>
  <c r="GY118" i="2" s="1"/>
  <c r="FH118" i="2"/>
  <c r="GH118" i="2"/>
  <c r="IE118" i="2"/>
  <c r="HF118" i="2"/>
  <c r="IY119" i="2"/>
  <c r="JG119" i="2"/>
  <c r="JH119" i="2" s="1"/>
  <c r="DY120" i="2"/>
  <c r="LF120" i="2" s="1"/>
  <c r="DD120" i="2"/>
  <c r="DE120" i="2" s="1"/>
  <c r="AI121" i="2"/>
  <c r="AK121" i="2" s="1"/>
  <c r="CN121" i="2"/>
  <c r="CP121" i="2" s="1"/>
  <c r="EF121" i="2"/>
  <c r="BO123" i="2"/>
  <c r="BM127" i="2"/>
  <c r="BO127" i="2" s="1"/>
  <c r="KD127" i="2"/>
  <c r="KF123" i="2"/>
  <c r="KV123" i="2"/>
  <c r="KX123" i="2" s="1"/>
  <c r="IE126" i="2"/>
  <c r="HO126" i="2"/>
  <c r="EB128" i="2"/>
  <c r="W147" i="2"/>
  <c r="Y147" i="2" s="1"/>
  <c r="AG147" i="2"/>
  <c r="AH147" i="2" s="1"/>
  <c r="AH132" i="2"/>
  <c r="BE147" i="2"/>
  <c r="BF132" i="2"/>
  <c r="GO147" i="2"/>
  <c r="GQ147" i="2" s="1"/>
  <c r="HB147" i="2"/>
  <c r="HJ147" i="2"/>
  <c r="HL132" i="2"/>
  <c r="JO147" i="2"/>
  <c r="JQ132" i="2"/>
  <c r="JR132" i="2"/>
  <c r="KU133" i="2"/>
  <c r="KW133" i="2"/>
  <c r="CD135" i="2"/>
  <c r="DC135" i="2"/>
  <c r="JS135" i="2"/>
  <c r="JT135" i="2" s="1"/>
  <c r="JN135" i="2"/>
  <c r="IE139" i="2"/>
  <c r="ID139" i="2"/>
  <c r="DE140" i="2"/>
  <c r="CP142" i="2"/>
  <c r="DH147" i="2"/>
  <c r="DL147" i="2"/>
  <c r="IG150" i="2"/>
  <c r="IT150" i="2"/>
  <c r="L164" i="2"/>
  <c r="M153" i="2"/>
  <c r="AM153" i="2"/>
  <c r="HN162" i="2"/>
  <c r="IF162" i="2" s="1"/>
  <c r="IU162" i="2" s="1"/>
  <c r="HI162" i="2"/>
  <c r="KA162" i="2"/>
  <c r="KC162" i="2" s="1"/>
  <c r="JW162" i="2"/>
  <c r="AL193" i="2"/>
  <c r="K199" i="2"/>
  <c r="M199" i="2" s="1"/>
  <c r="EA199" i="2"/>
  <c r="EC193" i="2"/>
  <c r="EU193" i="2"/>
  <c r="ES199" i="2"/>
  <c r="FB193" i="2"/>
  <c r="HS199" i="2"/>
  <c r="IB193" i="2"/>
  <c r="ID193" i="2" s="1"/>
  <c r="HU193" i="2"/>
  <c r="IY199" i="2"/>
  <c r="JF199" i="2"/>
  <c r="JH199" i="2" s="1"/>
  <c r="JK193" i="2"/>
  <c r="JR193" i="2"/>
  <c r="JI199" i="2"/>
  <c r="DC91" i="2"/>
  <c r="DC92" i="2"/>
  <c r="DC93" i="2"/>
  <c r="AL94" i="2"/>
  <c r="GY95" i="2"/>
  <c r="DC102" i="2"/>
  <c r="DE102" i="2" s="1"/>
  <c r="DD103" i="2"/>
  <c r="GX103" i="2"/>
  <c r="GZ103" i="2" s="1"/>
  <c r="JO128" i="2"/>
  <c r="JQ108" i="2"/>
  <c r="BN108" i="2"/>
  <c r="BN128" i="2" s="1"/>
  <c r="KA106" i="2"/>
  <c r="KC106" i="2" s="1"/>
  <c r="JW106" i="2"/>
  <c r="DC107" i="2"/>
  <c r="DE107" i="2" s="1"/>
  <c r="H128" i="2"/>
  <c r="J108" i="2"/>
  <c r="BM108" i="2"/>
  <c r="BW128" i="2"/>
  <c r="DS128" i="2"/>
  <c r="FG108" i="2"/>
  <c r="FN108" i="2"/>
  <c r="HY108" i="2"/>
  <c r="IL128" i="2"/>
  <c r="IM108" i="2"/>
  <c r="IE109" i="2"/>
  <c r="HO109" i="2"/>
  <c r="IG113" i="2"/>
  <c r="IH114" i="2"/>
  <c r="IJ113" i="2"/>
  <c r="Q121" i="2"/>
  <c r="S121" i="2" s="1"/>
  <c r="DA121" i="2"/>
  <c r="ER114" i="2"/>
  <c r="FE121" i="2"/>
  <c r="FN114" i="2"/>
  <c r="JG114" i="2"/>
  <c r="JU121" i="2"/>
  <c r="KA114" i="2"/>
  <c r="KC114" i="2" s="1"/>
  <c r="KV115" i="2"/>
  <c r="KX115" i="2" s="1"/>
  <c r="KU115" i="2"/>
  <c r="IE116" i="2"/>
  <c r="ID116" i="2"/>
  <c r="IF117" i="2"/>
  <c r="IU117" i="2" s="1"/>
  <c r="AL118" i="2"/>
  <c r="AN118" i="2" s="1"/>
  <c r="IF118" i="2"/>
  <c r="IB119" i="2"/>
  <c r="ID119" i="2" s="1"/>
  <c r="HX119" i="2"/>
  <c r="BL121" i="2"/>
  <c r="FF121" i="2"/>
  <c r="JV121" i="2"/>
  <c r="KB121" i="2" s="1"/>
  <c r="Q127" i="2"/>
  <c r="S127" i="2" s="1"/>
  <c r="S123" i="2"/>
  <c r="AL123" i="2"/>
  <c r="AN123" i="2" s="1"/>
  <c r="JG123" i="2"/>
  <c r="JH123" i="2" s="1"/>
  <c r="IX127" i="2"/>
  <c r="JG127" i="2" s="1"/>
  <c r="DX124" i="2"/>
  <c r="IE124" i="2"/>
  <c r="HO124" i="2"/>
  <c r="D127" i="2"/>
  <c r="JM127" i="2"/>
  <c r="AN131" i="2"/>
  <c r="DX131" i="2"/>
  <c r="DE131" i="2"/>
  <c r="P132" i="2"/>
  <c r="N147" i="2"/>
  <c r="P147" i="2" s="1"/>
  <c r="AI147" i="2"/>
  <c r="AK147" i="2" s="1"/>
  <c r="AK132" i="2"/>
  <c r="DI147" i="2"/>
  <c r="DK147" i="2" s="1"/>
  <c r="DK132" i="2"/>
  <c r="EP147" i="2"/>
  <c r="ER147" i="2" s="1"/>
  <c r="ER132" i="2"/>
  <c r="GP147" i="2"/>
  <c r="GH147" i="2"/>
  <c r="HK147" i="2"/>
  <c r="HN132" i="2"/>
  <c r="DE134" i="2"/>
  <c r="DE139" i="2"/>
  <c r="GZ139" i="2"/>
  <c r="IE144" i="2"/>
  <c r="HO144" i="2"/>
  <c r="CS145" i="2"/>
  <c r="CZ145" i="2"/>
  <c r="DB145" i="2" s="1"/>
  <c r="GX145" i="2"/>
  <c r="FP145" i="2"/>
  <c r="DS147" i="2"/>
  <c r="DV147" i="2" s="1"/>
  <c r="DD148" i="2"/>
  <c r="DY148" i="2" s="1"/>
  <c r="LF148" i="2" s="1"/>
  <c r="GZ152" i="2"/>
  <c r="IB89" i="2"/>
  <c r="ID89" i="2" s="1"/>
  <c r="IB96" i="2"/>
  <c r="ID96" i="2" s="1"/>
  <c r="JX96" i="2"/>
  <c r="IT101" i="2"/>
  <c r="IV101" i="2" s="1"/>
  <c r="HO102" i="2"/>
  <c r="HO103" i="2"/>
  <c r="JV108" i="2"/>
  <c r="S105" i="2"/>
  <c r="CP105" i="2"/>
  <c r="HO105" i="2"/>
  <c r="JQ105" i="2"/>
  <c r="BO106" i="2"/>
  <c r="II128" i="2"/>
  <c r="I128" i="2"/>
  <c r="AM108" i="2"/>
  <c r="AO128" i="2"/>
  <c r="AQ108" i="2"/>
  <c r="BB128" i="2"/>
  <c r="BC108" i="2"/>
  <c r="FR128" i="2"/>
  <c r="GA108" i="2"/>
  <c r="FS108" i="2"/>
  <c r="GF128" i="2"/>
  <c r="GR128" i="2"/>
  <c r="GT108" i="2"/>
  <c r="IQ108" i="2"/>
  <c r="IS108" i="2" s="1"/>
  <c r="IN128" i="2"/>
  <c r="IP108" i="2"/>
  <c r="JM128" i="2"/>
  <c r="KP128" i="2"/>
  <c r="DX109" i="2"/>
  <c r="IU109" i="2"/>
  <c r="GX112" i="2"/>
  <c r="IC112" i="2"/>
  <c r="ID112" i="2" s="1"/>
  <c r="HW114" i="2"/>
  <c r="HW121" i="2" s="1"/>
  <c r="HX112" i="2"/>
  <c r="DJ114" i="2"/>
  <c r="DK113" i="2"/>
  <c r="JT113" i="2"/>
  <c r="S114" i="2"/>
  <c r="AB114" i="2"/>
  <c r="EN114" i="2"/>
  <c r="ES121" i="2"/>
  <c r="FZ114" i="2"/>
  <c r="GS121" i="2"/>
  <c r="GT121" i="2" s="1"/>
  <c r="GT114" i="2"/>
  <c r="HM121" i="2"/>
  <c r="HT121" i="2"/>
  <c r="IC114" i="2"/>
  <c r="JF114" i="2"/>
  <c r="GQ115" i="2"/>
  <c r="KC115" i="2"/>
  <c r="KV116" i="2"/>
  <c r="KX116" i="2" s="1"/>
  <c r="KF116" i="2"/>
  <c r="AZ117" i="2"/>
  <c r="BO117" i="2"/>
  <c r="FJ117" i="2"/>
  <c r="JW118" i="2"/>
  <c r="KA118" i="2"/>
  <c r="KC118" i="2" s="1"/>
  <c r="DD118" i="2"/>
  <c r="IB118" i="2"/>
  <c r="ID118" i="2" s="1"/>
  <c r="FC119" i="2"/>
  <c r="FD119" i="2" s="1"/>
  <c r="EX119" i="2"/>
  <c r="GP119" i="2"/>
  <c r="GQ119" i="2" s="1"/>
  <c r="GK119" i="2"/>
  <c r="JW119" i="2"/>
  <c r="KB119" i="2"/>
  <c r="KC119" i="2" s="1"/>
  <c r="IS120" i="2"/>
  <c r="CL121" i="2"/>
  <c r="GG121" i="2"/>
  <c r="GP121" i="2" s="1"/>
  <c r="FP123" i="2"/>
  <c r="IY123" i="2"/>
  <c r="DY127" i="2"/>
  <c r="CS127" i="2"/>
  <c r="DA127" i="2"/>
  <c r="IE130" i="2"/>
  <c r="HO130" i="2"/>
  <c r="C147" i="2"/>
  <c r="CT147" i="2"/>
  <c r="CV147" i="2" s="1"/>
  <c r="CZ132" i="2"/>
  <c r="CV132" i="2"/>
  <c r="FV132" i="2"/>
  <c r="GX133" i="2"/>
  <c r="EO133" i="2"/>
  <c r="EO136" i="2"/>
  <c r="GY136" i="2"/>
  <c r="GY137" i="2"/>
  <c r="CP139" i="2"/>
  <c r="IB140" i="2"/>
  <c r="ID140" i="2" s="1"/>
  <c r="HX140" i="2"/>
  <c r="HV145" i="2"/>
  <c r="HX145" i="2" s="1"/>
  <c r="KV141" i="2"/>
  <c r="KX141" i="2" s="1"/>
  <c r="KU141" i="2"/>
  <c r="KF145" i="2"/>
  <c r="GY150" i="2"/>
  <c r="GZ150" i="2" s="1"/>
  <c r="EO150" i="2"/>
  <c r="GB153" i="2"/>
  <c r="GX191" i="2"/>
  <c r="EO191" i="2"/>
  <c r="IJ192" i="2"/>
  <c r="II193" i="2"/>
  <c r="C199" i="2"/>
  <c r="D193" i="2"/>
  <c r="M193" i="2"/>
  <c r="CU199" i="2"/>
  <c r="CV193" i="2"/>
  <c r="FD102" i="2"/>
  <c r="JW103" i="2"/>
  <c r="AZ105" i="2"/>
  <c r="ER105" i="2"/>
  <c r="GN105" i="2"/>
  <c r="GL108" i="2"/>
  <c r="JR105" i="2"/>
  <c r="JT105" i="2" s="1"/>
  <c r="DD106" i="2"/>
  <c r="EN106" i="2"/>
  <c r="EX106" i="2"/>
  <c r="FO106" i="2"/>
  <c r="HM106" i="2"/>
  <c r="HI106" i="2"/>
  <c r="IX128" i="2"/>
  <c r="JG108" i="2"/>
  <c r="GX107" i="2"/>
  <c r="GZ107" i="2" s="1"/>
  <c r="M108" i="2"/>
  <c r="AD128" i="2"/>
  <c r="AD283" i="2" s="1"/>
  <c r="AE108" i="2"/>
  <c r="BG108" i="2"/>
  <c r="BI108" i="2" s="1"/>
  <c r="BD128" i="2"/>
  <c r="BF108" i="2"/>
  <c r="CK128" i="2"/>
  <c r="CM108" i="2"/>
  <c r="CX128" i="2"/>
  <c r="DL108" i="2"/>
  <c r="DN108" i="2" s="1"/>
  <c r="ET128" i="2"/>
  <c r="FC108" i="2"/>
  <c r="EU108" i="2"/>
  <c r="GG128" i="2"/>
  <c r="LC128" i="2"/>
  <c r="AT113" i="2"/>
  <c r="DN113" i="2"/>
  <c r="FO113" i="2"/>
  <c r="FP113" i="2" s="1"/>
  <c r="FI114" i="2"/>
  <c r="KY114" i="2"/>
  <c r="LA113" i="2"/>
  <c r="J121" i="2"/>
  <c r="T121" i="2"/>
  <c r="V121" i="2" s="1"/>
  <c r="V114" i="2"/>
  <c r="BX121" i="2"/>
  <c r="CO121" i="2"/>
  <c r="DT121" i="2"/>
  <c r="EG121" i="2"/>
  <c r="EM114" i="2"/>
  <c r="FG114" i="2"/>
  <c r="GF121" i="2"/>
  <c r="GH114" i="2"/>
  <c r="GO114" i="2"/>
  <c r="GU121" i="2"/>
  <c r="GW121" i="2" s="1"/>
  <c r="GW114" i="2"/>
  <c r="IY114" i="2"/>
  <c r="JR114" i="2"/>
  <c r="JT114" i="2" s="1"/>
  <c r="JW114" i="2"/>
  <c r="GX115" i="2"/>
  <c r="GZ115" i="2" s="1"/>
  <c r="DX116" i="2"/>
  <c r="V118" i="2"/>
  <c r="BG118" i="2"/>
  <c r="BI118" i="2" s="1"/>
  <c r="BC118" i="2"/>
  <c r="BG119" i="2"/>
  <c r="BI119" i="2" s="1"/>
  <c r="BF119" i="2"/>
  <c r="EO119" i="2"/>
  <c r="GX119" i="2"/>
  <c r="IE119" i="2"/>
  <c r="GX120" i="2"/>
  <c r="GZ120" i="2" s="1"/>
  <c r="EO120" i="2"/>
  <c r="CS121" i="2"/>
  <c r="JE121" i="2"/>
  <c r="DY122" i="2"/>
  <c r="BI122" i="2"/>
  <c r="FP122" i="2"/>
  <c r="AR127" i="2"/>
  <c r="DC123" i="2"/>
  <c r="EO123" i="2"/>
  <c r="GI127" i="2"/>
  <c r="GO123" i="2"/>
  <c r="GK123" i="2"/>
  <c r="DD124" i="2"/>
  <c r="DY124" i="2" s="1"/>
  <c r="CD124" i="2"/>
  <c r="T127" i="2"/>
  <c r="V127" i="2" s="1"/>
  <c r="AL125" i="2"/>
  <c r="AN125" i="2" s="1"/>
  <c r="CV127" i="2"/>
  <c r="Q147" i="2"/>
  <c r="S147" i="2" s="1"/>
  <c r="S132" i="2"/>
  <c r="Z147" i="2"/>
  <c r="AB147" i="2" s="1"/>
  <c r="AB132" i="2"/>
  <c r="CU147" i="2"/>
  <c r="DA132" i="2"/>
  <c r="EN147" i="2"/>
  <c r="GY147" i="2" s="1"/>
  <c r="IY132" i="2"/>
  <c r="JF132" i="2"/>
  <c r="JH132" i="2" s="1"/>
  <c r="EO135" i="2"/>
  <c r="GY135" i="2"/>
  <c r="DC136" i="2"/>
  <c r="EO137" i="2"/>
  <c r="GX137" i="2"/>
  <c r="GZ137" i="2" s="1"/>
  <c r="DX139" i="2"/>
  <c r="AN139" i="2"/>
  <c r="IT142" i="2"/>
  <c r="IV142" i="2" s="1"/>
  <c r="IG142" i="2"/>
  <c r="BG145" i="2"/>
  <c r="BI145" i="2" s="1"/>
  <c r="BC145" i="2"/>
  <c r="FR147" i="2"/>
  <c r="GA147" i="2" s="1"/>
  <c r="ES164" i="2"/>
  <c r="FB153" i="2"/>
  <c r="DY182" i="2"/>
  <c r="DE182" i="2"/>
  <c r="IT182" i="2"/>
  <c r="B128" i="2"/>
  <c r="Z128" i="2"/>
  <c r="AP128" i="2"/>
  <c r="BV128" i="2"/>
  <c r="CL128" i="2"/>
  <c r="DR128" i="2"/>
  <c r="FF128" i="2"/>
  <c r="GD128" i="2"/>
  <c r="HB128" i="2"/>
  <c r="HJ128" i="2"/>
  <c r="HZ128" i="2"/>
  <c r="KT108" i="2"/>
  <c r="KU108" i="2" s="1"/>
  <c r="LB128" i="2"/>
  <c r="JG113" i="2"/>
  <c r="JH113" i="2" s="1"/>
  <c r="BY114" i="2"/>
  <c r="CB114" i="2" s="1"/>
  <c r="CD114" i="2" s="1"/>
  <c r="CO114" i="2"/>
  <c r="DM114" i="2"/>
  <c r="DU114" i="2"/>
  <c r="DW114" i="2" s="1"/>
  <c r="HM114" i="2"/>
  <c r="F118" i="2"/>
  <c r="DY118" i="2" s="1"/>
  <c r="FQ121" i="2"/>
  <c r="BY127" i="2"/>
  <c r="CA127" i="2" s="1"/>
  <c r="CA123" i="2"/>
  <c r="FD123" i="2"/>
  <c r="GJ127" i="2"/>
  <c r="GP127" i="2" s="1"/>
  <c r="GP123" i="2"/>
  <c r="IF124" i="2"/>
  <c r="IU124" i="2" s="1"/>
  <c r="GX126" i="2"/>
  <c r="GZ126" i="2" s="1"/>
  <c r="HN126" i="2"/>
  <c r="IF126" i="2" s="1"/>
  <c r="IU126" i="2" s="1"/>
  <c r="KX126" i="2"/>
  <c r="F127" i="2"/>
  <c r="AV127" i="2"/>
  <c r="AV128" i="2" s="1"/>
  <c r="AV283" i="2" s="1"/>
  <c r="CB127" i="2"/>
  <c r="CD127" i="2" s="1"/>
  <c r="HU127" i="2"/>
  <c r="IB127" i="2"/>
  <c r="DX129" i="2"/>
  <c r="AN129" i="2"/>
  <c r="GX130" i="2"/>
  <c r="GZ130" i="2" s="1"/>
  <c r="I147" i="2"/>
  <c r="AM132" i="2"/>
  <c r="AL132" i="2"/>
  <c r="AN132" i="2" s="1"/>
  <c r="BQ147" i="2"/>
  <c r="BQ283" i="2" s="1"/>
  <c r="EH147" i="2"/>
  <c r="EN132" i="2"/>
  <c r="EU147" i="2"/>
  <c r="FN147" i="2"/>
  <c r="FP147" i="2" s="1"/>
  <c r="FG147" i="2"/>
  <c r="FW147" i="2"/>
  <c r="FY147" i="2" s="1"/>
  <c r="FY132" i="2"/>
  <c r="HF147" i="2"/>
  <c r="IL147" i="2"/>
  <c r="IR147" i="2" s="1"/>
  <c r="IM132" i="2"/>
  <c r="IR132" i="2"/>
  <c r="IS132" i="2" s="1"/>
  <c r="KD147" i="2"/>
  <c r="KV132" i="2"/>
  <c r="KX132" i="2" s="1"/>
  <c r="KF132" i="2"/>
  <c r="DY136" i="2"/>
  <c r="LF136" i="2" s="1"/>
  <c r="IE136" i="2"/>
  <c r="HO136" i="2"/>
  <c r="AN137" i="2"/>
  <c r="DX137" i="2"/>
  <c r="DC137" i="2"/>
  <c r="DE137" i="2" s="1"/>
  <c r="JL145" i="2"/>
  <c r="JN137" i="2"/>
  <c r="DY139" i="2"/>
  <c r="DX142" i="2"/>
  <c r="AN142" i="2"/>
  <c r="DY144" i="2"/>
  <c r="DD144" i="2"/>
  <c r="HF145" i="2"/>
  <c r="BJ147" i="2"/>
  <c r="BL147" i="2" s="1"/>
  <c r="GF164" i="2"/>
  <c r="GO153" i="2"/>
  <c r="DB156" i="2"/>
  <c r="FY162" i="2"/>
  <c r="FW164" i="2"/>
  <c r="CE189" i="2"/>
  <c r="CG168" i="2"/>
  <c r="DJ189" i="2"/>
  <c r="DM168" i="2"/>
  <c r="DK168" i="2"/>
  <c r="EX181" i="2"/>
  <c r="FB181" i="2"/>
  <c r="FD181" i="2" s="1"/>
  <c r="BI210" i="2"/>
  <c r="DC210" i="2"/>
  <c r="FO108" i="2"/>
  <c r="GY108" i="2" s="1"/>
  <c r="FZ113" i="2"/>
  <c r="GB113" i="2" s="1"/>
  <c r="FB114" i="2"/>
  <c r="KU120" i="2"/>
  <c r="DF121" i="2"/>
  <c r="KP121" i="2"/>
  <c r="KR121" i="2" s="1"/>
  <c r="AB127" i="2"/>
  <c r="EP127" i="2"/>
  <c r="ER127" i="2" s="1"/>
  <c r="IC127" i="2"/>
  <c r="K128" i="2"/>
  <c r="KM128" i="2"/>
  <c r="DD129" i="2"/>
  <c r="DE129" i="2" s="1"/>
  <c r="IF129" i="2"/>
  <c r="IU129" i="2" s="1"/>
  <c r="HO129" i="2"/>
  <c r="FD131" i="2"/>
  <c r="JH131" i="2"/>
  <c r="J132" i="2"/>
  <c r="AC147" i="2"/>
  <c r="AE147" i="2" s="1"/>
  <c r="CX147" i="2"/>
  <c r="DA147" i="2" s="1"/>
  <c r="CY132" i="2"/>
  <c r="ET147" i="2"/>
  <c r="FC147" i="2" s="1"/>
  <c r="FC132" i="2"/>
  <c r="GY132" i="2" s="1"/>
  <c r="EU132" i="2"/>
  <c r="FP132" i="2"/>
  <c r="JK147" i="2"/>
  <c r="JU147" i="2"/>
  <c r="KA132" i="2"/>
  <c r="GX135" i="2"/>
  <c r="GZ135" i="2" s="1"/>
  <c r="AN136" i="2"/>
  <c r="CD136" i="2"/>
  <c r="DD137" i="2"/>
  <c r="DY137" i="2" s="1"/>
  <c r="LF137" i="2" s="1"/>
  <c r="IF137" i="2"/>
  <c r="IU137" i="2" s="1"/>
  <c r="KV137" i="2"/>
  <c r="KX137" i="2" s="1"/>
  <c r="KF137" i="2"/>
  <c r="FD138" i="2"/>
  <c r="GY138" i="2"/>
  <c r="IE138" i="2"/>
  <c r="ID138" i="2"/>
  <c r="HM140" i="2"/>
  <c r="HI140" i="2"/>
  <c r="DD142" i="2"/>
  <c r="DE142" i="2" s="1"/>
  <c r="GB142" i="2"/>
  <c r="BI143" i="2"/>
  <c r="P145" i="2"/>
  <c r="DD145" i="2"/>
  <c r="DY145" i="2" s="1"/>
  <c r="EN145" i="2"/>
  <c r="K147" i="2"/>
  <c r="M147" i="2" s="1"/>
  <c r="GU147" i="2"/>
  <c r="GW147" i="2" s="1"/>
  <c r="IE148" i="2"/>
  <c r="HO148" i="2"/>
  <c r="KV151" i="2"/>
  <c r="KX151" i="2" s="1"/>
  <c r="KF151" i="2"/>
  <c r="BJ164" i="2"/>
  <c r="BL164" i="2" s="1"/>
  <c r="BL153" i="2"/>
  <c r="CD156" i="2"/>
  <c r="E189" i="2"/>
  <c r="G168" i="2"/>
  <c r="Z189" i="2"/>
  <c r="AB189" i="2" s="1"/>
  <c r="AB168" i="2"/>
  <c r="BQ189" i="2"/>
  <c r="CC168" i="2"/>
  <c r="IG169" i="2"/>
  <c r="IT169" i="2"/>
  <c r="IV169" i="2" s="1"/>
  <c r="EW189" i="2"/>
  <c r="GH174" i="2"/>
  <c r="B121" i="2"/>
  <c r="HV121" i="2"/>
  <c r="GY122" i="2"/>
  <c r="DX123" i="2"/>
  <c r="E127" i="2"/>
  <c r="G123" i="2"/>
  <c r="GZ124" i="2"/>
  <c r="GO125" i="2"/>
  <c r="GQ125" i="2" s="1"/>
  <c r="GN125" i="2"/>
  <c r="JF125" i="2"/>
  <c r="JH125" i="2" s="1"/>
  <c r="IY125" i="2"/>
  <c r="AM127" i="2"/>
  <c r="U147" i="2"/>
  <c r="U283" i="2" s="1"/>
  <c r="AP147" i="2"/>
  <c r="AQ147" i="2" s="1"/>
  <c r="AX147" i="2"/>
  <c r="AZ147" i="2" s="1"/>
  <c r="AZ132" i="2"/>
  <c r="GB132" i="2"/>
  <c r="JS132" i="2"/>
  <c r="JK132" i="2"/>
  <c r="JV147" i="2"/>
  <c r="KB132" i="2"/>
  <c r="LB147" i="2"/>
  <c r="LD147" i="2" s="1"/>
  <c r="LD132" i="2"/>
  <c r="DE133" i="2"/>
  <c r="KV134" i="2"/>
  <c r="KX134" i="2" s="1"/>
  <c r="KF134" i="2"/>
  <c r="IT137" i="2"/>
  <c r="IV137" i="2" s="1"/>
  <c r="KW145" i="2"/>
  <c r="DX138" i="2"/>
  <c r="EO138" i="2"/>
  <c r="GX138" i="2"/>
  <c r="IW145" i="2"/>
  <c r="JF138" i="2"/>
  <c r="JH138" i="2" s="1"/>
  <c r="IY138" i="2"/>
  <c r="DX140" i="2"/>
  <c r="GX140" i="2"/>
  <c r="HN140" i="2"/>
  <c r="IF140" i="2" s="1"/>
  <c r="IU140" i="2" s="1"/>
  <c r="HH145" i="2"/>
  <c r="HN145" i="2" s="1"/>
  <c r="HO145" i="2" s="1"/>
  <c r="HI145" i="2"/>
  <c r="BZ147" i="2"/>
  <c r="JJ147" i="2"/>
  <c r="IG149" i="2"/>
  <c r="IT149" i="2"/>
  <c r="IV149" i="2" s="1"/>
  <c r="DX150" i="2"/>
  <c r="CP153" i="2"/>
  <c r="DJ164" i="2"/>
  <c r="DK164" i="2" s="1"/>
  <c r="DM153" i="2"/>
  <c r="DK153" i="2"/>
  <c r="FM153" i="2"/>
  <c r="FK164" i="2"/>
  <c r="DA162" i="2"/>
  <c r="CS162" i="2"/>
  <c r="GY169" i="2"/>
  <c r="EO169" i="2"/>
  <c r="IE178" i="2"/>
  <c r="HO178" i="2"/>
  <c r="BG181" i="2"/>
  <c r="BF181" i="2"/>
  <c r="EO181" i="2"/>
  <c r="GX181" i="2"/>
  <c r="AK108" i="2"/>
  <c r="CG108" i="2"/>
  <c r="EC108" i="2"/>
  <c r="HU108" i="2"/>
  <c r="AM113" i="2"/>
  <c r="AN113" i="2" s="1"/>
  <c r="KF113" i="2"/>
  <c r="KV113" i="2"/>
  <c r="KX113" i="2" s="1"/>
  <c r="P114" i="2"/>
  <c r="IB117" i="2"/>
  <c r="KF117" i="2"/>
  <c r="KV120" i="2"/>
  <c r="KX120" i="2" s="1"/>
  <c r="EO122" i="2"/>
  <c r="DB123" i="2"/>
  <c r="FI127" i="2"/>
  <c r="FJ127" i="2" s="1"/>
  <c r="FO123" i="2"/>
  <c r="GY123" i="2" s="1"/>
  <c r="KY127" i="2"/>
  <c r="LA127" i="2" s="1"/>
  <c r="LA123" i="2"/>
  <c r="KW125" i="2"/>
  <c r="KX125" i="2" s="1"/>
  <c r="EO126" i="2"/>
  <c r="CG127" i="2"/>
  <c r="GL127" i="2"/>
  <c r="GN127" i="2" s="1"/>
  <c r="HL127" i="2"/>
  <c r="IM127" i="2"/>
  <c r="IR127" i="2"/>
  <c r="IS127" i="2" s="1"/>
  <c r="JU127" i="2"/>
  <c r="KW127" i="2"/>
  <c r="GX129" i="2"/>
  <c r="GZ129" i="2" s="1"/>
  <c r="EO130" i="2"/>
  <c r="GY130" i="2"/>
  <c r="KX130" i="2"/>
  <c r="B147" i="2"/>
  <c r="D132" i="2"/>
  <c r="AQ132" i="2"/>
  <c r="CE147" i="2"/>
  <c r="CG147" i="2" s="1"/>
  <c r="CG132" i="2"/>
  <c r="CQ147" i="2"/>
  <c r="DQ147" i="2"/>
  <c r="DU147" i="2"/>
  <c r="DW147" i="2" s="1"/>
  <c r="EA147" i="2"/>
  <c r="EC132" i="2"/>
  <c r="FJ147" i="2"/>
  <c r="FQ147" i="2"/>
  <c r="HG147" i="2"/>
  <c r="HR132" i="2"/>
  <c r="IP132" i="2"/>
  <c r="JW132" i="2"/>
  <c r="KH147" i="2"/>
  <c r="KI147" i="2" s="1"/>
  <c r="KI132" i="2"/>
  <c r="IE133" i="2"/>
  <c r="ID135" i="2"/>
  <c r="JR137" i="2"/>
  <c r="JT137" i="2" s="1"/>
  <c r="DY138" i="2"/>
  <c r="LF138" i="2" s="1"/>
  <c r="BI138" i="2"/>
  <c r="DY140" i="2"/>
  <c r="LF140" i="2" s="1"/>
  <c r="BI140" i="2"/>
  <c r="CB145" i="2"/>
  <c r="CD145" i="2" s="1"/>
  <c r="DN145" i="2"/>
  <c r="IB145" i="2"/>
  <c r="ID145" i="2" s="1"/>
  <c r="KS145" i="2"/>
  <c r="KU145" i="2" s="1"/>
  <c r="KO145" i="2"/>
  <c r="EY147" i="2"/>
  <c r="AE153" i="2"/>
  <c r="EM164" i="2"/>
  <c r="HZ164" i="2"/>
  <c r="IA153" i="2"/>
  <c r="AL168" i="2"/>
  <c r="O128" i="2"/>
  <c r="P128" i="2" s="1"/>
  <c r="W128" i="2"/>
  <c r="BK128" i="2"/>
  <c r="BS128" i="2"/>
  <c r="CI128" i="2"/>
  <c r="CQ128" i="2"/>
  <c r="DG128" i="2"/>
  <c r="DO128" i="2"/>
  <c r="EE128" i="2"/>
  <c r="FK128" i="2"/>
  <c r="JC128" i="2"/>
  <c r="KQ128" i="2"/>
  <c r="HW127" i="2"/>
  <c r="HW128" i="2" s="1"/>
  <c r="IC123" i="2"/>
  <c r="JL127" i="2"/>
  <c r="JL128" i="2" s="1"/>
  <c r="JR123" i="2"/>
  <c r="JT123" i="2" s="1"/>
  <c r="DW124" i="2"/>
  <c r="CW127" i="2"/>
  <c r="CY127" i="2" s="1"/>
  <c r="CZ125" i="2"/>
  <c r="CY125" i="2"/>
  <c r="FZ125" i="2"/>
  <c r="GB125" i="2" s="1"/>
  <c r="FY125" i="2"/>
  <c r="HO125" i="2"/>
  <c r="IS126" i="2"/>
  <c r="DD127" i="2"/>
  <c r="BC127" i="2"/>
  <c r="BH127" i="2"/>
  <c r="BX127" i="2"/>
  <c r="GA127" i="2"/>
  <c r="FS127" i="2"/>
  <c r="JS127" i="2"/>
  <c r="JK127" i="2"/>
  <c r="CD130" i="2"/>
  <c r="DD131" i="2"/>
  <c r="DY131" i="2" s="1"/>
  <c r="LF131" i="2" s="1"/>
  <c r="IF131" i="2"/>
  <c r="IU131" i="2" s="1"/>
  <c r="BB147" i="2"/>
  <c r="BH147" i="2" s="1"/>
  <c r="BI147" i="2" s="1"/>
  <c r="BC132" i="2"/>
  <c r="BH132" i="2"/>
  <c r="DD132" i="2" s="1"/>
  <c r="DY132" i="2" s="1"/>
  <c r="BV147" i="2"/>
  <c r="CB132" i="2"/>
  <c r="CD132" i="2" s="1"/>
  <c r="BX132" i="2"/>
  <c r="CJ132" i="2"/>
  <c r="CH147" i="2"/>
  <c r="CN132" i="2"/>
  <c r="DH132" i="2"/>
  <c r="DL132" i="2"/>
  <c r="DN132" i="2" s="1"/>
  <c r="EF132" i="2"/>
  <c r="ED147" i="2"/>
  <c r="EM132" i="2"/>
  <c r="HC147" i="2"/>
  <c r="IC147" i="2"/>
  <c r="IH147" i="2"/>
  <c r="IJ147" i="2" s="1"/>
  <c r="IJ132" i="2"/>
  <c r="JY147" i="2"/>
  <c r="DB133" i="2"/>
  <c r="KV133" i="2"/>
  <c r="KX133" i="2" s="1"/>
  <c r="KF133" i="2"/>
  <c r="IE135" i="2"/>
  <c r="HO135" i="2"/>
  <c r="FD137" i="2"/>
  <c r="JH137" i="2"/>
  <c r="KV138" i="2"/>
  <c r="KX138" i="2" s="1"/>
  <c r="KU138" i="2"/>
  <c r="DE141" i="2"/>
  <c r="DX141" i="2"/>
  <c r="GX142" i="2"/>
  <c r="GZ142" i="2" s="1"/>
  <c r="CP144" i="2"/>
  <c r="GB144" i="2"/>
  <c r="V145" i="2"/>
  <c r="FO145" i="2"/>
  <c r="IX145" i="2"/>
  <c r="JG145" i="2" s="1"/>
  <c r="DX148" i="2"/>
  <c r="CM164" i="2"/>
  <c r="AM156" i="2"/>
  <c r="P156" i="2"/>
  <c r="HM156" i="2"/>
  <c r="HI156" i="2"/>
  <c r="DE160" i="2"/>
  <c r="KD162" i="2"/>
  <c r="KV161" i="2"/>
  <c r="KF161" i="2"/>
  <c r="DD165" i="2"/>
  <c r="DY165" i="2" s="1"/>
  <c r="LF165" i="2" s="1"/>
  <c r="EH189" i="2"/>
  <c r="EI168" i="2"/>
  <c r="GO172" i="2"/>
  <c r="GQ172" i="2" s="1"/>
  <c r="GK172" i="2"/>
  <c r="GY176" i="2"/>
  <c r="EO176" i="2"/>
  <c r="DC143" i="2"/>
  <c r="DE143" i="2" s="1"/>
  <c r="AN144" i="2"/>
  <c r="JN144" i="2"/>
  <c r="AL145" i="2"/>
  <c r="AN145" i="2" s="1"/>
  <c r="BR145" i="2"/>
  <c r="FJ145" i="2"/>
  <c r="AN149" i="2"/>
  <c r="DD149" i="2"/>
  <c r="DY149" i="2" s="1"/>
  <c r="LF149" i="2" s="1"/>
  <c r="GZ149" i="2"/>
  <c r="HO149" i="2"/>
  <c r="LE152" i="2"/>
  <c r="B164" i="2"/>
  <c r="M164" i="2"/>
  <c r="CA153" i="2"/>
  <c r="EI164" i="2"/>
  <c r="FC153" i="2"/>
  <c r="FX164" i="2"/>
  <c r="GA164" i="2" s="1"/>
  <c r="FY153" i="2"/>
  <c r="GR164" i="2"/>
  <c r="GT164" i="2" s="1"/>
  <c r="GT153" i="2"/>
  <c r="AW156" i="2"/>
  <c r="BU156" i="2"/>
  <c r="CS156" i="2"/>
  <c r="IG159" i="2"/>
  <c r="IT159" i="2"/>
  <c r="FP160" i="2"/>
  <c r="DH164" i="2"/>
  <c r="DL164" i="2"/>
  <c r="DX166" i="2"/>
  <c r="DE166" i="2"/>
  <c r="DW166" i="2"/>
  <c r="AX189" i="2"/>
  <c r="AZ189" i="2" s="1"/>
  <c r="AZ168" i="2"/>
  <c r="HZ189" i="2"/>
  <c r="IA189" i="2" s="1"/>
  <c r="IC168" i="2"/>
  <c r="IA168" i="2"/>
  <c r="FD172" i="2"/>
  <c r="GX176" i="2"/>
  <c r="GZ176" i="2" s="1"/>
  <c r="IG176" i="2"/>
  <c r="IT176" i="2"/>
  <c r="IV176" i="2" s="1"/>
  <c r="CD182" i="2"/>
  <c r="FD191" i="2"/>
  <c r="GY191" i="2"/>
  <c r="LF191" i="2" s="1"/>
  <c r="IT192" i="2"/>
  <c r="IV192" i="2" s="1"/>
  <c r="IG192" i="2"/>
  <c r="AI199" i="2"/>
  <c r="AK199" i="2" s="1"/>
  <c r="AK193" i="2"/>
  <c r="DZ205" i="2"/>
  <c r="JU214" i="2"/>
  <c r="JW209" i="2"/>
  <c r="KA209" i="2"/>
  <c r="KC209" i="2" s="1"/>
  <c r="EJ127" i="2"/>
  <c r="EL127" i="2" s="1"/>
  <c r="CB147" i="2"/>
  <c r="IZ147" i="2"/>
  <c r="JB147" i="2" s="1"/>
  <c r="JP147" i="2"/>
  <c r="JX147" i="2"/>
  <c r="JZ147" i="2" s="1"/>
  <c r="KT147" i="2"/>
  <c r="KU142" i="2"/>
  <c r="JK145" i="2"/>
  <c r="KA145" i="2"/>
  <c r="KC145" i="2" s="1"/>
  <c r="CP146" i="2"/>
  <c r="DC146" i="2"/>
  <c r="DG147" i="2"/>
  <c r="DM147" i="2" s="1"/>
  <c r="BI148" i="2"/>
  <c r="FP148" i="2"/>
  <c r="FD149" i="2"/>
  <c r="JH149" i="2"/>
  <c r="DD150" i="2"/>
  <c r="DY150" i="2" s="1"/>
  <c r="IF150" i="2"/>
  <c r="IU150" i="2" s="1"/>
  <c r="AN152" i="2"/>
  <c r="DD152" i="2"/>
  <c r="DE152" i="2" s="1"/>
  <c r="CD152" i="2"/>
  <c r="D153" i="2"/>
  <c r="BU153" i="2"/>
  <c r="BS164" i="2"/>
  <c r="BU164" i="2" s="1"/>
  <c r="EL164" i="2"/>
  <c r="GK153" i="2"/>
  <c r="GI164" i="2"/>
  <c r="HT164" i="2"/>
  <c r="IC164" i="2" s="1"/>
  <c r="IH164" i="2"/>
  <c r="IJ164" i="2" s="1"/>
  <c r="JV164" i="2"/>
  <c r="KB153" i="2"/>
  <c r="KC156" i="2"/>
  <c r="AN158" i="2"/>
  <c r="DC158" i="2"/>
  <c r="EL159" i="2"/>
  <c r="FO159" i="2"/>
  <c r="GH159" i="2"/>
  <c r="KX160" i="2"/>
  <c r="KW161" i="2"/>
  <c r="LF161" i="2" s="1"/>
  <c r="AH162" i="2"/>
  <c r="HC162" i="2"/>
  <c r="AA164" i="2"/>
  <c r="EA189" i="2"/>
  <c r="EC168" i="2"/>
  <c r="IX189" i="2"/>
  <c r="JG168" i="2"/>
  <c r="GB170" i="2"/>
  <c r="CP172" i="2"/>
  <c r="DC172" i="2"/>
  <c r="GY172" i="2"/>
  <c r="CJ174" i="2"/>
  <c r="CN174" i="2"/>
  <c r="CP174" i="2" s="1"/>
  <c r="KC177" i="2"/>
  <c r="GZ179" i="2"/>
  <c r="BU181" i="2"/>
  <c r="CB181" i="2"/>
  <c r="CD181" i="2" s="1"/>
  <c r="CN181" i="2"/>
  <c r="CP181" i="2" s="1"/>
  <c r="CJ181" i="2"/>
  <c r="DX190" i="2"/>
  <c r="DE190" i="2"/>
  <c r="IG198" i="2"/>
  <c r="IT198" i="2"/>
  <c r="IV198" i="2" s="1"/>
  <c r="KS199" i="2"/>
  <c r="IT202" i="2"/>
  <c r="IV202" i="2" s="1"/>
  <c r="IG202" i="2"/>
  <c r="FM125" i="2"/>
  <c r="CO132" i="2"/>
  <c r="DU132" i="2"/>
  <c r="DW132" i="2" s="1"/>
  <c r="GO132" i="2"/>
  <c r="GQ132" i="2" s="1"/>
  <c r="HM132" i="2"/>
  <c r="HO132" i="2" s="1"/>
  <c r="IC132" i="2"/>
  <c r="GY144" i="2"/>
  <c r="GZ144" i="2" s="1"/>
  <c r="JS145" i="2"/>
  <c r="KB145" i="2"/>
  <c r="GX146" i="2"/>
  <c r="GZ146" i="2" s="1"/>
  <c r="KD153" i="2"/>
  <c r="E164" i="2"/>
  <c r="G164" i="2" s="1"/>
  <c r="G153" i="2"/>
  <c r="N164" i="2"/>
  <c r="P153" i="2"/>
  <c r="AK164" i="2"/>
  <c r="BT164" i="2"/>
  <c r="DN153" i="2"/>
  <c r="GJ164" i="2"/>
  <c r="HH164" i="2"/>
  <c r="HN164" i="2" s="1"/>
  <c r="IX164" i="2"/>
  <c r="JG153" i="2"/>
  <c r="IY153" i="2"/>
  <c r="JN164" i="2"/>
  <c r="LD164" i="2"/>
  <c r="EN156" i="2"/>
  <c r="FM156" i="2"/>
  <c r="FN156" i="2"/>
  <c r="JE156" i="2"/>
  <c r="JF156" i="2"/>
  <c r="JH156" i="2" s="1"/>
  <c r="FJ159" i="2"/>
  <c r="BF162" i="2"/>
  <c r="BG162" i="2"/>
  <c r="CH164" i="2"/>
  <c r="EB164" i="2"/>
  <c r="CW189" i="2"/>
  <c r="CY168" i="2"/>
  <c r="DN168" i="2"/>
  <c r="CP170" i="2"/>
  <c r="DC170" i="2"/>
  <c r="KC171" i="2"/>
  <c r="KC172" i="2"/>
  <c r="HU174" i="2"/>
  <c r="IB174" i="2"/>
  <c r="IG175" i="2"/>
  <c r="IT175" i="2"/>
  <c r="IV175" i="2" s="1"/>
  <c r="KR181" i="2"/>
  <c r="KS181" i="2"/>
  <c r="KU181" i="2" s="1"/>
  <c r="IG185" i="2"/>
  <c r="JW189" i="2"/>
  <c r="DY234" i="2"/>
  <c r="AN234" i="2"/>
  <c r="GY139" i="2"/>
  <c r="GY140" i="2"/>
  <c r="GY143" i="2"/>
  <c r="LF143" i="2" s="1"/>
  <c r="KE164" i="2"/>
  <c r="KW153" i="2"/>
  <c r="GX151" i="2"/>
  <c r="EO151" i="2"/>
  <c r="KW152" i="2"/>
  <c r="KX152" i="2" s="1"/>
  <c r="DA153" i="2"/>
  <c r="CR164" i="2"/>
  <c r="DA164" i="2" s="1"/>
  <c r="HJ164" i="2"/>
  <c r="HL164" i="2" s="1"/>
  <c r="HM153" i="2"/>
  <c r="HL153" i="2"/>
  <c r="JB153" i="2"/>
  <c r="JF153" i="2"/>
  <c r="KA153" i="2"/>
  <c r="JZ153" i="2"/>
  <c r="AL156" i="2"/>
  <c r="AN156" i="2" s="1"/>
  <c r="J156" i="2"/>
  <c r="IE157" i="2"/>
  <c r="HO157" i="2"/>
  <c r="EO159" i="2"/>
  <c r="DY166" i="2"/>
  <c r="LF166" i="2" s="1"/>
  <c r="AN166" i="2"/>
  <c r="CL189" i="2"/>
  <c r="CO168" i="2"/>
  <c r="FG174" i="2"/>
  <c r="FE189" i="2"/>
  <c r="FN174" i="2"/>
  <c r="FP174" i="2" s="1"/>
  <c r="GZ177" i="2"/>
  <c r="IQ181" i="2"/>
  <c r="IP181" i="2"/>
  <c r="DU189" i="2"/>
  <c r="DW189" i="2" s="1"/>
  <c r="FP196" i="2"/>
  <c r="GY196" i="2"/>
  <c r="HC145" i="2"/>
  <c r="IM145" i="2"/>
  <c r="AN146" i="2"/>
  <c r="DX146" i="2"/>
  <c r="EO146" i="2"/>
  <c r="BR147" i="2"/>
  <c r="ID148" i="2"/>
  <c r="KF150" i="2"/>
  <c r="KW150" i="2"/>
  <c r="KX150" i="2" s="1"/>
  <c r="DD151" i="2"/>
  <c r="DY151" i="2" s="1"/>
  <c r="GY151" i="2"/>
  <c r="KI152" i="2"/>
  <c r="AK153" i="2"/>
  <c r="AT153" i="2"/>
  <c r="BC153" i="2"/>
  <c r="CT164" i="2"/>
  <c r="CV164" i="2" s="1"/>
  <c r="CV153" i="2"/>
  <c r="DP164" i="2"/>
  <c r="DV164" i="2" s="1"/>
  <c r="DV153" i="2"/>
  <c r="DW153" i="2" s="1"/>
  <c r="FT164" i="2"/>
  <c r="FV164" i="2" s="1"/>
  <c r="FV153" i="2"/>
  <c r="DE155" i="2"/>
  <c r="KU156" i="2"/>
  <c r="BI159" i="2"/>
  <c r="CS159" i="2"/>
  <c r="CZ159" i="2"/>
  <c r="DB159" i="2" s="1"/>
  <c r="DQ159" i="2"/>
  <c r="DU159" i="2"/>
  <c r="DW159" i="2" s="1"/>
  <c r="JB159" i="2"/>
  <c r="JZ159" i="2"/>
  <c r="KA159" i="2"/>
  <c r="KC159" i="2" s="1"/>
  <c r="IY162" i="2"/>
  <c r="JX164" i="2"/>
  <c r="DX167" i="2"/>
  <c r="CM168" i="2"/>
  <c r="HM174" i="2"/>
  <c r="HI174" i="2"/>
  <c r="AT175" i="2"/>
  <c r="DC175" i="2"/>
  <c r="IG180" i="2"/>
  <c r="IT180" i="2"/>
  <c r="IV180" i="2" s="1"/>
  <c r="D181" i="2"/>
  <c r="P181" i="2"/>
  <c r="AL181" i="2"/>
  <c r="P187" i="2"/>
  <c r="AL187" i="2"/>
  <c r="DQ189" i="2"/>
  <c r="FV199" i="2"/>
  <c r="BH195" i="2"/>
  <c r="DD195" i="2" s="1"/>
  <c r="DY195" i="2" s="1"/>
  <c r="LF195" i="2" s="1"/>
  <c r="BF195" i="2"/>
  <c r="J147" i="2"/>
  <c r="BF147" i="2"/>
  <c r="EX147" i="2"/>
  <c r="FV147" i="2"/>
  <c r="GT147" i="2"/>
  <c r="HH147" i="2"/>
  <c r="HN147" i="2" s="1"/>
  <c r="IF147" i="2" s="1"/>
  <c r="HR147" i="2"/>
  <c r="IP147" i="2"/>
  <c r="JL147" i="2"/>
  <c r="KL147" i="2"/>
  <c r="IE145" i="2"/>
  <c r="IT145" i="2" s="1"/>
  <c r="DD146" i="2"/>
  <c r="DY146" i="2" s="1"/>
  <c r="LF146" i="2" s="1"/>
  <c r="JT148" i="2"/>
  <c r="R164" i="2"/>
  <c r="S164" i="2" s="1"/>
  <c r="S153" i="2"/>
  <c r="AC164" i="2"/>
  <c r="AE164" i="2" s="1"/>
  <c r="AW153" i="2"/>
  <c r="AU164" i="2"/>
  <c r="BD164" i="2"/>
  <c r="BF164" i="2" s="1"/>
  <c r="BF153" i="2"/>
  <c r="CA164" i="2"/>
  <c r="EF153" i="2"/>
  <c r="EM153" i="2"/>
  <c r="GX153" i="2" s="1"/>
  <c r="GZ153" i="2" s="1"/>
  <c r="ER153" i="2"/>
  <c r="EQ164" i="2"/>
  <c r="FA153" i="2"/>
  <c r="IA164" i="2"/>
  <c r="DY155" i="2"/>
  <c r="DD155" i="2"/>
  <c r="CD155" i="2"/>
  <c r="KG156" i="2"/>
  <c r="KI156" i="2" s="1"/>
  <c r="KI155" i="2"/>
  <c r="DB163" i="2"/>
  <c r="C164" i="2"/>
  <c r="HF164" i="2"/>
  <c r="IE165" i="2"/>
  <c r="ID165" i="2"/>
  <c r="IG166" i="2"/>
  <c r="IT166" i="2"/>
  <c r="IV166" i="2" s="1"/>
  <c r="DD167" i="2"/>
  <c r="DE167" i="2" s="1"/>
  <c r="CP168" i="2"/>
  <c r="HB189" i="2"/>
  <c r="KU169" i="2"/>
  <c r="GX171" i="2"/>
  <c r="FD171" i="2"/>
  <c r="IG173" i="2"/>
  <c r="DD180" i="2"/>
  <c r="DY180" i="2" s="1"/>
  <c r="GB180" i="2"/>
  <c r="HM181" i="2"/>
  <c r="IE187" i="2"/>
  <c r="HF187" i="2"/>
  <c r="GE189" i="2"/>
  <c r="IN254" i="2"/>
  <c r="IP254" i="2" s="1"/>
  <c r="IP214" i="2"/>
  <c r="GY155" i="2"/>
  <c r="FO156" i="2"/>
  <c r="JG156" i="2"/>
  <c r="CB159" i="2"/>
  <c r="CD159" i="2" s="1"/>
  <c r="BR159" i="2"/>
  <c r="DX160" i="2"/>
  <c r="AN160" i="2"/>
  <c r="DD162" i="2"/>
  <c r="DB162" i="2"/>
  <c r="EC162" i="2"/>
  <c r="HU162" i="2"/>
  <c r="IB162" i="2"/>
  <c r="ID162" i="2" s="1"/>
  <c r="DD163" i="2"/>
  <c r="DY163" i="2" s="1"/>
  <c r="LF163" i="2" s="1"/>
  <c r="CG164" i="2"/>
  <c r="JQ164" i="2"/>
  <c r="IG167" i="2"/>
  <c r="IT167" i="2"/>
  <c r="IV167" i="2" s="1"/>
  <c r="B189" i="2"/>
  <c r="D168" i="2"/>
  <c r="BW189" i="2"/>
  <c r="CT189" i="2"/>
  <c r="CV189" i="2" s="1"/>
  <c r="CV168" i="2"/>
  <c r="DM189" i="2"/>
  <c r="DR189" i="2"/>
  <c r="DT189" i="2" s="1"/>
  <c r="DT168" i="2"/>
  <c r="EN168" i="2"/>
  <c r="ES189" i="2"/>
  <c r="EU168" i="2"/>
  <c r="FB168" i="2"/>
  <c r="GL189" i="2"/>
  <c r="GN168" i="2"/>
  <c r="HJ189" i="2"/>
  <c r="HL189" i="2" s="1"/>
  <c r="HL168" i="2"/>
  <c r="JH168" i="2"/>
  <c r="LB189" i="2"/>
  <c r="LD189" i="2" s="1"/>
  <c r="LD168" i="2"/>
  <c r="DD169" i="2"/>
  <c r="DY169" i="2" s="1"/>
  <c r="IO174" i="2"/>
  <c r="IR173" i="2"/>
  <c r="IU173" i="2" s="1"/>
  <c r="CS174" i="2"/>
  <c r="CZ174" i="2"/>
  <c r="DB174" i="2" s="1"/>
  <c r="DE177" i="2"/>
  <c r="DL181" i="2"/>
  <c r="DN181" i="2" s="1"/>
  <c r="DH181" i="2"/>
  <c r="JN181" i="2"/>
  <c r="JR181" i="2"/>
  <c r="JT181" i="2" s="1"/>
  <c r="GZ182" i="2"/>
  <c r="AN186" i="2"/>
  <c r="BC187" i="2"/>
  <c r="EX187" i="2"/>
  <c r="KV188" i="2"/>
  <c r="KX188" i="2" s="1"/>
  <c r="KF188" i="2"/>
  <c r="CO189" i="2"/>
  <c r="CD193" i="2"/>
  <c r="CE199" i="2"/>
  <c r="CG199" i="2" s="1"/>
  <c r="CG193" i="2"/>
  <c r="FS193" i="2"/>
  <c r="FQ199" i="2"/>
  <c r="FZ193" i="2"/>
  <c r="GB193" i="2" s="1"/>
  <c r="DX197" i="2"/>
  <c r="HO203" i="2"/>
  <c r="IE203" i="2"/>
  <c r="FP152" i="2"/>
  <c r="BC164" i="2"/>
  <c r="CC153" i="2"/>
  <c r="DD153" i="2" s="1"/>
  <c r="DY153" i="2" s="1"/>
  <c r="LF153" i="2" s="1"/>
  <c r="BQ164" i="2"/>
  <c r="CC164" i="2" s="1"/>
  <c r="CO164" i="2"/>
  <c r="CS153" i="2"/>
  <c r="CQ164" i="2"/>
  <c r="CZ153" i="2"/>
  <c r="DR164" i="2"/>
  <c r="DT164" i="2" s="1"/>
  <c r="FQ164" i="2"/>
  <c r="GG164" i="2"/>
  <c r="GP153" i="2"/>
  <c r="IN164" i="2"/>
  <c r="IP164" i="2" s="1"/>
  <c r="JK153" i="2"/>
  <c r="JR153" i="2"/>
  <c r="JT153" i="2" s="1"/>
  <c r="JI164" i="2"/>
  <c r="JU164" i="2"/>
  <c r="KI153" i="2"/>
  <c r="KQ164" i="2"/>
  <c r="KT164" i="2" s="1"/>
  <c r="DD154" i="2"/>
  <c r="DY154" i="2" s="1"/>
  <c r="LF154" i="2" s="1"/>
  <c r="IG154" i="2"/>
  <c r="DX155" i="2"/>
  <c r="AN155" i="2"/>
  <c r="DU156" i="2"/>
  <c r="DW156" i="2" s="1"/>
  <c r="DQ156" i="2"/>
  <c r="EO156" i="2"/>
  <c r="ID156" i="2"/>
  <c r="EO157" i="2"/>
  <c r="IG158" i="2"/>
  <c r="IT158" i="2"/>
  <c r="IV158" i="2" s="1"/>
  <c r="DY159" i="2"/>
  <c r="CP159" i="2"/>
  <c r="DN159" i="2"/>
  <c r="ID159" i="2"/>
  <c r="JG159" i="2"/>
  <c r="DD160" i="2"/>
  <c r="DY160" i="2" s="1"/>
  <c r="CD160" i="2"/>
  <c r="BI161" i="2"/>
  <c r="FP161" i="2"/>
  <c r="JH161" i="2"/>
  <c r="GP162" i="2"/>
  <c r="KE162" i="2"/>
  <c r="KW162" i="2" s="1"/>
  <c r="LD162" i="2"/>
  <c r="FD163" i="2"/>
  <c r="AQ164" i="2"/>
  <c r="KM164" i="2"/>
  <c r="KC165" i="2"/>
  <c r="C189" i="2"/>
  <c r="AS189" i="2"/>
  <c r="BY189" i="2"/>
  <c r="CA168" i="2"/>
  <c r="DI189" i="2"/>
  <c r="DK189" i="2" s="1"/>
  <c r="EG189" i="2"/>
  <c r="EI189" i="2" s="1"/>
  <c r="FF189" i="2"/>
  <c r="FQ189" i="2"/>
  <c r="FS168" i="2"/>
  <c r="FZ168" i="2"/>
  <c r="GM189" i="2"/>
  <c r="HC189" i="2"/>
  <c r="IK189" i="2"/>
  <c r="IM168" i="2"/>
  <c r="JQ168" i="2"/>
  <c r="KG189" i="2"/>
  <c r="KI168" i="2"/>
  <c r="DB169" i="2"/>
  <c r="GX169" i="2"/>
  <c r="LE169" i="2" s="1"/>
  <c r="DY171" i="2"/>
  <c r="BI171" i="2"/>
  <c r="KU171" i="2"/>
  <c r="EM172" i="2"/>
  <c r="EI172" i="2"/>
  <c r="GU174" i="2"/>
  <c r="GW174" i="2" s="1"/>
  <c r="GW172" i="2"/>
  <c r="KU172" i="2"/>
  <c r="AL174" i="2"/>
  <c r="AN174" i="2" s="1"/>
  <c r="AB174" i="2"/>
  <c r="AQ174" i="2"/>
  <c r="CC174" i="2"/>
  <c r="DD174" i="2" s="1"/>
  <c r="DY174" i="2" s="1"/>
  <c r="DQ174" i="2"/>
  <c r="EM174" i="2"/>
  <c r="FZ174" i="2"/>
  <c r="HR174" i="2"/>
  <c r="DY176" i="2"/>
  <c r="LF176" i="2" s="1"/>
  <c r="BI176" i="2"/>
  <c r="DC176" i="2"/>
  <c r="DY177" i="2"/>
  <c r="BI177" i="2"/>
  <c r="KU177" i="2"/>
  <c r="DY178" i="2"/>
  <c r="G178" i="2"/>
  <c r="F181" i="2"/>
  <c r="HN178" i="2"/>
  <c r="IF178" i="2" s="1"/>
  <c r="IU178" i="2" s="1"/>
  <c r="HH181" i="2"/>
  <c r="ID178" i="2"/>
  <c r="DX182" i="2"/>
  <c r="GZ183" i="2"/>
  <c r="BD187" i="2"/>
  <c r="BF187" i="2" s="1"/>
  <c r="BG184" i="2"/>
  <c r="BF184" i="2"/>
  <c r="DD186" i="2"/>
  <c r="DY186" i="2" s="1"/>
  <c r="LF186" i="2" s="1"/>
  <c r="AT187" i="2"/>
  <c r="CK189" i="2"/>
  <c r="CM189" i="2" s="1"/>
  <c r="IY189" i="2"/>
  <c r="GG199" i="2"/>
  <c r="GP193" i="2"/>
  <c r="GU199" i="2"/>
  <c r="GW199" i="2" s="1"/>
  <c r="GW193" i="2"/>
  <c r="DX194" i="2"/>
  <c r="BI194" i="2"/>
  <c r="DC194" i="2"/>
  <c r="FD198" i="2"/>
  <c r="DD203" i="2"/>
  <c r="DY203" i="2" s="1"/>
  <c r="LF203" i="2" s="1"/>
  <c r="BI203" i="2"/>
  <c r="DD206" i="2"/>
  <c r="DY206" i="2" s="1"/>
  <c r="LF206" i="2" s="1"/>
  <c r="BI206" i="2"/>
  <c r="IE206" i="2"/>
  <c r="HO206" i="2"/>
  <c r="GX148" i="2"/>
  <c r="GZ148" i="2" s="1"/>
  <c r="O164" i="2"/>
  <c r="Y153" i="2"/>
  <c r="W164" i="2"/>
  <c r="Y164" i="2" s="1"/>
  <c r="AF164" i="2"/>
  <c r="AV164" i="2"/>
  <c r="DD164" i="2" s="1"/>
  <c r="BM164" i="2"/>
  <c r="BO164" i="2" s="1"/>
  <c r="EE164" i="2"/>
  <c r="EN164" i="2" s="1"/>
  <c r="EV164" i="2"/>
  <c r="EX164" i="2" s="1"/>
  <c r="FL164" i="2"/>
  <c r="HB164" i="2"/>
  <c r="II153" i="2"/>
  <c r="II164" i="2" s="1"/>
  <c r="JD164" i="2"/>
  <c r="JY164" i="2"/>
  <c r="DC154" i="2"/>
  <c r="GX154" i="2"/>
  <c r="DM156" i="2"/>
  <c r="FB156" i="2"/>
  <c r="FD156" i="2" s="1"/>
  <c r="IC156" i="2"/>
  <c r="IF156" i="2" s="1"/>
  <c r="IU156" i="2" s="1"/>
  <c r="DC157" i="2"/>
  <c r="FP162" i="2"/>
  <c r="AC189" i="2"/>
  <c r="AE168" i="2"/>
  <c r="FA189" i="2"/>
  <c r="GG189" i="2"/>
  <c r="GP168" i="2"/>
  <c r="GQ168" i="2" s="1"/>
  <c r="HE189" i="2"/>
  <c r="IF168" i="2"/>
  <c r="IU168" i="2" s="1"/>
  <c r="KW168" i="2"/>
  <c r="DX170" i="2"/>
  <c r="AN170" i="2"/>
  <c r="DX172" i="2"/>
  <c r="AN172" i="2"/>
  <c r="FU174" i="2"/>
  <c r="FV174" i="2" s="1"/>
  <c r="GA172" i="2"/>
  <c r="GB172" i="2" s="1"/>
  <c r="FV172" i="2"/>
  <c r="DY173" i="2"/>
  <c r="DC173" i="2"/>
  <c r="BI173" i="2"/>
  <c r="BO174" i="2"/>
  <c r="DY175" i="2"/>
  <c r="LF175" i="2" s="1"/>
  <c r="G175" i="2"/>
  <c r="FP175" i="2"/>
  <c r="GX175" i="2"/>
  <c r="GZ175" i="2" s="1"/>
  <c r="DE180" i="2"/>
  <c r="FI181" i="2"/>
  <c r="FO180" i="2"/>
  <c r="GY180" i="2" s="1"/>
  <c r="FJ180" i="2"/>
  <c r="EO184" i="2"/>
  <c r="GX184" i="2"/>
  <c r="GZ184" i="2" s="1"/>
  <c r="IE184" i="2"/>
  <c r="HO184" i="2"/>
  <c r="JW187" i="2"/>
  <c r="IV186" i="2"/>
  <c r="G187" i="2"/>
  <c r="KY189" i="2"/>
  <c r="LA189" i="2" s="1"/>
  <c r="GY190" i="2"/>
  <c r="LF190" i="2" s="1"/>
  <c r="FO192" i="2"/>
  <c r="FP192" i="2" s="1"/>
  <c r="FJ192" i="2"/>
  <c r="FI193" i="2"/>
  <c r="BW199" i="2"/>
  <c r="BX199" i="2" s="1"/>
  <c r="BX193" i="2"/>
  <c r="CY193" i="2"/>
  <c r="CW199" i="2"/>
  <c r="CY199" i="2" s="1"/>
  <c r="IM193" i="2"/>
  <c r="IK199" i="2"/>
  <c r="CV199" i="2"/>
  <c r="EL199" i="2"/>
  <c r="BD254" i="2"/>
  <c r="BF254" i="2" s="1"/>
  <c r="BF214" i="2"/>
  <c r="BS254" i="2"/>
  <c r="BU254" i="2" s="1"/>
  <c r="BU214" i="2"/>
  <c r="IC214" i="2"/>
  <c r="HX214" i="2"/>
  <c r="GY227" i="2"/>
  <c r="EO227" i="2"/>
  <c r="ID151" i="2"/>
  <c r="H164" i="2"/>
  <c r="X164" i="2"/>
  <c r="AG164" i="2"/>
  <c r="AX164" i="2"/>
  <c r="AZ164" i="2" s="1"/>
  <c r="BN164" i="2"/>
  <c r="CW164" i="2"/>
  <c r="CY164" i="2" s="1"/>
  <c r="EN153" i="2"/>
  <c r="GY153" i="2" s="1"/>
  <c r="FN164" i="2"/>
  <c r="FN153" i="2"/>
  <c r="GU153" i="2"/>
  <c r="HC153" i="2"/>
  <c r="KX154" i="2"/>
  <c r="IE155" i="2"/>
  <c r="HO155" i="2"/>
  <c r="DC156" i="2"/>
  <c r="BG156" i="2"/>
  <c r="BI156" i="2" s="1"/>
  <c r="DH156" i="2"/>
  <c r="FZ156" i="2"/>
  <c r="GB156" i="2" s="1"/>
  <c r="JR156" i="2"/>
  <c r="JT156" i="2" s="1"/>
  <c r="KF156" i="2"/>
  <c r="DY157" i="2"/>
  <c r="LF157" i="2" s="1"/>
  <c r="DD157" i="2"/>
  <c r="GQ158" i="2"/>
  <c r="AT159" i="2"/>
  <c r="EF159" i="2"/>
  <c r="IF159" i="2"/>
  <c r="IU159" i="2" s="1"/>
  <c r="CP160" i="2"/>
  <c r="IE160" i="2"/>
  <c r="HO160" i="2"/>
  <c r="EO161" i="2"/>
  <c r="GX161" i="2"/>
  <c r="GZ161" i="2" s="1"/>
  <c r="JT161" i="2"/>
  <c r="AL162" i="2"/>
  <c r="J162" i="2"/>
  <c r="AB162" i="2"/>
  <c r="HR162" i="2"/>
  <c r="IP162" i="2"/>
  <c r="DN163" i="2"/>
  <c r="HO163" i="2"/>
  <c r="IV163" i="2"/>
  <c r="IU163" i="2"/>
  <c r="DX165" i="2"/>
  <c r="IS166" i="2"/>
  <c r="EO167" i="2"/>
  <c r="ID167" i="2"/>
  <c r="S168" i="2"/>
  <c r="AP189" i="2"/>
  <c r="BA189" i="2"/>
  <c r="BC168" i="2"/>
  <c r="EP189" i="2"/>
  <c r="ER189" i="2" s="1"/>
  <c r="ER168" i="2"/>
  <c r="HS189" i="2"/>
  <c r="IB168" i="2"/>
  <c r="ID168" i="2" s="1"/>
  <c r="IQ168" i="2"/>
  <c r="IS168" i="2" s="1"/>
  <c r="KM189" i="2"/>
  <c r="KS168" i="2"/>
  <c r="KU168" i="2" s="1"/>
  <c r="DN169" i="2"/>
  <c r="DD170" i="2"/>
  <c r="DY170" i="2" s="1"/>
  <c r="LF170" i="2" s="1"/>
  <c r="CD170" i="2"/>
  <c r="FP170" i="2"/>
  <c r="KC170" i="2"/>
  <c r="GY171" i="2"/>
  <c r="GQ171" i="2"/>
  <c r="IE171" i="2"/>
  <c r="DD172" i="2"/>
  <c r="CD172" i="2"/>
  <c r="IE172" i="2"/>
  <c r="AN173" i="2"/>
  <c r="GX173" i="2"/>
  <c r="GZ173" i="2" s="1"/>
  <c r="KU173" i="2"/>
  <c r="CB174" i="2"/>
  <c r="CD174" i="2" s="1"/>
  <c r="JH175" i="2"/>
  <c r="KX176" i="2"/>
  <c r="GY177" i="2"/>
  <c r="IE177" i="2"/>
  <c r="HO177" i="2"/>
  <c r="CD178" i="2"/>
  <c r="DY179" i="2"/>
  <c r="G179" i="2"/>
  <c r="HM179" i="2"/>
  <c r="HJ181" i="2"/>
  <c r="HL181" i="2" s="1"/>
  <c r="KU180" i="2"/>
  <c r="AM181" i="2"/>
  <c r="GA181" i="2"/>
  <c r="IG183" i="2"/>
  <c r="IT183" i="2"/>
  <c r="IV183" i="2" s="1"/>
  <c r="IG186" i="2"/>
  <c r="CA187" i="2"/>
  <c r="KF187" i="2"/>
  <c r="S193" i="2"/>
  <c r="R199" i="2"/>
  <c r="S199" i="2" s="1"/>
  <c r="CA193" i="2"/>
  <c r="BY199" i="2"/>
  <c r="CA199" i="2" s="1"/>
  <c r="IE193" i="2"/>
  <c r="CP194" i="2"/>
  <c r="GY197" i="2"/>
  <c r="IE213" i="2"/>
  <c r="HO213" i="2"/>
  <c r="KF146" i="2"/>
  <c r="KU152" i="2"/>
  <c r="AM164" i="2"/>
  <c r="Z164" i="2"/>
  <c r="AH153" i="2"/>
  <c r="BG153" i="2"/>
  <c r="BI153" i="2" s="1"/>
  <c r="BX153" i="2"/>
  <c r="CO153" i="2"/>
  <c r="DM164" i="2"/>
  <c r="DQ153" i="2"/>
  <c r="DO164" i="2"/>
  <c r="EP164" i="2"/>
  <c r="EX153" i="2"/>
  <c r="FF164" i="2"/>
  <c r="FO164" i="2" s="1"/>
  <c r="FO153" i="2"/>
  <c r="GN153" i="2"/>
  <c r="IE153" i="2"/>
  <c r="HF153" i="2"/>
  <c r="HR164" i="2"/>
  <c r="IM153" i="2"/>
  <c r="IK164" i="2"/>
  <c r="IW164" i="2"/>
  <c r="KO153" i="2"/>
  <c r="DX154" i="2"/>
  <c r="GY154" i="2"/>
  <c r="CP155" i="2"/>
  <c r="GB155" i="2"/>
  <c r="IF155" i="2"/>
  <c r="IU155" i="2" s="1"/>
  <c r="BO156" i="2"/>
  <c r="CO156" i="2"/>
  <c r="DD156" i="2" s="1"/>
  <c r="DN156" i="2"/>
  <c r="FG156" i="2"/>
  <c r="IQ156" i="2"/>
  <c r="IS156" i="2" s="1"/>
  <c r="IY156" i="2"/>
  <c r="KW156" i="2"/>
  <c r="GX158" i="2"/>
  <c r="GZ158" i="2" s="1"/>
  <c r="EO158" i="2"/>
  <c r="BC159" i="2"/>
  <c r="EN159" i="2"/>
  <c r="GY159" i="2" s="1"/>
  <c r="JT159" i="2"/>
  <c r="KT159" i="2"/>
  <c r="KW159" i="2" s="1"/>
  <c r="KX159" i="2" s="1"/>
  <c r="GY160" i="2"/>
  <c r="GB160" i="2"/>
  <c r="DC161" i="2"/>
  <c r="DE161" i="2" s="1"/>
  <c r="IE161" i="2"/>
  <c r="AM162" i="2"/>
  <c r="DY162" i="2" s="1"/>
  <c r="LF162" i="2" s="1"/>
  <c r="CD162" i="2"/>
  <c r="FC162" i="2"/>
  <c r="FG162" i="2"/>
  <c r="GA162" i="2"/>
  <c r="GY162" i="2" s="1"/>
  <c r="GT162" i="2"/>
  <c r="IE162" i="2"/>
  <c r="BG164" i="2"/>
  <c r="BI164" i="2" s="1"/>
  <c r="JS164" i="2"/>
  <c r="BI165" i="2"/>
  <c r="DW167" i="2"/>
  <c r="JT167" i="2"/>
  <c r="BV189" i="2"/>
  <c r="BX189" i="2" s="1"/>
  <c r="BX168" i="2"/>
  <c r="EQ189" i="2"/>
  <c r="FP168" i="2"/>
  <c r="IH189" i="2"/>
  <c r="IJ168" i="2"/>
  <c r="KD189" i="2"/>
  <c r="KV168" i="2"/>
  <c r="KX168" i="2" s="1"/>
  <c r="KF168" i="2"/>
  <c r="AN169" i="2"/>
  <c r="DX171" i="2"/>
  <c r="DE171" i="2"/>
  <c r="DW171" i="2"/>
  <c r="KC173" i="2"/>
  <c r="FB174" i="2"/>
  <c r="FD174" i="2" s="1"/>
  <c r="EX174" i="2"/>
  <c r="IA174" i="2"/>
  <c r="IQ174" i="2"/>
  <c r="DN176" i="2"/>
  <c r="KC176" i="2"/>
  <c r="GB177" i="2"/>
  <c r="GX178" i="2"/>
  <c r="GZ178" i="2" s="1"/>
  <c r="FP178" i="2"/>
  <c r="KC180" i="2"/>
  <c r="AQ181" i="2"/>
  <c r="FG181" i="2"/>
  <c r="FN181" i="2"/>
  <c r="DW182" i="2"/>
  <c r="JG187" i="2"/>
  <c r="JH187" i="2" s="1"/>
  <c r="IY187" i="2"/>
  <c r="CB187" i="2"/>
  <c r="CD187" i="2" s="1"/>
  <c r="BR187" i="2"/>
  <c r="CP187" i="2"/>
  <c r="FN187" i="2"/>
  <c r="FP187" i="2" s="1"/>
  <c r="FJ187" i="2"/>
  <c r="CD192" i="2"/>
  <c r="DD192" i="2"/>
  <c r="IG196" i="2"/>
  <c r="IT196" i="2"/>
  <c r="IV196" i="2" s="1"/>
  <c r="FD204" i="2"/>
  <c r="LF209" i="2"/>
  <c r="AL159" i="2"/>
  <c r="AN159" i="2" s="1"/>
  <c r="DC165" i="2"/>
  <c r="DE165" i="2" s="1"/>
  <c r="GX167" i="2"/>
  <c r="GZ167" i="2" s="1"/>
  <c r="V189" i="2"/>
  <c r="AR189" i="2"/>
  <c r="AT189" i="2" s="1"/>
  <c r="BP189" i="2"/>
  <c r="CF189" i="2"/>
  <c r="EL189" i="2"/>
  <c r="EZ189" i="2"/>
  <c r="FH189" i="2"/>
  <c r="GF189" i="2"/>
  <c r="GV189" i="2"/>
  <c r="HD189" i="2"/>
  <c r="IC189" i="2"/>
  <c r="JB189" i="2"/>
  <c r="KN189" i="2"/>
  <c r="KT189" i="2" s="1"/>
  <c r="BI174" i="2"/>
  <c r="KW174" i="2"/>
  <c r="KO174" i="2"/>
  <c r="DW177" i="2"/>
  <c r="JT178" i="2"/>
  <c r="FV181" i="2"/>
  <c r="IF182" i="2"/>
  <c r="IU182" i="2" s="1"/>
  <c r="DN184" i="2"/>
  <c r="DC185" i="2"/>
  <c r="DE185" i="2" s="1"/>
  <c r="CY187" i="2"/>
  <c r="KI187" i="2"/>
  <c r="BK189" i="2"/>
  <c r="CQ189" i="2"/>
  <c r="GI189" i="2"/>
  <c r="GK189" i="2" s="1"/>
  <c r="FD190" i="2"/>
  <c r="DX192" i="2"/>
  <c r="DE192" i="2"/>
  <c r="HQ199" i="2"/>
  <c r="HR199" i="2" s="1"/>
  <c r="HR193" i="2"/>
  <c r="AM193" i="2"/>
  <c r="AS199" i="2"/>
  <c r="BE199" i="2"/>
  <c r="BF199" i="2" s="1"/>
  <c r="EQ193" i="2"/>
  <c r="GA199" i="2"/>
  <c r="GH193" i="2"/>
  <c r="HE199" i="2"/>
  <c r="HF199" i="2" s="1"/>
  <c r="AN195" i="2"/>
  <c r="BI195" i="2"/>
  <c r="JH196" i="2"/>
  <c r="DD197" i="2"/>
  <c r="DY197" i="2" s="1"/>
  <c r="EO198" i="2"/>
  <c r="GX198" i="2"/>
  <c r="GZ198" i="2" s="1"/>
  <c r="DX200" i="2"/>
  <c r="BI200" i="2"/>
  <c r="DC200" i="2"/>
  <c r="DE200" i="2" s="1"/>
  <c r="EG254" i="2"/>
  <c r="EI254" i="2" s="1"/>
  <c r="EM202" i="2"/>
  <c r="EO203" i="2"/>
  <c r="GX203" i="2"/>
  <c r="GZ203" i="2" s="1"/>
  <c r="IF207" i="2"/>
  <c r="IU207" i="2" s="1"/>
  <c r="LF207" i="2" s="1"/>
  <c r="HO207" i="2"/>
  <c r="JZ208" i="2"/>
  <c r="KB208" i="2"/>
  <c r="KC208" i="2" s="1"/>
  <c r="LF211" i="2"/>
  <c r="FD216" i="2"/>
  <c r="GX216" i="2"/>
  <c r="GZ216" i="2" s="1"/>
  <c r="HN153" i="2"/>
  <c r="IF153" i="2" s="1"/>
  <c r="IU153" i="2" s="1"/>
  <c r="GX155" i="2"/>
  <c r="GZ155" i="2" s="1"/>
  <c r="AQ156" i="2"/>
  <c r="CM156" i="2"/>
  <c r="DK156" i="2"/>
  <c r="HC156" i="2"/>
  <c r="IA156" i="2"/>
  <c r="KR159" i="2"/>
  <c r="GX160" i="2"/>
  <c r="DT162" i="2"/>
  <c r="HL162" i="2"/>
  <c r="HG164" i="2"/>
  <c r="JC164" i="2"/>
  <c r="JE164" i="2" s="1"/>
  <c r="KY164" i="2"/>
  <c r="LA164" i="2" s="1"/>
  <c r="GY166" i="2"/>
  <c r="HO166" i="2"/>
  <c r="F189" i="2"/>
  <c r="N189" i="2"/>
  <c r="V168" i="2"/>
  <c r="AD189" i="2"/>
  <c r="AT168" i="2"/>
  <c r="BB189" i="2"/>
  <c r="BH189" i="2" s="1"/>
  <c r="BJ189" i="2"/>
  <c r="BL189" i="2" s="1"/>
  <c r="BR168" i="2"/>
  <c r="BZ189" i="2"/>
  <c r="CH189" i="2"/>
  <c r="CX189" i="2"/>
  <c r="DA189" i="2" s="1"/>
  <c r="DF189" i="2"/>
  <c r="DV168" i="2"/>
  <c r="DW168" i="2" s="1"/>
  <c r="ED189" i="2"/>
  <c r="EL168" i="2"/>
  <c r="ET189" i="2"/>
  <c r="FJ168" i="2"/>
  <c r="FR189" i="2"/>
  <c r="GH168" i="2"/>
  <c r="HF168" i="2"/>
  <c r="HV189" i="2"/>
  <c r="HX189" i="2" s="1"/>
  <c r="IL189" i="2"/>
  <c r="JB168" i="2"/>
  <c r="JZ168" i="2"/>
  <c r="KH189" i="2"/>
  <c r="KW189" i="2" s="1"/>
  <c r="KP189" i="2"/>
  <c r="KR189" i="2" s="1"/>
  <c r="GX170" i="2"/>
  <c r="GZ170" i="2" s="1"/>
  <c r="HO173" i="2"/>
  <c r="IP173" i="2"/>
  <c r="M174" i="2"/>
  <c r="BR174" i="2"/>
  <c r="EC174" i="2"/>
  <c r="GI174" i="2"/>
  <c r="GK174" i="2" s="1"/>
  <c r="IC174" i="2"/>
  <c r="IF174" i="2" s="1"/>
  <c r="JF174" i="2"/>
  <c r="JH174" i="2" s="1"/>
  <c r="JN174" i="2"/>
  <c r="KV175" i="2"/>
  <c r="KX175" i="2" s="1"/>
  <c r="KU175" i="2"/>
  <c r="KU176" i="2"/>
  <c r="IF177" i="2"/>
  <c r="IU177" i="2" s="1"/>
  <c r="II181" i="2"/>
  <c r="JT177" i="2"/>
  <c r="FP180" i="2"/>
  <c r="KL181" i="2"/>
  <c r="HO183" i="2"/>
  <c r="IF184" i="2"/>
  <c r="IU184" i="2" s="1"/>
  <c r="LF184" i="2" s="1"/>
  <c r="BI185" i="2"/>
  <c r="EW187" i="2"/>
  <c r="FC187" i="2" s="1"/>
  <c r="FC185" i="2"/>
  <c r="GY185" i="2" s="1"/>
  <c r="IE188" i="2"/>
  <c r="BS189" i="2"/>
  <c r="BU189" i="2" s="1"/>
  <c r="EE189" i="2"/>
  <c r="EN189" i="2" s="1"/>
  <c r="FK189" i="2"/>
  <c r="FM189" i="2" s="1"/>
  <c r="JC189" i="2"/>
  <c r="EO190" i="2"/>
  <c r="GX190" i="2"/>
  <c r="GZ190" i="2" s="1"/>
  <c r="KV191" i="2"/>
  <c r="KX191" i="2" s="1"/>
  <c r="KU191" i="2"/>
  <c r="DB192" i="2"/>
  <c r="G193" i="2"/>
  <c r="E199" i="2"/>
  <c r="CC193" i="2"/>
  <c r="BQ199" i="2"/>
  <c r="CC199" i="2" s="1"/>
  <c r="FY199" i="2"/>
  <c r="GK193" i="2"/>
  <c r="DD194" i="2"/>
  <c r="DY194" i="2" s="1"/>
  <c r="LF194" i="2" s="1"/>
  <c r="GX194" i="2"/>
  <c r="DB195" i="2"/>
  <c r="GZ195" i="2"/>
  <c r="KX197" i="2"/>
  <c r="LC199" i="2"/>
  <c r="LD199" i="2" s="1"/>
  <c r="EI202" i="2"/>
  <c r="IV204" i="2"/>
  <c r="DX211" i="2"/>
  <c r="AN211" i="2"/>
  <c r="K254" i="2"/>
  <c r="AL214" i="2"/>
  <c r="M214" i="2"/>
  <c r="DD158" i="2"/>
  <c r="DY158" i="2" s="1"/>
  <c r="LF158" i="2" s="1"/>
  <c r="GO162" i="2"/>
  <c r="GQ162" i="2" s="1"/>
  <c r="DC163" i="2"/>
  <c r="AM168" i="2"/>
  <c r="EM168" i="2"/>
  <c r="EO168" i="2" s="1"/>
  <c r="FC168" i="2"/>
  <c r="GA168" i="2"/>
  <c r="GY168" i="2"/>
  <c r="IE168" i="2"/>
  <c r="JS168" i="2"/>
  <c r="KA168" i="2"/>
  <c r="KC168" i="2" s="1"/>
  <c r="IQ173" i="2"/>
  <c r="DC179" i="2"/>
  <c r="DE179" i="2" s="1"/>
  <c r="GY179" i="2"/>
  <c r="IY181" i="2"/>
  <c r="JF181" i="2"/>
  <c r="IC187" i="2"/>
  <c r="HU187" i="2"/>
  <c r="JX187" i="2"/>
  <c r="JZ187" i="2" s="1"/>
  <c r="IG190" i="2"/>
  <c r="IT190" i="2"/>
  <c r="IV190" i="2" s="1"/>
  <c r="FU199" i="2"/>
  <c r="FV193" i="2"/>
  <c r="HI193" i="2"/>
  <c r="HG199" i="2"/>
  <c r="AA199" i="2"/>
  <c r="AB199" i="2" s="1"/>
  <c r="AB193" i="2"/>
  <c r="HN193" i="2"/>
  <c r="IF193" i="2" s="1"/>
  <c r="HK199" i="2"/>
  <c r="HL199" i="2" s="1"/>
  <c r="HL193" i="2"/>
  <c r="IA199" i="2"/>
  <c r="BI196" i="2"/>
  <c r="DD196" i="2"/>
  <c r="EO197" i="2"/>
  <c r="GX197" i="2"/>
  <c r="GZ197" i="2" s="1"/>
  <c r="GH199" i="2"/>
  <c r="FP207" i="2"/>
  <c r="GX207" i="2"/>
  <c r="GZ207" i="2" s="1"/>
  <c r="DX208" i="2"/>
  <c r="KW210" i="2"/>
  <c r="KX210" i="2" s="1"/>
  <c r="KF210" i="2"/>
  <c r="LF213" i="2"/>
  <c r="EO214" i="2"/>
  <c r="FR254" i="2"/>
  <c r="GA214" i="2"/>
  <c r="FS214" i="2"/>
  <c r="JB226" i="2"/>
  <c r="JF226" i="2"/>
  <c r="JH226" i="2" s="1"/>
  <c r="KV228" i="2"/>
  <c r="KU228" i="2"/>
  <c r="AQ241" i="2"/>
  <c r="GO156" i="2"/>
  <c r="GQ156" i="2" s="1"/>
  <c r="HU156" i="2"/>
  <c r="KU157" i="2"/>
  <c r="KV158" i="2"/>
  <c r="KX158" i="2" s="1"/>
  <c r="FN159" i="2"/>
  <c r="FP159" i="2" s="1"/>
  <c r="JF159" i="2"/>
  <c r="JH159" i="2" s="1"/>
  <c r="FB162" i="2"/>
  <c r="FD162" i="2" s="1"/>
  <c r="FZ162" i="2"/>
  <c r="HF162" i="2"/>
  <c r="JR162" i="2"/>
  <c r="JT162" i="2" s="1"/>
  <c r="KU163" i="2"/>
  <c r="HO165" i="2"/>
  <c r="H189" i="2"/>
  <c r="P168" i="2"/>
  <c r="X189" i="2"/>
  <c r="Y189" i="2" s="1"/>
  <c r="AF189" i="2"/>
  <c r="AH189" i="2" s="1"/>
  <c r="AV189" i="2"/>
  <c r="CB168" i="2"/>
  <c r="CZ168" i="2"/>
  <c r="DH168" i="2"/>
  <c r="DV189" i="2"/>
  <c r="EF168" i="2"/>
  <c r="EV189" i="2"/>
  <c r="EX189" i="2" s="1"/>
  <c r="GJ189" i="2"/>
  <c r="GT189" i="2"/>
  <c r="HH189" i="2"/>
  <c r="HN189" i="2" s="1"/>
  <c r="HP189" i="2"/>
  <c r="HR189" i="2" s="1"/>
  <c r="HX168" i="2"/>
  <c r="IN189" i="2"/>
  <c r="JD189" i="2"/>
  <c r="JL189" i="2"/>
  <c r="JN189" i="2" s="1"/>
  <c r="KL189" i="2"/>
  <c r="KR168" i="2"/>
  <c r="HO171" i="2"/>
  <c r="HO172" i="2"/>
  <c r="BO173" i="2"/>
  <c r="FC174" i="2"/>
  <c r="HC174" i="2"/>
  <c r="FP177" i="2"/>
  <c r="DX178" i="2"/>
  <c r="AN179" i="2"/>
  <c r="BH181" i="2"/>
  <c r="DD181" i="2" s="1"/>
  <c r="FZ181" i="2"/>
  <c r="IR181" i="2"/>
  <c r="JG181" i="2"/>
  <c r="DY183" i="2"/>
  <c r="BN187" i="2"/>
  <c r="BO187" i="2" s="1"/>
  <c r="BO185" i="2"/>
  <c r="JZ185" i="2"/>
  <c r="GX186" i="2"/>
  <c r="GZ186" i="2" s="1"/>
  <c r="AM187" i="2"/>
  <c r="DA187" i="2"/>
  <c r="EC187" i="2"/>
  <c r="JS187" i="2"/>
  <c r="JT187" i="2" s="1"/>
  <c r="KS187" i="2"/>
  <c r="KV187" i="2" s="1"/>
  <c r="KX187" i="2" s="1"/>
  <c r="DX188" i="2"/>
  <c r="AU189" i="2"/>
  <c r="AW189" i="2" s="1"/>
  <c r="JL199" i="2"/>
  <c r="JN193" i="2"/>
  <c r="AE193" i="2"/>
  <c r="AC199" i="2"/>
  <c r="AQ199" i="2"/>
  <c r="AY199" i="2"/>
  <c r="AZ199" i="2" s="1"/>
  <c r="AZ193" i="2"/>
  <c r="DA199" i="2"/>
  <c r="DM199" i="2"/>
  <c r="DV193" i="2"/>
  <c r="DS199" i="2"/>
  <c r="DT199" i="2" s="1"/>
  <c r="DT193" i="2"/>
  <c r="FY193" i="2"/>
  <c r="GM199" i="2"/>
  <c r="GN199" i="2" s="1"/>
  <c r="GN193" i="2"/>
  <c r="HC199" i="2"/>
  <c r="HM193" i="2"/>
  <c r="JH193" i="2"/>
  <c r="KE199" i="2"/>
  <c r="KF193" i="2"/>
  <c r="KO193" i="2"/>
  <c r="GY194" i="2"/>
  <c r="IV194" i="2"/>
  <c r="EO195" i="2"/>
  <c r="DC196" i="2"/>
  <c r="DE196" i="2" s="1"/>
  <c r="IF197" i="2"/>
  <c r="IU197" i="2" s="1"/>
  <c r="IE197" i="2"/>
  <c r="DX198" i="2"/>
  <c r="KA199" i="2"/>
  <c r="KC199" i="2" s="1"/>
  <c r="IE200" i="2"/>
  <c r="GY201" i="2"/>
  <c r="EO201" i="2"/>
  <c r="DX204" i="2"/>
  <c r="DC204" i="2"/>
  <c r="KD214" i="2"/>
  <c r="KV207" i="2"/>
  <c r="KX207" i="2" s="1"/>
  <c r="KF207" i="2"/>
  <c r="DX213" i="2"/>
  <c r="JT214" i="2"/>
  <c r="CB219" i="2"/>
  <c r="CD219" i="2" s="1"/>
  <c r="BR219" i="2"/>
  <c r="KB219" i="2"/>
  <c r="KC219" i="2" s="1"/>
  <c r="JW219" i="2"/>
  <c r="AW226" i="2"/>
  <c r="CB224" i="2"/>
  <c r="CD224" i="2" s="1"/>
  <c r="BX224" i="2"/>
  <c r="BV226" i="2"/>
  <c r="BX226" i="2" s="1"/>
  <c r="AN235" i="2"/>
  <c r="HO154" i="2"/>
  <c r="AQ159" i="2"/>
  <c r="DA168" i="2"/>
  <c r="HO169" i="2"/>
  <c r="DY172" i="2"/>
  <c r="DN173" i="2"/>
  <c r="KS174" i="2"/>
  <c r="KU174" i="2" s="1"/>
  <c r="EI175" i="2"/>
  <c r="FD175" i="2"/>
  <c r="FV175" i="2"/>
  <c r="DX177" i="2"/>
  <c r="GY178" i="2"/>
  <c r="DW179" i="2"/>
  <c r="HI179" i="2"/>
  <c r="AN180" i="2"/>
  <c r="CD180" i="2"/>
  <c r="GX180" i="2"/>
  <c r="BC181" i="2"/>
  <c r="HR181" i="2"/>
  <c r="IM181" i="2"/>
  <c r="KV181" i="2"/>
  <c r="KX181" i="2" s="1"/>
  <c r="G183" i="2"/>
  <c r="EO183" i="2"/>
  <c r="JH184" i="2"/>
  <c r="DY185" i="2"/>
  <c r="GX185" i="2"/>
  <c r="FD185" i="2"/>
  <c r="M187" i="2"/>
  <c r="EF187" i="2"/>
  <c r="EM187" i="2"/>
  <c r="EU187" i="2"/>
  <c r="GA187" i="2"/>
  <c r="GB187" i="2" s="1"/>
  <c r="KT187" i="2"/>
  <c r="KW187" i="2" s="1"/>
  <c r="KO187" i="2"/>
  <c r="DY188" i="2"/>
  <c r="LF188" i="2" s="1"/>
  <c r="BI188" i="2"/>
  <c r="JH190" i="2"/>
  <c r="KX190" i="2"/>
  <c r="DN191" i="2"/>
  <c r="EH193" i="2"/>
  <c r="EN192" i="2"/>
  <c r="EI192" i="2"/>
  <c r="JM193" i="2"/>
  <c r="JM199" i="2" s="1"/>
  <c r="JS192" i="2"/>
  <c r="LA193" i="2"/>
  <c r="KY199" i="2"/>
  <c r="LA199" i="2" s="1"/>
  <c r="BC193" i="2"/>
  <c r="BA199" i="2"/>
  <c r="DK199" i="2"/>
  <c r="DW193" i="2"/>
  <c r="EL193" i="2"/>
  <c r="GQ193" i="2"/>
  <c r="IU193" i="2"/>
  <c r="JQ193" i="2"/>
  <c r="KG199" i="2"/>
  <c r="KI193" i="2"/>
  <c r="KV193" i="2"/>
  <c r="KX193" i="2" s="1"/>
  <c r="KR199" i="2"/>
  <c r="GB194" i="2"/>
  <c r="IG194" i="2"/>
  <c r="IV195" i="2"/>
  <c r="DY196" i="2"/>
  <c r="LF196" i="2" s="1"/>
  <c r="EO196" i="2"/>
  <c r="GX196" i="2"/>
  <c r="GZ196" i="2" s="1"/>
  <c r="KX196" i="2"/>
  <c r="DD198" i="2"/>
  <c r="DY198" i="2" s="1"/>
  <c r="LF198" i="2" s="1"/>
  <c r="D199" i="2"/>
  <c r="BR199" i="2"/>
  <c r="IC199" i="2"/>
  <c r="KF199" i="2"/>
  <c r="AY254" i="2"/>
  <c r="AZ201" i="2"/>
  <c r="EQ254" i="2"/>
  <c r="ER201" i="2"/>
  <c r="IU202" i="2"/>
  <c r="DY204" i="2"/>
  <c r="LF204" i="2" s="1"/>
  <c r="IT207" i="2"/>
  <c r="IV207" i="2" s="1"/>
  <c r="IT210" i="2"/>
  <c r="IV210" i="2" s="1"/>
  <c r="IG210" i="2"/>
  <c r="IK254" i="2"/>
  <c r="IQ214" i="2"/>
  <c r="IM214" i="2"/>
  <c r="CO226" i="2"/>
  <c r="CP226" i="2" s="1"/>
  <c r="CM226" i="2"/>
  <c r="JY241" i="2"/>
  <c r="KB239" i="2"/>
  <c r="JZ239" i="2"/>
  <c r="AZ219" i="2"/>
  <c r="DC234" i="2"/>
  <c r="DE234" i="2" s="1"/>
  <c r="BI234" i="2"/>
  <c r="DC188" i="2"/>
  <c r="DE188" i="2" s="1"/>
  <c r="JJ199" i="2"/>
  <c r="JS199" i="2" s="1"/>
  <c r="CD202" i="2"/>
  <c r="ID203" i="2"/>
  <c r="JX254" i="2"/>
  <c r="KA203" i="2"/>
  <c r="KC203" i="2" s="1"/>
  <c r="JT206" i="2"/>
  <c r="FP208" i="2"/>
  <c r="DN210" i="2"/>
  <c r="KC211" i="2"/>
  <c r="CQ254" i="2"/>
  <c r="CS214" i="2"/>
  <c r="KP254" i="2"/>
  <c r="KR254" i="2" s="1"/>
  <c r="KR214" i="2"/>
  <c r="IE215" i="2"/>
  <c r="HO215" i="2"/>
  <c r="FD217" i="2"/>
  <c r="IU225" i="2"/>
  <c r="IV225" i="2" s="1"/>
  <c r="IG225" i="2"/>
  <c r="AK226" i="2"/>
  <c r="KV227" i="2"/>
  <c r="KX227" i="2" s="1"/>
  <c r="KU227" i="2"/>
  <c r="DC228" i="2"/>
  <c r="DE228" i="2" s="1"/>
  <c r="CP228" i="2"/>
  <c r="IE229" i="2"/>
  <c r="HF229" i="2"/>
  <c r="HX229" i="2"/>
  <c r="IB229" i="2"/>
  <c r="ID229" i="2" s="1"/>
  <c r="DX233" i="2"/>
  <c r="DD236" i="2"/>
  <c r="CD236" i="2"/>
  <c r="GX240" i="2"/>
  <c r="EO240" i="2"/>
  <c r="FD240" i="2"/>
  <c r="DC186" i="2"/>
  <c r="IM187" i="2"/>
  <c r="HO192" i="2"/>
  <c r="JN192" i="2"/>
  <c r="BR193" i="2"/>
  <c r="FJ193" i="2"/>
  <c r="HF193" i="2"/>
  <c r="JB193" i="2"/>
  <c r="JZ193" i="2"/>
  <c r="AN194" i="2"/>
  <c r="JN194" i="2"/>
  <c r="DX196" i="2"/>
  <c r="KB199" i="2"/>
  <c r="KN199" i="2"/>
  <c r="KT199" i="2" s="1"/>
  <c r="AN200" i="2"/>
  <c r="AN201" i="2"/>
  <c r="DC201" i="2"/>
  <c r="KU201" i="2"/>
  <c r="JZ203" i="2"/>
  <c r="AN204" i="2"/>
  <c r="AN205" i="2"/>
  <c r="KE214" i="2"/>
  <c r="KW214" i="2" s="1"/>
  <c r="KW207" i="2"/>
  <c r="DC211" i="2"/>
  <c r="DE211" i="2" s="1"/>
  <c r="KU211" i="2"/>
  <c r="JX214" i="2"/>
  <c r="JZ212" i="2"/>
  <c r="EV254" i="2"/>
  <c r="EX214" i="2"/>
  <c r="GX217" i="2"/>
  <c r="GZ217" i="2" s="1"/>
  <c r="IV220" i="2"/>
  <c r="IT221" i="2"/>
  <c r="IV221" i="2" s="1"/>
  <c r="HI226" i="2"/>
  <c r="HM226" i="2"/>
  <c r="HO226" i="2" s="1"/>
  <c r="AL226" i="2"/>
  <c r="KE237" i="2"/>
  <c r="KW237" i="2" s="1"/>
  <c r="KW231" i="2"/>
  <c r="KX231" i="2" s="1"/>
  <c r="KF231" i="2"/>
  <c r="KE274" i="2"/>
  <c r="KW257" i="2"/>
  <c r="KX257" i="2" s="1"/>
  <c r="KF257" i="2"/>
  <c r="DX261" i="2"/>
  <c r="DE261" i="2"/>
  <c r="DX185" i="2"/>
  <c r="IY186" i="2"/>
  <c r="CZ187" i="2"/>
  <c r="DB187" i="2" s="1"/>
  <c r="GX188" i="2"/>
  <c r="GZ188" i="2" s="1"/>
  <c r="DC191" i="2"/>
  <c r="DK192" i="2"/>
  <c r="EX192" i="2"/>
  <c r="EM193" i="2"/>
  <c r="GX193" i="2" s="1"/>
  <c r="FC193" i="2"/>
  <c r="GA193" i="2"/>
  <c r="KA193" i="2"/>
  <c r="KC193" i="2" s="1"/>
  <c r="DC195" i="2"/>
  <c r="JN195" i="2"/>
  <c r="BF196" i="2"/>
  <c r="N199" i="2"/>
  <c r="P199" i="2" s="1"/>
  <c r="BJ199" i="2"/>
  <c r="BL199" i="2" s="1"/>
  <c r="CH199" i="2"/>
  <c r="DF199" i="2"/>
  <c r="ED199" i="2"/>
  <c r="HV199" i="2"/>
  <c r="HX199" i="2" s="1"/>
  <c r="KF201" i="2"/>
  <c r="DY202" i="2"/>
  <c r="DZ202" i="2" s="1"/>
  <c r="G202" i="2"/>
  <c r="KW202" i="2"/>
  <c r="KX202" i="2" s="1"/>
  <c r="FP203" i="2"/>
  <c r="GB204" i="2"/>
  <c r="KW205" i="2"/>
  <c r="KF205" i="2"/>
  <c r="KU206" i="2"/>
  <c r="II214" i="2"/>
  <c r="IJ207" i="2"/>
  <c r="ID208" i="2"/>
  <c r="DX209" i="2"/>
  <c r="DE209" i="2"/>
  <c r="GX209" i="2"/>
  <c r="GZ209" i="2" s="1"/>
  <c r="KV209" i="2"/>
  <c r="KX209" i="2" s="1"/>
  <c r="KU209" i="2"/>
  <c r="FD210" i="2"/>
  <c r="JH210" i="2"/>
  <c r="CD211" i="2"/>
  <c r="GY211" i="2"/>
  <c r="IE211" i="2"/>
  <c r="HO211" i="2"/>
  <c r="KF211" i="2"/>
  <c r="KA212" i="2"/>
  <c r="KC212" i="2" s="1"/>
  <c r="N254" i="2"/>
  <c r="P214" i="2"/>
  <c r="AI254" i="2"/>
  <c r="AK214" i="2"/>
  <c r="BJ254" i="2"/>
  <c r="BL254" i="2" s="1"/>
  <c r="BL214" i="2"/>
  <c r="JC254" i="2"/>
  <c r="JE254" i="2" s="1"/>
  <c r="JE214" i="2"/>
  <c r="JP254" i="2"/>
  <c r="JP283" i="2" s="1"/>
  <c r="KJ254" i="2"/>
  <c r="KL254" i="2" s="1"/>
  <c r="KL214" i="2"/>
  <c r="AQ219" i="2"/>
  <c r="JB219" i="2"/>
  <c r="JF219" i="2"/>
  <c r="JH219" i="2" s="1"/>
  <c r="IU220" i="2"/>
  <c r="LF220" i="2" s="1"/>
  <c r="IG220" i="2"/>
  <c r="GZ221" i="2"/>
  <c r="IT222" i="2"/>
  <c r="IV222" i="2" s="1"/>
  <c r="GX223" i="2"/>
  <c r="GZ223" i="2" s="1"/>
  <c r="EO223" i="2"/>
  <c r="AM226" i="2"/>
  <c r="ER226" i="2"/>
  <c r="IU227" i="2"/>
  <c r="LF227" i="2" s="1"/>
  <c r="IG227" i="2"/>
  <c r="BI231" i="2"/>
  <c r="DD231" i="2"/>
  <c r="IE233" i="2"/>
  <c r="HO233" i="2"/>
  <c r="IB181" i="2"/>
  <c r="ID181" i="2" s="1"/>
  <c r="KF181" i="2"/>
  <c r="KU183" i="2"/>
  <c r="BF185" i="2"/>
  <c r="EO185" i="2"/>
  <c r="KU185" i="2"/>
  <c r="KU186" i="2"/>
  <c r="HO188" i="2"/>
  <c r="S192" i="2"/>
  <c r="AM192" i="2"/>
  <c r="AN192" i="2" s="1"/>
  <c r="GA192" i="2"/>
  <c r="GB192" i="2" s="1"/>
  <c r="GP192" i="2"/>
  <c r="GQ192" i="2" s="1"/>
  <c r="HR192" i="2"/>
  <c r="JR192" i="2"/>
  <c r="JT192" i="2" s="1"/>
  <c r="KU192" i="2"/>
  <c r="CZ193" i="2"/>
  <c r="EN193" i="2"/>
  <c r="KR193" i="2"/>
  <c r="KU194" i="2"/>
  <c r="W199" i="2"/>
  <c r="Y199" i="2" s="1"/>
  <c r="AU199" i="2"/>
  <c r="AW199" i="2" s="1"/>
  <c r="BS199" i="2"/>
  <c r="CQ199" i="2"/>
  <c r="DO199" i="2"/>
  <c r="FK199" i="2"/>
  <c r="GI199" i="2"/>
  <c r="GK199" i="2" s="1"/>
  <c r="GX200" i="2"/>
  <c r="GZ200" i="2" s="1"/>
  <c r="KU200" i="2"/>
  <c r="DD201" i="2"/>
  <c r="DY201" i="2" s="1"/>
  <c r="LF201" i="2" s="1"/>
  <c r="AT201" i="2"/>
  <c r="EI201" i="2"/>
  <c r="EX201" i="2"/>
  <c r="FJ201" i="2"/>
  <c r="KW201" i="2"/>
  <c r="KX201" i="2" s="1"/>
  <c r="IG204" i="2"/>
  <c r="DC208" i="2"/>
  <c r="DE208" i="2" s="1"/>
  <c r="KV208" i="2"/>
  <c r="KX208" i="2" s="1"/>
  <c r="KF208" i="2"/>
  <c r="GX210" i="2"/>
  <c r="GZ210" i="2" s="1"/>
  <c r="DC212" i="2"/>
  <c r="AJ254" i="2"/>
  <c r="AJ283" i="2" s="1"/>
  <c r="BW254" i="2"/>
  <c r="CC254" i="2" s="1"/>
  <c r="BX214" i="2"/>
  <c r="CJ254" i="2"/>
  <c r="CN254" i="2"/>
  <c r="CW254" i="2"/>
  <c r="CY214" i="2"/>
  <c r="DM214" i="2"/>
  <c r="HE254" i="2"/>
  <c r="HF214" i="2"/>
  <c r="IF214" i="2"/>
  <c r="IV216" i="2"/>
  <c r="EO218" i="2"/>
  <c r="GX218" i="2"/>
  <c r="GX222" i="2"/>
  <c r="GZ222" i="2" s="1"/>
  <c r="DC224" i="2"/>
  <c r="DE224" i="2" s="1"/>
  <c r="AZ224" i="2"/>
  <c r="AX226" i="2"/>
  <c r="AZ226" i="2" s="1"/>
  <c r="KW229" i="2"/>
  <c r="HO176" i="2"/>
  <c r="HO180" i="2"/>
  <c r="KU184" i="2"/>
  <c r="HO185" i="2"/>
  <c r="ID186" i="2"/>
  <c r="KU190" i="2"/>
  <c r="DM192" i="2"/>
  <c r="DN192" i="2" s="1"/>
  <c r="BM193" i="2"/>
  <c r="DA193" i="2"/>
  <c r="EW193" i="2"/>
  <c r="HO194" i="2"/>
  <c r="KU195" i="2"/>
  <c r="G201" i="2"/>
  <c r="AU254" i="2"/>
  <c r="JH202" i="2"/>
  <c r="JT203" i="2"/>
  <c r="DD204" i="2"/>
  <c r="KU204" i="2"/>
  <c r="ID206" i="2"/>
  <c r="KX206" i="2"/>
  <c r="AN208" i="2"/>
  <c r="CD208" i="2"/>
  <c r="GY208" i="2"/>
  <c r="LF208" i="2" s="1"/>
  <c r="IE208" i="2"/>
  <c r="HO208" i="2"/>
  <c r="EO209" i="2"/>
  <c r="DY212" i="2"/>
  <c r="EO212" i="2"/>
  <c r="GQ212" i="2"/>
  <c r="ID213" i="2"/>
  <c r="G214" i="2"/>
  <c r="AM214" i="2"/>
  <c r="DY215" i="2"/>
  <c r="LF215" i="2" s="1"/>
  <c r="HO216" i="2"/>
  <c r="IG216" i="2"/>
  <c r="IV217" i="2"/>
  <c r="GY218" i="2"/>
  <c r="D219" i="2"/>
  <c r="CV219" i="2"/>
  <c r="IF219" i="2"/>
  <c r="FP222" i="2"/>
  <c r="KI225" i="2"/>
  <c r="KW225" i="2"/>
  <c r="KX225" i="2" s="1"/>
  <c r="EM226" i="2"/>
  <c r="KU229" i="2"/>
  <c r="KV229" i="2"/>
  <c r="DC233" i="2"/>
  <c r="DE233" i="2" s="1"/>
  <c r="DV237" i="2"/>
  <c r="DQ237" i="2"/>
  <c r="IF246" i="2"/>
  <c r="HO246" i="2"/>
  <c r="EO200" i="2"/>
  <c r="JT200" i="2"/>
  <c r="FN201" i="2"/>
  <c r="IE201" i="2"/>
  <c r="HO201" i="2"/>
  <c r="FO202" i="2"/>
  <c r="FJ202" i="2"/>
  <c r="DC203" i="2"/>
  <c r="DC206" i="2"/>
  <c r="EO206" i="2"/>
  <c r="GQ206" i="2"/>
  <c r="DX207" i="2"/>
  <c r="GQ207" i="2"/>
  <c r="IS207" i="2"/>
  <c r="JT208" i="2"/>
  <c r="BI209" i="2"/>
  <c r="IE209" i="2"/>
  <c r="EO210" i="2"/>
  <c r="FP211" i="2"/>
  <c r="BI212" i="2"/>
  <c r="CD212" i="2"/>
  <c r="GY212" i="2"/>
  <c r="IE212" i="2"/>
  <c r="HO212" i="2"/>
  <c r="KW212" i="2"/>
  <c r="KX212" i="2" s="1"/>
  <c r="KF212" i="2"/>
  <c r="EO213" i="2"/>
  <c r="AA254" i="2"/>
  <c r="AB214" i="2"/>
  <c r="CK254" i="2"/>
  <c r="CM214" i="2"/>
  <c r="CZ214" i="2"/>
  <c r="ED254" i="2"/>
  <c r="EF214" i="2"/>
  <c r="HN254" i="2"/>
  <c r="BI215" i="2"/>
  <c r="DD215" i="2"/>
  <c r="DE215" i="2" s="1"/>
  <c r="FD215" i="2"/>
  <c r="GX215" i="2"/>
  <c r="GZ215" i="2" s="1"/>
  <c r="IG217" i="2"/>
  <c r="HM219" i="2"/>
  <c r="HO219" i="2" s="1"/>
  <c r="DX224" i="2"/>
  <c r="E226" i="2"/>
  <c r="E254" i="2" s="1"/>
  <c r="G224" i="2"/>
  <c r="EI226" i="2"/>
  <c r="KF226" i="2"/>
  <c r="DC235" i="2"/>
  <c r="BI235" i="2"/>
  <c r="IT237" i="2"/>
  <c r="IV237" i="2" s="1"/>
  <c r="HC237" i="2"/>
  <c r="AF254" i="2"/>
  <c r="AH254" i="2" s="1"/>
  <c r="AH214" i="2"/>
  <c r="DC214" i="2"/>
  <c r="DX214" i="2" s="1"/>
  <c r="AO254" i="2"/>
  <c r="CO254" i="2"/>
  <c r="DO254" i="2"/>
  <c r="DQ214" i="2"/>
  <c r="FC214" i="2"/>
  <c r="GR254" i="2"/>
  <c r="GT254" i="2" s="1"/>
  <c r="GT214" i="2"/>
  <c r="KS214" i="2"/>
  <c r="AL219" i="2"/>
  <c r="DU219" i="2"/>
  <c r="DW219" i="2" s="1"/>
  <c r="JG219" i="2"/>
  <c r="KS219" i="2"/>
  <c r="KO219" i="2"/>
  <c r="GX220" i="2"/>
  <c r="GZ220" i="2" s="1"/>
  <c r="GJ226" i="2"/>
  <c r="GP224" i="2"/>
  <c r="DD225" i="2"/>
  <c r="DY225" i="2" s="1"/>
  <c r="CG226" i="2"/>
  <c r="DK226" i="2"/>
  <c r="KS226" i="2"/>
  <c r="KU226" i="2" s="1"/>
  <c r="KO226" i="2"/>
  <c r="DX228" i="2"/>
  <c r="GY228" i="2"/>
  <c r="FB229" i="2"/>
  <c r="IE231" i="2"/>
  <c r="HO231" i="2"/>
  <c r="IV242" i="2"/>
  <c r="BI207" i="2"/>
  <c r="H254" i="2"/>
  <c r="J214" i="2"/>
  <c r="S254" i="2"/>
  <c r="Y214" i="2"/>
  <c r="BR214" i="2"/>
  <c r="CJ214" i="2"/>
  <c r="DF254" i="2"/>
  <c r="DL214" i="2"/>
  <c r="DP254" i="2"/>
  <c r="EU214" i="2"/>
  <c r="FS254" i="2"/>
  <c r="FZ214" i="2"/>
  <c r="GB214" i="2" s="1"/>
  <c r="GI254" i="2"/>
  <c r="GK214" i="2"/>
  <c r="HV254" i="2"/>
  <c r="KT214" i="2"/>
  <c r="DX215" i="2"/>
  <c r="DW215" i="2"/>
  <c r="DC216" i="2"/>
  <c r="IG218" i="2"/>
  <c r="IT218" i="2"/>
  <c r="IV218" i="2" s="1"/>
  <c r="AM219" i="2"/>
  <c r="S219" i="2"/>
  <c r="DV219" i="2"/>
  <c r="FA219" i="2"/>
  <c r="GH219" i="2"/>
  <c r="GO219" i="2"/>
  <c r="GQ219" i="2" s="1"/>
  <c r="IE219" i="2"/>
  <c r="IG219" i="2" s="1"/>
  <c r="HF219" i="2"/>
  <c r="DC220" i="2"/>
  <c r="DE220" i="2" s="1"/>
  <c r="DX220" i="2"/>
  <c r="KA220" i="2"/>
  <c r="KC220" i="2" s="1"/>
  <c r="DC221" i="2"/>
  <c r="JW221" i="2"/>
  <c r="IF222" i="2"/>
  <c r="IU222" i="2" s="1"/>
  <c r="DC223" i="2"/>
  <c r="DN223" i="2"/>
  <c r="GK224" i="2"/>
  <c r="KI226" i="2"/>
  <c r="EC226" i="2"/>
  <c r="HF226" i="2"/>
  <c r="IC226" i="2"/>
  <c r="IF226" i="2" s="1"/>
  <c r="GX227" i="2"/>
  <c r="GZ227" i="2" s="1"/>
  <c r="DY228" i="2"/>
  <c r="BI228" i="2"/>
  <c r="IE228" i="2"/>
  <c r="AL229" i="2"/>
  <c r="AN229" i="2" s="1"/>
  <c r="AW229" i="2"/>
  <c r="FC229" i="2"/>
  <c r="DX231" i="2"/>
  <c r="IE232" i="2"/>
  <c r="HO232" i="2"/>
  <c r="DX234" i="2"/>
  <c r="DC236" i="2"/>
  <c r="JG236" i="2"/>
  <c r="JH236" i="2" s="1"/>
  <c r="IX237" i="2"/>
  <c r="IY236" i="2"/>
  <c r="KX240" i="2"/>
  <c r="ER241" i="2"/>
  <c r="IF241" i="2"/>
  <c r="IG242" i="2"/>
  <c r="EC245" i="2"/>
  <c r="ID250" i="2"/>
  <c r="AR254" i="2"/>
  <c r="GX206" i="2"/>
  <c r="GZ206" i="2" s="1"/>
  <c r="GX208" i="2"/>
  <c r="GZ208" i="2" s="1"/>
  <c r="GX211" i="2"/>
  <c r="BN254" i="2"/>
  <c r="GX212" i="2"/>
  <c r="GZ212" i="2" s="1"/>
  <c r="GX213" i="2"/>
  <c r="GZ213" i="2" s="1"/>
  <c r="C254" i="2"/>
  <c r="L254" i="2"/>
  <c r="AM254" i="2" s="1"/>
  <c r="T254" i="2"/>
  <c r="V254" i="2" s="1"/>
  <c r="BB254" i="2"/>
  <c r="BH254" i="2" s="1"/>
  <c r="BH214" i="2"/>
  <c r="CE254" i="2"/>
  <c r="CO214" i="2"/>
  <c r="CX254" i="2"/>
  <c r="DU214" i="2"/>
  <c r="DW214" i="2" s="1"/>
  <c r="EN254" i="2"/>
  <c r="EN214" i="2"/>
  <c r="FT254" i="2"/>
  <c r="FZ254" i="2" s="1"/>
  <c r="FV214" i="2"/>
  <c r="HP254" i="2"/>
  <c r="HR214" i="2"/>
  <c r="IL254" i="2"/>
  <c r="IR254" i="2" s="1"/>
  <c r="IR214" i="2"/>
  <c r="KH254" i="2"/>
  <c r="EO217" i="2"/>
  <c r="FY219" i="2"/>
  <c r="GW219" i="2"/>
  <c r="HN219" i="2"/>
  <c r="HU219" i="2"/>
  <c r="FD222" i="2"/>
  <c r="JH222" i="2"/>
  <c r="HW226" i="2"/>
  <c r="HX226" i="2" s="1"/>
  <c r="IC224" i="2"/>
  <c r="IF224" i="2" s="1"/>
  <c r="IU224" i="2" s="1"/>
  <c r="KC225" i="2"/>
  <c r="CT226" i="2"/>
  <c r="GH226" i="2"/>
  <c r="GO226" i="2"/>
  <c r="GW226" i="2"/>
  <c r="KW226" i="2"/>
  <c r="Y229" i="2"/>
  <c r="CS229" i="2"/>
  <c r="CZ229" i="2"/>
  <c r="DB229" i="2" s="1"/>
  <c r="KT229" i="2"/>
  <c r="KO229" i="2"/>
  <c r="DE230" i="2"/>
  <c r="KV241" i="2"/>
  <c r="KX241" i="2" s="1"/>
  <c r="KF241" i="2"/>
  <c r="LD241" i="2"/>
  <c r="KV256" i="2"/>
  <c r="KX256" i="2" s="1"/>
  <c r="KU256" i="2"/>
  <c r="GX205" i="2"/>
  <c r="GZ205" i="2" s="1"/>
  <c r="JY214" i="2"/>
  <c r="AE254" i="2"/>
  <c r="BM254" i="2"/>
  <c r="FO214" i="2"/>
  <c r="HG254" i="2"/>
  <c r="HI214" i="2"/>
  <c r="JS214" i="2"/>
  <c r="EO216" i="2"/>
  <c r="IS219" i="2"/>
  <c r="EO221" i="2"/>
  <c r="KX221" i="2"/>
  <c r="DB223" i="2"/>
  <c r="IV223" i="2"/>
  <c r="IE224" i="2"/>
  <c r="JT224" i="2"/>
  <c r="M226" i="2"/>
  <c r="CC226" i="2"/>
  <c r="DW226" i="2"/>
  <c r="FJ226" i="2"/>
  <c r="GA226" i="2"/>
  <c r="IB226" i="2"/>
  <c r="ID226" i="2" s="1"/>
  <c r="JQ226" i="2"/>
  <c r="AL237" i="2"/>
  <c r="AN237" i="2" s="1"/>
  <c r="J237" i="2"/>
  <c r="KC239" i="2"/>
  <c r="GY244" i="2"/>
  <c r="LF248" i="2"/>
  <c r="HO204" i="2"/>
  <c r="O254" i="2"/>
  <c r="Y254" i="2"/>
  <c r="AE214" i="2"/>
  <c r="AV254" i="2"/>
  <c r="BY254" i="2"/>
  <c r="CA254" i="2" s="1"/>
  <c r="CN214" i="2"/>
  <c r="CP214" i="2" s="1"/>
  <c r="DA214" i="2"/>
  <c r="EU254" i="2"/>
  <c r="FB214" i="2"/>
  <c r="FK254" i="2"/>
  <c r="FM254" i="2" s="1"/>
  <c r="FM214" i="2"/>
  <c r="JL254" i="2"/>
  <c r="JN214" i="2"/>
  <c r="KY254" i="2"/>
  <c r="LA254" i="2" s="1"/>
  <c r="LA214" i="2"/>
  <c r="DX217" i="2"/>
  <c r="DC218" i="2"/>
  <c r="DN219" i="2"/>
  <c r="EC219" i="2"/>
  <c r="FC219" i="2"/>
  <c r="IU219" i="2"/>
  <c r="DY222" i="2"/>
  <c r="LF222" i="2" s="1"/>
  <c r="DY224" i="2"/>
  <c r="F226" i="2"/>
  <c r="GK226" i="2"/>
  <c r="HO224" i="2"/>
  <c r="GY225" i="2"/>
  <c r="GZ225" i="2" s="1"/>
  <c r="GQ225" i="2"/>
  <c r="AT226" i="2"/>
  <c r="CB226" i="2"/>
  <c r="CD226" i="2" s="1"/>
  <c r="BR226" i="2"/>
  <c r="DT226" i="2"/>
  <c r="FY226" i="2"/>
  <c r="IU226" i="2"/>
  <c r="KC227" i="2"/>
  <c r="GZ228" i="2"/>
  <c r="IX229" i="2"/>
  <c r="JG228" i="2"/>
  <c r="JH228" i="2" s="1"/>
  <c r="EM229" i="2"/>
  <c r="ID232" i="2"/>
  <c r="JT232" i="2"/>
  <c r="DY233" i="2"/>
  <c r="LF233" i="2" s="1"/>
  <c r="AN233" i="2"/>
  <c r="IE234" i="2"/>
  <c r="HO234" i="2"/>
  <c r="DD235" i="2"/>
  <c r="DY235" i="2" s="1"/>
  <c r="LF235" i="2" s="1"/>
  <c r="CD235" i="2"/>
  <c r="FP236" i="2"/>
  <c r="GX237" i="2"/>
  <c r="GZ237" i="2" s="1"/>
  <c r="GX238" i="2"/>
  <c r="GZ238" i="2" s="1"/>
  <c r="IG238" i="2"/>
  <c r="IT238" i="2"/>
  <c r="IV238" i="2" s="1"/>
  <c r="DE239" i="2"/>
  <c r="DX239" i="2"/>
  <c r="DN239" i="2"/>
  <c r="IU239" i="2"/>
  <c r="LF239" i="2" s="1"/>
  <c r="IG239" i="2"/>
  <c r="AZ241" i="2"/>
  <c r="DD244" i="2"/>
  <c r="DE244" i="2" s="1"/>
  <c r="CP244" i="2"/>
  <c r="KW245" i="2"/>
  <c r="IT246" i="2"/>
  <c r="EO247" i="2"/>
  <c r="GX247" i="2"/>
  <c r="GZ247" i="2" s="1"/>
  <c r="Y253" i="2"/>
  <c r="IV248" i="2"/>
  <c r="AM253" i="2"/>
  <c r="P253" i="2"/>
  <c r="JH253" i="2"/>
  <c r="DI254" i="2"/>
  <c r="AN265" i="2"/>
  <c r="DY265" i="2"/>
  <c r="LF265" i="2" s="1"/>
  <c r="BI265" i="2"/>
  <c r="DC265" i="2"/>
  <c r="DE265" i="2" s="1"/>
  <c r="FU254" i="2"/>
  <c r="HA254" i="2"/>
  <c r="HQ254" i="2"/>
  <c r="IW254" i="2"/>
  <c r="JM254" i="2"/>
  <c r="JS254" i="2" s="1"/>
  <c r="DY216" i="2"/>
  <c r="LF216" i="2" s="1"/>
  <c r="DY217" i="2"/>
  <c r="LF217" i="2" s="1"/>
  <c r="DY218" i="2"/>
  <c r="CO219" i="2"/>
  <c r="DM219" i="2"/>
  <c r="DY221" i="2"/>
  <c r="LF221" i="2" s="1"/>
  <c r="FC224" i="2"/>
  <c r="FO224" i="2"/>
  <c r="FP224" i="2" s="1"/>
  <c r="GA224" i="2"/>
  <c r="GB224" i="2" s="1"/>
  <c r="GO224" i="2"/>
  <c r="GX224" i="2" s="1"/>
  <c r="IB224" i="2"/>
  <c r="ID224" i="2" s="1"/>
  <c r="DC225" i="2"/>
  <c r="BY226" i="2"/>
  <c r="CA226" i="2" s="1"/>
  <c r="DC227" i="2"/>
  <c r="DC229" i="2"/>
  <c r="DA229" i="2"/>
  <c r="DD229" i="2" s="1"/>
  <c r="DY229" i="2" s="1"/>
  <c r="FZ229" i="2"/>
  <c r="KF229" i="2"/>
  <c r="IF231" i="2"/>
  <c r="IU231" i="2" s="1"/>
  <c r="DY232" i="2"/>
  <c r="AQ237" i="2"/>
  <c r="DL237" i="2"/>
  <c r="DN237" i="2" s="1"/>
  <c r="DU237" i="2"/>
  <c r="DT237" i="2"/>
  <c r="EM237" i="2"/>
  <c r="EO237" i="2" s="1"/>
  <c r="IU237" i="2"/>
  <c r="DC240" i="2"/>
  <c r="GB240" i="2"/>
  <c r="BX241" i="2"/>
  <c r="CO241" i="2"/>
  <c r="CP241" i="2" s="1"/>
  <c r="CV241" i="2"/>
  <c r="DU241" i="2"/>
  <c r="DW241" i="2" s="1"/>
  <c r="DT241" i="2"/>
  <c r="FC241" i="2"/>
  <c r="GY241" i="2" s="1"/>
  <c r="FJ241" i="2"/>
  <c r="GP241" i="2"/>
  <c r="HU241" i="2"/>
  <c r="IB241" i="2"/>
  <c r="ID241" i="2" s="1"/>
  <c r="GX242" i="2"/>
  <c r="GZ242" i="2" s="1"/>
  <c r="IP245" i="2"/>
  <c r="IQ245" i="2"/>
  <c r="IS245" i="2" s="1"/>
  <c r="KA245" i="2"/>
  <c r="KC245" i="2" s="1"/>
  <c r="JW245" i="2"/>
  <c r="IG248" i="2"/>
  <c r="EC253" i="2"/>
  <c r="AR274" i="2"/>
  <c r="AT264" i="2"/>
  <c r="DC264" i="2"/>
  <c r="DE264" i="2" s="1"/>
  <c r="Z254" i="2"/>
  <c r="BV254" i="2"/>
  <c r="BX254" i="2" s="1"/>
  <c r="CL254" i="2"/>
  <c r="CT254" i="2"/>
  <c r="DJ254" i="2"/>
  <c r="DM254" i="2" s="1"/>
  <c r="DR254" i="2"/>
  <c r="DT254" i="2" s="1"/>
  <c r="EP254" i="2"/>
  <c r="ER254" i="2" s="1"/>
  <c r="FF254" i="2"/>
  <c r="FO254" i="2" s="1"/>
  <c r="FN214" i="2"/>
  <c r="FP214" i="2" s="1"/>
  <c r="GD254" i="2"/>
  <c r="GE254" i="2" s="1"/>
  <c r="GL254" i="2"/>
  <c r="HB254" i="2"/>
  <c r="HJ254" i="2"/>
  <c r="HZ254" i="2"/>
  <c r="IA254" i="2" s="1"/>
  <c r="IH254" i="2"/>
  <c r="JF214" i="2"/>
  <c r="JV254" i="2"/>
  <c r="LB254" i="2"/>
  <c r="FB226" i="2"/>
  <c r="FD226" i="2" s="1"/>
  <c r="FZ226" i="2"/>
  <c r="GB226" i="2" s="1"/>
  <c r="JR226" i="2"/>
  <c r="JT226" i="2" s="1"/>
  <c r="KF228" i="2"/>
  <c r="DH229" i="2"/>
  <c r="GY229" i="2"/>
  <c r="FO229" i="2"/>
  <c r="FP229" i="2" s="1"/>
  <c r="GA229" i="2"/>
  <c r="IQ229" i="2"/>
  <c r="IS229" i="2" s="1"/>
  <c r="IM229" i="2"/>
  <c r="JK229" i="2"/>
  <c r="JR229" i="2"/>
  <c r="KI229" i="2"/>
  <c r="AN232" i="2"/>
  <c r="CD232" i="2"/>
  <c r="FP233" i="2"/>
  <c r="GX235" i="2"/>
  <c r="KV235" i="2"/>
  <c r="KX235" i="2" s="1"/>
  <c r="KF235" i="2"/>
  <c r="BO237" i="2"/>
  <c r="CN237" i="2"/>
  <c r="CP237" i="2" s="1"/>
  <c r="GT237" i="2"/>
  <c r="IE237" i="2"/>
  <c r="IG237" i="2" s="1"/>
  <c r="KA237" i="2"/>
  <c r="KC237" i="2" s="1"/>
  <c r="JW237" i="2"/>
  <c r="DB239" i="2"/>
  <c r="IC241" i="2"/>
  <c r="II241" i="2"/>
  <c r="JH241" i="2"/>
  <c r="LF243" i="2"/>
  <c r="DX244" i="2"/>
  <c r="AN244" i="2"/>
  <c r="KW244" i="2"/>
  <c r="KX244" i="2" s="1"/>
  <c r="CZ245" i="2"/>
  <c r="DB245" i="2" s="1"/>
  <c r="DU245" i="2"/>
  <c r="DW245" i="2" s="1"/>
  <c r="DQ245" i="2"/>
  <c r="GY245" i="2"/>
  <c r="DE246" i="2"/>
  <c r="KU252" i="2"/>
  <c r="AP254" i="2"/>
  <c r="IE275" i="2"/>
  <c r="HO275" i="2"/>
  <c r="CU254" i="2"/>
  <c r="DS254" i="2"/>
  <c r="EA254" i="2"/>
  <c r="EY254" i="2"/>
  <c r="FG214" i="2"/>
  <c r="FW254" i="2"/>
  <c r="GE214" i="2"/>
  <c r="GM254" i="2"/>
  <c r="GU254" i="2"/>
  <c r="GW254" i="2" s="1"/>
  <c r="HC214" i="2"/>
  <c r="HK254" i="2"/>
  <c r="HS254" i="2"/>
  <c r="IA214" i="2"/>
  <c r="JG214" i="2"/>
  <c r="JO254" i="2"/>
  <c r="JQ254" i="2" s="1"/>
  <c r="KM254" i="2"/>
  <c r="LC254" i="2"/>
  <c r="DD223" i="2"/>
  <c r="DY223" i="2" s="1"/>
  <c r="LF223" i="2" s="1"/>
  <c r="BO224" i="2"/>
  <c r="DK224" i="2"/>
  <c r="EI224" i="2"/>
  <c r="HR224" i="2"/>
  <c r="KF224" i="2"/>
  <c r="HO228" i="2"/>
  <c r="KW228" i="2"/>
  <c r="AQ229" i="2"/>
  <c r="CB229" i="2"/>
  <c r="CD229" i="2" s="1"/>
  <c r="JS229" i="2"/>
  <c r="KA229" i="2"/>
  <c r="DX230" i="2"/>
  <c r="GX230" i="2"/>
  <c r="IE230" i="2"/>
  <c r="ID230" i="2"/>
  <c r="GX231" i="2"/>
  <c r="GZ231" i="2" s="1"/>
  <c r="FP232" i="2"/>
  <c r="GX234" i="2"/>
  <c r="KV234" i="2"/>
  <c r="KX234" i="2" s="1"/>
  <c r="KF234" i="2"/>
  <c r="ID235" i="2"/>
  <c r="JT235" i="2"/>
  <c r="KW235" i="2"/>
  <c r="GY236" i="2"/>
  <c r="IE236" i="2"/>
  <c r="HO236" i="2"/>
  <c r="BH237" i="2"/>
  <c r="DD237" i="2" s="1"/>
  <c r="DY237" i="2" s="1"/>
  <c r="FG237" i="2"/>
  <c r="FN237" i="2"/>
  <c r="FP237" i="2" s="1"/>
  <c r="GA237" i="2"/>
  <c r="IB237" i="2"/>
  <c r="ID237" i="2" s="1"/>
  <c r="JS237" i="2"/>
  <c r="KL237" i="2"/>
  <c r="KA240" i="2"/>
  <c r="KC240" i="2" s="1"/>
  <c r="JX241" i="2"/>
  <c r="JZ241" i="2" s="1"/>
  <c r="JZ240" i="2"/>
  <c r="D241" i="2"/>
  <c r="EI241" i="2"/>
  <c r="EO242" i="2"/>
  <c r="DY244" i="2"/>
  <c r="LF244" i="2" s="1"/>
  <c r="AM245" i="2"/>
  <c r="HU245" i="2"/>
  <c r="IB245" i="2"/>
  <c r="ID245" i="2" s="1"/>
  <c r="EO255" i="2"/>
  <c r="DC262" i="2"/>
  <c r="DE262" i="2" s="1"/>
  <c r="BI262" i="2"/>
  <c r="DV274" i="2"/>
  <c r="DP280" i="2"/>
  <c r="DV280" i="2" s="1"/>
  <c r="IB280" i="2"/>
  <c r="ID280" i="2" s="1"/>
  <c r="HU280" i="2"/>
  <c r="BP254" i="2"/>
  <c r="CF254" i="2"/>
  <c r="CV214" i="2"/>
  <c r="DT214" i="2"/>
  <c r="EB254" i="2"/>
  <c r="EJ254" i="2"/>
  <c r="EL254" i="2" s="1"/>
  <c r="EZ254" i="2"/>
  <c r="FC254" i="2" s="1"/>
  <c r="FX254" i="2"/>
  <c r="GF254" i="2"/>
  <c r="GN214" i="2"/>
  <c r="GV254" i="2"/>
  <c r="HD254" i="2"/>
  <c r="HL214" i="2"/>
  <c r="HT254" i="2"/>
  <c r="IB214" i="2"/>
  <c r="IZ254" i="2"/>
  <c r="JB254" i="2" s="1"/>
  <c r="KN254" i="2"/>
  <c r="KT254" i="2" s="1"/>
  <c r="LD214" i="2"/>
  <c r="EF219" i="2"/>
  <c r="DL224" i="2"/>
  <c r="DN224" i="2" s="1"/>
  <c r="EF229" i="2"/>
  <c r="DY230" i="2"/>
  <c r="BI230" i="2"/>
  <c r="IS231" i="2"/>
  <c r="GZ233" i="2"/>
  <c r="KV233" i="2"/>
  <c r="KX233" i="2" s="1"/>
  <c r="KF233" i="2"/>
  <c r="ID234" i="2"/>
  <c r="JT234" i="2"/>
  <c r="GY235" i="2"/>
  <c r="DX236" i="2"/>
  <c r="EI237" i="2"/>
  <c r="FO237" i="2"/>
  <c r="FV237" i="2"/>
  <c r="GP237" i="2"/>
  <c r="GQ237" i="2" s="1"/>
  <c r="HO237" i="2"/>
  <c r="JF237" i="2"/>
  <c r="JN237" i="2"/>
  <c r="EC241" i="2"/>
  <c r="HM241" i="2"/>
  <c r="HO241" i="2" s="1"/>
  <c r="HL241" i="2"/>
  <c r="KB241" i="2"/>
  <c r="DB243" i="2"/>
  <c r="Y245" i="2"/>
  <c r="CD245" i="2"/>
  <c r="DX251" i="2"/>
  <c r="AN251" i="2"/>
  <c r="BI251" i="2"/>
  <c r="DC251" i="2"/>
  <c r="DE251" i="2" s="1"/>
  <c r="GY253" i="2"/>
  <c r="HL253" i="2"/>
  <c r="HX253" i="2"/>
  <c r="FN254" i="2"/>
  <c r="FP254" i="2" s="1"/>
  <c r="DY262" i="2"/>
  <c r="AN262" i="2"/>
  <c r="JK254" i="2"/>
  <c r="JR254" i="2"/>
  <c r="JT254" i="2" s="1"/>
  <c r="KG254" i="2"/>
  <c r="KV237" i="2"/>
  <c r="KX237" i="2" s="1"/>
  <c r="GZ232" i="2"/>
  <c r="KV232" i="2"/>
  <c r="KX232" i="2" s="1"/>
  <c r="KF232" i="2"/>
  <c r="ID233" i="2"/>
  <c r="JT233" i="2"/>
  <c r="GY234" i="2"/>
  <c r="DX235" i="2"/>
  <c r="IE235" i="2"/>
  <c r="HO235" i="2"/>
  <c r="DY236" i="2"/>
  <c r="LF236" i="2" s="1"/>
  <c r="CM237" i="2"/>
  <c r="FC237" i="2"/>
  <c r="GY237" i="2" s="1"/>
  <c r="DE238" i="2"/>
  <c r="DX238" i="2"/>
  <c r="EO239" i="2"/>
  <c r="G241" i="2"/>
  <c r="DN241" i="2"/>
  <c r="FP241" i="2"/>
  <c r="GN241" i="2"/>
  <c r="JW241" i="2"/>
  <c r="KS241" i="2"/>
  <c r="KU241" i="2" s="1"/>
  <c r="KO241" i="2"/>
  <c r="FN245" i="2"/>
  <c r="FG245" i="2"/>
  <c r="HM245" i="2"/>
  <c r="HI245" i="2"/>
  <c r="GX249" i="2"/>
  <c r="GZ249" i="2" s="1"/>
  <c r="KX250" i="2"/>
  <c r="FD252" i="2"/>
  <c r="BF253" i="2"/>
  <c r="BG253" i="2"/>
  <c r="IE244" i="2"/>
  <c r="GY246" i="2"/>
  <c r="DX247" i="2"/>
  <c r="DX249" i="2"/>
  <c r="AN249" i="2"/>
  <c r="DC249" i="2"/>
  <c r="DE249" i="2" s="1"/>
  <c r="LF249" i="2"/>
  <c r="IE250" i="2"/>
  <c r="HO250" i="2"/>
  <c r="KV251" i="2"/>
  <c r="KX251" i="2" s="1"/>
  <c r="KU251" i="2"/>
  <c r="EO252" i="2"/>
  <c r="GX252" i="2"/>
  <c r="GZ252" i="2" s="1"/>
  <c r="KV252" i="2"/>
  <c r="KX252" i="2" s="1"/>
  <c r="KF252" i="2"/>
  <c r="IT260" i="2"/>
  <c r="KV265" i="2"/>
  <c r="KX265" i="2" s="1"/>
  <c r="KU265" i="2"/>
  <c r="IG267" i="2"/>
  <c r="DC270" i="2"/>
  <c r="BI270" i="2"/>
  <c r="O280" i="2"/>
  <c r="AM274" i="2"/>
  <c r="P274" i="2"/>
  <c r="CQ280" i="2"/>
  <c r="CS274" i="2"/>
  <c r="CZ274" i="2"/>
  <c r="IU229" i="2"/>
  <c r="GX236" i="2"/>
  <c r="GZ236" i="2" s="1"/>
  <c r="BG237" i="2"/>
  <c r="BI237" i="2" s="1"/>
  <c r="IQ237" i="2"/>
  <c r="IS237" i="2" s="1"/>
  <c r="DY238" i="2"/>
  <c r="LF238" i="2" s="1"/>
  <c r="FC240" i="2"/>
  <c r="GY240" i="2" s="1"/>
  <c r="LF240" i="2" s="1"/>
  <c r="AS241" i="2"/>
  <c r="GO241" i="2"/>
  <c r="GQ241" i="2" s="1"/>
  <c r="DC242" i="2"/>
  <c r="DC243" i="2"/>
  <c r="IU244" i="2"/>
  <c r="DY247" i="2"/>
  <c r="LF247" i="2" s="1"/>
  <c r="DC248" i="2"/>
  <c r="GX250" i="2"/>
  <c r="GY250" i="2"/>
  <c r="DE252" i="2"/>
  <c r="CD253" i="2"/>
  <c r="DB253" i="2"/>
  <c r="DU253" i="2"/>
  <c r="DW253" i="2" s="1"/>
  <c r="DQ253" i="2"/>
  <c r="EO253" i="2"/>
  <c r="KR253" i="2"/>
  <c r="IG255" i="2"/>
  <c r="IT255" i="2"/>
  <c r="IV255" i="2" s="1"/>
  <c r="JS264" i="2"/>
  <c r="JT264" i="2" s="1"/>
  <c r="JN264" i="2"/>
  <c r="FP269" i="2"/>
  <c r="DC272" i="2"/>
  <c r="BI272" i="2"/>
  <c r="DE273" i="2"/>
  <c r="KB229" i="2"/>
  <c r="G232" i="2"/>
  <c r="GN237" i="2"/>
  <c r="KU239" i="2"/>
  <c r="BR241" i="2"/>
  <c r="FB241" i="2"/>
  <c r="FZ241" i="2"/>
  <c r="GB241" i="2" s="1"/>
  <c r="HF241" i="2"/>
  <c r="JR241" i="2"/>
  <c r="JT241" i="2" s="1"/>
  <c r="AN243" i="2"/>
  <c r="AL245" i="2"/>
  <c r="J245" i="2"/>
  <c r="CJ245" i="2"/>
  <c r="DT245" i="2"/>
  <c r="HL245" i="2"/>
  <c r="IJ245" i="2"/>
  <c r="KS245" i="2"/>
  <c r="DB246" i="2"/>
  <c r="FD246" i="2"/>
  <c r="KV247" i="2"/>
  <c r="KX247" i="2" s="1"/>
  <c r="KU247" i="2"/>
  <c r="CP248" i="2"/>
  <c r="FP249" i="2"/>
  <c r="IE252" i="2"/>
  <c r="AL253" i="2"/>
  <c r="J253" i="2"/>
  <c r="AZ253" i="2"/>
  <c r="BU253" i="2"/>
  <c r="CS253" i="2"/>
  <c r="IE261" i="2"/>
  <c r="HO261" i="2"/>
  <c r="DX268" i="2"/>
  <c r="DC268" i="2"/>
  <c r="DE268" i="2" s="1"/>
  <c r="BI268" i="2"/>
  <c r="FC280" i="2"/>
  <c r="GY230" i="2"/>
  <c r="KU242" i="2"/>
  <c r="GX243" i="2"/>
  <c r="GZ243" i="2" s="1"/>
  <c r="GX244" i="2"/>
  <c r="BG245" i="2"/>
  <c r="CP245" i="2"/>
  <c r="IG247" i="2"/>
  <c r="IT247" i="2"/>
  <c r="IV247" i="2" s="1"/>
  <c r="EO248" i="2"/>
  <c r="DX250" i="2"/>
  <c r="AN250" i="2"/>
  <c r="DC250" i="2"/>
  <c r="DX252" i="2"/>
  <c r="CC253" i="2"/>
  <c r="DA253" i="2"/>
  <c r="GP253" i="2"/>
  <c r="HU253" i="2"/>
  <c r="IB253" i="2"/>
  <c r="ID253" i="2" s="1"/>
  <c r="GZ258" i="2"/>
  <c r="DY268" i="2"/>
  <c r="AN268" i="2"/>
  <c r="FB237" i="2"/>
  <c r="FD237" i="2" s="1"/>
  <c r="FZ237" i="2"/>
  <c r="GB237" i="2" s="1"/>
  <c r="JR237" i="2"/>
  <c r="FV240" i="2"/>
  <c r="GY243" i="2"/>
  <c r="GQ243" i="2"/>
  <c r="KC243" i="2"/>
  <c r="IS244" i="2"/>
  <c r="AZ245" i="2"/>
  <c r="DN245" i="2"/>
  <c r="ER245" i="2"/>
  <c r="GT245" i="2"/>
  <c r="HC245" i="2"/>
  <c r="JF245" i="2"/>
  <c r="JH245" i="2" s="1"/>
  <c r="DN248" i="2"/>
  <c r="DD250" i="2"/>
  <c r="DY250" i="2" s="1"/>
  <c r="CD250" i="2"/>
  <c r="KC250" i="2"/>
  <c r="CP251" i="2"/>
  <c r="DW251" i="2"/>
  <c r="GB251" i="2"/>
  <c r="IG251" i="2"/>
  <c r="IT251" i="2"/>
  <c r="IV251" i="2" s="1"/>
  <c r="DY252" i="2"/>
  <c r="LF252" i="2" s="1"/>
  <c r="BI252" i="2"/>
  <c r="JH252" i="2"/>
  <c r="DD253" i="2"/>
  <c r="BX253" i="2"/>
  <c r="CP253" i="2"/>
  <c r="CV253" i="2"/>
  <c r="GO253" i="2"/>
  <c r="GQ253" i="2" s="1"/>
  <c r="GK253" i="2"/>
  <c r="HM253" i="2"/>
  <c r="HI253" i="2"/>
  <c r="IQ253" i="2"/>
  <c r="IS253" i="2" s="1"/>
  <c r="JE253" i="2"/>
  <c r="KD274" i="2"/>
  <c r="KV258" i="2"/>
  <c r="KX258" i="2" s="1"/>
  <c r="KF258" i="2"/>
  <c r="FD259" i="2"/>
  <c r="GX259" i="2"/>
  <c r="GZ259" i="2" s="1"/>
  <c r="DW261" i="2"/>
  <c r="FP262" i="2"/>
  <c r="DX263" i="2"/>
  <c r="DC269" i="2"/>
  <c r="BI269" i="2"/>
  <c r="IG282" i="2"/>
  <c r="IT282" i="2"/>
  <c r="IV282" i="2" s="1"/>
  <c r="D245" i="2"/>
  <c r="DD245" i="2"/>
  <c r="GP245" i="2"/>
  <c r="HR245" i="2"/>
  <c r="JR245" i="2"/>
  <c r="JT245" i="2" s="1"/>
  <c r="AN248" i="2"/>
  <c r="KX248" i="2"/>
  <c r="GQ249" i="2"/>
  <c r="IE249" i="2"/>
  <c r="HO249" i="2"/>
  <c r="JT249" i="2"/>
  <c r="FP250" i="2"/>
  <c r="D253" i="2"/>
  <c r="FB253" i="2"/>
  <c r="FD253" i="2" s="1"/>
  <c r="HN253" i="2"/>
  <c r="IF253" i="2" s="1"/>
  <c r="IU253" i="2" s="1"/>
  <c r="IJ253" i="2"/>
  <c r="KC253" i="2"/>
  <c r="KO253" i="2"/>
  <c r="KS253" i="2"/>
  <c r="KU253" i="2" s="1"/>
  <c r="LD253" i="2"/>
  <c r="DX265" i="2"/>
  <c r="GB266" i="2"/>
  <c r="DY269" i="2"/>
  <c r="AN269" i="2"/>
  <c r="DC256" i="2"/>
  <c r="KW258" i="2"/>
  <c r="AS280" i="2"/>
  <c r="DD265" i="2"/>
  <c r="GZ265" i="2"/>
  <c r="DY270" i="2"/>
  <c r="LF270" i="2" s="1"/>
  <c r="AN270" i="2"/>
  <c r="DD270" i="2"/>
  <c r="DX271" i="2"/>
  <c r="DY272" i="2"/>
  <c r="LF272" i="2" s="1"/>
  <c r="AN272" i="2"/>
  <c r="DD272" i="2"/>
  <c r="BS280" i="2"/>
  <c r="BU280" i="2" s="1"/>
  <c r="BU274" i="2"/>
  <c r="CB274" i="2"/>
  <c r="HM274" i="2"/>
  <c r="HG280" i="2"/>
  <c r="HI274" i="2"/>
  <c r="CG276" i="2"/>
  <c r="CF279" i="2"/>
  <c r="AT279" i="2"/>
  <c r="CE296" i="2"/>
  <c r="CG296" i="2" s="1"/>
  <c r="CG292" i="2"/>
  <c r="DX246" i="2"/>
  <c r="KD253" i="2"/>
  <c r="DD255" i="2"/>
  <c r="DY255" i="2" s="1"/>
  <c r="LF255" i="2" s="1"/>
  <c r="ID257" i="2"/>
  <c r="DD258" i="2"/>
  <c r="DY258" i="2" s="1"/>
  <c r="DW258" i="2"/>
  <c r="IE258" i="2"/>
  <c r="HO258" i="2"/>
  <c r="KX259" i="2"/>
  <c r="GX261" i="2"/>
  <c r="DX266" i="2"/>
  <c r="KX266" i="2"/>
  <c r="DE267" i="2"/>
  <c r="GY268" i="2"/>
  <c r="IE268" i="2"/>
  <c r="HO268" i="2"/>
  <c r="ID270" i="2"/>
  <c r="AN271" i="2"/>
  <c r="DD271" i="2"/>
  <c r="DE271" i="2" s="1"/>
  <c r="CD271" i="2"/>
  <c r="AU280" i="2"/>
  <c r="AW280" i="2" s="1"/>
  <c r="AW274" i="2"/>
  <c r="BD280" i="2"/>
  <c r="BF274" i="2"/>
  <c r="DM274" i="2"/>
  <c r="DG280" i="2"/>
  <c r="DM280" i="2" s="1"/>
  <c r="DH274" i="2"/>
  <c r="CB279" i="2"/>
  <c r="CD279" i="2" s="1"/>
  <c r="BR279" i="2"/>
  <c r="KS279" i="2"/>
  <c r="KU279" i="2" s="1"/>
  <c r="KO279" i="2"/>
  <c r="DL280" i="2"/>
  <c r="DH280" i="2"/>
  <c r="GB281" i="2"/>
  <c r="KV255" i="2"/>
  <c r="KX255" i="2" s="1"/>
  <c r="KU255" i="2"/>
  <c r="IU258" i="2"/>
  <c r="IE259" i="2"/>
  <c r="HO259" i="2"/>
  <c r="IE262" i="2"/>
  <c r="HO262" i="2"/>
  <c r="GX264" i="2"/>
  <c r="GZ264" i="2" s="1"/>
  <c r="IG264" i="2"/>
  <c r="IT264" i="2"/>
  <c r="IV264" i="2" s="1"/>
  <c r="IG265" i="2"/>
  <c r="GY269" i="2"/>
  <c r="IE269" i="2"/>
  <c r="HO269" i="2"/>
  <c r="GY271" i="2"/>
  <c r="IE271" i="2"/>
  <c r="HO271" i="2"/>
  <c r="IG272" i="2"/>
  <c r="IT272" i="2"/>
  <c r="IV272" i="2" s="1"/>
  <c r="GI280" i="2"/>
  <c r="GK274" i="2"/>
  <c r="HO244" i="2"/>
  <c r="KF245" i="2"/>
  <c r="DC247" i="2"/>
  <c r="DE247" i="2" s="1"/>
  <c r="KF249" i="2"/>
  <c r="GY251" i="2"/>
  <c r="HO251" i="2"/>
  <c r="DX256" i="2"/>
  <c r="AN256" i="2"/>
  <c r="DX257" i="2"/>
  <c r="IE257" i="2"/>
  <c r="HO257" i="2"/>
  <c r="DY259" i="2"/>
  <c r="DC259" i="2"/>
  <c r="IF259" i="2"/>
  <c r="IU259" i="2" s="1"/>
  <c r="DX260" i="2"/>
  <c r="IF260" i="2"/>
  <c r="IU260" i="2" s="1"/>
  <c r="GY261" i="2"/>
  <c r="LF261" i="2" s="1"/>
  <c r="KV261" i="2"/>
  <c r="KF261" i="2"/>
  <c r="IF262" i="2"/>
  <c r="IU262" i="2" s="1"/>
  <c r="KW263" i="2"/>
  <c r="KV263" i="2"/>
  <c r="DX264" i="2"/>
  <c r="KX264" i="2"/>
  <c r="GB265" i="2"/>
  <c r="DD266" i="2"/>
  <c r="GX266" i="2"/>
  <c r="KU266" i="2"/>
  <c r="KX267" i="2"/>
  <c r="IF269" i="2"/>
  <c r="IU269" i="2" s="1"/>
  <c r="GY270" i="2"/>
  <c r="IE270" i="2"/>
  <c r="HO270" i="2"/>
  <c r="IF271" i="2"/>
  <c r="IU271" i="2" s="1"/>
  <c r="BL280" i="2"/>
  <c r="W280" i="2"/>
  <c r="Y280" i="2" s="1"/>
  <c r="Y274" i="2"/>
  <c r="AF280" i="2"/>
  <c r="AH280" i="2" s="1"/>
  <c r="AH274" i="2"/>
  <c r="BK280" i="2"/>
  <c r="BL274" i="2"/>
  <c r="HN279" i="2"/>
  <c r="HL279" i="2"/>
  <c r="P280" i="2"/>
  <c r="GO245" i="2"/>
  <c r="GQ245" i="2" s="1"/>
  <c r="DD256" i="2"/>
  <c r="DY256" i="2" s="1"/>
  <c r="LF256" i="2" s="1"/>
  <c r="DY257" i="2"/>
  <c r="GY257" i="2"/>
  <c r="IF257" i="2"/>
  <c r="IU257" i="2" s="1"/>
  <c r="FP258" i="2"/>
  <c r="DY260" i="2"/>
  <c r="LF260" i="2" s="1"/>
  <c r="GX260" i="2"/>
  <c r="GZ260" i="2" s="1"/>
  <c r="HO260" i="2"/>
  <c r="KW261" i="2"/>
  <c r="GY262" i="2"/>
  <c r="IE263" i="2"/>
  <c r="DY264" i="2"/>
  <c r="DX267" i="2"/>
  <c r="IF270" i="2"/>
  <c r="IU270" i="2" s="1"/>
  <c r="HO272" i="2"/>
  <c r="JC280" i="2"/>
  <c r="JE280" i="2" s="1"/>
  <c r="JE274" i="2"/>
  <c r="KJ280" i="2"/>
  <c r="KL280" i="2" s="1"/>
  <c r="KL274" i="2"/>
  <c r="EM279" i="2"/>
  <c r="EO279" i="2" s="1"/>
  <c r="EL279" i="2"/>
  <c r="HO243" i="2"/>
  <c r="GX255" i="2"/>
  <c r="GZ255" i="2" s="1"/>
  <c r="AN257" i="2"/>
  <c r="CD257" i="2"/>
  <c r="IS258" i="2"/>
  <c r="KF260" i="2"/>
  <c r="KX260" i="2"/>
  <c r="DX262" i="2"/>
  <c r="KW262" i="2"/>
  <c r="KX262" i="2" s="1"/>
  <c r="KU262" i="2"/>
  <c r="DD263" i="2"/>
  <c r="DE263" i="2" s="1"/>
  <c r="IU263" i="2"/>
  <c r="BI264" i="2"/>
  <c r="KU264" i="2"/>
  <c r="GY266" i="2"/>
  <c r="IV266" i="2"/>
  <c r="IG266" i="2"/>
  <c r="KU267" i="2"/>
  <c r="FP268" i="2"/>
  <c r="KV268" i="2"/>
  <c r="KX268" i="2" s="1"/>
  <c r="IV273" i="2"/>
  <c r="IN280" i="2"/>
  <c r="IP274" i="2"/>
  <c r="FP272" i="2"/>
  <c r="DX273" i="2"/>
  <c r="KV273" i="2"/>
  <c r="KX273" i="2" s="1"/>
  <c r="KU273" i="2"/>
  <c r="CR280" i="2"/>
  <c r="DA280" i="2" s="1"/>
  <c r="DA274" i="2"/>
  <c r="DT280" i="2"/>
  <c r="ER280" i="2"/>
  <c r="EY280" i="2"/>
  <c r="FA280" i="2" s="1"/>
  <c r="FK280" i="2"/>
  <c r="FM274" i="2"/>
  <c r="HN274" i="2"/>
  <c r="HH280" i="2"/>
  <c r="KY280" i="2"/>
  <c r="LA280" i="2" s="1"/>
  <c r="LA274" i="2"/>
  <c r="DD276" i="2"/>
  <c r="LF277" i="2"/>
  <c r="FD277" i="2"/>
  <c r="JH277" i="2"/>
  <c r="FD278" i="2"/>
  <c r="EC279" i="2"/>
  <c r="BC280" i="2"/>
  <c r="EU280" i="2"/>
  <c r="IM280" i="2"/>
  <c r="GA281" i="2"/>
  <c r="FV281" i="2"/>
  <c r="DX286" i="2"/>
  <c r="AN286" i="2"/>
  <c r="IF287" i="2"/>
  <c r="IU287" i="2" s="1"/>
  <c r="HO287" i="2"/>
  <c r="GX257" i="2"/>
  <c r="JU280" i="2"/>
  <c r="JW274" i="2"/>
  <c r="GX262" i="2"/>
  <c r="GZ262" i="2" s="1"/>
  <c r="HO263" i="2"/>
  <c r="GX268" i="2"/>
  <c r="GZ268" i="2" s="1"/>
  <c r="KF268" i="2"/>
  <c r="GX269" i="2"/>
  <c r="GZ269" i="2" s="1"/>
  <c r="KF269" i="2"/>
  <c r="GX270" i="2"/>
  <c r="GZ270" i="2" s="1"/>
  <c r="KF270" i="2"/>
  <c r="GX271" i="2"/>
  <c r="KF271" i="2"/>
  <c r="AN273" i="2"/>
  <c r="DD273" i="2"/>
  <c r="DY273" i="2" s="1"/>
  <c r="LF273" i="2" s="1"/>
  <c r="GX273" i="2"/>
  <c r="GZ273" i="2" s="1"/>
  <c r="IU273" i="2"/>
  <c r="HK280" i="2"/>
  <c r="HL280" i="2" s="1"/>
  <c r="ID274" i="2"/>
  <c r="IE276" i="2"/>
  <c r="HO276" i="2"/>
  <c r="CP279" i="2"/>
  <c r="KA279" i="2"/>
  <c r="KC279" i="2" s="1"/>
  <c r="JZ279" i="2"/>
  <c r="AE280" i="2"/>
  <c r="DY281" i="2"/>
  <c r="EM281" i="2"/>
  <c r="EL281" i="2"/>
  <c r="FD281" i="2"/>
  <c r="DD282" i="2"/>
  <c r="DE282" i="2" s="1"/>
  <c r="DO296" i="2"/>
  <c r="DQ292" i="2"/>
  <c r="JL296" i="2"/>
  <c r="JN296" i="2" s="1"/>
  <c r="JN292" i="2"/>
  <c r="LB292" i="2"/>
  <c r="LD291" i="2"/>
  <c r="DC255" i="2"/>
  <c r="JW261" i="2"/>
  <c r="GX272" i="2"/>
  <c r="GZ272" i="2" s="1"/>
  <c r="CO274" i="2"/>
  <c r="CI280" i="2"/>
  <c r="CO280" i="2" s="1"/>
  <c r="IY280" i="2"/>
  <c r="JF280" i="2"/>
  <c r="JH280" i="2" s="1"/>
  <c r="KM280" i="2"/>
  <c r="DY275" i="2"/>
  <c r="IF276" i="2"/>
  <c r="IU276" i="2" s="1"/>
  <c r="GH280" i="2"/>
  <c r="GY281" i="2"/>
  <c r="DX282" i="2"/>
  <c r="KW282" i="2"/>
  <c r="KF282" i="2"/>
  <c r="KX282" i="2"/>
  <c r="IE288" i="2"/>
  <c r="ID288" i="2"/>
  <c r="FP291" i="2"/>
  <c r="DD295" i="2"/>
  <c r="DY295" i="2" s="1"/>
  <c r="JM274" i="2"/>
  <c r="HO264" i="2"/>
  <c r="GX267" i="2"/>
  <c r="GZ267" i="2" s="1"/>
  <c r="KV272" i="2"/>
  <c r="KX272" i="2" s="1"/>
  <c r="KF272" i="2"/>
  <c r="EO273" i="2"/>
  <c r="AL274" i="2"/>
  <c r="H280" i="2"/>
  <c r="J274" i="2"/>
  <c r="BG274" i="2"/>
  <c r="BI274" i="2" s="1"/>
  <c r="CJ274" i="2"/>
  <c r="EJ280" i="2"/>
  <c r="FG280" i="2"/>
  <c r="HX274" i="2"/>
  <c r="IQ274" i="2"/>
  <c r="IS274" i="2" s="1"/>
  <c r="JG280" i="2"/>
  <c r="JL280" i="2"/>
  <c r="JN274" i="2"/>
  <c r="KA274" i="2"/>
  <c r="KC274" i="2" s="1"/>
  <c r="KT280" i="2"/>
  <c r="DX276" i="2"/>
  <c r="IU278" i="2"/>
  <c r="LF278" i="2" s="1"/>
  <c r="FB279" i="2"/>
  <c r="FD279" i="2" s="1"/>
  <c r="FZ279" i="2"/>
  <c r="GB279" i="2" s="1"/>
  <c r="IE279" i="2"/>
  <c r="IT279" i="2" s="1"/>
  <c r="IV279" i="2" s="1"/>
  <c r="HF279" i="2"/>
  <c r="KW279" i="2"/>
  <c r="CC280" i="2"/>
  <c r="KI280" i="2"/>
  <c r="FO281" i="2"/>
  <c r="FP281" i="2" s="1"/>
  <c r="FJ281" i="2"/>
  <c r="IE281" i="2"/>
  <c r="HO281" i="2"/>
  <c r="DY282" i="2"/>
  <c r="LF282" i="2" s="1"/>
  <c r="HO256" i="2"/>
  <c r="JN260" i="2"/>
  <c r="KA261" i="2"/>
  <c r="KC261" i="2" s="1"/>
  <c r="HO265" i="2"/>
  <c r="HO266" i="2"/>
  <c r="HO267" i="2"/>
  <c r="EO272" i="2"/>
  <c r="JT272" i="2"/>
  <c r="AM280" i="2"/>
  <c r="AQ280" i="2"/>
  <c r="BP280" i="2"/>
  <c r="CP274" i="2"/>
  <c r="DN274" i="2"/>
  <c r="FO280" i="2"/>
  <c r="FT280" i="2"/>
  <c r="FV274" i="2"/>
  <c r="GR280" i="2"/>
  <c r="GT280" i="2" s="1"/>
  <c r="GT274" i="2"/>
  <c r="HP280" i="2"/>
  <c r="HR280" i="2" s="1"/>
  <c r="HR274" i="2"/>
  <c r="IA280" i="2"/>
  <c r="DY276" i="2"/>
  <c r="GX276" i="2"/>
  <c r="GZ276" i="2" s="1"/>
  <c r="IU277" i="2"/>
  <c r="GX278" i="2"/>
  <c r="GZ278" i="2" s="1"/>
  <c r="HO278" i="2"/>
  <c r="IG278" i="2"/>
  <c r="IT278" i="2"/>
  <c r="IF279" i="2"/>
  <c r="IU279" i="2" s="1"/>
  <c r="HU279" i="2"/>
  <c r="IS279" i="2"/>
  <c r="JQ279" i="2"/>
  <c r="KF279" i="2"/>
  <c r="EF280" i="2"/>
  <c r="HX280" i="2"/>
  <c r="KH280" i="2"/>
  <c r="HI281" i="2"/>
  <c r="AN282" i="2"/>
  <c r="GY286" i="2"/>
  <c r="DE288" i="2"/>
  <c r="ID272" i="2"/>
  <c r="D280" i="2"/>
  <c r="K280" i="2"/>
  <c r="M280" i="2" s="1"/>
  <c r="CC274" i="2"/>
  <c r="DD274" i="2" s="1"/>
  <c r="DY274" i="2" s="1"/>
  <c r="DU274" i="2"/>
  <c r="DW274" i="2" s="1"/>
  <c r="DO280" i="2"/>
  <c r="DQ274" i="2"/>
  <c r="EB280" i="2"/>
  <c r="GY280" i="2" s="1"/>
  <c r="EO274" i="2"/>
  <c r="EV280" i="2"/>
  <c r="EX280" i="2" s="1"/>
  <c r="EX274" i="2"/>
  <c r="GP274" i="2"/>
  <c r="GY274" i="2" s="1"/>
  <c r="JG274" i="2"/>
  <c r="GY275" i="2"/>
  <c r="GZ275" i="2" s="1"/>
  <c r="IS276" i="2"/>
  <c r="GX277" i="2"/>
  <c r="GZ277" i="2" s="1"/>
  <c r="IG277" i="2"/>
  <c r="IT277" i="2"/>
  <c r="KX277" i="2"/>
  <c r="AM279" i="2"/>
  <c r="GH279" i="2"/>
  <c r="GO279" i="2"/>
  <c r="GQ279" i="2" s="1"/>
  <c r="CA280" i="2"/>
  <c r="FS280" i="2"/>
  <c r="JK280" i="2"/>
  <c r="GY282" i="2"/>
  <c r="KS274" i="2"/>
  <c r="DX278" i="2"/>
  <c r="AS279" i="2"/>
  <c r="CO279" i="2"/>
  <c r="DM279" i="2"/>
  <c r="DN279" i="2" s="1"/>
  <c r="DU279" i="2"/>
  <c r="DW279" i="2" s="1"/>
  <c r="HM279" i="2"/>
  <c r="HO279" i="2" s="1"/>
  <c r="DY286" i="2"/>
  <c r="DE286" i="2"/>
  <c r="KX286" i="2"/>
  <c r="GY288" i="2"/>
  <c r="BN296" i="2"/>
  <c r="JC296" i="2"/>
  <c r="JE296" i="2" s="1"/>
  <c r="JE292" i="2"/>
  <c r="JV296" i="2"/>
  <c r="KB296" i="2" s="1"/>
  <c r="KB292" i="2"/>
  <c r="FN274" i="2"/>
  <c r="JF274" i="2"/>
  <c r="KT274" i="2"/>
  <c r="DX275" i="2"/>
  <c r="AL279" i="2"/>
  <c r="DC281" i="2"/>
  <c r="DE281" i="2" s="1"/>
  <c r="EX281" i="2"/>
  <c r="GK281" i="2"/>
  <c r="GX282" i="2"/>
  <c r="GZ282" i="2" s="1"/>
  <c r="DY287" i="2"/>
  <c r="DX287" i="2"/>
  <c r="DE287" i="2"/>
  <c r="GX287" i="2"/>
  <c r="IF288" i="2"/>
  <c r="IU288" i="2" s="1"/>
  <c r="HO288" i="2"/>
  <c r="IF289" i="2"/>
  <c r="IU289" i="2" s="1"/>
  <c r="AP292" i="2"/>
  <c r="DD291" i="2"/>
  <c r="CL292" i="2"/>
  <c r="CL296" i="2" s="1"/>
  <c r="CO291" i="2"/>
  <c r="HH296" i="2"/>
  <c r="HN296" i="2" s="1"/>
  <c r="HN292" i="2"/>
  <c r="IR292" i="2"/>
  <c r="IL296" i="2"/>
  <c r="S274" i="2"/>
  <c r="AQ274" i="2"/>
  <c r="BO274" i="2"/>
  <c r="CM274" i="2"/>
  <c r="DC274" i="2"/>
  <c r="DK274" i="2"/>
  <c r="EI274" i="2"/>
  <c r="FG274" i="2"/>
  <c r="FO274" i="2"/>
  <c r="GE274" i="2"/>
  <c r="HC274" i="2"/>
  <c r="IA274" i="2"/>
  <c r="IY274" i="2"/>
  <c r="BE280" i="2"/>
  <c r="BH280" i="2" s="1"/>
  <c r="CK280" i="2"/>
  <c r="CM280" i="2" s="1"/>
  <c r="HA280" i="2"/>
  <c r="HO282" i="2"/>
  <c r="BQ296" i="2"/>
  <c r="CC296" i="2" s="1"/>
  <c r="CC292" i="2"/>
  <c r="GI296" i="2"/>
  <c r="GK292" i="2"/>
  <c r="DC277" i="2"/>
  <c r="DE277" i="2" s="1"/>
  <c r="DC278" i="2"/>
  <c r="DE278" i="2" s="1"/>
  <c r="CZ279" i="2"/>
  <c r="DB279" i="2" s="1"/>
  <c r="EF279" i="2"/>
  <c r="DQ281" i="2"/>
  <c r="GN281" i="2"/>
  <c r="IE286" i="2"/>
  <c r="ID286" i="2"/>
  <c r="KU287" i="2"/>
  <c r="DW288" i="2"/>
  <c r="BD296" i="2"/>
  <c r="FK296" i="2"/>
  <c r="FM296" i="2" s="1"/>
  <c r="FM292" i="2"/>
  <c r="HM291" i="2"/>
  <c r="HO291" i="2" s="1"/>
  <c r="HL291" i="2"/>
  <c r="HO273" i="2"/>
  <c r="M274" i="2"/>
  <c r="AK274" i="2"/>
  <c r="CG274" i="2"/>
  <c r="EC274" i="2"/>
  <c r="FA274" i="2"/>
  <c r="FY274" i="2"/>
  <c r="GO274" i="2"/>
  <c r="GW274" i="2"/>
  <c r="IC274" i="2"/>
  <c r="JQ274" i="2"/>
  <c r="KO274" i="2"/>
  <c r="DC276" i="2"/>
  <c r="DE276" i="2" s="1"/>
  <c r="KU278" i="2"/>
  <c r="EA280" i="2"/>
  <c r="IG287" i="2"/>
  <c r="IT287" i="2"/>
  <c r="IV287" i="2" s="1"/>
  <c r="KD292" i="2"/>
  <c r="KV291" i="2"/>
  <c r="KX291" i="2" s="1"/>
  <c r="KF291" i="2"/>
  <c r="B292" i="2"/>
  <c r="D291" i="2"/>
  <c r="W296" i="2"/>
  <c r="Y296" i="2" s="1"/>
  <c r="Y292" i="2"/>
  <c r="AG292" i="2"/>
  <c r="AG296" i="2" s="1"/>
  <c r="AH291" i="2"/>
  <c r="GY291" i="2"/>
  <c r="V274" i="2"/>
  <c r="BR274" i="2"/>
  <c r="EL274" i="2"/>
  <c r="FJ274" i="2"/>
  <c r="GH274" i="2"/>
  <c r="HF274" i="2"/>
  <c r="JB274" i="2"/>
  <c r="JZ274" i="2"/>
  <c r="GQ286" i="2"/>
  <c r="KV287" i="2"/>
  <c r="KX287" i="2" s="1"/>
  <c r="EP292" i="2"/>
  <c r="ER291" i="2"/>
  <c r="HJ292" i="2"/>
  <c r="BI287" i="2"/>
  <c r="KE292" i="2"/>
  <c r="KW291" i="2"/>
  <c r="BI288" i="2"/>
  <c r="KW288" i="2"/>
  <c r="KX288" i="2" s="1"/>
  <c r="IE289" i="2"/>
  <c r="HO289" i="2"/>
  <c r="IE290" i="2"/>
  <c r="HO290" i="2"/>
  <c r="AF296" i="2"/>
  <c r="AH296" i="2" s="1"/>
  <c r="AH292" i="2"/>
  <c r="CK292" i="2"/>
  <c r="CN291" i="2"/>
  <c r="CP291" i="2" s="1"/>
  <c r="CM291" i="2"/>
  <c r="DP296" i="2"/>
  <c r="DV296" i="2" s="1"/>
  <c r="DV292" i="2"/>
  <c r="EY296" i="2"/>
  <c r="FA296" i="2" s="1"/>
  <c r="FA292" i="2"/>
  <c r="GJ296" i="2"/>
  <c r="T296" i="2"/>
  <c r="V296" i="2" s="1"/>
  <c r="V292" i="2"/>
  <c r="JS292" i="2"/>
  <c r="JJ296" i="2"/>
  <c r="JS296" i="2" s="1"/>
  <c r="BG295" i="2"/>
  <c r="BI295" i="2" s="1"/>
  <c r="BF295" i="2"/>
  <c r="GY287" i="2"/>
  <c r="DN288" i="2"/>
  <c r="GX288" i="2"/>
  <c r="GZ288" i="2" s="1"/>
  <c r="AU296" i="2"/>
  <c r="AW296" i="2" s="1"/>
  <c r="AW292" i="2"/>
  <c r="BE292" i="2"/>
  <c r="BF292" i="2" s="1"/>
  <c r="BH291" i="2"/>
  <c r="BS296" i="2"/>
  <c r="BU296" i="2" s="1"/>
  <c r="BU292" i="2"/>
  <c r="DR292" i="2"/>
  <c r="DU291" i="2"/>
  <c r="DW291" i="2" s="1"/>
  <c r="DT291" i="2"/>
  <c r="GL292" i="2"/>
  <c r="GO291" i="2"/>
  <c r="GQ291" i="2" s="1"/>
  <c r="GN291" i="2"/>
  <c r="HA292" i="2"/>
  <c r="HC291" i="2"/>
  <c r="GX295" i="2"/>
  <c r="GX286" i="2"/>
  <c r="KV289" i="2"/>
  <c r="KF289" i="2"/>
  <c r="P292" i="2"/>
  <c r="N296" i="2"/>
  <c r="BF291" i="2"/>
  <c r="CR296" i="2"/>
  <c r="DA296" i="2" s="1"/>
  <c r="DA292" i="2"/>
  <c r="DF296" i="2"/>
  <c r="FE292" i="2"/>
  <c r="FG291" i="2"/>
  <c r="GC292" i="2"/>
  <c r="GE291" i="2"/>
  <c r="HB292" i="2"/>
  <c r="HP296" i="2"/>
  <c r="HR296" i="2" s="1"/>
  <c r="HR292" i="2"/>
  <c r="HY292" i="2"/>
  <c r="IA291" i="2"/>
  <c r="IO292" i="2"/>
  <c r="IR291" i="2"/>
  <c r="C296" i="2"/>
  <c r="AI296" i="2"/>
  <c r="AK296" i="2" s="1"/>
  <c r="AK292" i="2"/>
  <c r="EA296" i="2"/>
  <c r="EC292" i="2"/>
  <c r="HZ292" i="2"/>
  <c r="GY295" i="2"/>
  <c r="HO286" i="2"/>
  <c r="DY289" i="2"/>
  <c r="DE289" i="2"/>
  <c r="KW289" i="2"/>
  <c r="Z292" i="2"/>
  <c r="AB291" i="2"/>
  <c r="EG292" i="2"/>
  <c r="EI291" i="2"/>
  <c r="FF292" i="2"/>
  <c r="FO291" i="2"/>
  <c r="IP291" i="2"/>
  <c r="JH291" i="2"/>
  <c r="BP296" i="2"/>
  <c r="BR292" i="2"/>
  <c r="EB296" i="2"/>
  <c r="FR296" i="2"/>
  <c r="GA292" i="2"/>
  <c r="KP296" i="2"/>
  <c r="KR296" i="2" s="1"/>
  <c r="KR292" i="2"/>
  <c r="IG294" i="2"/>
  <c r="IT294" i="2"/>
  <c r="IV294" i="2" s="1"/>
  <c r="JF295" i="2"/>
  <c r="JH295" i="2" s="1"/>
  <c r="JB295" i="2"/>
  <c r="DX288" i="2"/>
  <c r="JT289" i="2"/>
  <c r="DY290" i="2"/>
  <c r="LF290" i="2" s="1"/>
  <c r="DC290" i="2"/>
  <c r="KF290" i="2"/>
  <c r="KX290" i="2"/>
  <c r="H296" i="2"/>
  <c r="Q292" i="2"/>
  <c r="S291" i="2"/>
  <c r="AX292" i="2"/>
  <c r="AZ291" i="2"/>
  <c r="BV292" i="2"/>
  <c r="BX291" i="2"/>
  <c r="CT292" i="2"/>
  <c r="CV291" i="2"/>
  <c r="DI292" i="2"/>
  <c r="DL291" i="2"/>
  <c r="DK291" i="2"/>
  <c r="EV296" i="2"/>
  <c r="FT296" i="2"/>
  <c r="HR291" i="2"/>
  <c r="IW292" i="2"/>
  <c r="IY291" i="2"/>
  <c r="JU292" i="2"/>
  <c r="KA291" i="2"/>
  <c r="KC291" i="2" s="1"/>
  <c r="JW291" i="2"/>
  <c r="K296" i="2"/>
  <c r="M296" i="2" s="1"/>
  <c r="M292" i="2"/>
  <c r="DN295" i="2"/>
  <c r="BJ296" i="2"/>
  <c r="DY288" i="2"/>
  <c r="LF288" i="2" s="1"/>
  <c r="ID289" i="2"/>
  <c r="CD290" i="2"/>
  <c r="ID290" i="2"/>
  <c r="JT290" i="2"/>
  <c r="I292" i="2"/>
  <c r="AM291" i="2"/>
  <c r="DY291" i="2" s="1"/>
  <c r="R296" i="2"/>
  <c r="AO292" i="2"/>
  <c r="AQ291" i="2"/>
  <c r="BM292" i="2"/>
  <c r="BO291" i="2"/>
  <c r="CH296" i="2"/>
  <c r="CJ292" i="2"/>
  <c r="DJ292" i="2"/>
  <c r="DJ296" i="2" s="1"/>
  <c r="DM291" i="2"/>
  <c r="EW292" i="2"/>
  <c r="EX292" i="2" s="1"/>
  <c r="FC291" i="2"/>
  <c r="FU292" i="2"/>
  <c r="FU296" i="2" s="1"/>
  <c r="GA291" i="2"/>
  <c r="GT291" i="2"/>
  <c r="HG296" i="2"/>
  <c r="HM292" i="2"/>
  <c r="HO292" i="2" s="1"/>
  <c r="HI292" i="2"/>
  <c r="IH292" i="2"/>
  <c r="IJ291" i="2"/>
  <c r="IX292" i="2"/>
  <c r="JG291" i="2"/>
  <c r="JS291" i="2"/>
  <c r="AR296" i="2"/>
  <c r="AT296" i="2" s="1"/>
  <c r="AT292" i="2"/>
  <c r="EJ296" i="2"/>
  <c r="EL296" i="2" s="1"/>
  <c r="EL292" i="2"/>
  <c r="BO295" i="2"/>
  <c r="GX289" i="2"/>
  <c r="GZ289" i="2" s="1"/>
  <c r="GX290" i="2"/>
  <c r="GZ290" i="2" s="1"/>
  <c r="BG291" i="2"/>
  <c r="FW296" i="2"/>
  <c r="FY296" i="2" s="1"/>
  <c r="FY292" i="2"/>
  <c r="GU296" i="2"/>
  <c r="GW296" i="2" s="1"/>
  <c r="GW292" i="2"/>
  <c r="HS296" i="2"/>
  <c r="HU292" i="2"/>
  <c r="IQ291" i="2"/>
  <c r="JO296" i="2"/>
  <c r="JQ296" i="2" s="1"/>
  <c r="JQ292" i="2"/>
  <c r="KM296" i="2"/>
  <c r="KO292" i="2"/>
  <c r="KS292" i="2"/>
  <c r="KU292" i="2" s="1"/>
  <c r="E292" i="2"/>
  <c r="AC292" i="2"/>
  <c r="BA292" i="2"/>
  <c r="BY292" i="2"/>
  <c r="CW292" i="2"/>
  <c r="EU292" i="2"/>
  <c r="FS292" i="2"/>
  <c r="JK292" i="2"/>
  <c r="EO295" i="2"/>
  <c r="FP295" i="2"/>
  <c r="GF296" i="2"/>
  <c r="HF296" i="2"/>
  <c r="HT296" i="2"/>
  <c r="IB291" i="2"/>
  <c r="ID291" i="2" s="1"/>
  <c r="IZ296" i="2"/>
  <c r="JB296" i="2" s="1"/>
  <c r="ED292" i="2"/>
  <c r="KT292" i="2"/>
  <c r="DV295" i="2"/>
  <c r="DQ295" i="2"/>
  <c r="ID295" i="2"/>
  <c r="EU296" i="2"/>
  <c r="FS296" i="2"/>
  <c r="GP296" i="2"/>
  <c r="IQ292" i="2"/>
  <c r="IK296" i="2"/>
  <c r="JK296" i="2"/>
  <c r="KI296" i="2"/>
  <c r="KO291" i="2"/>
  <c r="O292" i="2"/>
  <c r="O296" i="2" s="1"/>
  <c r="BK292" i="2"/>
  <c r="CI292" i="2"/>
  <c r="CQ292" i="2"/>
  <c r="DG292" i="2"/>
  <c r="EE292" i="2"/>
  <c r="FH292" i="2"/>
  <c r="GZ294" i="2"/>
  <c r="DU295" i="2"/>
  <c r="DW295" i="2" s="1"/>
  <c r="DT295" i="2"/>
  <c r="FB296" i="2"/>
  <c r="AL291" i="2"/>
  <c r="BR291" i="2"/>
  <c r="DV291" i="2"/>
  <c r="FB291" i="2"/>
  <c r="FZ291" i="2"/>
  <c r="GB291" i="2" s="1"/>
  <c r="GH291" i="2"/>
  <c r="GP291" i="2"/>
  <c r="HF291" i="2"/>
  <c r="HN291" i="2"/>
  <c r="IF291" i="2" s="1"/>
  <c r="JB291" i="2"/>
  <c r="JR291" i="2"/>
  <c r="JZ291" i="2"/>
  <c r="FZ292" i="2"/>
  <c r="GP292" i="2"/>
  <c r="HF292" i="2"/>
  <c r="HV292" i="2"/>
  <c r="JB292" i="2"/>
  <c r="JR292" i="2"/>
  <c r="JT292" i="2" s="1"/>
  <c r="DY294" i="2"/>
  <c r="DX294" i="2"/>
  <c r="DE294" i="2"/>
  <c r="IS294" i="2"/>
  <c r="CC295" i="2"/>
  <c r="CD295" i="2" s="1"/>
  <c r="BU295" i="2"/>
  <c r="DA295" i="2"/>
  <c r="DB295" i="2" s="1"/>
  <c r="CS295" i="2"/>
  <c r="FO295" i="2"/>
  <c r="EU291" i="2"/>
  <c r="FS291" i="2"/>
  <c r="IE291" i="2"/>
  <c r="IG291" i="2" s="1"/>
  <c r="IM291" i="2"/>
  <c r="JK291" i="2"/>
  <c r="KI291" i="2"/>
  <c r="KY296" i="2"/>
  <c r="LA296" i="2" s="1"/>
  <c r="LA292" i="2"/>
  <c r="IM292" i="2"/>
  <c r="KI292" i="2"/>
  <c r="KF295" i="2"/>
  <c r="GP295" i="2"/>
  <c r="HN295" i="2"/>
  <c r="IF295" i="2" s="1"/>
  <c r="IU295" i="2" s="1"/>
  <c r="HI295" i="2"/>
  <c r="FB292" i="2"/>
  <c r="KW295" i="2"/>
  <c r="KV294" i="2"/>
  <c r="AL295" i="2"/>
  <c r="AN295" i="2" s="1"/>
  <c r="S295" i="2"/>
  <c r="DC295" i="2"/>
  <c r="DK295" i="2"/>
  <c r="HM295" i="2"/>
  <c r="IE295" i="2" s="1"/>
  <c r="HL295" i="2"/>
  <c r="JZ295" i="2"/>
  <c r="KA295" i="2"/>
  <c r="KC295" i="2" s="1"/>
  <c r="IS295" i="2"/>
  <c r="HO294" i="2"/>
  <c r="KW294" i="2"/>
  <c r="AQ295" i="2"/>
  <c r="HC295" i="2"/>
  <c r="JQ295" i="2"/>
  <c r="IC295" i="2"/>
  <c r="EC295" i="2"/>
  <c r="GO295" i="2"/>
  <c r="KS295" i="2"/>
  <c r="KO295" i="2"/>
  <c r="FB295" i="2"/>
  <c r="FD295" i="2" s="1"/>
  <c r="FZ295" i="2"/>
  <c r="GB295" i="2" s="1"/>
  <c r="HF295" i="2"/>
  <c r="JR295" i="2"/>
  <c r="JT295" i="2" s="1"/>
  <c r="KT295" i="2"/>
  <c r="DZ13" i="1"/>
  <c r="IW8" i="1"/>
  <c r="IY8" i="1" s="1"/>
  <c r="IJ8" i="1"/>
  <c r="LO10" i="1"/>
  <c r="LO13" i="1"/>
  <c r="HR14" i="1"/>
  <c r="IJ16" i="1"/>
  <c r="IW16" i="1"/>
  <c r="IY16" i="1" s="1"/>
  <c r="JZ18" i="1"/>
  <c r="KD18" i="1"/>
  <c r="KF18" i="1" s="1"/>
  <c r="CD18" i="1"/>
  <c r="IJ19" i="1"/>
  <c r="IW19" i="1"/>
  <c r="IY19" i="1" s="1"/>
  <c r="IJ22" i="1"/>
  <c r="AN23" i="1"/>
  <c r="DX8" i="1"/>
  <c r="HC9" i="1"/>
  <c r="KE14" i="1"/>
  <c r="IJ11" i="1"/>
  <c r="HC12" i="1"/>
  <c r="HC13" i="1"/>
  <c r="HB14" i="1"/>
  <c r="JK21" i="1"/>
  <c r="GQ23" i="1"/>
  <c r="DE27" i="1"/>
  <c r="JB14" i="1"/>
  <c r="KD14" i="1"/>
  <c r="JZ14" i="1"/>
  <c r="IY12" i="1"/>
  <c r="DZ15" i="1"/>
  <c r="DE15" i="1"/>
  <c r="IJ15" i="1"/>
  <c r="IW15" i="1"/>
  <c r="IY15" i="1" s="1"/>
  <c r="DN18" i="1"/>
  <c r="FP18" i="1"/>
  <c r="DE19" i="1"/>
  <c r="DX19" i="1"/>
  <c r="HB23" i="1"/>
  <c r="DE25" i="1"/>
  <c r="IJ25" i="1"/>
  <c r="IW25" i="1"/>
  <c r="IY25" i="1" s="1"/>
  <c r="LF29" i="1"/>
  <c r="DX30" i="1"/>
  <c r="DE10" i="1"/>
  <c r="DX10" i="1"/>
  <c r="HS98" i="1"/>
  <c r="HU14" i="1"/>
  <c r="IJ13" i="1"/>
  <c r="IW13" i="1"/>
  <c r="IY13" i="1" s="1"/>
  <c r="LN17" i="1"/>
  <c r="DE21" i="1"/>
  <c r="IJ21" i="1"/>
  <c r="IW21" i="1"/>
  <c r="IY21" i="1" s="1"/>
  <c r="LO25" i="1"/>
  <c r="LN27" i="1"/>
  <c r="LP27" i="1" s="1"/>
  <c r="DZ27" i="1"/>
  <c r="LE14" i="1"/>
  <c r="KI14" i="1"/>
  <c r="HR23" i="1"/>
  <c r="JJ14" i="1"/>
  <c r="II18" i="1"/>
  <c r="IX18" i="1" s="1"/>
  <c r="DX54" i="1"/>
  <c r="DE54" i="1"/>
  <c r="LG10" i="1"/>
  <c r="DZ11" i="1"/>
  <c r="DE11" i="1"/>
  <c r="LF14" i="1"/>
  <c r="LG15" i="1"/>
  <c r="DZ16" i="1"/>
  <c r="DE16" i="1"/>
  <c r="DB18" i="1"/>
  <c r="FD18" i="1"/>
  <c r="LG19" i="1"/>
  <c r="HC20" i="1"/>
  <c r="IJ20" i="1"/>
  <c r="DY21" i="1"/>
  <c r="LO21" i="1" s="1"/>
  <c r="LO27" i="1"/>
  <c r="IW27" i="1"/>
  <c r="IY27" i="1" s="1"/>
  <c r="IJ27" i="1"/>
  <c r="L50" i="1"/>
  <c r="DY8" i="1"/>
  <c r="LO8" i="1" s="1"/>
  <c r="BI18" i="1"/>
  <c r="LG8" i="1"/>
  <c r="DZ9" i="1"/>
  <c r="DE9" i="1"/>
  <c r="KF12" i="1"/>
  <c r="LD14" i="1"/>
  <c r="JI18" i="1"/>
  <c r="JK18" i="1" s="1"/>
  <c r="JB18" i="1"/>
  <c r="HC17" i="1"/>
  <c r="IJ17" i="1"/>
  <c r="IW17" i="1"/>
  <c r="IY17" i="1" s="1"/>
  <c r="DD18" i="1"/>
  <c r="DY18" i="1" s="1"/>
  <c r="LO18" i="1" s="1"/>
  <c r="EO18" i="1"/>
  <c r="LG21" i="1"/>
  <c r="LO24" i="1"/>
  <c r="HC24" i="1"/>
  <c r="LG25" i="1"/>
  <c r="DE26" i="1"/>
  <c r="DD17" i="1"/>
  <c r="DY17" i="1" s="1"/>
  <c r="HA22" i="1"/>
  <c r="HC22" i="1" s="1"/>
  <c r="IJ33" i="1"/>
  <c r="EO9" i="1"/>
  <c r="CY14" i="1"/>
  <c r="GA18" i="1"/>
  <c r="HB18" i="1" s="1"/>
  <c r="DY35" i="1"/>
  <c r="AQ43" i="1"/>
  <c r="V49" i="1"/>
  <c r="T50" i="1"/>
  <c r="V50" i="1" s="1"/>
  <c r="AL56" i="1"/>
  <c r="AN56" i="1" s="1"/>
  <c r="M56" i="1"/>
  <c r="HQ56" i="1"/>
  <c r="HL56" i="1"/>
  <c r="GG83" i="1"/>
  <c r="GP83" i="1" s="1"/>
  <c r="J65" i="1"/>
  <c r="I76" i="1"/>
  <c r="AM65" i="1"/>
  <c r="BS76" i="1"/>
  <c r="BU65" i="1"/>
  <c r="FK83" i="1"/>
  <c r="FM83" i="1" s="1"/>
  <c r="FM76" i="1"/>
  <c r="AM69" i="1"/>
  <c r="J69" i="1"/>
  <c r="JA75" i="1"/>
  <c r="JJ75" i="1" s="1"/>
  <c r="JJ71" i="1"/>
  <c r="JK71" i="1" s="1"/>
  <c r="JB71" i="1"/>
  <c r="EO73" i="1"/>
  <c r="HB73" i="1"/>
  <c r="LF74" i="1"/>
  <c r="LD74" i="1"/>
  <c r="FP85" i="1"/>
  <c r="HA85" i="1"/>
  <c r="HC85" i="1" s="1"/>
  <c r="IW117" i="1"/>
  <c r="IJ117" i="1"/>
  <c r="AL18" i="1"/>
  <c r="EX43" i="1"/>
  <c r="N50" i="1"/>
  <c r="HE83" i="1"/>
  <c r="HA10" i="1"/>
  <c r="HC10" i="1" s="1"/>
  <c r="AM14" i="1"/>
  <c r="HO14" i="1"/>
  <c r="EU18" i="1"/>
  <c r="AN19" i="1"/>
  <c r="HU20" i="1"/>
  <c r="IP23" i="1"/>
  <c r="KC27" i="1"/>
  <c r="JN29" i="1"/>
  <c r="JU29" i="1"/>
  <c r="JW29" i="1" s="1"/>
  <c r="DC33" i="1"/>
  <c r="DE33" i="1" s="1"/>
  <c r="FD35" i="1"/>
  <c r="HA35" i="1"/>
  <c r="IW11" i="1"/>
  <c r="IY11" i="1" s="1"/>
  <c r="CB14" i="1"/>
  <c r="CD14" i="1" s="1"/>
  <c r="CZ14" i="1"/>
  <c r="DB14" i="1" s="1"/>
  <c r="BI15" i="1"/>
  <c r="AN16" i="1"/>
  <c r="EF18" i="1"/>
  <c r="AN20" i="1"/>
  <c r="HA21" i="1"/>
  <c r="HC21" i="1" s="1"/>
  <c r="IW22" i="1"/>
  <c r="IY22" i="1" s="1"/>
  <c r="HA25" i="1"/>
  <c r="HC25" i="1" s="1"/>
  <c r="CJ29" i="1"/>
  <c r="IG32" i="1"/>
  <c r="II58" i="1"/>
  <c r="IX58" i="1" s="1"/>
  <c r="HR58" i="1"/>
  <c r="CW83" i="1"/>
  <c r="CY83" i="1" s="1"/>
  <c r="CY76" i="1"/>
  <c r="AN9" i="1"/>
  <c r="EC9" i="1"/>
  <c r="KD9" i="1"/>
  <c r="KF9" i="1" s="1"/>
  <c r="IH10" i="1"/>
  <c r="JI10" i="1"/>
  <c r="JK10" i="1" s="1"/>
  <c r="AN11" i="1"/>
  <c r="JJ11" i="1"/>
  <c r="LO11" i="1" s="1"/>
  <c r="IJ12" i="1"/>
  <c r="LF12" i="1"/>
  <c r="LO12" i="1" s="1"/>
  <c r="LD13" i="1"/>
  <c r="Q98" i="1"/>
  <c r="AG98" i="1"/>
  <c r="AG99" i="1" s="1"/>
  <c r="AG100" i="1" s="1"/>
  <c r="CS14" i="1"/>
  <c r="GK14" i="1"/>
  <c r="HI14" i="1"/>
  <c r="JU14" i="1"/>
  <c r="KC14" i="1"/>
  <c r="LD15" i="1"/>
  <c r="BI16" i="1"/>
  <c r="JZ16" i="1"/>
  <c r="LF16" i="1"/>
  <c r="LG16" i="1" s="1"/>
  <c r="LD17" i="1"/>
  <c r="BU18" i="1"/>
  <c r="CS18" i="1"/>
  <c r="DQ18" i="1"/>
  <c r="FM18" i="1"/>
  <c r="HA18" i="1"/>
  <c r="HI18" i="1"/>
  <c r="JU18" i="1"/>
  <c r="JW18" i="1" s="1"/>
  <c r="LA18" i="1"/>
  <c r="LD19" i="1"/>
  <c r="DD20" i="1"/>
  <c r="DY20" i="1" s="1"/>
  <c r="LO20" i="1" s="1"/>
  <c r="DX21" i="1"/>
  <c r="HR21" i="1"/>
  <c r="JB21" i="1"/>
  <c r="D23" i="1"/>
  <c r="CN23" i="1"/>
  <c r="CP23" i="1" s="1"/>
  <c r="CV23" i="1"/>
  <c r="DL23" i="1"/>
  <c r="DN23" i="1" s="1"/>
  <c r="DT23" i="1"/>
  <c r="GN23" i="1"/>
  <c r="HL23" i="1"/>
  <c r="HT23" i="1"/>
  <c r="II23" i="1" s="1"/>
  <c r="IX23" i="1" s="1"/>
  <c r="IZ23" i="1"/>
  <c r="EO24" i="1"/>
  <c r="DX25" i="1"/>
  <c r="HR25" i="1"/>
  <c r="LD25" i="1"/>
  <c r="KD26" i="1"/>
  <c r="KF26" i="1" s="1"/>
  <c r="BI27" i="1"/>
  <c r="CP27" i="1"/>
  <c r="DD28" i="1"/>
  <c r="DY28" i="1" s="1"/>
  <c r="LO28" i="1" s="1"/>
  <c r="CA29" i="1"/>
  <c r="EF29" i="1"/>
  <c r="ER29" i="1"/>
  <c r="FB29" i="1"/>
  <c r="FD29" i="1" s="1"/>
  <c r="IX29" i="1"/>
  <c r="HR29" i="1"/>
  <c r="DY30" i="1"/>
  <c r="DD30" i="1"/>
  <c r="DE30" i="1" s="1"/>
  <c r="DD31" i="1"/>
  <c r="DY31" i="1" s="1"/>
  <c r="LO31" i="1" s="1"/>
  <c r="LG31" i="1"/>
  <c r="HB32" i="1"/>
  <c r="II32" i="1"/>
  <c r="IX32" i="1" s="1"/>
  <c r="HR32" i="1"/>
  <c r="HB34" i="1"/>
  <c r="HC34" i="1" s="1"/>
  <c r="DW35" i="1"/>
  <c r="HB35" i="1"/>
  <c r="EO35" i="1"/>
  <c r="II35" i="1"/>
  <c r="IX35" i="1" s="1"/>
  <c r="IG35" i="1"/>
  <c r="AN36" i="1"/>
  <c r="GO43" i="1"/>
  <c r="GQ43" i="1" s="1"/>
  <c r="GK43" i="1"/>
  <c r="DD38" i="1"/>
  <c r="CD38" i="1"/>
  <c r="KF38" i="1"/>
  <c r="IH39" i="1"/>
  <c r="FP40" i="1"/>
  <c r="HA40" i="1"/>
  <c r="HC40" i="1" s="1"/>
  <c r="KF40" i="1"/>
  <c r="IG42" i="1"/>
  <c r="CB43" i="1"/>
  <c r="CD43" i="1" s="1"/>
  <c r="IP43" i="1"/>
  <c r="JJ43" i="1"/>
  <c r="KF43" i="1"/>
  <c r="LD43" i="1"/>
  <c r="DX45" i="1"/>
  <c r="DE45" i="1"/>
  <c r="DD46" i="1"/>
  <c r="DE46" i="1" s="1"/>
  <c r="CD46" i="1"/>
  <c r="LF46" i="1"/>
  <c r="LG46" i="1" s="1"/>
  <c r="LD46" i="1"/>
  <c r="AN47" i="1"/>
  <c r="DW47" i="1"/>
  <c r="IV48" i="1"/>
  <c r="AT49" i="1"/>
  <c r="AR50" i="1"/>
  <c r="AT50" i="1" s="1"/>
  <c r="BR49" i="1"/>
  <c r="BP50" i="1"/>
  <c r="DT49" i="1"/>
  <c r="EM49" i="1"/>
  <c r="EO49" i="1" s="1"/>
  <c r="EL49" i="1"/>
  <c r="EJ50" i="1"/>
  <c r="EL50" i="1" s="1"/>
  <c r="II49" i="1"/>
  <c r="IE49" i="1"/>
  <c r="IG49" i="1" s="1"/>
  <c r="ID49" i="1"/>
  <c r="IB50" i="1"/>
  <c r="ID50" i="1" s="1"/>
  <c r="JQ49" i="1"/>
  <c r="JP50" i="1"/>
  <c r="JQ50" i="1" s="1"/>
  <c r="JW52" i="1"/>
  <c r="BI54" i="1"/>
  <c r="LE54" i="1"/>
  <c r="LG54" i="1" s="1"/>
  <c r="KI54" i="1"/>
  <c r="BI56" i="1"/>
  <c r="GA56" i="1"/>
  <c r="AJ76" i="1"/>
  <c r="AJ83" i="1" s="1"/>
  <c r="AK62" i="1"/>
  <c r="FW83" i="1"/>
  <c r="FY83" i="1" s="1"/>
  <c r="GU83" i="1"/>
  <c r="FM65" i="1"/>
  <c r="EO71" i="1"/>
  <c r="HA71" i="1"/>
  <c r="IH77" i="1"/>
  <c r="HR77" i="1"/>
  <c r="AN79" i="1"/>
  <c r="DC79" i="1"/>
  <c r="DE79" i="1" s="1"/>
  <c r="E43" i="1"/>
  <c r="DX32" i="1"/>
  <c r="CB48" i="1"/>
  <c r="CA48" i="1"/>
  <c r="BY49" i="1"/>
  <c r="CB49" i="1" s="1"/>
  <c r="IH59" i="1"/>
  <c r="HR59" i="1"/>
  <c r="CZ65" i="1"/>
  <c r="DB65" i="1" s="1"/>
  <c r="CQ76" i="1"/>
  <c r="CS65" i="1"/>
  <c r="Q83" i="1"/>
  <c r="IW9" i="1"/>
  <c r="IY9" i="1" s="1"/>
  <c r="HR11" i="1"/>
  <c r="HR12" i="1"/>
  <c r="EM14" i="1"/>
  <c r="EO14" i="1" s="1"/>
  <c r="GA14" i="1"/>
  <c r="GB14" i="1" s="1"/>
  <c r="KI18" i="1"/>
  <c r="HR22" i="1"/>
  <c r="J23" i="1"/>
  <c r="FN23" i="1"/>
  <c r="FP23" i="1" s="1"/>
  <c r="JV23" i="1"/>
  <c r="JW23" i="1" s="1"/>
  <c r="KD28" i="1"/>
  <c r="KF28" i="1" s="1"/>
  <c r="IJ37" i="1"/>
  <c r="DT50" i="1"/>
  <c r="KI13" i="1"/>
  <c r="BI19" i="1"/>
  <c r="AQ23" i="1"/>
  <c r="IH24" i="1"/>
  <c r="DC28" i="1"/>
  <c r="DI49" i="1"/>
  <c r="DL46" i="1"/>
  <c r="DN46" i="1" s="1"/>
  <c r="DK46" i="1"/>
  <c r="CV50" i="1"/>
  <c r="FJ49" i="1"/>
  <c r="FH50" i="1"/>
  <c r="FJ50" i="1" s="1"/>
  <c r="KX49" i="1"/>
  <c r="KV50" i="1"/>
  <c r="HC51" i="1"/>
  <c r="BV83" i="1"/>
  <c r="BX83" i="1" s="1"/>
  <c r="BX76" i="1"/>
  <c r="HT76" i="1"/>
  <c r="HU62" i="1"/>
  <c r="DI83" i="1"/>
  <c r="DK83" i="1" s="1"/>
  <c r="LD8" i="1"/>
  <c r="BI9" i="1"/>
  <c r="HU10" i="1"/>
  <c r="LD10" i="1"/>
  <c r="BI11" i="1"/>
  <c r="DC12" i="1"/>
  <c r="HR13" i="1"/>
  <c r="J14" i="1"/>
  <c r="BF14" i="1"/>
  <c r="BN98" i="1"/>
  <c r="BN99" i="1" s="1"/>
  <c r="BN100" i="1" s="1"/>
  <c r="BV98" i="1"/>
  <c r="EX14" i="1"/>
  <c r="FN14" i="1"/>
  <c r="FP14" i="1" s="1"/>
  <c r="GT14" i="1"/>
  <c r="JF14" i="1"/>
  <c r="JI14" i="1" s="1"/>
  <c r="JK14" i="1" s="1"/>
  <c r="JV14" i="1"/>
  <c r="LJ14" i="1"/>
  <c r="HA15" i="1"/>
  <c r="HC15" i="1" s="1"/>
  <c r="HB17" i="1"/>
  <c r="HR17" i="1"/>
  <c r="BF18" i="1"/>
  <c r="HA19" i="1"/>
  <c r="HC19" i="1" s="1"/>
  <c r="IG19" i="1"/>
  <c r="BI20" i="1"/>
  <c r="DC22" i="1"/>
  <c r="M23" i="1"/>
  <c r="AS23" i="1"/>
  <c r="AT23" i="1" s="1"/>
  <c r="IS23" i="1"/>
  <c r="JA23" i="1"/>
  <c r="JJ23" i="1" s="1"/>
  <c r="LE23" i="1"/>
  <c r="LG23" i="1" s="1"/>
  <c r="HB26" i="1"/>
  <c r="AN27" i="1"/>
  <c r="HA28" i="1"/>
  <c r="FZ29" i="1"/>
  <c r="GB29" i="1" s="1"/>
  <c r="BI30" i="1"/>
  <c r="LF30" i="1"/>
  <c r="LG30" i="1" s="1"/>
  <c r="LD30" i="1"/>
  <c r="Y33" i="1"/>
  <c r="AM33" i="1"/>
  <c r="DX34" i="1"/>
  <c r="DE34" i="1"/>
  <c r="IH35" i="1"/>
  <c r="HR35" i="1"/>
  <c r="DD36" i="1"/>
  <c r="DY36" i="1" s="1"/>
  <c r="LO41" i="1"/>
  <c r="HC41" i="1"/>
  <c r="EO42" i="1"/>
  <c r="II42" i="1"/>
  <c r="IX42" i="1" s="1"/>
  <c r="LO42" i="1" s="1"/>
  <c r="HR42" i="1"/>
  <c r="X43" i="1"/>
  <c r="Y43" i="1" s="1"/>
  <c r="CO43" i="1"/>
  <c r="DD43" i="1" s="1"/>
  <c r="CM43" i="1"/>
  <c r="CZ43" i="1"/>
  <c r="DB43" i="1" s="1"/>
  <c r="ER43" i="1"/>
  <c r="IG44" i="1"/>
  <c r="IH46" i="1"/>
  <c r="IG46" i="1"/>
  <c r="IG47" i="1"/>
  <c r="CV49" i="1"/>
  <c r="LM49" i="1"/>
  <c r="LL50" i="1"/>
  <c r="LM50" i="1" s="1"/>
  <c r="BC50" i="1"/>
  <c r="IY51" i="1"/>
  <c r="LG51" i="1"/>
  <c r="IJ52" i="1"/>
  <c r="IW52" i="1"/>
  <c r="IY52" i="1" s="1"/>
  <c r="HA53" i="1"/>
  <c r="HC53" i="1" s="1"/>
  <c r="IH54" i="1"/>
  <c r="IG54" i="1"/>
  <c r="D56" i="1"/>
  <c r="CC56" i="1"/>
  <c r="CD56" i="1" s="1"/>
  <c r="FD56" i="1"/>
  <c r="HC58" i="1"/>
  <c r="DX60" i="1"/>
  <c r="E83" i="1"/>
  <c r="BG76" i="1"/>
  <c r="BA83" i="1"/>
  <c r="BC76" i="1"/>
  <c r="BX62" i="1"/>
  <c r="EJ76" i="1"/>
  <c r="EL62" i="1"/>
  <c r="KJ83" i="1"/>
  <c r="KT76" i="1"/>
  <c r="KT83" i="1" s="1"/>
  <c r="KT98" i="1" s="1"/>
  <c r="KT99" i="1" s="1"/>
  <c r="KT100" i="1" s="1"/>
  <c r="KT292" i="1" s="1"/>
  <c r="KT305" i="1" s="1"/>
  <c r="KU62" i="1"/>
  <c r="EN65" i="1"/>
  <c r="EO65" i="1" s="1"/>
  <c r="EF65" i="1"/>
  <c r="EE76" i="1"/>
  <c r="JT65" i="1"/>
  <c r="JS76" i="1"/>
  <c r="JS83" i="1" s="1"/>
  <c r="KR65" i="1"/>
  <c r="KQ76" i="1"/>
  <c r="KQ83" i="1" s="1"/>
  <c r="II71" i="1"/>
  <c r="IX71" i="1" s="1"/>
  <c r="HR71" i="1"/>
  <c r="DX74" i="1"/>
  <c r="IH74" i="1"/>
  <c r="IG74" i="1"/>
  <c r="FV75" i="1"/>
  <c r="FZ75" i="1"/>
  <c r="GB75" i="1" s="1"/>
  <c r="IP81" i="1"/>
  <c r="IT81" i="1"/>
  <c r="IV81" i="1" s="1"/>
  <c r="IH26" i="1"/>
  <c r="HR26" i="1"/>
  <c r="DD29" i="1"/>
  <c r="IJ32" i="1"/>
  <c r="IW32" i="1"/>
  <c r="IY32" i="1" s="1"/>
  <c r="IY37" i="1"/>
  <c r="JZ49" i="1"/>
  <c r="JX50" i="1"/>
  <c r="DN62" i="1"/>
  <c r="DY80" i="1"/>
  <c r="KQ98" i="1"/>
  <c r="KQ99" i="1" s="1"/>
  <c r="KQ100" i="1" s="1"/>
  <c r="HU16" i="1"/>
  <c r="IE18" i="1"/>
  <c r="IG18" i="1" s="1"/>
  <c r="IW20" i="1"/>
  <c r="IY20" i="1" s="1"/>
  <c r="DA29" i="1"/>
  <c r="CS29" i="1"/>
  <c r="DE36" i="1"/>
  <c r="JI11" i="1"/>
  <c r="JK11" i="1" s="1"/>
  <c r="EO12" i="1"/>
  <c r="JZ12" i="1"/>
  <c r="CJ14" i="1"/>
  <c r="EF14" i="1"/>
  <c r="KB98" i="1"/>
  <c r="KB99" i="1" s="1"/>
  <c r="KB100" i="1" s="1"/>
  <c r="DH18" i="1"/>
  <c r="DH29" i="1"/>
  <c r="LD35" i="1"/>
  <c r="DY37" i="1"/>
  <c r="LO37" i="1" s="1"/>
  <c r="EO39" i="1"/>
  <c r="DM43" i="1"/>
  <c r="DN43" i="1" s="1"/>
  <c r="DK43" i="1"/>
  <c r="JN43" i="1"/>
  <c r="GH49" i="1"/>
  <c r="GO49" i="1"/>
  <c r="GQ49" i="1" s="1"/>
  <c r="GF50" i="1"/>
  <c r="HB53" i="1"/>
  <c r="KG83" i="1"/>
  <c r="KI76" i="1"/>
  <c r="KI11" i="1"/>
  <c r="S14" i="1"/>
  <c r="AA98" i="1"/>
  <c r="AA99" i="1" s="1"/>
  <c r="AA100" i="1" s="1"/>
  <c r="AQ14" i="1"/>
  <c r="AY98" i="1"/>
  <c r="AY99" i="1" s="1"/>
  <c r="AY100" i="1" s="1"/>
  <c r="BW98" i="1"/>
  <c r="BW99" i="1" s="1"/>
  <c r="BW100" i="1" s="1"/>
  <c r="CU98" i="1"/>
  <c r="CU99" i="1" s="1"/>
  <c r="CU100" i="1" s="1"/>
  <c r="EA14" i="1"/>
  <c r="EI14" i="1"/>
  <c r="EQ98" i="1"/>
  <c r="EQ99" i="1" s="1"/>
  <c r="EQ100" i="1" s="1"/>
  <c r="EY98" i="1"/>
  <c r="FG14" i="1"/>
  <c r="GU98" i="1"/>
  <c r="IA14" i="1"/>
  <c r="IQ98" i="1"/>
  <c r="JG98" i="1"/>
  <c r="JG99" i="1" s="1"/>
  <c r="JG100" i="1" s="1"/>
  <c r="KU14" i="1"/>
  <c r="HR15" i="1"/>
  <c r="JB16" i="1"/>
  <c r="KD16" i="1"/>
  <c r="KF16" i="1" s="1"/>
  <c r="AQ18" i="1"/>
  <c r="FG18" i="1"/>
  <c r="HS18" i="1"/>
  <c r="HU18" i="1" s="1"/>
  <c r="HR19" i="1"/>
  <c r="FB23" i="1"/>
  <c r="FD23" i="1" s="1"/>
  <c r="FZ23" i="1"/>
  <c r="GB23" i="1" s="1"/>
  <c r="GH23" i="1"/>
  <c r="DC24" i="1"/>
  <c r="KC25" i="1"/>
  <c r="KA29" i="1"/>
  <c r="KC29" i="1" s="1"/>
  <c r="DY26" i="1"/>
  <c r="LO26" i="1" s="1"/>
  <c r="HA27" i="1"/>
  <c r="HC27" i="1" s="1"/>
  <c r="LD27" i="1"/>
  <c r="HB28" i="1"/>
  <c r="LG28" i="1"/>
  <c r="AL29" i="1"/>
  <c r="BI29" i="1"/>
  <c r="CC29" i="1"/>
  <c r="CD29" i="1"/>
  <c r="DV29" i="1"/>
  <c r="DW29" i="1" s="1"/>
  <c r="FO29" i="1"/>
  <c r="FP29" i="1" s="1"/>
  <c r="IH29" i="1"/>
  <c r="LE29" i="1"/>
  <c r="LG29" i="1" s="1"/>
  <c r="IH30" i="1"/>
  <c r="IG30" i="1"/>
  <c r="DC31" i="1"/>
  <c r="DE31" i="1" s="1"/>
  <c r="HA32" i="1"/>
  <c r="DY34" i="1"/>
  <c r="LO34" i="1" s="1"/>
  <c r="LF38" i="1"/>
  <c r="LG38" i="1" s="1"/>
  <c r="LD38" i="1"/>
  <c r="DX39" i="1"/>
  <c r="LF40" i="1"/>
  <c r="LG40" i="1" s="1"/>
  <c r="LD40" i="1"/>
  <c r="LN41" i="1"/>
  <c r="LP41" i="1" s="1"/>
  <c r="CP43" i="1"/>
  <c r="DE44" i="1"/>
  <c r="HB44" i="1"/>
  <c r="LO44" i="1" s="1"/>
  <c r="II44" i="1"/>
  <c r="IX44" i="1" s="1"/>
  <c r="HR44" i="1"/>
  <c r="HB46" i="1"/>
  <c r="CC49" i="1"/>
  <c r="BT50" i="1"/>
  <c r="BT98" i="1" s="1"/>
  <c r="BT99" i="1" s="1"/>
  <c r="BT100" i="1" s="1"/>
  <c r="IY48" i="1"/>
  <c r="B50" i="1"/>
  <c r="AB50" i="1"/>
  <c r="AW49" i="1"/>
  <c r="BU49" i="1"/>
  <c r="GW49" i="1"/>
  <c r="GV50" i="1"/>
  <c r="GW50" i="1" s="1"/>
  <c r="HJ50" i="1"/>
  <c r="HP49" i="1"/>
  <c r="KO49" i="1"/>
  <c r="KN50" i="1"/>
  <c r="KO50" i="1" s="1"/>
  <c r="BF50" i="1"/>
  <c r="IM50" i="1"/>
  <c r="DC51" i="1"/>
  <c r="DE51" i="1" s="1"/>
  <c r="IJ51" i="1"/>
  <c r="DY52" i="1"/>
  <c r="LO52" i="1" s="1"/>
  <c r="HB54" i="1"/>
  <c r="IY55" i="1"/>
  <c r="AN60" i="1"/>
  <c r="DD60" i="1"/>
  <c r="DE60" i="1" s="1"/>
  <c r="AC83" i="1"/>
  <c r="AE83" i="1" s="1"/>
  <c r="AE76" i="1"/>
  <c r="AP76" i="1"/>
  <c r="AQ62" i="1"/>
  <c r="EY83" i="1"/>
  <c r="LE64" i="1"/>
  <c r="LG64" i="1" s="1"/>
  <c r="LD64" i="1"/>
  <c r="IP65" i="1"/>
  <c r="IO76" i="1"/>
  <c r="IU65" i="1"/>
  <c r="II75" i="1"/>
  <c r="IX75" i="1" s="1"/>
  <c r="HI75" i="1"/>
  <c r="FE83" i="1"/>
  <c r="FN76" i="1"/>
  <c r="FR99" i="1"/>
  <c r="GX98" i="1"/>
  <c r="IH45" i="1"/>
  <c r="HR45" i="1"/>
  <c r="JB49" i="1"/>
  <c r="JI49" i="1"/>
  <c r="JK49" i="1" s="1"/>
  <c r="IZ50" i="1"/>
  <c r="IG65" i="1"/>
  <c r="DC8" i="1"/>
  <c r="DE8" i="1" s="1"/>
  <c r="JZ9" i="1"/>
  <c r="BI13" i="1"/>
  <c r="EU14" i="1"/>
  <c r="IE14" i="1"/>
  <c r="IG14" i="1" s="1"/>
  <c r="JS98" i="1"/>
  <c r="JS99" i="1" s="1"/>
  <c r="JS100" i="1" s="1"/>
  <c r="BC18" i="1"/>
  <c r="HP31" i="1"/>
  <c r="HL31" i="1"/>
  <c r="II40" i="1"/>
  <c r="IX40" i="1" s="1"/>
  <c r="HR40" i="1"/>
  <c r="IJ42" i="1"/>
  <c r="IW42" i="1"/>
  <c r="IY42" i="1" s="1"/>
  <c r="HF49" i="1"/>
  <c r="HD50" i="1"/>
  <c r="AN8" i="1"/>
  <c r="X98" i="1"/>
  <c r="X99" i="1" s="1"/>
  <c r="X100" i="1" s="1"/>
  <c r="BL14" i="1"/>
  <c r="GZ14" i="1"/>
  <c r="IF14" i="1"/>
  <c r="II14" i="1" s="1"/>
  <c r="IX14" i="1" s="1"/>
  <c r="KJ98" i="1"/>
  <c r="BI26" i="1"/>
  <c r="IJ44" i="1"/>
  <c r="IW44" i="1"/>
  <c r="IY44" i="1" s="1"/>
  <c r="AL46" i="1"/>
  <c r="AK46" i="1"/>
  <c r="AI49" i="1"/>
  <c r="HA47" i="1"/>
  <c r="HC47" i="1" s="1"/>
  <c r="CG49" i="1"/>
  <c r="CF50" i="1"/>
  <c r="CG50" i="1" s="1"/>
  <c r="II53" i="1"/>
  <c r="IX53" i="1" s="1"/>
  <c r="LO53" i="1" s="1"/>
  <c r="HR53" i="1"/>
  <c r="FP62" i="1"/>
  <c r="CH83" i="1"/>
  <c r="HR8" i="1"/>
  <c r="JB11" i="1"/>
  <c r="D14" i="1"/>
  <c r="AB14" i="1"/>
  <c r="AJ98" i="1"/>
  <c r="AJ99" i="1" s="1"/>
  <c r="AJ100" i="1" s="1"/>
  <c r="AJ292" i="1" s="1"/>
  <c r="AJ305" i="1" s="1"/>
  <c r="AZ14" i="1"/>
  <c r="BH14" i="1"/>
  <c r="BI14" i="1" s="1"/>
  <c r="BX14" i="1"/>
  <c r="CN14" i="1"/>
  <c r="CV14" i="1"/>
  <c r="DL14" i="1"/>
  <c r="DY15" i="1"/>
  <c r="LO15" i="1" s="1"/>
  <c r="HA16" i="1"/>
  <c r="HC16" i="1" s="1"/>
  <c r="KE16" i="1"/>
  <c r="LO16" i="1" s="1"/>
  <c r="CN18" i="1"/>
  <c r="CP18" i="1" s="1"/>
  <c r="EM23" i="1"/>
  <c r="IE23" i="1"/>
  <c r="IG23" i="1" s="1"/>
  <c r="IV26" i="1"/>
  <c r="HR27" i="1"/>
  <c r="DB29" i="1"/>
  <c r="FS29" i="1"/>
  <c r="GN29" i="1"/>
  <c r="IG29" i="1"/>
  <c r="JH29" i="1"/>
  <c r="LC29" i="1"/>
  <c r="LD29" i="1" s="1"/>
  <c r="HB30" i="1"/>
  <c r="GB30" i="1"/>
  <c r="AN31" i="1"/>
  <c r="DD32" i="1"/>
  <c r="DE32" i="1" s="1"/>
  <c r="CD32" i="1"/>
  <c r="LD32" i="1"/>
  <c r="LE33" i="1"/>
  <c r="LG33" i="1" s="1"/>
  <c r="LD33" i="1"/>
  <c r="IK43" i="1"/>
  <c r="IM43" i="1" s="1"/>
  <c r="IM34" i="1"/>
  <c r="IW36" i="1"/>
  <c r="IY36" i="1" s="1"/>
  <c r="HC37" i="1"/>
  <c r="HB38" i="1"/>
  <c r="FD38" i="1"/>
  <c r="IH38" i="1"/>
  <c r="IG38" i="1"/>
  <c r="DD39" i="1"/>
  <c r="DE39" i="1" s="1"/>
  <c r="IJ40" i="1"/>
  <c r="IW40" i="1"/>
  <c r="IY40" i="1" s="1"/>
  <c r="JR43" i="1"/>
  <c r="JT43" i="1" s="1"/>
  <c r="JT40" i="1"/>
  <c r="DE41" i="1"/>
  <c r="IY41" i="1"/>
  <c r="LG41" i="1"/>
  <c r="DX42" i="1"/>
  <c r="FP42" i="1"/>
  <c r="AM43" i="1"/>
  <c r="DY43" i="1" s="1"/>
  <c r="LO43" i="1" s="1"/>
  <c r="DU43" i="1"/>
  <c r="DW43" i="1" s="1"/>
  <c r="DT43" i="1"/>
  <c r="FO43" i="1"/>
  <c r="HB43" i="1" s="1"/>
  <c r="FG43" i="1"/>
  <c r="II43" i="1"/>
  <c r="IX43" i="1" s="1"/>
  <c r="IG43" i="1"/>
  <c r="JI43" i="1"/>
  <c r="JK43" i="1" s="1"/>
  <c r="JH43" i="1"/>
  <c r="JV43" i="1"/>
  <c r="HA45" i="1"/>
  <c r="HC45" i="1" s="1"/>
  <c r="LD45" i="1"/>
  <c r="IH47" i="1"/>
  <c r="IJ48" i="1"/>
  <c r="AB49" i="1"/>
  <c r="AZ50" i="1"/>
  <c r="BX50" i="1"/>
  <c r="EC49" i="1"/>
  <c r="EB50" i="1"/>
  <c r="FN49" i="1"/>
  <c r="HU49" i="1"/>
  <c r="HT50" i="1"/>
  <c r="IU49" i="1"/>
  <c r="IV49" i="1" s="1"/>
  <c r="IS49" i="1"/>
  <c r="IR50" i="1"/>
  <c r="IS50" i="1" s="1"/>
  <c r="JH49" i="1"/>
  <c r="LB49" i="1"/>
  <c r="LD49" i="1" s="1"/>
  <c r="G50" i="1"/>
  <c r="AC50" i="1"/>
  <c r="AE50" i="1" s="1"/>
  <c r="BG50" i="1"/>
  <c r="BI50" i="1" s="1"/>
  <c r="HQ50" i="1"/>
  <c r="IP50" i="1"/>
  <c r="JN50" i="1"/>
  <c r="KL50" i="1"/>
  <c r="LJ50" i="1"/>
  <c r="LO51" i="1"/>
  <c r="HB52" i="1"/>
  <c r="HC52" i="1" s="1"/>
  <c r="KG56" i="1"/>
  <c r="LE53" i="1"/>
  <c r="LG53" i="1" s="1"/>
  <c r="KI53" i="1"/>
  <c r="DC55" i="1"/>
  <c r="IJ55" i="1"/>
  <c r="LG55" i="1"/>
  <c r="DA56" i="1"/>
  <c r="DN56" i="1"/>
  <c r="DT56" i="1"/>
  <c r="H83" i="1"/>
  <c r="J76" i="1"/>
  <c r="R76" i="1"/>
  <c r="R83" i="1" s="1"/>
  <c r="R98" i="1" s="1"/>
  <c r="R99" i="1" s="1"/>
  <c r="R100" i="1" s="1"/>
  <c r="S62" i="1"/>
  <c r="EP76" i="1"/>
  <c r="ER62" i="1"/>
  <c r="JX76" i="1"/>
  <c r="JZ62" i="1"/>
  <c r="KD62" i="1"/>
  <c r="LO64" i="1"/>
  <c r="AO83" i="1"/>
  <c r="AO98" i="1" s="1"/>
  <c r="AQ76" i="1"/>
  <c r="CN65" i="1"/>
  <c r="CM65" i="1"/>
  <c r="CK76" i="1"/>
  <c r="HG76" i="1"/>
  <c r="DX67" i="1"/>
  <c r="DV69" i="1"/>
  <c r="DT69" i="1"/>
  <c r="DA75" i="1"/>
  <c r="CS75" i="1"/>
  <c r="J81" i="1"/>
  <c r="AL81" i="1"/>
  <c r="AL14" i="1"/>
  <c r="ET99" i="1"/>
  <c r="KH98" i="1"/>
  <c r="JX56" i="1"/>
  <c r="KD55" i="1"/>
  <c r="KF55" i="1" s="1"/>
  <c r="JZ55" i="1"/>
  <c r="GO65" i="1"/>
  <c r="GQ65" i="1" s="1"/>
  <c r="GI76" i="1"/>
  <c r="EO70" i="1"/>
  <c r="HB70" i="1"/>
  <c r="JM83" i="1"/>
  <c r="JM98" i="1" s="1"/>
  <c r="IJ79" i="1"/>
  <c r="IW79" i="1"/>
  <c r="IY79" i="1" s="1"/>
  <c r="G14" i="1"/>
  <c r="AE14" i="1"/>
  <c r="BC14" i="1"/>
  <c r="CA14" i="1"/>
  <c r="FC14" i="1"/>
  <c r="FD14" i="1" s="1"/>
  <c r="FS14" i="1"/>
  <c r="IM14" i="1"/>
  <c r="AT21" i="1"/>
  <c r="HC39" i="1"/>
  <c r="LG42" i="1"/>
  <c r="AM46" i="1"/>
  <c r="DY46" i="1" s="1"/>
  <c r="O49" i="1"/>
  <c r="O50" i="1" s="1"/>
  <c r="O98" i="1" s="1"/>
  <c r="O99" i="1" s="1"/>
  <c r="O100" i="1" s="1"/>
  <c r="FF50" i="1"/>
  <c r="FO50" i="1" s="1"/>
  <c r="FO49" i="1"/>
  <c r="FL98" i="1"/>
  <c r="FL99" i="1" s="1"/>
  <c r="FL100" i="1" s="1"/>
  <c r="HX14" i="1"/>
  <c r="JT14" i="1"/>
  <c r="KR14" i="1"/>
  <c r="HA26" i="1"/>
  <c r="HC26" i="1" s="1"/>
  <c r="IH28" i="1"/>
  <c r="HR28" i="1"/>
  <c r="HB29" i="1"/>
  <c r="G32" i="1"/>
  <c r="LG44" i="1"/>
  <c r="DD54" i="1"/>
  <c r="DY54" i="1" s="1"/>
  <c r="LO54" i="1" s="1"/>
  <c r="BJ83" i="1"/>
  <c r="HH83" i="1"/>
  <c r="AU76" i="1"/>
  <c r="AW65" i="1"/>
  <c r="E98" i="1"/>
  <c r="BA98" i="1"/>
  <c r="CO14" i="1"/>
  <c r="DD14" i="1" s="1"/>
  <c r="CW98" i="1"/>
  <c r="DM14" i="1"/>
  <c r="DU14" i="1"/>
  <c r="DW14" i="1" s="1"/>
  <c r="EK98" i="1"/>
  <c r="EK99" i="1" s="1"/>
  <c r="EK100" i="1" s="1"/>
  <c r="ES98" i="1"/>
  <c r="FI98" i="1"/>
  <c r="FI99" i="1" s="1"/>
  <c r="FI100" i="1" s="1"/>
  <c r="GO14" i="1"/>
  <c r="GQ14" i="1" s="1"/>
  <c r="HE98" i="1"/>
  <c r="IC98" i="1"/>
  <c r="IC99" i="1" s="1"/>
  <c r="IC100" i="1" s="1"/>
  <c r="IS14" i="1"/>
  <c r="JQ14" i="1"/>
  <c r="KO14" i="1"/>
  <c r="LM14" i="1"/>
  <c r="IZ29" i="1"/>
  <c r="JB25" i="1"/>
  <c r="KD25" i="1"/>
  <c r="KF25" i="1" s="1"/>
  <c r="DX26" i="1"/>
  <c r="LE26" i="1"/>
  <c r="LG26" i="1" s="1"/>
  <c r="DN28" i="1"/>
  <c r="IV28" i="1"/>
  <c r="AM29" i="1"/>
  <c r="DY29" i="1" s="1"/>
  <c r="LO29" i="1" s="1"/>
  <c r="AE29" i="1"/>
  <c r="AZ29" i="1"/>
  <c r="DC29" i="1"/>
  <c r="DE29" i="1" s="1"/>
  <c r="EC29" i="1"/>
  <c r="HL29" i="1"/>
  <c r="IT29" i="1"/>
  <c r="IV29" i="1" s="1"/>
  <c r="JK31" i="1"/>
  <c r="DD33" i="1"/>
  <c r="IY33" i="1"/>
  <c r="DN34" i="1"/>
  <c r="HB36" i="1"/>
  <c r="HC36" i="1" s="1"/>
  <c r="GB36" i="1"/>
  <c r="HA38" i="1"/>
  <c r="HC38" i="1" s="1"/>
  <c r="EO38" i="1"/>
  <c r="GB38" i="1"/>
  <c r="FD39" i="1"/>
  <c r="AN41" i="1"/>
  <c r="DZ41" i="1"/>
  <c r="LD42" i="1"/>
  <c r="AL43" i="1"/>
  <c r="AN43" i="1" s="1"/>
  <c r="FM43" i="1"/>
  <c r="HJ43" i="1"/>
  <c r="IF43" i="1"/>
  <c r="FP44" i="1"/>
  <c r="HA44" i="1"/>
  <c r="HC44" i="1" s="1"/>
  <c r="II45" i="1"/>
  <c r="IX45" i="1" s="1"/>
  <c r="LO45" i="1" s="1"/>
  <c r="IG45" i="1"/>
  <c r="D49" i="1"/>
  <c r="AH49" i="1"/>
  <c r="AZ49" i="1"/>
  <c r="ER49" i="1"/>
  <c r="FC49" i="1"/>
  <c r="FD49" i="1" s="1"/>
  <c r="FA49" i="1"/>
  <c r="EZ50" i="1"/>
  <c r="FC50" i="1" s="1"/>
  <c r="GA49" i="1"/>
  <c r="GB49" i="1" s="1"/>
  <c r="FY49" i="1"/>
  <c r="FX50" i="1"/>
  <c r="FY50" i="1" s="1"/>
  <c r="HL49" i="1"/>
  <c r="JV49" i="1"/>
  <c r="JW49" i="1" s="1"/>
  <c r="LF49" i="1"/>
  <c r="J50" i="1"/>
  <c r="DV50" i="1"/>
  <c r="EU50" i="1"/>
  <c r="FB50" i="1"/>
  <c r="FS50" i="1"/>
  <c r="FZ50" i="1"/>
  <c r="HO50" i="1"/>
  <c r="IJ53" i="1"/>
  <c r="IW53" i="1"/>
  <c r="IY53" i="1" s="1"/>
  <c r="CP54" i="1"/>
  <c r="LO55" i="1"/>
  <c r="J56" i="1"/>
  <c r="EL56" i="1"/>
  <c r="IQ83" i="1"/>
  <c r="EO64" i="1"/>
  <c r="HB64" i="1"/>
  <c r="AN75" i="1"/>
  <c r="EX75" i="1"/>
  <c r="FB75" i="1"/>
  <c r="FD75" i="1" s="1"/>
  <c r="BG81" i="1"/>
  <c r="BI81" i="1" s="1"/>
  <c r="BF81" i="1"/>
  <c r="KI29" i="1"/>
  <c r="EO37" i="1"/>
  <c r="LE37" i="1"/>
  <c r="LG37" i="1" s="1"/>
  <c r="FN38" i="1"/>
  <c r="FP38" i="1" s="1"/>
  <c r="FB42" i="1"/>
  <c r="FD42" i="1" s="1"/>
  <c r="EG43" i="1"/>
  <c r="FU43" i="1"/>
  <c r="GA43" i="1" s="1"/>
  <c r="BI45" i="1"/>
  <c r="P46" i="1"/>
  <c r="M47" i="1"/>
  <c r="HR48" i="1"/>
  <c r="K49" i="1"/>
  <c r="S49" i="1"/>
  <c r="AQ49" i="1"/>
  <c r="BO49" i="1"/>
  <c r="CM49" i="1"/>
  <c r="EI49" i="1"/>
  <c r="FG49" i="1"/>
  <c r="GE49" i="1"/>
  <c r="IA49" i="1"/>
  <c r="KU49" i="1"/>
  <c r="EO51" i="1"/>
  <c r="EO55" i="1"/>
  <c r="EU56" i="1"/>
  <c r="FN56" i="1"/>
  <c r="FP56" i="1" s="1"/>
  <c r="GH56" i="1"/>
  <c r="GO56" i="1"/>
  <c r="GQ56" i="1" s="1"/>
  <c r="HP56" i="1"/>
  <c r="HR56" i="1" s="1"/>
  <c r="IS56" i="1"/>
  <c r="DY57" i="1"/>
  <c r="LG57" i="1"/>
  <c r="HB61" i="1"/>
  <c r="LO61" i="1" s="1"/>
  <c r="F76" i="1"/>
  <c r="F83" i="1" s="1"/>
  <c r="F98" i="1" s="1"/>
  <c r="F99" i="1" s="1"/>
  <c r="F100" i="1" s="1"/>
  <c r="AB62" i="1"/>
  <c r="AZ62" i="1"/>
  <c r="DJ76" i="1"/>
  <c r="DJ83" i="1" s="1"/>
  <c r="DJ98" i="1" s="1"/>
  <c r="DJ99" i="1" s="1"/>
  <c r="DJ100" i="1" s="1"/>
  <c r="DM62" i="1"/>
  <c r="DK62" i="1"/>
  <c r="HS83" i="1"/>
  <c r="HU76" i="1"/>
  <c r="IR76" i="1"/>
  <c r="IR83" i="1" s="1"/>
  <c r="IU62" i="1"/>
  <c r="IV62" i="1" s="1"/>
  <c r="IS62" i="1"/>
  <c r="JH62" i="1"/>
  <c r="KH83" i="1"/>
  <c r="LH76" i="1"/>
  <c r="HA64" i="1"/>
  <c r="Y83" i="1"/>
  <c r="LD66" i="1"/>
  <c r="FG69" i="1"/>
  <c r="HA70" i="1"/>
  <c r="HB71" i="1"/>
  <c r="IG71" i="1"/>
  <c r="HA73" i="1"/>
  <c r="HC73" i="1" s="1"/>
  <c r="DD74" i="1"/>
  <c r="DE74" i="1" s="1"/>
  <c r="CC75" i="1"/>
  <c r="BU75" i="1"/>
  <c r="IH75" i="1"/>
  <c r="KE75" i="1"/>
  <c r="KC75" i="1"/>
  <c r="LC75" i="1"/>
  <c r="LA75" i="1"/>
  <c r="Y76" i="1"/>
  <c r="EW76" i="1"/>
  <c r="EW83" i="1" s="1"/>
  <c r="EW98" i="1" s="1"/>
  <c r="IJ78" i="1"/>
  <c r="IW78" i="1"/>
  <c r="IY78" i="1" s="1"/>
  <c r="LG78" i="1"/>
  <c r="HU79" i="1"/>
  <c r="FD80" i="1"/>
  <c r="JE81" i="1"/>
  <c r="FP82" i="1"/>
  <c r="HQ109" i="1"/>
  <c r="HL109" i="1"/>
  <c r="EH130" i="1"/>
  <c r="EN109" i="1"/>
  <c r="DX38" i="1"/>
  <c r="DX40" i="1"/>
  <c r="BG43" i="1"/>
  <c r="BI43" i="1" s="1"/>
  <c r="HK43" i="1"/>
  <c r="HQ43" i="1" s="1"/>
  <c r="DX44" i="1"/>
  <c r="CO49" i="1"/>
  <c r="DD49" i="1" s="1"/>
  <c r="DM49" i="1"/>
  <c r="DU49" i="1"/>
  <c r="DW49" i="1" s="1"/>
  <c r="BJ50" i="1"/>
  <c r="BL50" i="1" s="1"/>
  <c r="CH50" i="1"/>
  <c r="CH98" i="1" s="1"/>
  <c r="DF50" i="1"/>
  <c r="DF98" i="1" s="1"/>
  <c r="ED50" i="1"/>
  <c r="GX50" i="1"/>
  <c r="GZ50" i="1" s="1"/>
  <c r="HV50" i="1"/>
  <c r="IT50" i="1"/>
  <c r="JR50" i="1"/>
  <c r="JT50" i="1" s="1"/>
  <c r="KH50" i="1"/>
  <c r="LF50" i="1" s="1"/>
  <c r="KP50" i="1"/>
  <c r="KR50" i="1" s="1"/>
  <c r="DX53" i="1"/>
  <c r="LF56" i="1"/>
  <c r="CN56" i="1"/>
  <c r="CP56" i="1" s="1"/>
  <c r="EN56" i="1"/>
  <c r="EO56" i="1" s="1"/>
  <c r="FG56" i="1"/>
  <c r="IF56" i="1"/>
  <c r="IG56" i="1" s="1"/>
  <c r="JJ60" i="1"/>
  <c r="JK60" i="1" s="1"/>
  <c r="JA62" i="1"/>
  <c r="JB62" i="1" s="1"/>
  <c r="JB60" i="1"/>
  <c r="T76" i="1"/>
  <c r="V62" i="1"/>
  <c r="AR76" i="1"/>
  <c r="AT62" i="1"/>
  <c r="BN76" i="1"/>
  <c r="BN83" i="1" s="1"/>
  <c r="BO62" i="1"/>
  <c r="BY83" i="1"/>
  <c r="CA83" i="1" s="1"/>
  <c r="CA76" i="1"/>
  <c r="CL76" i="1"/>
  <c r="CL83" i="1" s="1"/>
  <c r="CL98" i="1" s="1"/>
  <c r="CL99" i="1" s="1"/>
  <c r="CL100" i="1" s="1"/>
  <c r="CO62" i="1"/>
  <c r="CP62" i="1" s="1"/>
  <c r="CM62" i="1"/>
  <c r="EB76" i="1"/>
  <c r="EC62" i="1"/>
  <c r="EZ76" i="1"/>
  <c r="EZ83" i="1" s="1"/>
  <c r="FA62" i="1"/>
  <c r="FX76" i="1"/>
  <c r="FX83" i="1" s="1"/>
  <c r="FY62" i="1"/>
  <c r="GL83" i="1"/>
  <c r="GN83" i="1" s="1"/>
  <c r="GV76" i="1"/>
  <c r="GV83" i="1" s="1"/>
  <c r="GV98" i="1" s="1"/>
  <c r="GV99" i="1" s="1"/>
  <c r="GV100" i="1" s="1"/>
  <c r="GW62" i="1"/>
  <c r="HP62" i="1"/>
  <c r="HJ76" i="1"/>
  <c r="HX76" i="1"/>
  <c r="IK83" i="1"/>
  <c r="IM83" i="1" s="1"/>
  <c r="IM76" i="1"/>
  <c r="JY83" i="1"/>
  <c r="KE83" i="1" s="1"/>
  <c r="KE76" i="1"/>
  <c r="KV76" i="1"/>
  <c r="KX62" i="1"/>
  <c r="DD63" i="1"/>
  <c r="DY63" i="1" s="1"/>
  <c r="II64" i="1"/>
  <c r="IX64" i="1" s="1"/>
  <c r="IG64" i="1"/>
  <c r="JB65" i="1"/>
  <c r="JI65" i="1"/>
  <c r="JK65" i="1" s="1"/>
  <c r="BH65" i="1"/>
  <c r="BF65" i="1"/>
  <c r="FC65" i="1"/>
  <c r="FD65" i="1" s="1"/>
  <c r="GA65" i="1"/>
  <c r="GB65" i="1" s="1"/>
  <c r="AL69" i="1"/>
  <c r="AN69" i="1" s="1"/>
  <c r="M69" i="1"/>
  <c r="DN69" i="1"/>
  <c r="GP69" i="1"/>
  <c r="IH69" i="1"/>
  <c r="HQ69" i="1"/>
  <c r="II69" i="1" s="1"/>
  <c r="IX69" i="1" s="1"/>
  <c r="IU69" i="1"/>
  <c r="IP69" i="1"/>
  <c r="JU69" i="1"/>
  <c r="JW69" i="1" s="1"/>
  <c r="JJ74" i="1"/>
  <c r="JK74" i="1" s="1"/>
  <c r="JB74" i="1"/>
  <c r="DD75" i="1"/>
  <c r="DY75" i="1" s="1"/>
  <c r="GK75" i="1"/>
  <c r="GP75" i="1"/>
  <c r="HY76" i="1"/>
  <c r="IE76" i="1" s="1"/>
  <c r="KK76" i="1"/>
  <c r="KK83" i="1" s="1"/>
  <c r="KK98" i="1" s="1"/>
  <c r="KK99" i="1" s="1"/>
  <c r="KK100" i="1" s="1"/>
  <c r="KK292" i="1" s="1"/>
  <c r="KK305" i="1" s="1"/>
  <c r="DX77" i="1"/>
  <c r="IH80" i="1"/>
  <c r="CD81" i="1"/>
  <c r="IW91" i="1"/>
  <c r="DX95" i="1"/>
  <c r="AN95" i="1"/>
  <c r="HA30" i="1"/>
  <c r="DY32" i="1"/>
  <c r="FJ39" i="1"/>
  <c r="DC42" i="1"/>
  <c r="DE42" i="1" s="1"/>
  <c r="FH43" i="1"/>
  <c r="HA46" i="1"/>
  <c r="HC46" i="1" s="1"/>
  <c r="W50" i="1"/>
  <c r="Y50" i="1" s="1"/>
  <c r="AU50" i="1"/>
  <c r="AW50" i="1" s="1"/>
  <c r="BS50" i="1"/>
  <c r="BU50" i="1" s="1"/>
  <c r="CQ50" i="1"/>
  <c r="DO50" i="1"/>
  <c r="EE50" i="1"/>
  <c r="EN50" i="1" s="1"/>
  <c r="FK50" i="1"/>
  <c r="FM50" i="1" s="1"/>
  <c r="GI50" i="1"/>
  <c r="GK50" i="1" s="1"/>
  <c r="HG50" i="1"/>
  <c r="HW50" i="1"/>
  <c r="IF50" i="1" s="1"/>
  <c r="JC50" i="1"/>
  <c r="JE50" i="1" s="1"/>
  <c r="KA50" i="1"/>
  <c r="KC50" i="1" s="1"/>
  <c r="KY50" i="1"/>
  <c r="LA50" i="1" s="1"/>
  <c r="HA54" i="1"/>
  <c r="HC54" i="1" s="1"/>
  <c r="AS56" i="1"/>
  <c r="DH56" i="1"/>
  <c r="FZ56" i="1"/>
  <c r="GB56" i="1" s="1"/>
  <c r="HF56" i="1"/>
  <c r="JB56" i="1"/>
  <c r="II57" i="1"/>
  <c r="IX57" i="1" s="1"/>
  <c r="IG57" i="1"/>
  <c r="DX58" i="1"/>
  <c r="LF58" i="1"/>
  <c r="LD58" i="1"/>
  <c r="DD59" i="1"/>
  <c r="DY59" i="1" s="1"/>
  <c r="LO59" i="1" s="1"/>
  <c r="IH60" i="1"/>
  <c r="AF83" i="1"/>
  <c r="AH83" i="1" s="1"/>
  <c r="AH76" i="1"/>
  <c r="BD83" i="1"/>
  <c r="BF76" i="1"/>
  <c r="CB62" i="1"/>
  <c r="CD62" i="1" s="1"/>
  <c r="BP76" i="1"/>
  <c r="BR62" i="1"/>
  <c r="DP83" i="1"/>
  <c r="DP98" i="1" s="1"/>
  <c r="EF76" i="1"/>
  <c r="GB62" i="1"/>
  <c r="GM76" i="1"/>
  <c r="GM83" i="1" s="1"/>
  <c r="GM98" i="1" s="1"/>
  <c r="GM99" i="1" s="1"/>
  <c r="GM100" i="1" s="1"/>
  <c r="IZ76" i="1"/>
  <c r="JI62" i="1"/>
  <c r="KW83" i="1"/>
  <c r="LC83" i="1" s="1"/>
  <c r="LC76" i="1"/>
  <c r="LM76" i="1"/>
  <c r="LK83" i="1"/>
  <c r="LM83" i="1" s="1"/>
  <c r="IJ64" i="1"/>
  <c r="IW64" i="1"/>
  <c r="IY64" i="1" s="1"/>
  <c r="P65" i="1"/>
  <c r="O76" i="1"/>
  <c r="O83" i="1" s="1"/>
  <c r="DM65" i="1"/>
  <c r="DH65" i="1"/>
  <c r="DG76" i="1"/>
  <c r="DH76" i="1" s="1"/>
  <c r="FG65" i="1"/>
  <c r="FN65" i="1"/>
  <c r="GZ65" i="1"/>
  <c r="GY76" i="1"/>
  <c r="GY83" i="1" s="1"/>
  <c r="GY98" i="1" s="1"/>
  <c r="GY99" i="1" s="1"/>
  <c r="GY100" i="1" s="1"/>
  <c r="GY292" i="1" s="1"/>
  <c r="GY305" i="1" s="1"/>
  <c r="IH66" i="1"/>
  <c r="HR66" i="1"/>
  <c r="DY67" i="1"/>
  <c r="LO67" i="1" s="1"/>
  <c r="AN67" i="1"/>
  <c r="DD67" i="1"/>
  <c r="DE67" i="1" s="1"/>
  <c r="DX69" i="1"/>
  <c r="FC69" i="1"/>
  <c r="FD69" i="1" s="1"/>
  <c r="EX69" i="1"/>
  <c r="GA69" i="1"/>
  <c r="GB69" i="1" s="1"/>
  <c r="FV69" i="1"/>
  <c r="IT69" i="1"/>
  <c r="IV69" i="1" s="1"/>
  <c r="IS69" i="1"/>
  <c r="LF69" i="1"/>
  <c r="II70" i="1"/>
  <c r="IX70" i="1" s="1"/>
  <c r="IG70" i="1"/>
  <c r="IX72" i="1"/>
  <c r="IY72" i="1" s="1"/>
  <c r="IY73" i="1"/>
  <c r="HB74" i="1"/>
  <c r="EO75" i="1"/>
  <c r="FU76" i="1"/>
  <c r="FU83" i="1" s="1"/>
  <c r="GA83" i="1" s="1"/>
  <c r="KS76" i="1"/>
  <c r="LG77" i="1"/>
  <c r="FP78" i="1"/>
  <c r="HB80" i="1"/>
  <c r="Y81" i="1"/>
  <c r="AW81" i="1"/>
  <c r="BU81" i="1"/>
  <c r="FV81" i="1"/>
  <c r="FZ81" i="1"/>
  <c r="GB81" i="1" s="1"/>
  <c r="HR81" i="1"/>
  <c r="DD82" i="1"/>
  <c r="DE82" i="1" s="1"/>
  <c r="CD82" i="1"/>
  <c r="JK82" i="1"/>
  <c r="BB83" i="1"/>
  <c r="BH83" i="1" s="1"/>
  <c r="CP105" i="1"/>
  <c r="DC105" i="1"/>
  <c r="DE105" i="1" s="1"/>
  <c r="HA31" i="1"/>
  <c r="HC31" i="1" s="1"/>
  <c r="HA33" i="1"/>
  <c r="HC33" i="1" s="1"/>
  <c r="DC35" i="1"/>
  <c r="KG43" i="1"/>
  <c r="KG98" i="1" s="1"/>
  <c r="DC47" i="1"/>
  <c r="DC52" i="1"/>
  <c r="JJ56" i="1"/>
  <c r="JK56" i="1" s="1"/>
  <c r="JV56" i="1"/>
  <c r="JW56" i="1" s="1"/>
  <c r="JN56" i="1"/>
  <c r="IJ57" i="1"/>
  <c r="IW57" i="1"/>
  <c r="IY57" i="1" s="1"/>
  <c r="IJ58" i="1"/>
  <c r="IW58" i="1"/>
  <c r="IY58" i="1" s="1"/>
  <c r="LG58" i="1"/>
  <c r="HB60" i="1"/>
  <c r="HC61" i="1"/>
  <c r="B76" i="1"/>
  <c r="K83" i="1"/>
  <c r="DR76" i="1"/>
  <c r="DU62" i="1"/>
  <c r="DW62" i="1" s="1"/>
  <c r="FB76" i="1"/>
  <c r="FD76" i="1" s="1"/>
  <c r="ES83" i="1"/>
  <c r="EU76" i="1"/>
  <c r="FZ76" i="1"/>
  <c r="GB76" i="1" s="1"/>
  <c r="FQ83" i="1"/>
  <c r="FS76" i="1"/>
  <c r="IT76" i="1"/>
  <c r="IN83" i="1"/>
  <c r="IP76" i="1"/>
  <c r="JO83" i="1"/>
  <c r="JQ83" i="1" s="1"/>
  <c r="KM76" i="1"/>
  <c r="LL76" i="1"/>
  <c r="LL83" i="1" s="1"/>
  <c r="LM62" i="1"/>
  <c r="BL65" i="1"/>
  <c r="BK76" i="1"/>
  <c r="BK83" i="1" s="1"/>
  <c r="BK98" i="1" s="1"/>
  <c r="BK99" i="1" s="1"/>
  <c r="BK100" i="1" s="1"/>
  <c r="BK292" i="1" s="1"/>
  <c r="BK305" i="1" s="1"/>
  <c r="DL65" i="1"/>
  <c r="DN65" i="1" s="1"/>
  <c r="DK65" i="1"/>
  <c r="IF65" i="1"/>
  <c r="II65" i="1" s="1"/>
  <c r="IX65" i="1" s="1"/>
  <c r="HX65" i="1"/>
  <c r="HW76" i="1"/>
  <c r="JV65" i="1"/>
  <c r="JW65" i="1" s="1"/>
  <c r="JN65" i="1"/>
  <c r="LO66" i="1"/>
  <c r="JI69" i="1"/>
  <c r="LG68" i="1"/>
  <c r="CD69" i="1"/>
  <c r="HB69" i="1"/>
  <c r="IJ70" i="1"/>
  <c r="IW70" i="1"/>
  <c r="IY70" i="1" s="1"/>
  <c r="LF71" i="1"/>
  <c r="LG71" i="1" s="1"/>
  <c r="LD71" i="1"/>
  <c r="JJ72" i="1"/>
  <c r="JK72" i="1" s="1"/>
  <c r="JB72" i="1"/>
  <c r="LO73" i="1"/>
  <c r="LG73" i="1"/>
  <c r="II74" i="1"/>
  <c r="IX74" i="1" s="1"/>
  <c r="HR74" i="1"/>
  <c r="BH75" i="1"/>
  <c r="BC75" i="1"/>
  <c r="DQ75" i="1"/>
  <c r="DV75" i="1"/>
  <c r="DW75" i="1" s="1"/>
  <c r="FO75" i="1"/>
  <c r="HB75" i="1" s="1"/>
  <c r="FM75" i="1"/>
  <c r="IP75" i="1"/>
  <c r="IT75" i="1"/>
  <c r="IV75" i="1" s="1"/>
  <c r="KF75" i="1"/>
  <c r="LD75" i="1"/>
  <c r="BE76" i="1"/>
  <c r="BE83" i="1" s="1"/>
  <c r="BE98" i="1" s="1"/>
  <c r="BE99" i="1" s="1"/>
  <c r="BE100" i="1" s="1"/>
  <c r="GC76" i="1"/>
  <c r="HT81" i="1"/>
  <c r="HU81" i="1" s="1"/>
  <c r="DY81" i="1"/>
  <c r="IH81" i="1"/>
  <c r="LE97" i="1"/>
  <c r="HR33" i="1"/>
  <c r="EO36" i="1"/>
  <c r="GK36" i="1"/>
  <c r="FB43" i="1"/>
  <c r="FD43" i="1" s="1"/>
  <c r="FZ43" i="1"/>
  <c r="DD47" i="1"/>
  <c r="DY47" i="1" s="1"/>
  <c r="LO47" i="1" s="1"/>
  <c r="CC48" i="1"/>
  <c r="DD48" i="1" s="1"/>
  <c r="DY48" i="1" s="1"/>
  <c r="LO48" i="1" s="1"/>
  <c r="CZ49" i="1"/>
  <c r="DB49" i="1" s="1"/>
  <c r="JU50" i="1"/>
  <c r="CZ56" i="1"/>
  <c r="DB56" i="1" s="1"/>
  <c r="IH56" i="1"/>
  <c r="IA56" i="1"/>
  <c r="IU56" i="1"/>
  <c r="IP56" i="1"/>
  <c r="DX59" i="1"/>
  <c r="DE59" i="1"/>
  <c r="L76" i="1"/>
  <c r="L83" i="1" s="1"/>
  <c r="L98" i="1" s="1"/>
  <c r="L99" i="1" s="1"/>
  <c r="L100" i="1" s="1"/>
  <c r="L292" i="1" s="1"/>
  <c r="L305" i="1" s="1"/>
  <c r="AM62" i="1"/>
  <c r="M62" i="1"/>
  <c r="AV76" i="1"/>
  <c r="AV83" i="1" s="1"/>
  <c r="AV98" i="1" s="1"/>
  <c r="AV99" i="1" s="1"/>
  <c r="AV100" i="1" s="1"/>
  <c r="CE76" i="1"/>
  <c r="DL76" i="1"/>
  <c r="DS76" i="1"/>
  <c r="DS83" i="1" s="1"/>
  <c r="DS98" i="1" s="1"/>
  <c r="DS99" i="1" s="1"/>
  <c r="DS100" i="1" s="1"/>
  <c r="FC76" i="1"/>
  <c r="FF76" i="1"/>
  <c r="FG76" i="1" s="1"/>
  <c r="FO62" i="1"/>
  <c r="FG62" i="1"/>
  <c r="GA76" i="1"/>
  <c r="GD76" i="1"/>
  <c r="GD83" i="1" s="1"/>
  <c r="GD98" i="1" s="1"/>
  <c r="GD99" i="1" s="1"/>
  <c r="GD100" i="1" s="1"/>
  <c r="GE62" i="1"/>
  <c r="HB62" i="1"/>
  <c r="HM83" i="1"/>
  <c r="HO83" i="1" s="1"/>
  <c r="HO76" i="1"/>
  <c r="IF62" i="1"/>
  <c r="II62" i="1" s="1"/>
  <c r="IX62" i="1" s="1"/>
  <c r="HZ76" i="1"/>
  <c r="HZ83" i="1" s="1"/>
  <c r="HZ98" i="1" s="1"/>
  <c r="HZ99" i="1" s="1"/>
  <c r="HZ100" i="1" s="1"/>
  <c r="IA62" i="1"/>
  <c r="JD83" i="1"/>
  <c r="JD98" i="1" s="1"/>
  <c r="JD99" i="1" s="1"/>
  <c r="JD100" i="1" s="1"/>
  <c r="JD292" i="1" s="1"/>
  <c r="JD305" i="1" s="1"/>
  <c r="JP76" i="1"/>
  <c r="JP83" i="1" s="1"/>
  <c r="JP98" i="1" s="1"/>
  <c r="JP99" i="1" s="1"/>
  <c r="JP100" i="1" s="1"/>
  <c r="JQ62" i="1"/>
  <c r="KN76" i="1"/>
  <c r="KN83" i="1" s="1"/>
  <c r="KO62" i="1"/>
  <c r="AQ65" i="1"/>
  <c r="KD65" i="1"/>
  <c r="KF65" i="1" s="1"/>
  <c r="KA76" i="1"/>
  <c r="DE66" i="1"/>
  <c r="HC67" i="1"/>
  <c r="JJ67" i="1"/>
  <c r="JK67" i="1" s="1"/>
  <c r="JA69" i="1"/>
  <c r="JJ69" i="1" s="1"/>
  <c r="JB67" i="1"/>
  <c r="LO68" i="1"/>
  <c r="IJ68" i="1"/>
  <c r="JK68" i="1"/>
  <c r="BH69" i="1"/>
  <c r="DD69" i="1" s="1"/>
  <c r="BF69" i="1"/>
  <c r="CM69" i="1"/>
  <c r="DW69" i="1"/>
  <c r="JV69" i="1"/>
  <c r="JN69" i="1"/>
  <c r="DD71" i="1"/>
  <c r="DE71" i="1" s="1"/>
  <c r="DY72" i="1"/>
  <c r="LO72" i="1" s="1"/>
  <c r="DC72" i="1"/>
  <c r="DE72" i="1" s="1"/>
  <c r="BG75" i="1"/>
  <c r="BI75" i="1" s="1"/>
  <c r="BF75" i="1"/>
  <c r="DB75" i="1"/>
  <c r="JN75" i="1"/>
  <c r="JU75" i="1"/>
  <c r="JW75" i="1" s="1"/>
  <c r="BM76" i="1"/>
  <c r="LI76" i="1"/>
  <c r="LI83" i="1" s="1"/>
  <c r="LI98" i="1" s="1"/>
  <c r="LI99" i="1" s="1"/>
  <c r="LI100" i="1" s="1"/>
  <c r="HA77" i="1"/>
  <c r="HC77" i="1" s="1"/>
  <c r="IG77" i="1"/>
  <c r="JW77" i="1"/>
  <c r="DX78" i="1"/>
  <c r="HA79" i="1"/>
  <c r="HA80" i="1"/>
  <c r="HC80" i="1" s="1"/>
  <c r="EX81" i="1"/>
  <c r="FB81" i="1"/>
  <c r="FD81" i="1" s="1"/>
  <c r="JK81" i="1"/>
  <c r="JN81" i="1"/>
  <c r="JU81" i="1"/>
  <c r="JW81" i="1" s="1"/>
  <c r="KE81" i="1"/>
  <c r="KF81" i="1" s="1"/>
  <c r="HB82" i="1"/>
  <c r="HC82" i="1" s="1"/>
  <c r="IJ82" i="1"/>
  <c r="IW82" i="1"/>
  <c r="IY82" i="1" s="1"/>
  <c r="ED83" i="1"/>
  <c r="DX84" i="1"/>
  <c r="DE84" i="1"/>
  <c r="DC89" i="1"/>
  <c r="DE89" i="1" s="1"/>
  <c r="BI89" i="1"/>
  <c r="HL90" i="1"/>
  <c r="HQ90" i="1"/>
  <c r="II90" i="1" s="1"/>
  <c r="IX90" i="1" s="1"/>
  <c r="HR34" i="1"/>
  <c r="HR36" i="1"/>
  <c r="EO41" i="1"/>
  <c r="ID56" i="1"/>
  <c r="IV56" i="1"/>
  <c r="IG58" i="1"/>
  <c r="LD59" i="1"/>
  <c r="D62" i="1"/>
  <c r="P76" i="1"/>
  <c r="Z83" i="1"/>
  <c r="AB83" i="1" s="1"/>
  <c r="AB76" i="1"/>
  <c r="AI83" i="1"/>
  <c r="AK83" i="1" s="1"/>
  <c r="AK76" i="1"/>
  <c r="AX83" i="1"/>
  <c r="AZ83" i="1" s="1"/>
  <c r="AZ76" i="1"/>
  <c r="CF76" i="1"/>
  <c r="CF83" i="1" s="1"/>
  <c r="CF98" i="1" s="1"/>
  <c r="CF99" i="1" s="1"/>
  <c r="CF100" i="1" s="1"/>
  <c r="CG62" i="1"/>
  <c r="CZ62" i="1"/>
  <c r="DB62" i="1" s="1"/>
  <c r="CT76" i="1"/>
  <c r="DT62" i="1"/>
  <c r="EN62" i="1"/>
  <c r="EH76" i="1"/>
  <c r="EH83" i="1" s="1"/>
  <c r="EH98" i="1" s="1"/>
  <c r="EH99" i="1" s="1"/>
  <c r="EH100" i="1" s="1"/>
  <c r="EI62" i="1"/>
  <c r="EV76" i="1"/>
  <c r="FH76" i="1"/>
  <c r="FJ62" i="1"/>
  <c r="FT76" i="1"/>
  <c r="GF76" i="1"/>
  <c r="GH62" i="1"/>
  <c r="GO62" i="1"/>
  <c r="GQ62" i="1" s="1"/>
  <c r="GR83" i="1"/>
  <c r="GT83" i="1" s="1"/>
  <c r="HD76" i="1"/>
  <c r="HF62" i="1"/>
  <c r="IB76" i="1"/>
  <c r="ID62" i="1"/>
  <c r="JF83" i="1"/>
  <c r="JH83" i="1" s="1"/>
  <c r="JH76" i="1"/>
  <c r="JR83" i="1"/>
  <c r="JT83" i="1" s="1"/>
  <c r="JT76" i="1"/>
  <c r="KP83" i="1"/>
  <c r="KR83" i="1" s="1"/>
  <c r="KR76" i="1"/>
  <c r="II63" i="1"/>
  <c r="IX63" i="1" s="1"/>
  <c r="IY63" i="1" s="1"/>
  <c r="AL65" i="1"/>
  <c r="AN65" i="1" s="1"/>
  <c r="DD65" i="1"/>
  <c r="BI65" i="1"/>
  <c r="CO65" i="1"/>
  <c r="CJ65" i="1"/>
  <c r="CI76" i="1"/>
  <c r="CJ76" i="1" s="1"/>
  <c r="DU65" i="1"/>
  <c r="DW65" i="1" s="1"/>
  <c r="DO76" i="1"/>
  <c r="IV65" i="1"/>
  <c r="LB65" i="1"/>
  <c r="LD65" i="1" s="1"/>
  <c r="KY76" i="1"/>
  <c r="HB67" i="1"/>
  <c r="IH67" i="1"/>
  <c r="LO70" i="1"/>
  <c r="IJ71" i="1"/>
  <c r="IW71" i="1"/>
  <c r="IY71" i="1" s="1"/>
  <c r="JI75" i="1"/>
  <c r="JK75" i="1" s="1"/>
  <c r="JB75" i="1"/>
  <c r="AN72" i="1"/>
  <c r="HC74" i="1"/>
  <c r="LG74" i="1"/>
  <c r="CD75" i="1"/>
  <c r="DN75" i="1"/>
  <c r="GQ75" i="1"/>
  <c r="EG76" i="1"/>
  <c r="EM76" i="1" s="1"/>
  <c r="GS76" i="1"/>
  <c r="GS83" i="1" s="1"/>
  <c r="GS98" i="1" s="1"/>
  <c r="GS99" i="1" s="1"/>
  <c r="GS100" i="1" s="1"/>
  <c r="JE76" i="1"/>
  <c r="DY78" i="1"/>
  <c r="DD78" i="1"/>
  <c r="DE78" i="1" s="1"/>
  <c r="CD78" i="1"/>
  <c r="LG79" i="1"/>
  <c r="DE80" i="1"/>
  <c r="LG80" i="1"/>
  <c r="DC81" i="1"/>
  <c r="DE81" i="1" s="1"/>
  <c r="HB81" i="1"/>
  <c r="N83" i="1"/>
  <c r="P83" i="1" s="1"/>
  <c r="GX83" i="1"/>
  <c r="GZ83" i="1" s="1"/>
  <c r="IJ84" i="1"/>
  <c r="IW84" i="1"/>
  <c r="IY84" i="1" s="1"/>
  <c r="IJ88" i="1"/>
  <c r="IW88" i="1"/>
  <c r="IY88" i="1" s="1"/>
  <c r="BI93" i="1"/>
  <c r="DD93" i="1"/>
  <c r="DY93" i="1" s="1"/>
  <c r="LF75" i="1"/>
  <c r="LG75" i="1" s="1"/>
  <c r="DD77" i="1"/>
  <c r="DY77" i="1" s="1"/>
  <c r="LO77" i="1" s="1"/>
  <c r="HB79" i="1"/>
  <c r="LO79" i="1" s="1"/>
  <c r="LF81" i="1"/>
  <c r="LG81" i="1" s="1"/>
  <c r="DX87" i="1"/>
  <c r="DX89" i="1"/>
  <c r="FC90" i="1"/>
  <c r="HB90" i="1" s="1"/>
  <c r="HR90" i="1"/>
  <c r="IW92" i="1"/>
  <c r="EU97" i="1"/>
  <c r="FB97" i="1"/>
  <c r="FD97" i="1" s="1"/>
  <c r="IH97" i="1"/>
  <c r="IJ97" i="1" s="1"/>
  <c r="JK97" i="1"/>
  <c r="IJ103" i="1"/>
  <c r="IW103" i="1"/>
  <c r="IY103" i="1" s="1"/>
  <c r="JR109" i="1"/>
  <c r="JU106" i="1"/>
  <c r="JW106" i="1" s="1"/>
  <c r="JT106" i="1"/>
  <c r="KE114" i="1"/>
  <c r="KF114" i="1" s="1"/>
  <c r="JY115" i="1"/>
  <c r="EA123" i="1"/>
  <c r="EC115" i="1"/>
  <c r="LB56" i="1"/>
  <c r="LD56" i="1" s="1"/>
  <c r="BG62" i="1"/>
  <c r="BI62" i="1" s="1"/>
  <c r="KE62" i="1"/>
  <c r="LC62" i="1"/>
  <c r="LD62" i="1" s="1"/>
  <c r="CB65" i="1"/>
  <c r="CD65" i="1" s="1"/>
  <c r="HP65" i="1"/>
  <c r="HR65" i="1" s="1"/>
  <c r="KD69" i="1"/>
  <c r="KF69" i="1" s="1"/>
  <c r="LB69" i="1"/>
  <c r="LD69" i="1" s="1"/>
  <c r="EU75" i="1"/>
  <c r="FS75" i="1"/>
  <c r="HO75" i="1"/>
  <c r="CR76" i="1"/>
  <c r="JL76" i="1"/>
  <c r="AN78" i="1"/>
  <c r="BC81" i="1"/>
  <c r="EU81" i="1"/>
  <c r="FS81" i="1"/>
  <c r="AN82" i="1"/>
  <c r="DX85" i="1"/>
  <c r="II85" i="1"/>
  <c r="IX85" i="1" s="1"/>
  <c r="HR85" i="1"/>
  <c r="LO87" i="1"/>
  <c r="IY87" i="1"/>
  <c r="DZ88" i="1"/>
  <c r="DY89" i="1"/>
  <c r="D90" i="1"/>
  <c r="EX90" i="1"/>
  <c r="IH90" i="1"/>
  <c r="IV90" i="1"/>
  <c r="LN91" i="1"/>
  <c r="II91" i="1"/>
  <c r="IX91" i="1" s="1"/>
  <c r="DX92" i="1"/>
  <c r="FP92" i="1"/>
  <c r="II92" i="1"/>
  <c r="IX92" i="1" s="1"/>
  <c r="HR92" i="1"/>
  <c r="DE93" i="1"/>
  <c r="DZ93" i="1"/>
  <c r="LE93" i="1"/>
  <c r="LG93" i="1" s="1"/>
  <c r="LD93" i="1"/>
  <c r="IJ94" i="1"/>
  <c r="IW94" i="1"/>
  <c r="IY94" i="1" s="1"/>
  <c r="IJ95" i="1"/>
  <c r="IY95" i="1"/>
  <c r="IJ96" i="1"/>
  <c r="IW96" i="1"/>
  <c r="IY96" i="1" s="1"/>
  <c r="JB97" i="1"/>
  <c r="IE106" i="1"/>
  <c r="IG106" i="1" s="1"/>
  <c r="ID106" i="1"/>
  <c r="IB109" i="1"/>
  <c r="LG119" i="1"/>
  <c r="JZ162" i="1"/>
  <c r="KD162" i="1"/>
  <c r="KF162" i="1" s="1"/>
  <c r="HA59" i="1"/>
  <c r="HC59" i="1" s="1"/>
  <c r="DC61" i="1"/>
  <c r="LE62" i="1"/>
  <c r="JI64" i="1"/>
  <c r="JK64" i="1" s="1"/>
  <c r="HA66" i="1"/>
  <c r="HC66" i="1" s="1"/>
  <c r="DC68" i="1"/>
  <c r="DE68" i="1" s="1"/>
  <c r="DC73" i="1"/>
  <c r="DX80" i="1"/>
  <c r="HR80" i="1"/>
  <c r="LD80" i="1"/>
  <c r="DQ81" i="1"/>
  <c r="HI81" i="1"/>
  <c r="JB82" i="1"/>
  <c r="HB84" i="1"/>
  <c r="HC84" i="1" s="1"/>
  <c r="CM90" i="1"/>
  <c r="DK90" i="1"/>
  <c r="EM90" i="1"/>
  <c r="EO90" i="1" s="1"/>
  <c r="HA92" i="1"/>
  <c r="HC92" i="1" s="1"/>
  <c r="LJ97" i="1"/>
  <c r="LF95" i="1"/>
  <c r="LD95" i="1"/>
  <c r="BG97" i="1"/>
  <c r="BI97" i="1" s="1"/>
  <c r="BC97" i="1"/>
  <c r="DX102" i="1"/>
  <c r="LE103" i="1"/>
  <c r="LG103" i="1" s="1"/>
  <c r="LD103" i="1"/>
  <c r="S109" i="1"/>
  <c r="EG123" i="1"/>
  <c r="EI123" i="1" s="1"/>
  <c r="EI115" i="1"/>
  <c r="BR123" i="1"/>
  <c r="CE123" i="1"/>
  <c r="CG123" i="1" s="1"/>
  <c r="CG115" i="1"/>
  <c r="Y120" i="1"/>
  <c r="X123" i="1"/>
  <c r="J123" i="1"/>
  <c r="BI146" i="1"/>
  <c r="DD146" i="1"/>
  <c r="IJ152" i="1"/>
  <c r="IW152" i="1"/>
  <c r="HA60" i="1"/>
  <c r="AL62" i="1"/>
  <c r="AN62" i="1" s="1"/>
  <c r="LF62" i="1"/>
  <c r="DC63" i="1"/>
  <c r="DE63" i="1" s="1"/>
  <c r="GO69" i="1"/>
  <c r="GQ69" i="1" s="1"/>
  <c r="FN75" i="1"/>
  <c r="FP75" i="1" s="1"/>
  <c r="C76" i="1"/>
  <c r="EA76" i="1"/>
  <c r="HK76" i="1"/>
  <c r="FN81" i="1"/>
  <c r="FP81" i="1" s="1"/>
  <c r="IX86" i="1"/>
  <c r="IY86" i="1" s="1"/>
  <c r="DY88" i="1"/>
  <c r="LO88" i="1" s="1"/>
  <c r="DA90" i="1"/>
  <c r="DB90" i="1" s="1"/>
  <c r="DU90" i="1"/>
  <c r="DW90" i="1" s="1"/>
  <c r="DY91" i="1"/>
  <c r="DD94" i="1"/>
  <c r="DY94" i="1" s="1"/>
  <c r="LO94" i="1" s="1"/>
  <c r="HC94" i="1"/>
  <c r="V97" i="1"/>
  <c r="LD97" i="1"/>
  <c r="DY102" i="1"/>
  <c r="LO102" i="1" s="1"/>
  <c r="JP109" i="1"/>
  <c r="JV104" i="1"/>
  <c r="JW104" i="1" s="1"/>
  <c r="JQ104" i="1"/>
  <c r="HZ109" i="1"/>
  <c r="IF105" i="1"/>
  <c r="IA105" i="1"/>
  <c r="AT106" i="1"/>
  <c r="AR109" i="1"/>
  <c r="CW109" i="1"/>
  <c r="CZ106" i="1"/>
  <c r="DB106" i="1" s="1"/>
  <c r="CY106" i="1"/>
  <c r="BP130" i="1"/>
  <c r="BR109" i="1"/>
  <c r="AY123" i="1"/>
  <c r="FW123" i="1"/>
  <c r="FY123" i="1" s="1"/>
  <c r="FY115" i="1"/>
  <c r="EC120" i="1"/>
  <c r="LE150" i="1"/>
  <c r="LG150" i="1" s="1"/>
  <c r="LD150" i="1"/>
  <c r="DC57" i="1"/>
  <c r="HR60" i="1"/>
  <c r="LD60" i="1"/>
  <c r="G62" i="1"/>
  <c r="AE62" i="1"/>
  <c r="BC62" i="1"/>
  <c r="CA62" i="1"/>
  <c r="CY62" i="1"/>
  <c r="EM62" i="1"/>
  <c r="EO62" i="1" s="1"/>
  <c r="EU62" i="1"/>
  <c r="FC62" i="1"/>
  <c r="FD62" i="1" s="1"/>
  <c r="FS62" i="1"/>
  <c r="GA62" i="1"/>
  <c r="HO62" i="1"/>
  <c r="IE62" i="1"/>
  <c r="IG62" i="1" s="1"/>
  <c r="IM62" i="1"/>
  <c r="KI62" i="1"/>
  <c r="DC64" i="1"/>
  <c r="HR67" i="1"/>
  <c r="LD67" i="1"/>
  <c r="BR69" i="1"/>
  <c r="DC70" i="1"/>
  <c r="HA72" i="1"/>
  <c r="HC72" i="1" s="1"/>
  <c r="IG72" i="1"/>
  <c r="LD72" i="1"/>
  <c r="AQ75" i="1"/>
  <c r="HB78" i="1"/>
  <c r="HC78" i="1" s="1"/>
  <c r="AQ81" i="1"/>
  <c r="HR82" i="1"/>
  <c r="LG84" i="1"/>
  <c r="GQ87" i="1"/>
  <c r="JK87" i="1"/>
  <c r="JK89" i="1"/>
  <c r="AL90" i="1"/>
  <c r="HA90" i="1"/>
  <c r="JN90" i="1"/>
  <c r="LJ93" i="1"/>
  <c r="IV94" i="1"/>
  <c r="GB95" i="1"/>
  <c r="LG95" i="1"/>
  <c r="DX96" i="1"/>
  <c r="DD97" i="1"/>
  <c r="CB97" i="1"/>
  <c r="CD97" i="1" s="1"/>
  <c r="CP97" i="1"/>
  <c r="DY103" i="1"/>
  <c r="DX103" i="1"/>
  <c r="DE103" i="1"/>
  <c r="DX104" i="1"/>
  <c r="GF130" i="1"/>
  <c r="GH109" i="1"/>
  <c r="IU109" i="1"/>
  <c r="IO130" i="1"/>
  <c r="LN116" i="1"/>
  <c r="DZ116" i="1"/>
  <c r="IJ116" i="1"/>
  <c r="IW116" i="1"/>
  <c r="IP123" i="1"/>
  <c r="P62" i="1"/>
  <c r="BL62" i="1"/>
  <c r="CJ62" i="1"/>
  <c r="DH62" i="1"/>
  <c r="EF62" i="1"/>
  <c r="GZ62" i="1"/>
  <c r="HX62" i="1"/>
  <c r="JT62" i="1"/>
  <c r="KR62" i="1"/>
  <c r="BQ76" i="1"/>
  <c r="IJ85" i="1"/>
  <c r="IW85" i="1"/>
  <c r="IY85" i="1" s="1"/>
  <c r="LF90" i="1"/>
  <c r="DD86" i="1"/>
  <c r="DY86" i="1" s="1"/>
  <c r="HC87" i="1"/>
  <c r="AM90" i="1"/>
  <c r="JZ90" i="1"/>
  <c r="LG91" i="1"/>
  <c r="HA93" i="1"/>
  <c r="LN93" i="1" s="1"/>
  <c r="DC95" i="1"/>
  <c r="DE95" i="1" s="1"/>
  <c r="LO96" i="1"/>
  <c r="FS97" i="1"/>
  <c r="FZ97" i="1"/>
  <c r="GB97" i="1" s="1"/>
  <c r="LO104" i="1"/>
  <c r="IJ104" i="1"/>
  <c r="IW104" i="1"/>
  <c r="IY104" i="1" s="1"/>
  <c r="DX110" i="1"/>
  <c r="DE110" i="1"/>
  <c r="BI112" i="1"/>
  <c r="DC112" i="1"/>
  <c r="FO123" i="1"/>
  <c r="DW84" i="1"/>
  <c r="IG84" i="1"/>
  <c r="LF85" i="1"/>
  <c r="LG85" i="1" s="1"/>
  <c r="LD85" i="1"/>
  <c r="DX86" i="1"/>
  <c r="HA86" i="1"/>
  <c r="HC86" i="1" s="1"/>
  <c r="GQ86" i="1"/>
  <c r="DW88" i="1"/>
  <c r="IG88" i="1"/>
  <c r="CP89" i="1"/>
  <c r="HQ89" i="1"/>
  <c r="HL89" i="1"/>
  <c r="FG90" i="1"/>
  <c r="GA90" i="1"/>
  <c r="JB90" i="1"/>
  <c r="DW91" i="1"/>
  <c r="IG91" i="1"/>
  <c r="HB92" i="1"/>
  <c r="LO92" i="1" s="1"/>
  <c r="LF92" i="1"/>
  <c r="LG92" i="1" s="1"/>
  <c r="HB93" i="1"/>
  <c r="GQ93" i="1"/>
  <c r="IY93" i="1"/>
  <c r="EN97" i="1"/>
  <c r="HB97" i="1" s="1"/>
  <c r="GQ97" i="1"/>
  <c r="IX97" i="1"/>
  <c r="IH102" i="1"/>
  <c r="HA103" i="1"/>
  <c r="HA105" i="1"/>
  <c r="EO105" i="1"/>
  <c r="IJ111" i="1"/>
  <c r="IW111" i="1"/>
  <c r="IY111" i="1" s="1"/>
  <c r="KP123" i="1"/>
  <c r="KR123" i="1" s="1"/>
  <c r="KR115" i="1"/>
  <c r="JH123" i="1"/>
  <c r="IT147" i="1"/>
  <c r="IV147" i="1" s="1"/>
  <c r="IP147" i="1"/>
  <c r="EO87" i="1"/>
  <c r="LF87" i="1"/>
  <c r="LG87" i="1" s="1"/>
  <c r="J90" i="1"/>
  <c r="IP90" i="1"/>
  <c r="KD90" i="1"/>
  <c r="KF90" i="1" s="1"/>
  <c r="LB90" i="1"/>
  <c r="LD90" i="1" s="1"/>
  <c r="DX94" i="1"/>
  <c r="HR94" i="1"/>
  <c r="BI96" i="1"/>
  <c r="BR97" i="1"/>
  <c r="GX97" i="1"/>
  <c r="GZ97" i="1" s="1"/>
  <c r="HF97" i="1"/>
  <c r="IT97" i="1"/>
  <c r="IV97" i="1" s="1"/>
  <c r="JZ97" i="1"/>
  <c r="KH97" i="1"/>
  <c r="LF97" i="1" s="1"/>
  <c r="KX97" i="1"/>
  <c r="BI103" i="1"/>
  <c r="AN104" i="1"/>
  <c r="HB105" i="1"/>
  <c r="LO105" i="1" s="1"/>
  <c r="EV130" i="1"/>
  <c r="EX109" i="1"/>
  <c r="HR107" i="1"/>
  <c r="IF108" i="1"/>
  <c r="IA108" i="1"/>
  <c r="DD112" i="1"/>
  <c r="DY112" i="1" s="1"/>
  <c r="LO112" i="1" s="1"/>
  <c r="IG112" i="1"/>
  <c r="JW112" i="1"/>
  <c r="BI113" i="1"/>
  <c r="DN113" i="1"/>
  <c r="D123" i="1"/>
  <c r="P115" i="1"/>
  <c r="N123" i="1"/>
  <c r="AB123" i="1"/>
  <c r="BC115" i="1"/>
  <c r="CC115" i="1"/>
  <c r="CJ115" i="1"/>
  <c r="CH123" i="1"/>
  <c r="CN115" i="1"/>
  <c r="CP115" i="1" s="1"/>
  <c r="DA115" i="1"/>
  <c r="EU115" i="1"/>
  <c r="GN123" i="1"/>
  <c r="IH118" i="1"/>
  <c r="DD121" i="1"/>
  <c r="DY121" i="1" s="1"/>
  <c r="LO121" i="1" s="1"/>
  <c r="IF121" i="1"/>
  <c r="IA121" i="1"/>
  <c r="EO122" i="1"/>
  <c r="HK129" i="1"/>
  <c r="HQ129" i="1" s="1"/>
  <c r="HQ125" i="1"/>
  <c r="II125" i="1" s="1"/>
  <c r="IX125" i="1" s="1"/>
  <c r="AT127" i="1"/>
  <c r="DE132" i="1"/>
  <c r="CB149" i="1"/>
  <c r="CE149" i="1"/>
  <c r="CG149" i="1" s="1"/>
  <c r="CG134" i="1"/>
  <c r="HU149" i="1"/>
  <c r="JZ134" i="1"/>
  <c r="KE134" i="1"/>
  <c r="JY149" i="1"/>
  <c r="LE136" i="1"/>
  <c r="KI136" i="1"/>
  <c r="IW139" i="1"/>
  <c r="IY139" i="1" s="1"/>
  <c r="IJ139" i="1"/>
  <c r="IW146" i="1"/>
  <c r="IY146" i="1" s="1"/>
  <c r="IJ146" i="1"/>
  <c r="EO148" i="1"/>
  <c r="HA148" i="1"/>
  <c r="IC149" i="1"/>
  <c r="ID149" i="1" s="1"/>
  <c r="AM97" i="1"/>
  <c r="DY97" i="1" s="1"/>
  <c r="LO97" i="1" s="1"/>
  <c r="HA102" i="1"/>
  <c r="HC102" i="1" s="1"/>
  <c r="LE105" i="1"/>
  <c r="LG105" i="1" s="1"/>
  <c r="LD105" i="1"/>
  <c r="G109" i="1"/>
  <c r="HB106" i="1"/>
  <c r="FW109" i="1"/>
  <c r="FZ106" i="1"/>
  <c r="GB106" i="1" s="1"/>
  <c r="FY106" i="1"/>
  <c r="IK109" i="1"/>
  <c r="IM106" i="1"/>
  <c r="AJ130" i="1"/>
  <c r="AJ291" i="1" s="1"/>
  <c r="EW130" i="1"/>
  <c r="GY130" i="1"/>
  <c r="GY291" i="1" s="1"/>
  <c r="IR130" i="1"/>
  <c r="LG110" i="1"/>
  <c r="HZ115" i="1"/>
  <c r="IF113" i="1"/>
  <c r="IG113" i="1" s="1"/>
  <c r="IA113" i="1"/>
  <c r="FZ114" i="1"/>
  <c r="GB114" i="1" s="1"/>
  <c r="FT115" i="1"/>
  <c r="FV114" i="1"/>
  <c r="HJ123" i="1"/>
  <c r="HP115" i="1"/>
  <c r="C123" i="1"/>
  <c r="D115" i="1"/>
  <c r="AQ123" i="1"/>
  <c r="BB123" i="1"/>
  <c r="CU123" i="1"/>
  <c r="EF115" i="1"/>
  <c r="EM115" i="1"/>
  <c r="ED123" i="1"/>
  <c r="FC115" i="1"/>
  <c r="ET123" i="1"/>
  <c r="FC123" i="1" s="1"/>
  <c r="GM123" i="1"/>
  <c r="GN115" i="1"/>
  <c r="HF123" i="1"/>
  <c r="HS123" i="1"/>
  <c r="HU123" i="1" s="1"/>
  <c r="HU115" i="1"/>
  <c r="FP120" i="1"/>
  <c r="JN120" i="1"/>
  <c r="JU120" i="1"/>
  <c r="JW120" i="1" s="1"/>
  <c r="JM130" i="1"/>
  <c r="LF132" i="1"/>
  <c r="LD132" i="1"/>
  <c r="K149" i="1"/>
  <c r="M149" i="1" s="1"/>
  <c r="M134" i="1"/>
  <c r="GQ149" i="1"/>
  <c r="HF134" i="1"/>
  <c r="HE149" i="1"/>
  <c r="IJ144" i="1"/>
  <c r="IW144" i="1"/>
  <c r="IY144" i="1" s="1"/>
  <c r="FZ149" i="1"/>
  <c r="FS149" i="1"/>
  <c r="BI154" i="1"/>
  <c r="DC154" i="1"/>
  <c r="DY84" i="1"/>
  <c r="LO84" i="1" s="1"/>
  <c r="FP95" i="1"/>
  <c r="JQ95" i="1"/>
  <c r="HA96" i="1"/>
  <c r="HC96" i="1" s="1"/>
  <c r="KI96" i="1"/>
  <c r="CZ97" i="1"/>
  <c r="DB97" i="1" s="1"/>
  <c r="HR102" i="1"/>
  <c r="AN105" i="1"/>
  <c r="IG105" i="1"/>
  <c r="CB106" i="1"/>
  <c r="CD106" i="1" s="1"/>
  <c r="LJ109" i="1"/>
  <c r="BI107" i="1"/>
  <c r="JB107" i="1"/>
  <c r="IG108" i="1"/>
  <c r="AQ109" i="1"/>
  <c r="AO130" i="1"/>
  <c r="BH109" i="1"/>
  <c r="EI109" i="1"/>
  <c r="JV109" i="1"/>
  <c r="IH110" i="1"/>
  <c r="DX111" i="1"/>
  <c r="HA111" i="1"/>
  <c r="HC111" i="1" s="1"/>
  <c r="HB112" i="1"/>
  <c r="GB112" i="1"/>
  <c r="IH112" i="1"/>
  <c r="HR112" i="1"/>
  <c r="IV113" i="1"/>
  <c r="R115" i="1"/>
  <c r="R123" i="1" s="1"/>
  <c r="AM114" i="1"/>
  <c r="AN114" i="1" s="1"/>
  <c r="BY115" i="1"/>
  <c r="CB115" i="1" s="1"/>
  <c r="CD115" i="1" s="1"/>
  <c r="CA114" i="1"/>
  <c r="CP114" i="1"/>
  <c r="IH114" i="1"/>
  <c r="JU114" i="1"/>
  <c r="JW114" i="1" s="1"/>
  <c r="JQ114" i="1"/>
  <c r="LG114" i="1"/>
  <c r="G115" i="1"/>
  <c r="AE115" i="1"/>
  <c r="CM123" i="1"/>
  <c r="CY115" i="1"/>
  <c r="EN115" i="1"/>
  <c r="EX115" i="1"/>
  <c r="GE123" i="1"/>
  <c r="GP115" i="1"/>
  <c r="JO115" i="1"/>
  <c r="LF115" i="1"/>
  <c r="AN116" i="1"/>
  <c r="II117" i="1"/>
  <c r="IX117" i="1" s="1"/>
  <c r="HR117" i="1"/>
  <c r="JK118" i="1"/>
  <c r="D120" i="1"/>
  <c r="FT120" i="1"/>
  <c r="HR120" i="1"/>
  <c r="LC120" i="1"/>
  <c r="LD120" i="1" s="1"/>
  <c r="DL121" i="1"/>
  <c r="DN121" i="1" s="1"/>
  <c r="DK121" i="1"/>
  <c r="IG121" i="1"/>
  <c r="BG123" i="1"/>
  <c r="BC123" i="1"/>
  <c r="FB123" i="1"/>
  <c r="FD123" i="1" s="1"/>
  <c r="IK123" i="1"/>
  <c r="CC129" i="1"/>
  <c r="GP134" i="1"/>
  <c r="GH134" i="1"/>
  <c r="GG149" i="1"/>
  <c r="GP149" i="1" s="1"/>
  <c r="IH136" i="1"/>
  <c r="IG136" i="1"/>
  <c r="BI138" i="1"/>
  <c r="DC138" i="1"/>
  <c r="DE138" i="1" s="1"/>
  <c r="AN152" i="1"/>
  <c r="LF153" i="1"/>
  <c r="KI153" i="1"/>
  <c r="FH167" i="1"/>
  <c r="FJ167" i="1" s="1"/>
  <c r="FJ155" i="1"/>
  <c r="FN155" i="1"/>
  <c r="GM194" i="1"/>
  <c r="GP171" i="1"/>
  <c r="GN171" i="1"/>
  <c r="IW174" i="1"/>
  <c r="IY174" i="1" s="1"/>
  <c r="IJ174" i="1"/>
  <c r="JZ85" i="1"/>
  <c r="KI86" i="1"/>
  <c r="JB89" i="1"/>
  <c r="GO90" i="1"/>
  <c r="GQ90" i="1" s="1"/>
  <c r="JI90" i="1"/>
  <c r="JK90" i="1" s="1"/>
  <c r="KG90" i="1"/>
  <c r="HR96" i="1"/>
  <c r="Q97" i="1"/>
  <c r="S97" i="1" s="1"/>
  <c r="HI97" i="1"/>
  <c r="JU97" i="1"/>
  <c r="JW97" i="1" s="1"/>
  <c r="HB103" i="1"/>
  <c r="HR103" i="1"/>
  <c r="HA104" i="1"/>
  <c r="HC104" i="1" s="1"/>
  <c r="IG104" i="1"/>
  <c r="KH109" i="1"/>
  <c r="IH105" i="1"/>
  <c r="HR105" i="1"/>
  <c r="HA106" i="1"/>
  <c r="HC106" i="1" s="1"/>
  <c r="KD106" i="1"/>
  <c r="KF106" i="1" s="1"/>
  <c r="AV130" i="1"/>
  <c r="JA109" i="1"/>
  <c r="JJ107" i="1"/>
  <c r="JW107" i="1"/>
  <c r="CI130" i="1"/>
  <c r="DW109" i="1"/>
  <c r="EJ130" i="1"/>
  <c r="EL109" i="1"/>
  <c r="FG109" i="1"/>
  <c r="FN109" i="1"/>
  <c r="JI109" i="1"/>
  <c r="LO111" i="1"/>
  <c r="II112" i="1"/>
  <c r="IX112" i="1" s="1"/>
  <c r="HA113" i="1"/>
  <c r="HC113" i="1" s="1"/>
  <c r="HQ113" i="1"/>
  <c r="HL113" i="1"/>
  <c r="EY123" i="1"/>
  <c r="FA123" i="1" s="1"/>
  <c r="FA115" i="1"/>
  <c r="HX115" i="1"/>
  <c r="IE115" i="1"/>
  <c r="IG115" i="1" s="1"/>
  <c r="HV123" i="1"/>
  <c r="JR123" i="1"/>
  <c r="JT123" i="1" s="1"/>
  <c r="JT115" i="1"/>
  <c r="LK123" i="1"/>
  <c r="LM123" i="1" s="1"/>
  <c r="LM115" i="1"/>
  <c r="DC118" i="1"/>
  <c r="J120" i="1"/>
  <c r="CP120" i="1"/>
  <c r="DV120" i="1"/>
  <c r="DW120" i="1" s="1"/>
  <c r="DQ120" i="1"/>
  <c r="IJ122" i="1"/>
  <c r="IW122" i="1"/>
  <c r="IY122" i="1" s="1"/>
  <c r="BD123" i="1"/>
  <c r="BD130" i="1" s="1"/>
  <c r="DP123" i="1"/>
  <c r="DV123" i="1" s="1"/>
  <c r="HH123" i="1"/>
  <c r="GQ126" i="1"/>
  <c r="HB126" i="1"/>
  <c r="HC126" i="1" s="1"/>
  <c r="FY129" i="1"/>
  <c r="FZ129" i="1"/>
  <c r="GB129" i="1" s="1"/>
  <c r="JI127" i="1"/>
  <c r="JK127" i="1" s="1"/>
  <c r="JB127" i="1"/>
  <c r="CP129" i="1"/>
  <c r="KS130" i="1"/>
  <c r="AI149" i="1"/>
  <c r="AK149" i="1" s="1"/>
  <c r="AK134" i="1"/>
  <c r="EY149" i="1"/>
  <c r="FA149" i="1" s="1"/>
  <c r="FA134" i="1"/>
  <c r="GQ135" i="1"/>
  <c r="HB135" i="1"/>
  <c r="HC135" i="1" s="1"/>
  <c r="HR137" i="1"/>
  <c r="IH137" i="1"/>
  <c r="DX141" i="1"/>
  <c r="AL147" i="1"/>
  <c r="J147" i="1"/>
  <c r="BG147" i="1"/>
  <c r="BI147" i="1" s="1"/>
  <c r="BF147" i="1"/>
  <c r="JI149" i="1"/>
  <c r="B167" i="1"/>
  <c r="D155" i="1"/>
  <c r="DM155" i="1"/>
  <c r="DG167" i="1"/>
  <c r="DM167" i="1" s="1"/>
  <c r="DH155" i="1"/>
  <c r="FB90" i="1"/>
  <c r="FD90" i="1" s="1"/>
  <c r="FZ90" i="1"/>
  <c r="GB90" i="1" s="1"/>
  <c r="IG93" i="1"/>
  <c r="FN97" i="1"/>
  <c r="FP97" i="1" s="1"/>
  <c r="HR104" i="1"/>
  <c r="KI104" i="1"/>
  <c r="II105" i="1"/>
  <c r="IX105" i="1" s="1"/>
  <c r="BG109" i="1"/>
  <c r="BF109" i="1"/>
  <c r="AN107" i="1"/>
  <c r="CZ107" i="1"/>
  <c r="DB107" i="1" s="1"/>
  <c r="CV107" i="1"/>
  <c r="CT109" i="1"/>
  <c r="FV109" i="1"/>
  <c r="GJ109" i="1"/>
  <c r="GP107" i="1"/>
  <c r="HB107" i="1" s="1"/>
  <c r="KD107" i="1"/>
  <c r="KF107" i="1" s="1"/>
  <c r="JZ107" i="1"/>
  <c r="AN108" i="1"/>
  <c r="DY108" i="1"/>
  <c r="AL109" i="1"/>
  <c r="T130" i="1"/>
  <c r="V109" i="1"/>
  <c r="DL109" i="1"/>
  <c r="GT109" i="1"/>
  <c r="HD130" i="1"/>
  <c r="HF109" i="1"/>
  <c r="KK291" i="1"/>
  <c r="KX109" i="1"/>
  <c r="LB109" i="1"/>
  <c r="LD109" i="1" s="1"/>
  <c r="JK110" i="1"/>
  <c r="DD114" i="1"/>
  <c r="CB114" i="1"/>
  <c r="CD114" i="1" s="1"/>
  <c r="EP115" i="1"/>
  <c r="ER114" i="1"/>
  <c r="FN114" i="1"/>
  <c r="FP114" i="1" s="1"/>
  <c r="FJ114" i="1"/>
  <c r="FH115" i="1"/>
  <c r="HR114" i="1"/>
  <c r="BL115" i="1"/>
  <c r="BJ123" i="1"/>
  <c r="BL123" i="1" s="1"/>
  <c r="FO115" i="1"/>
  <c r="IF115" i="1"/>
  <c r="LD115" i="1"/>
  <c r="HC116" i="1"/>
  <c r="LG116" i="1"/>
  <c r="HA117" i="1"/>
  <c r="HC117" i="1" s="1"/>
  <c r="DD118" i="1"/>
  <c r="CW120" i="1"/>
  <c r="CZ119" i="1"/>
  <c r="CY119" i="1"/>
  <c r="HB119" i="1"/>
  <c r="FZ119" i="1"/>
  <c r="IW119" i="1"/>
  <c r="IJ119" i="1"/>
  <c r="IZ120" i="1"/>
  <c r="JI119" i="1"/>
  <c r="JK119" i="1" s="1"/>
  <c r="JB119" i="1"/>
  <c r="AM120" i="1"/>
  <c r="BG120" i="1"/>
  <c r="BI120" i="1" s="1"/>
  <c r="FB120" i="1"/>
  <c r="FD120" i="1" s="1"/>
  <c r="EX120" i="1"/>
  <c r="IH120" i="1"/>
  <c r="CD121" i="1"/>
  <c r="II121" i="1"/>
  <c r="IX121" i="1" s="1"/>
  <c r="IY121" i="1" s="1"/>
  <c r="LE121" i="1"/>
  <c r="LG121" i="1" s="1"/>
  <c r="II122" i="1"/>
  <c r="IX122" i="1" s="1"/>
  <c r="AE123" i="1"/>
  <c r="GP123" i="1"/>
  <c r="HO123" i="1"/>
  <c r="IW127" i="1"/>
  <c r="IY127" i="1" s="1"/>
  <c r="IJ127" i="1"/>
  <c r="LO132" i="1"/>
  <c r="LF134" i="1"/>
  <c r="KH149" i="1"/>
  <c r="G134" i="1"/>
  <c r="E149" i="1"/>
  <c r="G149" i="1" s="1"/>
  <c r="CY134" i="1"/>
  <c r="CW149" i="1"/>
  <c r="CY149" i="1" s="1"/>
  <c r="KI134" i="1"/>
  <c r="KG149" i="1"/>
  <c r="LE134" i="1"/>
  <c r="LG134" i="1" s="1"/>
  <c r="IH138" i="1"/>
  <c r="IG138" i="1"/>
  <c r="DX139" i="1"/>
  <c r="AN139" i="1"/>
  <c r="DU149" i="1"/>
  <c r="AQ97" i="1"/>
  <c r="KE109" i="1"/>
  <c r="LE104" i="1"/>
  <c r="LG104" i="1" s="1"/>
  <c r="DB105" i="1"/>
  <c r="DY106" i="1"/>
  <c r="LO106" i="1" s="1"/>
  <c r="KI109" i="1"/>
  <c r="LE109" i="1"/>
  <c r="BO107" i="1"/>
  <c r="CU130" i="1"/>
  <c r="EQ130" i="1"/>
  <c r="EQ291" i="1" s="1"/>
  <c r="IW107" i="1"/>
  <c r="IY107" i="1" s="1"/>
  <c r="IJ107" i="1"/>
  <c r="FP108" i="1"/>
  <c r="II108" i="1"/>
  <c r="KE108" i="1"/>
  <c r="KF108" i="1" s="1"/>
  <c r="JZ108" i="1"/>
  <c r="AM109" i="1"/>
  <c r="I130" i="1"/>
  <c r="AW109" i="1"/>
  <c r="CK130" i="1"/>
  <c r="CM109" i="1"/>
  <c r="GC130" i="1"/>
  <c r="GE109" i="1"/>
  <c r="CP112" i="1"/>
  <c r="BO123" i="1"/>
  <c r="CT123" i="1"/>
  <c r="CV123" i="1" s="1"/>
  <c r="CV115" i="1"/>
  <c r="DJ123" i="1"/>
  <c r="DK123" i="1" s="1"/>
  <c r="DM115" i="1"/>
  <c r="LH115" i="1"/>
  <c r="LJ114" i="1"/>
  <c r="DH115" i="1"/>
  <c r="DF123" i="1"/>
  <c r="DL115" i="1"/>
  <c r="DW115" i="1"/>
  <c r="FB115" i="1"/>
  <c r="FD115" i="1" s="1"/>
  <c r="FS115" i="1"/>
  <c r="GU123" i="1"/>
  <c r="GU130" i="1" s="1"/>
  <c r="IU123" i="1"/>
  <c r="KM123" i="1"/>
  <c r="KO123" i="1" s="1"/>
  <c r="KO115" i="1"/>
  <c r="GB116" i="1"/>
  <c r="AN117" i="1"/>
  <c r="AZ120" i="1"/>
  <c r="DW119" i="1"/>
  <c r="EP120" i="1"/>
  <c r="ER120" i="1" s="1"/>
  <c r="ER119" i="1"/>
  <c r="II119" i="1"/>
  <c r="IX119" i="1" s="1"/>
  <c r="JZ120" i="1"/>
  <c r="KD120" i="1"/>
  <c r="KF120" i="1" s="1"/>
  <c r="BU120" i="1"/>
  <c r="DA120" i="1"/>
  <c r="DD120" i="1" s="1"/>
  <c r="CS120" i="1"/>
  <c r="IE120" i="1"/>
  <c r="IG120" i="1" s="1"/>
  <c r="II120" i="1"/>
  <c r="IX120" i="1" s="1"/>
  <c r="CZ121" i="1"/>
  <c r="DB121" i="1" s="1"/>
  <c r="CV121" i="1"/>
  <c r="EM121" i="1"/>
  <c r="EI121" i="1"/>
  <c r="DC122" i="1"/>
  <c r="AF123" i="1"/>
  <c r="AH123" i="1" s="1"/>
  <c r="CR123" i="1"/>
  <c r="DA123" i="1" s="1"/>
  <c r="BF129" i="1"/>
  <c r="IW133" i="1"/>
  <c r="IY133" i="1" s="1"/>
  <c r="IJ133" i="1"/>
  <c r="FG149" i="1"/>
  <c r="FN149" i="1"/>
  <c r="IU149" i="1"/>
  <c r="II136" i="1"/>
  <c r="IX136" i="1" s="1"/>
  <c r="HR136" i="1"/>
  <c r="DC137" i="1"/>
  <c r="CD137" i="1"/>
  <c r="IW143" i="1"/>
  <c r="IY143" i="1" s="1"/>
  <c r="IJ143" i="1"/>
  <c r="HC157" i="1"/>
  <c r="JV95" i="1"/>
  <c r="JW95" i="1" s="1"/>
  <c r="FD105" i="1"/>
  <c r="AL106" i="1"/>
  <c r="S106" i="1"/>
  <c r="BY109" i="1"/>
  <c r="CA106" i="1"/>
  <c r="GO106" i="1"/>
  <c r="GQ106" i="1" s="1"/>
  <c r="GL109" i="1"/>
  <c r="GN106" i="1"/>
  <c r="HJ130" i="1"/>
  <c r="HP109" i="1"/>
  <c r="HR109" i="1" s="1"/>
  <c r="G107" i="1"/>
  <c r="AY130" i="1"/>
  <c r="JK107" i="1"/>
  <c r="AH109" i="1"/>
  <c r="BO109" i="1"/>
  <c r="DA109" i="1"/>
  <c r="EB130" i="1"/>
  <c r="ER109" i="1"/>
  <c r="HG130" i="1"/>
  <c r="IV109" i="1"/>
  <c r="JX109" i="1"/>
  <c r="LF112" i="1"/>
  <c r="LG112" i="1" s="1"/>
  <c r="AX115" i="1"/>
  <c r="AZ115" i="1" s="1"/>
  <c r="AZ114" i="1"/>
  <c r="K123" i="1"/>
  <c r="M123" i="1" s="1"/>
  <c r="M115" i="1"/>
  <c r="AI123" i="1"/>
  <c r="AK123" i="1" s="1"/>
  <c r="AK115" i="1"/>
  <c r="BO115" i="1"/>
  <c r="FN115" i="1"/>
  <c r="FP115" i="1" s="1"/>
  <c r="GA115" i="1"/>
  <c r="FR123" i="1"/>
  <c r="GA123" i="1" s="1"/>
  <c r="GZ115" i="1"/>
  <c r="GX123" i="1"/>
  <c r="GZ123" i="1" s="1"/>
  <c r="HK115" i="1"/>
  <c r="HL115" i="1" s="1"/>
  <c r="IQ123" i="1"/>
  <c r="IS123" i="1" s="1"/>
  <c r="IS115" i="1"/>
  <c r="JG123" i="1"/>
  <c r="JH115" i="1"/>
  <c r="LO117" i="1"/>
  <c r="EO118" i="1"/>
  <c r="GP120" i="1"/>
  <c r="GQ120" i="1" s="1"/>
  <c r="GK120" i="1"/>
  <c r="HL120" i="1"/>
  <c r="IT120" i="1"/>
  <c r="IV120" i="1" s="1"/>
  <c r="IP120" i="1"/>
  <c r="JJ120" i="1"/>
  <c r="JE120" i="1"/>
  <c r="S121" i="1"/>
  <c r="AL121" i="1"/>
  <c r="AN121" i="1" s="1"/>
  <c r="DD122" i="1"/>
  <c r="CC123" i="1"/>
  <c r="HA124" i="1"/>
  <c r="HC124" i="1" s="1"/>
  <c r="EO124" i="1"/>
  <c r="IJ124" i="1"/>
  <c r="IW124" i="1"/>
  <c r="IY124" i="1" s="1"/>
  <c r="JP129" i="1"/>
  <c r="JQ129" i="1" s="1"/>
  <c r="JV125" i="1"/>
  <c r="JQ125" i="1"/>
  <c r="IH131" i="1"/>
  <c r="HR131" i="1"/>
  <c r="EU134" i="1"/>
  <c r="FB134" i="1"/>
  <c r="FD134" i="1" s="1"/>
  <c r="ES149" i="1"/>
  <c r="JJ140" i="1"/>
  <c r="JK140" i="1" s="1"/>
  <c r="JA147" i="1"/>
  <c r="JJ147" i="1" s="1"/>
  <c r="JB140" i="1"/>
  <c r="EO147" i="1"/>
  <c r="DX148" i="1"/>
  <c r="DE148" i="1"/>
  <c r="EK149" i="1"/>
  <c r="HF155" i="1"/>
  <c r="HD167" i="1"/>
  <c r="KE105" i="1"/>
  <c r="KF105" i="1" s="1"/>
  <c r="BG106" i="1"/>
  <c r="BI106" i="1" s="1"/>
  <c r="HP106" i="1"/>
  <c r="LE106" i="1"/>
  <c r="LG106" i="1" s="1"/>
  <c r="CC107" i="1"/>
  <c r="DD107" i="1" s="1"/>
  <c r="DY107" i="1" s="1"/>
  <c r="B130" i="1"/>
  <c r="J109" i="1"/>
  <c r="Z130" i="1"/>
  <c r="AP130" i="1"/>
  <c r="AX109" i="1"/>
  <c r="BV130" i="1"/>
  <c r="CL130" i="1"/>
  <c r="DJ109" i="1"/>
  <c r="DR130" i="1"/>
  <c r="FF130" i="1"/>
  <c r="GD130" i="1"/>
  <c r="IP109" i="1"/>
  <c r="JF130" i="1"/>
  <c r="KT130" i="1"/>
  <c r="KT291" i="1" s="1"/>
  <c r="BI111" i="1"/>
  <c r="AN112" i="1"/>
  <c r="S114" i="1"/>
  <c r="GP114" i="1"/>
  <c r="GQ114" i="1" s="1"/>
  <c r="IF114" i="1"/>
  <c r="II114" i="1" s="1"/>
  <c r="IX114" i="1" s="1"/>
  <c r="AB115" i="1"/>
  <c r="AR115" i="1"/>
  <c r="BX115" i="1"/>
  <c r="DT115" i="1"/>
  <c r="GV115" i="1"/>
  <c r="GV123" i="1" s="1"/>
  <c r="GV130" i="1" s="1"/>
  <c r="GV291" i="1" s="1"/>
  <c r="IZ115" i="1"/>
  <c r="JX115" i="1"/>
  <c r="II116" i="1"/>
  <c r="IX116" i="1" s="1"/>
  <c r="LO116" i="1" s="1"/>
  <c r="LE117" i="1"/>
  <c r="LG117" i="1" s="1"/>
  <c r="DD119" i="1"/>
  <c r="DY119" i="1" s="1"/>
  <c r="LO119" i="1" s="1"/>
  <c r="Q120" i="1"/>
  <c r="S120" i="1" s="1"/>
  <c r="EG120" i="1"/>
  <c r="EI120" i="1" s="1"/>
  <c r="KV123" i="1"/>
  <c r="HB124" i="1"/>
  <c r="R129" i="1"/>
  <c r="S129" i="1" s="1"/>
  <c r="AM125" i="1"/>
  <c r="AN125" i="1" s="1"/>
  <c r="IE125" i="1"/>
  <c r="IG125" i="1" s="1"/>
  <c r="IA125" i="1"/>
  <c r="HY129" i="1"/>
  <c r="IA129" i="1" s="1"/>
  <c r="LE129" i="1"/>
  <c r="IW128" i="1"/>
  <c r="BG129" i="1"/>
  <c r="DA129" i="1"/>
  <c r="CS129" i="1"/>
  <c r="FC129" i="1"/>
  <c r="JN129" i="1"/>
  <c r="JU129" i="1"/>
  <c r="KH129" i="1"/>
  <c r="AT149" i="1"/>
  <c r="BD149" i="1"/>
  <c r="BF149" i="1" s="1"/>
  <c r="EP149" i="1"/>
  <c r="ER149" i="1" s="1"/>
  <c r="KJ149" i="1"/>
  <c r="KL149" i="1" s="1"/>
  <c r="JV139" i="1"/>
  <c r="JW139" i="1" s="1"/>
  <c r="JP147" i="1"/>
  <c r="JV147" i="1" s="1"/>
  <c r="JQ139" i="1"/>
  <c r="KI147" i="1"/>
  <c r="LE147" i="1"/>
  <c r="HC141" i="1"/>
  <c r="IE142" i="1"/>
  <c r="IG142" i="1" s="1"/>
  <c r="HY147" i="1"/>
  <c r="IA147" i="1" s="1"/>
  <c r="DD147" i="1"/>
  <c r="DY147" i="1" s="1"/>
  <c r="AQ147" i="1"/>
  <c r="LG148" i="1"/>
  <c r="L167" i="1"/>
  <c r="L291" i="1" s="1"/>
  <c r="AM155" i="1"/>
  <c r="M155" i="1"/>
  <c r="AU167" i="1"/>
  <c r="AW167" i="1" s="1"/>
  <c r="AW155" i="1"/>
  <c r="FN167" i="1"/>
  <c r="LC167" i="1"/>
  <c r="EO156" i="1"/>
  <c r="HA156" i="1"/>
  <c r="HC156" i="1" s="1"/>
  <c r="DX160" i="1"/>
  <c r="DE164" i="1"/>
  <c r="DX164" i="1"/>
  <c r="J167" i="1"/>
  <c r="GK178" i="1"/>
  <c r="GO178" i="1"/>
  <c r="GQ178" i="1" s="1"/>
  <c r="F178" i="1"/>
  <c r="G178" i="1" s="1"/>
  <c r="G176" i="1"/>
  <c r="HA108" i="1"/>
  <c r="HC108" i="1" s="1"/>
  <c r="C130" i="1"/>
  <c r="K130" i="1"/>
  <c r="AA130" i="1"/>
  <c r="AI130" i="1"/>
  <c r="BW130" i="1"/>
  <c r="CE130" i="1"/>
  <c r="DS130" i="1"/>
  <c r="EA130" i="1"/>
  <c r="EY109" i="1"/>
  <c r="GM130" i="1"/>
  <c r="HS109" i="1"/>
  <c r="IQ130" i="1"/>
  <c r="JG130" i="1"/>
  <c r="JG291" i="1" s="1"/>
  <c r="JO109" i="1"/>
  <c r="KM130" i="1"/>
  <c r="LK130" i="1"/>
  <c r="HA110" i="1"/>
  <c r="HC110" i="1" s="1"/>
  <c r="DC113" i="1"/>
  <c r="DE113" i="1" s="1"/>
  <c r="AS115" i="1"/>
  <c r="AS123" i="1" s="1"/>
  <c r="AS130" i="1" s="1"/>
  <c r="KG115" i="1"/>
  <c r="HA118" i="1"/>
  <c r="HC118" i="1" s="1"/>
  <c r="JT119" i="1"/>
  <c r="KD119" i="1"/>
  <c r="KF119" i="1" s="1"/>
  <c r="LF119" i="1"/>
  <c r="HA122" i="1"/>
  <c r="HC122" i="1" s="1"/>
  <c r="O123" i="1"/>
  <c r="AM123" i="1" s="1"/>
  <c r="W123" i="1"/>
  <c r="Y123" i="1" s="1"/>
  <c r="AU123" i="1"/>
  <c r="AW123" i="1" s="1"/>
  <c r="BS123" i="1"/>
  <c r="CQ123" i="1"/>
  <c r="CQ130" i="1" s="1"/>
  <c r="DO123" i="1"/>
  <c r="DO130" i="1" s="1"/>
  <c r="EE123" i="1"/>
  <c r="FK123" i="1"/>
  <c r="FM123" i="1" s="1"/>
  <c r="HG123" i="1"/>
  <c r="HW123" i="1"/>
  <c r="EP129" i="1"/>
  <c r="ER129" i="1" s="1"/>
  <c r="ER125" i="1"/>
  <c r="HL129" i="1"/>
  <c r="LO126" i="1"/>
  <c r="JK126" i="1"/>
  <c r="EM127" i="1"/>
  <c r="EI127" i="1"/>
  <c r="LG127" i="1"/>
  <c r="II128" i="1"/>
  <c r="IX128" i="1" s="1"/>
  <c r="LO128" i="1" s="1"/>
  <c r="HR128" i="1"/>
  <c r="BH129" i="1"/>
  <c r="EX129" i="1"/>
  <c r="FS129" i="1"/>
  <c r="II129" i="1"/>
  <c r="HI129" i="1"/>
  <c r="LH129" i="1"/>
  <c r="LJ129" i="1" s="1"/>
  <c r="DX132" i="1"/>
  <c r="HA133" i="1"/>
  <c r="HC133" i="1" s="1"/>
  <c r="GQ133" i="1"/>
  <c r="JP149" i="1"/>
  <c r="JV149" i="1" s="1"/>
  <c r="JV134" i="1"/>
  <c r="JW134" i="1" s="1"/>
  <c r="C149" i="1"/>
  <c r="D149" i="1" s="1"/>
  <c r="FP134" i="1"/>
  <c r="JZ149" i="1"/>
  <c r="JK135" i="1"/>
  <c r="DX136" i="1"/>
  <c r="HB136" i="1"/>
  <c r="LO136" i="1" s="1"/>
  <c r="LF136" i="1"/>
  <c r="LD136" i="1"/>
  <c r="KH147" i="1"/>
  <c r="LF147" i="1" s="1"/>
  <c r="LF139" i="1"/>
  <c r="CP140" i="1"/>
  <c r="GB140" i="1"/>
  <c r="IH140" i="1"/>
  <c r="JB147" i="1"/>
  <c r="JI147" i="1"/>
  <c r="JK147" i="1" s="1"/>
  <c r="IH145" i="1"/>
  <c r="HR145" i="1"/>
  <c r="EN147" i="1"/>
  <c r="JE147" i="1"/>
  <c r="IW148" i="1"/>
  <c r="IY148" i="1" s="1"/>
  <c r="LF148" i="1"/>
  <c r="KI148" i="1"/>
  <c r="U149" i="1"/>
  <c r="AM149" i="1" s="1"/>
  <c r="BA149" i="1"/>
  <c r="IK149" i="1"/>
  <c r="IM149" i="1" s="1"/>
  <c r="KW149" i="1"/>
  <c r="HA150" i="1"/>
  <c r="GQ150" i="1"/>
  <c r="LG153" i="1"/>
  <c r="BT167" i="1"/>
  <c r="BU167" i="1" s="1"/>
  <c r="BU155" i="1"/>
  <c r="IH166" i="1"/>
  <c r="HR166" i="1"/>
  <c r="JM167" i="1"/>
  <c r="EO107" i="1"/>
  <c r="GK107" i="1"/>
  <c r="HL107" i="1"/>
  <c r="KI107" i="1"/>
  <c r="HR108" i="1"/>
  <c r="M109" i="1"/>
  <c r="U130" i="1"/>
  <c r="AC130" i="1"/>
  <c r="AK109" i="1"/>
  <c r="BA130" i="1"/>
  <c r="BQ130" i="1"/>
  <c r="CG109" i="1"/>
  <c r="EC109" i="1"/>
  <c r="EK130" i="1"/>
  <c r="ES130" i="1"/>
  <c r="FI109" i="1"/>
  <c r="FQ130" i="1"/>
  <c r="GG130" i="1"/>
  <c r="GW109" i="1"/>
  <c r="HE130" i="1"/>
  <c r="HM130" i="1"/>
  <c r="IC130" i="1"/>
  <c r="IS109" i="1"/>
  <c r="KO109" i="1"/>
  <c r="KW130" i="1"/>
  <c r="LM109" i="1"/>
  <c r="HR111" i="1"/>
  <c r="HA112" i="1"/>
  <c r="HC112" i="1" s="1"/>
  <c r="LD112" i="1"/>
  <c r="BO114" i="1"/>
  <c r="JZ114" i="1"/>
  <c r="GI115" i="1"/>
  <c r="JC115" i="1"/>
  <c r="DC117" i="1"/>
  <c r="DE117" i="1" s="1"/>
  <c r="DY118" i="1"/>
  <c r="LO118" i="1" s="1"/>
  <c r="AR120" i="1"/>
  <c r="G121" i="1"/>
  <c r="CA121" i="1"/>
  <c r="HR121" i="1"/>
  <c r="DY122" i="1"/>
  <c r="LO122" i="1" s="1"/>
  <c r="HR122" i="1"/>
  <c r="FE123" i="1"/>
  <c r="FE130" i="1" s="1"/>
  <c r="G125" i="1"/>
  <c r="BY129" i="1"/>
  <c r="CB125" i="1"/>
  <c r="CD125" i="1" s="1"/>
  <c r="CA125" i="1"/>
  <c r="CT129" i="1"/>
  <c r="CZ125" i="1"/>
  <c r="G127" i="1"/>
  <c r="LG128" i="1"/>
  <c r="F129" i="1"/>
  <c r="G129" i="1" s="1"/>
  <c r="CJ129" i="1"/>
  <c r="EF129" i="1"/>
  <c r="FB129" i="1"/>
  <c r="FD129" i="1" s="1"/>
  <c r="FV129" i="1"/>
  <c r="II131" i="1"/>
  <c r="IX131" i="1" s="1"/>
  <c r="LG132" i="1"/>
  <c r="AB149" i="1"/>
  <c r="BG134" i="1"/>
  <c r="CC134" i="1"/>
  <c r="DD134" i="1" s="1"/>
  <c r="BR134" i="1"/>
  <c r="EI149" i="1"/>
  <c r="FS134" i="1"/>
  <c r="FZ134" i="1"/>
  <c r="GB134" i="1" s="1"/>
  <c r="GE149" i="1"/>
  <c r="HK149" i="1"/>
  <c r="HQ149" i="1" s="1"/>
  <c r="HQ134" i="1"/>
  <c r="IN149" i="1"/>
  <c r="JJ134" i="1"/>
  <c r="JK134" i="1" s="1"/>
  <c r="JB134" i="1"/>
  <c r="LB149" i="1"/>
  <c r="KX149" i="1"/>
  <c r="LI149" i="1"/>
  <c r="LI291" i="1" s="1"/>
  <c r="FP136" i="1"/>
  <c r="DD137" i="1"/>
  <c r="DY137" i="1" s="1"/>
  <c r="LO137" i="1" s="1"/>
  <c r="BI137" i="1"/>
  <c r="DY138" i="1"/>
  <c r="DD138" i="1"/>
  <c r="DX140" i="1"/>
  <c r="LO141" i="1"/>
  <c r="IY141" i="1"/>
  <c r="IH142" i="1"/>
  <c r="JK143" i="1"/>
  <c r="HA144" i="1"/>
  <c r="HC144" i="1" s="1"/>
  <c r="DD145" i="1"/>
  <c r="KF145" i="1"/>
  <c r="JV146" i="1"/>
  <c r="JW146" i="1" s="1"/>
  <c r="JQ146" i="1"/>
  <c r="Y147" i="1"/>
  <c r="AW147" i="1"/>
  <c r="CC147" i="1"/>
  <c r="CB147" i="1"/>
  <c r="HP147" i="1"/>
  <c r="LA147" i="1"/>
  <c r="HB148" i="1"/>
  <c r="IG148" i="1"/>
  <c r="AC149" i="1"/>
  <c r="AE149" i="1" s="1"/>
  <c r="HM149" i="1"/>
  <c r="HO149" i="1" s="1"/>
  <c r="DX150" i="1"/>
  <c r="DX151" i="1"/>
  <c r="DD154" i="1"/>
  <c r="DY154" i="1" s="1"/>
  <c r="AK155" i="1"/>
  <c r="BK167" i="1"/>
  <c r="BK291" i="1" s="1"/>
  <c r="BL155" i="1"/>
  <c r="JN158" i="1"/>
  <c r="JU158" i="1"/>
  <c r="JW158" i="1" s="1"/>
  <c r="GH162" i="1"/>
  <c r="GO162" i="1"/>
  <c r="GQ162" i="1" s="1"/>
  <c r="LJ106" i="1"/>
  <c r="DC108" i="1"/>
  <c r="N130" i="1"/>
  <c r="AD130" i="1"/>
  <c r="BB130" i="1"/>
  <c r="BJ130" i="1"/>
  <c r="CH130" i="1"/>
  <c r="CX130" i="1"/>
  <c r="CX291" i="1" s="1"/>
  <c r="CX292" i="1" s="1"/>
  <c r="CX305" i="1" s="1"/>
  <c r="DF130" i="1"/>
  <c r="ED130" i="1"/>
  <c r="ET130" i="1"/>
  <c r="FR130" i="1"/>
  <c r="FZ109" i="1"/>
  <c r="GP109" i="1"/>
  <c r="GX130" i="1"/>
  <c r="HN130" i="1"/>
  <c r="HN291" i="1" s="1"/>
  <c r="HN292" i="1" s="1"/>
  <c r="HN305" i="1" s="1"/>
  <c r="HV130" i="1"/>
  <c r="KP130" i="1"/>
  <c r="BF114" i="1"/>
  <c r="DM114" i="1"/>
  <c r="DY114" i="1" s="1"/>
  <c r="EX114" i="1"/>
  <c r="CZ115" i="1"/>
  <c r="DB115" i="1" s="1"/>
  <c r="JD123" i="1"/>
  <c r="JD130" i="1" s="1"/>
  <c r="JD291" i="1" s="1"/>
  <c r="JL123" i="1"/>
  <c r="KB123" i="1"/>
  <c r="KB130" i="1" s="1"/>
  <c r="KJ123" i="1"/>
  <c r="KL123" i="1" s="1"/>
  <c r="KZ123" i="1"/>
  <c r="LA123" i="1" s="1"/>
  <c r="E120" i="1"/>
  <c r="BY120" i="1"/>
  <c r="KG120" i="1"/>
  <c r="HU129" i="1"/>
  <c r="IZ129" i="1"/>
  <c r="JX129" i="1"/>
  <c r="KD125" i="1"/>
  <c r="KF125" i="1" s="1"/>
  <c r="KF127" i="1"/>
  <c r="EO128" i="1"/>
  <c r="LF128" i="1"/>
  <c r="LD128" i="1"/>
  <c r="GJ129" i="1"/>
  <c r="GP129" i="1" s="1"/>
  <c r="HP129" i="1"/>
  <c r="HR129" i="1" s="1"/>
  <c r="LC129" i="1"/>
  <c r="LD129" i="1" s="1"/>
  <c r="DX131" i="1"/>
  <c r="DC133" i="1"/>
  <c r="DE133" i="1" s="1"/>
  <c r="LG133" i="1"/>
  <c r="H149" i="1"/>
  <c r="S149" i="1"/>
  <c r="AZ149" i="1"/>
  <c r="DA134" i="1"/>
  <c r="DS149" i="1"/>
  <c r="DT149" i="1" s="1"/>
  <c r="DV134" i="1"/>
  <c r="DW134" i="1" s="1"/>
  <c r="GQ134" i="1"/>
  <c r="HZ149" i="1"/>
  <c r="JO149" i="1"/>
  <c r="JQ149" i="1" s="1"/>
  <c r="DC135" i="1"/>
  <c r="DE135" i="1" s="1"/>
  <c r="DX135" i="1"/>
  <c r="HA136" i="1"/>
  <c r="HA137" i="1"/>
  <c r="HC137" i="1" s="1"/>
  <c r="KF138" i="1"/>
  <c r="DY140" i="1"/>
  <c r="DD140" i="1"/>
  <c r="DE140" i="1" s="1"/>
  <c r="IJ141" i="1"/>
  <c r="LG141" i="1"/>
  <c r="HQ142" i="1"/>
  <c r="II142" i="1" s="1"/>
  <c r="IX142" i="1" s="1"/>
  <c r="HK147" i="1"/>
  <c r="HQ147" i="1" s="1"/>
  <c r="II147" i="1" s="1"/>
  <c r="IX147" i="1" s="1"/>
  <c r="HA143" i="1"/>
  <c r="HC143" i="1" s="1"/>
  <c r="DW144" i="1"/>
  <c r="DX145" i="1"/>
  <c r="BU147" i="1"/>
  <c r="CS147" i="1"/>
  <c r="II148" i="1"/>
  <c r="IX148" i="1" s="1"/>
  <c r="HR148" i="1"/>
  <c r="CZ149" i="1"/>
  <c r="GK149" i="1"/>
  <c r="DY150" i="1"/>
  <c r="DC150" i="1"/>
  <c r="DE150" i="1" s="1"/>
  <c r="IJ150" i="1"/>
  <c r="DD151" i="1"/>
  <c r="DY151" i="1" s="1"/>
  <c r="LO151" i="1" s="1"/>
  <c r="HB152" i="1"/>
  <c r="HC152" i="1" s="1"/>
  <c r="AA167" i="1"/>
  <c r="AB155" i="1"/>
  <c r="BA167" i="1"/>
  <c r="BG155" i="1"/>
  <c r="IE167" i="1"/>
  <c r="IG167" i="1" s="1"/>
  <c r="LO159" i="1"/>
  <c r="GO107" i="1"/>
  <c r="GQ107" i="1" s="1"/>
  <c r="JE107" i="1"/>
  <c r="S108" i="1"/>
  <c r="AE109" i="1"/>
  <c r="BC109" i="1"/>
  <c r="EM109" i="1"/>
  <c r="EU109" i="1"/>
  <c r="FC109" i="1"/>
  <c r="FS109" i="1"/>
  <c r="GA109" i="1"/>
  <c r="HO109" i="1"/>
  <c r="IE109" i="1"/>
  <c r="EN114" i="1"/>
  <c r="HB114" i="1" s="1"/>
  <c r="HL114" i="1"/>
  <c r="BE115" i="1"/>
  <c r="BE123" i="1" s="1"/>
  <c r="BE130" i="1" s="1"/>
  <c r="BE291" i="1" s="1"/>
  <c r="HI115" i="1"/>
  <c r="JU115" i="1"/>
  <c r="JW115" i="1" s="1"/>
  <c r="KC115" i="1"/>
  <c r="LA115" i="1"/>
  <c r="LD116" i="1"/>
  <c r="IL120" i="1"/>
  <c r="IL123" i="1" s="1"/>
  <c r="IL130" i="1" s="1"/>
  <c r="KH120" i="1"/>
  <c r="LF120" i="1" s="1"/>
  <c r="DD124" i="1"/>
  <c r="DY124" i="1" s="1"/>
  <c r="LO124" i="1" s="1"/>
  <c r="CF129" i="1"/>
  <c r="CG129" i="1" s="1"/>
  <c r="CG125" i="1"/>
  <c r="JA129" i="1"/>
  <c r="JJ129" i="1" s="1"/>
  <c r="JJ125" i="1"/>
  <c r="KE129" i="1"/>
  <c r="CW129" i="1"/>
  <c r="CY129" i="1" s="1"/>
  <c r="CZ127" i="1"/>
  <c r="DB127" i="1" s="1"/>
  <c r="CY127" i="1"/>
  <c r="AM129" i="1"/>
  <c r="AN129" i="1" s="1"/>
  <c r="DD129" i="1"/>
  <c r="DV129" i="1"/>
  <c r="DW129" i="1" s="1"/>
  <c r="DY131" i="1"/>
  <c r="DE131" i="1"/>
  <c r="AQ149" i="1"/>
  <c r="CV149" i="1"/>
  <c r="DK149" i="1"/>
  <c r="FJ149" i="1"/>
  <c r="FV149" i="1"/>
  <c r="GT149" i="1"/>
  <c r="JQ134" i="1"/>
  <c r="KF134" i="1"/>
  <c r="LO135" i="1"/>
  <c r="IY135" i="1"/>
  <c r="LG135" i="1"/>
  <c r="DW137" i="1"/>
  <c r="JW137" i="1"/>
  <c r="HB142" i="1"/>
  <c r="LO142" i="1" s="1"/>
  <c r="IG144" i="1"/>
  <c r="DY145" i="1"/>
  <c r="DE145" i="1"/>
  <c r="LF145" i="1"/>
  <c r="LG145" i="1" s="1"/>
  <c r="LD145" i="1"/>
  <c r="DX146" i="1"/>
  <c r="LD146" i="1"/>
  <c r="DM147" i="1"/>
  <c r="DN147" i="1" s="1"/>
  <c r="FO147" i="1"/>
  <c r="FP147" i="1" s="1"/>
  <c r="FG147" i="1"/>
  <c r="JU147" i="1"/>
  <c r="JW147" i="1" s="1"/>
  <c r="LD147" i="1"/>
  <c r="FP148" i="1"/>
  <c r="BQ149" i="1"/>
  <c r="FI149" i="1"/>
  <c r="FO149" i="1" s="1"/>
  <c r="JA149" i="1"/>
  <c r="JJ149" i="1" s="1"/>
  <c r="DB151" i="1"/>
  <c r="LF152" i="1"/>
  <c r="LD152" i="1"/>
  <c r="IH153" i="1"/>
  <c r="HR153" i="1"/>
  <c r="IJ154" i="1"/>
  <c r="R167" i="1"/>
  <c r="S155" i="1"/>
  <c r="AC167" i="1"/>
  <c r="AE167" i="1" s="1"/>
  <c r="AE155" i="1"/>
  <c r="CM155" i="1"/>
  <c r="CK167" i="1"/>
  <c r="CM167" i="1" s="1"/>
  <c r="H130" i="1"/>
  <c r="X130" i="1"/>
  <c r="X291" i="1" s="1"/>
  <c r="AF130" i="1"/>
  <c r="BT130" i="1"/>
  <c r="CR130" i="1"/>
  <c r="DP130" i="1"/>
  <c r="FL130" i="1"/>
  <c r="GR130" i="1"/>
  <c r="HH130" i="1"/>
  <c r="IN130" i="1"/>
  <c r="JL130" i="1"/>
  <c r="KZ130" i="1"/>
  <c r="EO114" i="1"/>
  <c r="HB115" i="1"/>
  <c r="JN115" i="1"/>
  <c r="JV115" i="1"/>
  <c r="KL115" i="1"/>
  <c r="EU120" i="1"/>
  <c r="FS120" i="1"/>
  <c r="FD124" i="1"/>
  <c r="AX129" i="1"/>
  <c r="AZ129" i="1" s="1"/>
  <c r="AZ125" i="1"/>
  <c r="HA125" i="1"/>
  <c r="JE125" i="1"/>
  <c r="JC129" i="1"/>
  <c r="JE129" i="1" s="1"/>
  <c r="IJ126" i="1"/>
  <c r="LG126" i="1"/>
  <c r="Y129" i="1"/>
  <c r="IX129" i="1"/>
  <c r="LA129" i="1"/>
  <c r="GB132" i="1"/>
  <c r="IJ132" i="1"/>
  <c r="IW132" i="1"/>
  <c r="IY132" i="1" s="1"/>
  <c r="BX149" i="1"/>
  <c r="EA149" i="1"/>
  <c r="HA134" i="1"/>
  <c r="HC134" i="1" s="1"/>
  <c r="EL149" i="1"/>
  <c r="GH149" i="1"/>
  <c r="HF149" i="1"/>
  <c r="JH149" i="1"/>
  <c r="IG137" i="1"/>
  <c r="LF138" i="1"/>
  <c r="LG138" i="1" s="1"/>
  <c r="LD138" i="1"/>
  <c r="DD139" i="1"/>
  <c r="DY139" i="1" s="1"/>
  <c r="LO139" i="1" s="1"/>
  <c r="HA139" i="1"/>
  <c r="HC139" i="1" s="1"/>
  <c r="GQ139" i="1"/>
  <c r="KA147" i="1"/>
  <c r="KD139" i="1"/>
  <c r="KF139" i="1" s="1"/>
  <c r="KC139" i="1"/>
  <c r="DX142" i="1"/>
  <c r="DE143" i="1"/>
  <c r="DX143" i="1"/>
  <c r="DX144" i="1"/>
  <c r="JW144" i="1"/>
  <c r="DY146" i="1"/>
  <c r="LO146" i="1" s="1"/>
  <c r="DE146" i="1"/>
  <c r="GP147" i="1"/>
  <c r="HI147" i="1"/>
  <c r="LH147" i="1"/>
  <c r="LJ147" i="1" s="1"/>
  <c r="EN149" i="1"/>
  <c r="LG152" i="1"/>
  <c r="DX153" i="1"/>
  <c r="DD153" i="1"/>
  <c r="DY153" i="1" s="1"/>
  <c r="LO153" i="1" s="1"/>
  <c r="HB154" i="1"/>
  <c r="HC154" i="1" s="1"/>
  <c r="T167" i="1"/>
  <c r="V167" i="1" s="1"/>
  <c r="V155" i="1"/>
  <c r="AT155" i="1"/>
  <c r="AR167" i="1"/>
  <c r="AT167" i="1" s="1"/>
  <c r="FZ167" i="1"/>
  <c r="FS167" i="1"/>
  <c r="DX124" i="1"/>
  <c r="HR124" i="1"/>
  <c r="S125" i="1"/>
  <c r="AW125" i="1"/>
  <c r="GK125" i="1"/>
  <c r="HL125" i="1"/>
  <c r="JB125" i="1"/>
  <c r="KI125" i="1"/>
  <c r="EO126" i="1"/>
  <c r="GO127" i="1"/>
  <c r="GQ127" i="1" s="1"/>
  <c r="HR127" i="1"/>
  <c r="HA128" i="1"/>
  <c r="HC128" i="1" s="1"/>
  <c r="AU129" i="1"/>
  <c r="AW129" i="1" s="1"/>
  <c r="BC129" i="1"/>
  <c r="GI129" i="1"/>
  <c r="GO129" i="1" s="1"/>
  <c r="GQ129" i="1" s="1"/>
  <c r="BI131" i="1"/>
  <c r="AN132" i="1"/>
  <c r="D134" i="1"/>
  <c r="AB134" i="1"/>
  <c r="AZ134" i="1"/>
  <c r="BH134" i="1"/>
  <c r="BX134" i="1"/>
  <c r="CN134" i="1"/>
  <c r="CP134" i="1" s="1"/>
  <c r="CV134" i="1"/>
  <c r="DL134" i="1"/>
  <c r="DN134" i="1" s="1"/>
  <c r="DT134" i="1"/>
  <c r="ER134" i="1"/>
  <c r="GN134" i="1"/>
  <c r="HL134" i="1"/>
  <c r="JH134" i="1"/>
  <c r="EO135" i="1"/>
  <c r="BU137" i="1"/>
  <c r="AN138" i="1"/>
  <c r="KI139" i="1"/>
  <c r="AN140" i="1"/>
  <c r="EO141" i="1"/>
  <c r="HL142" i="1"/>
  <c r="EO143" i="1"/>
  <c r="LF143" i="1"/>
  <c r="LO143" i="1" s="1"/>
  <c r="DQ147" i="1"/>
  <c r="N149" i="1"/>
  <c r="P149" i="1" s="1"/>
  <c r="BJ149" i="1"/>
  <c r="BL149" i="1" s="1"/>
  <c r="CH149" i="1"/>
  <c r="DF149" i="1"/>
  <c r="ED149" i="1"/>
  <c r="ET149" i="1"/>
  <c r="FC149" i="1" s="1"/>
  <c r="FR149" i="1"/>
  <c r="GA149" i="1" s="1"/>
  <c r="GX149" i="1"/>
  <c r="GZ149" i="1" s="1"/>
  <c r="HV149" i="1"/>
  <c r="JR149" i="1"/>
  <c r="JT149" i="1" s="1"/>
  <c r="KP149" i="1"/>
  <c r="KR149" i="1" s="1"/>
  <c r="C167" i="1"/>
  <c r="M167" i="1"/>
  <c r="BL167" i="1"/>
  <c r="DK155" i="1"/>
  <c r="EL155" i="1"/>
  <c r="EJ167" i="1"/>
  <c r="EL167" i="1" s="1"/>
  <c r="FF167" i="1"/>
  <c r="FO167" i="1" s="1"/>
  <c r="FO155" i="1"/>
  <c r="GE155" i="1"/>
  <c r="IF155" i="1"/>
  <c r="HX155" i="1"/>
  <c r="IM167" i="1"/>
  <c r="JL167" i="1"/>
  <c r="KO167" i="1"/>
  <c r="LA167" i="1"/>
  <c r="IJ156" i="1"/>
  <c r="IW156" i="1"/>
  <c r="IY156" i="1" s="1"/>
  <c r="IH157" i="1"/>
  <c r="HR157" i="1"/>
  <c r="EO158" i="1"/>
  <c r="II158" i="1"/>
  <c r="IX158" i="1" s="1"/>
  <c r="IG158" i="1"/>
  <c r="HU162" i="1"/>
  <c r="JB162" i="1"/>
  <c r="JI162" i="1"/>
  <c r="JK162" i="1" s="1"/>
  <c r="KO162" i="1"/>
  <c r="DB163" i="1"/>
  <c r="CD165" i="1"/>
  <c r="FG165" i="1"/>
  <c r="FN165" i="1"/>
  <c r="FP165" i="1" s="1"/>
  <c r="JK165" i="1"/>
  <c r="JN165" i="1"/>
  <c r="DW166" i="1"/>
  <c r="JC167" i="1"/>
  <c r="JE167" i="1" s="1"/>
  <c r="HP178" i="1"/>
  <c r="HR178" i="1" s="1"/>
  <c r="HO178" i="1"/>
  <c r="FC125" i="1"/>
  <c r="HB125" i="1" s="1"/>
  <c r="FO125" i="1"/>
  <c r="FP125" i="1" s="1"/>
  <c r="GA125" i="1"/>
  <c r="GB125" i="1" s="1"/>
  <c r="HP125" i="1"/>
  <c r="LE125" i="1"/>
  <c r="LG125" i="1" s="1"/>
  <c r="DC126" i="1"/>
  <c r="DE126" i="1" s="1"/>
  <c r="BM129" i="1"/>
  <c r="BO129" i="1" s="1"/>
  <c r="DI129" i="1"/>
  <c r="DL129" i="1" s="1"/>
  <c r="DN129" i="1" s="1"/>
  <c r="EG129" i="1"/>
  <c r="EI129" i="1" s="1"/>
  <c r="HA131" i="1"/>
  <c r="HC131" i="1" s="1"/>
  <c r="AL134" i="1"/>
  <c r="AN134" i="1" s="1"/>
  <c r="IT134" i="1"/>
  <c r="IV134" i="1" s="1"/>
  <c r="LE139" i="1"/>
  <c r="LG139" i="1" s="1"/>
  <c r="HA145" i="1"/>
  <c r="HC145" i="1" s="1"/>
  <c r="X149" i="1"/>
  <c r="Y149" i="1" s="1"/>
  <c r="AV149" i="1"/>
  <c r="AW149" i="1" s="1"/>
  <c r="BT149" i="1"/>
  <c r="BU149" i="1" s="1"/>
  <c r="CR149" i="1"/>
  <c r="DA149" i="1" s="1"/>
  <c r="DP149" i="1"/>
  <c r="DV149" i="1" s="1"/>
  <c r="FL149" i="1"/>
  <c r="FM149" i="1" s="1"/>
  <c r="HH149" i="1"/>
  <c r="HI149" i="1" s="1"/>
  <c r="JD149" i="1"/>
  <c r="JE149" i="1" s="1"/>
  <c r="JL149" i="1"/>
  <c r="KB149" i="1"/>
  <c r="KZ149" i="1"/>
  <c r="LA149" i="1" s="1"/>
  <c r="DC152" i="1"/>
  <c r="DE152" i="1" s="1"/>
  <c r="IX152" i="1"/>
  <c r="HA153" i="1"/>
  <c r="HC153" i="1" s="1"/>
  <c r="CQ167" i="1"/>
  <c r="CZ155" i="1"/>
  <c r="DB155" i="1" s="1"/>
  <c r="DN155" i="1"/>
  <c r="GH155" i="1"/>
  <c r="GO155" i="1"/>
  <c r="GQ155" i="1" s="1"/>
  <c r="GF167" i="1"/>
  <c r="IP167" i="1"/>
  <c r="IT167" i="1"/>
  <c r="DZ159" i="1"/>
  <c r="AN161" i="1"/>
  <c r="DC161" i="1"/>
  <c r="LO164" i="1"/>
  <c r="LE165" i="1"/>
  <c r="KI165" i="1"/>
  <c r="AF167" i="1"/>
  <c r="AH167" i="1" s="1"/>
  <c r="DI167" i="1"/>
  <c r="DK167" i="1" s="1"/>
  <c r="KE167" i="1"/>
  <c r="CC178" i="1"/>
  <c r="BR178" i="1"/>
  <c r="DC124" i="1"/>
  <c r="DE124" i="1" s="1"/>
  <c r="DK127" i="1"/>
  <c r="FN129" i="1"/>
  <c r="FP129" i="1" s="1"/>
  <c r="HB129" i="1"/>
  <c r="HA132" i="1"/>
  <c r="HC132" i="1" s="1"/>
  <c r="AM134" i="1"/>
  <c r="DY134" i="1" s="1"/>
  <c r="EM134" i="1"/>
  <c r="EO134" i="1" s="1"/>
  <c r="IE134" i="1"/>
  <c r="IU134" i="1"/>
  <c r="KC144" i="1"/>
  <c r="DY148" i="1"/>
  <c r="LO148" i="1" s="1"/>
  <c r="JZ148" i="1"/>
  <c r="IM152" i="1"/>
  <c r="Y167" i="1"/>
  <c r="CE167" i="1"/>
  <c r="CG167" i="1" s="1"/>
  <c r="CG155" i="1"/>
  <c r="DA167" i="1"/>
  <c r="DO167" i="1"/>
  <c r="DU155" i="1"/>
  <c r="DQ155" i="1"/>
  <c r="EB167" i="1"/>
  <c r="EC167" i="1" s="1"/>
  <c r="EC155" i="1"/>
  <c r="HG167" i="1"/>
  <c r="HI155" i="1"/>
  <c r="ID155" i="1"/>
  <c r="IB167" i="1"/>
  <c r="ID167" i="1" s="1"/>
  <c r="JQ167" i="1"/>
  <c r="KA167" i="1"/>
  <c r="KC167" i="1" s="1"/>
  <c r="KC155" i="1"/>
  <c r="KQ167" i="1"/>
  <c r="KQ291" i="1" s="1"/>
  <c r="KR155" i="1"/>
  <c r="LJ167" i="1"/>
  <c r="J158" i="1"/>
  <c r="AL158" i="1"/>
  <c r="BI158" i="1"/>
  <c r="DW158" i="1"/>
  <c r="GQ158" i="1"/>
  <c r="CD159" i="1"/>
  <c r="IH159" i="1"/>
  <c r="IG159" i="1"/>
  <c r="DN162" i="1"/>
  <c r="EC162" i="1"/>
  <c r="HR162" i="1"/>
  <c r="JQ162" i="1"/>
  <c r="EO164" i="1"/>
  <c r="LF165" i="1"/>
  <c r="DC165" i="1"/>
  <c r="AQ165" i="1"/>
  <c r="EX165" i="1"/>
  <c r="FV165" i="1"/>
  <c r="GT165" i="1"/>
  <c r="IX165" i="1"/>
  <c r="IP165" i="1"/>
  <c r="LF166" i="1"/>
  <c r="KL166" i="1"/>
  <c r="LG166" i="1"/>
  <c r="IJ170" i="1"/>
  <c r="IW170" i="1"/>
  <c r="IY170" i="1" s="1"/>
  <c r="AY194" i="1"/>
  <c r="AZ171" i="1"/>
  <c r="CU194" i="1"/>
  <c r="CV171" i="1"/>
  <c r="DA171" i="1"/>
  <c r="BC178" i="1"/>
  <c r="DA125" i="1"/>
  <c r="DD125" i="1" s="1"/>
  <c r="DK125" i="1"/>
  <c r="JI125" i="1"/>
  <c r="JK125" i="1" s="1"/>
  <c r="JU125" i="1"/>
  <c r="JW125" i="1" s="1"/>
  <c r="KE125" i="1"/>
  <c r="EL127" i="1"/>
  <c r="DC128" i="1"/>
  <c r="AQ129" i="1"/>
  <c r="HR132" i="1"/>
  <c r="CB134" i="1"/>
  <c r="CZ134" i="1"/>
  <c r="DB134" i="1" s="1"/>
  <c r="EN134" i="1"/>
  <c r="HB134" i="1" s="1"/>
  <c r="HP134" i="1"/>
  <c r="IF134" i="1"/>
  <c r="HB138" i="1"/>
  <c r="HC138" i="1" s="1"/>
  <c r="HB140" i="1"/>
  <c r="HC140" i="1" s="1"/>
  <c r="LD142" i="1"/>
  <c r="HA146" i="1"/>
  <c r="HC146" i="1" s="1"/>
  <c r="IG146" i="1"/>
  <c r="GO147" i="1"/>
  <c r="GQ147" i="1" s="1"/>
  <c r="IG150" i="1"/>
  <c r="LD151" i="1"/>
  <c r="GX155" i="1"/>
  <c r="GZ154" i="1"/>
  <c r="KJ167" i="1"/>
  <c r="KL167" i="1" s="1"/>
  <c r="G155" i="1"/>
  <c r="AO167" i="1"/>
  <c r="AZ167" i="1"/>
  <c r="BF155" i="1"/>
  <c r="CS155" i="1"/>
  <c r="EF167" i="1"/>
  <c r="EM167" i="1"/>
  <c r="GI167" i="1"/>
  <c r="GK167" i="1" s="1"/>
  <c r="GK155" i="1"/>
  <c r="KU155" i="1"/>
  <c r="LN156" i="1"/>
  <c r="DZ156" i="1"/>
  <c r="LE157" i="1"/>
  <c r="LG157" i="1" s="1"/>
  <c r="KL157" i="1"/>
  <c r="CD158" i="1"/>
  <c r="DN158" i="1"/>
  <c r="IP158" i="1"/>
  <c r="IT158" i="1"/>
  <c r="IV158" i="1" s="1"/>
  <c r="HA160" i="1"/>
  <c r="HC160" i="1" s="1"/>
  <c r="AM162" i="1"/>
  <c r="DY162" i="1" s="1"/>
  <c r="LO162" i="1" s="1"/>
  <c r="HB162" i="1"/>
  <c r="FD162" i="1"/>
  <c r="GB162" i="1"/>
  <c r="HO167" i="1"/>
  <c r="KS167" i="1"/>
  <c r="KU167" i="1" s="1"/>
  <c r="DY168" i="1"/>
  <c r="LO168" i="1" s="1"/>
  <c r="BI168" i="1"/>
  <c r="LO181" i="1"/>
  <c r="AT125" i="1"/>
  <c r="IM125" i="1"/>
  <c r="S127" i="1"/>
  <c r="CS134" i="1"/>
  <c r="DD144" i="1"/>
  <c r="DY144" i="1" s="1"/>
  <c r="LO144" i="1" s="1"/>
  <c r="FB147" i="1"/>
  <c r="FD147" i="1" s="1"/>
  <c r="FZ147" i="1"/>
  <c r="GB147" i="1" s="1"/>
  <c r="HB150" i="1"/>
  <c r="LE155" i="1"/>
  <c r="KK167" i="1"/>
  <c r="AL155" i="1"/>
  <c r="AN155" i="1" s="1"/>
  <c r="BO155" i="1"/>
  <c r="CN167" i="1"/>
  <c r="EN155" i="1"/>
  <c r="HB155" i="1" s="1"/>
  <c r="EF155" i="1"/>
  <c r="FA155" i="1"/>
  <c r="EZ167" i="1"/>
  <c r="FA167" i="1" s="1"/>
  <c r="FY167" i="1"/>
  <c r="GW167" i="1"/>
  <c r="HJ167" i="1"/>
  <c r="HP155" i="1"/>
  <c r="HR155" i="1" s="1"/>
  <c r="HU167" i="1"/>
  <c r="IE155" i="1"/>
  <c r="IG155" i="1" s="1"/>
  <c r="JF167" i="1"/>
  <c r="JH167" i="1" s="1"/>
  <c r="JH155" i="1"/>
  <c r="JT167" i="1"/>
  <c r="KF155" i="1"/>
  <c r="FD156" i="1"/>
  <c r="JW157" i="1"/>
  <c r="CC158" i="1"/>
  <c r="DD158" i="1" s="1"/>
  <c r="CS158" i="1"/>
  <c r="IW158" i="1"/>
  <c r="IH158" i="1"/>
  <c r="IJ158" i="1" s="1"/>
  <c r="HR158" i="1"/>
  <c r="IW160" i="1"/>
  <c r="IY160" i="1" s="1"/>
  <c r="IJ160" i="1"/>
  <c r="IY161" i="1"/>
  <c r="M162" i="1"/>
  <c r="CB162" i="1"/>
  <c r="CD162" i="1" s="1"/>
  <c r="BR162" i="1"/>
  <c r="CP162" i="1"/>
  <c r="IS162" i="1"/>
  <c r="JW162" i="1"/>
  <c r="IJ164" i="1"/>
  <c r="IW164" i="1"/>
  <c r="IY164" i="1" s="1"/>
  <c r="J165" i="1"/>
  <c r="HB165" i="1"/>
  <c r="IV165" i="1"/>
  <c r="LJ165" i="1"/>
  <c r="DX166" i="1"/>
  <c r="DE166" i="1"/>
  <c r="HW167" i="1"/>
  <c r="IF167" i="1" s="1"/>
  <c r="KH155" i="1"/>
  <c r="KL154" i="1"/>
  <c r="AM167" i="1"/>
  <c r="S167" i="1"/>
  <c r="AB167" i="1"/>
  <c r="AQ155" i="1"/>
  <c r="AZ155" i="1"/>
  <c r="BH155" i="1"/>
  <c r="DD155" i="1" s="1"/>
  <c r="DY155" i="1" s="1"/>
  <c r="BP167" i="1"/>
  <c r="BR155" i="1"/>
  <c r="CB155" i="1"/>
  <c r="CD155" i="1" s="1"/>
  <c r="CA167" i="1"/>
  <c r="CI167" i="1"/>
  <c r="CO167" i="1" s="1"/>
  <c r="CO155" i="1"/>
  <c r="CP155" i="1" s="1"/>
  <c r="CJ155" i="1"/>
  <c r="DL167" i="1"/>
  <c r="DN167" i="1" s="1"/>
  <c r="DH167" i="1"/>
  <c r="EI167" i="1"/>
  <c r="FD155" i="1"/>
  <c r="FC155" i="1"/>
  <c r="FY155" i="1"/>
  <c r="FX167" i="1"/>
  <c r="FX291" i="1" s="1"/>
  <c r="GV167" i="1"/>
  <c r="GW155" i="1"/>
  <c r="HQ167" i="1"/>
  <c r="II167" i="1" s="1"/>
  <c r="HT167" i="1"/>
  <c r="HT291" i="1" s="1"/>
  <c r="HU155" i="1"/>
  <c r="IS155" i="1"/>
  <c r="IR167" i="1"/>
  <c r="IS167" i="1" s="1"/>
  <c r="JS167" i="1"/>
  <c r="JS291" i="1" s="1"/>
  <c r="JT155" i="1"/>
  <c r="KI155" i="1"/>
  <c r="LM167" i="1"/>
  <c r="LO156" i="1"/>
  <c r="DX157" i="1"/>
  <c r="DE157" i="1"/>
  <c r="IG157" i="1"/>
  <c r="BU158" i="1"/>
  <c r="FO158" i="1"/>
  <c r="HB158" i="1" s="1"/>
  <c r="KF158" i="1"/>
  <c r="HC161" i="1"/>
  <c r="HF162" i="1"/>
  <c r="LF162" i="1"/>
  <c r="KX162" i="1"/>
  <c r="LB162" i="1"/>
  <c r="LD162" i="1" s="1"/>
  <c r="DD163" i="1"/>
  <c r="DY163" i="1" s="1"/>
  <c r="LO163" i="1" s="1"/>
  <c r="AM165" i="1"/>
  <c r="BH165" i="1"/>
  <c r="DD165" i="1" s="1"/>
  <c r="JW165" i="1"/>
  <c r="KL165" i="1"/>
  <c r="DY166" i="1"/>
  <c r="LO166" i="1" s="1"/>
  <c r="HA166" i="1"/>
  <c r="LO169" i="1"/>
  <c r="HC169" i="1"/>
  <c r="BI156" i="1"/>
  <c r="AN157" i="1"/>
  <c r="BR158" i="1"/>
  <c r="FB158" i="1"/>
  <c r="FD158" i="1" s="1"/>
  <c r="FZ158" i="1"/>
  <c r="GB158" i="1" s="1"/>
  <c r="GH158" i="1"/>
  <c r="HF158" i="1"/>
  <c r="JB158" i="1"/>
  <c r="JZ158" i="1"/>
  <c r="KX158" i="1"/>
  <c r="HR161" i="1"/>
  <c r="J162" i="1"/>
  <c r="FN162" i="1"/>
  <c r="FP162" i="1" s="1"/>
  <c r="IP162" i="1"/>
  <c r="JN162" i="1"/>
  <c r="BC165" i="1"/>
  <c r="EM165" i="1"/>
  <c r="EU165" i="1"/>
  <c r="FS165" i="1"/>
  <c r="IE165" i="1"/>
  <c r="IG165" i="1" s="1"/>
  <c r="AN166" i="1"/>
  <c r="GC167" i="1"/>
  <c r="GE167" i="1" s="1"/>
  <c r="JA167" i="1"/>
  <c r="JJ167" i="1" s="1"/>
  <c r="DX168" i="1"/>
  <c r="LG169" i="1"/>
  <c r="GB170" i="1"/>
  <c r="EA194" i="1"/>
  <c r="EC171" i="1"/>
  <c r="FB171" i="1"/>
  <c r="EY194" i="1"/>
  <c r="FA194" i="1" s="1"/>
  <c r="FA171" i="1"/>
  <c r="JO194" i="1"/>
  <c r="JQ194" i="1" s="1"/>
  <c r="JQ171" i="1"/>
  <c r="JU171" i="1"/>
  <c r="KO171" i="1"/>
  <c r="LK194" i="1"/>
  <c r="LM194" i="1" s="1"/>
  <c r="LM171" i="1"/>
  <c r="LG174" i="1"/>
  <c r="JK175" i="1"/>
  <c r="FN176" i="1"/>
  <c r="FP176" i="1" s="1"/>
  <c r="FJ176" i="1"/>
  <c r="FH178" i="1"/>
  <c r="EU178" i="1"/>
  <c r="HB179" i="1"/>
  <c r="HC179" i="1" s="1"/>
  <c r="LA155" i="1"/>
  <c r="BI157" i="1"/>
  <c r="BC158" i="1"/>
  <c r="KI158" i="1"/>
  <c r="AN159" i="1"/>
  <c r="DC160" i="1"/>
  <c r="DE160" i="1" s="1"/>
  <c r="EO161" i="1"/>
  <c r="AQ162" i="1"/>
  <c r="HR163" i="1"/>
  <c r="HA164" i="1"/>
  <c r="HC164" i="1" s="1"/>
  <c r="KI164" i="1"/>
  <c r="P165" i="1"/>
  <c r="CJ165" i="1"/>
  <c r="DH165" i="1"/>
  <c r="BI166" i="1"/>
  <c r="JX167" i="1"/>
  <c r="DC168" i="1"/>
  <c r="DE168" i="1" s="1"/>
  <c r="FP169" i="1"/>
  <c r="IH169" i="1"/>
  <c r="EO170" i="1"/>
  <c r="LG170" i="1"/>
  <c r="AA194" i="1"/>
  <c r="AB171" i="1"/>
  <c r="HL171" i="1"/>
  <c r="HK194" i="1"/>
  <c r="HQ194" i="1" s="1"/>
  <c r="HQ171" i="1"/>
  <c r="AN175" i="1"/>
  <c r="DX175" i="1"/>
  <c r="DE175" i="1"/>
  <c r="DC177" i="1"/>
  <c r="BI177" i="1"/>
  <c r="GH178" i="1"/>
  <c r="JK178" i="1"/>
  <c r="HC180" i="1"/>
  <c r="J194" i="1"/>
  <c r="HA197" i="1"/>
  <c r="EO197" i="1"/>
  <c r="EI155" i="1"/>
  <c r="FG155" i="1"/>
  <c r="IA155" i="1"/>
  <c r="II155" i="1"/>
  <c r="IX155" i="1" s="1"/>
  <c r="LC155" i="1"/>
  <c r="LD155" i="1" s="1"/>
  <c r="HR156" i="1"/>
  <c r="AW158" i="1"/>
  <c r="KG162" i="1"/>
  <c r="LE164" i="1"/>
  <c r="LG164" i="1" s="1"/>
  <c r="JP167" i="1"/>
  <c r="KV167" i="1"/>
  <c r="DW168" i="1"/>
  <c r="HA168" i="1"/>
  <c r="HC168" i="1" s="1"/>
  <c r="BI170" i="1"/>
  <c r="DN170" i="1"/>
  <c r="K194" i="1"/>
  <c r="M194" i="1" s="1"/>
  <c r="AL171" i="1"/>
  <c r="M171" i="1"/>
  <c r="EQ194" i="1"/>
  <c r="ER171" i="1"/>
  <c r="IT171" i="1"/>
  <c r="IS171" i="1"/>
  <c r="LG172" i="1"/>
  <c r="DE173" i="1"/>
  <c r="LG173" i="1"/>
  <c r="DY177" i="1"/>
  <c r="LO177" i="1" s="1"/>
  <c r="CD177" i="1"/>
  <c r="FS178" i="1"/>
  <c r="FZ178" i="1"/>
  <c r="JB178" i="1"/>
  <c r="LD178" i="1"/>
  <c r="BI179" i="1"/>
  <c r="DD179" i="1"/>
  <c r="DY179" i="1" s="1"/>
  <c r="IJ180" i="1"/>
  <c r="IW180" i="1"/>
  <c r="IY180" i="1" s="1"/>
  <c r="DE209" i="1"/>
  <c r="DX209" i="1"/>
  <c r="HB157" i="1"/>
  <c r="LO157" i="1" s="1"/>
  <c r="HA159" i="1"/>
  <c r="HC159" i="1" s="1"/>
  <c r="DD161" i="1"/>
  <c r="DY161" i="1" s="1"/>
  <c r="LO161" i="1" s="1"/>
  <c r="AL162" i="1"/>
  <c r="AN162" i="1" s="1"/>
  <c r="DC163" i="1"/>
  <c r="HB166" i="1"/>
  <c r="ES167" i="1"/>
  <c r="BW194" i="1"/>
  <c r="BX171" i="1"/>
  <c r="CC171" i="1"/>
  <c r="GG194" i="1"/>
  <c r="GH194" i="1" s="1"/>
  <c r="HS194" i="1"/>
  <c r="HU194" i="1" s="1"/>
  <c r="HU171" i="1"/>
  <c r="IJ172" i="1"/>
  <c r="IW172" i="1"/>
  <c r="IY172" i="1" s="1"/>
  <c r="FB176" i="1"/>
  <c r="FD176" i="1" s="1"/>
  <c r="EV178" i="1"/>
  <c r="EX176" i="1"/>
  <c r="FZ176" i="1"/>
  <c r="GB176" i="1" s="1"/>
  <c r="FT178" i="1"/>
  <c r="FV176" i="1"/>
  <c r="IH177" i="1"/>
  <c r="IG177" i="1"/>
  <c r="CP178" i="1"/>
  <c r="AR192" i="1"/>
  <c r="AT192" i="1" s="1"/>
  <c r="AT189" i="1"/>
  <c r="DC189" i="1"/>
  <c r="JI155" i="1"/>
  <c r="JK155" i="1" s="1"/>
  <c r="KO155" i="1"/>
  <c r="LM155" i="1"/>
  <c r="AQ158" i="1"/>
  <c r="CM158" i="1"/>
  <c r="DK158" i="1"/>
  <c r="FG158" i="1"/>
  <c r="HR159" i="1"/>
  <c r="IG160" i="1"/>
  <c r="LD160" i="1"/>
  <c r="G162" i="1"/>
  <c r="CA162" i="1"/>
  <c r="CY162" i="1"/>
  <c r="EM162" i="1"/>
  <c r="EU162" i="1"/>
  <c r="FS162" i="1"/>
  <c r="HO162" i="1"/>
  <c r="IE162" i="1"/>
  <c r="IG162" i="1" s="1"/>
  <c r="JH165" i="1"/>
  <c r="DX169" i="1"/>
  <c r="GU194" i="1"/>
  <c r="GW194" i="1" s="1"/>
  <c r="GW171" i="1"/>
  <c r="JG194" i="1"/>
  <c r="JJ171" i="1"/>
  <c r="JH171" i="1"/>
  <c r="DY174" i="1"/>
  <c r="LO174" i="1" s="1"/>
  <c r="BM178" i="1"/>
  <c r="BO178" i="1" s="1"/>
  <c r="BO177" i="1"/>
  <c r="AT178" i="1"/>
  <c r="DD178" i="1"/>
  <c r="DW178" i="1"/>
  <c r="IW179" i="1"/>
  <c r="IY179" i="1" s="1"/>
  <c r="IJ179" i="1"/>
  <c r="LO180" i="1"/>
  <c r="DV155" i="1"/>
  <c r="FZ155" i="1"/>
  <c r="GB155" i="1" s="1"/>
  <c r="IT155" i="1"/>
  <c r="IV155" i="1" s="1"/>
  <c r="JB155" i="1"/>
  <c r="DT158" i="1"/>
  <c r="GN158" i="1"/>
  <c r="JH158" i="1"/>
  <c r="HR160" i="1"/>
  <c r="JT162" i="1"/>
  <c r="IS165" i="1"/>
  <c r="GB169" i="1"/>
  <c r="DB170" i="1"/>
  <c r="C194" i="1"/>
  <c r="D171" i="1"/>
  <c r="AI194" i="1"/>
  <c r="AK194" i="1" s="1"/>
  <c r="AK171" i="1"/>
  <c r="FW194" i="1"/>
  <c r="FY194" i="1" s="1"/>
  <c r="FZ171" i="1"/>
  <c r="FY171" i="1"/>
  <c r="JK172" i="1"/>
  <c r="IJ175" i="1"/>
  <c r="IW175" i="1"/>
  <c r="IY175" i="1" s="1"/>
  <c r="DX176" i="1"/>
  <c r="EM178" i="1"/>
  <c r="IW176" i="1"/>
  <c r="IY176" i="1" s="1"/>
  <c r="IH178" i="1"/>
  <c r="IJ178" i="1" s="1"/>
  <c r="LE178" i="1"/>
  <c r="LG178" i="1" s="1"/>
  <c r="KI178" i="1"/>
  <c r="IH168" i="1"/>
  <c r="HR168" i="1"/>
  <c r="BI171" i="1"/>
  <c r="CE194" i="1"/>
  <c r="CG194" i="1" s="1"/>
  <c r="CG171" i="1"/>
  <c r="DA194" i="1"/>
  <c r="DS194" i="1"/>
  <c r="DV194" i="1" s="1"/>
  <c r="DV171" i="1"/>
  <c r="DT171" i="1"/>
  <c r="LO172" i="1"/>
  <c r="IW173" i="1"/>
  <c r="IY173" i="1" s="1"/>
  <c r="IJ173" i="1"/>
  <c r="KF174" i="1"/>
  <c r="EH178" i="1"/>
  <c r="EN178" i="1" s="1"/>
  <c r="EN176" i="1"/>
  <c r="HB176" i="1" s="1"/>
  <c r="CB178" i="1"/>
  <c r="CD178" i="1" s="1"/>
  <c r="CA178" i="1"/>
  <c r="CZ178" i="1"/>
  <c r="DB178" i="1" s="1"/>
  <c r="CY178" i="1"/>
  <c r="S194" i="1"/>
  <c r="EG194" i="1"/>
  <c r="EW194" i="1"/>
  <c r="FG194" i="1"/>
  <c r="GC194" i="1"/>
  <c r="GE194" i="1" s="1"/>
  <c r="DD176" i="1"/>
  <c r="DE176" i="1" s="1"/>
  <c r="IQ178" i="1"/>
  <c r="IS178" i="1" s="1"/>
  <c r="AN179" i="1"/>
  <c r="DX179" i="1"/>
  <c r="DZ180" i="1"/>
  <c r="HC183" i="1"/>
  <c r="II183" i="1"/>
  <c r="IX183" i="1" s="1"/>
  <c r="LO183" i="1" s="1"/>
  <c r="CN185" i="1"/>
  <c r="CP185" i="1" s="1"/>
  <c r="CJ185" i="1"/>
  <c r="DA185" i="1"/>
  <c r="DW185" i="1"/>
  <c r="GQ185" i="1"/>
  <c r="KF185" i="1"/>
  <c r="KF186" i="1"/>
  <c r="FO189" i="1"/>
  <c r="FP189" i="1" s="1"/>
  <c r="FI192" i="1"/>
  <c r="FJ189" i="1"/>
  <c r="HA190" i="1"/>
  <c r="HC190" i="1" s="1"/>
  <c r="GQ190" i="1"/>
  <c r="II196" i="1"/>
  <c r="IX196" i="1" s="1"/>
  <c r="D194" i="1"/>
  <c r="J171" i="1"/>
  <c r="R194" i="1"/>
  <c r="AM194" i="1" s="1"/>
  <c r="AB194" i="1"/>
  <c r="AH171" i="1"/>
  <c r="AP194" i="1"/>
  <c r="AZ194" i="1"/>
  <c r="BF171" i="1"/>
  <c r="BN194" i="1"/>
  <c r="BN291" i="1" s="1"/>
  <c r="BX194" i="1"/>
  <c r="CV194" i="1"/>
  <c r="DT194" i="1"/>
  <c r="ER194" i="1"/>
  <c r="EX171" i="1"/>
  <c r="FN171" i="1"/>
  <c r="FV171" i="1"/>
  <c r="GN194" i="1"/>
  <c r="GT171" i="1"/>
  <c r="HP194" i="1"/>
  <c r="HR194" i="1" s="1"/>
  <c r="HL194" i="1"/>
  <c r="IP171" i="1"/>
  <c r="JH194" i="1"/>
  <c r="JN171" i="1"/>
  <c r="JV171" i="1"/>
  <c r="KL171" i="1"/>
  <c r="LB171" i="1"/>
  <c r="LD171" i="1" s="1"/>
  <c r="LJ171" i="1"/>
  <c r="HA172" i="1"/>
  <c r="HC172" i="1" s="1"/>
  <c r="DC174" i="1"/>
  <c r="DE174" i="1" s="1"/>
  <c r="GK175" i="1"/>
  <c r="HA175" i="1"/>
  <c r="HC175" i="1" s="1"/>
  <c r="GP176" i="1"/>
  <c r="GQ176" i="1" s="1"/>
  <c r="DD177" i="1"/>
  <c r="IM177" i="1"/>
  <c r="D178" i="1"/>
  <c r="HL178" i="1"/>
  <c r="IR178" i="1"/>
  <c r="IU178" i="1" s="1"/>
  <c r="IX178" i="1" s="1"/>
  <c r="LD179" i="1"/>
  <c r="DN180" i="1"/>
  <c r="IG183" i="1"/>
  <c r="DY184" i="1"/>
  <c r="LO184" i="1" s="1"/>
  <c r="DX184" i="1"/>
  <c r="DE184" i="1"/>
  <c r="AE185" i="1"/>
  <c r="LG185" i="1"/>
  <c r="HB186" i="1"/>
  <c r="GB186" i="1"/>
  <c r="DE188" i="1"/>
  <c r="DN191" i="1"/>
  <c r="S192" i="1"/>
  <c r="EX192" i="1"/>
  <c r="JW192" i="1"/>
  <c r="IJ193" i="1"/>
  <c r="IW193" i="1"/>
  <c r="IY193" i="1" s="1"/>
  <c r="EM198" i="1"/>
  <c r="EG206" i="1"/>
  <c r="EI206" i="1" s="1"/>
  <c r="EI198" i="1"/>
  <c r="AR194" i="1"/>
  <c r="BH171" i="1"/>
  <c r="DD171" i="1" s="1"/>
  <c r="CN171" i="1"/>
  <c r="CP171" i="1" s="1"/>
  <c r="DL171" i="1"/>
  <c r="DN171" i="1" s="1"/>
  <c r="FH194" i="1"/>
  <c r="GO194" i="1"/>
  <c r="ID194" i="1"/>
  <c r="IR194" i="1"/>
  <c r="IU194" i="1" s="1"/>
  <c r="JI194" i="1"/>
  <c r="LB194" i="1"/>
  <c r="LD194" i="1" s="1"/>
  <c r="DX173" i="1"/>
  <c r="HR173" i="1"/>
  <c r="LD173" i="1"/>
  <c r="GO175" i="1"/>
  <c r="GQ175" i="1" s="1"/>
  <c r="EI176" i="1"/>
  <c r="AL178" i="1"/>
  <c r="AN178" i="1" s="1"/>
  <c r="GX178" i="1"/>
  <c r="GZ178" i="1" s="1"/>
  <c r="HF178" i="1"/>
  <c r="JZ178" i="1"/>
  <c r="KX178" i="1"/>
  <c r="DC179" i="1"/>
  <c r="DE179" i="1" s="1"/>
  <c r="LE179" i="1"/>
  <c r="LG179" i="1" s="1"/>
  <c r="DB180" i="1"/>
  <c r="LD180" i="1"/>
  <c r="DY182" i="1"/>
  <c r="LO182" i="1" s="1"/>
  <c r="DC182" i="1"/>
  <c r="DE182" i="1" s="1"/>
  <c r="IY182" i="1"/>
  <c r="BI185" i="1"/>
  <c r="CY185" i="1"/>
  <c r="HX185" i="1"/>
  <c r="IE185" i="1"/>
  <c r="IG185" i="1" s="1"/>
  <c r="CP186" i="1"/>
  <c r="IJ186" i="1"/>
  <c r="DX187" i="1"/>
  <c r="DE187" i="1"/>
  <c r="DN187" i="1"/>
  <c r="DX190" i="1"/>
  <c r="DE190" i="1"/>
  <c r="IJ190" i="1"/>
  <c r="IW190" i="1"/>
  <c r="IY190" i="1" s="1"/>
  <c r="AM192" i="1"/>
  <c r="AN192" i="1" s="1"/>
  <c r="DM192" i="1"/>
  <c r="DC170" i="1"/>
  <c r="DE170" i="1" s="1"/>
  <c r="FJ170" i="1"/>
  <c r="E194" i="1"/>
  <c r="U194" i="1"/>
  <c r="V194" i="1" s="1"/>
  <c r="AC194" i="1"/>
  <c r="AS194" i="1"/>
  <c r="BA194" i="1"/>
  <c r="BQ194" i="1"/>
  <c r="CC194" i="1" s="1"/>
  <c r="BY194" i="1"/>
  <c r="CA194" i="1" s="1"/>
  <c r="CO171" i="1"/>
  <c r="CW194" i="1"/>
  <c r="CY194" i="1" s="1"/>
  <c r="DM171" i="1"/>
  <c r="DU171" i="1"/>
  <c r="DW171" i="1" s="1"/>
  <c r="EK194" i="1"/>
  <c r="EL194" i="1" s="1"/>
  <c r="ES194" i="1"/>
  <c r="FI171" i="1"/>
  <c r="FQ194" i="1"/>
  <c r="GO171" i="1"/>
  <c r="GQ171" i="1" s="1"/>
  <c r="HE194" i="1"/>
  <c r="HM194" i="1"/>
  <c r="HO194" i="1" s="1"/>
  <c r="IC194" i="1"/>
  <c r="IK194" i="1"/>
  <c r="JA194" i="1"/>
  <c r="JJ194" i="1" s="1"/>
  <c r="JI171" i="1"/>
  <c r="JK171" i="1" s="1"/>
  <c r="JY194" i="1"/>
  <c r="KE194" i="1" s="1"/>
  <c r="KW194" i="1"/>
  <c r="LC194" i="1" s="1"/>
  <c r="LE171" i="1"/>
  <c r="LG171" i="1" s="1"/>
  <c r="HA177" i="1"/>
  <c r="HC177" i="1" s="1"/>
  <c r="AT179" i="1"/>
  <c r="LE181" i="1"/>
  <c r="LG181" i="1" s="1"/>
  <c r="LD181" i="1"/>
  <c r="LG182" i="1"/>
  <c r="IH183" i="1"/>
  <c r="HR183" i="1"/>
  <c r="EF185" i="1"/>
  <c r="EM185" i="1"/>
  <c r="EO185" i="1" s="1"/>
  <c r="IL185" i="1"/>
  <c r="IM185" i="1" s="1"/>
  <c r="HC188" i="1"/>
  <c r="IV188" i="1"/>
  <c r="CP189" i="1"/>
  <c r="KD190" i="1"/>
  <c r="KF190" i="1" s="1"/>
  <c r="JX192" i="1"/>
  <c r="JX194" i="1" s="1"/>
  <c r="JZ190" i="1"/>
  <c r="DN192" i="1"/>
  <c r="ER192" i="1"/>
  <c r="FG192" i="1"/>
  <c r="HA193" i="1"/>
  <c r="HC193" i="1" s="1"/>
  <c r="CS206" i="1"/>
  <c r="CZ206" i="1"/>
  <c r="AD194" i="1"/>
  <c r="BH194" i="1"/>
  <c r="CN194" i="1"/>
  <c r="DL194" i="1"/>
  <c r="EM194" i="1"/>
  <c r="FC194" i="1"/>
  <c r="HX194" i="1"/>
  <c r="IE194" i="1"/>
  <c r="IL194" i="1"/>
  <c r="KH194" i="1"/>
  <c r="LF171" i="1"/>
  <c r="DC172" i="1"/>
  <c r="HA174" i="1"/>
  <c r="HC174" i="1" s="1"/>
  <c r="BD178" i="1"/>
  <c r="BF178" i="1" s="1"/>
  <c r="FP179" i="1"/>
  <c r="DE180" i="1"/>
  <c r="DC183" i="1"/>
  <c r="DL185" i="1"/>
  <c r="DN185" i="1" s="1"/>
  <c r="DH185" i="1"/>
  <c r="GB185" i="1"/>
  <c r="FO192" i="1"/>
  <c r="FP192" i="1" s="1"/>
  <c r="HP192" i="1"/>
  <c r="HL192" i="1"/>
  <c r="DX197" i="1"/>
  <c r="DX205" i="1"/>
  <c r="LD169" i="1"/>
  <c r="G171" i="1"/>
  <c r="Y194" i="1"/>
  <c r="AE171" i="1"/>
  <c r="AM171" i="1"/>
  <c r="DY171" i="1" s="1"/>
  <c r="AW194" i="1"/>
  <c r="BC171" i="1"/>
  <c r="BU194" i="1"/>
  <c r="CA171" i="1"/>
  <c r="CO194" i="1"/>
  <c r="CS194" i="1"/>
  <c r="CY171" i="1"/>
  <c r="DM194" i="1"/>
  <c r="DU194" i="1"/>
  <c r="DQ194" i="1"/>
  <c r="EM171" i="1"/>
  <c r="EO171" i="1" s="1"/>
  <c r="EU171" i="1"/>
  <c r="FC171" i="1"/>
  <c r="FM194" i="1"/>
  <c r="FS171" i="1"/>
  <c r="GA171" i="1"/>
  <c r="GI194" i="1"/>
  <c r="HI194" i="1"/>
  <c r="HO171" i="1"/>
  <c r="IF194" i="1"/>
  <c r="IE171" i="1"/>
  <c r="IM171" i="1"/>
  <c r="IU171" i="1"/>
  <c r="JE194" i="1"/>
  <c r="KC194" i="1"/>
  <c r="KI171" i="1"/>
  <c r="LA194" i="1"/>
  <c r="HR174" i="1"/>
  <c r="GE175" i="1"/>
  <c r="IS176" i="1"/>
  <c r="LD177" i="1"/>
  <c r="EW178" i="1"/>
  <c r="FC178" i="1" s="1"/>
  <c r="FU178" i="1"/>
  <c r="FU194" i="1" s="1"/>
  <c r="HI178" i="1"/>
  <c r="JU178" i="1"/>
  <c r="JW178" i="1" s="1"/>
  <c r="EO179" i="1"/>
  <c r="HR179" i="1"/>
  <c r="CP181" i="1"/>
  <c r="HC184" i="1"/>
  <c r="G185" i="1"/>
  <c r="AM185" i="1"/>
  <c r="CC185" i="1"/>
  <c r="DD185" i="1" s="1"/>
  <c r="EU185" i="1"/>
  <c r="FP185" i="1"/>
  <c r="HL185" i="1"/>
  <c r="DX186" i="1"/>
  <c r="IW187" i="1"/>
  <c r="IY187" i="1" s="1"/>
  <c r="BI189" i="1"/>
  <c r="IJ189" i="1"/>
  <c r="IW189" i="1"/>
  <c r="IY189" i="1" s="1"/>
  <c r="IJ191" i="1"/>
  <c r="IW191" i="1"/>
  <c r="IY191" i="1" s="1"/>
  <c r="CO192" i="1"/>
  <c r="DD192" i="1" s="1"/>
  <c r="DU192" i="1"/>
  <c r="DW192" i="1" s="1"/>
  <c r="FJ192" i="1"/>
  <c r="IF192" i="1"/>
  <c r="IG192" i="1" s="1"/>
  <c r="FY198" i="1"/>
  <c r="FW206" i="1"/>
  <c r="FY206" i="1" s="1"/>
  <c r="GK198" i="1"/>
  <c r="P171" i="1"/>
  <c r="BL171" i="1"/>
  <c r="CB171" i="1"/>
  <c r="CD171" i="1" s="1"/>
  <c r="CJ171" i="1"/>
  <c r="CZ171" i="1"/>
  <c r="DB171" i="1" s="1"/>
  <c r="DH171" i="1"/>
  <c r="EF171" i="1"/>
  <c r="EN171" i="1"/>
  <c r="EV194" i="1"/>
  <c r="EX194" i="1" s="1"/>
  <c r="FT194" i="1"/>
  <c r="GJ194" i="1"/>
  <c r="GT194" i="1"/>
  <c r="GZ171" i="1"/>
  <c r="II194" i="1"/>
  <c r="HP171" i="1"/>
  <c r="HX171" i="1"/>
  <c r="IF171" i="1"/>
  <c r="IP194" i="1"/>
  <c r="JN194" i="1"/>
  <c r="JT171" i="1"/>
  <c r="KL194" i="1"/>
  <c r="KR171" i="1"/>
  <c r="LJ194" i="1"/>
  <c r="EO176" i="1"/>
  <c r="LM178" i="1"/>
  <c r="BI180" i="1"/>
  <c r="HR180" i="1"/>
  <c r="AN181" i="1"/>
  <c r="DX181" i="1"/>
  <c r="DW181" i="1"/>
  <c r="HB181" i="1"/>
  <c r="GB181" i="1"/>
  <c r="IH181" i="1"/>
  <c r="HR181" i="1"/>
  <c r="DX182" i="1"/>
  <c r="AN182" i="1"/>
  <c r="LG183" i="1"/>
  <c r="HB185" i="1"/>
  <c r="FS185" i="1"/>
  <c r="HO185" i="1"/>
  <c r="DY186" i="1"/>
  <c r="LO186" i="1" s="1"/>
  <c r="DD186" i="1"/>
  <c r="DE186" i="1" s="1"/>
  <c r="DB187" i="1"/>
  <c r="DX188" i="1"/>
  <c r="IX188" i="1"/>
  <c r="LO188" i="1" s="1"/>
  <c r="DD189" i="1"/>
  <c r="DY189" i="1" s="1"/>
  <c r="D192" i="1"/>
  <c r="CP192" i="1"/>
  <c r="EN192" i="1"/>
  <c r="HB192" i="1" s="1"/>
  <c r="LF192" i="1"/>
  <c r="DH194" i="1"/>
  <c r="IY196" i="1"/>
  <c r="IU198" i="1"/>
  <c r="IV198" i="1" s="1"/>
  <c r="IO206" i="1"/>
  <c r="IU206" i="1" s="1"/>
  <c r="IP198" i="1"/>
  <c r="HA181" i="1"/>
  <c r="HC181" i="1" s="1"/>
  <c r="EO183" i="1"/>
  <c r="LD183" i="1"/>
  <c r="BI184" i="1"/>
  <c r="GB184" i="1"/>
  <c r="BC185" i="1"/>
  <c r="KI185" i="1"/>
  <c r="AN186" i="1"/>
  <c r="EO188" i="1"/>
  <c r="IH188" i="1"/>
  <c r="AQ192" i="1"/>
  <c r="CM192" i="1"/>
  <c r="DK192" i="1"/>
  <c r="EI192" i="1"/>
  <c r="IA192" i="1"/>
  <c r="KM192" i="1"/>
  <c r="KO192" i="1" s="1"/>
  <c r="HR193" i="1"/>
  <c r="IX195" i="1"/>
  <c r="LO195" i="1" s="1"/>
  <c r="DN196" i="1"/>
  <c r="HA196" i="1"/>
  <c r="HC196" i="1" s="1"/>
  <c r="FV198" i="1"/>
  <c r="FT206" i="1"/>
  <c r="FV206" i="1" s="1"/>
  <c r="KH206" i="1"/>
  <c r="KI198" i="1"/>
  <c r="LF198" i="1"/>
  <c r="S206" i="1"/>
  <c r="AQ206" i="1"/>
  <c r="CG198" i="1"/>
  <c r="CE206" i="1"/>
  <c r="CG206" i="1" s="1"/>
  <c r="DA206" i="1"/>
  <c r="IS198" i="1"/>
  <c r="IQ206" i="1"/>
  <c r="IS206" i="1" s="1"/>
  <c r="KU206" i="1"/>
  <c r="IJ199" i="1"/>
  <c r="IW199" i="1"/>
  <c r="IY199" i="1" s="1"/>
  <c r="LG199" i="1"/>
  <c r="DN201" i="1"/>
  <c r="JU202" i="1"/>
  <c r="JW202" i="1" s="1"/>
  <c r="JQ202" i="1"/>
  <c r="IH203" i="1"/>
  <c r="HR203" i="1"/>
  <c r="JK205" i="1"/>
  <c r="DT206" i="1"/>
  <c r="DZ214" i="1"/>
  <c r="FF261" i="1"/>
  <c r="FO261" i="1" s="1"/>
  <c r="FO221" i="1"/>
  <c r="FG221" i="1"/>
  <c r="GD261" i="1"/>
  <c r="GE221" i="1"/>
  <c r="CB185" i="1"/>
  <c r="CD185" i="1" s="1"/>
  <c r="CZ185" i="1"/>
  <c r="DB185" i="1" s="1"/>
  <c r="HP185" i="1"/>
  <c r="HR185" i="1" s="1"/>
  <c r="DC191" i="1"/>
  <c r="JZ193" i="1"/>
  <c r="DE196" i="1"/>
  <c r="DX196" i="1"/>
  <c r="HG206" i="1"/>
  <c r="S198" i="1"/>
  <c r="DL206" i="1"/>
  <c r="DH206" i="1"/>
  <c r="FC198" i="1"/>
  <c r="EW206" i="1"/>
  <c r="FC206" i="1" s="1"/>
  <c r="HB206" i="1" s="1"/>
  <c r="EX198" i="1"/>
  <c r="II203" i="1"/>
  <c r="IX203" i="1" s="1"/>
  <c r="HC204" i="1"/>
  <c r="D206" i="1"/>
  <c r="GN206" i="1"/>
  <c r="II218" i="1"/>
  <c r="IX218" i="1" s="1"/>
  <c r="LO218" i="1" s="1"/>
  <c r="IG218" i="1"/>
  <c r="HA185" i="1"/>
  <c r="HC185" i="1" s="1"/>
  <c r="HI185" i="1"/>
  <c r="JU185" i="1"/>
  <c r="JW185" i="1" s="1"/>
  <c r="EI189" i="1"/>
  <c r="KC190" i="1"/>
  <c r="M192" i="1"/>
  <c r="FA192" i="1"/>
  <c r="FY192" i="1"/>
  <c r="GO192" i="1"/>
  <c r="GQ192" i="1" s="1"/>
  <c r="IS192" i="1"/>
  <c r="JI192" i="1"/>
  <c r="JK192" i="1" s="1"/>
  <c r="KG192" i="1"/>
  <c r="DD197" i="1"/>
  <c r="DE197" i="1" s="1"/>
  <c r="FJ198" i="1"/>
  <c r="FH206" i="1"/>
  <c r="FJ206" i="1" s="1"/>
  <c r="JV197" i="1"/>
  <c r="JW197" i="1" s="1"/>
  <c r="JP198" i="1"/>
  <c r="JP206" i="1" s="1"/>
  <c r="AL198" i="1"/>
  <c r="V206" i="1"/>
  <c r="AQ198" i="1"/>
  <c r="BC206" i="1"/>
  <c r="BG206" i="1"/>
  <c r="BX198" i="1"/>
  <c r="CN206" i="1"/>
  <c r="CP206" i="1" s="1"/>
  <c r="CJ206" i="1"/>
  <c r="CV198" i="1"/>
  <c r="FA198" i="1"/>
  <c r="EY206" i="1"/>
  <c r="FA206" i="1" s="1"/>
  <c r="FO198" i="1"/>
  <c r="HQ198" i="1"/>
  <c r="KU198" i="1"/>
  <c r="LM198" i="1"/>
  <c r="LK206" i="1"/>
  <c r="LM206" i="1" s="1"/>
  <c r="JK199" i="1"/>
  <c r="BH201" i="1"/>
  <c r="BF201" i="1"/>
  <c r="BI202" i="1"/>
  <c r="DX203" i="1"/>
  <c r="EO205" i="1"/>
  <c r="BX206" i="1"/>
  <c r="JH206" i="1"/>
  <c r="HB207" i="1"/>
  <c r="LG207" i="1"/>
  <c r="HA208" i="1"/>
  <c r="FP208" i="1"/>
  <c r="KF208" i="1"/>
  <c r="II209" i="1"/>
  <c r="HR209" i="1"/>
  <c r="HA182" i="1"/>
  <c r="HC182" i="1" s="1"/>
  <c r="HA186" i="1"/>
  <c r="HC186" i="1" s="1"/>
  <c r="F192" i="1"/>
  <c r="BR192" i="1"/>
  <c r="GX192" i="1"/>
  <c r="GZ192" i="1" s="1"/>
  <c r="DC193" i="1"/>
  <c r="AM198" i="1"/>
  <c r="I206" i="1"/>
  <c r="AM206" i="1" s="1"/>
  <c r="J198" i="1"/>
  <c r="AT206" i="1"/>
  <c r="EC198" i="1"/>
  <c r="EA206" i="1"/>
  <c r="FS206" i="1"/>
  <c r="FZ206" i="1"/>
  <c r="GB206" i="1" s="1"/>
  <c r="GS206" i="1"/>
  <c r="GS291" i="1" s="1"/>
  <c r="GT198" i="1"/>
  <c r="HS206" i="1"/>
  <c r="JU206" i="1"/>
  <c r="KK206" i="1"/>
  <c r="KL206" i="1" s="1"/>
  <c r="KL198" i="1"/>
  <c r="IG200" i="1"/>
  <c r="AN201" i="1"/>
  <c r="DX201" i="1"/>
  <c r="DE203" i="1"/>
  <c r="IY204" i="1"/>
  <c r="IJ207" i="1"/>
  <c r="IW207" i="1"/>
  <c r="IY207" i="1" s="1"/>
  <c r="LO212" i="1"/>
  <c r="E206" i="1"/>
  <c r="G206" i="1" s="1"/>
  <c r="IL198" i="1"/>
  <c r="IM197" i="1"/>
  <c r="LJ198" i="1"/>
  <c r="LH206" i="1"/>
  <c r="LJ206" i="1" s="1"/>
  <c r="M198" i="1"/>
  <c r="K206" i="1"/>
  <c r="M206" i="1" s="1"/>
  <c r="FE206" i="1"/>
  <c r="FN198" i="1"/>
  <c r="FP198" i="1" s="1"/>
  <c r="GA206" i="1"/>
  <c r="GW198" i="1"/>
  <c r="GU206" i="1"/>
  <c r="GW206" i="1" s="1"/>
  <c r="IE206" i="1"/>
  <c r="IG206" i="1" s="1"/>
  <c r="HX206" i="1"/>
  <c r="JM206" i="1"/>
  <c r="JV198" i="1"/>
  <c r="JW198" i="1" s="1"/>
  <c r="JN198" i="1"/>
  <c r="KO198" i="1"/>
  <c r="KM206" i="1"/>
  <c r="KO206" i="1" s="1"/>
  <c r="AB206" i="1"/>
  <c r="AT211" i="1"/>
  <c r="DD211" i="1"/>
  <c r="DE211" i="1" s="1"/>
  <c r="HR182" i="1"/>
  <c r="IW184" i="1"/>
  <c r="IY184" i="1" s="1"/>
  <c r="IW186" i="1"/>
  <c r="IY186" i="1" s="1"/>
  <c r="BF189" i="1"/>
  <c r="HA189" i="1"/>
  <c r="BD192" i="1"/>
  <c r="BD194" i="1" s="1"/>
  <c r="BF194" i="1" s="1"/>
  <c r="CZ192" i="1"/>
  <c r="DB192" i="1" s="1"/>
  <c r="HA195" i="1"/>
  <c r="HC195" i="1" s="1"/>
  <c r="GQ195" i="1"/>
  <c r="HB196" i="1"/>
  <c r="LO196" i="1" s="1"/>
  <c r="F198" i="1"/>
  <c r="F206" i="1" s="1"/>
  <c r="DY197" i="1"/>
  <c r="AG206" i="1"/>
  <c r="AH206" i="1" s="1"/>
  <c r="AH198" i="1"/>
  <c r="AW206" i="1"/>
  <c r="BR206" i="1"/>
  <c r="CB206" i="1"/>
  <c r="CD206" i="1" s="1"/>
  <c r="DU206" i="1"/>
  <c r="EF206" i="1"/>
  <c r="EU206" i="1"/>
  <c r="FB206" i="1"/>
  <c r="GP206" i="1"/>
  <c r="HI198" i="1"/>
  <c r="JJ206" i="1"/>
  <c r="JQ198" i="1"/>
  <c r="JO206" i="1"/>
  <c r="JQ206" i="1" s="1"/>
  <c r="LA206" i="1"/>
  <c r="IH200" i="1"/>
  <c r="HR200" i="1"/>
  <c r="IY201" i="1"/>
  <c r="JW203" i="1"/>
  <c r="AN204" i="1"/>
  <c r="CV206" i="1"/>
  <c r="FO206" i="1"/>
  <c r="HR187" i="1"/>
  <c r="BI190" i="1"/>
  <c r="IJ196" i="1"/>
  <c r="P206" i="1"/>
  <c r="AK198" i="1"/>
  <c r="AI206" i="1"/>
  <c r="AK206" i="1" s="1"/>
  <c r="BE206" i="1"/>
  <c r="BF206" i="1" s="1"/>
  <c r="BF198" i="1"/>
  <c r="EN206" i="1"/>
  <c r="GA198" i="1"/>
  <c r="FU206" i="1"/>
  <c r="GK206" i="1"/>
  <c r="GZ206" i="1"/>
  <c r="IE198" i="1"/>
  <c r="IG198" i="1" s="1"/>
  <c r="HY206" i="1"/>
  <c r="IA206" i="1" s="1"/>
  <c r="JE206" i="1"/>
  <c r="JT206" i="1"/>
  <c r="KR206" i="1"/>
  <c r="DW200" i="1"/>
  <c r="II200" i="1"/>
  <c r="IX200" i="1" s="1"/>
  <c r="IJ201" i="1"/>
  <c r="HC202" i="1"/>
  <c r="IG203" i="1"/>
  <c r="LO204" i="1"/>
  <c r="IJ205" i="1"/>
  <c r="IW205" i="1"/>
  <c r="IY205" i="1" s="1"/>
  <c r="LN207" i="1"/>
  <c r="DZ207" i="1"/>
  <c r="DE207" i="1"/>
  <c r="HC207" i="1"/>
  <c r="DD200" i="1"/>
  <c r="DY200" i="1" s="1"/>
  <c r="DY202" i="1"/>
  <c r="LO202" i="1" s="1"/>
  <c r="DD203" i="1"/>
  <c r="DY203" i="1" s="1"/>
  <c r="LO203" i="1" s="1"/>
  <c r="HB204" i="1"/>
  <c r="H206" i="1"/>
  <c r="DP206" i="1"/>
  <c r="DV206" i="1" s="1"/>
  <c r="IN206" i="1"/>
  <c r="IJ215" i="1"/>
  <c r="IW215" i="1"/>
  <c r="IY215" i="1" s="1"/>
  <c r="IJ217" i="1"/>
  <c r="IW217" i="1"/>
  <c r="IY217" i="1" s="1"/>
  <c r="LG218" i="1"/>
  <c r="CL261" i="1"/>
  <c r="CO221" i="1"/>
  <c r="CP221" i="1" s="1"/>
  <c r="CM221" i="1"/>
  <c r="IJ225" i="1"/>
  <c r="IW225" i="1"/>
  <c r="IY225" i="1" s="1"/>
  <c r="LG233" i="1"/>
  <c r="LE235" i="1"/>
  <c r="LD235" i="1"/>
  <c r="EO195" i="1"/>
  <c r="LF196" i="1"/>
  <c r="LG196" i="1" s="1"/>
  <c r="DM197" i="1"/>
  <c r="DN197" i="1" s="1"/>
  <c r="HP197" i="1"/>
  <c r="HR197" i="1" s="1"/>
  <c r="LF197" i="1"/>
  <c r="LG197" i="1" s="1"/>
  <c r="DJ198" i="1"/>
  <c r="EP198" i="1"/>
  <c r="HA198" i="1" s="1"/>
  <c r="HC198" i="1" s="1"/>
  <c r="HJ198" i="1"/>
  <c r="LB198" i="1"/>
  <c r="LD198" i="1" s="1"/>
  <c r="HA199" i="1"/>
  <c r="HC199" i="1" s="1"/>
  <c r="LD199" i="1"/>
  <c r="JQ200" i="1"/>
  <c r="KI201" i="1"/>
  <c r="DC202" i="1"/>
  <c r="DE202" i="1" s="1"/>
  <c r="IJ202" i="1"/>
  <c r="HA205" i="1"/>
  <c r="HC205" i="1" s="1"/>
  <c r="LD205" i="1"/>
  <c r="LD207" i="1"/>
  <c r="EX208" i="1"/>
  <c r="FJ208" i="1"/>
  <c r="IJ208" i="1"/>
  <c r="G209" i="1"/>
  <c r="AT209" i="1"/>
  <c r="IH211" i="1"/>
  <c r="IG211" i="1"/>
  <c r="AN212" i="1"/>
  <c r="DX212" i="1"/>
  <c r="DE212" i="1"/>
  <c r="DE213" i="1"/>
  <c r="IV213" i="1"/>
  <c r="HA218" i="1"/>
  <c r="HC218" i="1" s="1"/>
  <c r="LF218" i="1"/>
  <c r="LD218" i="1"/>
  <c r="LN219" i="1"/>
  <c r="IJ220" i="1"/>
  <c r="IW220" i="1"/>
  <c r="IY220" i="1" s="1"/>
  <c r="R261" i="1"/>
  <c r="S221" i="1"/>
  <c r="AP261" i="1"/>
  <c r="AQ221" i="1"/>
  <c r="DR261" i="1"/>
  <c r="DT261" i="1" s="1"/>
  <c r="DU221" i="1"/>
  <c r="DT221" i="1"/>
  <c r="DE222" i="1"/>
  <c r="DC195" i="1"/>
  <c r="DE195" i="1" s="1"/>
  <c r="G197" i="1"/>
  <c r="FO197" i="1"/>
  <c r="HB197" i="1" s="1"/>
  <c r="GP197" i="1"/>
  <c r="GQ197" i="1" s="1"/>
  <c r="JQ197" i="1"/>
  <c r="D198" i="1"/>
  <c r="BH198" i="1"/>
  <c r="BI198" i="1" s="1"/>
  <c r="CN198" i="1"/>
  <c r="CP198" i="1" s="1"/>
  <c r="DL198" i="1"/>
  <c r="HT198" i="1"/>
  <c r="HT206" i="1" s="1"/>
  <c r="II206" i="1" s="1"/>
  <c r="HA200" i="1"/>
  <c r="HC200" i="1" s="1"/>
  <c r="HA203" i="1"/>
  <c r="HC203" i="1" s="1"/>
  <c r="KI203" i="1"/>
  <c r="DC204" i="1"/>
  <c r="DE204" i="1" s="1"/>
  <c r="HR207" i="1"/>
  <c r="F261" i="1"/>
  <c r="DY208" i="1"/>
  <c r="EN208" i="1"/>
  <c r="EO208" i="1" s="1"/>
  <c r="FC209" i="1"/>
  <c r="FD209" i="1" s="1"/>
  <c r="EX209" i="1"/>
  <c r="AN210" i="1"/>
  <c r="DC210" i="1"/>
  <c r="DE210" i="1" s="1"/>
  <c r="LG213" i="1"/>
  <c r="HA215" i="1"/>
  <c r="HC215" i="1" s="1"/>
  <c r="LO217" i="1"/>
  <c r="IH218" i="1"/>
  <c r="HR218" i="1"/>
  <c r="DD219" i="1"/>
  <c r="DY219" i="1" s="1"/>
  <c r="BI219" i="1"/>
  <c r="HB220" i="1"/>
  <c r="B261" i="1"/>
  <c r="D221" i="1"/>
  <c r="EI221" i="1"/>
  <c r="EN221" i="1"/>
  <c r="JF261" i="1"/>
  <c r="JH261" i="1" s="1"/>
  <c r="JI221" i="1"/>
  <c r="JH221" i="1"/>
  <c r="IH222" i="1"/>
  <c r="IG222" i="1"/>
  <c r="CO198" i="1"/>
  <c r="DU198" i="1"/>
  <c r="DW198" i="1" s="1"/>
  <c r="GO198" i="1"/>
  <c r="JI198" i="1"/>
  <c r="LE198" i="1"/>
  <c r="LG198" i="1" s="1"/>
  <c r="EJ206" i="1"/>
  <c r="EL206" i="1" s="1"/>
  <c r="GF206" i="1"/>
  <c r="HD206" i="1"/>
  <c r="IB206" i="1"/>
  <c r="ID206" i="1" s="1"/>
  <c r="IZ206" i="1"/>
  <c r="JX206" i="1"/>
  <c r="KV206" i="1"/>
  <c r="DY207" i="1"/>
  <c r="LO207" i="1" s="1"/>
  <c r="G208" i="1"/>
  <c r="AS261" i="1"/>
  <c r="AT261" i="1" s="1"/>
  <c r="FC208" i="1"/>
  <c r="FD208" i="1" s="1"/>
  <c r="FO208" i="1"/>
  <c r="EG261" i="1"/>
  <c r="EI261" i="1" s="1"/>
  <c r="EI209" i="1"/>
  <c r="KB261" i="1"/>
  <c r="KE261" i="1" s="1"/>
  <c r="KE210" i="1"/>
  <c r="LO210" i="1" s="1"/>
  <c r="KC210" i="1"/>
  <c r="LG210" i="1"/>
  <c r="DY214" i="1"/>
  <c r="DC215" i="1"/>
  <c r="DE215" i="1" s="1"/>
  <c r="BI215" i="1"/>
  <c r="IV215" i="1"/>
  <c r="IJ216" i="1"/>
  <c r="IW216" i="1"/>
  <c r="IY216" i="1" s="1"/>
  <c r="HC217" i="1"/>
  <c r="HC219" i="1"/>
  <c r="LO220" i="1"/>
  <c r="BX221" i="1"/>
  <c r="CV221" i="1"/>
  <c r="EO222" i="1"/>
  <c r="HA222" i="1"/>
  <c r="IH223" i="1"/>
  <c r="HR223" i="1"/>
  <c r="IA226" i="1"/>
  <c r="IE226" i="1"/>
  <c r="IG226" i="1" s="1"/>
  <c r="HI197" i="1"/>
  <c r="IH197" i="1"/>
  <c r="V198" i="1"/>
  <c r="AT198" i="1"/>
  <c r="BR198" i="1"/>
  <c r="FB198" i="1"/>
  <c r="FD198" i="1" s="1"/>
  <c r="FZ198" i="1"/>
  <c r="GB198" i="1" s="1"/>
  <c r="GP198" i="1"/>
  <c r="JJ198" i="1"/>
  <c r="AT208" i="1"/>
  <c r="DC208" i="1"/>
  <c r="KI208" i="1"/>
  <c r="HB209" i="1"/>
  <c r="HC209" i="1" s="1"/>
  <c r="IW212" i="1"/>
  <c r="IY212" i="1" s="1"/>
  <c r="IJ213" i="1"/>
  <c r="IW213" i="1"/>
  <c r="IY213" i="1" s="1"/>
  <c r="HC214" i="1"/>
  <c r="IG214" i="1"/>
  <c r="KH221" i="1"/>
  <c r="DC216" i="1"/>
  <c r="DE216" i="1" s="1"/>
  <c r="HC220" i="1"/>
  <c r="DJ261" i="1"/>
  <c r="DM221" i="1"/>
  <c r="DK221" i="1"/>
  <c r="LN230" i="1"/>
  <c r="DZ230" i="1"/>
  <c r="AT233" i="1"/>
  <c r="IH236" i="1"/>
  <c r="HI236" i="1"/>
  <c r="BG244" i="1"/>
  <c r="BI244" i="1" s="1"/>
  <c r="BC244" i="1"/>
  <c r="DD199" i="1"/>
  <c r="DY199" i="1" s="1"/>
  <c r="DD205" i="1"/>
  <c r="DY205" i="1" s="1"/>
  <c r="LO205" i="1" s="1"/>
  <c r="DD208" i="1"/>
  <c r="IX213" i="1"/>
  <c r="LO213" i="1" s="1"/>
  <c r="LO215" i="1"/>
  <c r="FD215" i="1"/>
  <c r="DZ218" i="1"/>
  <c r="IJ219" i="1"/>
  <c r="IW219" i="1"/>
  <c r="IY219" i="1" s="1"/>
  <c r="Z261" i="1"/>
  <c r="AB261" i="1" s="1"/>
  <c r="AB221" i="1"/>
  <c r="DN221" i="1"/>
  <c r="EP261" i="1"/>
  <c r="ER261" i="1" s="1"/>
  <c r="ER221" i="1"/>
  <c r="HJ261" i="1"/>
  <c r="HL221" i="1"/>
  <c r="HP221" i="1"/>
  <c r="DN233" i="1"/>
  <c r="GK236" i="1"/>
  <c r="GO236" i="1"/>
  <c r="GQ236" i="1" s="1"/>
  <c r="P198" i="1"/>
  <c r="BL198" i="1"/>
  <c r="CB198" i="1"/>
  <c r="CD198" i="1" s="1"/>
  <c r="CJ198" i="1"/>
  <c r="CZ198" i="1"/>
  <c r="DB198" i="1" s="1"/>
  <c r="DH198" i="1"/>
  <c r="EF198" i="1"/>
  <c r="EN198" i="1"/>
  <c r="HB198" i="1" s="1"/>
  <c r="GZ198" i="1"/>
  <c r="HX198" i="1"/>
  <c r="IF198" i="1"/>
  <c r="JT198" i="1"/>
  <c r="KR198" i="1"/>
  <c r="GQ209" i="1"/>
  <c r="HA210" i="1"/>
  <c r="HC210" i="1" s="1"/>
  <c r="DY211" i="1"/>
  <c r="LG212" i="1"/>
  <c r="DW214" i="1"/>
  <c r="IH214" i="1"/>
  <c r="HR214" i="1"/>
  <c r="KI215" i="1"/>
  <c r="LE215" i="1"/>
  <c r="LG215" i="1" s="1"/>
  <c r="LD215" i="1"/>
  <c r="DE218" i="1"/>
  <c r="DE219" i="1"/>
  <c r="BN261" i="1"/>
  <c r="BO261" i="1" s="1"/>
  <c r="BO221" i="1"/>
  <c r="FP221" i="1"/>
  <c r="GL261" i="1"/>
  <c r="GN261" i="1" s="1"/>
  <c r="GO221" i="1"/>
  <c r="GN221" i="1"/>
  <c r="AQ226" i="1"/>
  <c r="IH210" i="1"/>
  <c r="HA212" i="1"/>
  <c r="HC212" i="1" s="1"/>
  <c r="LE214" i="1"/>
  <c r="LG214" i="1" s="1"/>
  <c r="LE216" i="1"/>
  <c r="LE219" i="1"/>
  <c r="AL261" i="1"/>
  <c r="J261" i="1"/>
  <c r="BD221" i="1"/>
  <c r="BL221" i="1"/>
  <c r="CB221" i="1"/>
  <c r="CZ221" i="1"/>
  <c r="DB221" i="1" s="1"/>
  <c r="EX261" i="1"/>
  <c r="GZ221" i="1"/>
  <c r="HX221" i="1"/>
  <c r="IF221" i="1"/>
  <c r="IG221" i="1" s="1"/>
  <c r="IT261" i="1"/>
  <c r="IP261" i="1"/>
  <c r="JN261" i="1"/>
  <c r="JT221" i="1"/>
  <c r="KR221" i="1"/>
  <c r="BI222" i="1"/>
  <c r="HA223" i="1"/>
  <c r="HC223" i="1" s="1"/>
  <c r="KH226" i="1"/>
  <c r="LF226" i="1" s="1"/>
  <c r="LF223" i="1"/>
  <c r="LO223" i="1" s="1"/>
  <c r="DX224" i="1"/>
  <c r="FD226" i="1"/>
  <c r="CT233" i="1"/>
  <c r="CZ231" i="1"/>
  <c r="DB231" i="1" s="1"/>
  <c r="CV231" i="1"/>
  <c r="EN233" i="1"/>
  <c r="HP233" i="1"/>
  <c r="HL233" i="1"/>
  <c r="AM233" i="1"/>
  <c r="BC233" i="1"/>
  <c r="BG233" i="1"/>
  <c r="BI233" i="1" s="1"/>
  <c r="IM233" i="1"/>
  <c r="KX233" i="1"/>
  <c r="LC233" i="1"/>
  <c r="LD233" i="1" s="1"/>
  <c r="LO234" i="1"/>
  <c r="DY235" i="1"/>
  <c r="HC235" i="1"/>
  <c r="CJ236" i="1"/>
  <c r="CO236" i="1"/>
  <c r="HB236" i="1"/>
  <c r="FN236" i="1"/>
  <c r="FP236" i="1" s="1"/>
  <c r="IW236" i="1"/>
  <c r="JE236" i="1"/>
  <c r="JI236" i="1"/>
  <c r="JK236" i="1" s="1"/>
  <c r="AN238" i="1"/>
  <c r="LO242" i="1"/>
  <c r="II252" i="1"/>
  <c r="HI252" i="1"/>
  <c r="EO210" i="1"/>
  <c r="KA261" i="1"/>
  <c r="HR212" i="1"/>
  <c r="BI214" i="1"/>
  <c r="KD214" i="1"/>
  <c r="KF214" i="1" s="1"/>
  <c r="LF214" i="1"/>
  <c r="LF216" i="1"/>
  <c r="LO216" i="1" s="1"/>
  <c r="BI218" i="1"/>
  <c r="KC219" i="1"/>
  <c r="LF219" i="1"/>
  <c r="AM261" i="1"/>
  <c r="S261" i="1"/>
  <c r="Y221" i="1"/>
  <c r="AO261" i="1"/>
  <c r="BU221" i="1"/>
  <c r="CC221" i="1"/>
  <c r="CM261" i="1"/>
  <c r="CS221" i="1"/>
  <c r="DA221" i="1"/>
  <c r="DK261" i="1"/>
  <c r="DQ221" i="1"/>
  <c r="FG261" i="1"/>
  <c r="GE261" i="1"/>
  <c r="HQ221" i="1"/>
  <c r="HY261" i="1"/>
  <c r="IU261" i="1"/>
  <c r="JE221" i="1"/>
  <c r="JM261" i="1"/>
  <c r="JU221" i="1"/>
  <c r="JW221" i="1" s="1"/>
  <c r="KU261" i="1"/>
  <c r="LA221" i="1"/>
  <c r="DY224" i="1"/>
  <c r="DD224" i="1"/>
  <c r="EI226" i="1"/>
  <c r="EM226" i="1"/>
  <c r="FG226" i="1"/>
  <c r="FN226" i="1"/>
  <c r="FP226" i="1" s="1"/>
  <c r="JN226" i="1"/>
  <c r="DX228" i="1"/>
  <c r="DN228" i="1"/>
  <c r="LG229" i="1"/>
  <c r="LO230" i="1"/>
  <c r="IW230" i="1"/>
  <c r="IY230" i="1" s="1"/>
  <c r="IJ230" i="1"/>
  <c r="KH233" i="1"/>
  <c r="LF233" i="1" s="1"/>
  <c r="AZ231" i="1"/>
  <c r="AY233" i="1"/>
  <c r="AZ233" i="1" s="1"/>
  <c r="CG231" i="1"/>
  <c r="CF233" i="1"/>
  <c r="CG233" i="1" s="1"/>
  <c r="HZ233" i="1"/>
  <c r="IF233" i="1" s="1"/>
  <c r="II233" i="1" s="1"/>
  <c r="IX233" i="1" s="1"/>
  <c r="IF231" i="1"/>
  <c r="IA231" i="1"/>
  <c r="IH232" i="1"/>
  <c r="HR232" i="1"/>
  <c r="BH233" i="1"/>
  <c r="DD233" i="1" s="1"/>
  <c r="DY233" i="1" s="1"/>
  <c r="LO233" i="1" s="1"/>
  <c r="EL233" i="1"/>
  <c r="IV233" i="1"/>
  <c r="DD236" i="1"/>
  <c r="DY236" i="1" s="1"/>
  <c r="DQ236" i="1"/>
  <c r="DU236" i="1"/>
  <c r="DW236" i="1" s="1"/>
  <c r="JV236" i="1"/>
  <c r="DD238" i="1"/>
  <c r="DY238" i="1" s="1"/>
  <c r="LO238" i="1" s="1"/>
  <c r="FD242" i="1"/>
  <c r="HA242" i="1"/>
  <c r="HC242" i="1" s="1"/>
  <c r="DE243" i="1"/>
  <c r="DX243" i="1"/>
  <c r="DX213" i="1"/>
  <c r="HR213" i="1"/>
  <c r="DX215" i="1"/>
  <c r="HR215" i="1"/>
  <c r="AN216" i="1"/>
  <c r="EC261" i="1"/>
  <c r="FA261" i="1"/>
  <c r="FY261" i="1"/>
  <c r="GW261" i="1"/>
  <c r="IA221" i="1"/>
  <c r="II221" i="1"/>
  <c r="IX221" i="1" s="1"/>
  <c r="IS261" i="1"/>
  <c r="JO261" i="1"/>
  <c r="JU261" i="1" s="1"/>
  <c r="KE221" i="1"/>
  <c r="KO261" i="1"/>
  <c r="KU221" i="1"/>
  <c r="LC221" i="1"/>
  <c r="LD221" i="1" s="1"/>
  <c r="DX222" i="1"/>
  <c r="HB222" i="1"/>
  <c r="LO222" i="1" s="1"/>
  <c r="HB224" i="1"/>
  <c r="HC224" i="1" s="1"/>
  <c r="DD226" i="1"/>
  <c r="CN226" i="1"/>
  <c r="CP226" i="1" s="1"/>
  <c r="DL226" i="1"/>
  <c r="DN226" i="1" s="1"/>
  <c r="DK226" i="1"/>
  <c r="FV226" i="1"/>
  <c r="GT226" i="1"/>
  <c r="IX226" i="1"/>
  <c r="DY227" i="1"/>
  <c r="LO227" i="1" s="1"/>
  <c r="DE227" i="1"/>
  <c r="DY229" i="1"/>
  <c r="LO229" i="1" s="1"/>
  <c r="DD229" i="1"/>
  <c r="DE229" i="1" s="1"/>
  <c r="CD229" i="1"/>
  <c r="HR231" i="1"/>
  <c r="IH231" i="1"/>
  <c r="IG231" i="1"/>
  <c r="EU233" i="1"/>
  <c r="FB233" i="1"/>
  <c r="IE233" i="1"/>
  <c r="LF235" i="1"/>
  <c r="KI235" i="1"/>
  <c r="KH236" i="1"/>
  <c r="CP236" i="1"/>
  <c r="EN236" i="1"/>
  <c r="EO236" i="1" s="1"/>
  <c r="EF236" i="1"/>
  <c r="II236" i="1"/>
  <c r="IX236" i="1" s="1"/>
  <c r="LE244" i="1"/>
  <c r="CP241" i="1"/>
  <c r="AH244" i="1"/>
  <c r="D248" i="1"/>
  <c r="KI209" i="1"/>
  <c r="KD210" i="1"/>
  <c r="KF210" i="1" s="1"/>
  <c r="KI211" i="1"/>
  <c r="V261" i="1"/>
  <c r="BH221" i="1"/>
  <c r="DD221" i="1" s="1"/>
  <c r="BR261" i="1"/>
  <c r="CF261" i="1"/>
  <c r="CG261" i="1" s="1"/>
  <c r="GO261" i="1"/>
  <c r="GQ261" i="1" s="1"/>
  <c r="GH261" i="1"/>
  <c r="HF261" i="1"/>
  <c r="ID261" i="1"/>
  <c r="IZ261" i="1"/>
  <c r="JX221" i="1"/>
  <c r="LB261" i="1"/>
  <c r="LD261" i="1" s="1"/>
  <c r="KX261" i="1"/>
  <c r="LG222" i="1"/>
  <c r="DX223" i="1"/>
  <c r="GB224" i="1"/>
  <c r="IJ224" i="1"/>
  <c r="IW224" i="1"/>
  <c r="IY224" i="1" s="1"/>
  <c r="JK225" i="1"/>
  <c r="AM226" i="1"/>
  <c r="BI226" i="1"/>
  <c r="EX226" i="1"/>
  <c r="IH226" i="1"/>
  <c r="IH229" i="1"/>
  <c r="IG229" i="1"/>
  <c r="CB233" i="1"/>
  <c r="ER233" i="1"/>
  <c r="FP231" i="1"/>
  <c r="II231" i="1"/>
  <c r="IX231" i="1" s="1"/>
  <c r="DX232" i="1"/>
  <c r="HB233" i="1"/>
  <c r="FC233" i="1"/>
  <c r="HF233" i="1"/>
  <c r="HA234" i="1"/>
  <c r="HC234" i="1" s="1"/>
  <c r="IJ235" i="1"/>
  <c r="IW235" i="1"/>
  <c r="IY235" i="1" s="1"/>
  <c r="CS236" i="1"/>
  <c r="CZ236" i="1"/>
  <c r="DB236" i="1" s="1"/>
  <c r="FD236" i="1"/>
  <c r="GB236" i="1"/>
  <c r="HR236" i="1"/>
  <c r="KD236" i="1"/>
  <c r="KF236" i="1" s="1"/>
  <c r="LB236" i="1"/>
  <c r="LD236" i="1" s="1"/>
  <c r="DX237" i="1"/>
  <c r="BI240" i="1"/>
  <c r="DD240" i="1"/>
  <c r="DY240" i="1" s="1"/>
  <c r="IY241" i="1"/>
  <c r="DX211" i="1"/>
  <c r="HB211" i="1"/>
  <c r="HC211" i="1" s="1"/>
  <c r="JX261" i="1"/>
  <c r="DC217" i="1"/>
  <c r="DC220" i="1"/>
  <c r="G261" i="1"/>
  <c r="BA261" i="1"/>
  <c r="BY261" i="1"/>
  <c r="EK261" i="1"/>
  <c r="EL261" i="1" s="1"/>
  <c r="FB261" i="1"/>
  <c r="FD261" i="1" s="1"/>
  <c r="EU261" i="1"/>
  <c r="FZ261" i="1"/>
  <c r="FS261" i="1"/>
  <c r="KG221" i="1"/>
  <c r="II222" i="1"/>
  <c r="IX222" i="1" s="1"/>
  <c r="HR222" i="1"/>
  <c r="DE224" i="1"/>
  <c r="BX231" i="1"/>
  <c r="BW233" i="1"/>
  <c r="CC233" i="1" s="1"/>
  <c r="CC231" i="1"/>
  <c r="CD231" i="1" s="1"/>
  <c r="DY232" i="1"/>
  <c r="DE232" i="1"/>
  <c r="JU233" i="1"/>
  <c r="AN236" i="1"/>
  <c r="DH236" i="1"/>
  <c r="DM236" i="1"/>
  <c r="DN236" i="1" s="1"/>
  <c r="DX238" i="1"/>
  <c r="DE238" i="1"/>
  <c r="JZ211" i="1"/>
  <c r="LE211" i="1"/>
  <c r="LG211" i="1" s="1"/>
  <c r="P261" i="1"/>
  <c r="V221" i="1"/>
  <c r="AL221" i="1"/>
  <c r="BL261" i="1"/>
  <c r="BR221" i="1"/>
  <c r="DL261" i="1"/>
  <c r="DN261" i="1" s="1"/>
  <c r="DH261" i="1"/>
  <c r="DV221" i="1"/>
  <c r="EF261" i="1"/>
  <c r="EM261" i="1"/>
  <c r="EL221" i="1"/>
  <c r="FC261" i="1"/>
  <c r="FB221" i="1"/>
  <c r="FD221" i="1" s="1"/>
  <c r="FZ221" i="1"/>
  <c r="GB221" i="1" s="1"/>
  <c r="GH221" i="1"/>
  <c r="GP221" i="1"/>
  <c r="GZ261" i="1"/>
  <c r="HF221" i="1"/>
  <c r="HX261" i="1"/>
  <c r="IE261" i="1"/>
  <c r="ID221" i="1"/>
  <c r="IT221" i="1"/>
  <c r="IV221" i="1" s="1"/>
  <c r="JB221" i="1"/>
  <c r="JJ221" i="1"/>
  <c r="JT261" i="1"/>
  <c r="KR261" i="1"/>
  <c r="KX221" i="1"/>
  <c r="FP222" i="1"/>
  <c r="CP224" i="1"/>
  <c r="EO225" i="1"/>
  <c r="AH226" i="1"/>
  <c r="S233" i="1"/>
  <c r="KD233" i="1"/>
  <c r="KF233" i="1" s="1"/>
  <c r="JZ233" i="1"/>
  <c r="G233" i="1"/>
  <c r="BR233" i="1"/>
  <c r="EM233" i="1"/>
  <c r="EO233" i="1" s="1"/>
  <c r="FS233" i="1"/>
  <c r="FZ233" i="1"/>
  <c r="GB233" i="1" s="1"/>
  <c r="GH233" i="1"/>
  <c r="DC235" i="1"/>
  <c r="CD235" i="1"/>
  <c r="IF236" i="1"/>
  <c r="IG236" i="1" s="1"/>
  <c r="HX236" i="1"/>
  <c r="JU236" i="1"/>
  <c r="JW236" i="1" s="1"/>
  <c r="LE237" i="1"/>
  <c r="LG237" i="1" s="1"/>
  <c r="LD237" i="1"/>
  <c r="DN239" i="1"/>
  <c r="IH240" i="1"/>
  <c r="HR240" i="1"/>
  <c r="IJ242" i="1"/>
  <c r="IW242" i="1"/>
  <c r="IY242" i="1" s="1"/>
  <c r="CD244" i="1"/>
  <c r="CJ261" i="1"/>
  <c r="HR216" i="1"/>
  <c r="HR219" i="1"/>
  <c r="G221" i="1"/>
  <c r="Y261" i="1"/>
  <c r="AE221" i="1"/>
  <c r="AM221" i="1"/>
  <c r="BC221" i="1"/>
  <c r="CA221" i="1"/>
  <c r="CO261" i="1"/>
  <c r="CP261" i="1" s="1"/>
  <c r="CS261" i="1"/>
  <c r="CY221" i="1"/>
  <c r="DM261" i="1"/>
  <c r="DU261" i="1"/>
  <c r="DW261" i="1" s="1"/>
  <c r="DQ261" i="1"/>
  <c r="EN261" i="1"/>
  <c r="EM221" i="1"/>
  <c r="EO221" i="1" s="1"/>
  <c r="EU221" i="1"/>
  <c r="FK261" i="1"/>
  <c r="FM261" i="1" s="1"/>
  <c r="FS221" i="1"/>
  <c r="GI261" i="1"/>
  <c r="GK261" i="1" s="1"/>
  <c r="HG261" i="1"/>
  <c r="HO221" i="1"/>
  <c r="IM221" i="1"/>
  <c r="LA261" i="1"/>
  <c r="LE226" i="1"/>
  <c r="LG226" i="1" s="1"/>
  <c r="KI226" i="1"/>
  <c r="LE223" i="1"/>
  <c r="LD223" i="1"/>
  <c r="AN226" i="1"/>
  <c r="BF226" i="1"/>
  <c r="DB226" i="1"/>
  <c r="JW226" i="1"/>
  <c r="DW227" i="1"/>
  <c r="IH227" i="1"/>
  <c r="HR227" i="1"/>
  <c r="IJ228" i="1"/>
  <c r="KI232" i="1"/>
  <c r="LF232" i="1"/>
  <c r="LG232" i="1" s="1"/>
  <c r="GP233" i="1"/>
  <c r="GQ233" i="1" s="1"/>
  <c r="KI233" i="1"/>
  <c r="AN234" i="1"/>
  <c r="DX234" i="1"/>
  <c r="DC234" i="1"/>
  <c r="DE234" i="1" s="1"/>
  <c r="HA236" i="1"/>
  <c r="HC236" i="1" s="1"/>
  <c r="JJ244" i="1"/>
  <c r="JB244" i="1"/>
  <c r="JN244" i="1"/>
  <c r="JV244" i="1"/>
  <c r="JW244" i="1" s="1"/>
  <c r="HS233" i="1"/>
  <c r="HU233" i="1" s="1"/>
  <c r="JO233" i="1"/>
  <c r="KH244" i="1"/>
  <c r="LF244" i="1" s="1"/>
  <c r="LF238" i="1"/>
  <c r="LG238" i="1" s="1"/>
  <c r="IY239" i="1"/>
  <c r="LG240" i="1"/>
  <c r="DC244" i="1"/>
  <c r="DX244" i="1" s="1"/>
  <c r="AQ244" i="1"/>
  <c r="JK244" i="1"/>
  <c r="EO245" i="1"/>
  <c r="HA245" i="1"/>
  <c r="IK248" i="1"/>
  <c r="IM248" i="1" s="1"/>
  <c r="IM247" i="1"/>
  <c r="JA248" i="1"/>
  <c r="JA261" i="1" s="1"/>
  <c r="JJ261" i="1" s="1"/>
  <c r="JB247" i="1"/>
  <c r="JJ247" i="1"/>
  <c r="HI248" i="1"/>
  <c r="EC252" i="1"/>
  <c r="LO254" i="1"/>
  <c r="BI223" i="1"/>
  <c r="LF224" i="1"/>
  <c r="LG224" i="1" s="1"/>
  <c r="HA225" i="1"/>
  <c r="HC225" i="1" s="1"/>
  <c r="KI225" i="1"/>
  <c r="P226" i="1"/>
  <c r="CB226" i="1"/>
  <c r="CD226" i="1" s="1"/>
  <c r="CJ226" i="1"/>
  <c r="BI227" i="1"/>
  <c r="HR228" i="1"/>
  <c r="KI228" i="1"/>
  <c r="AN229" i="1"/>
  <c r="BH231" i="1"/>
  <c r="BI231" i="1" s="1"/>
  <c r="EN231" i="1"/>
  <c r="EX231" i="1"/>
  <c r="FJ231" i="1"/>
  <c r="FV231" i="1"/>
  <c r="JQ231" i="1"/>
  <c r="BI232" i="1"/>
  <c r="D233" i="1"/>
  <c r="FH233" i="1"/>
  <c r="FH261" i="1" s="1"/>
  <c r="IZ233" i="1"/>
  <c r="JP233" i="1"/>
  <c r="JV233" i="1" s="1"/>
  <c r="EO234" i="1"/>
  <c r="JU235" i="1"/>
  <c r="JW235" i="1" s="1"/>
  <c r="BR236" i="1"/>
  <c r="FJ236" i="1"/>
  <c r="HF236" i="1"/>
  <c r="JZ236" i="1"/>
  <c r="KX236" i="1"/>
  <c r="FD239" i="1"/>
  <c r="GQ239" i="1"/>
  <c r="DC240" i="1"/>
  <c r="DE240" i="1" s="1"/>
  <c r="HB240" i="1"/>
  <c r="LF240" i="1"/>
  <c r="LD240" i="1"/>
  <c r="IJ241" i="1"/>
  <c r="FP243" i="1"/>
  <c r="HA246" i="1"/>
  <c r="HC246" i="1" s="1"/>
  <c r="IH246" i="1"/>
  <c r="HR246" i="1"/>
  <c r="BI258" i="1"/>
  <c r="DC258" i="1"/>
  <c r="IE288" i="1"/>
  <c r="KI223" i="1"/>
  <c r="AN224" i="1"/>
  <c r="DY225" i="1"/>
  <c r="LO225" i="1" s="1"/>
  <c r="HB226" i="1"/>
  <c r="KD226" i="1"/>
  <c r="KF226" i="1" s="1"/>
  <c r="LB226" i="1"/>
  <c r="LD226" i="1" s="1"/>
  <c r="LD229" i="1"/>
  <c r="FB231" i="1"/>
  <c r="FZ231" i="1"/>
  <c r="AL233" i="1"/>
  <c r="AN233" i="1" s="1"/>
  <c r="BZ233" i="1"/>
  <c r="BZ261" i="1" s="1"/>
  <c r="BZ291" i="1" s="1"/>
  <c r="BZ292" i="1" s="1"/>
  <c r="BZ305" i="1" s="1"/>
  <c r="DV233" i="1"/>
  <c r="DW233" i="1" s="1"/>
  <c r="II240" i="1"/>
  <c r="IX240" i="1" s="1"/>
  <c r="DX241" i="1"/>
  <c r="CN244" i="1"/>
  <c r="CP244" i="1" s="1"/>
  <c r="DL244" i="1"/>
  <c r="DN244" i="1" s="1"/>
  <c r="DH244" i="1"/>
  <c r="IF244" i="1"/>
  <c r="II244" i="1" s="1"/>
  <c r="IX244" i="1" s="1"/>
  <c r="IU244" i="1"/>
  <c r="IV244" i="1" s="1"/>
  <c r="IP244" i="1"/>
  <c r="IV245" i="1"/>
  <c r="DW246" i="1"/>
  <c r="P248" i="1"/>
  <c r="AL248" i="1"/>
  <c r="AN248" i="1" s="1"/>
  <c r="GB248" i="1"/>
  <c r="AW252" i="1"/>
  <c r="HA229" i="1"/>
  <c r="HC229" i="1" s="1"/>
  <c r="FC231" i="1"/>
  <c r="GA231" i="1"/>
  <c r="GO231" i="1"/>
  <c r="GQ231" i="1" s="1"/>
  <c r="KU231" i="1"/>
  <c r="BX235" i="1"/>
  <c r="BI241" i="1"/>
  <c r="HA241" i="1"/>
  <c r="HC241" i="1" s="1"/>
  <c r="GQ242" i="1"/>
  <c r="IE244" i="1"/>
  <c r="IA244" i="1"/>
  <c r="EO248" i="1"/>
  <c r="FD248" i="1"/>
  <c r="DC225" i="1"/>
  <c r="DD228" i="1"/>
  <c r="DY228" i="1" s="1"/>
  <c r="LO228" i="1" s="1"/>
  <c r="BD233" i="1"/>
  <c r="BF233" i="1" s="1"/>
  <c r="BV236" i="1"/>
  <c r="BX236" i="1" s="1"/>
  <c r="IW238" i="1"/>
  <c r="IY238" i="1" s="1"/>
  <c r="FP239" i="1"/>
  <c r="HA240" i="1"/>
  <c r="HC240" i="1" s="1"/>
  <c r="HB241" i="1"/>
  <c r="LO241" i="1" s="1"/>
  <c r="HB243" i="1"/>
  <c r="IG243" i="1"/>
  <c r="GP244" i="1"/>
  <c r="GH244" i="1"/>
  <c r="HB248" i="1"/>
  <c r="GA248" i="1"/>
  <c r="IH249" i="1"/>
  <c r="HR249" i="1"/>
  <c r="II250" i="1"/>
  <c r="IX250" i="1" s="1"/>
  <c r="HR250" i="1"/>
  <c r="GO226" i="1"/>
  <c r="GQ226" i="1" s="1"/>
  <c r="JI226" i="1"/>
  <c r="JK226" i="1" s="1"/>
  <c r="HR230" i="1"/>
  <c r="BO231" i="1"/>
  <c r="DK231" i="1"/>
  <c r="EI231" i="1"/>
  <c r="KL232" i="1"/>
  <c r="BI235" i="1"/>
  <c r="AQ236" i="1"/>
  <c r="FG236" i="1"/>
  <c r="HA238" i="1"/>
  <c r="HC238" i="1" s="1"/>
  <c r="DC239" i="1"/>
  <c r="DE239" i="1" s="1"/>
  <c r="LG239" i="1"/>
  <c r="FD240" i="1"/>
  <c r="IV240" i="1"/>
  <c r="AN242" i="1"/>
  <c r="BI242" i="1"/>
  <c r="DC242" i="1"/>
  <c r="DE242" i="1" s="1"/>
  <c r="DN242" i="1"/>
  <c r="AL244" i="1"/>
  <c r="J244" i="1"/>
  <c r="FD245" i="1"/>
  <c r="DX247" i="1"/>
  <c r="KI247" i="1"/>
  <c r="LE247" i="1"/>
  <c r="LG247" i="1" s="1"/>
  <c r="DD248" i="1"/>
  <c r="AQ248" i="1"/>
  <c r="BH248" i="1"/>
  <c r="BC248" i="1"/>
  <c r="DX249" i="1"/>
  <c r="DC249" i="1"/>
  <c r="DE249" i="1" s="1"/>
  <c r="DE250" i="1"/>
  <c r="DX250" i="1"/>
  <c r="CM252" i="1"/>
  <c r="CN252" i="1"/>
  <c r="CP252" i="1" s="1"/>
  <c r="HC275" i="1"/>
  <c r="HR224" i="1"/>
  <c r="KI238" i="1"/>
  <c r="CD239" i="1"/>
  <c r="IH243" i="1"/>
  <c r="HR243" i="1"/>
  <c r="AM244" i="1"/>
  <c r="BU244" i="1"/>
  <c r="IG246" i="1"/>
  <c r="KG248" i="1"/>
  <c r="KI246" i="1"/>
  <c r="IH247" i="1"/>
  <c r="HR247" i="1"/>
  <c r="LF247" i="1"/>
  <c r="KH248" i="1"/>
  <c r="LF248" i="1" s="1"/>
  <c r="HI260" i="1"/>
  <c r="KI265" i="1"/>
  <c r="LF265" i="1"/>
  <c r="GB242" i="1"/>
  <c r="II243" i="1"/>
  <c r="IX243" i="1" s="1"/>
  <c r="BH244" i="1"/>
  <c r="DD244" i="1" s="1"/>
  <c r="HB245" i="1"/>
  <c r="IH245" i="1"/>
  <c r="HR245" i="1"/>
  <c r="CS248" i="1"/>
  <c r="CZ248" i="1"/>
  <c r="DB248" i="1" s="1"/>
  <c r="DL248" i="1"/>
  <c r="DN248" i="1" s="1"/>
  <c r="DH248" i="1"/>
  <c r="IE248" i="1"/>
  <c r="IG248" i="1" s="1"/>
  <c r="LB248" i="1"/>
  <c r="LD248" i="1" s="1"/>
  <c r="DY249" i="1"/>
  <c r="II249" i="1"/>
  <c r="IX249" i="1" s="1"/>
  <c r="IJ250" i="1"/>
  <c r="IW250" i="1"/>
  <c r="IY250" i="1" s="1"/>
  <c r="LG250" i="1"/>
  <c r="AN251" i="1"/>
  <c r="CB252" i="1"/>
  <c r="EM252" i="1"/>
  <c r="LA252" i="1"/>
  <c r="LB252" i="1"/>
  <c r="LD252" i="1" s="1"/>
  <c r="DE259" i="1"/>
  <c r="II260" i="1"/>
  <c r="IX260" i="1" s="1"/>
  <c r="HC269" i="1"/>
  <c r="DB275" i="1"/>
  <c r="HB275" i="1"/>
  <c r="EO275" i="1"/>
  <c r="DX284" i="1"/>
  <c r="AN284" i="1"/>
  <c r="LD241" i="1"/>
  <c r="HA243" i="1"/>
  <c r="HC243" i="1" s="1"/>
  <c r="D244" i="1"/>
  <c r="BO244" i="1"/>
  <c r="EF244" i="1"/>
  <c r="FN244" i="1"/>
  <c r="FP244" i="1" s="1"/>
  <c r="JZ244" i="1"/>
  <c r="KE244" i="1"/>
  <c r="KF244" i="1" s="1"/>
  <c r="II245" i="1"/>
  <c r="IX245" i="1" s="1"/>
  <c r="LG245" i="1"/>
  <c r="BI248" i="1"/>
  <c r="HL248" i="1"/>
  <c r="HP248" i="1"/>
  <c r="HR248" i="1" s="1"/>
  <c r="IV248" i="1"/>
  <c r="JT248" i="1"/>
  <c r="AN250" i="1"/>
  <c r="DY250" i="1"/>
  <c r="LO250" i="1" s="1"/>
  <c r="DD250" i="1"/>
  <c r="DY251" i="1"/>
  <c r="LO251" i="1" s="1"/>
  <c r="HA251" i="1"/>
  <c r="HC251" i="1" s="1"/>
  <c r="CC252" i="1"/>
  <c r="DD252" i="1" s="1"/>
  <c r="FP257" i="1"/>
  <c r="DY274" i="1"/>
  <c r="LO274" i="1" s="1"/>
  <c r="BI277" i="1"/>
  <c r="DC277" i="1"/>
  <c r="DE277" i="1" s="1"/>
  <c r="AY288" i="1"/>
  <c r="AZ281" i="1"/>
  <c r="GM288" i="1"/>
  <c r="GN288" i="1" s="1"/>
  <c r="GN281" i="1"/>
  <c r="LC286" i="1"/>
  <c r="KX286" i="1"/>
  <c r="DY243" i="1"/>
  <c r="FD243" i="1"/>
  <c r="JB243" i="1"/>
  <c r="EN244" i="1"/>
  <c r="HB244" i="1" s="1"/>
  <c r="EU244" i="1"/>
  <c r="FB244" i="1"/>
  <c r="FD244" i="1" s="1"/>
  <c r="FS244" i="1"/>
  <c r="FZ244" i="1"/>
  <c r="GB244" i="1" s="1"/>
  <c r="KX244" i="1"/>
  <c r="LC244" i="1"/>
  <c r="LD244" i="1" s="1"/>
  <c r="AN245" i="1"/>
  <c r="DD246" i="1"/>
  <c r="KE246" i="1"/>
  <c r="KF246" i="1" s="1"/>
  <c r="KC246" i="1"/>
  <c r="KB248" i="1"/>
  <c r="KE248" i="1" s="1"/>
  <c r="FV247" i="1"/>
  <c r="FU248" i="1"/>
  <c r="FV248" i="1" s="1"/>
  <c r="JK247" i="1"/>
  <c r="JX248" i="1"/>
  <c r="KD247" i="1"/>
  <c r="KF247" i="1" s="1"/>
  <c r="JZ247" i="1"/>
  <c r="FO248" i="1"/>
  <c r="FP248" i="1" s="1"/>
  <c r="FG248" i="1"/>
  <c r="HQ248" i="1"/>
  <c r="II248" i="1" s="1"/>
  <c r="IX248" i="1" s="1"/>
  <c r="IF248" i="1"/>
  <c r="AL252" i="1"/>
  <c r="J252" i="1"/>
  <c r="DC252" i="1"/>
  <c r="AQ252" i="1"/>
  <c r="IE252" i="1"/>
  <c r="IG252" i="1" s="1"/>
  <c r="KI252" i="1"/>
  <c r="LE252" i="1"/>
  <c r="IJ253" i="1"/>
  <c r="IW253" i="1"/>
  <c r="DZ254" i="1"/>
  <c r="HC258" i="1"/>
  <c r="EM260" i="1"/>
  <c r="HB266" i="1"/>
  <c r="EO266" i="1"/>
  <c r="AN274" i="1"/>
  <c r="DC274" i="1"/>
  <c r="DE274" i="1" s="1"/>
  <c r="BI274" i="1"/>
  <c r="DY277" i="1"/>
  <c r="LO277" i="1" s="1"/>
  <c r="AN277" i="1"/>
  <c r="HR241" i="1"/>
  <c r="CP242" i="1"/>
  <c r="AN243" i="1"/>
  <c r="LG243" i="1"/>
  <c r="EM244" i="1"/>
  <c r="EI244" i="1"/>
  <c r="FO244" i="1"/>
  <c r="GO244" i="1"/>
  <c r="GQ244" i="1" s="1"/>
  <c r="HP244" i="1"/>
  <c r="HL244" i="1"/>
  <c r="LO245" i="1"/>
  <c r="HA247" i="1"/>
  <c r="EO247" i="1"/>
  <c r="CN248" i="1"/>
  <c r="CP248" i="1" s="1"/>
  <c r="CJ248" i="1"/>
  <c r="DA248" i="1"/>
  <c r="GO248" i="1"/>
  <c r="GQ248" i="1" s="1"/>
  <c r="KF249" i="1"/>
  <c r="EO250" i="1"/>
  <c r="JK250" i="1"/>
  <c r="FD251" i="1"/>
  <c r="IV251" i="1"/>
  <c r="AM252" i="1"/>
  <c r="DB252" i="1"/>
  <c r="DL252" i="1"/>
  <c r="DN252" i="1" s="1"/>
  <c r="DW252" i="1"/>
  <c r="FG252" i="1"/>
  <c r="FN252" i="1"/>
  <c r="FP252" i="1" s="1"/>
  <c r="LF260" i="1"/>
  <c r="KR260" i="1"/>
  <c r="AT273" i="1"/>
  <c r="DD273" i="1"/>
  <c r="DY273" i="1" s="1"/>
  <c r="LO273" i="1" s="1"/>
  <c r="HR273" i="1"/>
  <c r="IH273" i="1"/>
  <c r="DX276" i="1"/>
  <c r="DE276" i="1"/>
  <c r="GA252" i="1"/>
  <c r="GH252" i="1"/>
  <c r="GO252" i="1"/>
  <c r="GT252" i="1"/>
  <c r="JB252" i="1"/>
  <c r="JI252" i="1"/>
  <c r="JU252" i="1"/>
  <c r="JW252" i="1" s="1"/>
  <c r="JN252" i="1"/>
  <c r="DX255" i="1"/>
  <c r="DY256" i="1"/>
  <c r="LO256" i="1" s="1"/>
  <c r="DE256" i="1"/>
  <c r="AN260" i="1"/>
  <c r="DE262" i="1"/>
  <c r="DX262" i="1"/>
  <c r="EO267" i="1"/>
  <c r="HA267" i="1"/>
  <c r="IH267" i="1"/>
  <c r="HR267" i="1"/>
  <c r="DY248" i="1"/>
  <c r="DU248" i="1"/>
  <c r="DW248" i="1" s="1"/>
  <c r="DQ248" i="1"/>
  <c r="LE249" i="1"/>
  <c r="LG249" i="1" s="1"/>
  <c r="LD249" i="1"/>
  <c r="FC252" i="1"/>
  <c r="HB252" i="1" s="1"/>
  <c r="GP252" i="1"/>
  <c r="IX252" i="1"/>
  <c r="JJ252" i="1"/>
  <c r="BI253" i="1"/>
  <c r="DC253" i="1"/>
  <c r="DE253" i="1" s="1"/>
  <c r="IH255" i="1"/>
  <c r="HR255" i="1"/>
  <c r="IH257" i="1"/>
  <c r="IG257" i="1"/>
  <c r="AM260" i="1"/>
  <c r="DC272" i="1"/>
  <c r="DE272" i="1" s="1"/>
  <c r="BI272" i="1"/>
  <c r="IW277" i="1"/>
  <c r="IY277" i="1" s="1"/>
  <c r="IJ277" i="1"/>
  <c r="AS281" i="1"/>
  <c r="HA283" i="1"/>
  <c r="EO283" i="1"/>
  <c r="EF248" i="1"/>
  <c r="HB251" i="1"/>
  <c r="IH251" i="1"/>
  <c r="HR251" i="1"/>
  <c r="BF252" i="1"/>
  <c r="EX252" i="1"/>
  <c r="IH252" i="1"/>
  <c r="IJ252" i="1" s="1"/>
  <c r="HR252" i="1"/>
  <c r="IT252" i="1"/>
  <c r="IV252" i="1" s="1"/>
  <c r="IP252" i="1"/>
  <c r="DY253" i="1"/>
  <c r="AN253" i="1"/>
  <c r="S260" i="1"/>
  <c r="FC260" i="1"/>
  <c r="FD260" i="1" s="1"/>
  <c r="EU260" i="1"/>
  <c r="HA263" i="1"/>
  <c r="HC263" i="1" s="1"/>
  <c r="FD263" i="1"/>
  <c r="ES288" i="1"/>
  <c r="FB281" i="1"/>
  <c r="EU281" i="1"/>
  <c r="FU288" i="1"/>
  <c r="GA281" i="1"/>
  <c r="FC247" i="1"/>
  <c r="FD247" i="1" s="1"/>
  <c r="KH252" i="1"/>
  <c r="LF252" i="1" s="1"/>
  <c r="KR252" i="1"/>
  <c r="DB254" i="1"/>
  <c r="HB254" i="1"/>
  <c r="HC254" i="1" s="1"/>
  <c r="IJ254" i="1"/>
  <c r="IW254" i="1"/>
  <c r="IY254" i="1" s="1"/>
  <c r="DD255" i="1"/>
  <c r="DY255" i="1" s="1"/>
  <c r="LO255" i="1" s="1"/>
  <c r="DY258" i="1"/>
  <c r="LO258" i="1" s="1"/>
  <c r="DD258" i="1"/>
  <c r="IX258" i="1"/>
  <c r="BU260" i="1"/>
  <c r="CB260" i="1"/>
  <c r="CD260" i="1" s="1"/>
  <c r="CS260" i="1"/>
  <c r="CZ260" i="1"/>
  <c r="DB260" i="1" s="1"/>
  <c r="DL260" i="1"/>
  <c r="DH260" i="1"/>
  <c r="EN260" i="1"/>
  <c r="HB260" i="1" s="1"/>
  <c r="GZ260" i="1"/>
  <c r="HL260" i="1"/>
  <c r="HP260" i="1"/>
  <c r="HR260" i="1" s="1"/>
  <c r="KU260" i="1"/>
  <c r="IJ262" i="1"/>
  <c r="LG262" i="1"/>
  <c r="HB268" i="1"/>
  <c r="HC268" i="1" s="1"/>
  <c r="DX269" i="1"/>
  <c r="DD270" i="1"/>
  <c r="HC272" i="1"/>
  <c r="GQ272" i="1"/>
  <c r="IG276" i="1"/>
  <c r="LG276" i="1"/>
  <c r="CD279" i="1"/>
  <c r="E288" i="1"/>
  <c r="G288" i="1" s="1"/>
  <c r="G281" i="1"/>
  <c r="BI281" i="1"/>
  <c r="HK288" i="1"/>
  <c r="HQ288" i="1" s="1"/>
  <c r="HQ281" i="1"/>
  <c r="KA288" i="1"/>
  <c r="KC288" i="1" s="1"/>
  <c r="KC281" i="1"/>
  <c r="DX246" i="1"/>
  <c r="HA248" i="1"/>
  <c r="JU248" i="1"/>
  <c r="JW248" i="1" s="1"/>
  <c r="BG252" i="1"/>
  <c r="BI252" i="1" s="1"/>
  <c r="HB253" i="1"/>
  <c r="DN255" i="1"/>
  <c r="KG260" i="1"/>
  <c r="LE256" i="1"/>
  <c r="LG256" i="1" s="1"/>
  <c r="KI256" i="1"/>
  <c r="HA257" i="1"/>
  <c r="HC257" i="1" s="1"/>
  <c r="GQ257" i="1"/>
  <c r="IJ258" i="1"/>
  <c r="IW258" i="1"/>
  <c r="IY258" i="1" s="1"/>
  <c r="DB259" i="1"/>
  <c r="HA259" i="1"/>
  <c r="HC259" i="1" s="1"/>
  <c r="D260" i="1"/>
  <c r="BL260" i="1"/>
  <c r="DA260" i="1"/>
  <c r="DM260" i="1"/>
  <c r="EI260" i="1"/>
  <c r="HX260" i="1"/>
  <c r="JI260" i="1"/>
  <c r="JK260" i="1" s="1"/>
  <c r="JE260" i="1"/>
  <c r="CP265" i="1"/>
  <c r="HA266" i="1"/>
  <c r="HC266" i="1" s="1"/>
  <c r="KI270" i="1"/>
  <c r="LF270" i="1"/>
  <c r="IG271" i="1"/>
  <c r="DD272" i="1"/>
  <c r="BU273" i="1"/>
  <c r="BS281" i="1"/>
  <c r="CB273" i="1"/>
  <c r="CD273" i="1" s="1"/>
  <c r="HC274" i="1"/>
  <c r="GQ274" i="1"/>
  <c r="JW276" i="1"/>
  <c r="HB278" i="1"/>
  <c r="IJ278" i="1"/>
  <c r="IW278" i="1"/>
  <c r="IY278" i="1" s="1"/>
  <c r="BI279" i="1"/>
  <c r="DS288" i="1"/>
  <c r="DV281" i="1"/>
  <c r="IH286" i="1"/>
  <c r="DC245" i="1"/>
  <c r="DE245" i="1" s="1"/>
  <c r="HA249" i="1"/>
  <c r="HC249" i="1" s="1"/>
  <c r="DC251" i="1"/>
  <c r="DE251" i="1" s="1"/>
  <c r="IX253" i="1"/>
  <c r="CD256" i="1"/>
  <c r="FP256" i="1"/>
  <c r="IJ256" i="1"/>
  <c r="IW256" i="1"/>
  <c r="IY256" i="1" s="1"/>
  <c r="DX257" i="1"/>
  <c r="AN257" i="1"/>
  <c r="EO258" i="1"/>
  <c r="DX259" i="1"/>
  <c r="BI260" i="1"/>
  <c r="CN260" i="1"/>
  <c r="CP260" i="1" s="1"/>
  <c r="CJ260" i="1"/>
  <c r="FP260" i="1"/>
  <c r="IA260" i="1"/>
  <c r="IV260" i="1"/>
  <c r="AN262" i="1"/>
  <c r="DY262" i="1"/>
  <c r="LO262" i="1" s="1"/>
  <c r="HB264" i="1"/>
  <c r="HC264" i="1" s="1"/>
  <c r="KG281" i="1"/>
  <c r="LE264" i="1"/>
  <c r="KI264" i="1"/>
  <c r="DX265" i="1"/>
  <c r="AN265" i="1"/>
  <c r="IV269" i="1"/>
  <c r="IX276" i="1"/>
  <c r="BY288" i="1"/>
  <c r="CA288" i="1" s="1"/>
  <c r="CA281" i="1"/>
  <c r="EY288" i="1"/>
  <c r="FA281" i="1"/>
  <c r="LF287" i="1"/>
  <c r="LG287" i="1" s="1"/>
  <c r="LD287" i="1"/>
  <c r="AT247" i="1"/>
  <c r="FJ247" i="1"/>
  <c r="FB252" i="1"/>
  <c r="FD252" i="1" s="1"/>
  <c r="FZ252" i="1"/>
  <c r="GB252" i="1" s="1"/>
  <c r="JT252" i="1"/>
  <c r="HA255" i="1"/>
  <c r="HC255" i="1" s="1"/>
  <c r="DD257" i="1"/>
  <c r="DY257" i="1" s="1"/>
  <c r="LO257" i="1" s="1"/>
  <c r="LE257" i="1"/>
  <c r="LG257" i="1" s="1"/>
  <c r="LD257" i="1"/>
  <c r="IH259" i="1"/>
  <c r="HR259" i="1"/>
  <c r="P260" i="1"/>
  <c r="CO260" i="1"/>
  <c r="DD260" i="1" s="1"/>
  <c r="DY260" i="1" s="1"/>
  <c r="LO260" i="1" s="1"/>
  <c r="HA260" i="1"/>
  <c r="HC260" i="1" s="1"/>
  <c r="FG260" i="1"/>
  <c r="GO260" i="1"/>
  <c r="GQ260" i="1" s="1"/>
  <c r="GK260" i="1"/>
  <c r="EO262" i="1"/>
  <c r="HA262" i="1"/>
  <c r="HC262" i="1" s="1"/>
  <c r="IH263" i="1"/>
  <c r="IG263" i="1"/>
  <c r="DW264" i="1"/>
  <c r="JW264" i="1"/>
  <c r="KH281" i="1"/>
  <c r="LF264" i="1"/>
  <c r="LO264" i="1" s="1"/>
  <c r="DD265" i="1"/>
  <c r="DE265" i="1" s="1"/>
  <c r="II271" i="1"/>
  <c r="IX271" i="1" s="1"/>
  <c r="DD275" i="1"/>
  <c r="DY275" i="1" s="1"/>
  <c r="LO275" i="1" s="1"/>
  <c r="CW288" i="1"/>
  <c r="CY281" i="1"/>
  <c r="EN281" i="1"/>
  <c r="EK288" i="1"/>
  <c r="JI288" i="1"/>
  <c r="JK288" i="1" s="1"/>
  <c r="JU281" i="1"/>
  <c r="JQ281" i="1"/>
  <c r="KM288" i="1"/>
  <c r="KO288" i="1" s="1"/>
  <c r="KO281" i="1"/>
  <c r="KX281" i="1"/>
  <c r="LC281" i="1"/>
  <c r="KW288" i="1"/>
  <c r="LC288" i="1" s="1"/>
  <c r="KD252" i="1"/>
  <c r="KF252" i="1" s="1"/>
  <c r="HA253" i="1"/>
  <c r="HC253" i="1" s="1"/>
  <c r="DE254" i="1"/>
  <c r="DN254" i="1"/>
  <c r="DW255" i="1"/>
  <c r="IG255" i="1"/>
  <c r="CP258" i="1"/>
  <c r="GB258" i="1"/>
  <c r="DD259" i="1"/>
  <c r="DY259" i="1" s="1"/>
  <c r="LO259" i="1" s="1"/>
  <c r="LE259" i="1"/>
  <c r="LG259" i="1" s="1"/>
  <c r="CM260" i="1"/>
  <c r="DU260" i="1"/>
  <c r="DW260" i="1" s="1"/>
  <c r="DQ260" i="1"/>
  <c r="GB260" i="1"/>
  <c r="JT260" i="1"/>
  <c r="JW263" i="1"/>
  <c r="LE267" i="1"/>
  <c r="LG267" i="1" s="1"/>
  <c r="KI267" i="1"/>
  <c r="DX268" i="1"/>
  <c r="AN268" i="1"/>
  <c r="BI268" i="1"/>
  <c r="DC268" i="1"/>
  <c r="LE269" i="1"/>
  <c r="LG269" i="1" s="1"/>
  <c r="KI269" i="1"/>
  <c r="DE270" i="1"/>
  <c r="DY272" i="1"/>
  <c r="LO272" i="1" s="1"/>
  <c r="EO273" i="1"/>
  <c r="HC276" i="1"/>
  <c r="DB278" i="1"/>
  <c r="HA278" i="1"/>
  <c r="EO278" i="1"/>
  <c r="EB288" i="1"/>
  <c r="JA288" i="1"/>
  <c r="JJ288" i="1" s="1"/>
  <c r="JJ281" i="1"/>
  <c r="DB262" i="1"/>
  <c r="DC263" i="1"/>
  <c r="EO263" i="1"/>
  <c r="FD264" i="1"/>
  <c r="DN266" i="1"/>
  <c r="JW267" i="1"/>
  <c r="CP268" i="1"/>
  <c r="DY270" i="1"/>
  <c r="DZ270" i="1" s="1"/>
  <c r="IW270" i="1"/>
  <c r="IY270" i="1" s="1"/>
  <c r="IH271" i="1"/>
  <c r="HR271" i="1"/>
  <c r="LG271" i="1"/>
  <c r="CD272" i="1"/>
  <c r="GB272" i="1"/>
  <c r="IH272" i="1"/>
  <c r="IG272" i="1"/>
  <c r="AQ288" i="1"/>
  <c r="LG273" i="1"/>
  <c r="CD274" i="1"/>
  <c r="GB274" i="1"/>
  <c r="IH274" i="1"/>
  <c r="IG274" i="1"/>
  <c r="DN276" i="1"/>
  <c r="IH276" i="1"/>
  <c r="HR276" i="1"/>
  <c r="LF278" i="1"/>
  <c r="LE279" i="1"/>
  <c r="LG279" i="1" s="1"/>
  <c r="KI279" i="1"/>
  <c r="AB288" i="1"/>
  <c r="AK288" i="1"/>
  <c r="BP288" i="1"/>
  <c r="CB281" i="1"/>
  <c r="CD281" i="1" s="1"/>
  <c r="BR281" i="1"/>
  <c r="CG288" i="1"/>
  <c r="CP281" i="1"/>
  <c r="DW281" i="1"/>
  <c r="FI288" i="1"/>
  <c r="FO288" i="1" s="1"/>
  <c r="FO281" i="1"/>
  <c r="JC288" i="1"/>
  <c r="JE288" i="1" s="1"/>
  <c r="JI281" i="1"/>
  <c r="JK281" i="1" s="1"/>
  <c r="JE281" i="1"/>
  <c r="FD283" i="1"/>
  <c r="KI284" i="1"/>
  <c r="LF284" i="1"/>
  <c r="LG284" i="1" s="1"/>
  <c r="LO287" i="1"/>
  <c r="HA256" i="1"/>
  <c r="HC256" i="1" s="1"/>
  <c r="DD263" i="1"/>
  <c r="DY263" i="1" s="1"/>
  <c r="LO263" i="1" s="1"/>
  <c r="JK263" i="1"/>
  <c r="DX264" i="1"/>
  <c r="DD266" i="1"/>
  <c r="DY266" i="1" s="1"/>
  <c r="LO266" i="1" s="1"/>
  <c r="FD267" i="1"/>
  <c r="IH269" i="1"/>
  <c r="HR269" i="1"/>
  <c r="CD270" i="1"/>
  <c r="HB270" i="1"/>
  <c r="LE270" i="1"/>
  <c r="LG270" i="1" s="1"/>
  <c r="LD270" i="1"/>
  <c r="AT272" i="1"/>
  <c r="DC273" i="1"/>
  <c r="DE273" i="1" s="1"/>
  <c r="IG273" i="1"/>
  <c r="AT274" i="1"/>
  <c r="JW279" i="1"/>
  <c r="AN280" i="1"/>
  <c r="BI280" i="1"/>
  <c r="DC280" i="1"/>
  <c r="DE280" i="1" s="1"/>
  <c r="BQ288" i="1"/>
  <c r="CC288" i="1" s="1"/>
  <c r="CC281" i="1"/>
  <c r="DN281" i="1"/>
  <c r="EC288" i="1"/>
  <c r="EJ288" i="1"/>
  <c r="EL288" i="1" s="1"/>
  <c r="EL281" i="1"/>
  <c r="FK288" i="1"/>
  <c r="FM288" i="1" s="1"/>
  <c r="FM281" i="1"/>
  <c r="GZ281" i="1"/>
  <c r="JY288" i="1"/>
  <c r="KE288" i="1" s="1"/>
  <c r="KE281" i="1"/>
  <c r="D286" i="1"/>
  <c r="ER288" i="1"/>
  <c r="HR253" i="1"/>
  <c r="AQ260" i="1"/>
  <c r="DY265" i="1"/>
  <c r="LO265" i="1" s="1"/>
  <c r="BI265" i="1"/>
  <c r="HB265" i="1"/>
  <c r="HC265" i="1" s="1"/>
  <c r="DB266" i="1"/>
  <c r="DX267" i="1"/>
  <c r="HB267" i="1"/>
  <c r="IV267" i="1"/>
  <c r="DD268" i="1"/>
  <c r="DY268" i="1" s="1"/>
  <c r="LO268" i="1" s="1"/>
  <c r="GB268" i="1"/>
  <c r="IH268" i="1"/>
  <c r="IG268" i="1"/>
  <c r="FP270" i="1"/>
  <c r="II270" i="1"/>
  <c r="IX270" i="1" s="1"/>
  <c r="HR270" i="1"/>
  <c r="FD271" i="1"/>
  <c r="FP272" i="1"/>
  <c r="II273" i="1"/>
  <c r="IX273" i="1" s="1"/>
  <c r="FP274" i="1"/>
  <c r="DB276" i="1"/>
  <c r="FD276" i="1"/>
  <c r="KI276" i="1"/>
  <c r="LG278" i="1"/>
  <c r="HB279" i="1"/>
  <c r="AC288" i="1"/>
  <c r="AE288" i="1" s="1"/>
  <c r="AE281" i="1"/>
  <c r="DA288" i="1"/>
  <c r="EC281" i="1"/>
  <c r="EZ288" i="1"/>
  <c r="FC281" i="1"/>
  <c r="HB281" i="1" s="1"/>
  <c r="IO288" i="1"/>
  <c r="IU288" i="1" s="1"/>
  <c r="IU281" i="1"/>
  <c r="LI288" i="1"/>
  <c r="LJ288" i="1" s="1"/>
  <c r="LJ281" i="1"/>
  <c r="HB284" i="1"/>
  <c r="LO284" i="1" s="1"/>
  <c r="II285" i="1"/>
  <c r="IX285" i="1" s="1"/>
  <c r="IY285" i="1" s="1"/>
  <c r="FV286" i="1"/>
  <c r="GA286" i="1"/>
  <c r="JK286" i="1"/>
  <c r="KE286" i="1"/>
  <c r="JZ286" i="1"/>
  <c r="LD286" i="1"/>
  <c r="LE286" i="1"/>
  <c r="J288" i="1"/>
  <c r="KK288" i="1"/>
  <c r="II265" i="1"/>
  <c r="IX265" i="1" s="1"/>
  <c r="IG265" i="1"/>
  <c r="DX271" i="1"/>
  <c r="LG275" i="1"/>
  <c r="DD278" i="1"/>
  <c r="DY278" i="1" s="1"/>
  <c r="LO278" i="1" s="1"/>
  <c r="DW279" i="1"/>
  <c r="IH279" i="1"/>
  <c r="HR279" i="1"/>
  <c r="K288" i="1"/>
  <c r="M288" i="1" s="1"/>
  <c r="AL281" i="1"/>
  <c r="AN281" i="1" s="1"/>
  <c r="T288" i="1"/>
  <c r="V281" i="1"/>
  <c r="AQ281" i="1"/>
  <c r="BA288" i="1"/>
  <c r="BC281" i="1"/>
  <c r="CV288" i="1"/>
  <c r="DV288" i="1"/>
  <c r="IQ288" i="1"/>
  <c r="IS288" i="1" s="1"/>
  <c r="IS281" i="1"/>
  <c r="EI286" i="1"/>
  <c r="EM286" i="1"/>
  <c r="FO286" i="1"/>
  <c r="FJ286" i="1"/>
  <c r="DN262" i="1"/>
  <c r="IH264" i="1"/>
  <c r="HR264" i="1"/>
  <c r="IH265" i="1"/>
  <c r="HR265" i="1"/>
  <c r="LE265" i="1"/>
  <c r="LD265" i="1"/>
  <c r="DC266" i="1"/>
  <c r="IJ266" i="1"/>
  <c r="IW266" i="1"/>
  <c r="IY266" i="1" s="1"/>
  <c r="DD267" i="1"/>
  <c r="DY267" i="1" s="1"/>
  <c r="LO267" i="1" s="1"/>
  <c r="LG268" i="1"/>
  <c r="HA270" i="1"/>
  <c r="HB271" i="1"/>
  <c r="LO271" i="1" s="1"/>
  <c r="IV271" i="1"/>
  <c r="DX272" i="1"/>
  <c r="CP272" i="1"/>
  <c r="JK273" i="1"/>
  <c r="CP274" i="1"/>
  <c r="IY275" i="1"/>
  <c r="HB276" i="1"/>
  <c r="LO276" i="1" s="1"/>
  <c r="IV276" i="1"/>
  <c r="DX277" i="1"/>
  <c r="HA277" i="1"/>
  <c r="HC277" i="1" s="1"/>
  <c r="DY279" i="1"/>
  <c r="LO279" i="1" s="1"/>
  <c r="DC279" i="1"/>
  <c r="IY280" i="1"/>
  <c r="C288" i="1"/>
  <c r="D288" i="1" s="1"/>
  <c r="AM281" i="1"/>
  <c r="U288" i="1"/>
  <c r="AH288" i="1"/>
  <c r="AT281" i="1"/>
  <c r="BX281" i="1"/>
  <c r="DT288" i="1"/>
  <c r="ER281" i="1"/>
  <c r="JM288" i="1"/>
  <c r="JV288" i="1" s="1"/>
  <c r="JV281" i="1"/>
  <c r="HC285" i="1"/>
  <c r="DW286" i="1"/>
  <c r="EX286" i="1"/>
  <c r="FC286" i="1"/>
  <c r="HA273" i="1"/>
  <c r="HC273" i="1" s="1"/>
  <c r="DC275" i="1"/>
  <c r="HA279" i="1"/>
  <c r="HC279" i="1" s="1"/>
  <c r="BJ281" i="1"/>
  <c r="EM288" i="1"/>
  <c r="EO288" i="1" s="1"/>
  <c r="EF288" i="1"/>
  <c r="FY288" i="1"/>
  <c r="GP281" i="1"/>
  <c r="GQ281" i="1" s="1"/>
  <c r="GG288" i="1"/>
  <c r="HW288" i="1"/>
  <c r="IF288" i="1" s="1"/>
  <c r="IF281" i="1"/>
  <c r="IG281" i="1" s="1"/>
  <c r="HX281" i="1"/>
  <c r="KY288" i="1"/>
  <c r="LA288" i="1" s="1"/>
  <c r="LB281" i="1"/>
  <c r="LD281" i="1" s="1"/>
  <c r="HB283" i="1"/>
  <c r="IH284" i="1"/>
  <c r="HR284" i="1"/>
  <c r="JJ286" i="1"/>
  <c r="JB286" i="1"/>
  <c r="JV286" i="1"/>
  <c r="JN286" i="1"/>
  <c r="KF286" i="1"/>
  <c r="IH287" i="1"/>
  <c r="HR287" i="1"/>
  <c r="DC278" i="1"/>
  <c r="Y288" i="1"/>
  <c r="AW288" i="1"/>
  <c r="CS288" i="1"/>
  <c r="DQ288" i="1"/>
  <c r="DU288" i="1"/>
  <c r="EN288" i="1"/>
  <c r="EM281" i="1"/>
  <c r="EO281" i="1" s="1"/>
  <c r="HF281" i="1"/>
  <c r="IK288" i="1"/>
  <c r="IM288" i="1" s="1"/>
  <c r="JH288" i="1"/>
  <c r="JT281" i="1"/>
  <c r="KR281" i="1"/>
  <c r="DY282" i="1"/>
  <c r="LO282" i="1" s="1"/>
  <c r="BI283" i="1"/>
  <c r="II284" i="1"/>
  <c r="IX284" i="1" s="1"/>
  <c r="DD285" i="1"/>
  <c r="DY285" i="1" s="1"/>
  <c r="BG286" i="1"/>
  <c r="BI286" i="1" s="1"/>
  <c r="BC286" i="1"/>
  <c r="HB286" i="1"/>
  <c r="IF286" i="1"/>
  <c r="II287" i="1"/>
  <c r="IX287" i="1" s="1"/>
  <c r="CJ288" i="1"/>
  <c r="LD272" i="1"/>
  <c r="LD274" i="1"/>
  <c r="P281" i="1"/>
  <c r="CJ281" i="1"/>
  <c r="CZ281" i="1"/>
  <c r="DB281" i="1" s="1"/>
  <c r="DH281" i="1"/>
  <c r="EF281" i="1"/>
  <c r="EX288" i="1"/>
  <c r="FN281" i="1"/>
  <c r="FP281" i="1" s="1"/>
  <c r="FY281" i="1"/>
  <c r="HE288" i="1"/>
  <c r="HO281" i="1"/>
  <c r="LA281" i="1"/>
  <c r="LM281" i="1"/>
  <c r="AN282" i="1"/>
  <c r="IH283" i="1"/>
  <c r="JO286" i="1"/>
  <c r="JU283" i="1"/>
  <c r="JW283" i="1" s="1"/>
  <c r="JQ283" i="1"/>
  <c r="KH286" i="1"/>
  <c r="LF286" i="1" s="1"/>
  <c r="DC286" i="1"/>
  <c r="AQ286" i="1"/>
  <c r="FS286" i="1"/>
  <c r="FZ286" i="1"/>
  <c r="GB286" i="1" s="1"/>
  <c r="GQ286" i="1"/>
  <c r="IA286" i="1"/>
  <c r="IE286" i="1"/>
  <c r="IP286" i="1"/>
  <c r="IU286" i="1"/>
  <c r="FE288" i="1"/>
  <c r="JB288" i="1"/>
  <c r="AQ273" i="1"/>
  <c r="HR277" i="1"/>
  <c r="LD280" i="1"/>
  <c r="AM288" i="1"/>
  <c r="S288" i="1"/>
  <c r="Y281" i="1"/>
  <c r="AG288" i="1"/>
  <c r="AW281" i="1"/>
  <c r="BO288" i="1"/>
  <c r="CM288" i="1"/>
  <c r="CS281" i="1"/>
  <c r="DA281" i="1"/>
  <c r="DI288" i="1"/>
  <c r="DK288" i="1" s="1"/>
  <c r="DQ281" i="1"/>
  <c r="EW288" i="1"/>
  <c r="FC288" i="1" s="1"/>
  <c r="FZ281" i="1"/>
  <c r="GB281" i="1" s="1"/>
  <c r="GK281" i="1"/>
  <c r="HG288" i="1"/>
  <c r="IH281" i="1"/>
  <c r="IA281" i="1"/>
  <c r="IM281" i="1"/>
  <c r="LG282" i="1"/>
  <c r="DD283" i="1"/>
  <c r="DY283" i="1" s="1"/>
  <c r="J286" i="1"/>
  <c r="AM286" i="1"/>
  <c r="CC286" i="1"/>
  <c r="CD286" i="1" s="1"/>
  <c r="CZ286" i="1"/>
  <c r="DB286" i="1" s="1"/>
  <c r="FG286" i="1"/>
  <c r="FN286" i="1"/>
  <c r="FP286" i="1" s="1"/>
  <c r="IV286" i="1"/>
  <c r="KI286" i="1"/>
  <c r="JX288" i="1"/>
  <c r="JZ281" i="1"/>
  <c r="KD281" i="1"/>
  <c r="KF281" i="1" s="1"/>
  <c r="AX288" i="1"/>
  <c r="AZ288" i="1" s="1"/>
  <c r="EX281" i="1"/>
  <c r="FG281" i="1"/>
  <c r="GA288" i="1"/>
  <c r="GW281" i="1"/>
  <c r="II288" i="1"/>
  <c r="HU288" i="1"/>
  <c r="ID288" i="1"/>
  <c r="IT288" i="1"/>
  <c r="IV288" i="1" s="1"/>
  <c r="IY282" i="1"/>
  <c r="DC285" i="1"/>
  <c r="HB285" i="1"/>
  <c r="AL286" i="1"/>
  <c r="AN286" i="1" s="1"/>
  <c r="AS286" i="1"/>
  <c r="DD286" i="1" s="1"/>
  <c r="DL286" i="1"/>
  <c r="DN286" i="1" s="1"/>
  <c r="EN286" i="1"/>
  <c r="EU286" i="1"/>
  <c r="FB286" i="1"/>
  <c r="FD286" i="1" s="1"/>
  <c r="GP286" i="1"/>
  <c r="GH286" i="1"/>
  <c r="IX286" i="1"/>
  <c r="HF286" i="1"/>
  <c r="II286" i="1"/>
  <c r="AN287" i="1"/>
  <c r="FQ288" i="1"/>
  <c r="EO289" i="1"/>
  <c r="DE290" i="1"/>
  <c r="DX290" i="1"/>
  <c r="FV281" i="1"/>
  <c r="GT281" i="1"/>
  <c r="HP288" i="1"/>
  <c r="HR288" i="1" s="1"/>
  <c r="IP281" i="1"/>
  <c r="JN281" i="1"/>
  <c r="HA282" i="1"/>
  <c r="HC282" i="1" s="1"/>
  <c r="HA284" i="1"/>
  <c r="HC284" i="1" s="1"/>
  <c r="DC287" i="1"/>
  <c r="DE287" i="1" s="1"/>
  <c r="GF288" i="1"/>
  <c r="JR288" i="1"/>
  <c r="JT288" i="1" s="1"/>
  <c r="CP290" i="1"/>
  <c r="GB290" i="1"/>
  <c r="FH288" i="1"/>
  <c r="KP288" i="1"/>
  <c r="KR288" i="1" s="1"/>
  <c r="FZ289" i="1"/>
  <c r="GB289" i="1" s="1"/>
  <c r="FY289" i="1"/>
  <c r="FQ300" i="1"/>
  <c r="FS299" i="1"/>
  <c r="FZ299" i="1"/>
  <c r="GQ299" i="1"/>
  <c r="IZ300" i="1"/>
  <c r="JB299" i="1"/>
  <c r="JI299" i="1"/>
  <c r="HL281" i="1"/>
  <c r="JH281" i="1"/>
  <c r="AT283" i="1"/>
  <c r="CJ286" i="1"/>
  <c r="DH286" i="1"/>
  <c r="HP286" i="1"/>
  <c r="HR286" i="1" s="1"/>
  <c r="DD289" i="1"/>
  <c r="DY289" i="1" s="1"/>
  <c r="LO289" i="1" s="1"/>
  <c r="BI289" i="1"/>
  <c r="LJ289" i="1"/>
  <c r="AN290" i="1"/>
  <c r="LO290" i="1"/>
  <c r="BQ300" i="1"/>
  <c r="CC299" i="1"/>
  <c r="JI303" i="1"/>
  <c r="JH303" i="1"/>
  <c r="ID281" i="1"/>
  <c r="IT281" i="1"/>
  <c r="IV281" i="1" s="1"/>
  <c r="JB281" i="1"/>
  <c r="DC282" i="1"/>
  <c r="DE282" i="1" s="1"/>
  <c r="DC284" i="1"/>
  <c r="DE284" i="1" s="1"/>
  <c r="HA287" i="1"/>
  <c r="HC287" i="1" s="1"/>
  <c r="GX288" i="1"/>
  <c r="GZ288" i="1" s="1"/>
  <c r="HL288" i="1"/>
  <c r="KX288" i="1"/>
  <c r="DX289" i="1"/>
  <c r="HB289" i="1"/>
  <c r="FN289" i="1"/>
  <c r="FP289" i="1" s="1"/>
  <c r="FM289" i="1"/>
  <c r="HC290" i="1"/>
  <c r="HR290" i="1"/>
  <c r="IJ290" i="1"/>
  <c r="IW290" i="1"/>
  <c r="IY290" i="1" s="1"/>
  <c r="DX302" i="1"/>
  <c r="IH289" i="1"/>
  <c r="LG290" i="1"/>
  <c r="JF304" i="1"/>
  <c r="JH304" i="1" s="1"/>
  <c r="JH300" i="1"/>
  <c r="Z304" i="1"/>
  <c r="AB304" i="1" s="1"/>
  <c r="AB300" i="1"/>
  <c r="FV288" i="1"/>
  <c r="GT288" i="1"/>
  <c r="HP281" i="1"/>
  <c r="HR281" i="1" s="1"/>
  <c r="IP288" i="1"/>
  <c r="JN288" i="1"/>
  <c r="KL288" i="1"/>
  <c r="AN283" i="1"/>
  <c r="HR283" i="1"/>
  <c r="JK289" i="1"/>
  <c r="LE289" i="1"/>
  <c r="LG289" i="1" s="1"/>
  <c r="KI289" i="1"/>
  <c r="EO290" i="1"/>
  <c r="LF290" i="1"/>
  <c r="DY294" i="1"/>
  <c r="LO294" i="1" s="1"/>
  <c r="DC294" i="1"/>
  <c r="DE294" i="1" s="1"/>
  <c r="BI294" i="1"/>
  <c r="LE297" i="1"/>
  <c r="LG297" i="1" s="1"/>
  <c r="KI297" i="1"/>
  <c r="HM300" i="1"/>
  <c r="HP299" i="1"/>
  <c r="HO299" i="1"/>
  <c r="IU299" i="1"/>
  <c r="IR300" i="1"/>
  <c r="IR304" i="1" s="1"/>
  <c r="IS299" i="1"/>
  <c r="KN300" i="1"/>
  <c r="KN304" i="1" s="1"/>
  <c r="KO299" i="1"/>
  <c r="HL289" i="1"/>
  <c r="LO296" i="1"/>
  <c r="FD296" i="1"/>
  <c r="HB296" i="1"/>
  <c r="AN298" i="1"/>
  <c r="BI298" i="1"/>
  <c r="DC298" i="1"/>
  <c r="DE298" i="1" s="1"/>
  <c r="EB300" i="1"/>
  <c r="EP304" i="1"/>
  <c r="ER304" i="1" s="1"/>
  <c r="ER300" i="1"/>
  <c r="HD300" i="1"/>
  <c r="HF299" i="1"/>
  <c r="IB300" i="1"/>
  <c r="ID299" i="1"/>
  <c r="JY300" i="1"/>
  <c r="KE299" i="1"/>
  <c r="GF304" i="1"/>
  <c r="GO300" i="1"/>
  <c r="LE303" i="1"/>
  <c r="LG303" i="1" s="1"/>
  <c r="KI303" i="1"/>
  <c r="CF300" i="1"/>
  <c r="CF304" i="1" s="1"/>
  <c r="CG299" i="1"/>
  <c r="IK300" i="1"/>
  <c r="IM299" i="1"/>
  <c r="HL303" i="1"/>
  <c r="HP303" i="1"/>
  <c r="IJ296" i="1"/>
  <c r="IW296" i="1"/>
  <c r="IY296" i="1" s="1"/>
  <c r="B304" i="1"/>
  <c r="D300" i="1"/>
  <c r="L300" i="1"/>
  <c r="L304" i="1" s="1"/>
  <c r="AM299" i="1"/>
  <c r="KG299" i="1"/>
  <c r="IJ294" i="1"/>
  <c r="IW294" i="1"/>
  <c r="IY294" i="1" s="1"/>
  <c r="HC296" i="1"/>
  <c r="M299" i="1"/>
  <c r="FH300" i="1"/>
  <c r="FJ299" i="1"/>
  <c r="KH299" i="1"/>
  <c r="AX304" i="1"/>
  <c r="AZ304" i="1" s="1"/>
  <c r="AZ300" i="1"/>
  <c r="FN300" i="1"/>
  <c r="HE300" i="1"/>
  <c r="KX299" i="1"/>
  <c r="LB299" i="1"/>
  <c r="LD299" i="1" s="1"/>
  <c r="KV300" i="1"/>
  <c r="LM299" i="1"/>
  <c r="LK300" i="1"/>
  <c r="HP300" i="1"/>
  <c r="HJ304" i="1"/>
  <c r="GO303" i="1"/>
  <c r="GQ303" i="1" s="1"/>
  <c r="GN303" i="1"/>
  <c r="FP294" i="1"/>
  <c r="CP295" i="1"/>
  <c r="DC295" i="1"/>
  <c r="DE295" i="1" s="1"/>
  <c r="HB295" i="1"/>
  <c r="HC295" i="1" s="1"/>
  <c r="GB295" i="1"/>
  <c r="IJ295" i="1"/>
  <c r="JK296" i="1"/>
  <c r="DD297" i="1"/>
  <c r="IG297" i="1"/>
  <c r="E300" i="1"/>
  <c r="G299" i="1"/>
  <c r="AK299" i="1"/>
  <c r="BV304" i="1"/>
  <c r="BX304" i="1" s="1"/>
  <c r="BX300" i="1"/>
  <c r="CT304" i="1"/>
  <c r="CV304" i="1" s="1"/>
  <c r="CV300" i="1"/>
  <c r="ES300" i="1"/>
  <c r="EU299" i="1"/>
  <c r="FB299" i="1"/>
  <c r="GG300" i="1"/>
  <c r="GH300" i="1" s="1"/>
  <c r="GP299" i="1"/>
  <c r="IV299" i="1"/>
  <c r="KD299" i="1"/>
  <c r="KF299" i="1" s="1"/>
  <c r="JZ299" i="1"/>
  <c r="KW304" i="1"/>
  <c r="LC304" i="1" s="1"/>
  <c r="LC300" i="1"/>
  <c r="LE294" i="1"/>
  <c r="LG294" i="1" s="1"/>
  <c r="LD294" i="1"/>
  <c r="IH297" i="1"/>
  <c r="HR297" i="1"/>
  <c r="IJ298" i="1"/>
  <c r="AC300" i="1"/>
  <c r="AE299" i="1"/>
  <c r="AP304" i="1"/>
  <c r="BA300" i="1"/>
  <c r="BG299" i="1"/>
  <c r="BI299" i="1" s="1"/>
  <c r="BC299" i="1"/>
  <c r="JA300" i="1"/>
  <c r="JJ299" i="1"/>
  <c r="AN295" i="1"/>
  <c r="HB297" i="1"/>
  <c r="II297" i="1"/>
  <c r="IX297" i="1" s="1"/>
  <c r="CP298" i="1"/>
  <c r="HB298" i="1"/>
  <c r="LO298" i="1" s="1"/>
  <c r="T300" i="1"/>
  <c r="V299" i="1"/>
  <c r="AR300" i="1"/>
  <c r="AT299" i="1"/>
  <c r="BY300" i="1"/>
  <c r="CA299" i="1"/>
  <c r="CW300" i="1"/>
  <c r="CZ299" i="1"/>
  <c r="CY299" i="1"/>
  <c r="DN299" i="1"/>
  <c r="EJ300" i="1"/>
  <c r="EL299" i="1"/>
  <c r="GW299" i="1"/>
  <c r="JV300" i="1"/>
  <c r="DX294" i="1"/>
  <c r="DY295" i="1"/>
  <c r="LO295" i="1" s="1"/>
  <c r="DD295" i="1"/>
  <c r="KF295" i="1"/>
  <c r="DW297" i="1"/>
  <c r="CB299" i="1"/>
  <c r="CD299" i="1" s="1"/>
  <c r="BP300" i="1"/>
  <c r="BR299" i="1"/>
  <c r="CP299" i="1"/>
  <c r="EK300" i="1"/>
  <c r="EK304" i="1" s="1"/>
  <c r="EN299" i="1"/>
  <c r="HB299" i="1" s="1"/>
  <c r="JX300" i="1"/>
  <c r="DU303" i="1"/>
  <c r="DT303" i="1"/>
  <c r="HA297" i="1"/>
  <c r="N304" i="1"/>
  <c r="P304" i="1" s="1"/>
  <c r="P300" i="1"/>
  <c r="AL299" i="1"/>
  <c r="AN299" i="1" s="1"/>
  <c r="BJ304" i="1"/>
  <c r="BL304" i="1" s="1"/>
  <c r="BL300" i="1"/>
  <c r="CH304" i="1"/>
  <c r="CJ300" i="1"/>
  <c r="DF304" i="1"/>
  <c r="DH300" i="1"/>
  <c r="ED304" i="1"/>
  <c r="EF300" i="1"/>
  <c r="EM300" i="1"/>
  <c r="ET304" i="1"/>
  <c r="FC304" i="1" s="1"/>
  <c r="FC300" i="1"/>
  <c r="FR304" i="1"/>
  <c r="GA304" i="1" s="1"/>
  <c r="GA300" i="1"/>
  <c r="GX304" i="1"/>
  <c r="GZ304" i="1" s="1"/>
  <c r="GZ300" i="1"/>
  <c r="HV304" i="1"/>
  <c r="HX300" i="1"/>
  <c r="IE300" i="1"/>
  <c r="JR304" i="1"/>
  <c r="JT304" i="1" s="1"/>
  <c r="JT300" i="1"/>
  <c r="KP304" i="1"/>
  <c r="KR304" i="1" s="1"/>
  <c r="KR300" i="1"/>
  <c r="KY304" i="1"/>
  <c r="LA304" i="1" s="1"/>
  <c r="LA300" i="1"/>
  <c r="AH300" i="1"/>
  <c r="FF304" i="1"/>
  <c r="FO304" i="1" s="1"/>
  <c r="FO300" i="1"/>
  <c r="GL304" i="1"/>
  <c r="GN304" i="1" s="1"/>
  <c r="DA303" i="1"/>
  <c r="CS303" i="1"/>
  <c r="EO303" i="1"/>
  <c r="W304" i="1"/>
  <c r="Y300" i="1"/>
  <c r="AU304" i="1"/>
  <c r="AW304" i="1" s="1"/>
  <c r="AW300" i="1"/>
  <c r="BS304" i="1"/>
  <c r="BU304" i="1" s="1"/>
  <c r="BU300" i="1"/>
  <c r="CI304" i="1"/>
  <c r="CO304" i="1" s="1"/>
  <c r="CO300" i="1"/>
  <c r="CP300" i="1" s="1"/>
  <c r="CQ304" i="1"/>
  <c r="CS300" i="1"/>
  <c r="DG304" i="1"/>
  <c r="DM304" i="1" s="1"/>
  <c r="DM300" i="1"/>
  <c r="DO304" i="1"/>
  <c r="DQ300" i="1"/>
  <c r="DU300" i="1"/>
  <c r="EE304" i="1"/>
  <c r="EN304" i="1" s="1"/>
  <c r="EN300" i="1"/>
  <c r="EM299" i="1"/>
  <c r="FC299" i="1"/>
  <c r="FK304" i="1"/>
  <c r="FM304" i="1" s="1"/>
  <c r="FM300" i="1"/>
  <c r="GA299" i="1"/>
  <c r="GI304" i="1"/>
  <c r="GK304" i="1" s="1"/>
  <c r="GK300" i="1"/>
  <c r="HG304" i="1"/>
  <c r="HI300" i="1"/>
  <c r="HW304" i="1"/>
  <c r="IF304" i="1" s="1"/>
  <c r="IF300" i="1"/>
  <c r="IE299" i="1"/>
  <c r="IG299" i="1" s="1"/>
  <c r="JC304" i="1"/>
  <c r="JE304" i="1" s="1"/>
  <c r="JE300" i="1"/>
  <c r="KA304" i="1"/>
  <c r="KC300" i="1"/>
  <c r="GN300" i="1"/>
  <c r="AL303" i="1"/>
  <c r="HA294" i="1"/>
  <c r="HC294" i="1" s="1"/>
  <c r="DC296" i="1"/>
  <c r="H304" i="1"/>
  <c r="P299" i="1"/>
  <c r="X304" i="1"/>
  <c r="BL299" i="1"/>
  <c r="CJ299" i="1"/>
  <c r="CR304" i="1"/>
  <c r="DA304" i="1" s="1"/>
  <c r="DA300" i="1"/>
  <c r="DH299" i="1"/>
  <c r="DP304" i="1"/>
  <c r="DV304" i="1" s="1"/>
  <c r="DV300" i="1"/>
  <c r="EF299" i="1"/>
  <c r="GZ299" i="1"/>
  <c r="HH304" i="1"/>
  <c r="HX299" i="1"/>
  <c r="IF299" i="1"/>
  <c r="IN304" i="1"/>
  <c r="IT300" i="1"/>
  <c r="IV300" i="1" s="1"/>
  <c r="JD304" i="1"/>
  <c r="JL304" i="1"/>
  <c r="JU300" i="1"/>
  <c r="JW300" i="1" s="1"/>
  <c r="JT299" i="1"/>
  <c r="KB304" i="1"/>
  <c r="KR299" i="1"/>
  <c r="J300" i="1"/>
  <c r="GT300" i="1"/>
  <c r="KL300" i="1"/>
  <c r="AM303" i="1"/>
  <c r="DY303" i="1" s="1"/>
  <c r="LO303" i="1" s="1"/>
  <c r="CP303" i="1"/>
  <c r="HR294" i="1"/>
  <c r="KI295" i="1"/>
  <c r="HA298" i="1"/>
  <c r="HC298" i="1" s="1"/>
  <c r="LD298" i="1"/>
  <c r="I304" i="1"/>
  <c r="AM304" i="1" s="1"/>
  <c r="AM300" i="1"/>
  <c r="Q304" i="1"/>
  <c r="S304" i="1" s="1"/>
  <c r="S300" i="1"/>
  <c r="Y299" i="1"/>
  <c r="AO304" i="1"/>
  <c r="AQ300" i="1"/>
  <c r="AW299" i="1"/>
  <c r="BM304" i="1"/>
  <c r="BO304" i="1" s="1"/>
  <c r="BO300" i="1"/>
  <c r="BU299" i="1"/>
  <c r="CK304" i="1"/>
  <c r="CM304" i="1" s="1"/>
  <c r="CM300" i="1"/>
  <c r="CS299" i="1"/>
  <c r="DA299" i="1"/>
  <c r="DD299" i="1" s="1"/>
  <c r="DY299" i="1" s="1"/>
  <c r="DI304" i="1"/>
  <c r="DK304" i="1" s="1"/>
  <c r="DK300" i="1"/>
  <c r="DQ299" i="1"/>
  <c r="EG304" i="1"/>
  <c r="EI304" i="1" s="1"/>
  <c r="EI300" i="1"/>
  <c r="FE304" i="1"/>
  <c r="FG300" i="1"/>
  <c r="FM299" i="1"/>
  <c r="GC304" i="1"/>
  <c r="GE304" i="1" s="1"/>
  <c r="GE300" i="1"/>
  <c r="GK299" i="1"/>
  <c r="HI299" i="1"/>
  <c r="HQ299" i="1"/>
  <c r="HY304" i="1"/>
  <c r="IA304" i="1" s="1"/>
  <c r="IA300" i="1"/>
  <c r="IO304" i="1"/>
  <c r="IU304" i="1" s="1"/>
  <c r="IU300" i="1"/>
  <c r="JE299" i="1"/>
  <c r="JV304" i="1"/>
  <c r="JU299" i="1"/>
  <c r="JW299" i="1" s="1"/>
  <c r="KC299" i="1"/>
  <c r="KS304" i="1"/>
  <c r="KU304" i="1" s="1"/>
  <c r="KU300" i="1"/>
  <c r="HB302" i="1"/>
  <c r="HC302" i="1" s="1"/>
  <c r="J303" i="1"/>
  <c r="IG303" i="1"/>
  <c r="JN303" i="1"/>
  <c r="HR295" i="1"/>
  <c r="HR298" i="1"/>
  <c r="J299" i="1"/>
  <c r="AH299" i="1"/>
  <c r="BF299" i="1"/>
  <c r="EX299" i="1"/>
  <c r="FN299" i="1"/>
  <c r="FP299" i="1" s="1"/>
  <c r="FV299" i="1"/>
  <c r="GT299" i="1"/>
  <c r="IH299" i="1"/>
  <c r="IW299" i="1" s="1"/>
  <c r="IP299" i="1"/>
  <c r="JN299" i="1"/>
  <c r="JV299" i="1"/>
  <c r="KL299" i="1"/>
  <c r="FV300" i="1"/>
  <c r="IH300" i="1"/>
  <c r="JN300" i="1"/>
  <c r="IY302" i="1"/>
  <c r="DD303" i="1"/>
  <c r="JJ303" i="1"/>
  <c r="KE303" i="1"/>
  <c r="KF303" i="1" s="1"/>
  <c r="C304" i="1"/>
  <c r="K304" i="1"/>
  <c r="M304" i="1" s="1"/>
  <c r="M300" i="1"/>
  <c r="S299" i="1"/>
  <c r="AI304" i="1"/>
  <c r="AK304" i="1" s="1"/>
  <c r="AK300" i="1"/>
  <c r="AQ299" i="1"/>
  <c r="BO299" i="1"/>
  <c r="CE304" i="1"/>
  <c r="CG304" i="1" s="1"/>
  <c r="CG300" i="1"/>
  <c r="CM299" i="1"/>
  <c r="DK299" i="1"/>
  <c r="EA304" i="1"/>
  <c r="EC300" i="1"/>
  <c r="EI299" i="1"/>
  <c r="EY304" i="1"/>
  <c r="FA304" i="1" s="1"/>
  <c r="FA300" i="1"/>
  <c r="FG299" i="1"/>
  <c r="FW304" i="1"/>
  <c r="FY304" i="1" s="1"/>
  <c r="FY300" i="1"/>
  <c r="GE299" i="1"/>
  <c r="GU304" i="1"/>
  <c r="GW304" i="1" s="1"/>
  <c r="GW300" i="1"/>
  <c r="HK304" i="1"/>
  <c r="HQ304" i="1" s="1"/>
  <c r="HQ300" i="1"/>
  <c r="II300" i="1" s="1"/>
  <c r="HS304" i="1"/>
  <c r="HU304" i="1" s="1"/>
  <c r="HU300" i="1"/>
  <c r="IA299" i="1"/>
  <c r="II299" i="1"/>
  <c r="IX299" i="1" s="1"/>
  <c r="IQ304" i="1"/>
  <c r="IS304" i="1" s="1"/>
  <c r="IS300" i="1"/>
  <c r="JO304" i="1"/>
  <c r="JQ304" i="1" s="1"/>
  <c r="JQ300" i="1"/>
  <c r="KM304" i="1"/>
  <c r="KU299" i="1"/>
  <c r="DL300" i="1"/>
  <c r="DN300" i="1" s="1"/>
  <c r="IJ302" i="1"/>
  <c r="CB303" i="1"/>
  <c r="CD303" i="1" s="1"/>
  <c r="CM303" i="1"/>
  <c r="CZ303" i="1"/>
  <c r="DB303" i="1" s="1"/>
  <c r="DV303" i="1"/>
  <c r="DQ303" i="1"/>
  <c r="II303" i="1"/>
  <c r="IX303" i="1" s="1"/>
  <c r="HI303" i="1"/>
  <c r="IP303" i="1"/>
  <c r="LJ299" i="1"/>
  <c r="HR302" i="1"/>
  <c r="LF302" i="1"/>
  <c r="LG302" i="1" s="1"/>
  <c r="AQ303" i="1"/>
  <c r="BG303" i="1"/>
  <c r="BI303" i="1" s="1"/>
  <c r="EI303" i="1"/>
  <c r="IA303" i="1"/>
  <c r="LJ303" i="1"/>
  <c r="KX303" i="1"/>
  <c r="LB303" i="1"/>
  <c r="LD303" i="1" s="1"/>
  <c r="DD302" i="1"/>
  <c r="DY302" i="1" s="1"/>
  <c r="LO302" i="1" s="1"/>
  <c r="FB303" i="1"/>
  <c r="FD303" i="1" s="1"/>
  <c r="FZ303" i="1"/>
  <c r="GB303" i="1" s="1"/>
  <c r="LF295" i="2" l="1"/>
  <c r="EL280" i="2"/>
  <c r="EM280" i="2"/>
  <c r="EO280" i="2" s="1"/>
  <c r="KU295" i="2"/>
  <c r="KV295" i="2"/>
  <c r="KX295" i="2" s="1"/>
  <c r="BM296" i="2"/>
  <c r="BO296" i="2" s="1"/>
  <c r="BO292" i="2"/>
  <c r="AX296" i="2"/>
  <c r="AZ296" i="2" s="1"/>
  <c r="AZ292" i="2"/>
  <c r="LF289" i="2"/>
  <c r="DZ289" i="2"/>
  <c r="HB296" i="2"/>
  <c r="DR296" i="2"/>
  <c r="DT296" i="2" s="1"/>
  <c r="DT292" i="2"/>
  <c r="DU292" i="2"/>
  <c r="DW292" i="2" s="1"/>
  <c r="LE287" i="2"/>
  <c r="LG287" i="2" s="1"/>
  <c r="DZ287" i="2"/>
  <c r="CB280" i="2"/>
  <c r="CD280" i="2" s="1"/>
  <c r="BR280" i="2"/>
  <c r="DZ276" i="2"/>
  <c r="DU296" i="2"/>
  <c r="DW296" i="2" s="1"/>
  <c r="DQ296" i="2"/>
  <c r="IE253" i="2"/>
  <c r="HO253" i="2"/>
  <c r="IG236" i="2"/>
  <c r="IT236" i="2"/>
  <c r="IV236" i="2" s="1"/>
  <c r="JG237" i="2"/>
  <c r="LF237" i="2" s="1"/>
  <c r="IX254" i="2"/>
  <c r="JG254" i="2" s="1"/>
  <c r="IE226" i="2"/>
  <c r="AL254" i="2"/>
  <c r="AN254" i="2" s="1"/>
  <c r="J254" i="2"/>
  <c r="LE207" i="2"/>
  <c r="LG207" i="2" s="1"/>
  <c r="DZ207" i="2"/>
  <c r="IT201" i="2"/>
  <c r="IV201" i="2" s="1"/>
  <c r="IG201" i="2"/>
  <c r="IG208" i="2"/>
  <c r="IT208" i="2"/>
  <c r="IV208" i="2" s="1"/>
  <c r="DE195" i="2"/>
  <c r="DX195" i="2"/>
  <c r="DE156" i="2"/>
  <c r="GQ295" i="2"/>
  <c r="GB292" i="2"/>
  <c r="HU296" i="2"/>
  <c r="JU296" i="2"/>
  <c r="JW292" i="2"/>
  <c r="KA292" i="2"/>
  <c r="KC292" i="2" s="1"/>
  <c r="DN291" i="2"/>
  <c r="P296" i="2"/>
  <c r="IT291" i="2"/>
  <c r="IV291" i="2" s="1"/>
  <c r="LF287" i="2"/>
  <c r="JH274" i="2"/>
  <c r="LF275" i="2"/>
  <c r="LF264" i="2"/>
  <c r="DY266" i="2"/>
  <c r="LF266" i="2" s="1"/>
  <c r="DE266" i="2"/>
  <c r="KX261" i="2"/>
  <c r="IG257" i="2"/>
  <c r="IT257" i="2"/>
  <c r="IV257" i="2" s="1"/>
  <c r="IG271" i="2"/>
  <c r="IT271" i="2"/>
  <c r="IV271" i="2" s="1"/>
  <c r="CN280" i="2"/>
  <c r="CP280" i="2" s="1"/>
  <c r="AN253" i="2"/>
  <c r="DX253" i="2"/>
  <c r="KU245" i="2"/>
  <c r="KV245" i="2"/>
  <c r="KX245" i="2" s="1"/>
  <c r="DD241" i="2"/>
  <c r="AS254" i="2"/>
  <c r="AT241" i="2"/>
  <c r="GZ246" i="2"/>
  <c r="IY237" i="2"/>
  <c r="D254" i="2"/>
  <c r="DN214" i="2"/>
  <c r="DZ188" i="2"/>
  <c r="GB162" i="2"/>
  <c r="IS173" i="2"/>
  <c r="IT173" i="2"/>
  <c r="IV173" i="2" s="1"/>
  <c r="DZ211" i="2"/>
  <c r="DI98" i="2"/>
  <c r="DK97" i="2"/>
  <c r="DQ280" i="2"/>
  <c r="DU280" i="2"/>
  <c r="DW280" i="2" s="1"/>
  <c r="IP280" i="2"/>
  <c r="IQ280" i="2"/>
  <c r="IS280" i="2" s="1"/>
  <c r="DZ252" i="2"/>
  <c r="BI245" i="2"/>
  <c r="DC245" i="2"/>
  <c r="DE245" i="2" s="1"/>
  <c r="JF254" i="2"/>
  <c r="FM199" i="2"/>
  <c r="FN199" i="2"/>
  <c r="DZ177" i="2"/>
  <c r="DZ200" i="2"/>
  <c r="DQ164" i="2"/>
  <c r="DU164" i="2"/>
  <c r="DW164" i="2" s="1"/>
  <c r="JG75" i="2"/>
  <c r="IX82" i="2"/>
  <c r="B98" i="2"/>
  <c r="DZ14" i="2"/>
  <c r="Q296" i="2"/>
  <c r="S296" i="2" s="1"/>
  <c r="S292" i="2"/>
  <c r="AL292" i="2"/>
  <c r="LF294" i="2"/>
  <c r="JT291" i="2"/>
  <c r="EE296" i="2"/>
  <c r="EN296" i="2" s="1"/>
  <c r="GY296" i="2" s="1"/>
  <c r="EN292" i="2"/>
  <c r="JR296" i="2"/>
  <c r="JT296" i="2" s="1"/>
  <c r="IY292" i="2"/>
  <c r="IW296" i="2"/>
  <c r="JF292" i="2"/>
  <c r="HZ296" i="2"/>
  <c r="IC292" i="2"/>
  <c r="IF292" i="2" s="1"/>
  <c r="IU292" i="2" s="1"/>
  <c r="IO296" i="2"/>
  <c r="IP296" i="2" s="1"/>
  <c r="IP292" i="2"/>
  <c r="HC280" i="2"/>
  <c r="LE278" i="2"/>
  <c r="LG278" i="2" s="1"/>
  <c r="DZ278" i="2"/>
  <c r="GX279" i="2"/>
  <c r="GZ279" i="2" s="1"/>
  <c r="IG262" i="2"/>
  <c r="IT262" i="2"/>
  <c r="IV262" i="2" s="1"/>
  <c r="DZ265" i="2"/>
  <c r="LE265" i="2"/>
  <c r="LG265" i="2" s="1"/>
  <c r="DE269" i="2"/>
  <c r="DX269" i="2"/>
  <c r="DE248" i="2"/>
  <c r="DX248" i="2"/>
  <c r="BI253" i="2"/>
  <c r="DC253" i="2"/>
  <c r="DE253" i="2" s="1"/>
  <c r="FP245" i="2"/>
  <c r="GX245" i="2"/>
  <c r="GZ245" i="2" s="1"/>
  <c r="DZ235" i="2"/>
  <c r="IG230" i="2"/>
  <c r="IT230" i="2"/>
  <c r="IV230" i="2" s="1"/>
  <c r="IJ241" i="2"/>
  <c r="IU241" i="2"/>
  <c r="IV246" i="2"/>
  <c r="LE239" i="2"/>
  <c r="LG239" i="2" s="1"/>
  <c r="DZ239" i="2"/>
  <c r="GQ226" i="2"/>
  <c r="DZ234" i="2"/>
  <c r="EO226" i="2"/>
  <c r="GX226" i="2"/>
  <c r="GZ226" i="2" s="1"/>
  <c r="DE212" i="2"/>
  <c r="DX212" i="2"/>
  <c r="DZ209" i="2"/>
  <c r="CJ199" i="2"/>
  <c r="CN199" i="2"/>
  <c r="CP199" i="2" s="1"/>
  <c r="DZ185" i="2"/>
  <c r="LE185" i="2"/>
  <c r="AE199" i="2"/>
  <c r="AC283" i="2"/>
  <c r="AE283" i="2" s="1"/>
  <c r="LF183" i="2"/>
  <c r="DZ183" i="2"/>
  <c r="IJ181" i="2"/>
  <c r="II189" i="2"/>
  <c r="CN189" i="2"/>
  <c r="CP189" i="2" s="1"/>
  <c r="CJ189" i="2"/>
  <c r="P189" i="2"/>
  <c r="N283" i="2"/>
  <c r="LF169" i="2"/>
  <c r="LG169" i="2" s="1"/>
  <c r="DZ169" i="2"/>
  <c r="HA283" i="2"/>
  <c r="HC128" i="2"/>
  <c r="LF41" i="2"/>
  <c r="GZ41" i="2"/>
  <c r="FD292" i="2"/>
  <c r="DG296" i="2"/>
  <c r="DM296" i="2" s="1"/>
  <c r="DM292" i="2"/>
  <c r="DH292" i="2"/>
  <c r="BR296" i="2"/>
  <c r="Z296" i="2"/>
  <c r="AB296" i="2" s="1"/>
  <c r="AB292" i="2"/>
  <c r="BE296" i="2"/>
  <c r="BH296" i="2" s="1"/>
  <c r="BH292" i="2"/>
  <c r="IG290" i="2"/>
  <c r="IT290" i="2"/>
  <c r="IV290" i="2" s="1"/>
  <c r="HJ296" i="2"/>
  <c r="HL296" i="2" s="1"/>
  <c r="HL292" i="2"/>
  <c r="LF286" i="2"/>
  <c r="DX277" i="2"/>
  <c r="IG279" i="2"/>
  <c r="JR280" i="2"/>
  <c r="JT280" i="2" s="1"/>
  <c r="LB296" i="2"/>
  <c r="LD296" i="2" s="1"/>
  <c r="LD292" i="2"/>
  <c r="HN280" i="2"/>
  <c r="IF280" i="2" s="1"/>
  <c r="IU280" i="2" s="1"/>
  <c r="DZ264" i="2"/>
  <c r="LE264" i="2"/>
  <c r="LG264" i="2" s="1"/>
  <c r="LE260" i="2"/>
  <c r="LG260" i="2" s="1"/>
  <c r="DZ260" i="2"/>
  <c r="LE256" i="2"/>
  <c r="LG256" i="2" s="1"/>
  <c r="DZ256" i="2"/>
  <c r="DD280" i="2"/>
  <c r="DY280" i="2" s="1"/>
  <c r="KD280" i="2"/>
  <c r="KV274" i="2"/>
  <c r="KF274" i="2"/>
  <c r="IG261" i="2"/>
  <c r="IT261" i="2"/>
  <c r="IV261" i="2" s="1"/>
  <c r="FD241" i="2"/>
  <c r="GX241" i="2"/>
  <c r="GZ241" i="2" s="1"/>
  <c r="DE272" i="2"/>
  <c r="DX272" i="2"/>
  <c r="KB214" i="2"/>
  <c r="JY254" i="2"/>
  <c r="KB254" i="2" s="1"/>
  <c r="EX254" i="2"/>
  <c r="FB254" i="2"/>
  <c r="FD254" i="2" s="1"/>
  <c r="EO192" i="2"/>
  <c r="GY192" i="2"/>
  <c r="GZ192" i="2" s="1"/>
  <c r="HI199" i="2"/>
  <c r="HM199" i="2"/>
  <c r="IF187" i="2"/>
  <c r="IU187" i="2" s="1"/>
  <c r="ID187" i="2"/>
  <c r="IG168" i="2"/>
  <c r="IT168" i="2"/>
  <c r="IV168" i="2" s="1"/>
  <c r="DV199" i="2"/>
  <c r="GY187" i="2"/>
  <c r="FD187" i="2"/>
  <c r="JL283" i="2"/>
  <c r="JN128" i="2"/>
  <c r="HD283" i="2"/>
  <c r="HF128" i="2"/>
  <c r="LF43" i="2"/>
  <c r="FH296" i="2"/>
  <c r="FJ296" i="2" s="1"/>
  <c r="FJ292" i="2"/>
  <c r="IJ292" i="2"/>
  <c r="IH296" i="2"/>
  <c r="IJ296" i="2" s="1"/>
  <c r="EG296" i="2"/>
  <c r="EI296" i="2" s="1"/>
  <c r="EI292" i="2"/>
  <c r="GC296" i="2"/>
  <c r="GE296" i="2" s="1"/>
  <c r="GE292" i="2"/>
  <c r="LF258" i="2"/>
  <c r="DZ258" i="2"/>
  <c r="IG295" i="2"/>
  <c r="IT295" i="2"/>
  <c r="IV295" i="2" s="1"/>
  <c r="IU291" i="2"/>
  <c r="LF291" i="2" s="1"/>
  <c r="AN291" i="2"/>
  <c r="GH296" i="2"/>
  <c r="CW296" i="2"/>
  <c r="CY296" i="2" s="1"/>
  <c r="CY292" i="2"/>
  <c r="HI296" i="2"/>
  <c r="FV296" i="2"/>
  <c r="FZ296" i="2"/>
  <c r="DH296" i="2"/>
  <c r="GZ286" i="2"/>
  <c r="GN292" i="2"/>
  <c r="GL296" i="2"/>
  <c r="GN296" i="2" s="1"/>
  <c r="GO292" i="2"/>
  <c r="GQ292" i="2" s="1"/>
  <c r="GQ274" i="2"/>
  <c r="DX281" i="2"/>
  <c r="KU274" i="2"/>
  <c r="IV278" i="2"/>
  <c r="GX274" i="2"/>
  <c r="GZ274" i="2" s="1"/>
  <c r="JM280" i="2"/>
  <c r="JS280" i="2" s="1"/>
  <c r="JS274" i="2"/>
  <c r="JT274" i="2" s="1"/>
  <c r="LE282" i="2"/>
  <c r="LG282" i="2" s="1"/>
  <c r="DZ282" i="2"/>
  <c r="GK280" i="2"/>
  <c r="GO280" i="2"/>
  <c r="GQ280" i="2" s="1"/>
  <c r="DY271" i="2"/>
  <c r="LF271" i="2" s="1"/>
  <c r="GZ261" i="2"/>
  <c r="KV253" i="2"/>
  <c r="KX253" i="2" s="1"/>
  <c r="KF253" i="2"/>
  <c r="DZ271" i="2"/>
  <c r="DY263" i="2"/>
  <c r="LF263" i="2" s="1"/>
  <c r="LE230" i="2"/>
  <c r="LG230" i="2" s="1"/>
  <c r="DZ230" i="2"/>
  <c r="LF232" i="2"/>
  <c r="DZ232" i="2"/>
  <c r="DE225" i="2"/>
  <c r="DX225" i="2"/>
  <c r="DD219" i="2"/>
  <c r="DY219" i="2" s="1"/>
  <c r="LF219" i="2" s="1"/>
  <c r="CP219" i="2"/>
  <c r="GY219" i="2"/>
  <c r="FD219" i="2"/>
  <c r="DD214" i="2"/>
  <c r="DY214" i="2" s="1"/>
  <c r="AN219" i="2"/>
  <c r="IG212" i="2"/>
  <c r="IT212" i="2"/>
  <c r="IV212" i="2" s="1"/>
  <c r="IU246" i="2"/>
  <c r="LF246" i="2" s="1"/>
  <c r="IG246" i="2"/>
  <c r="BU199" i="2"/>
  <c r="CB199" i="2"/>
  <c r="CD199" i="2" s="1"/>
  <c r="DY231" i="2"/>
  <c r="LF231" i="2" s="1"/>
  <c r="DE231" i="2"/>
  <c r="IM254" i="2"/>
  <c r="IQ254" i="2"/>
  <c r="IS254" i="2" s="1"/>
  <c r="BC199" i="2"/>
  <c r="BG199" i="2"/>
  <c r="AL199" i="2"/>
  <c r="LE208" i="2"/>
  <c r="LG208" i="2" s="1"/>
  <c r="DZ208" i="2"/>
  <c r="DZ172" i="2"/>
  <c r="JY283" i="2"/>
  <c r="DD168" i="2"/>
  <c r="DY168" i="2" s="1"/>
  <c r="LF168" i="2" s="1"/>
  <c r="LF74" i="2"/>
  <c r="DY50" i="2"/>
  <c r="LF50" i="2" s="1"/>
  <c r="JY284" i="2"/>
  <c r="JY297" i="2" s="1"/>
  <c r="AO296" i="2"/>
  <c r="AQ292" i="2"/>
  <c r="IG263" i="2"/>
  <c r="IT263" i="2"/>
  <c r="IV263" i="2" s="1"/>
  <c r="BY296" i="2"/>
  <c r="CA296" i="2" s="1"/>
  <c r="CA292" i="2"/>
  <c r="BI291" i="2"/>
  <c r="DC291" i="2"/>
  <c r="DE291" i="2" s="1"/>
  <c r="BV296" i="2"/>
  <c r="BX296" i="2" s="1"/>
  <c r="BX292" i="2"/>
  <c r="CB292" i="2"/>
  <c r="CD292" i="2" s="1"/>
  <c r="DX290" i="2"/>
  <c r="DE290" i="2"/>
  <c r="GZ295" i="2"/>
  <c r="IG289" i="2"/>
  <c r="IT289" i="2"/>
  <c r="EP296" i="2"/>
  <c r="ER296" i="2" s="1"/>
  <c r="ER292" i="2"/>
  <c r="EC280" i="2"/>
  <c r="IG286" i="2"/>
  <c r="IT286" i="2"/>
  <c r="IV286" i="2" s="1"/>
  <c r="J280" i="2"/>
  <c r="AL280" i="2"/>
  <c r="JW280" i="2"/>
  <c r="KA280" i="2"/>
  <c r="KC280" i="2" s="1"/>
  <c r="DX259" i="2"/>
  <c r="DE259" i="2"/>
  <c r="LF251" i="2"/>
  <c r="GZ251" i="2"/>
  <c r="HO274" i="2"/>
  <c r="IE274" i="2"/>
  <c r="DE243" i="2"/>
  <c r="DX243" i="2"/>
  <c r="DE240" i="2"/>
  <c r="DX240" i="2"/>
  <c r="DY253" i="2"/>
  <c r="LF253" i="2" s="1"/>
  <c r="DE214" i="2"/>
  <c r="CP254" i="2"/>
  <c r="DZ233" i="2"/>
  <c r="JZ254" i="2"/>
  <c r="DD193" i="2"/>
  <c r="AT199" i="2"/>
  <c r="LF160" i="2"/>
  <c r="AA283" i="2"/>
  <c r="EZ283" i="2"/>
  <c r="EW296" i="2"/>
  <c r="FC296" i="2" s="1"/>
  <c r="FC292" i="2"/>
  <c r="DI296" i="2"/>
  <c r="DK296" i="2" s="1"/>
  <c r="DK292" i="2"/>
  <c r="DL292" i="2"/>
  <c r="DN292" i="2" s="1"/>
  <c r="BF296" i="2"/>
  <c r="LE257" i="2"/>
  <c r="DZ257" i="2"/>
  <c r="CG279" i="2"/>
  <c r="CF280" i="2"/>
  <c r="CG280" i="2" s="1"/>
  <c r="DZ268" i="2"/>
  <c r="DA254" i="2"/>
  <c r="DE229" i="2"/>
  <c r="DX229" i="2"/>
  <c r="GY224" i="2"/>
  <c r="FD224" i="2"/>
  <c r="EO229" i="2"/>
  <c r="GX229" i="2"/>
  <c r="GZ229" i="2" s="1"/>
  <c r="LE220" i="2"/>
  <c r="LG220" i="2" s="1"/>
  <c r="DZ220" i="2"/>
  <c r="DZ224" i="2"/>
  <c r="DE295" i="2"/>
  <c r="BK296" i="2"/>
  <c r="BL296" i="2" s="1"/>
  <c r="BL292" i="2"/>
  <c r="ED296" i="2"/>
  <c r="EF292" i="2"/>
  <c r="EM292" i="2"/>
  <c r="BA296" i="2"/>
  <c r="BC292" i="2"/>
  <c r="BG292" i="2"/>
  <c r="BI292" i="2" s="1"/>
  <c r="IS291" i="2"/>
  <c r="CK296" i="2"/>
  <c r="CM296" i="2" s="1"/>
  <c r="CM292" i="2"/>
  <c r="CN292" i="2"/>
  <c r="DX274" i="2"/>
  <c r="AN274" i="2"/>
  <c r="FM280" i="2"/>
  <c r="FN280" i="2"/>
  <c r="FP280" i="2" s="1"/>
  <c r="DZ273" i="2"/>
  <c r="LE273" i="2"/>
  <c r="LG273" i="2" s="1"/>
  <c r="DE258" i="2"/>
  <c r="BF280" i="2"/>
  <c r="BG280" i="2"/>
  <c r="BI280" i="2" s="1"/>
  <c r="IT249" i="2"/>
  <c r="IV249" i="2" s="1"/>
  <c r="IG249" i="2"/>
  <c r="DX245" i="2"/>
  <c r="AN245" i="2"/>
  <c r="DE242" i="2"/>
  <c r="DX242" i="2"/>
  <c r="DE270" i="2"/>
  <c r="DX270" i="2"/>
  <c r="LE249" i="2"/>
  <c r="LG249" i="2" s="1"/>
  <c r="DZ249" i="2"/>
  <c r="LF262" i="2"/>
  <c r="LE251" i="2"/>
  <c r="LG251" i="2" s="1"/>
  <c r="DZ251" i="2"/>
  <c r="LE236" i="2"/>
  <c r="LG236" i="2" s="1"/>
  <c r="DZ236" i="2"/>
  <c r="ID214" i="2"/>
  <c r="IE214" i="2"/>
  <c r="HU254" i="2"/>
  <c r="IB254" i="2"/>
  <c r="FA254" i="2"/>
  <c r="GZ224" i="2"/>
  <c r="IT224" i="2"/>
  <c r="IV224" i="2" s="1"/>
  <c r="IG224" i="2"/>
  <c r="GJ254" i="2"/>
  <c r="GP254" i="2" s="1"/>
  <c r="GP226" i="2"/>
  <c r="GY226" i="2" s="1"/>
  <c r="KE254" i="2"/>
  <c r="KW254" i="2" s="1"/>
  <c r="CD168" i="2"/>
  <c r="DC168" i="2"/>
  <c r="G199" i="2"/>
  <c r="DY193" i="2"/>
  <c r="IE179" i="2"/>
  <c r="HO179" i="2"/>
  <c r="IT171" i="2"/>
  <c r="IV171" i="2" s="1"/>
  <c r="IG171" i="2"/>
  <c r="FJ181" i="2"/>
  <c r="FI189" i="2"/>
  <c r="FJ189" i="2" s="1"/>
  <c r="FO181" i="2"/>
  <c r="GY181" i="2" s="1"/>
  <c r="EA283" i="2"/>
  <c r="EC128" i="2"/>
  <c r="CU283" i="2"/>
  <c r="DA128" i="2"/>
  <c r="HQ284" i="2"/>
  <c r="HQ297" i="2" s="1"/>
  <c r="LF63" i="2"/>
  <c r="DZ63" i="2"/>
  <c r="GZ38" i="2"/>
  <c r="LF38" i="2"/>
  <c r="KX263" i="2"/>
  <c r="LE246" i="2"/>
  <c r="DZ246" i="2"/>
  <c r="HI280" i="2"/>
  <c r="HM280" i="2"/>
  <c r="JT237" i="2"/>
  <c r="DZ250" i="2"/>
  <c r="GZ250" i="2"/>
  <c r="CS280" i="2"/>
  <c r="CZ280" i="2"/>
  <c r="DB280" i="2" s="1"/>
  <c r="DZ247" i="2"/>
  <c r="LE247" i="2"/>
  <c r="LG247" i="2" s="1"/>
  <c r="DZ238" i="2"/>
  <c r="LE238" i="2"/>
  <c r="LG238" i="2" s="1"/>
  <c r="KI254" i="2"/>
  <c r="JH237" i="2"/>
  <c r="LF230" i="2"/>
  <c r="DY245" i="2"/>
  <c r="LF245" i="2" s="1"/>
  <c r="GZ230" i="2"/>
  <c r="KO254" i="2"/>
  <c r="KS254" i="2"/>
  <c r="KU254" i="2" s="1"/>
  <c r="LD254" i="2"/>
  <c r="GN254" i="2"/>
  <c r="GX253" i="2"/>
  <c r="GZ253" i="2" s="1"/>
  <c r="DW237" i="2"/>
  <c r="AT254" i="2"/>
  <c r="DE216" i="2"/>
  <c r="DX216" i="2"/>
  <c r="DZ228" i="2"/>
  <c r="DU254" i="2"/>
  <c r="DQ254" i="2"/>
  <c r="DB214" i="2"/>
  <c r="DE203" i="2"/>
  <c r="DX203" i="2"/>
  <c r="EW199" i="2"/>
  <c r="EX193" i="2"/>
  <c r="DE191" i="2"/>
  <c r="DX191" i="2"/>
  <c r="IV227" i="2"/>
  <c r="JZ214" i="2"/>
  <c r="IG215" i="2"/>
  <c r="IT215" i="2"/>
  <c r="IV215" i="2" s="1"/>
  <c r="LE204" i="2"/>
  <c r="LG204" i="2" s="1"/>
  <c r="DZ204" i="2"/>
  <c r="IG197" i="2"/>
  <c r="IT197" i="2"/>
  <c r="IV197" i="2" s="1"/>
  <c r="KW199" i="2"/>
  <c r="DB168" i="2"/>
  <c r="KX228" i="2"/>
  <c r="GZ194" i="2"/>
  <c r="EF189" i="2"/>
  <c r="EM189" i="2"/>
  <c r="EO189" i="2" s="1"/>
  <c r="EO202" i="2"/>
  <c r="GX202" i="2"/>
  <c r="LF197" i="2"/>
  <c r="GH189" i="2"/>
  <c r="GO189" i="2"/>
  <c r="KV174" i="2"/>
  <c r="KX174" i="2" s="1"/>
  <c r="LF177" i="2"/>
  <c r="CA189" i="2"/>
  <c r="LF159" i="2"/>
  <c r="CP156" i="2"/>
  <c r="KA164" i="2"/>
  <c r="JW164" i="2"/>
  <c r="DZ160" i="2"/>
  <c r="IE181" i="2"/>
  <c r="LE167" i="2"/>
  <c r="JH153" i="2"/>
  <c r="CJ164" i="2"/>
  <c r="CN164" i="2"/>
  <c r="CP164" i="2" s="1"/>
  <c r="JU254" i="2"/>
  <c r="JW214" i="2"/>
  <c r="KA214" i="2"/>
  <c r="KC214" i="2" s="1"/>
  <c r="DE169" i="2"/>
  <c r="LE141" i="2"/>
  <c r="DZ141" i="2"/>
  <c r="DG283" i="2"/>
  <c r="AN168" i="2"/>
  <c r="HI147" i="2"/>
  <c r="HM147" i="2"/>
  <c r="GZ181" i="2"/>
  <c r="IY145" i="2"/>
  <c r="JF145" i="2"/>
  <c r="JH145" i="2" s="1"/>
  <c r="LF144" i="2"/>
  <c r="DZ137" i="2"/>
  <c r="LE137" i="2"/>
  <c r="LG137" i="2" s="1"/>
  <c r="DR283" i="2"/>
  <c r="DT128" i="2"/>
  <c r="GO127" i="2"/>
  <c r="GQ127" i="2" s="1"/>
  <c r="GQ123" i="2"/>
  <c r="GX123" i="2"/>
  <c r="GZ123" i="2" s="1"/>
  <c r="GH121" i="2"/>
  <c r="IG130" i="2"/>
  <c r="IT130" i="2"/>
  <c r="IV130" i="2" s="1"/>
  <c r="IN283" i="2"/>
  <c r="DZ124" i="2"/>
  <c r="FG121" i="2"/>
  <c r="HK283" i="2"/>
  <c r="CH283" i="2"/>
  <c r="CN128" i="2"/>
  <c r="CJ128" i="2"/>
  <c r="LF107" i="2"/>
  <c r="KR164" i="2"/>
  <c r="DN114" i="2"/>
  <c r="JZ128" i="2"/>
  <c r="AN107" i="2"/>
  <c r="HP283" i="2"/>
  <c r="HR283" i="2" s="1"/>
  <c r="IG89" i="2"/>
  <c r="IT89" i="2"/>
  <c r="IV89" i="2" s="1"/>
  <c r="KW118" i="2"/>
  <c r="KX118" i="2" s="1"/>
  <c r="DC105" i="2"/>
  <c r="CD105" i="2"/>
  <c r="JD283" i="2"/>
  <c r="FA108" i="2"/>
  <c r="EY128" i="2"/>
  <c r="EZ284" i="2"/>
  <c r="EZ297" i="2" s="1"/>
  <c r="V97" i="2"/>
  <c r="T98" i="2"/>
  <c r="IT86" i="2"/>
  <c r="IV86" i="2" s="1"/>
  <c r="IG86" i="2"/>
  <c r="DY68" i="2"/>
  <c r="ES82" i="2"/>
  <c r="EU75" i="2"/>
  <c r="FB75" i="2"/>
  <c r="FD75" i="2" s="1"/>
  <c r="LF141" i="2"/>
  <c r="IM121" i="2"/>
  <c r="IK128" i="2"/>
  <c r="IQ121" i="2"/>
  <c r="IS121" i="2" s="1"/>
  <c r="K82" i="2"/>
  <c r="M82" i="2" s="1"/>
  <c r="M75" i="2"/>
  <c r="KC49" i="2"/>
  <c r="HL97" i="2"/>
  <c r="HJ98" i="2"/>
  <c r="DR98" i="2"/>
  <c r="DY113" i="2"/>
  <c r="GZ101" i="2"/>
  <c r="KX83" i="2"/>
  <c r="LF83" i="2"/>
  <c r="IG78" i="2"/>
  <c r="HE82" i="2"/>
  <c r="KK284" i="2"/>
  <c r="KK297" i="2" s="1"/>
  <c r="DE10" i="2"/>
  <c r="DX10" i="2"/>
  <c r="GP114" i="2"/>
  <c r="AL75" i="2"/>
  <c r="LF62" i="2"/>
  <c r="HO61" i="2"/>
  <c r="EG82" i="2"/>
  <c r="EM82" i="2" s="1"/>
  <c r="EI75" i="2"/>
  <c r="EO50" i="2"/>
  <c r="GX50" i="2"/>
  <c r="GZ50" i="2" s="1"/>
  <c r="JW29" i="2"/>
  <c r="KA29" i="2"/>
  <c r="KC29" i="2" s="1"/>
  <c r="KJ98" i="2"/>
  <c r="KL97" i="2"/>
  <c r="DB14" i="2"/>
  <c r="IC75" i="2"/>
  <c r="IF75" i="2" s="1"/>
  <c r="IU75" i="2" s="1"/>
  <c r="HT82" i="2"/>
  <c r="DX62" i="2"/>
  <c r="DE62" i="2"/>
  <c r="IM82" i="2"/>
  <c r="IQ82" i="2"/>
  <c r="IS82" i="2" s="1"/>
  <c r="AQ82" i="2"/>
  <c r="GZ40" i="2"/>
  <c r="HU164" i="2"/>
  <c r="IB164" i="2"/>
  <c r="ID164" i="2" s="1"/>
  <c r="JH127" i="2"/>
  <c r="DD108" i="2"/>
  <c r="DE88" i="2"/>
  <c r="DD80" i="2"/>
  <c r="DY80" i="2" s="1"/>
  <c r="IG71" i="2"/>
  <c r="IT71" i="2"/>
  <c r="IV71" i="2" s="1"/>
  <c r="BC254" i="2"/>
  <c r="BG254" i="2"/>
  <c r="BI254" i="2" s="1"/>
  <c r="IK97" i="2"/>
  <c r="GY96" i="2"/>
  <c r="LF96" i="2" s="1"/>
  <c r="FJ82" i="2"/>
  <c r="DE65" i="2"/>
  <c r="DX52" i="2"/>
  <c r="DE52" i="2"/>
  <c r="LE57" i="2"/>
  <c r="LG57" i="2" s="1"/>
  <c r="DY23" i="2"/>
  <c r="LF23" i="2" s="1"/>
  <c r="IE49" i="2"/>
  <c r="LE35" i="2"/>
  <c r="LG35" i="2" s="1"/>
  <c r="DZ35" i="2"/>
  <c r="GB41" i="2"/>
  <c r="Y43" i="2"/>
  <c r="LF13" i="2"/>
  <c r="EF82" i="2"/>
  <c r="IG29" i="2"/>
  <c r="IT29" i="2"/>
  <c r="IV29" i="2" s="1"/>
  <c r="KB18" i="2"/>
  <c r="KC18" i="2" s="1"/>
  <c r="LE48" i="2"/>
  <c r="GZ42" i="2"/>
  <c r="LE16" i="2"/>
  <c r="DZ16" i="2"/>
  <c r="KR75" i="2"/>
  <c r="EQ199" i="2"/>
  <c r="ER199" i="2" s="1"/>
  <c r="ER193" i="2"/>
  <c r="DC181" i="2"/>
  <c r="DZ171" i="2"/>
  <c r="IG161" i="2"/>
  <c r="IT161" i="2"/>
  <c r="IV161" i="2" s="1"/>
  <c r="JF164" i="2"/>
  <c r="IY164" i="2"/>
  <c r="IG213" i="2"/>
  <c r="IT213" i="2"/>
  <c r="IV213" i="2" s="1"/>
  <c r="IT177" i="2"/>
  <c r="IV177" i="2" s="1"/>
  <c r="IG177" i="2"/>
  <c r="IT172" i="2"/>
  <c r="IV172" i="2" s="1"/>
  <c r="IG172" i="2"/>
  <c r="HU189" i="2"/>
  <c r="IB189" i="2"/>
  <c r="ID189" i="2" s="1"/>
  <c r="DX156" i="2"/>
  <c r="GU164" i="2"/>
  <c r="GW164" i="2" s="1"/>
  <c r="GW153" i="2"/>
  <c r="IM199" i="2"/>
  <c r="IQ199" i="2"/>
  <c r="IS199" i="2" s="1"/>
  <c r="FI199" i="2"/>
  <c r="FO193" i="2"/>
  <c r="FP193" i="2" s="1"/>
  <c r="IF189" i="2"/>
  <c r="AE189" i="2"/>
  <c r="GP199" i="2"/>
  <c r="HN181" i="2"/>
  <c r="IF181" i="2" s="1"/>
  <c r="IU181" i="2" s="1"/>
  <c r="HI181" i="2"/>
  <c r="DE176" i="2"/>
  <c r="DX176" i="2"/>
  <c r="GB168" i="2"/>
  <c r="BN189" i="2"/>
  <c r="BO189" i="2" s="1"/>
  <c r="JK164" i="2"/>
  <c r="JR164" i="2"/>
  <c r="JT164" i="2" s="1"/>
  <c r="DB153" i="2"/>
  <c r="FS199" i="2"/>
  <c r="FZ199" i="2"/>
  <c r="GB199" i="2" s="1"/>
  <c r="FB189" i="2"/>
  <c r="EU189" i="2"/>
  <c r="LE183" i="2"/>
  <c r="LG183" i="2" s="1"/>
  <c r="DX175" i="2"/>
  <c r="DE175" i="2"/>
  <c r="JZ164" i="2"/>
  <c r="LF151" i="2"/>
  <c r="BI162" i="2"/>
  <c r="DC162" i="2"/>
  <c r="DE162" i="2" s="1"/>
  <c r="GY156" i="2"/>
  <c r="KD164" i="2"/>
  <c r="KF153" i="2"/>
  <c r="KV153" i="2"/>
  <c r="KX153" i="2" s="1"/>
  <c r="DE158" i="2"/>
  <c r="EO132" i="2"/>
  <c r="GX132" i="2"/>
  <c r="GZ132" i="2" s="1"/>
  <c r="CQ283" i="2"/>
  <c r="CS128" i="2"/>
  <c r="FZ147" i="2"/>
  <c r="GB147" i="2" s="1"/>
  <c r="FS147" i="2"/>
  <c r="DE151" i="2"/>
  <c r="GZ138" i="2"/>
  <c r="HX121" i="2"/>
  <c r="CC189" i="2"/>
  <c r="DD189" i="2" s="1"/>
  <c r="DY189" i="2" s="1"/>
  <c r="DY152" i="2"/>
  <c r="IF145" i="2"/>
  <c r="IU145" i="2" s="1"/>
  <c r="IV145" i="2" s="1"/>
  <c r="HO140" i="2"/>
  <c r="IE140" i="2"/>
  <c r="JR147" i="2"/>
  <c r="BI132" i="2"/>
  <c r="DH121" i="2"/>
  <c r="DL121" i="2"/>
  <c r="DX143" i="2"/>
  <c r="FS121" i="2"/>
  <c r="FZ121" i="2"/>
  <c r="GB121" i="2" s="1"/>
  <c r="LB283" i="2"/>
  <c r="LD128" i="2"/>
  <c r="CL283" i="2"/>
  <c r="LF182" i="2"/>
  <c r="DX136" i="2"/>
  <c r="DE136" i="2"/>
  <c r="CZ127" i="2"/>
  <c r="DB127" i="2" s="1"/>
  <c r="GK127" i="2"/>
  <c r="GA121" i="2"/>
  <c r="CX283" i="2"/>
  <c r="GY106" i="2"/>
  <c r="II199" i="2"/>
  <c r="IJ199" i="2" s="1"/>
  <c r="IJ193" i="2"/>
  <c r="KV145" i="2"/>
  <c r="KX145" i="2" s="1"/>
  <c r="FD132" i="2"/>
  <c r="IC121" i="2"/>
  <c r="FR283" i="2"/>
  <c r="GA128" i="2"/>
  <c r="DY108" i="2"/>
  <c r="EP128" i="2"/>
  <c r="KA96" i="2"/>
  <c r="KC96" i="2" s="1"/>
  <c r="JZ96" i="2"/>
  <c r="DZ131" i="2"/>
  <c r="IG109" i="2"/>
  <c r="IT109" i="2"/>
  <c r="IV109" i="2" s="1"/>
  <c r="FE128" i="2"/>
  <c r="AN94" i="2"/>
  <c r="DX94" i="2"/>
  <c r="EC199" i="2"/>
  <c r="DE135" i="2"/>
  <c r="DX135" i="2"/>
  <c r="HL147" i="2"/>
  <c r="KV127" i="2"/>
  <c r="KX127" i="2" s="1"/>
  <c r="KF127" i="2"/>
  <c r="AZ118" i="2"/>
  <c r="AX121" i="2"/>
  <c r="DX110" i="2"/>
  <c r="DE110" i="2"/>
  <c r="AU128" i="2"/>
  <c r="AW108" i="2"/>
  <c r="DC153" i="2"/>
  <c r="LF126" i="2"/>
  <c r="ID114" i="2"/>
  <c r="JI283" i="2"/>
  <c r="JK128" i="2"/>
  <c r="JR128" i="2"/>
  <c r="DX107" i="2"/>
  <c r="FD127" i="2"/>
  <c r="DD119" i="2"/>
  <c r="DY119" i="2" s="1"/>
  <c r="LF119" i="2" s="1"/>
  <c r="AN114" i="2"/>
  <c r="GZ111" i="2"/>
  <c r="DX144" i="2"/>
  <c r="DC119" i="2"/>
  <c r="FL283" i="2"/>
  <c r="IG95" i="2"/>
  <c r="IT95" i="2"/>
  <c r="IV95" i="2" s="1"/>
  <c r="AW127" i="2"/>
  <c r="JT118" i="2"/>
  <c r="IJ108" i="2"/>
  <c r="GX89" i="2"/>
  <c r="GZ89" i="2" s="1"/>
  <c r="GZ134" i="2"/>
  <c r="GX117" i="2"/>
  <c r="GZ117" i="2" s="1"/>
  <c r="EO117" i="2"/>
  <c r="HO112" i="2"/>
  <c r="IF112" i="2"/>
  <c r="BR108" i="2"/>
  <c r="CB108" i="2"/>
  <c r="BP128" i="2"/>
  <c r="HQ128" i="2"/>
  <c r="HQ283" i="2" s="1"/>
  <c r="BT283" i="2"/>
  <c r="CC283" i="2" s="1"/>
  <c r="LE87" i="2"/>
  <c r="LG87" i="2" s="1"/>
  <c r="DZ87" i="2"/>
  <c r="JP284" i="2"/>
  <c r="JP297" i="2" s="1"/>
  <c r="EL97" i="2"/>
  <c r="EJ98" i="2"/>
  <c r="LE69" i="2"/>
  <c r="DS82" i="2"/>
  <c r="DT75" i="2"/>
  <c r="AC82" i="2"/>
  <c r="AE75" i="2"/>
  <c r="FA97" i="2"/>
  <c r="EY98" i="2"/>
  <c r="GZ66" i="2"/>
  <c r="IG63" i="2"/>
  <c r="IT63" i="2"/>
  <c r="IV63" i="2" s="1"/>
  <c r="GX61" i="2"/>
  <c r="GZ61" i="2" s="1"/>
  <c r="EC82" i="2"/>
  <c r="CC75" i="2"/>
  <c r="BQ82" i="2"/>
  <c r="CV97" i="2"/>
  <c r="CT98" i="2"/>
  <c r="G114" i="2"/>
  <c r="F121" i="2"/>
  <c r="GZ94" i="2"/>
  <c r="DE81" i="2"/>
  <c r="DX81" i="2"/>
  <c r="EO74" i="2"/>
  <c r="KD82" i="2"/>
  <c r="KF75" i="2"/>
  <c r="KV96" i="2"/>
  <c r="KX96" i="2" s="1"/>
  <c r="DE85" i="2"/>
  <c r="IU72" i="2"/>
  <c r="IV72" i="2" s="1"/>
  <c r="IG72" i="2"/>
  <c r="IY29" i="2"/>
  <c r="JF29" i="2"/>
  <c r="JH29" i="2" s="1"/>
  <c r="JL97" i="2"/>
  <c r="FT98" i="2"/>
  <c r="FV97" i="2"/>
  <c r="GY80" i="2"/>
  <c r="GZ80" i="2" s="1"/>
  <c r="EB82" i="2"/>
  <c r="FG82" i="2"/>
  <c r="GZ48" i="2"/>
  <c r="DE21" i="2"/>
  <c r="IF164" i="2"/>
  <c r="IU164" i="2" s="1"/>
  <c r="IY127" i="2"/>
  <c r="DY106" i="2"/>
  <c r="LF106" i="2" s="1"/>
  <c r="IV79" i="2"/>
  <c r="DX64" i="2"/>
  <c r="HS82" i="2"/>
  <c r="HU75" i="2"/>
  <c r="IB75" i="2"/>
  <c r="ID75" i="2" s="1"/>
  <c r="DE49" i="2"/>
  <c r="EM43" i="2"/>
  <c r="EI43" i="2"/>
  <c r="KP98" i="2"/>
  <c r="KR97" i="2"/>
  <c r="GA97" i="2"/>
  <c r="FR98" i="2"/>
  <c r="LF210" i="2"/>
  <c r="HE97" i="2"/>
  <c r="KO121" i="2"/>
  <c r="IG92" i="2"/>
  <c r="HO64" i="2"/>
  <c r="EX43" i="2"/>
  <c r="GA75" i="2"/>
  <c r="CP49" i="2"/>
  <c r="DZ43" i="2"/>
  <c r="LF20" i="2"/>
  <c r="CD49" i="2"/>
  <c r="DZ8" i="2"/>
  <c r="LE8" i="2"/>
  <c r="LG8" i="2" s="1"/>
  <c r="DX51" i="2"/>
  <c r="DZ31" i="2"/>
  <c r="DC55" i="2"/>
  <c r="DE55" i="2" s="1"/>
  <c r="DZ45" i="2"/>
  <c r="LE45" i="2"/>
  <c r="LG45" i="2" s="1"/>
  <c r="LE22" i="2"/>
  <c r="LG22" i="2" s="1"/>
  <c r="DZ22" i="2"/>
  <c r="IH97" i="2"/>
  <c r="KR82" i="2"/>
  <c r="LF11" i="2"/>
  <c r="DX295" i="2"/>
  <c r="HV296" i="2"/>
  <c r="HX296" i="2" s="1"/>
  <c r="HX292" i="2"/>
  <c r="FD296" i="2"/>
  <c r="CQ296" i="2"/>
  <c r="CS292" i="2"/>
  <c r="CZ292" i="2"/>
  <c r="DB292" i="2" s="1"/>
  <c r="IQ296" i="2"/>
  <c r="IM296" i="2"/>
  <c r="AC296" i="2"/>
  <c r="AE296" i="2" s="1"/>
  <c r="AE292" i="2"/>
  <c r="IB292" i="2"/>
  <c r="CN296" i="2"/>
  <c r="I296" i="2"/>
  <c r="AM296" i="2" s="1"/>
  <c r="AM292" i="2"/>
  <c r="LE288" i="2"/>
  <c r="LG288" i="2" s="1"/>
  <c r="DZ288" i="2"/>
  <c r="GA296" i="2"/>
  <c r="EC296" i="2"/>
  <c r="HY296" i="2"/>
  <c r="IA296" i="2" s="1"/>
  <c r="IA292" i="2"/>
  <c r="FE296" i="2"/>
  <c r="FG292" i="2"/>
  <c r="FN292" i="2"/>
  <c r="HC292" i="2"/>
  <c r="HA296" i="2"/>
  <c r="GK296" i="2"/>
  <c r="DE274" i="2"/>
  <c r="GZ287" i="2"/>
  <c r="AN279" i="2"/>
  <c r="FB280" i="2"/>
  <c r="FD280" i="2" s="1"/>
  <c r="EO281" i="2"/>
  <c r="GX281" i="2"/>
  <c r="GZ281" i="2" s="1"/>
  <c r="IG276" i="2"/>
  <c r="IT276" i="2"/>
  <c r="IV276" i="2" s="1"/>
  <c r="LE286" i="2"/>
  <c r="LG286" i="2" s="1"/>
  <c r="DZ286" i="2"/>
  <c r="KV279" i="2"/>
  <c r="KX279" i="2" s="1"/>
  <c r="LE262" i="2"/>
  <c r="LG262" i="2" s="1"/>
  <c r="DZ262" i="2"/>
  <c r="LF259" i="2"/>
  <c r="IG269" i="2"/>
  <c r="IT269" i="2"/>
  <c r="IV269" i="2" s="1"/>
  <c r="IG268" i="2"/>
  <c r="IT268" i="2"/>
  <c r="IV268" i="2" s="1"/>
  <c r="IG258" i="2"/>
  <c r="IT258" i="2"/>
  <c r="LF250" i="2"/>
  <c r="IV260" i="2"/>
  <c r="IG244" i="2"/>
  <c r="IT244" i="2"/>
  <c r="IV244" i="2" s="1"/>
  <c r="HO245" i="2"/>
  <c r="IE245" i="2"/>
  <c r="HF254" i="2"/>
  <c r="KC229" i="2"/>
  <c r="FY254" i="2"/>
  <c r="JH214" i="2"/>
  <c r="AX254" i="2"/>
  <c r="AZ254" i="2" s="1"/>
  <c r="DE227" i="2"/>
  <c r="DX227" i="2"/>
  <c r="JN254" i="2"/>
  <c r="DE221" i="2"/>
  <c r="DX221" i="2"/>
  <c r="DZ215" i="2"/>
  <c r="LE215" i="2"/>
  <c r="LG215" i="2" s="1"/>
  <c r="IE241" i="2"/>
  <c r="KU214" i="2"/>
  <c r="CM254" i="2"/>
  <c r="GY202" i="2"/>
  <c r="FP202" i="2"/>
  <c r="BM199" i="2"/>
  <c r="BO199" i="2" s="1"/>
  <c r="BO193" i="2"/>
  <c r="DC193" i="2"/>
  <c r="IV239" i="2"/>
  <c r="DQ199" i="2"/>
  <c r="DU199" i="2"/>
  <c r="DW199" i="2" s="1"/>
  <c r="DB193" i="2"/>
  <c r="KX205" i="2"/>
  <c r="LF205" i="2"/>
  <c r="EF199" i="2"/>
  <c r="EM199" i="2"/>
  <c r="KE280" i="2"/>
  <c r="KW280" i="2" s="1"/>
  <c r="KW274" i="2"/>
  <c r="AN226" i="2"/>
  <c r="DE201" i="2"/>
  <c r="DE186" i="2"/>
  <c r="KI199" i="2"/>
  <c r="KV199" i="2"/>
  <c r="KX199" i="2" s="1"/>
  <c r="EI193" i="2"/>
  <c r="EH199" i="2"/>
  <c r="GZ185" i="2"/>
  <c r="LE213" i="2"/>
  <c r="LG213" i="2" s="1"/>
  <c r="DZ213" i="2"/>
  <c r="HO193" i="2"/>
  <c r="KU187" i="2"/>
  <c r="DZ178" i="2"/>
  <c r="BD189" i="2"/>
  <c r="BF189" i="2" s="1"/>
  <c r="DE163" i="2"/>
  <c r="DX163" i="2"/>
  <c r="DX179" i="2"/>
  <c r="DL189" i="2"/>
  <c r="DN189" i="2" s="1"/>
  <c r="DH189" i="2"/>
  <c r="HI164" i="2"/>
  <c r="HM164" i="2"/>
  <c r="DZ192" i="2"/>
  <c r="LE192" i="2"/>
  <c r="BH199" i="2"/>
  <c r="DD199" i="2" s="1"/>
  <c r="DY199" i="2" s="1"/>
  <c r="IG162" i="2"/>
  <c r="IM164" i="2"/>
  <c r="IQ164" i="2"/>
  <c r="IS164" i="2" s="1"/>
  <c r="GU189" i="2"/>
  <c r="GW189" i="2" s="1"/>
  <c r="FP153" i="2"/>
  <c r="J164" i="2"/>
  <c r="AL164" i="2"/>
  <c r="AN164" i="2" s="1"/>
  <c r="HW254" i="2"/>
  <c r="IC254" i="2" s="1"/>
  <c r="IF254" i="2" s="1"/>
  <c r="IU254" i="2" s="1"/>
  <c r="AM189" i="2"/>
  <c r="GZ154" i="2"/>
  <c r="DE198" i="2"/>
  <c r="DY192" i="2"/>
  <c r="LF192" i="2" s="1"/>
  <c r="GX172" i="2"/>
  <c r="GZ172" i="2" s="1"/>
  <c r="EO172" i="2"/>
  <c r="KI189" i="2"/>
  <c r="DZ155" i="2"/>
  <c r="CS164" i="2"/>
  <c r="CZ164" i="2"/>
  <c r="DB164" i="2" s="1"/>
  <c r="IG203" i="2"/>
  <c r="IT203" i="2"/>
  <c r="IV203" i="2" s="1"/>
  <c r="DX168" i="2"/>
  <c r="LF180" i="2"/>
  <c r="DZ180" i="2"/>
  <c r="IT165" i="2"/>
  <c r="IV165" i="2" s="1"/>
  <c r="IG165" i="2"/>
  <c r="EO153" i="2"/>
  <c r="DD187" i="2"/>
  <c r="DY187" i="2" s="1"/>
  <c r="LF187" i="2" s="1"/>
  <c r="IG157" i="2"/>
  <c r="IT157" i="2"/>
  <c r="IV157" i="2" s="1"/>
  <c r="DE170" i="2"/>
  <c r="GA174" i="2"/>
  <c r="GY174" i="2" s="1"/>
  <c r="LF174" i="2" s="1"/>
  <c r="JG189" i="2"/>
  <c r="IT162" i="2"/>
  <c r="IV162" i="2" s="1"/>
  <c r="DX158" i="2"/>
  <c r="GK164" i="2"/>
  <c r="LE205" i="2"/>
  <c r="LG205" i="2" s="1"/>
  <c r="HO156" i="2"/>
  <c r="IE156" i="2"/>
  <c r="EF147" i="2"/>
  <c r="EM147" i="2"/>
  <c r="EO147" i="2" s="1"/>
  <c r="DB125" i="2"/>
  <c r="DC125" i="2"/>
  <c r="DE125" i="2" s="1"/>
  <c r="KQ283" i="2"/>
  <c r="CI283" i="2"/>
  <c r="CO283" i="2" s="1"/>
  <c r="CO128" i="2"/>
  <c r="IG133" i="2"/>
  <c r="IT133" i="2"/>
  <c r="IV133" i="2" s="1"/>
  <c r="LE150" i="2"/>
  <c r="DZ150" i="2"/>
  <c r="D121" i="2"/>
  <c r="GY145" i="2"/>
  <c r="GZ145" i="2" s="1"/>
  <c r="KM283" i="2"/>
  <c r="KS128" i="2"/>
  <c r="KO128" i="2"/>
  <c r="GQ153" i="2"/>
  <c r="LE129" i="2"/>
  <c r="LG129" i="2" s="1"/>
  <c r="BV283" i="2"/>
  <c r="BX128" i="2"/>
  <c r="HI189" i="2"/>
  <c r="LC283" i="2"/>
  <c r="GZ112" i="2"/>
  <c r="I283" i="2"/>
  <c r="AM128" i="2"/>
  <c r="EO145" i="2"/>
  <c r="KN128" i="2"/>
  <c r="DS283" i="2"/>
  <c r="BN283" i="2"/>
  <c r="BN284" i="2" s="1"/>
  <c r="BN297" i="2" s="1"/>
  <c r="DE93" i="2"/>
  <c r="DX93" i="2"/>
  <c r="GZ143" i="2"/>
  <c r="DY129" i="2"/>
  <c r="LF129" i="2" s="1"/>
  <c r="G118" i="2"/>
  <c r="Q128" i="2"/>
  <c r="S108" i="2"/>
  <c r="FP106" i="2"/>
  <c r="KE128" i="2"/>
  <c r="KW108" i="2"/>
  <c r="LF130" i="2"/>
  <c r="BE121" i="2"/>
  <c r="BF114" i="2"/>
  <c r="BH114" i="2"/>
  <c r="BI114" i="2" s="1"/>
  <c r="IY108" i="2"/>
  <c r="JF108" i="2"/>
  <c r="JH108" i="2" s="1"/>
  <c r="AN153" i="2"/>
  <c r="GZ122" i="2"/>
  <c r="KW147" i="2"/>
  <c r="KU114" i="2"/>
  <c r="KV114" i="2"/>
  <c r="KX114" i="2" s="1"/>
  <c r="FC121" i="2"/>
  <c r="AM121" i="2"/>
  <c r="FV108" i="2"/>
  <c r="FT128" i="2"/>
  <c r="FZ108" i="2"/>
  <c r="GB108" i="2" s="1"/>
  <c r="CD153" i="2"/>
  <c r="DZ122" i="2"/>
  <c r="HN114" i="2"/>
  <c r="IF114" i="2" s="1"/>
  <c r="IU114" i="2" s="1"/>
  <c r="HH121" i="2"/>
  <c r="HI114" i="2"/>
  <c r="BZ283" i="2"/>
  <c r="BZ284" i="2" s="1"/>
  <c r="BZ297" i="2" s="1"/>
  <c r="JQ96" i="2"/>
  <c r="JR96" i="2"/>
  <c r="JT96" i="2" s="1"/>
  <c r="IP121" i="2"/>
  <c r="GX106" i="2"/>
  <c r="GZ106" i="2" s="1"/>
  <c r="EO106" i="2"/>
  <c r="GB74" i="2"/>
  <c r="DE124" i="2"/>
  <c r="DI128" i="2"/>
  <c r="DK108" i="2"/>
  <c r="IE96" i="2"/>
  <c r="BR121" i="2"/>
  <c r="KJ283" i="2"/>
  <c r="KL283" i="2" s="1"/>
  <c r="KL128" i="2"/>
  <c r="AL108" i="2"/>
  <c r="AN108" i="2" s="1"/>
  <c r="DZ65" i="2"/>
  <c r="LE65" i="2"/>
  <c r="DY69" i="2"/>
  <c r="LF69" i="2" s="1"/>
  <c r="DX68" i="2"/>
  <c r="KY82" i="2"/>
  <c r="LA75" i="2"/>
  <c r="BS82" i="2"/>
  <c r="BU75" i="2"/>
  <c r="JB97" i="2"/>
  <c r="IZ98" i="2"/>
  <c r="DZ126" i="2"/>
  <c r="KU68" i="2"/>
  <c r="HR82" i="2"/>
  <c r="AK97" i="2"/>
  <c r="AI98" i="2"/>
  <c r="HV147" i="2"/>
  <c r="HX147" i="2" s="1"/>
  <c r="LE78" i="2"/>
  <c r="LG78" i="2" s="1"/>
  <c r="DZ78" i="2"/>
  <c r="DK75" i="2"/>
  <c r="DD61" i="2"/>
  <c r="DY61" i="2" s="1"/>
  <c r="LF61" i="2" s="1"/>
  <c r="C82" i="2"/>
  <c r="D75" i="2"/>
  <c r="CL284" i="2"/>
  <c r="CL297" i="2" s="1"/>
  <c r="AN74" i="2"/>
  <c r="KV61" i="2"/>
  <c r="KX61" i="2" s="1"/>
  <c r="GQ61" i="2"/>
  <c r="GC98" i="2"/>
  <c r="GE97" i="2"/>
  <c r="AO98" i="2"/>
  <c r="DE9" i="2"/>
  <c r="DX9" i="2"/>
  <c r="DX83" i="2"/>
  <c r="GZ72" i="2"/>
  <c r="DO82" i="2"/>
  <c r="DQ75" i="2"/>
  <c r="DU75" i="2"/>
  <c r="DW75" i="2" s="1"/>
  <c r="Z82" i="2"/>
  <c r="AB75" i="2"/>
  <c r="DE56" i="2"/>
  <c r="DX56" i="2"/>
  <c r="CS50" i="2"/>
  <c r="CZ50" i="2"/>
  <c r="DB50" i="2" s="1"/>
  <c r="DE47" i="2"/>
  <c r="JD284" i="2"/>
  <c r="JD297" i="2" s="1"/>
  <c r="FL284" i="2"/>
  <c r="FL297" i="2" s="1"/>
  <c r="H98" i="2"/>
  <c r="J97" i="2"/>
  <c r="GZ70" i="2"/>
  <c r="KL75" i="2"/>
  <c r="DX28" i="2"/>
  <c r="DE28" i="2"/>
  <c r="KQ284" i="2"/>
  <c r="KQ297" i="2" s="1"/>
  <c r="GB127" i="2"/>
  <c r="R283" i="2"/>
  <c r="R284" i="2" s="1"/>
  <c r="R297" i="2" s="1"/>
  <c r="IG79" i="2"/>
  <c r="DV75" i="2"/>
  <c r="IG69" i="2"/>
  <c r="IT69" i="2"/>
  <c r="IV69" i="2" s="1"/>
  <c r="LB82" i="2"/>
  <c r="LD75" i="2"/>
  <c r="HB82" i="2"/>
  <c r="HC82" i="2" s="1"/>
  <c r="BJ98" i="2"/>
  <c r="BL97" i="2"/>
  <c r="ID123" i="2"/>
  <c r="FK82" i="2"/>
  <c r="FM75" i="2"/>
  <c r="DX29" i="2"/>
  <c r="AN29" i="2"/>
  <c r="KS121" i="2"/>
  <c r="LE77" i="2"/>
  <c r="FV75" i="2"/>
  <c r="GA82" i="2"/>
  <c r="JT43" i="2"/>
  <c r="LE59" i="2"/>
  <c r="LG59" i="2" s="1"/>
  <c r="DZ59" i="2"/>
  <c r="LF55" i="2"/>
  <c r="LE34" i="2"/>
  <c r="LG34" i="2" s="1"/>
  <c r="DZ34" i="2"/>
  <c r="P75" i="2"/>
  <c r="LE53" i="2"/>
  <c r="LG53" i="2" s="1"/>
  <c r="DZ53" i="2"/>
  <c r="FP49" i="2"/>
  <c r="LE41" i="2"/>
  <c r="LG41" i="2" s="1"/>
  <c r="DZ41" i="2"/>
  <c r="KV14" i="2"/>
  <c r="KX14" i="2" s="1"/>
  <c r="DY48" i="2"/>
  <c r="LF48" i="2" s="1"/>
  <c r="DE45" i="2"/>
  <c r="DX15" i="2"/>
  <c r="LE46" i="2"/>
  <c r="LG46" i="2" s="1"/>
  <c r="DZ46" i="2"/>
  <c r="LE54" i="2"/>
  <c r="LG54" i="2" s="1"/>
  <c r="DZ54" i="2"/>
  <c r="IE23" i="2"/>
  <c r="KX294" i="2"/>
  <c r="CI296" i="2"/>
  <c r="CO296" i="2" s="1"/>
  <c r="CO292" i="2"/>
  <c r="IS292" i="2"/>
  <c r="IC296" i="2"/>
  <c r="IF296" i="2" s="1"/>
  <c r="E296" i="2"/>
  <c r="G296" i="2" s="1"/>
  <c r="G292" i="2"/>
  <c r="JG292" i="2"/>
  <c r="IX296" i="2"/>
  <c r="JG296" i="2" s="1"/>
  <c r="FV292" i="2"/>
  <c r="CT296" i="2"/>
  <c r="CV296" i="2" s="1"/>
  <c r="CV292" i="2"/>
  <c r="J292" i="2"/>
  <c r="FO292" i="2"/>
  <c r="FF296" i="2"/>
  <c r="FO296" i="2" s="1"/>
  <c r="KX289" i="2"/>
  <c r="KE296" i="2"/>
  <c r="KW296" i="2" s="1"/>
  <c r="KW292" i="2"/>
  <c r="B296" i="2"/>
  <c r="D292" i="2"/>
  <c r="DZ275" i="2"/>
  <c r="LE275" i="2"/>
  <c r="LG275" i="2" s="1"/>
  <c r="IV277" i="2"/>
  <c r="LF276" i="2"/>
  <c r="FV280" i="2"/>
  <c r="FZ280" i="2"/>
  <c r="GB280" i="2" s="1"/>
  <c r="IG288" i="2"/>
  <c r="IT288" i="2"/>
  <c r="IV288" i="2" s="1"/>
  <c r="LF281" i="2"/>
  <c r="GZ271" i="2"/>
  <c r="DZ267" i="2"/>
  <c r="LE267" i="2"/>
  <c r="LG267" i="2" s="1"/>
  <c r="GZ266" i="2"/>
  <c r="IG259" i="2"/>
  <c r="IT259" i="2"/>
  <c r="IV259" i="2" s="1"/>
  <c r="DC279" i="2"/>
  <c r="CD274" i="2"/>
  <c r="DE256" i="2"/>
  <c r="CJ280" i="2"/>
  <c r="IG260" i="2"/>
  <c r="IT250" i="2"/>
  <c r="IV250" i="2" s="1"/>
  <c r="IG250" i="2"/>
  <c r="KA241" i="2"/>
  <c r="KC241" i="2" s="1"/>
  <c r="GZ234" i="2"/>
  <c r="IG275" i="2"/>
  <c r="IT275" i="2"/>
  <c r="IV275" i="2" s="1"/>
  <c r="JT229" i="2"/>
  <c r="AB254" i="2"/>
  <c r="DC237" i="2"/>
  <c r="HC254" i="2"/>
  <c r="DK254" i="2"/>
  <c r="GX219" i="2"/>
  <c r="GZ219" i="2" s="1"/>
  <c r="CZ226" i="2"/>
  <c r="CV226" i="2"/>
  <c r="HR254" i="2"/>
  <c r="CG254" i="2"/>
  <c r="DE236" i="2"/>
  <c r="IG228" i="2"/>
  <c r="IT228" i="2"/>
  <c r="IV228" i="2" s="1"/>
  <c r="DV254" i="2"/>
  <c r="AQ254" i="2"/>
  <c r="DE235" i="2"/>
  <c r="G226" i="2"/>
  <c r="AW254" i="2"/>
  <c r="GZ218" i="2"/>
  <c r="CY254" i="2"/>
  <c r="CS199" i="2"/>
  <c r="CZ199" i="2"/>
  <c r="DB199" i="2" s="1"/>
  <c r="IG233" i="2"/>
  <c r="IT233" i="2"/>
  <c r="IV233" i="2" s="1"/>
  <c r="IG211" i="2"/>
  <c r="IT211" i="2"/>
  <c r="IV211" i="2" s="1"/>
  <c r="DH199" i="2"/>
  <c r="DL199" i="2"/>
  <c r="DN199" i="2" s="1"/>
  <c r="DC219" i="2"/>
  <c r="DE219" i="2" s="1"/>
  <c r="IS214" i="2"/>
  <c r="AM199" i="2"/>
  <c r="LF185" i="2"/>
  <c r="GZ180" i="2"/>
  <c r="IG200" i="2"/>
  <c r="IT200" i="2"/>
  <c r="IV200" i="2" s="1"/>
  <c r="JS193" i="2"/>
  <c r="JE189" i="2"/>
  <c r="JX189" i="2"/>
  <c r="JX283" i="2" s="1"/>
  <c r="JZ283" i="2" s="1"/>
  <c r="ER164" i="2"/>
  <c r="AB164" i="2"/>
  <c r="DX161" i="2"/>
  <c r="FP164" i="2"/>
  <c r="KA187" i="2"/>
  <c r="KC187" i="2" s="1"/>
  <c r="DX174" i="2"/>
  <c r="GP189" i="2"/>
  <c r="DE154" i="2"/>
  <c r="DE194" i="2"/>
  <c r="JF189" i="2"/>
  <c r="JH189" i="2" s="1"/>
  <c r="DY181" i="2"/>
  <c r="LF181" i="2" s="1"/>
  <c r="G181" i="2"/>
  <c r="DC174" i="2"/>
  <c r="DE174" i="2" s="1"/>
  <c r="FZ189" i="2"/>
  <c r="FS189" i="2"/>
  <c r="KU159" i="2"/>
  <c r="D189" i="2"/>
  <c r="LF155" i="2"/>
  <c r="AN181" i="2"/>
  <c r="IE132" i="2"/>
  <c r="HO153" i="2"/>
  <c r="GZ151" i="2"/>
  <c r="LF234" i="2"/>
  <c r="DZ190" i="2"/>
  <c r="LE190" i="2"/>
  <c r="LG190" i="2" s="1"/>
  <c r="DE146" i="2"/>
  <c r="DZ166" i="2"/>
  <c r="LE166" i="2"/>
  <c r="LG166" i="2" s="1"/>
  <c r="BX147" i="2"/>
  <c r="JC283" i="2"/>
  <c r="JE283" i="2" s="1"/>
  <c r="JE128" i="2"/>
  <c r="BS283" i="2"/>
  <c r="BU283" i="2" s="1"/>
  <c r="BU128" i="2"/>
  <c r="EO164" i="2"/>
  <c r="KA127" i="2"/>
  <c r="KC127" i="2" s="1"/>
  <c r="JW127" i="2"/>
  <c r="BI181" i="2"/>
  <c r="FM164" i="2"/>
  <c r="DE150" i="2"/>
  <c r="DZ138" i="2"/>
  <c r="IG138" i="2"/>
  <c r="IT138" i="2"/>
  <c r="IV138" i="2" s="1"/>
  <c r="V147" i="2"/>
  <c r="GU128" i="2"/>
  <c r="FD114" i="2"/>
  <c r="GO164" i="2"/>
  <c r="GH164" i="2"/>
  <c r="LE142" i="2"/>
  <c r="IG136" i="2"/>
  <c r="IT136" i="2"/>
  <c r="IV136" i="2" s="1"/>
  <c r="CY147" i="2"/>
  <c r="ID127" i="2"/>
  <c r="HZ283" i="2"/>
  <c r="HZ284" i="2" s="1"/>
  <c r="HZ297" i="2" s="1"/>
  <c r="AP283" i="2"/>
  <c r="HM189" i="2"/>
  <c r="HO189" i="2" s="1"/>
  <c r="DE123" i="2"/>
  <c r="HX114" i="2"/>
  <c r="EO114" i="2"/>
  <c r="AL121" i="2"/>
  <c r="IO128" i="2"/>
  <c r="IP128" i="2" s="1"/>
  <c r="CK283" i="2"/>
  <c r="CM283" i="2" s="1"/>
  <c r="CM128" i="2"/>
  <c r="DC145" i="2"/>
  <c r="DB132" i="2"/>
  <c r="BB283" i="2"/>
  <c r="IF132" i="2"/>
  <c r="IU132" i="2" s="1"/>
  <c r="LF132" i="2" s="1"/>
  <c r="JW121" i="2"/>
  <c r="KA121" i="2"/>
  <c r="KC121" i="2" s="1"/>
  <c r="BW283" i="2"/>
  <c r="DE92" i="2"/>
  <c r="DX92" i="2"/>
  <c r="IU147" i="2"/>
  <c r="EB283" i="2"/>
  <c r="KZ128" i="2"/>
  <c r="KZ283" i="2" s="1"/>
  <c r="LA108" i="2"/>
  <c r="DE103" i="2"/>
  <c r="DX103" i="2"/>
  <c r="JT168" i="2"/>
  <c r="IG129" i="2"/>
  <c r="GM283" i="2"/>
  <c r="BC147" i="2"/>
  <c r="EM127" i="2"/>
  <c r="KL121" i="2"/>
  <c r="DX115" i="2"/>
  <c r="IS147" i="2"/>
  <c r="CR283" i="2"/>
  <c r="DA283" i="2" s="1"/>
  <c r="T128" i="2"/>
  <c r="DX149" i="2"/>
  <c r="DE149" i="2"/>
  <c r="CE128" i="2"/>
  <c r="IX147" i="2"/>
  <c r="JG147" i="2" s="1"/>
  <c r="AZ108" i="2"/>
  <c r="KW121" i="2"/>
  <c r="HE283" i="2"/>
  <c r="BJ283" i="2"/>
  <c r="BL128" i="2"/>
  <c r="EG128" i="2"/>
  <c r="EI108" i="2"/>
  <c r="EJ128" i="2"/>
  <c r="GZ96" i="2"/>
  <c r="LF135" i="2"/>
  <c r="IY64" i="2"/>
  <c r="JG64" i="2"/>
  <c r="JH64" i="2" s="1"/>
  <c r="G108" i="2"/>
  <c r="E128" i="2"/>
  <c r="IG88" i="2"/>
  <c r="IT88" i="2"/>
  <c r="IV88" i="2" s="1"/>
  <c r="GZ86" i="2"/>
  <c r="DZ76" i="2"/>
  <c r="HG82" i="2"/>
  <c r="HI75" i="2"/>
  <c r="HM75" i="2"/>
  <c r="AA284" i="2"/>
  <c r="AA297" i="2" s="1"/>
  <c r="KV64" i="2"/>
  <c r="KX64" i="2" s="1"/>
  <c r="KU64" i="2"/>
  <c r="GG82" i="2"/>
  <c r="GP75" i="2"/>
  <c r="DK82" i="2"/>
  <c r="FB108" i="2"/>
  <c r="FD108" i="2" s="1"/>
  <c r="IG76" i="2"/>
  <c r="IT76" i="2"/>
  <c r="IV76" i="2" s="1"/>
  <c r="GX64" i="2"/>
  <c r="GZ64" i="2" s="1"/>
  <c r="KC75" i="2"/>
  <c r="FJ43" i="2"/>
  <c r="FN43" i="2"/>
  <c r="FP43" i="2" s="1"/>
  <c r="AG284" i="2"/>
  <c r="AG297" i="2" s="1"/>
  <c r="DB80" i="2"/>
  <c r="DE72" i="2"/>
  <c r="DX72" i="2"/>
  <c r="LF66" i="2"/>
  <c r="IN97" i="2"/>
  <c r="EV98" i="2"/>
  <c r="EX97" i="2"/>
  <c r="BT284" i="2"/>
  <c r="BT297" i="2" s="1"/>
  <c r="DE13" i="2"/>
  <c r="DX13" i="2"/>
  <c r="IT205" i="2"/>
  <c r="IV205" i="2" s="1"/>
  <c r="IG205" i="2"/>
  <c r="CB75" i="2"/>
  <c r="BR75" i="2"/>
  <c r="BP82" i="2"/>
  <c r="KL82" i="2"/>
  <c r="DX27" i="2"/>
  <c r="DE27" i="2"/>
  <c r="CI97" i="2"/>
  <c r="DX86" i="2"/>
  <c r="IE80" i="2"/>
  <c r="HO80" i="2"/>
  <c r="KX68" i="2"/>
  <c r="DX67" i="2"/>
  <c r="EO29" i="2"/>
  <c r="GX29" i="2"/>
  <c r="GZ29" i="2" s="1"/>
  <c r="FC97" i="2"/>
  <c r="ET98" i="2"/>
  <c r="BB98" i="2"/>
  <c r="BH97" i="2"/>
  <c r="IG10" i="2"/>
  <c r="IT10" i="2"/>
  <c r="IV10" i="2" s="1"/>
  <c r="HX127" i="2"/>
  <c r="EK284" i="2"/>
  <c r="EK297" i="2" s="1"/>
  <c r="FV82" i="2"/>
  <c r="CW97" i="2"/>
  <c r="IE50" i="2"/>
  <c r="LE39" i="2"/>
  <c r="LG39" i="2" s="1"/>
  <c r="DZ39" i="2"/>
  <c r="LF25" i="2"/>
  <c r="LF18" i="2"/>
  <c r="P82" i="2"/>
  <c r="CP50" i="2"/>
  <c r="GX18" i="2"/>
  <c r="GZ18" i="2" s="1"/>
  <c r="IE43" i="2"/>
  <c r="HO43" i="2"/>
  <c r="JZ18" i="2"/>
  <c r="GV97" i="2"/>
  <c r="GV98" i="2" s="1"/>
  <c r="GV99" i="2" s="1"/>
  <c r="DH82" i="2"/>
  <c r="DL82" i="2"/>
  <c r="DE29" i="2"/>
  <c r="LF16" i="2"/>
  <c r="FJ75" i="2"/>
  <c r="DZ58" i="2"/>
  <c r="LE58" i="2"/>
  <c r="LG58" i="2" s="1"/>
  <c r="KV43" i="2"/>
  <c r="KX43" i="2" s="1"/>
  <c r="EF50" i="2"/>
  <c r="LE40" i="2"/>
  <c r="DZ40" i="2"/>
  <c r="AP97" i="2"/>
  <c r="IG206" i="2"/>
  <c r="IT206" i="2"/>
  <c r="IV206" i="2" s="1"/>
  <c r="BI184" i="2"/>
  <c r="DC184" i="2"/>
  <c r="FO189" i="2"/>
  <c r="IO189" i="2"/>
  <c r="IP189" i="2" s="1"/>
  <c r="IR174" i="2"/>
  <c r="IU174" i="2" s="1"/>
  <c r="GX162" i="2"/>
  <c r="GZ162" i="2" s="1"/>
  <c r="HO174" i="2"/>
  <c r="IE174" i="2"/>
  <c r="IS181" i="2"/>
  <c r="DX201" i="2"/>
  <c r="GX168" i="2"/>
  <c r="GZ168" i="2" s="1"/>
  <c r="LF150" i="2"/>
  <c r="FU189" i="2"/>
  <c r="FV189" i="2" s="1"/>
  <c r="DN164" i="2"/>
  <c r="HO162" i="2"/>
  <c r="DY156" i="2"/>
  <c r="LF156" i="2" s="1"/>
  <c r="BK283" i="2"/>
  <c r="EF164" i="2"/>
  <c r="EC147" i="2"/>
  <c r="GZ140" i="2"/>
  <c r="GO174" i="2"/>
  <c r="GQ174" i="2" s="1"/>
  <c r="K283" i="2"/>
  <c r="M128" i="2"/>
  <c r="LF139" i="2"/>
  <c r="CC147" i="2"/>
  <c r="DD147" i="2" s="1"/>
  <c r="HJ283" i="2"/>
  <c r="HL283" i="2" s="1"/>
  <c r="HL128" i="2"/>
  <c r="Z283" i="2"/>
  <c r="AB283" i="2" s="1"/>
  <c r="AB128" i="2"/>
  <c r="FD153" i="2"/>
  <c r="DY142" i="2"/>
  <c r="LF142" i="2" s="1"/>
  <c r="AT127" i="2"/>
  <c r="DC127" i="2"/>
  <c r="DE127" i="2" s="1"/>
  <c r="HO119" i="2"/>
  <c r="EM121" i="2"/>
  <c r="GG283" i="2"/>
  <c r="GP128" i="2"/>
  <c r="IX283" i="2"/>
  <c r="JG283" i="2" s="1"/>
  <c r="JG128" i="2"/>
  <c r="GL128" i="2"/>
  <c r="GN108" i="2"/>
  <c r="DZ109" i="2"/>
  <c r="LE109" i="2"/>
  <c r="LG109" i="2" s="1"/>
  <c r="GR283" i="2"/>
  <c r="DC106" i="2"/>
  <c r="DC159" i="2"/>
  <c r="IL283" i="2"/>
  <c r="IR128" i="2"/>
  <c r="BM128" i="2"/>
  <c r="BO108" i="2"/>
  <c r="JO283" i="2"/>
  <c r="JQ283" i="2" s="1"/>
  <c r="JQ128" i="2"/>
  <c r="DE91" i="2"/>
  <c r="DX91" i="2"/>
  <c r="HU199" i="2"/>
  <c r="IB199" i="2"/>
  <c r="ID199" i="2" s="1"/>
  <c r="AN193" i="2"/>
  <c r="IV150" i="2"/>
  <c r="IG118" i="2"/>
  <c r="IT118" i="2"/>
  <c r="IV118" i="2" s="1"/>
  <c r="GC283" i="2"/>
  <c r="GE128" i="2"/>
  <c r="DX102" i="2"/>
  <c r="IV129" i="2"/>
  <c r="IG122" i="2"/>
  <c r="IT122" i="2"/>
  <c r="IV122" i="2" s="1"/>
  <c r="DE111" i="2"/>
  <c r="GZ166" i="2"/>
  <c r="AL147" i="2"/>
  <c r="DX125" i="2"/>
  <c r="X283" i="2"/>
  <c r="X284" i="2" s="1"/>
  <c r="X297" i="2" s="1"/>
  <c r="HG283" i="2"/>
  <c r="HM128" i="2"/>
  <c r="LE151" i="2"/>
  <c r="LG151" i="2" s="1"/>
  <c r="IM147" i="2"/>
  <c r="AS121" i="2"/>
  <c r="DD114" i="2"/>
  <c r="DY114" i="2" s="1"/>
  <c r="DC118" i="2"/>
  <c r="LE113" i="2"/>
  <c r="DZ113" i="2"/>
  <c r="DZ90" i="2"/>
  <c r="DZ88" i="2"/>
  <c r="LE88" i="2"/>
  <c r="LG88" i="2" s="1"/>
  <c r="CB164" i="2"/>
  <c r="CD164" i="2" s="1"/>
  <c r="BR164" i="2"/>
  <c r="DZ104" i="2"/>
  <c r="AN89" i="2"/>
  <c r="DX89" i="2"/>
  <c r="KS147" i="2"/>
  <c r="KU147" i="2" s="1"/>
  <c r="KO147" i="2"/>
  <c r="L283" i="2"/>
  <c r="L284" i="2" s="1"/>
  <c r="L297" i="2" s="1"/>
  <c r="HH128" i="2"/>
  <c r="HI128" i="2" s="1"/>
  <c r="HN108" i="2"/>
  <c r="IF108" i="2" s="1"/>
  <c r="IU108" i="2" s="1"/>
  <c r="HI108" i="2"/>
  <c r="IG90" i="2"/>
  <c r="IT90" i="2"/>
  <c r="IV90" i="2" s="1"/>
  <c r="IT170" i="2"/>
  <c r="IV170" i="2" s="1"/>
  <c r="IG170" i="2"/>
  <c r="DX117" i="2"/>
  <c r="AN117" i="2"/>
  <c r="DD89" i="2"/>
  <c r="DY89" i="2" s="1"/>
  <c r="GZ85" i="2"/>
  <c r="LF76" i="2"/>
  <c r="GI82" i="2"/>
  <c r="GK75" i="2"/>
  <c r="HF97" i="2"/>
  <c r="HD98" i="2"/>
  <c r="FP68" i="2"/>
  <c r="CR82" i="2"/>
  <c r="DA75" i="2"/>
  <c r="ER108" i="2"/>
  <c r="IU80" i="2"/>
  <c r="GZ62" i="2"/>
  <c r="DB61" i="2"/>
  <c r="BC82" i="2"/>
  <c r="BG82" i="2"/>
  <c r="IW82" i="2"/>
  <c r="IY75" i="2"/>
  <c r="JF75" i="2"/>
  <c r="JH75" i="2" s="1"/>
  <c r="CD80" i="2"/>
  <c r="GZ76" i="2"/>
  <c r="P49" i="2"/>
  <c r="N50" i="2"/>
  <c r="HY97" i="2"/>
  <c r="CK97" i="2"/>
  <c r="DE112" i="2"/>
  <c r="BI96" i="2"/>
  <c r="GZ65" i="2"/>
  <c r="DG82" i="2"/>
  <c r="DM75" i="2"/>
  <c r="DN75" i="2" s="1"/>
  <c r="GY14" i="2"/>
  <c r="LF14" i="2" s="1"/>
  <c r="DE12" i="2"/>
  <c r="DX12" i="2"/>
  <c r="J82" i="2"/>
  <c r="DX26" i="2"/>
  <c r="DE26" i="2"/>
  <c r="DX19" i="2"/>
  <c r="DE19" i="2"/>
  <c r="GX125" i="2"/>
  <c r="GZ125" i="2" s="1"/>
  <c r="IS96" i="2"/>
  <c r="GL82" i="2"/>
  <c r="GN75" i="2"/>
  <c r="JS97" i="2"/>
  <c r="JJ98" i="2"/>
  <c r="ED98" i="2"/>
  <c r="AN14" i="2"/>
  <c r="GZ60" i="2"/>
  <c r="BY97" i="2"/>
  <c r="BF75" i="2"/>
  <c r="DC18" i="2"/>
  <c r="AX97" i="2"/>
  <c r="BU50" i="2"/>
  <c r="FP38" i="2"/>
  <c r="HO23" i="2"/>
  <c r="DZ60" i="2"/>
  <c r="LE60" i="2"/>
  <c r="LG60" i="2" s="1"/>
  <c r="BH75" i="2"/>
  <c r="DD75" i="2" s="1"/>
  <c r="DY75" i="2" s="1"/>
  <c r="GX23" i="2"/>
  <c r="GZ23" i="2" s="1"/>
  <c r="JN43" i="2"/>
  <c r="DX21" i="2"/>
  <c r="LF40" i="2"/>
  <c r="IE18" i="2"/>
  <c r="CP75" i="2"/>
  <c r="GX14" i="2"/>
  <c r="GH254" i="2"/>
  <c r="GO254" i="2"/>
  <c r="GQ254" i="2" s="1"/>
  <c r="CB254" i="2"/>
  <c r="CD254" i="2" s="1"/>
  <c r="BR254" i="2"/>
  <c r="EC254" i="2"/>
  <c r="DD254" i="2"/>
  <c r="LF218" i="2"/>
  <c r="DE218" i="2"/>
  <c r="DX218" i="2"/>
  <c r="HM254" i="2"/>
  <c r="HO254" i="2" s="1"/>
  <c r="HI254" i="2"/>
  <c r="FV254" i="2"/>
  <c r="GZ211" i="2"/>
  <c r="LF228" i="2"/>
  <c r="DL254" i="2"/>
  <c r="DN254" i="2" s="1"/>
  <c r="DH254" i="2"/>
  <c r="IG231" i="2"/>
  <c r="IT231" i="2"/>
  <c r="IV231" i="2" s="1"/>
  <c r="KU219" i="2"/>
  <c r="KV219" i="2"/>
  <c r="KX219" i="2" s="1"/>
  <c r="GX201" i="2"/>
  <c r="GZ201" i="2" s="1"/>
  <c r="FP201" i="2"/>
  <c r="F254" i="2"/>
  <c r="G254" i="2" s="1"/>
  <c r="IG222" i="2"/>
  <c r="AK254" i="2"/>
  <c r="EO193" i="2"/>
  <c r="IG229" i="2"/>
  <c r="IT229" i="2"/>
  <c r="IV229" i="2" s="1"/>
  <c r="CS254" i="2"/>
  <c r="CZ254" i="2"/>
  <c r="DB254" i="2" s="1"/>
  <c r="EO187" i="2"/>
  <c r="GX187" i="2"/>
  <c r="GZ187" i="2" s="1"/>
  <c r="IT219" i="2"/>
  <c r="IV219" i="2" s="1"/>
  <c r="KD254" i="2"/>
  <c r="KV214" i="2"/>
  <c r="KX214" i="2" s="1"/>
  <c r="KF214" i="2"/>
  <c r="JH181" i="2"/>
  <c r="GZ160" i="2"/>
  <c r="CZ189" i="2"/>
  <c r="DB189" i="2" s="1"/>
  <c r="CS189" i="2"/>
  <c r="BR189" i="2"/>
  <c r="CB189" i="2"/>
  <c r="CD189" i="2" s="1"/>
  <c r="KF189" i="2"/>
  <c r="IG193" i="2"/>
  <c r="IT193" i="2"/>
  <c r="IV193" i="2" s="1"/>
  <c r="LE165" i="2"/>
  <c r="LG165" i="2" s="1"/>
  <c r="DZ165" i="2"/>
  <c r="IG160" i="2"/>
  <c r="IT160" i="2"/>
  <c r="IV160" i="2" s="1"/>
  <c r="LE194" i="2"/>
  <c r="LG194" i="2" s="1"/>
  <c r="DZ194" i="2"/>
  <c r="LF178" i="2"/>
  <c r="GB174" i="2"/>
  <c r="IQ189" i="2"/>
  <c r="IM189" i="2"/>
  <c r="DE197" i="2"/>
  <c r="DY164" i="2"/>
  <c r="HC164" i="2"/>
  <c r="KW164" i="2"/>
  <c r="EC189" i="2"/>
  <c r="FK283" i="2"/>
  <c r="FM283" i="2" s="1"/>
  <c r="FM128" i="2"/>
  <c r="W283" i="2"/>
  <c r="Y128" i="2"/>
  <c r="D147" i="2"/>
  <c r="ID117" i="2"/>
  <c r="IE117" i="2"/>
  <c r="DZ140" i="2"/>
  <c r="G189" i="2"/>
  <c r="IT148" i="2"/>
  <c r="IV148" i="2" s="1"/>
  <c r="IG148" i="2"/>
  <c r="HB283" i="2"/>
  <c r="B283" i="2"/>
  <c r="D128" i="2"/>
  <c r="EU164" i="2"/>
  <c r="FB164" i="2"/>
  <c r="FD164" i="2" s="1"/>
  <c r="IT119" i="2"/>
  <c r="IV119" i="2" s="1"/>
  <c r="IG119" i="2"/>
  <c r="KY121" i="2"/>
  <c r="LA114" i="2"/>
  <c r="BD283" i="2"/>
  <c r="GZ191" i="2"/>
  <c r="KP283" i="2"/>
  <c r="KR283" i="2" s="1"/>
  <c r="KR128" i="2"/>
  <c r="GF283" i="2"/>
  <c r="GH128" i="2"/>
  <c r="JV128" i="2"/>
  <c r="KB108" i="2"/>
  <c r="IH121" i="2"/>
  <c r="IJ121" i="2" s="1"/>
  <c r="IJ114" i="2"/>
  <c r="HY128" i="2"/>
  <c r="IA108" i="2"/>
  <c r="JK199" i="2"/>
  <c r="JR199" i="2"/>
  <c r="JT199" i="2" s="1"/>
  <c r="FD193" i="2"/>
  <c r="JT132" i="2"/>
  <c r="IY118" i="2"/>
  <c r="JF118" i="2"/>
  <c r="JH118" i="2" s="1"/>
  <c r="EO108" i="2"/>
  <c r="GX108" i="2"/>
  <c r="GZ108" i="2" s="1"/>
  <c r="AY283" i="2"/>
  <c r="AY284" i="2" s="1"/>
  <c r="AY297" i="2" s="1"/>
  <c r="DE101" i="2"/>
  <c r="DX101" i="2"/>
  <c r="JR189" i="2"/>
  <c r="JT189" i="2" s="1"/>
  <c r="JK189" i="2"/>
  <c r="IG143" i="2"/>
  <c r="IT143" i="2"/>
  <c r="IV143" i="2" s="1"/>
  <c r="KG283" i="2"/>
  <c r="KI283" i="2" s="1"/>
  <c r="KI128" i="2"/>
  <c r="S96" i="2"/>
  <c r="AL96" i="2"/>
  <c r="KH283" i="2"/>
  <c r="KH284" i="2" s="1"/>
  <c r="KH297" i="2" s="1"/>
  <c r="FW128" i="2"/>
  <c r="FY108" i="2"/>
  <c r="FY121" i="2"/>
  <c r="GY113" i="2"/>
  <c r="GZ113" i="2" s="1"/>
  <c r="KD128" i="2"/>
  <c r="KV108" i="2"/>
  <c r="KX108" i="2" s="1"/>
  <c r="KF108" i="2"/>
  <c r="LF95" i="2"/>
  <c r="DT147" i="2"/>
  <c r="BA283" i="2"/>
  <c r="BC128" i="2"/>
  <c r="BG128" i="2"/>
  <c r="IT104" i="2"/>
  <c r="IV104" i="2" s="1"/>
  <c r="IG104" i="2"/>
  <c r="GF98" i="2"/>
  <c r="JR121" i="2"/>
  <c r="JT121" i="2" s="1"/>
  <c r="GH82" i="2"/>
  <c r="DX33" i="2"/>
  <c r="AN33" i="2"/>
  <c r="HK284" i="2"/>
  <c r="HK297" i="2" s="1"/>
  <c r="CU284" i="2"/>
  <c r="CU297" i="2" s="1"/>
  <c r="DE96" i="2"/>
  <c r="FQ82" i="2"/>
  <c r="FS75" i="2"/>
  <c r="FZ75" i="2"/>
  <c r="GB75" i="2" s="1"/>
  <c r="CQ82" i="2"/>
  <c r="CQ97" i="2" s="1"/>
  <c r="CS75" i="2"/>
  <c r="CZ75" i="2"/>
  <c r="DB75" i="2" s="1"/>
  <c r="BI75" i="2"/>
  <c r="EO49" i="2"/>
  <c r="GX49" i="2"/>
  <c r="GZ49" i="2" s="1"/>
  <c r="JV97" i="2"/>
  <c r="KB14" i="2"/>
  <c r="KC14" i="2" s="1"/>
  <c r="FP14" i="2"/>
  <c r="EV283" i="2"/>
  <c r="EX128" i="2"/>
  <c r="IG84" i="2"/>
  <c r="IT84" i="2"/>
  <c r="IV84" i="2" s="1"/>
  <c r="KT75" i="2"/>
  <c r="KW75" i="2" s="1"/>
  <c r="KN82" i="2"/>
  <c r="DE73" i="2"/>
  <c r="DX73" i="2"/>
  <c r="KA82" i="2"/>
  <c r="KC82" i="2" s="1"/>
  <c r="JW82" i="2"/>
  <c r="FE98" i="2"/>
  <c r="Q97" i="2"/>
  <c r="LE71" i="2"/>
  <c r="LG71" i="2" s="1"/>
  <c r="DZ71" i="2"/>
  <c r="JC82" i="2"/>
  <c r="JE82" i="2" s="1"/>
  <c r="JE75" i="2"/>
  <c r="BD98" i="2"/>
  <c r="BF97" i="2"/>
  <c r="AF283" i="2"/>
  <c r="AH283" i="2" s="1"/>
  <c r="AH128" i="2"/>
  <c r="LE63" i="2"/>
  <c r="LG63" i="2" s="1"/>
  <c r="JC97" i="2"/>
  <c r="JE14" i="2"/>
  <c r="DX130" i="2"/>
  <c r="DE130" i="2"/>
  <c r="IG85" i="2"/>
  <c r="IT85" i="2"/>
  <c r="IV85" i="2" s="1"/>
  <c r="IG74" i="2"/>
  <c r="GY68" i="2"/>
  <c r="GZ68" i="2" s="1"/>
  <c r="AH75" i="2"/>
  <c r="IL98" i="2"/>
  <c r="IR97" i="2"/>
  <c r="DF98" i="2"/>
  <c r="DL97" i="2"/>
  <c r="AD97" i="2"/>
  <c r="AD98" i="2" s="1"/>
  <c r="AD99" i="2" s="1"/>
  <c r="AD284" i="2" s="1"/>
  <c r="AD297" i="2" s="1"/>
  <c r="LE120" i="2"/>
  <c r="LG120" i="2" s="1"/>
  <c r="GZ59" i="2"/>
  <c r="BA97" i="2"/>
  <c r="GO75" i="2"/>
  <c r="GQ75" i="2" s="1"/>
  <c r="BF82" i="2"/>
  <c r="CB50" i="2"/>
  <c r="CD50" i="2" s="1"/>
  <c r="HF82" i="2"/>
  <c r="LE17" i="2"/>
  <c r="LG17" i="2" s="1"/>
  <c r="DZ17" i="2"/>
  <c r="BH82" i="2"/>
  <c r="JW14" i="2"/>
  <c r="EO14" i="2"/>
  <c r="GU97" i="2"/>
  <c r="DX47" i="2"/>
  <c r="JX97" i="2"/>
  <c r="EA97" i="2"/>
  <c r="HO295" i="2"/>
  <c r="LE294" i="2"/>
  <c r="LG294" i="2" s="1"/>
  <c r="DZ294" i="2"/>
  <c r="FD291" i="2"/>
  <c r="KO296" i="2"/>
  <c r="KS296" i="2"/>
  <c r="KU296" i="2" s="1"/>
  <c r="GX291" i="2"/>
  <c r="GZ291" i="2" s="1"/>
  <c r="EX296" i="2"/>
  <c r="DY296" i="2"/>
  <c r="KV292" i="2"/>
  <c r="KX292" i="2" s="1"/>
  <c r="KF292" i="2"/>
  <c r="KD296" i="2"/>
  <c r="AP296" i="2"/>
  <c r="DD296" i="2" s="1"/>
  <c r="DD292" i="2"/>
  <c r="FP274" i="2"/>
  <c r="DD279" i="2"/>
  <c r="DY279" i="2" s="1"/>
  <c r="LF279" i="2" s="1"/>
  <c r="IT281" i="2"/>
  <c r="IV281" i="2" s="1"/>
  <c r="IG281" i="2"/>
  <c r="KS280" i="2"/>
  <c r="KU280" i="2" s="1"/>
  <c r="KO280" i="2"/>
  <c r="DE255" i="2"/>
  <c r="DX255" i="2"/>
  <c r="GZ257" i="2"/>
  <c r="IF274" i="2"/>
  <c r="IU274" i="2" s="1"/>
  <c r="LF274" i="2" s="1"/>
  <c r="LF257" i="2"/>
  <c r="IG270" i="2"/>
  <c r="IT270" i="2"/>
  <c r="IV270" i="2" s="1"/>
  <c r="DN280" i="2"/>
  <c r="DZ266" i="2"/>
  <c r="LE266" i="2"/>
  <c r="LG266" i="2" s="1"/>
  <c r="LF269" i="2"/>
  <c r="LF268" i="2"/>
  <c r="DE250" i="2"/>
  <c r="GZ244" i="2"/>
  <c r="IG252" i="2"/>
  <c r="IT252" i="2"/>
  <c r="IV252" i="2" s="1"/>
  <c r="DB274" i="2"/>
  <c r="IG235" i="2"/>
  <c r="IT235" i="2"/>
  <c r="IV235" i="2" s="1"/>
  <c r="KF237" i="2"/>
  <c r="DX241" i="2"/>
  <c r="LE244" i="2"/>
  <c r="LG244" i="2" s="1"/>
  <c r="DZ244" i="2"/>
  <c r="GZ235" i="2"/>
  <c r="HL254" i="2"/>
  <c r="AR280" i="2"/>
  <c r="AT274" i="2"/>
  <c r="GQ224" i="2"/>
  <c r="FG254" i="2"/>
  <c r="IG234" i="2"/>
  <c r="IT234" i="2"/>
  <c r="IV234" i="2" s="1"/>
  <c r="JG229" i="2"/>
  <c r="JH229" i="2" s="1"/>
  <c r="IY229" i="2"/>
  <c r="LF224" i="2"/>
  <c r="LE217" i="2"/>
  <c r="LG217" i="2" s="1"/>
  <c r="DZ217" i="2"/>
  <c r="FD214" i="2"/>
  <c r="DD226" i="2"/>
  <c r="DY226" i="2" s="1"/>
  <c r="LF226" i="2" s="1"/>
  <c r="GY214" i="2"/>
  <c r="IG232" i="2"/>
  <c r="IT232" i="2"/>
  <c r="GK254" i="2"/>
  <c r="FD229" i="2"/>
  <c r="KV226" i="2"/>
  <c r="KX226" i="2" s="1"/>
  <c r="KX229" i="2"/>
  <c r="LF212" i="2"/>
  <c r="IU214" i="2"/>
  <c r="DZ261" i="2"/>
  <c r="LE261" i="2"/>
  <c r="LG261" i="2" s="1"/>
  <c r="LE222" i="2"/>
  <c r="LG222" i="2" s="1"/>
  <c r="GZ240" i="2"/>
  <c r="JN199" i="2"/>
  <c r="GA254" i="2"/>
  <c r="GB254" i="2" s="1"/>
  <c r="AN214" i="2"/>
  <c r="FC189" i="2"/>
  <c r="HF189" i="2"/>
  <c r="IE189" i="2"/>
  <c r="FP181" i="2"/>
  <c r="IP174" i="2"/>
  <c r="IG153" i="2"/>
  <c r="IT153" i="2"/>
  <c r="IV153" i="2" s="1"/>
  <c r="LF179" i="2"/>
  <c r="KO189" i="2"/>
  <c r="KS189" i="2"/>
  <c r="KU189" i="2" s="1"/>
  <c r="BG189" i="2"/>
  <c r="BI189" i="2" s="1"/>
  <c r="BC189" i="2"/>
  <c r="FG164" i="2"/>
  <c r="KV156" i="2"/>
  <c r="KX156" i="2" s="1"/>
  <c r="IG155" i="2"/>
  <c r="IT155" i="2"/>
  <c r="IV155" i="2" s="1"/>
  <c r="IG184" i="2"/>
  <c r="IT184" i="2"/>
  <c r="IV184" i="2" s="1"/>
  <c r="DX173" i="2"/>
  <c r="DE173" i="2"/>
  <c r="DZ170" i="2"/>
  <c r="LE170" i="2"/>
  <c r="LG170" i="2" s="1"/>
  <c r="AQ189" i="2"/>
  <c r="DX157" i="2"/>
  <c r="DE157" i="2"/>
  <c r="AH164" i="2"/>
  <c r="LF171" i="2"/>
  <c r="KS164" i="2"/>
  <c r="KU164" i="2" s="1"/>
  <c r="KO164" i="2"/>
  <c r="KG164" i="2"/>
  <c r="KI164" i="2" s="1"/>
  <c r="GP164" i="2"/>
  <c r="GY164" i="2" s="1"/>
  <c r="LE197" i="2"/>
  <c r="LG197" i="2" s="1"/>
  <c r="DZ197" i="2"/>
  <c r="BG187" i="2"/>
  <c r="GN189" i="2"/>
  <c r="GX156" i="2"/>
  <c r="GZ156" i="2" s="1"/>
  <c r="DY167" i="2"/>
  <c r="LF167" i="2" s="1"/>
  <c r="IG145" i="2"/>
  <c r="ID174" i="2"/>
  <c r="CY189" i="2"/>
  <c r="JG164" i="2"/>
  <c r="P164" i="2"/>
  <c r="KO199" i="2"/>
  <c r="DE172" i="2"/>
  <c r="KB164" i="2"/>
  <c r="KX161" i="2"/>
  <c r="CP132" i="2"/>
  <c r="JR127" i="2"/>
  <c r="JT127" i="2" s="1"/>
  <c r="JN127" i="2"/>
  <c r="EE283" i="2"/>
  <c r="O283" i="2"/>
  <c r="O284" i="2" s="1"/>
  <c r="O297" i="2" s="1"/>
  <c r="FA147" i="2"/>
  <c r="FB147" i="2"/>
  <c r="FD147" i="2" s="1"/>
  <c r="IT178" i="2"/>
  <c r="IV178" i="2" s="1"/>
  <c r="IG178" i="2"/>
  <c r="IG137" i="2"/>
  <c r="KB147" i="2"/>
  <c r="G127" i="2"/>
  <c r="KC132" i="2"/>
  <c r="DX210" i="2"/>
  <c r="DE210" i="2"/>
  <c r="CG189" i="2"/>
  <c r="JN145" i="2"/>
  <c r="JR145" i="2"/>
  <c r="JT145" i="2" s="1"/>
  <c r="GD283" i="2"/>
  <c r="GD284" i="2" s="1"/>
  <c r="GD297" i="2" s="1"/>
  <c r="IV182" i="2"/>
  <c r="DZ139" i="2"/>
  <c r="IW147" i="2"/>
  <c r="LF124" i="2"/>
  <c r="GZ119" i="2"/>
  <c r="DZ116" i="2"/>
  <c r="GQ114" i="2"/>
  <c r="FI121" i="2"/>
  <c r="FI128" i="2" s="1"/>
  <c r="FI283" i="2" s="1"/>
  <c r="FI284" i="2" s="1"/>
  <c r="FI297" i="2" s="1"/>
  <c r="FO114" i="2"/>
  <c r="GY114" i="2" s="1"/>
  <c r="HO106" i="2"/>
  <c r="IE106" i="2"/>
  <c r="GZ133" i="2"/>
  <c r="LF125" i="2"/>
  <c r="JH114" i="2"/>
  <c r="GB114" i="2"/>
  <c r="DJ121" i="2"/>
  <c r="DK114" i="2"/>
  <c r="JM283" i="2"/>
  <c r="JM284" i="2" s="1"/>
  <c r="JM297" i="2" s="1"/>
  <c r="GO108" i="2"/>
  <c r="GQ108" i="2" s="1"/>
  <c r="AO283" i="2"/>
  <c r="AQ128" i="2"/>
  <c r="IG144" i="2"/>
  <c r="IT144" i="2"/>
  <c r="IV144" i="2" s="1"/>
  <c r="FQ128" i="2"/>
  <c r="H283" i="2"/>
  <c r="J128" i="2"/>
  <c r="JT193" i="2"/>
  <c r="EU199" i="2"/>
  <c r="FB199" i="2"/>
  <c r="DE148" i="2"/>
  <c r="IG139" i="2"/>
  <c r="IT139" i="2"/>
  <c r="IV139" i="2" s="1"/>
  <c r="IT126" i="2"/>
  <c r="IV126" i="2" s="1"/>
  <c r="IG126" i="2"/>
  <c r="FJ118" i="2"/>
  <c r="FN118" i="2"/>
  <c r="IE114" i="2"/>
  <c r="ED283" i="2"/>
  <c r="EM128" i="2"/>
  <c r="EF128" i="2"/>
  <c r="FO127" i="2"/>
  <c r="GY127" i="2" s="1"/>
  <c r="IT123" i="2"/>
  <c r="IG123" i="2"/>
  <c r="HU121" i="2"/>
  <c r="IB121" i="2"/>
  <c r="ID121" i="2" s="1"/>
  <c r="GX114" i="2"/>
  <c r="DX111" i="2"/>
  <c r="DF128" i="2"/>
  <c r="IG134" i="2"/>
  <c r="IT134" i="2"/>
  <c r="IV134" i="2" s="1"/>
  <c r="BI127" i="2"/>
  <c r="IF123" i="2"/>
  <c r="IU123" i="2" s="1"/>
  <c r="LF123" i="2" s="1"/>
  <c r="IG120" i="2"/>
  <c r="EO118" i="2"/>
  <c r="AT114" i="2"/>
  <c r="AR121" i="2"/>
  <c r="DC114" i="2"/>
  <c r="GI121" i="2"/>
  <c r="GK114" i="2"/>
  <c r="HS128" i="2"/>
  <c r="CY108" i="2"/>
  <c r="CW128" i="2"/>
  <c r="EI147" i="2"/>
  <c r="IG110" i="2"/>
  <c r="IT110" i="2"/>
  <c r="IV110" i="2" s="1"/>
  <c r="CT128" i="2"/>
  <c r="CV108" i="2"/>
  <c r="CZ108" i="2"/>
  <c r="DB108" i="2" s="1"/>
  <c r="KV89" i="2"/>
  <c r="KX89" i="2" s="1"/>
  <c r="IE127" i="2"/>
  <c r="CP114" i="2"/>
  <c r="IG131" i="2"/>
  <c r="IT131" i="2"/>
  <c r="IV131" i="2" s="1"/>
  <c r="FH121" i="2"/>
  <c r="IB108" i="2"/>
  <c r="DY70" i="2"/>
  <c r="LF70" i="2" s="1"/>
  <c r="DC132" i="2"/>
  <c r="DE132" i="2" s="1"/>
  <c r="DP283" i="2"/>
  <c r="DV283" i="2" s="1"/>
  <c r="DV128" i="2"/>
  <c r="GS128" i="2"/>
  <c r="GS283" i="2" s="1"/>
  <c r="GS284" i="2" s="1"/>
  <c r="GS297" i="2" s="1"/>
  <c r="D82" i="2"/>
  <c r="IT74" i="2"/>
  <c r="IV74" i="2" s="1"/>
  <c r="DC61" i="2"/>
  <c r="DE61" i="2" s="1"/>
  <c r="FX284" i="2"/>
  <c r="FX297" i="2" s="1"/>
  <c r="AT97" i="2"/>
  <c r="AR98" i="2"/>
  <c r="GB118" i="2"/>
  <c r="DC74" i="2"/>
  <c r="GM284" i="2"/>
  <c r="GM297" i="2" s="1"/>
  <c r="CG97" i="2"/>
  <c r="CE98" i="2"/>
  <c r="HO74" i="2"/>
  <c r="IY68" i="2"/>
  <c r="JF68" i="2"/>
  <c r="JH68" i="2" s="1"/>
  <c r="EO55" i="2"/>
  <c r="GX55" i="2"/>
  <c r="GZ55" i="2" s="1"/>
  <c r="DY49" i="2"/>
  <c r="LF49" i="2" s="1"/>
  <c r="FF97" i="2"/>
  <c r="FG97" i="2" s="1"/>
  <c r="AI128" i="2"/>
  <c r="AL128" i="2" s="1"/>
  <c r="LF84" i="2"/>
  <c r="GQ68" i="2"/>
  <c r="I98" i="2"/>
  <c r="AM97" i="2"/>
  <c r="DX112" i="2"/>
  <c r="JG89" i="2"/>
  <c r="JH89" i="2" s="1"/>
  <c r="IY89" i="2"/>
  <c r="LF79" i="2"/>
  <c r="IG70" i="2"/>
  <c r="IT70" i="2"/>
  <c r="IV70" i="2" s="1"/>
  <c r="FO75" i="2"/>
  <c r="GY75" i="2" s="1"/>
  <c r="GZ52" i="2"/>
  <c r="KZ284" i="2"/>
  <c r="KZ297" i="2" s="1"/>
  <c r="HH97" i="2"/>
  <c r="DP98" i="2"/>
  <c r="AV284" i="2"/>
  <c r="AV297" i="2" s="1"/>
  <c r="DX85" i="2"/>
  <c r="LE79" i="2"/>
  <c r="LG79" i="2" s="1"/>
  <c r="FP61" i="2"/>
  <c r="DX24" i="2"/>
  <c r="DE24" i="2"/>
  <c r="EE97" i="2"/>
  <c r="EF97" i="2" s="1"/>
  <c r="BK284" i="2"/>
  <c r="BK297" i="2" s="1"/>
  <c r="LF77" i="2"/>
  <c r="LF65" i="2"/>
  <c r="AH82" i="2"/>
  <c r="K50" i="2"/>
  <c r="AL49" i="2"/>
  <c r="M49" i="2"/>
  <c r="CX284" i="2"/>
  <c r="CX297" i="2" s="1"/>
  <c r="BI214" i="2"/>
  <c r="DZ120" i="2"/>
  <c r="KG97" i="2"/>
  <c r="CF128" i="2"/>
  <c r="CF283" i="2" s="1"/>
  <c r="CF284" i="2" s="1"/>
  <c r="CF297" i="2" s="1"/>
  <c r="DC80" i="2"/>
  <c r="DE80" i="2" s="1"/>
  <c r="AU82" i="2"/>
  <c r="AW75" i="2"/>
  <c r="U284" i="2"/>
  <c r="U297" i="2" s="1"/>
  <c r="DE57" i="2"/>
  <c r="AE50" i="2"/>
  <c r="DZ11" i="2"/>
  <c r="LE11" i="2"/>
  <c r="LG11" i="2" s="1"/>
  <c r="DZ44" i="2"/>
  <c r="LE44" i="2"/>
  <c r="LG44" i="2" s="1"/>
  <c r="DX23" i="2"/>
  <c r="HF75" i="2"/>
  <c r="IG55" i="2"/>
  <c r="LE36" i="2"/>
  <c r="LG36" i="2" s="1"/>
  <c r="DZ36" i="2"/>
  <c r="AT82" i="2"/>
  <c r="JU97" i="2"/>
  <c r="EM75" i="2"/>
  <c r="DX55" i="2"/>
  <c r="KX37" i="2"/>
  <c r="CJ82" i="2"/>
  <c r="CN82" i="2"/>
  <c r="CP82" i="2" s="1"/>
  <c r="LE38" i="2"/>
  <c r="LG38" i="2" s="1"/>
  <c r="DZ38" i="2"/>
  <c r="CV254" i="2"/>
  <c r="GB229" i="2"/>
  <c r="BO254" i="2"/>
  <c r="LE231" i="2"/>
  <c r="LG231" i="2" s="1"/>
  <c r="DZ231" i="2"/>
  <c r="DE223" i="2"/>
  <c r="DX223" i="2"/>
  <c r="LF225" i="2"/>
  <c r="EM254" i="2"/>
  <c r="EO254" i="2" s="1"/>
  <c r="EF254" i="2"/>
  <c r="IT209" i="2"/>
  <c r="IV209" i="2" s="1"/>
  <c r="IG209" i="2"/>
  <c r="DE206" i="2"/>
  <c r="DX206" i="2"/>
  <c r="P254" i="2"/>
  <c r="IJ214" i="2"/>
  <c r="II254" i="2"/>
  <c r="IJ254" i="2" s="1"/>
  <c r="LF202" i="2"/>
  <c r="DZ222" i="2"/>
  <c r="LE196" i="2"/>
  <c r="LG196" i="2" s="1"/>
  <c r="DZ196" i="2"/>
  <c r="IG207" i="2"/>
  <c r="LF172" i="2"/>
  <c r="DE204" i="2"/>
  <c r="LE198" i="2"/>
  <c r="LG198" i="2" s="1"/>
  <c r="DZ198" i="2"/>
  <c r="GB181" i="2"/>
  <c r="AL189" i="2"/>
  <c r="AN189" i="2" s="1"/>
  <c r="J189" i="2"/>
  <c r="GX214" i="2"/>
  <c r="GO199" i="2"/>
  <c r="GQ199" i="2" s="1"/>
  <c r="M254" i="2"/>
  <c r="IG188" i="2"/>
  <c r="IT188" i="2"/>
  <c r="IV188" i="2" s="1"/>
  <c r="IJ189" i="2"/>
  <c r="DZ154" i="2"/>
  <c r="LE154" i="2"/>
  <c r="LG154" i="2" s="1"/>
  <c r="DX162" i="2"/>
  <c r="AN162" i="2"/>
  <c r="LF173" i="2"/>
  <c r="DC189" i="2"/>
  <c r="DZ182" i="2"/>
  <c r="LE182" i="2"/>
  <c r="LG182" i="2" s="1"/>
  <c r="GX174" i="2"/>
  <c r="EO174" i="2"/>
  <c r="GZ169" i="2"/>
  <c r="FS164" i="2"/>
  <c r="FZ164" i="2"/>
  <c r="GB164" i="2" s="1"/>
  <c r="HN199" i="2"/>
  <c r="IF199" i="2" s="1"/>
  <c r="IU199" i="2" s="1"/>
  <c r="DX186" i="2"/>
  <c r="LE180" i="2"/>
  <c r="LG180" i="2" s="1"/>
  <c r="FD168" i="2"/>
  <c r="IG187" i="2"/>
  <c r="IT187" i="2"/>
  <c r="IV187" i="2" s="1"/>
  <c r="GZ171" i="2"/>
  <c r="AW164" i="2"/>
  <c r="AN187" i="2"/>
  <c r="DZ146" i="2"/>
  <c r="LE146" i="2"/>
  <c r="LG146" i="2" s="1"/>
  <c r="FG189" i="2"/>
  <c r="FN189" i="2"/>
  <c r="FP189" i="2" s="1"/>
  <c r="GX159" i="2"/>
  <c r="GZ159" i="2" s="1"/>
  <c r="KC153" i="2"/>
  <c r="FP156" i="2"/>
  <c r="KU199" i="2"/>
  <c r="EC164" i="2"/>
  <c r="IJ153" i="2"/>
  <c r="IV159" i="2"/>
  <c r="D164" i="2"/>
  <c r="KV162" i="2"/>
  <c r="KX162" i="2" s="1"/>
  <c r="KF162" i="2"/>
  <c r="DZ148" i="2"/>
  <c r="LE148" i="2"/>
  <c r="LG148" i="2" s="1"/>
  <c r="IG135" i="2"/>
  <c r="IT135" i="2"/>
  <c r="IV135" i="2" s="1"/>
  <c r="CJ147" i="2"/>
  <c r="CN147" i="2"/>
  <c r="CP147" i="2" s="1"/>
  <c r="DO283" i="2"/>
  <c r="DQ128" i="2"/>
  <c r="DU128" i="2"/>
  <c r="DW128" i="2" s="1"/>
  <c r="CS147" i="2"/>
  <c r="CZ147" i="2"/>
  <c r="DB147" i="2" s="1"/>
  <c r="LE123" i="2"/>
  <c r="DZ123" i="2"/>
  <c r="KA147" i="2"/>
  <c r="KC147" i="2" s="1"/>
  <c r="JW147" i="2"/>
  <c r="FY164" i="2"/>
  <c r="KV147" i="2"/>
  <c r="KX147" i="2" s="1"/>
  <c r="KF147" i="2"/>
  <c r="AM147" i="2"/>
  <c r="CA114" i="2"/>
  <c r="BY121" i="2"/>
  <c r="CB121" i="2" s="1"/>
  <c r="CD121" i="2" s="1"/>
  <c r="FF283" i="2"/>
  <c r="FO283" i="2" s="1"/>
  <c r="FO128" i="2"/>
  <c r="IG182" i="2"/>
  <c r="LF122" i="2"/>
  <c r="ET283" i="2"/>
  <c r="FC128" i="2"/>
  <c r="IW121" i="2"/>
  <c r="IW128" i="2" s="1"/>
  <c r="EU121" i="2"/>
  <c r="FB121" i="2"/>
  <c r="FD121" i="2" s="1"/>
  <c r="ES128" i="2"/>
  <c r="AE128" i="2"/>
  <c r="IT124" i="2"/>
  <c r="IV124" i="2" s="1"/>
  <c r="IG124" i="2"/>
  <c r="FO121" i="2"/>
  <c r="IT116" i="2"/>
  <c r="IV116" i="2" s="1"/>
  <c r="IG116" i="2"/>
  <c r="FP108" i="2"/>
  <c r="DN147" i="2"/>
  <c r="JQ147" i="2"/>
  <c r="LF117" i="2"/>
  <c r="IE121" i="2"/>
  <c r="IT121" i="2" s="1"/>
  <c r="HF121" i="2"/>
  <c r="JJ283" i="2"/>
  <c r="JS283" i="2" s="1"/>
  <c r="JS128" i="2"/>
  <c r="GZ95" i="2"/>
  <c r="EC121" i="2"/>
  <c r="AL127" i="2"/>
  <c r="AN127" i="2" s="1"/>
  <c r="HN127" i="2"/>
  <c r="HI127" i="2"/>
  <c r="HC121" i="2"/>
  <c r="GV283" i="2"/>
  <c r="CV121" i="2"/>
  <c r="CZ121" i="2"/>
  <c r="DB121" i="2" s="1"/>
  <c r="IZ283" i="2"/>
  <c r="JB283" i="2" s="1"/>
  <c r="JB128" i="2"/>
  <c r="IB147" i="2"/>
  <c r="ID147" i="2" s="1"/>
  <c r="HU147" i="2"/>
  <c r="C283" i="2"/>
  <c r="CM121" i="2"/>
  <c r="HT128" i="2"/>
  <c r="FJ114" i="2"/>
  <c r="EH121" i="2"/>
  <c r="EI121" i="2" s="1"/>
  <c r="EI114" i="2"/>
  <c r="HV128" i="2"/>
  <c r="FD105" i="2"/>
  <c r="GX105" i="2"/>
  <c r="GZ105" i="2" s="1"/>
  <c r="JM147" i="2"/>
  <c r="JN147" i="2" s="1"/>
  <c r="JN132" i="2"/>
  <c r="GZ74" i="2"/>
  <c r="FJ97" i="2"/>
  <c r="FH98" i="2"/>
  <c r="AJ284" i="2"/>
  <c r="AJ297" i="2" s="1"/>
  <c r="KX80" i="2"/>
  <c r="JO82" i="2"/>
  <c r="JQ75" i="2"/>
  <c r="LC284" i="2"/>
  <c r="LC297" i="2" s="1"/>
  <c r="FY97" i="2"/>
  <c r="FW98" i="2"/>
  <c r="BW284" i="2"/>
  <c r="BW297" i="2" s="1"/>
  <c r="LE84" i="2"/>
  <c r="LG84" i="2" s="1"/>
  <c r="DZ84" i="2"/>
  <c r="HO68" i="2"/>
  <c r="IE68" i="2"/>
  <c r="KS75" i="2"/>
  <c r="KU75" i="2" s="1"/>
  <c r="KM82" i="2"/>
  <c r="KO75" i="2"/>
  <c r="IG61" i="2"/>
  <c r="IT61" i="2"/>
  <c r="IV61" i="2" s="1"/>
  <c r="DZ32" i="2"/>
  <c r="LE32" i="2"/>
  <c r="LG32" i="2" s="1"/>
  <c r="HA98" i="2"/>
  <c r="BM98" i="2"/>
  <c r="BO97" i="2"/>
  <c r="DX95" i="2"/>
  <c r="HV82" i="2"/>
  <c r="HX75" i="2"/>
  <c r="IT64" i="2"/>
  <c r="IV64" i="2" s="1"/>
  <c r="ER75" i="2"/>
  <c r="EP82" i="2"/>
  <c r="GR98" i="2"/>
  <c r="GT97" i="2"/>
  <c r="AF98" i="2"/>
  <c r="AH97" i="2"/>
  <c r="JU128" i="2"/>
  <c r="KA108" i="2"/>
  <c r="KC108" i="2" s="1"/>
  <c r="JW108" i="2"/>
  <c r="DZ66" i="2"/>
  <c r="LE66" i="2"/>
  <c r="LG66" i="2" s="1"/>
  <c r="IG62" i="2"/>
  <c r="IT62" i="2"/>
  <c r="IV62" i="2" s="1"/>
  <c r="FP75" i="2"/>
  <c r="LF85" i="2"/>
  <c r="W82" i="2"/>
  <c r="AL82" i="2" s="1"/>
  <c r="Y75" i="2"/>
  <c r="IE31" i="2"/>
  <c r="HO31" i="2"/>
  <c r="CH98" i="2"/>
  <c r="CN97" i="2"/>
  <c r="CJ97" i="2"/>
  <c r="JK82" i="2"/>
  <c r="JR82" i="2"/>
  <c r="JT82" i="2" s="1"/>
  <c r="JI97" i="2"/>
  <c r="E97" i="2"/>
  <c r="DZ57" i="2"/>
  <c r="AE49" i="2"/>
  <c r="LE30" i="2"/>
  <c r="LG30" i="2" s="1"/>
  <c r="DX20" i="2"/>
  <c r="DZ25" i="2"/>
  <c r="LE25" i="2"/>
  <c r="LG25" i="2" s="1"/>
  <c r="IG14" i="2"/>
  <c r="AT75" i="2"/>
  <c r="LE42" i="2"/>
  <c r="LG42" i="2" s="1"/>
  <c r="DZ42" i="2"/>
  <c r="KE97" i="2"/>
  <c r="HP97" i="2"/>
  <c r="JT50" i="2"/>
  <c r="AN43" i="2"/>
  <c r="LE37" i="2"/>
  <c r="LG37" i="2" s="1"/>
  <c r="DZ37" i="2"/>
  <c r="BV97" i="2"/>
  <c r="KD194" i="1"/>
  <c r="KF194" i="1" s="1"/>
  <c r="JZ194" i="1"/>
  <c r="CH99" i="1"/>
  <c r="LO200" i="1"/>
  <c r="DZ200" i="1"/>
  <c r="LO134" i="1"/>
  <c r="LO114" i="1"/>
  <c r="DY120" i="1"/>
  <c r="BF130" i="1"/>
  <c r="LO236" i="1"/>
  <c r="LO189" i="1"/>
  <c r="DY185" i="1"/>
  <c r="GA194" i="1"/>
  <c r="HB171" i="1"/>
  <c r="LO171" i="1" s="1"/>
  <c r="GM292" i="1"/>
  <c r="GM305" i="1" s="1"/>
  <c r="JV98" i="1"/>
  <c r="JM99" i="1"/>
  <c r="DY244" i="1"/>
  <c r="LO244" i="1" s="1"/>
  <c r="LO199" i="1"/>
  <c r="DZ199" i="1"/>
  <c r="LO107" i="1"/>
  <c r="DP99" i="1"/>
  <c r="DV98" i="1"/>
  <c r="O292" i="1"/>
  <c r="O305" i="1" s="1"/>
  <c r="LO36" i="1"/>
  <c r="DZ36" i="1"/>
  <c r="AO99" i="1"/>
  <c r="BT292" i="1"/>
  <c r="BT305" i="1" s="1"/>
  <c r="DY158" i="1"/>
  <c r="LO158" i="1" s="1"/>
  <c r="DE158" i="1"/>
  <c r="KB291" i="1"/>
  <c r="KC130" i="1"/>
  <c r="DO291" i="1"/>
  <c r="DU130" i="1"/>
  <c r="DW130" i="1" s="1"/>
  <c r="DQ130" i="1"/>
  <c r="GS292" i="1"/>
  <c r="GS305" i="1" s="1"/>
  <c r="GV292" i="1"/>
  <c r="GV305" i="1" s="1"/>
  <c r="HJ98" i="1"/>
  <c r="DY14" i="1"/>
  <c r="LO14" i="1" s="1"/>
  <c r="LO17" i="1"/>
  <c r="LP17" i="1" s="1"/>
  <c r="DZ17" i="1"/>
  <c r="FJ261" i="1"/>
  <c r="FN261" i="1"/>
  <c r="FP261" i="1" s="1"/>
  <c r="DZ244" i="1"/>
  <c r="CQ291" i="1"/>
  <c r="CS130" i="1"/>
  <c r="DE69" i="1"/>
  <c r="DY69" i="1"/>
  <c r="LO69" i="1" s="1"/>
  <c r="LO75" i="1"/>
  <c r="EW99" i="1"/>
  <c r="EW100" i="1" s="1"/>
  <c r="CD49" i="1"/>
  <c r="DC49" i="1"/>
  <c r="DE49" i="1" s="1"/>
  <c r="CF292" i="1"/>
  <c r="CF305" i="1" s="1"/>
  <c r="IY299" i="1"/>
  <c r="LO283" i="1"/>
  <c r="DZ283" i="1"/>
  <c r="DY221" i="1"/>
  <c r="LI292" i="1"/>
  <c r="LI305" i="1" s="1"/>
  <c r="HB149" i="1"/>
  <c r="FE291" i="1"/>
  <c r="FG130" i="1"/>
  <c r="GU291" i="1"/>
  <c r="GW291" i="1" s="1"/>
  <c r="GW130" i="1"/>
  <c r="BE292" i="1"/>
  <c r="BE305" i="1" s="1"/>
  <c r="KG99" i="1"/>
  <c r="KI98" i="1"/>
  <c r="DF99" i="1"/>
  <c r="CW304" i="1"/>
  <c r="CY304" i="1" s="1"/>
  <c r="CY300" i="1"/>
  <c r="FS288" i="1"/>
  <c r="FZ288" i="1"/>
  <c r="GB288" i="1" s="1"/>
  <c r="DZ276" i="1"/>
  <c r="HA244" i="1"/>
  <c r="HC244" i="1" s="1"/>
  <c r="EO244" i="1"/>
  <c r="IJ246" i="1"/>
  <c r="IW246" i="1"/>
  <c r="IY246" i="1" s="1"/>
  <c r="DZ215" i="1"/>
  <c r="LN215" i="1"/>
  <c r="LP215" i="1" s="1"/>
  <c r="DD194" i="1"/>
  <c r="DZ142" i="1"/>
  <c r="DE108" i="1"/>
  <c r="DX108" i="1"/>
  <c r="KX123" i="1"/>
  <c r="LB123" i="1"/>
  <c r="IJ120" i="1"/>
  <c r="IW120" i="1"/>
  <c r="IY120" i="1" s="1"/>
  <c r="HY130" i="1"/>
  <c r="DC127" i="1"/>
  <c r="HZ130" i="1"/>
  <c r="IF109" i="1"/>
  <c r="II109" i="1" s="1"/>
  <c r="IX109" i="1" s="1"/>
  <c r="KH99" i="1"/>
  <c r="DZ42" i="1"/>
  <c r="DE24" i="1"/>
  <c r="DX24" i="1"/>
  <c r="DI50" i="1"/>
  <c r="DK49" i="1"/>
  <c r="DL49" i="1"/>
  <c r="DN49" i="1" s="1"/>
  <c r="DY39" i="1"/>
  <c r="LO39" i="1" s="1"/>
  <c r="S98" i="1"/>
  <c r="Q99" i="1"/>
  <c r="LN8" i="1"/>
  <c r="LP8" i="1" s="1"/>
  <c r="DZ8" i="1"/>
  <c r="HA303" i="1"/>
  <c r="HC303" i="1" s="1"/>
  <c r="DU304" i="1"/>
  <c r="DW304" i="1" s="1"/>
  <c r="DQ304" i="1"/>
  <c r="DH304" i="1"/>
  <c r="DL304" i="1"/>
  <c r="DN304" i="1" s="1"/>
  <c r="HC297" i="1"/>
  <c r="BA304" i="1"/>
  <c r="BC300" i="1"/>
  <c r="BG300" i="1"/>
  <c r="IW289" i="1"/>
  <c r="IY289" i="1" s="1"/>
  <c r="IJ289" i="1"/>
  <c r="GB299" i="1"/>
  <c r="JQ286" i="1"/>
  <c r="JU286" i="1"/>
  <c r="JW286" i="1" s="1"/>
  <c r="IX288" i="1"/>
  <c r="BJ288" i="1"/>
  <c r="BL288" i="1" s="1"/>
  <c r="BL281" i="1"/>
  <c r="DE283" i="1"/>
  <c r="LN277" i="1"/>
  <c r="LP277" i="1" s="1"/>
  <c r="DZ277" i="1"/>
  <c r="DZ272" i="1"/>
  <c r="DE266" i="1"/>
  <c r="DX266" i="1"/>
  <c r="DL288" i="1"/>
  <c r="DN288" i="1" s="1"/>
  <c r="DZ268" i="1"/>
  <c r="CY288" i="1"/>
  <c r="CZ288" i="1"/>
  <c r="DB288" i="1" s="1"/>
  <c r="II281" i="1"/>
  <c r="IX281" i="1" s="1"/>
  <c r="FD281" i="1"/>
  <c r="AS288" i="1"/>
  <c r="AS291" i="1" s="1"/>
  <c r="DD281" i="1"/>
  <c r="DY281" i="1" s="1"/>
  <c r="LO281" i="1" s="1"/>
  <c r="IJ257" i="1"/>
  <c r="IW257" i="1"/>
  <c r="IY257" i="1" s="1"/>
  <c r="GQ252" i="1"/>
  <c r="IJ273" i="1"/>
  <c r="IW273" i="1"/>
  <c r="IY273" i="1" s="1"/>
  <c r="HC247" i="1"/>
  <c r="LN254" i="1"/>
  <c r="LP254" i="1" s="1"/>
  <c r="JZ248" i="1"/>
  <c r="KD248" i="1"/>
  <c r="KF248" i="1" s="1"/>
  <c r="DX245" i="1"/>
  <c r="IJ243" i="1"/>
  <c r="IW243" i="1"/>
  <c r="IY243" i="1" s="1"/>
  <c r="LN250" i="1"/>
  <c r="LP250" i="1" s="1"/>
  <c r="DZ250" i="1"/>
  <c r="HB247" i="1"/>
  <c r="LO247" i="1" s="1"/>
  <c r="IG244" i="1"/>
  <c r="GB231" i="1"/>
  <c r="LG244" i="1"/>
  <c r="DZ256" i="1"/>
  <c r="IY236" i="1"/>
  <c r="CZ233" i="1"/>
  <c r="DB233" i="1" s="1"/>
  <c r="CV233" i="1"/>
  <c r="IV261" i="1"/>
  <c r="CD221" i="1"/>
  <c r="GQ221" i="1"/>
  <c r="CT261" i="1"/>
  <c r="IW222" i="1"/>
  <c r="IY222" i="1" s="1"/>
  <c r="IJ222" i="1"/>
  <c r="D261" i="1"/>
  <c r="CA233" i="1"/>
  <c r="AL206" i="1"/>
  <c r="AN206" i="1" s="1"/>
  <c r="J206" i="1"/>
  <c r="LP207" i="1"/>
  <c r="DZ227" i="1"/>
  <c r="HU206" i="1"/>
  <c r="HI206" i="1"/>
  <c r="FV194" i="1"/>
  <c r="CZ194" i="1"/>
  <c r="DB194" i="1" s="1"/>
  <c r="IH192" i="1"/>
  <c r="HR192" i="1"/>
  <c r="IG194" i="1"/>
  <c r="FB194" i="1"/>
  <c r="FD194" i="1" s="1"/>
  <c r="EU194" i="1"/>
  <c r="BC194" i="1"/>
  <c r="BG194" i="1"/>
  <c r="BI194" i="1" s="1"/>
  <c r="LN199" i="1"/>
  <c r="DZ190" i="1"/>
  <c r="LN190" i="1"/>
  <c r="LP190" i="1" s="1"/>
  <c r="EH194" i="1"/>
  <c r="EN194" i="1" s="1"/>
  <c r="HB194" i="1" s="1"/>
  <c r="AN185" i="1"/>
  <c r="DZ169" i="1"/>
  <c r="GA178" i="1"/>
  <c r="HB178" i="1" s="1"/>
  <c r="EX178" i="1"/>
  <c r="LO179" i="1"/>
  <c r="LB167" i="1"/>
  <c r="LD167" i="1" s="1"/>
  <c r="KX167" i="1"/>
  <c r="IW169" i="1"/>
  <c r="IY169" i="1" s="1"/>
  <c r="IJ169" i="1"/>
  <c r="FB178" i="1"/>
  <c r="DZ168" i="1"/>
  <c r="DX170" i="1"/>
  <c r="DY165" i="1"/>
  <c r="LO165" i="1" s="1"/>
  <c r="DZ157" i="1"/>
  <c r="LN157" i="1"/>
  <c r="LP157" i="1" s="1"/>
  <c r="IH155" i="1"/>
  <c r="GX167" i="1"/>
  <c r="GZ167" i="1" s="1"/>
  <c r="GZ155" i="1"/>
  <c r="BG178" i="1"/>
  <c r="DX158" i="1"/>
  <c r="AN158" i="1"/>
  <c r="IU167" i="1"/>
  <c r="IV167" i="1" s="1"/>
  <c r="DW155" i="1"/>
  <c r="IJ157" i="1"/>
  <c r="IW157" i="1"/>
  <c r="IY157" i="1" s="1"/>
  <c r="HA147" i="1"/>
  <c r="EC149" i="1"/>
  <c r="GR291" i="1"/>
  <c r="GT291" i="1" s="1"/>
  <c r="GT130" i="1"/>
  <c r="H291" i="1"/>
  <c r="J130" i="1"/>
  <c r="LO131" i="1"/>
  <c r="EO109" i="1"/>
  <c r="HX167" i="1"/>
  <c r="KD129" i="1"/>
  <c r="KF129" i="1" s="1"/>
  <c r="JZ129" i="1"/>
  <c r="G120" i="1"/>
  <c r="E123" i="1"/>
  <c r="DF291" i="1"/>
  <c r="DL130" i="1"/>
  <c r="DH130" i="1"/>
  <c r="BI134" i="1"/>
  <c r="DC134" i="1"/>
  <c r="CV129" i="1"/>
  <c r="CZ129" i="1"/>
  <c r="DB129" i="1" s="1"/>
  <c r="GK115" i="1"/>
  <c r="GI123" i="1"/>
  <c r="GO115" i="1"/>
  <c r="GQ115" i="1" s="1"/>
  <c r="FI130" i="1"/>
  <c r="FI291" i="1" s="1"/>
  <c r="FI292" i="1" s="1"/>
  <c r="FI305" i="1" s="1"/>
  <c r="FO109" i="1"/>
  <c r="HB109" i="1" s="1"/>
  <c r="AC291" i="1"/>
  <c r="AE130" i="1"/>
  <c r="JV167" i="1"/>
  <c r="HC150" i="1"/>
  <c r="IJ148" i="1"/>
  <c r="IJ140" i="1"/>
  <c r="IW140" i="1"/>
  <c r="IY140" i="1" s="1"/>
  <c r="DZ136" i="1"/>
  <c r="KI115" i="1"/>
  <c r="KG123" i="1"/>
  <c r="LE115" i="1"/>
  <c r="LG115" i="1" s="1"/>
  <c r="IS130" i="1"/>
  <c r="BW291" i="1"/>
  <c r="BW292" i="1" s="1"/>
  <c r="BW305" i="1" s="1"/>
  <c r="DY176" i="1"/>
  <c r="LO176" i="1" s="1"/>
  <c r="DE144" i="1"/>
  <c r="DR291" i="1"/>
  <c r="DT130" i="1"/>
  <c r="B291" i="1"/>
  <c r="D130" i="1"/>
  <c r="IJ131" i="1"/>
  <c r="IW131" i="1"/>
  <c r="IY131" i="1" s="1"/>
  <c r="DN115" i="1"/>
  <c r="GC291" i="1"/>
  <c r="GE130" i="1"/>
  <c r="CU291" i="1"/>
  <c r="IY119" i="1"/>
  <c r="T291" i="1"/>
  <c r="V130" i="1"/>
  <c r="R130" i="1"/>
  <c r="R291" i="1" s="1"/>
  <c r="R292" i="1" s="1"/>
  <c r="R305" i="1" s="1"/>
  <c r="D167" i="1"/>
  <c r="LN141" i="1"/>
  <c r="LP141" i="1" s="1"/>
  <c r="DZ141" i="1"/>
  <c r="DZ111" i="1"/>
  <c r="LN111" i="1"/>
  <c r="LP111" i="1" s="1"/>
  <c r="GB149" i="1"/>
  <c r="IA109" i="1"/>
  <c r="HC148" i="1"/>
  <c r="CN123" i="1"/>
  <c r="CP123" i="1" s="1"/>
  <c r="CJ123" i="1"/>
  <c r="DX105" i="1"/>
  <c r="HC103" i="1"/>
  <c r="DE112" i="1"/>
  <c r="IW97" i="1"/>
  <c r="IY97" i="1" s="1"/>
  <c r="DD90" i="1"/>
  <c r="DE90" i="1" s="1"/>
  <c r="HK83" i="1"/>
  <c r="HQ83" i="1" s="1"/>
  <c r="HQ76" i="1"/>
  <c r="HC60" i="1"/>
  <c r="DN114" i="1"/>
  <c r="LG62" i="1"/>
  <c r="IJ90" i="1"/>
  <c r="IW90" i="1"/>
  <c r="IY90" i="1" s="1"/>
  <c r="JL83" i="1"/>
  <c r="JN76" i="1"/>
  <c r="JU76" i="1"/>
  <c r="KC123" i="1"/>
  <c r="HA69" i="1"/>
  <c r="HC69" i="1" s="1"/>
  <c r="HB65" i="1"/>
  <c r="DY71" i="1"/>
  <c r="KA83" i="1"/>
  <c r="KC76" i="1"/>
  <c r="LG97" i="1"/>
  <c r="IT83" i="1"/>
  <c r="DE77" i="1"/>
  <c r="AT56" i="1"/>
  <c r="DD56" i="1"/>
  <c r="DY56" i="1" s="1"/>
  <c r="LO56" i="1" s="1"/>
  <c r="FJ43" i="1"/>
  <c r="FN43" i="1"/>
  <c r="FP43" i="1" s="1"/>
  <c r="IY91" i="1"/>
  <c r="IJ69" i="1"/>
  <c r="IW69" i="1"/>
  <c r="IY69" i="1" s="1"/>
  <c r="AT76" i="1"/>
  <c r="AR83" i="1"/>
  <c r="IV50" i="1"/>
  <c r="DY74" i="1"/>
  <c r="LO74" i="1" s="1"/>
  <c r="LE65" i="1"/>
  <c r="LG65" i="1" s="1"/>
  <c r="AL49" i="1"/>
  <c r="M49" i="1"/>
  <c r="K50" i="1"/>
  <c r="EM43" i="1"/>
  <c r="EI43" i="1"/>
  <c r="IS83" i="1"/>
  <c r="AS98" i="1"/>
  <c r="AS99" i="1" s="1"/>
  <c r="AS100" i="1" s="1"/>
  <c r="BL83" i="1"/>
  <c r="IJ28" i="1"/>
  <c r="IW28" i="1"/>
  <c r="IY28" i="1" s="1"/>
  <c r="IH65" i="1"/>
  <c r="KF62" i="1"/>
  <c r="LE49" i="1"/>
  <c r="LG49" i="1" s="1"/>
  <c r="FP49" i="1"/>
  <c r="IJ47" i="1"/>
  <c r="IW47" i="1"/>
  <c r="IY47" i="1" s="1"/>
  <c r="KN98" i="1"/>
  <c r="KN99" i="1" s="1"/>
  <c r="KN100" i="1" s="1"/>
  <c r="KN292" i="1" s="1"/>
  <c r="KN305" i="1" s="1"/>
  <c r="FX98" i="1"/>
  <c r="FX99" i="1" s="1"/>
  <c r="FX100" i="1" s="1"/>
  <c r="FX292" i="1" s="1"/>
  <c r="FX305" i="1" s="1"/>
  <c r="CP14" i="1"/>
  <c r="HB56" i="1"/>
  <c r="AN46" i="1"/>
  <c r="DX46" i="1"/>
  <c r="IJ29" i="1"/>
  <c r="IW29" i="1"/>
  <c r="IY29" i="1" s="1"/>
  <c r="IN98" i="1"/>
  <c r="KD50" i="1"/>
  <c r="KF50" i="1" s="1"/>
  <c r="JZ50" i="1"/>
  <c r="DE12" i="1"/>
  <c r="DX12" i="1"/>
  <c r="LB50" i="1"/>
  <c r="LD50" i="1" s="1"/>
  <c r="KX50" i="1"/>
  <c r="IJ59" i="1"/>
  <c r="IW59" i="1"/>
  <c r="IY59" i="1" s="1"/>
  <c r="G43" i="1"/>
  <c r="DX43" i="1"/>
  <c r="IJ77" i="1"/>
  <c r="IW77" i="1"/>
  <c r="IY77" i="1" s="1"/>
  <c r="DZ21" i="1"/>
  <c r="LN21" i="1"/>
  <c r="LP21" i="1" s="1"/>
  <c r="LO58" i="1"/>
  <c r="P50" i="1"/>
  <c r="IY117" i="1"/>
  <c r="GP76" i="1"/>
  <c r="LN9" i="1"/>
  <c r="LP9" i="1" s="1"/>
  <c r="FA50" i="1"/>
  <c r="LN16" i="1"/>
  <c r="LP16" i="1" s="1"/>
  <c r="DZ54" i="1"/>
  <c r="DZ10" i="1"/>
  <c r="GB18" i="1"/>
  <c r="HB49" i="1"/>
  <c r="DE296" i="1"/>
  <c r="DX296" i="1"/>
  <c r="DZ294" i="1"/>
  <c r="LN294" i="1"/>
  <c r="LP294" i="1" s="1"/>
  <c r="HR303" i="1"/>
  <c r="IH303" i="1"/>
  <c r="KG288" i="1"/>
  <c r="LE281" i="1"/>
  <c r="KI281" i="1"/>
  <c r="LF236" i="1"/>
  <c r="KI236" i="1"/>
  <c r="LN256" i="1"/>
  <c r="LP256" i="1" s="1"/>
  <c r="DZ203" i="1"/>
  <c r="LN203" i="1"/>
  <c r="LP203" i="1" s="1"/>
  <c r="DE183" i="1"/>
  <c r="DX183" i="1"/>
  <c r="AQ194" i="1"/>
  <c r="ED291" i="1"/>
  <c r="JC123" i="1"/>
  <c r="JE115" i="1"/>
  <c r="LN160" i="1"/>
  <c r="LP160" i="1" s="1"/>
  <c r="DZ160" i="1"/>
  <c r="HF167" i="1"/>
  <c r="GL130" i="1"/>
  <c r="GN109" i="1"/>
  <c r="I291" i="1"/>
  <c r="AM130" i="1"/>
  <c r="II113" i="1"/>
  <c r="HR113" i="1"/>
  <c r="FZ120" i="1"/>
  <c r="GB120" i="1" s="1"/>
  <c r="FV120" i="1"/>
  <c r="GF291" i="1"/>
  <c r="GH130" i="1"/>
  <c r="GC83" i="1"/>
  <c r="GE76" i="1"/>
  <c r="KB292" i="1"/>
  <c r="KB305" i="1" s="1"/>
  <c r="IH18" i="1"/>
  <c r="HS99" i="1"/>
  <c r="DC303" i="1"/>
  <c r="DE303" i="1" s="1"/>
  <c r="II304" i="1"/>
  <c r="AN303" i="1"/>
  <c r="CB300" i="1"/>
  <c r="BR300" i="1"/>
  <c r="BP304" i="1"/>
  <c r="BY304" i="1"/>
  <c r="CA304" i="1" s="1"/>
  <c r="CA300" i="1"/>
  <c r="HP304" i="1"/>
  <c r="HR304" i="1" s="1"/>
  <c r="HL304" i="1"/>
  <c r="HE304" i="1"/>
  <c r="IX300" i="1"/>
  <c r="IW300" i="1"/>
  <c r="HD304" i="1"/>
  <c r="HF300" i="1"/>
  <c r="DX298" i="1"/>
  <c r="DE302" i="1"/>
  <c r="LN302" i="1"/>
  <c r="LP302" i="1" s="1"/>
  <c r="DZ302" i="1"/>
  <c r="DZ289" i="1"/>
  <c r="LB288" i="1"/>
  <c r="LD288" i="1" s="1"/>
  <c r="DX287" i="1"/>
  <c r="HF288" i="1"/>
  <c r="IJ283" i="1"/>
  <c r="IW283" i="1"/>
  <c r="DX253" i="1"/>
  <c r="EU288" i="1"/>
  <c r="FB288" i="1"/>
  <c r="FD288" i="1" s="1"/>
  <c r="LO253" i="1"/>
  <c r="IW251" i="1"/>
  <c r="IY251" i="1" s="1"/>
  <c r="IJ251" i="1"/>
  <c r="IY253" i="1"/>
  <c r="DX252" i="1"/>
  <c r="AN252" i="1"/>
  <c r="IH260" i="1"/>
  <c r="FD231" i="1"/>
  <c r="HA231" i="1"/>
  <c r="IG288" i="1"/>
  <c r="HC245" i="1"/>
  <c r="DX240" i="1"/>
  <c r="LN234" i="1"/>
  <c r="LP234" i="1" s="1"/>
  <c r="DZ234" i="1"/>
  <c r="HI261" i="1"/>
  <c r="JW233" i="1"/>
  <c r="DC231" i="1"/>
  <c r="CA261" i="1"/>
  <c r="DZ211" i="1"/>
  <c r="DY226" i="1"/>
  <c r="LO226" i="1" s="1"/>
  <c r="KI244" i="1"/>
  <c r="IW231" i="1"/>
  <c r="IY231" i="1" s="1"/>
  <c r="IJ231" i="1"/>
  <c r="LN213" i="1"/>
  <c r="LP213" i="1" s="1"/>
  <c r="DZ213" i="1"/>
  <c r="LO224" i="1"/>
  <c r="AQ261" i="1"/>
  <c r="IW210" i="1"/>
  <c r="IY210" i="1" s="1"/>
  <c r="IJ210" i="1"/>
  <c r="IJ236" i="1"/>
  <c r="KX206" i="1"/>
  <c r="LB206" i="1"/>
  <c r="JK198" i="1"/>
  <c r="AY261" i="1"/>
  <c r="AZ261" i="1" s="1"/>
  <c r="DX204" i="1"/>
  <c r="EM206" i="1"/>
  <c r="EO206" i="1" s="1"/>
  <c r="LO197" i="1"/>
  <c r="HU198" i="1"/>
  <c r="BH206" i="1"/>
  <c r="DD206" i="1" s="1"/>
  <c r="DY192" i="1"/>
  <c r="G192" i="1"/>
  <c r="DX202" i="1"/>
  <c r="LN196" i="1"/>
  <c r="LP196" i="1" s="1"/>
  <c r="DZ196" i="1"/>
  <c r="DE200" i="1"/>
  <c r="DC198" i="1"/>
  <c r="HB189" i="1"/>
  <c r="HC189" i="1" s="1"/>
  <c r="IH194" i="1"/>
  <c r="LN205" i="1"/>
  <c r="LP205" i="1" s="1"/>
  <c r="DZ205" i="1"/>
  <c r="IH185" i="1"/>
  <c r="IM194" i="1"/>
  <c r="JK194" i="1"/>
  <c r="AT194" i="1"/>
  <c r="EO192" i="1"/>
  <c r="IW168" i="1"/>
  <c r="IY168" i="1" s="1"/>
  <c r="IJ168" i="1"/>
  <c r="II171" i="1"/>
  <c r="IX171" i="1" s="1"/>
  <c r="IH165" i="1"/>
  <c r="IY158" i="1"/>
  <c r="LP156" i="1"/>
  <c r="DE128" i="1"/>
  <c r="DX128" i="1"/>
  <c r="DQ167" i="1"/>
  <c r="DU167" i="1"/>
  <c r="DW167" i="1" s="1"/>
  <c r="LG165" i="1"/>
  <c r="EO155" i="1"/>
  <c r="LN124" i="1"/>
  <c r="LP124" i="1" s="1"/>
  <c r="DZ124" i="1"/>
  <c r="KZ291" i="1"/>
  <c r="KZ292" i="1" s="1"/>
  <c r="KZ305" i="1" s="1"/>
  <c r="FL291" i="1"/>
  <c r="CC149" i="1"/>
  <c r="LN146" i="1"/>
  <c r="LP146" i="1" s="1"/>
  <c r="DZ146" i="1"/>
  <c r="IE129" i="1"/>
  <c r="IG129" i="1" s="1"/>
  <c r="BI155" i="1"/>
  <c r="LO150" i="1"/>
  <c r="J149" i="1"/>
  <c r="AL149" i="1"/>
  <c r="JI129" i="1"/>
  <c r="JK129" i="1" s="1"/>
  <c r="JB129" i="1"/>
  <c r="GX291" i="1"/>
  <c r="GZ291" i="1" s="1"/>
  <c r="GZ130" i="1"/>
  <c r="DZ140" i="1"/>
  <c r="ES291" i="1"/>
  <c r="EU130" i="1"/>
  <c r="U291" i="1"/>
  <c r="U292" i="1" s="1"/>
  <c r="U305" i="1" s="1"/>
  <c r="LC149" i="1"/>
  <c r="LD149" i="1" s="1"/>
  <c r="HW130" i="1"/>
  <c r="HS130" i="1"/>
  <c r="HU109" i="1"/>
  <c r="AI291" i="1"/>
  <c r="AK291" i="1" s="1"/>
  <c r="AK130" i="1"/>
  <c r="DD115" i="1"/>
  <c r="DJ130" i="1"/>
  <c r="DM109" i="1"/>
  <c r="EB291" i="1"/>
  <c r="AY291" i="1"/>
  <c r="DL123" i="1"/>
  <c r="DH123" i="1"/>
  <c r="FJ109" i="1"/>
  <c r="CD107" i="1"/>
  <c r="HP149" i="1"/>
  <c r="GB119" i="1"/>
  <c r="HA119" i="1"/>
  <c r="HC119" i="1" s="1"/>
  <c r="FH123" i="1"/>
  <c r="FJ115" i="1"/>
  <c r="AN109" i="1"/>
  <c r="GJ130" i="1"/>
  <c r="GJ291" i="1" s="1"/>
  <c r="GJ292" i="1" s="1"/>
  <c r="GJ305" i="1" s="1"/>
  <c r="GK109" i="1"/>
  <c r="DE151" i="1"/>
  <c r="IJ137" i="1"/>
  <c r="IW137" i="1"/>
  <c r="IY137" i="1" s="1"/>
  <c r="IJ121" i="1"/>
  <c r="JA130" i="1"/>
  <c r="JJ109" i="1"/>
  <c r="JK109" i="1" s="1"/>
  <c r="IW105" i="1"/>
  <c r="IY105" i="1" s="1"/>
  <c r="IJ105" i="1"/>
  <c r="DX138" i="1"/>
  <c r="KH123" i="1"/>
  <c r="IJ110" i="1"/>
  <c r="IW110" i="1"/>
  <c r="IY110" i="1" s="1"/>
  <c r="BH115" i="1"/>
  <c r="BI115" i="1" s="1"/>
  <c r="IG114" i="1"/>
  <c r="Q123" i="1"/>
  <c r="AL123" i="1" s="1"/>
  <c r="AN123" i="1" s="1"/>
  <c r="O130" i="1"/>
  <c r="O291" i="1" s="1"/>
  <c r="LG136" i="1"/>
  <c r="BR149" i="1"/>
  <c r="HB120" i="1"/>
  <c r="IJ102" i="1"/>
  <c r="IW102" i="1"/>
  <c r="IY102" i="1" s="1"/>
  <c r="HR89" i="1"/>
  <c r="II89" i="1"/>
  <c r="BQ83" i="1"/>
  <c r="CC76" i="1"/>
  <c r="LP116" i="1"/>
  <c r="F130" i="1"/>
  <c r="DZ96" i="1"/>
  <c r="LN96" i="1"/>
  <c r="LP96" i="1" s="1"/>
  <c r="DX90" i="1"/>
  <c r="AN90" i="1"/>
  <c r="DE64" i="1"/>
  <c r="DX64" i="1"/>
  <c r="CY109" i="1"/>
  <c r="EA83" i="1"/>
  <c r="EC76" i="1"/>
  <c r="CC167" i="1"/>
  <c r="DD167" i="1" s="1"/>
  <c r="DY167" i="1" s="1"/>
  <c r="DE61" i="1"/>
  <c r="DX61" i="1"/>
  <c r="LO85" i="1"/>
  <c r="CR83" i="1"/>
  <c r="DA76" i="1"/>
  <c r="AG291" i="1"/>
  <c r="LO78" i="1"/>
  <c r="BI69" i="1"/>
  <c r="DU76" i="1"/>
  <c r="DO83" i="1"/>
  <c r="DQ76" i="1"/>
  <c r="ID76" i="1"/>
  <c r="IB83" i="1"/>
  <c r="GH76" i="1"/>
  <c r="GO76" i="1"/>
  <c r="GQ76" i="1" s="1"/>
  <c r="GF83" i="1"/>
  <c r="HC79" i="1"/>
  <c r="DZ59" i="1"/>
  <c r="LN59" i="1"/>
  <c r="LP59" i="1" s="1"/>
  <c r="KI97" i="1"/>
  <c r="DR83" i="1"/>
  <c r="DT76" i="1"/>
  <c r="DE52" i="1"/>
  <c r="DX52" i="1"/>
  <c r="KS83" i="1"/>
  <c r="KU76" i="1"/>
  <c r="IJ66" i="1"/>
  <c r="IW66" i="1"/>
  <c r="IY66" i="1" s="1"/>
  <c r="LN58" i="1"/>
  <c r="LP58" i="1" s="1"/>
  <c r="DZ58" i="1"/>
  <c r="IJ91" i="1"/>
  <c r="DZ77" i="1"/>
  <c r="LO63" i="1"/>
  <c r="HX50" i="1"/>
  <c r="IE50" i="1"/>
  <c r="IG50" i="1" s="1"/>
  <c r="IS76" i="1"/>
  <c r="JI29" i="1"/>
  <c r="JK29" i="1" s="1"/>
  <c r="JB29" i="1"/>
  <c r="HM98" i="1"/>
  <c r="AC98" i="1"/>
  <c r="BL76" i="1"/>
  <c r="GI83" i="1"/>
  <c r="GK83" i="1" s="1"/>
  <c r="GK76" i="1"/>
  <c r="ET100" i="1"/>
  <c r="FC99" i="1"/>
  <c r="CK83" i="1"/>
  <c r="CM76" i="1"/>
  <c r="DE55" i="1"/>
  <c r="DX55" i="1"/>
  <c r="HB50" i="1"/>
  <c r="IJ38" i="1"/>
  <c r="IW38" i="1"/>
  <c r="IY38" i="1" s="1"/>
  <c r="EO23" i="1"/>
  <c r="HA23" i="1"/>
  <c r="HC23" i="1" s="1"/>
  <c r="X292" i="1"/>
  <c r="X305" i="1" s="1"/>
  <c r="JB50" i="1"/>
  <c r="JI50" i="1"/>
  <c r="JK50" i="1" s="1"/>
  <c r="FR100" i="1"/>
  <c r="FA76" i="1"/>
  <c r="IH49" i="1"/>
  <c r="HR49" i="1"/>
  <c r="HK98" i="1"/>
  <c r="EA98" i="1"/>
  <c r="EC14" i="1"/>
  <c r="HA14" i="1"/>
  <c r="HC14" i="1" s="1"/>
  <c r="KI83" i="1"/>
  <c r="CC50" i="1"/>
  <c r="DD50" i="1" s="1"/>
  <c r="KQ292" i="1"/>
  <c r="KQ305" i="1" s="1"/>
  <c r="LN34" i="1"/>
  <c r="LP34" i="1" s="1"/>
  <c r="DZ34" i="1"/>
  <c r="AX98" i="1"/>
  <c r="HT83" i="1"/>
  <c r="HT98" i="1" s="1"/>
  <c r="DX28" i="1"/>
  <c r="DE28" i="1"/>
  <c r="JC98" i="1"/>
  <c r="S76" i="1"/>
  <c r="CA49" i="1"/>
  <c r="BY50" i="1"/>
  <c r="HC71" i="1"/>
  <c r="FG50" i="1"/>
  <c r="IX49" i="1"/>
  <c r="KD29" i="1"/>
  <c r="KF29" i="1" s="1"/>
  <c r="HA56" i="1"/>
  <c r="GI98" i="1"/>
  <c r="P49" i="1"/>
  <c r="GA50" i="1"/>
  <c r="GB50" i="1" s="1"/>
  <c r="DC18" i="1"/>
  <c r="DE18" i="1" s="1"/>
  <c r="DZ37" i="1"/>
  <c r="LG14" i="1"/>
  <c r="EC50" i="1"/>
  <c r="LF299" i="1"/>
  <c r="LO299" i="1" s="1"/>
  <c r="KH300" i="1"/>
  <c r="IJ274" i="1"/>
  <c r="IW274" i="1"/>
  <c r="IY274" i="1" s="1"/>
  <c r="DE252" i="1"/>
  <c r="KI221" i="1"/>
  <c r="LE221" i="1"/>
  <c r="LN212" i="1"/>
  <c r="LP212" i="1" s="1"/>
  <c r="DZ212" i="1"/>
  <c r="II198" i="1"/>
  <c r="IX198" i="1" s="1"/>
  <c r="GP194" i="1"/>
  <c r="GQ194" i="1" s="1"/>
  <c r="LN175" i="1"/>
  <c r="LP175" i="1" s="1"/>
  <c r="DZ175" i="1"/>
  <c r="EO165" i="1"/>
  <c r="HA165" i="1"/>
  <c r="HC165" i="1" s="1"/>
  <c r="DZ153" i="1"/>
  <c r="LN153" i="1"/>
  <c r="LP153" i="1" s="1"/>
  <c r="HV291" i="1"/>
  <c r="HX130" i="1"/>
  <c r="BU123" i="1"/>
  <c r="BS130" i="1"/>
  <c r="FF291" i="1"/>
  <c r="LF149" i="1"/>
  <c r="DX118" i="1"/>
  <c r="DE118" i="1"/>
  <c r="IJ80" i="1"/>
  <c r="IW80" i="1"/>
  <c r="IY80" i="1" s="1"/>
  <c r="BA99" i="1"/>
  <c r="BG98" i="1"/>
  <c r="DX29" i="1"/>
  <c r="AN29" i="1"/>
  <c r="JU304" i="1"/>
  <c r="JW304" i="1" s="1"/>
  <c r="JN304" i="1"/>
  <c r="CJ304" i="1"/>
  <c r="CN304" i="1"/>
  <c r="CP304" i="1" s="1"/>
  <c r="DW303" i="1"/>
  <c r="GG304" i="1"/>
  <c r="GP304" i="1" s="1"/>
  <c r="GP300" i="1"/>
  <c r="GQ300" i="1" s="1"/>
  <c r="HR300" i="1"/>
  <c r="FP300" i="1"/>
  <c r="FJ300" i="1"/>
  <c r="FH304" i="1"/>
  <c r="FJ304" i="1" s="1"/>
  <c r="GH304" i="1"/>
  <c r="GO304" i="1"/>
  <c r="GQ304" i="1" s="1"/>
  <c r="FQ304" i="1"/>
  <c r="FS300" i="1"/>
  <c r="FZ300" i="1"/>
  <c r="GB300" i="1" s="1"/>
  <c r="GO288" i="1"/>
  <c r="GH288" i="1"/>
  <c r="FN288" i="1"/>
  <c r="FP288" i="1" s="1"/>
  <c r="FG288" i="1"/>
  <c r="AT286" i="1"/>
  <c r="LO285" i="1"/>
  <c r="DE278" i="1"/>
  <c r="DX278" i="1"/>
  <c r="DE275" i="1"/>
  <c r="DX275" i="1"/>
  <c r="LG265" i="1"/>
  <c r="HA286" i="1"/>
  <c r="HC286" i="1" s="1"/>
  <c r="EO286" i="1"/>
  <c r="HA281" i="1"/>
  <c r="HC281" i="1" s="1"/>
  <c r="DE289" i="1"/>
  <c r="DZ264" i="1"/>
  <c r="JW281" i="1"/>
  <c r="IW263" i="1"/>
  <c r="IY263" i="1" s="1"/>
  <c r="IJ263" i="1"/>
  <c r="DE267" i="1"/>
  <c r="HC271" i="1"/>
  <c r="IJ255" i="1"/>
  <c r="IW255" i="1"/>
  <c r="IY255" i="1" s="1"/>
  <c r="IJ267" i="1"/>
  <c r="IW267" i="1"/>
  <c r="IY267" i="1" s="1"/>
  <c r="LN255" i="1"/>
  <c r="LP255" i="1" s="1"/>
  <c r="DZ255" i="1"/>
  <c r="HA252" i="1"/>
  <c r="HC252" i="1" s="1"/>
  <c r="EO252" i="1"/>
  <c r="LO249" i="1"/>
  <c r="IW245" i="1"/>
  <c r="IY245" i="1" s="1"/>
  <c r="IJ245" i="1"/>
  <c r="LE248" i="1"/>
  <c r="LG248" i="1" s="1"/>
  <c r="KI248" i="1"/>
  <c r="DZ247" i="1"/>
  <c r="DX280" i="1"/>
  <c r="HX288" i="1"/>
  <c r="JB233" i="1"/>
  <c r="JI233" i="1"/>
  <c r="JK233" i="1" s="1"/>
  <c r="HB231" i="1"/>
  <c r="EO231" i="1"/>
  <c r="IH248" i="1"/>
  <c r="LG223" i="1"/>
  <c r="DX239" i="1"/>
  <c r="IK261" i="1"/>
  <c r="IM261" i="1" s="1"/>
  <c r="BX233" i="1"/>
  <c r="JZ221" i="1"/>
  <c r="KD221" i="1"/>
  <c r="KF221" i="1" s="1"/>
  <c r="LN222" i="1"/>
  <c r="LP222" i="1" s="1"/>
  <c r="DZ222" i="1"/>
  <c r="KG261" i="1"/>
  <c r="DZ228" i="1"/>
  <c r="LN228" i="1"/>
  <c r="LP228" i="1" s="1"/>
  <c r="LO235" i="1"/>
  <c r="IA233" i="1"/>
  <c r="BD261" i="1"/>
  <c r="BF261" i="1" s="1"/>
  <c r="BF221" i="1"/>
  <c r="BV261" i="1"/>
  <c r="JZ206" i="1"/>
  <c r="KD206" i="1"/>
  <c r="KF206" i="1" s="1"/>
  <c r="GQ198" i="1"/>
  <c r="JK221" i="1"/>
  <c r="DX210" i="1"/>
  <c r="HZ261" i="1"/>
  <c r="IF261" i="1" s="1"/>
  <c r="II261" i="1" s="1"/>
  <c r="IX261" i="1" s="1"/>
  <c r="IJ211" i="1"/>
  <c r="IW211" i="1"/>
  <c r="IY211" i="1" s="1"/>
  <c r="DX216" i="1"/>
  <c r="DQ206" i="1"/>
  <c r="LN201" i="1"/>
  <c r="BI201" i="1"/>
  <c r="DD201" i="1"/>
  <c r="DE199" i="1"/>
  <c r="IY195" i="1"/>
  <c r="DX195" i="1"/>
  <c r="GK194" i="1"/>
  <c r="DE205" i="1"/>
  <c r="GX194" i="1"/>
  <c r="GZ194" i="1" s="1"/>
  <c r="F194" i="1"/>
  <c r="DY194" i="1" s="1"/>
  <c r="LO194" i="1" s="1"/>
  <c r="AE194" i="1"/>
  <c r="CB194" i="1"/>
  <c r="CD194" i="1" s="1"/>
  <c r="DC185" i="1"/>
  <c r="JB194" i="1"/>
  <c r="LN180" i="1"/>
  <c r="LP180" i="1" s="1"/>
  <c r="HA192" i="1"/>
  <c r="HC192" i="1" s="1"/>
  <c r="FN194" i="1"/>
  <c r="FP194" i="1" s="1"/>
  <c r="DY178" i="1"/>
  <c r="EI178" i="1"/>
  <c r="GB171" i="1"/>
  <c r="DX174" i="1"/>
  <c r="AN171" i="1"/>
  <c r="FD171" i="1"/>
  <c r="IH134" i="1"/>
  <c r="HR134" i="1"/>
  <c r="DE165" i="1"/>
  <c r="IJ159" i="1"/>
  <c r="IW159" i="1"/>
  <c r="KR167" i="1"/>
  <c r="IH162" i="1"/>
  <c r="GA167" i="1"/>
  <c r="GB167" i="1" s="1"/>
  <c r="EF149" i="1"/>
  <c r="EM149" i="1"/>
  <c r="EO149" i="1" s="1"/>
  <c r="BI165" i="1"/>
  <c r="IF149" i="1"/>
  <c r="KC147" i="1"/>
  <c r="KD147" i="1"/>
  <c r="KF147" i="1" s="1"/>
  <c r="KA149" i="1"/>
  <c r="DD149" i="1"/>
  <c r="KJ130" i="1"/>
  <c r="IG109" i="1"/>
  <c r="BG167" i="1"/>
  <c r="BI167" i="1" s="1"/>
  <c r="BC167" i="1"/>
  <c r="CH291" i="1"/>
  <c r="CN130" i="1"/>
  <c r="CJ130" i="1"/>
  <c r="LO154" i="1"/>
  <c r="HR147" i="1"/>
  <c r="DX133" i="1"/>
  <c r="IC291" i="1"/>
  <c r="IC292" i="1" s="1"/>
  <c r="IC305" i="1" s="1"/>
  <c r="EK291" i="1"/>
  <c r="EK292" i="1" s="1"/>
  <c r="EK305" i="1" s="1"/>
  <c r="IJ166" i="1"/>
  <c r="IW166" i="1"/>
  <c r="IY166" i="1" s="1"/>
  <c r="HB147" i="1"/>
  <c r="LO147" i="1" s="1"/>
  <c r="HA127" i="1"/>
  <c r="HC127" i="1" s="1"/>
  <c r="EO127" i="1"/>
  <c r="HI123" i="1"/>
  <c r="AA291" i="1"/>
  <c r="BI129" i="1"/>
  <c r="FD125" i="1"/>
  <c r="CL291" i="1"/>
  <c r="CL292" i="1" s="1"/>
  <c r="CL305" i="1" s="1"/>
  <c r="LA130" i="1"/>
  <c r="BY130" i="1"/>
  <c r="CB130" i="1" s="1"/>
  <c r="CD130" i="1" s="1"/>
  <c r="CA109" i="1"/>
  <c r="LG143" i="1"/>
  <c r="FP149" i="1"/>
  <c r="DX122" i="1"/>
  <c r="DE122" i="1"/>
  <c r="LN139" i="1"/>
  <c r="LP139" i="1" s="1"/>
  <c r="DZ139" i="1"/>
  <c r="HL149" i="1"/>
  <c r="HD291" i="1"/>
  <c r="HF130" i="1"/>
  <c r="BI109" i="1"/>
  <c r="JK149" i="1"/>
  <c r="KH130" i="1"/>
  <c r="LF109" i="1"/>
  <c r="IM123" i="1"/>
  <c r="JO123" i="1"/>
  <c r="JQ123" i="1" s="1"/>
  <c r="JQ115" i="1"/>
  <c r="BF115" i="1"/>
  <c r="IW114" i="1"/>
  <c r="IY114" i="1" s="1"/>
  <c r="IJ114" i="1"/>
  <c r="BH123" i="1"/>
  <c r="BI123" i="1" s="1"/>
  <c r="EW291" i="1"/>
  <c r="CD149" i="1"/>
  <c r="IJ118" i="1"/>
  <c r="IW118" i="1"/>
  <c r="IY118" i="1" s="1"/>
  <c r="AL97" i="1"/>
  <c r="DX112" i="1"/>
  <c r="JJ123" i="1"/>
  <c r="DZ104" i="1"/>
  <c r="LN104" i="1"/>
  <c r="LP104" i="1" s="1"/>
  <c r="DE57" i="1"/>
  <c r="DX57" i="1"/>
  <c r="AR130" i="1"/>
  <c r="AT109" i="1"/>
  <c r="JP130" i="1"/>
  <c r="LO91" i="1"/>
  <c r="C83" i="1"/>
  <c r="IY152" i="1"/>
  <c r="IB130" i="1"/>
  <c r="IE130" i="1" s="1"/>
  <c r="ID109" i="1"/>
  <c r="DZ85" i="1"/>
  <c r="LN85" i="1"/>
  <c r="LP85" i="1" s="1"/>
  <c r="DX63" i="1"/>
  <c r="LO93" i="1"/>
  <c r="LP93" i="1" s="1"/>
  <c r="IJ67" i="1"/>
  <c r="IW67" i="1"/>
  <c r="IY67" i="1" s="1"/>
  <c r="FT83" i="1"/>
  <c r="FV76" i="1"/>
  <c r="CT83" i="1"/>
  <c r="CV76" i="1"/>
  <c r="DZ78" i="1"/>
  <c r="LN78" i="1"/>
  <c r="JE83" i="1"/>
  <c r="CE83" i="1"/>
  <c r="CG76" i="1"/>
  <c r="DX72" i="1"/>
  <c r="HW83" i="1"/>
  <c r="IF76" i="1"/>
  <c r="IG76" i="1" s="1"/>
  <c r="M76" i="1"/>
  <c r="DE47" i="1"/>
  <c r="DX47" i="1"/>
  <c r="JK62" i="1"/>
  <c r="BF83" i="1"/>
  <c r="DQ50" i="1"/>
  <c r="DU50" i="1"/>
  <c r="DW50" i="1" s="1"/>
  <c r="HJ83" i="1"/>
  <c r="HL76" i="1"/>
  <c r="HP76" i="1"/>
  <c r="HR76" i="1" s="1"/>
  <c r="V76" i="1"/>
  <c r="T83" i="1"/>
  <c r="HC64" i="1"/>
  <c r="CP49" i="1"/>
  <c r="HE99" i="1"/>
  <c r="DX14" i="1"/>
  <c r="AN14" i="1"/>
  <c r="JZ76" i="1"/>
  <c r="JX83" i="1"/>
  <c r="KD76" i="1"/>
  <c r="KF76" i="1" s="1"/>
  <c r="AL76" i="1"/>
  <c r="IR98" i="1"/>
  <c r="IR99" i="1" s="1"/>
  <c r="IR100" i="1" s="1"/>
  <c r="EZ98" i="1"/>
  <c r="EZ99" i="1" s="1"/>
  <c r="EZ100" i="1" s="1"/>
  <c r="LO40" i="1"/>
  <c r="DO98" i="1"/>
  <c r="FA83" i="1"/>
  <c r="DY60" i="1"/>
  <c r="LO60" i="1" s="1"/>
  <c r="KI50" i="1"/>
  <c r="HP50" i="1"/>
  <c r="HR50" i="1" s="1"/>
  <c r="HL50" i="1"/>
  <c r="D50" i="1"/>
  <c r="LK98" i="1"/>
  <c r="GW98" i="1"/>
  <c r="GU99" i="1"/>
  <c r="AA292" i="1"/>
  <c r="AA305" i="1" s="1"/>
  <c r="HW98" i="1"/>
  <c r="IW26" i="1"/>
  <c r="IY26" i="1" s="1"/>
  <c r="IJ26" i="1"/>
  <c r="KL83" i="1"/>
  <c r="BG83" i="1"/>
  <c r="BI83" i="1" s="1"/>
  <c r="BC83" i="1"/>
  <c r="AM50" i="1"/>
  <c r="DY33" i="1"/>
  <c r="LO33" i="1" s="1"/>
  <c r="IJ24" i="1"/>
  <c r="IW24" i="1"/>
  <c r="IY24" i="1" s="1"/>
  <c r="DX33" i="1"/>
  <c r="S83" i="1"/>
  <c r="DY38" i="1"/>
  <c r="LO38" i="1" s="1"/>
  <c r="DE38" i="1"/>
  <c r="BD98" i="1"/>
  <c r="BS83" i="1"/>
  <c r="BU83" i="1" s="1"/>
  <c r="BU76" i="1"/>
  <c r="CN76" i="1"/>
  <c r="KP98" i="1"/>
  <c r="AM49" i="1"/>
  <c r="DY49" i="1" s="1"/>
  <c r="LO49" i="1" s="1"/>
  <c r="DE20" i="1"/>
  <c r="HU23" i="1"/>
  <c r="FV43" i="1"/>
  <c r="IJ300" i="1"/>
  <c r="IJ269" i="1"/>
  <c r="IW269" i="1"/>
  <c r="IY269" i="1" s="1"/>
  <c r="JZ261" i="1"/>
  <c r="KD261" i="1"/>
  <c r="KF261" i="1" s="1"/>
  <c r="HA261" i="1"/>
  <c r="DK198" i="1"/>
  <c r="DJ206" i="1"/>
  <c r="BG192" i="1"/>
  <c r="BI192" i="1" s="1"/>
  <c r="BF192" i="1"/>
  <c r="CP194" i="1"/>
  <c r="DZ184" i="1"/>
  <c r="LN184" i="1"/>
  <c r="LP184" i="1" s="1"/>
  <c r="EX206" i="1"/>
  <c r="LN135" i="1"/>
  <c r="LP135" i="1" s="1"/>
  <c r="DZ135" i="1"/>
  <c r="FQ291" i="1"/>
  <c r="FS130" i="1"/>
  <c r="DQ149" i="1"/>
  <c r="CA115" i="1"/>
  <c r="BY123" i="1"/>
  <c r="CA123" i="1" s="1"/>
  <c r="HC90" i="1"/>
  <c r="BM83" i="1"/>
  <c r="BO76" i="1"/>
  <c r="FL292" i="1"/>
  <c r="FL305" i="1" s="1"/>
  <c r="HG83" i="1"/>
  <c r="IH76" i="1"/>
  <c r="IW76" i="1" s="1"/>
  <c r="HI76" i="1"/>
  <c r="AY292" i="1"/>
  <c r="AY305" i="1" s="1"/>
  <c r="BN292" i="1"/>
  <c r="BN305" i="1" s="1"/>
  <c r="IJ10" i="1"/>
  <c r="IW10" i="1"/>
  <c r="IY10" i="1" s="1"/>
  <c r="HA299" i="1"/>
  <c r="HC299" i="1" s="1"/>
  <c r="EO299" i="1"/>
  <c r="CZ300" i="1"/>
  <c r="DB300" i="1" s="1"/>
  <c r="IG300" i="1"/>
  <c r="EL300" i="1"/>
  <c r="EJ304" i="1"/>
  <c r="EL304" i="1" s="1"/>
  <c r="AT300" i="1"/>
  <c r="AR304" i="1"/>
  <c r="AT304" i="1" s="1"/>
  <c r="DX295" i="1"/>
  <c r="FD299" i="1"/>
  <c r="LK304" i="1"/>
  <c r="LM304" i="1" s="1"/>
  <c r="LM300" i="1"/>
  <c r="IK304" i="1"/>
  <c r="IM304" i="1" s="1"/>
  <c r="IM300" i="1"/>
  <c r="LN290" i="1"/>
  <c r="LP290" i="1" s="1"/>
  <c r="DZ290" i="1"/>
  <c r="GP288" i="1"/>
  <c r="HB288" i="1" s="1"/>
  <c r="HC270" i="1"/>
  <c r="BG288" i="1"/>
  <c r="BC288" i="1"/>
  <c r="IJ279" i="1"/>
  <c r="IW279" i="1"/>
  <c r="IY279" i="1" s="1"/>
  <c r="AL288" i="1"/>
  <c r="DZ267" i="1"/>
  <c r="IJ271" i="1"/>
  <c r="IW271" i="1"/>
  <c r="IY271" i="1" s="1"/>
  <c r="JO288" i="1"/>
  <c r="DZ259" i="1"/>
  <c r="LN259" i="1"/>
  <c r="LP259" i="1" s="1"/>
  <c r="BS288" i="1"/>
  <c r="BU288" i="1" s="1"/>
  <c r="BU281" i="1"/>
  <c r="DZ269" i="1"/>
  <c r="LN269" i="1"/>
  <c r="LP269" i="1" s="1"/>
  <c r="KC248" i="1"/>
  <c r="HC267" i="1"/>
  <c r="IH244" i="1"/>
  <c r="HR244" i="1"/>
  <c r="EO260" i="1"/>
  <c r="LG252" i="1"/>
  <c r="LO243" i="1"/>
  <c r="CD252" i="1"/>
  <c r="DZ249" i="1"/>
  <c r="LN270" i="1"/>
  <c r="LN241" i="1"/>
  <c r="LP241" i="1" s="1"/>
  <c r="DZ241" i="1"/>
  <c r="FN233" i="1"/>
  <c r="FJ233" i="1"/>
  <c r="IJ227" i="1"/>
  <c r="IW227" i="1"/>
  <c r="BC261" i="1"/>
  <c r="LO240" i="1"/>
  <c r="CD233" i="1"/>
  <c r="JP261" i="1"/>
  <c r="IG233" i="1"/>
  <c r="DD231" i="1"/>
  <c r="DY231" i="1" s="1"/>
  <c r="HS261" i="1"/>
  <c r="HU261" i="1" s="1"/>
  <c r="BW261" i="1"/>
  <c r="CC261" i="1" s="1"/>
  <c r="DD261" i="1" s="1"/>
  <c r="DY261" i="1" s="1"/>
  <c r="HA221" i="1"/>
  <c r="IW214" i="1"/>
  <c r="IJ214" i="1"/>
  <c r="IJ223" i="1"/>
  <c r="IW223" i="1"/>
  <c r="IY223" i="1" s="1"/>
  <c r="LO214" i="1"/>
  <c r="KH261" i="1"/>
  <c r="LF261" i="1" s="1"/>
  <c r="JB206" i="1"/>
  <c r="JI206" i="1"/>
  <c r="JK206" i="1" s="1"/>
  <c r="LO219" i="1"/>
  <c r="LP219" i="1" s="1"/>
  <c r="FP197" i="1"/>
  <c r="DW206" i="1"/>
  <c r="IL206" i="1"/>
  <c r="IM206" i="1" s="1"/>
  <c r="IM198" i="1"/>
  <c r="DD198" i="1"/>
  <c r="LF206" i="1"/>
  <c r="IJ188" i="1"/>
  <c r="IW188" i="1"/>
  <c r="IY188" i="1" s="1"/>
  <c r="DZ181" i="1"/>
  <c r="IH171" i="1"/>
  <c r="HR171" i="1"/>
  <c r="DW194" i="1"/>
  <c r="DB206" i="1"/>
  <c r="JZ192" i="1"/>
  <c r="KD192" i="1"/>
  <c r="KF192" i="1" s="1"/>
  <c r="LN187" i="1"/>
  <c r="LP187" i="1" s="1"/>
  <c r="DZ187" i="1"/>
  <c r="GT206" i="1"/>
  <c r="EO178" i="1"/>
  <c r="IJ177" i="1"/>
  <c r="IW177" i="1"/>
  <c r="IY177" i="1" s="1"/>
  <c r="DZ209" i="1"/>
  <c r="LN209" i="1"/>
  <c r="IQ194" i="1"/>
  <c r="IQ291" i="1" s="1"/>
  <c r="IS291" i="1" s="1"/>
  <c r="KI162" i="1"/>
  <c r="LE162" i="1"/>
  <c r="LG162" i="1" s="1"/>
  <c r="KD167" i="1"/>
  <c r="KF167" i="1" s="1"/>
  <c r="JZ167" i="1"/>
  <c r="HA155" i="1"/>
  <c r="HC155" i="1" s="1"/>
  <c r="HA171" i="1"/>
  <c r="HC171" i="1" s="1"/>
  <c r="HC166" i="1"/>
  <c r="CB167" i="1"/>
  <c r="DC167" i="1" s="1"/>
  <c r="DE167" i="1" s="1"/>
  <c r="BR167" i="1"/>
  <c r="LF155" i="1"/>
  <c r="LO155" i="1" s="1"/>
  <c r="KH167" i="1"/>
  <c r="LF167" i="1" s="1"/>
  <c r="KG167" i="1"/>
  <c r="DC155" i="1"/>
  <c r="IG134" i="1"/>
  <c r="JN149" i="1"/>
  <c r="JU149" i="1"/>
  <c r="JW149" i="1" s="1"/>
  <c r="DK129" i="1"/>
  <c r="DI130" i="1"/>
  <c r="DL149" i="1"/>
  <c r="DN149" i="1" s="1"/>
  <c r="DH149" i="1"/>
  <c r="GK129" i="1"/>
  <c r="DP291" i="1"/>
  <c r="DV130" i="1"/>
  <c r="IJ153" i="1"/>
  <c r="IW153" i="1"/>
  <c r="IY153" i="1" s="1"/>
  <c r="DB149" i="1"/>
  <c r="DZ145" i="1"/>
  <c r="LN145" i="1"/>
  <c r="LP145" i="1" s="1"/>
  <c r="LO140" i="1"/>
  <c r="GB109" i="1"/>
  <c r="BJ291" i="1"/>
  <c r="BL291" i="1" s="1"/>
  <c r="BL130" i="1"/>
  <c r="LN151" i="1"/>
  <c r="LP151" i="1" s="1"/>
  <c r="DZ151" i="1"/>
  <c r="CD147" i="1"/>
  <c r="LO138" i="1"/>
  <c r="CA129" i="1"/>
  <c r="CB129" i="1"/>
  <c r="CD129" i="1" s="1"/>
  <c r="HM291" i="1"/>
  <c r="HO291" i="1" s="1"/>
  <c r="HO130" i="1"/>
  <c r="FC167" i="1"/>
  <c r="BG149" i="1"/>
  <c r="BC149" i="1"/>
  <c r="DZ132" i="1"/>
  <c r="LN132" i="1"/>
  <c r="LP132" i="1" s="1"/>
  <c r="EM129" i="1"/>
  <c r="GM291" i="1"/>
  <c r="K291" i="1"/>
  <c r="M291" i="1" s="1"/>
  <c r="M130" i="1"/>
  <c r="AL167" i="1"/>
  <c r="AN167" i="1" s="1"/>
  <c r="FP167" i="1"/>
  <c r="HC142" i="1"/>
  <c r="DE139" i="1"/>
  <c r="LF129" i="1"/>
  <c r="IY128" i="1"/>
  <c r="AR123" i="1"/>
  <c r="DC115" i="1"/>
  <c r="AT115" i="1"/>
  <c r="JF291" i="1"/>
  <c r="JH291" i="1" s="1"/>
  <c r="JH130" i="1"/>
  <c r="BV291" i="1"/>
  <c r="BX130" i="1"/>
  <c r="IH106" i="1"/>
  <c r="HR106" i="1"/>
  <c r="LH149" i="1"/>
  <c r="LJ149" i="1" s="1"/>
  <c r="HK123" i="1"/>
  <c r="HQ115" i="1"/>
  <c r="II115" i="1" s="1"/>
  <c r="IX115" i="1" s="1"/>
  <c r="KY291" i="1"/>
  <c r="LA291" i="1" s="1"/>
  <c r="DX117" i="1"/>
  <c r="GW115" i="1"/>
  <c r="IJ108" i="1"/>
  <c r="IX108" i="1"/>
  <c r="IY108" i="1" s="1"/>
  <c r="KS291" i="1"/>
  <c r="KU291" i="1" s="1"/>
  <c r="KU130" i="1"/>
  <c r="EJ291" i="1"/>
  <c r="EL291" i="1" s="1"/>
  <c r="EL130" i="1"/>
  <c r="KI90" i="1"/>
  <c r="LE90" i="1"/>
  <c r="LG90" i="1" s="1"/>
  <c r="DE153" i="1"/>
  <c r="IJ136" i="1"/>
  <c r="IW136" i="1"/>
  <c r="IY136" i="1" s="1"/>
  <c r="DD123" i="1"/>
  <c r="DY123" i="1" s="1"/>
  <c r="EZ291" i="1"/>
  <c r="EM120" i="1"/>
  <c r="IK130" i="1"/>
  <c r="IM109" i="1"/>
  <c r="DC147" i="1"/>
  <c r="DE147" i="1" s="1"/>
  <c r="KE149" i="1"/>
  <c r="V149" i="1"/>
  <c r="FS123" i="1"/>
  <c r="EV291" i="1"/>
  <c r="EX130" i="1"/>
  <c r="LO86" i="1"/>
  <c r="IO291" i="1"/>
  <c r="IU130" i="1"/>
  <c r="DX113" i="1"/>
  <c r="DZ80" i="1"/>
  <c r="LN80" i="1"/>
  <c r="LP80" i="1" s="1"/>
  <c r="DZ92" i="1"/>
  <c r="LN92" i="1"/>
  <c r="LP92" i="1" s="1"/>
  <c r="EC123" i="1"/>
  <c r="LN89" i="1"/>
  <c r="DZ89" i="1"/>
  <c r="CO76" i="1"/>
  <c r="DD76" i="1" s="1"/>
  <c r="DY76" i="1" s="1"/>
  <c r="CI83" i="1"/>
  <c r="HF76" i="1"/>
  <c r="HD83" i="1"/>
  <c r="HR69" i="1"/>
  <c r="GB43" i="1"/>
  <c r="FS83" i="1"/>
  <c r="FZ83" i="1"/>
  <c r="GB83" i="1" s="1"/>
  <c r="M83" i="1"/>
  <c r="KI43" i="1"/>
  <c r="LE43" i="1"/>
  <c r="LG43" i="1" s="1"/>
  <c r="LN69" i="1"/>
  <c r="DV83" i="1"/>
  <c r="CS50" i="1"/>
  <c r="CZ50" i="1"/>
  <c r="DB50" i="1" s="1"/>
  <c r="LO32" i="1"/>
  <c r="LN82" i="1"/>
  <c r="HY83" i="1"/>
  <c r="IA76" i="1"/>
  <c r="LE69" i="1"/>
  <c r="LG69" i="1" s="1"/>
  <c r="KV83" i="1"/>
  <c r="KX76" i="1"/>
  <c r="LB76" i="1"/>
  <c r="LD76" i="1" s="1"/>
  <c r="IH62" i="1"/>
  <c r="HR62" i="1"/>
  <c r="EF50" i="1"/>
  <c r="EM50" i="1"/>
  <c r="LN44" i="1"/>
  <c r="LP44" i="1" s="1"/>
  <c r="DZ44" i="1"/>
  <c r="LJ76" i="1"/>
  <c r="LH83" i="1"/>
  <c r="HU83" i="1"/>
  <c r="HL43" i="1"/>
  <c r="HP43" i="1"/>
  <c r="KW98" i="1"/>
  <c r="CW99" i="1"/>
  <c r="CY98" i="1"/>
  <c r="E99" i="1"/>
  <c r="G98" i="1"/>
  <c r="CP65" i="1"/>
  <c r="II50" i="1"/>
  <c r="HF50" i="1"/>
  <c r="BS98" i="1"/>
  <c r="BB98" i="1"/>
  <c r="DD62" i="1"/>
  <c r="DY62" i="1" s="1"/>
  <c r="LO62" i="1" s="1"/>
  <c r="HC32" i="1"/>
  <c r="DC14" i="1"/>
  <c r="DE14" i="1" s="1"/>
  <c r="GH50" i="1"/>
  <c r="GO50" i="1"/>
  <c r="GQ50" i="1" s="1"/>
  <c r="FK98" i="1"/>
  <c r="HV98" i="1"/>
  <c r="KL76" i="1"/>
  <c r="BI76" i="1"/>
  <c r="HC28" i="1"/>
  <c r="DE22" i="1"/>
  <c r="DX22" i="1"/>
  <c r="GL98" i="1"/>
  <c r="Z98" i="1"/>
  <c r="DC75" i="1"/>
  <c r="CD48" i="1"/>
  <c r="DC48" i="1"/>
  <c r="DZ45" i="1"/>
  <c r="LN25" i="1"/>
  <c r="LP25" i="1" s="1"/>
  <c r="DZ25" i="1"/>
  <c r="H98" i="1"/>
  <c r="DX18" i="1"/>
  <c r="AN18" i="1"/>
  <c r="DY65" i="1"/>
  <c r="LO65" i="1" s="1"/>
  <c r="DZ20" i="1"/>
  <c r="DE17" i="1"/>
  <c r="HU50" i="1"/>
  <c r="DC23" i="1"/>
  <c r="LN13" i="1"/>
  <c r="LP13" i="1" s="1"/>
  <c r="IJ297" i="1"/>
  <c r="IW297" i="1"/>
  <c r="IY297" i="1" s="1"/>
  <c r="LO248" i="1"/>
  <c r="LP230" i="1"/>
  <c r="IW181" i="1"/>
  <c r="IY181" i="1" s="1"/>
  <c r="IJ181" i="1"/>
  <c r="DB125" i="1"/>
  <c r="LN86" i="1"/>
  <c r="LP86" i="1" s="1"/>
  <c r="DZ86" i="1"/>
  <c r="IK98" i="1"/>
  <c r="EQ292" i="1"/>
  <c r="EQ305" i="1" s="1"/>
  <c r="KO300" i="1"/>
  <c r="HI304" i="1"/>
  <c r="EO300" i="1"/>
  <c r="JX304" i="1"/>
  <c r="JZ300" i="1"/>
  <c r="KD300" i="1"/>
  <c r="KF300" i="1" s="1"/>
  <c r="AC304" i="1"/>
  <c r="AE304" i="1" s="1"/>
  <c r="AE300" i="1"/>
  <c r="D304" i="1"/>
  <c r="JY304" i="1"/>
  <c r="KE304" i="1" s="1"/>
  <c r="KE300" i="1"/>
  <c r="HB300" i="1"/>
  <c r="EB304" i="1"/>
  <c r="HB304" i="1" s="1"/>
  <c r="HR299" i="1"/>
  <c r="JK303" i="1"/>
  <c r="JK299" i="1"/>
  <c r="IW281" i="1"/>
  <c r="DE286" i="1"/>
  <c r="IW284" i="1"/>
  <c r="IY284" i="1" s="1"/>
  <c r="IJ284" i="1"/>
  <c r="IW265" i="1"/>
  <c r="IY265" i="1" s="1"/>
  <c r="IJ265" i="1"/>
  <c r="IJ276" i="1"/>
  <c r="IW276" i="1"/>
  <c r="IY276" i="1" s="1"/>
  <c r="IJ259" i="1"/>
  <c r="IW259" i="1"/>
  <c r="IY259" i="1" s="1"/>
  <c r="DZ265" i="1"/>
  <c r="HC248" i="1"/>
  <c r="DY252" i="1"/>
  <c r="LO252" i="1" s="1"/>
  <c r="DX251" i="1"/>
  <c r="IW249" i="1"/>
  <c r="IY249" i="1" s="1"/>
  <c r="IJ249" i="1"/>
  <c r="DE225" i="1"/>
  <c r="DX225" i="1"/>
  <c r="DE258" i="1"/>
  <c r="DX258" i="1"/>
  <c r="DX242" i="1"/>
  <c r="IJ240" i="1"/>
  <c r="IW240" i="1"/>
  <c r="IY240" i="1" s="1"/>
  <c r="DE235" i="1"/>
  <c r="DX235" i="1"/>
  <c r="EO261" i="1"/>
  <c r="JI261" i="1"/>
  <c r="JK261" i="1" s="1"/>
  <c r="JB261" i="1"/>
  <c r="DZ243" i="1"/>
  <c r="LN243" i="1"/>
  <c r="IJ232" i="1"/>
  <c r="IW232" i="1"/>
  <c r="IY232" i="1" s="1"/>
  <c r="IH233" i="1"/>
  <c r="HR233" i="1"/>
  <c r="AN261" i="1"/>
  <c r="DZ229" i="1"/>
  <c r="IH221" i="1"/>
  <c r="HR221" i="1"/>
  <c r="HC222" i="1"/>
  <c r="DM198" i="1"/>
  <c r="DN198" i="1" s="1"/>
  <c r="HB221" i="1"/>
  <c r="DW221" i="1"/>
  <c r="KI192" i="1"/>
  <c r="LE192" i="1"/>
  <c r="LG192" i="1" s="1"/>
  <c r="DX191" i="1"/>
  <c r="DE191" i="1"/>
  <c r="DZ188" i="1"/>
  <c r="DZ186" i="1"/>
  <c r="LN186" i="1"/>
  <c r="LP186" i="1" s="1"/>
  <c r="DE172" i="1"/>
  <c r="DX172" i="1"/>
  <c r="IX194" i="1"/>
  <c r="DZ179" i="1"/>
  <c r="LN179" i="1"/>
  <c r="LP179" i="1" s="1"/>
  <c r="DX189" i="1"/>
  <c r="DE189" i="1"/>
  <c r="EU167" i="1"/>
  <c r="FB167" i="1"/>
  <c r="FD167" i="1" s="1"/>
  <c r="GB178" i="1"/>
  <c r="HC197" i="1"/>
  <c r="DX177" i="1"/>
  <c r="DE177" i="1"/>
  <c r="II192" i="1"/>
  <c r="IX192" i="1" s="1"/>
  <c r="FN178" i="1"/>
  <c r="FP178" i="1" s="1"/>
  <c r="FJ178" i="1"/>
  <c r="KM194" i="1"/>
  <c r="KO194" i="1" s="1"/>
  <c r="HA158" i="1"/>
  <c r="HC158" i="1" s="1"/>
  <c r="LG155" i="1"/>
  <c r="AQ167" i="1"/>
  <c r="IH167" i="1"/>
  <c r="IJ167" i="1" s="1"/>
  <c r="HI167" i="1"/>
  <c r="DE161" i="1"/>
  <c r="CN149" i="1"/>
  <c r="CP149" i="1" s="1"/>
  <c r="CJ149" i="1"/>
  <c r="AN165" i="1"/>
  <c r="LN144" i="1"/>
  <c r="LP144" i="1" s="1"/>
  <c r="DZ144" i="1"/>
  <c r="JL291" i="1"/>
  <c r="JN130" i="1"/>
  <c r="CR291" i="1"/>
  <c r="DA291" i="1" s="1"/>
  <c r="DA130" i="1"/>
  <c r="CS149" i="1"/>
  <c r="DZ131" i="1"/>
  <c r="LN131" i="1"/>
  <c r="LP131" i="1" s="1"/>
  <c r="DC125" i="1"/>
  <c r="DC114" i="1"/>
  <c r="FR291" i="1"/>
  <c r="GA130" i="1"/>
  <c r="BB291" i="1"/>
  <c r="BH291" i="1" s="1"/>
  <c r="BH130" i="1"/>
  <c r="LN150" i="1"/>
  <c r="LP150" i="1" s="1"/>
  <c r="DZ150" i="1"/>
  <c r="IP149" i="1"/>
  <c r="IT149" i="1"/>
  <c r="IV149" i="1" s="1"/>
  <c r="AT120" i="1"/>
  <c r="HE291" i="1"/>
  <c r="EN123" i="1"/>
  <c r="HB123" i="1" s="1"/>
  <c r="EE130" i="1"/>
  <c r="EF130" i="1" s="1"/>
  <c r="LK291" i="1"/>
  <c r="LM291" i="1" s="1"/>
  <c r="LM130" i="1"/>
  <c r="EY130" i="1"/>
  <c r="FB130" i="1" s="1"/>
  <c r="FD130" i="1" s="1"/>
  <c r="FA109" i="1"/>
  <c r="C291" i="1"/>
  <c r="FG167" i="1"/>
  <c r="JW129" i="1"/>
  <c r="IJ128" i="1"/>
  <c r="AZ109" i="1"/>
  <c r="FB149" i="1"/>
  <c r="FD149" i="1" s="1"/>
  <c r="EU149" i="1"/>
  <c r="IM120" i="1"/>
  <c r="JZ109" i="1"/>
  <c r="KD109" i="1"/>
  <c r="KF109" i="1" s="1"/>
  <c r="BM130" i="1"/>
  <c r="AN106" i="1"/>
  <c r="DX106" i="1"/>
  <c r="HA121" i="1"/>
  <c r="HC121" i="1" s="1"/>
  <c r="EO121" i="1"/>
  <c r="GW123" i="1"/>
  <c r="LG109" i="1"/>
  <c r="IJ138" i="1"/>
  <c r="IW138" i="1"/>
  <c r="IY138" i="1" s="1"/>
  <c r="DB119" i="1"/>
  <c r="DC119" i="1"/>
  <c r="IH115" i="1"/>
  <c r="CT130" i="1"/>
  <c r="CZ109" i="1"/>
  <c r="DB109" i="1" s="1"/>
  <c r="CV109" i="1"/>
  <c r="HA114" i="1"/>
  <c r="HC114" i="1" s="1"/>
  <c r="IJ112" i="1"/>
  <c r="IW112" i="1"/>
  <c r="IY112" i="1" s="1"/>
  <c r="EG130" i="1"/>
  <c r="EM130" i="1" s="1"/>
  <c r="HA107" i="1"/>
  <c r="HC107" i="1" s="1"/>
  <c r="DE154" i="1"/>
  <c r="IX149" i="1"/>
  <c r="JM291" i="1"/>
  <c r="JV130" i="1"/>
  <c r="HL123" i="1"/>
  <c r="HP123" i="1"/>
  <c r="HZ123" i="1"/>
  <c r="IA123" i="1" s="1"/>
  <c r="IA115" i="1"/>
  <c r="DG291" i="1"/>
  <c r="JQ147" i="1"/>
  <c r="LN110" i="1"/>
  <c r="LP110" i="1" s="1"/>
  <c r="DZ110" i="1"/>
  <c r="IT123" i="1"/>
  <c r="IV123" i="1" s="1"/>
  <c r="DZ103" i="1"/>
  <c r="LN103" i="1"/>
  <c r="DC106" i="1"/>
  <c r="DE106" i="1" s="1"/>
  <c r="CB123" i="1"/>
  <c r="CD123" i="1" s="1"/>
  <c r="DE94" i="1"/>
  <c r="DE73" i="1"/>
  <c r="DX73" i="1"/>
  <c r="DM123" i="1"/>
  <c r="JR130" i="1"/>
  <c r="JT109" i="1"/>
  <c r="LN87" i="1"/>
  <c r="LP87" i="1" s="1"/>
  <c r="DZ87" i="1"/>
  <c r="EG83" i="1"/>
  <c r="EI76" i="1"/>
  <c r="KY83" i="1"/>
  <c r="LA83" i="1" s="1"/>
  <c r="LA76" i="1"/>
  <c r="FJ76" i="1"/>
  <c r="FH83" i="1"/>
  <c r="FJ83" i="1" s="1"/>
  <c r="LN84" i="1"/>
  <c r="LP84" i="1" s="1"/>
  <c r="DZ84" i="1"/>
  <c r="DC65" i="1"/>
  <c r="JK69" i="1"/>
  <c r="KO76" i="1"/>
  <c r="KM83" i="1"/>
  <c r="B83" i="1"/>
  <c r="D76" i="1"/>
  <c r="DE35" i="1"/>
  <c r="DX35" i="1"/>
  <c r="HA75" i="1"/>
  <c r="HC75" i="1" s="1"/>
  <c r="DX68" i="1"/>
  <c r="FP65" i="1"/>
  <c r="HA65" i="1"/>
  <c r="JI76" i="1"/>
  <c r="IZ83" i="1"/>
  <c r="DV76" i="1"/>
  <c r="HC30" i="1"/>
  <c r="JA76" i="1"/>
  <c r="JB76" i="1" s="1"/>
  <c r="JJ62" i="1"/>
  <c r="DZ53" i="1"/>
  <c r="LN53" i="1"/>
  <c r="LP53" i="1" s="1"/>
  <c r="DH50" i="1"/>
  <c r="DL50" i="1"/>
  <c r="DN50" i="1" s="1"/>
  <c r="IJ75" i="1"/>
  <c r="IW75" i="1"/>
  <c r="IY75" i="1" s="1"/>
  <c r="HC70" i="1"/>
  <c r="LF76" i="1"/>
  <c r="LO57" i="1"/>
  <c r="FD50" i="1"/>
  <c r="GG98" i="1"/>
  <c r="EP83" i="1"/>
  <c r="ER76" i="1"/>
  <c r="KI56" i="1"/>
  <c r="LE56" i="1"/>
  <c r="LG56" i="1" s="1"/>
  <c r="KL98" i="1"/>
  <c r="KJ99" i="1"/>
  <c r="HR31" i="1"/>
  <c r="IH31" i="1"/>
  <c r="N98" i="1"/>
  <c r="FW98" i="1"/>
  <c r="CU292" i="1"/>
  <c r="CU305" i="1" s="1"/>
  <c r="LN36" i="1"/>
  <c r="LP36" i="1" s="1"/>
  <c r="IJ74" i="1"/>
  <c r="IW74" i="1"/>
  <c r="IY74" i="1" s="1"/>
  <c r="G76" i="1"/>
  <c r="DX51" i="1"/>
  <c r="DX31" i="1"/>
  <c r="GW76" i="1"/>
  <c r="LO30" i="1"/>
  <c r="JW14" i="1"/>
  <c r="FU98" i="1"/>
  <c r="JR98" i="1"/>
  <c r="I83" i="1"/>
  <c r="AM76" i="1"/>
  <c r="BJ98" i="1"/>
  <c r="LN20" i="1"/>
  <c r="LP20" i="1" s="1"/>
  <c r="HA42" i="1"/>
  <c r="HC42" i="1" s="1"/>
  <c r="KF14" i="1"/>
  <c r="JY98" i="1"/>
  <c r="LG12" i="1"/>
  <c r="LE299" i="1"/>
  <c r="KG300" i="1"/>
  <c r="KI299" i="1"/>
  <c r="DZ271" i="1"/>
  <c r="LN271" i="1"/>
  <c r="LP271" i="1" s="1"/>
  <c r="DY246" i="1"/>
  <c r="LO246" i="1" s="1"/>
  <c r="DE246" i="1"/>
  <c r="LN284" i="1"/>
  <c r="LP284" i="1" s="1"/>
  <c r="DZ284" i="1"/>
  <c r="IW247" i="1"/>
  <c r="IY247" i="1" s="1"/>
  <c r="IJ247" i="1"/>
  <c r="DE244" i="1"/>
  <c r="BR194" i="1"/>
  <c r="HH291" i="1"/>
  <c r="FP109" i="1"/>
  <c r="HA81" i="1"/>
  <c r="HC81" i="1" s="1"/>
  <c r="BR76" i="1"/>
  <c r="CB76" i="1"/>
  <c r="CD76" i="1" s="1"/>
  <c r="BP83" i="1"/>
  <c r="ES99" i="1"/>
  <c r="EU98" i="1"/>
  <c r="GX99" i="1"/>
  <c r="GZ98" i="1"/>
  <c r="DZ39" i="1"/>
  <c r="IS98" i="1"/>
  <c r="IQ99" i="1"/>
  <c r="IJ35" i="1"/>
  <c r="IW35" i="1"/>
  <c r="IY35" i="1" s="1"/>
  <c r="IH14" i="1"/>
  <c r="KO304" i="1"/>
  <c r="DC299" i="1"/>
  <c r="IJ299" i="1"/>
  <c r="FG304" i="1"/>
  <c r="FN304" i="1"/>
  <c r="FP304" i="1" s="1"/>
  <c r="IT304" i="1"/>
  <c r="IV304" i="1" s="1"/>
  <c r="IP304" i="1"/>
  <c r="AL300" i="1"/>
  <c r="KC304" i="1"/>
  <c r="CS304" i="1"/>
  <c r="Y304" i="1"/>
  <c r="IE304" i="1"/>
  <c r="IG304" i="1" s="1"/>
  <c r="HX304" i="1"/>
  <c r="T304" i="1"/>
  <c r="V304" i="1" s="1"/>
  <c r="V300" i="1"/>
  <c r="JA304" i="1"/>
  <c r="JJ304" i="1" s="1"/>
  <c r="JJ300" i="1"/>
  <c r="ES304" i="1"/>
  <c r="EU300" i="1"/>
  <c r="FB300" i="1"/>
  <c r="FD300" i="1" s="1"/>
  <c r="E304" i="1"/>
  <c r="G304" i="1" s="1"/>
  <c r="G300" i="1"/>
  <c r="KV304" i="1"/>
  <c r="KX300" i="1"/>
  <c r="LB300" i="1"/>
  <c r="LD300" i="1" s="1"/>
  <c r="HM304" i="1"/>
  <c r="HO304" i="1" s="1"/>
  <c r="HO300" i="1"/>
  <c r="DX286" i="1"/>
  <c r="HA289" i="1"/>
  <c r="HC289" i="1" s="1"/>
  <c r="IJ285" i="1"/>
  <c r="KD288" i="1"/>
  <c r="KF288" i="1" s="1"/>
  <c r="JZ288" i="1"/>
  <c r="IH288" i="1"/>
  <c r="HI288" i="1"/>
  <c r="IG286" i="1"/>
  <c r="DX281" i="1"/>
  <c r="DW288" i="1"/>
  <c r="IW287" i="1"/>
  <c r="IY287" i="1" s="1"/>
  <c r="IJ287" i="1"/>
  <c r="DX279" i="1"/>
  <c r="DE279" i="1"/>
  <c r="DX274" i="1"/>
  <c r="LG286" i="1"/>
  <c r="HA288" i="1"/>
  <c r="BR288" i="1"/>
  <c r="IJ270" i="1"/>
  <c r="DX263" i="1"/>
  <c r="DE263" i="1"/>
  <c r="HC278" i="1"/>
  <c r="DE268" i="1"/>
  <c r="KH288" i="1"/>
  <c r="LF288" i="1" s="1"/>
  <c r="LF281" i="1"/>
  <c r="FA288" i="1"/>
  <c r="DX273" i="1"/>
  <c r="DZ246" i="1"/>
  <c r="DN260" i="1"/>
  <c r="LN262" i="1"/>
  <c r="LP262" i="1" s="1"/>
  <c r="DZ262" i="1"/>
  <c r="JK252" i="1"/>
  <c r="DE255" i="1"/>
  <c r="AN244" i="1"/>
  <c r="JQ233" i="1"/>
  <c r="AN221" i="1"/>
  <c r="LN238" i="1"/>
  <c r="LP238" i="1" s="1"/>
  <c r="DZ238" i="1"/>
  <c r="LO232" i="1"/>
  <c r="DE220" i="1"/>
  <c r="DX220" i="1"/>
  <c r="DZ237" i="1"/>
  <c r="LN237" i="1"/>
  <c r="LP237" i="1" s="1"/>
  <c r="CB236" i="1"/>
  <c r="IJ229" i="1"/>
  <c r="IW229" i="1"/>
  <c r="IY229" i="1" s="1"/>
  <c r="FD233" i="1"/>
  <c r="JV261" i="1"/>
  <c r="JW261" i="1" s="1"/>
  <c r="FU261" i="1"/>
  <c r="KC261" i="1"/>
  <c r="LE236" i="1"/>
  <c r="LG236" i="1" s="1"/>
  <c r="LG219" i="1"/>
  <c r="LF221" i="1"/>
  <c r="DE208" i="1"/>
  <c r="DX208" i="1"/>
  <c r="HF206" i="1"/>
  <c r="IJ218" i="1"/>
  <c r="IW218" i="1"/>
  <c r="HP198" i="1"/>
  <c r="HL198" i="1"/>
  <c r="HJ206" i="1"/>
  <c r="JV206" i="1"/>
  <c r="JW206" i="1" s="1"/>
  <c r="FG206" i="1"/>
  <c r="FN206" i="1"/>
  <c r="FP206" i="1" s="1"/>
  <c r="G198" i="1"/>
  <c r="JN206" i="1"/>
  <c r="IX209" i="1"/>
  <c r="IY209" i="1" s="1"/>
  <c r="IJ209" i="1"/>
  <c r="AN198" i="1"/>
  <c r="KI206" i="1"/>
  <c r="IJ203" i="1"/>
  <c r="IW203" i="1"/>
  <c r="IY203" i="1" s="1"/>
  <c r="DZ182" i="1"/>
  <c r="LN182" i="1"/>
  <c r="LP182" i="1" s="1"/>
  <c r="JU194" i="1"/>
  <c r="JW194" i="1" s="1"/>
  <c r="IG171" i="1"/>
  <c r="DZ197" i="1"/>
  <c r="IW183" i="1"/>
  <c r="IY183" i="1" s="1"/>
  <c r="IJ183" i="1"/>
  <c r="KG194" i="1"/>
  <c r="IT178" i="1"/>
  <c r="IV178" i="1" s="1"/>
  <c r="DZ173" i="1"/>
  <c r="LN173" i="1"/>
  <c r="LP173" i="1" s="1"/>
  <c r="HF194" i="1"/>
  <c r="DC192" i="1"/>
  <c r="DZ176" i="1"/>
  <c r="FV178" i="1"/>
  <c r="IX185" i="1"/>
  <c r="IV171" i="1"/>
  <c r="HA176" i="1"/>
  <c r="HC176" i="1" s="1"/>
  <c r="JW171" i="1"/>
  <c r="EC194" i="1"/>
  <c r="HP167" i="1"/>
  <c r="HR167" i="1" s="1"/>
  <c r="HL167" i="1"/>
  <c r="CP167" i="1"/>
  <c r="FP158" i="1"/>
  <c r="DX161" i="1"/>
  <c r="CS167" i="1"/>
  <c r="CZ167" i="1"/>
  <c r="DB167" i="1" s="1"/>
  <c r="II149" i="1"/>
  <c r="DC171" i="1"/>
  <c r="JN167" i="1"/>
  <c r="JU167" i="1"/>
  <c r="JW167" i="1" s="1"/>
  <c r="DX165" i="1"/>
  <c r="LN143" i="1"/>
  <c r="LP143" i="1" s="1"/>
  <c r="DZ143" i="1"/>
  <c r="HC125" i="1"/>
  <c r="BT291" i="1"/>
  <c r="LO145" i="1"/>
  <c r="LO152" i="1"/>
  <c r="AX123" i="1"/>
  <c r="AZ123" i="1" s="1"/>
  <c r="JU123" i="1"/>
  <c r="JW123" i="1" s="1"/>
  <c r="JN123" i="1"/>
  <c r="FB109" i="1"/>
  <c r="FD109" i="1" s="1"/>
  <c r="AD291" i="1"/>
  <c r="AD292" i="1" s="1"/>
  <c r="AD305" i="1" s="1"/>
  <c r="JB167" i="1"/>
  <c r="HR142" i="1"/>
  <c r="HY149" i="1"/>
  <c r="IA149" i="1" s="1"/>
  <c r="DY125" i="1"/>
  <c r="LO125" i="1" s="1"/>
  <c r="BQ291" i="1"/>
  <c r="CC130" i="1"/>
  <c r="IJ145" i="1"/>
  <c r="IW145" i="1"/>
  <c r="IY145" i="1" s="1"/>
  <c r="JV129" i="1"/>
  <c r="DY129" i="1"/>
  <c r="DQ123" i="1"/>
  <c r="DU123" i="1"/>
  <c r="DW123" i="1" s="1"/>
  <c r="KM291" i="1"/>
  <c r="KO291" i="1" s="1"/>
  <c r="KO130" i="1"/>
  <c r="EA291" i="1"/>
  <c r="EC130" i="1"/>
  <c r="DZ164" i="1"/>
  <c r="LN164" i="1"/>
  <c r="LP164" i="1" s="1"/>
  <c r="HL147" i="1"/>
  <c r="KI129" i="1"/>
  <c r="KD115" i="1"/>
  <c r="JX123" i="1"/>
  <c r="JX130" i="1" s="1"/>
  <c r="JZ115" i="1"/>
  <c r="IH109" i="1"/>
  <c r="AP291" i="1"/>
  <c r="DD130" i="1"/>
  <c r="DZ148" i="1"/>
  <c r="LN148" i="1"/>
  <c r="LP148" i="1" s="1"/>
  <c r="HP130" i="1"/>
  <c r="LH123" i="1"/>
  <c r="LJ115" i="1"/>
  <c r="CK291" i="1"/>
  <c r="CM291" i="1" s="1"/>
  <c r="CM130" i="1"/>
  <c r="DC162" i="1"/>
  <c r="DE162" i="1" s="1"/>
  <c r="CY120" i="1"/>
  <c r="CW123" i="1"/>
  <c r="CY123" i="1" s="1"/>
  <c r="CZ120" i="1"/>
  <c r="DB120" i="1" s="1"/>
  <c r="EP123" i="1"/>
  <c r="ER115" i="1"/>
  <c r="DN109" i="1"/>
  <c r="JB109" i="1"/>
  <c r="DK109" i="1"/>
  <c r="AV291" i="1"/>
  <c r="AV292" i="1" s="1"/>
  <c r="AV305" i="1" s="1"/>
  <c r="DX152" i="1"/>
  <c r="JB149" i="1"/>
  <c r="EU123" i="1"/>
  <c r="S115" i="1"/>
  <c r="DC107" i="1"/>
  <c r="EM123" i="1"/>
  <c r="EO123" i="1" s="1"/>
  <c r="EF123" i="1"/>
  <c r="AM115" i="1"/>
  <c r="P123" i="1"/>
  <c r="LN94" i="1"/>
  <c r="LP94" i="1" s="1"/>
  <c r="DZ94" i="1"/>
  <c r="FK130" i="1"/>
  <c r="HC93" i="1"/>
  <c r="GO109" i="1"/>
  <c r="GQ109" i="1" s="1"/>
  <c r="LO103" i="1"/>
  <c r="DE70" i="1"/>
  <c r="DX70" i="1"/>
  <c r="CB109" i="1"/>
  <c r="CD109" i="1" s="1"/>
  <c r="EO97" i="1"/>
  <c r="DZ91" i="1"/>
  <c r="LN88" i="1"/>
  <c r="LP88" i="1" s="1"/>
  <c r="JY123" i="1"/>
  <c r="KE115" i="1"/>
  <c r="IY92" i="1"/>
  <c r="DE86" i="1"/>
  <c r="GT76" i="1"/>
  <c r="EV83" i="1"/>
  <c r="EX76" i="1"/>
  <c r="EF83" i="1"/>
  <c r="EM83" i="1"/>
  <c r="EO83" i="1" s="1"/>
  <c r="II81" i="1"/>
  <c r="IX81" i="1" s="1"/>
  <c r="LO81" i="1" s="1"/>
  <c r="FF83" i="1"/>
  <c r="FO83" i="1" s="1"/>
  <c r="FO76" i="1"/>
  <c r="FP76" i="1" s="1"/>
  <c r="IW56" i="1"/>
  <c r="LN71" i="1"/>
  <c r="JB69" i="1"/>
  <c r="JQ76" i="1"/>
  <c r="DY82" i="1"/>
  <c r="IJ63" i="1"/>
  <c r="GZ76" i="1"/>
  <c r="IJ60" i="1"/>
  <c r="IW60" i="1"/>
  <c r="IY60" i="1" s="1"/>
  <c r="LO95" i="1"/>
  <c r="EB83" i="1"/>
  <c r="EB98" i="1" s="1"/>
  <c r="BH76" i="1"/>
  <c r="CJ50" i="1"/>
  <c r="CN50" i="1"/>
  <c r="CP50" i="1" s="1"/>
  <c r="LF83" i="1"/>
  <c r="HA29" i="1"/>
  <c r="HC29" i="1" s="1"/>
  <c r="FQ98" i="1"/>
  <c r="AU83" i="1"/>
  <c r="AW83" i="1" s="1"/>
  <c r="AW76" i="1"/>
  <c r="LO46" i="1"/>
  <c r="JV76" i="1"/>
  <c r="JZ56" i="1"/>
  <c r="KD56" i="1"/>
  <c r="KF56" i="1" s="1"/>
  <c r="IW81" i="1"/>
  <c r="IY81" i="1" s="1"/>
  <c r="DZ67" i="1"/>
  <c r="HA62" i="1"/>
  <c r="HC62" i="1" s="1"/>
  <c r="HD98" i="1"/>
  <c r="DN14" i="1"/>
  <c r="DC97" i="1"/>
  <c r="DE97" i="1" s="1"/>
  <c r="IO83" i="1"/>
  <c r="IU76" i="1"/>
  <c r="IV76" i="1" s="1"/>
  <c r="AP83" i="1"/>
  <c r="AQ83" i="1" s="1"/>
  <c r="HA49" i="1"/>
  <c r="HC49" i="1" s="1"/>
  <c r="JO98" i="1"/>
  <c r="AF98" i="1"/>
  <c r="W98" i="1"/>
  <c r="FC83" i="1"/>
  <c r="EE83" i="1"/>
  <c r="EN83" i="1" s="1"/>
  <c r="EN76" i="1"/>
  <c r="HB76" i="1" s="1"/>
  <c r="EL76" i="1"/>
  <c r="EJ83" i="1"/>
  <c r="G83" i="1"/>
  <c r="CQ83" i="1"/>
  <c r="CZ76" i="1"/>
  <c r="DB76" i="1" s="1"/>
  <c r="CS76" i="1"/>
  <c r="JU43" i="1"/>
  <c r="JW43" i="1" s="1"/>
  <c r="DX79" i="1"/>
  <c r="GW83" i="1"/>
  <c r="IU50" i="1"/>
  <c r="JB23" i="1"/>
  <c r="JI23" i="1"/>
  <c r="JK23" i="1" s="1"/>
  <c r="FE98" i="1"/>
  <c r="HC35" i="1"/>
  <c r="ED98" i="1"/>
  <c r="II56" i="1"/>
  <c r="IX56" i="1" s="1"/>
  <c r="JV50" i="1"/>
  <c r="JW50" i="1" s="1"/>
  <c r="LN11" i="1"/>
  <c r="LP11" i="1" s="1"/>
  <c r="JX98" i="1"/>
  <c r="AN33" i="1"/>
  <c r="DY297" i="1"/>
  <c r="DE297" i="1"/>
  <c r="DX285" i="1"/>
  <c r="DE285" i="1"/>
  <c r="DC281" i="1"/>
  <c r="DE281" i="1" s="1"/>
  <c r="IJ286" i="1"/>
  <c r="IW286" i="1"/>
  <c r="IY286" i="1" s="1"/>
  <c r="DX282" i="1"/>
  <c r="JQ261" i="1"/>
  <c r="FI194" i="1"/>
  <c r="FO194" i="1" s="1"/>
  <c r="FJ171" i="1"/>
  <c r="FO171" i="1"/>
  <c r="FP171" i="1" s="1"/>
  <c r="HR125" i="1"/>
  <c r="IH125" i="1"/>
  <c r="CA120" i="1"/>
  <c r="CB120" i="1"/>
  <c r="CD120" i="1" s="1"/>
  <c r="KW291" i="1"/>
  <c r="LC291" i="1" s="1"/>
  <c r="LC130" i="1"/>
  <c r="CE291" i="1"/>
  <c r="CG291" i="1" s="1"/>
  <c r="KI149" i="1"/>
  <c r="LE149" i="1"/>
  <c r="AO291" i="1"/>
  <c r="AQ130" i="1"/>
  <c r="HC105" i="1"/>
  <c r="HA97" i="1"/>
  <c r="HC97" i="1" s="1"/>
  <c r="LN95" i="1"/>
  <c r="DZ95" i="1"/>
  <c r="DZ60" i="1"/>
  <c r="LN60" i="1"/>
  <c r="LP60" i="1" s="1"/>
  <c r="LN32" i="1"/>
  <c r="LP32" i="1" s="1"/>
  <c r="DZ32" i="1"/>
  <c r="AQ304" i="1"/>
  <c r="J304" i="1"/>
  <c r="DW300" i="1"/>
  <c r="EM304" i="1"/>
  <c r="EO304" i="1" s="1"/>
  <c r="EF304" i="1"/>
  <c r="DB299" i="1"/>
  <c r="ID300" i="1"/>
  <c r="IB304" i="1"/>
  <c r="ID304" i="1" s="1"/>
  <c r="BQ304" i="1"/>
  <c r="CC304" i="1" s="1"/>
  <c r="DD304" i="1" s="1"/>
  <c r="DY304" i="1" s="1"/>
  <c r="CC300" i="1"/>
  <c r="DD300" i="1" s="1"/>
  <c r="DY300" i="1" s="1"/>
  <c r="JB300" i="1"/>
  <c r="JI300" i="1"/>
  <c r="JK300" i="1" s="1"/>
  <c r="IZ304" i="1"/>
  <c r="FJ288" i="1"/>
  <c r="DY286" i="1"/>
  <c r="LO286" i="1" s="1"/>
  <c r="IJ264" i="1"/>
  <c r="IW264" i="1"/>
  <c r="IY264" i="1" s="1"/>
  <c r="V288" i="1"/>
  <c r="IW268" i="1"/>
  <c r="IY268" i="1" s="1"/>
  <c r="IJ268" i="1"/>
  <c r="IJ272" i="1"/>
  <c r="IW272" i="1"/>
  <c r="IY272" i="1" s="1"/>
  <c r="LO270" i="1"/>
  <c r="LG264" i="1"/>
  <c r="DZ257" i="1"/>
  <c r="LN257" i="1"/>
  <c r="LP257" i="1" s="1"/>
  <c r="LE260" i="1"/>
  <c r="LG260" i="1" s="1"/>
  <c r="KI260" i="1"/>
  <c r="HC283" i="1"/>
  <c r="DC248" i="1"/>
  <c r="DE248" i="1" s="1"/>
  <c r="IW252" i="1"/>
  <c r="IY252" i="1" s="1"/>
  <c r="DE257" i="1"/>
  <c r="DC260" i="1"/>
  <c r="JB248" i="1"/>
  <c r="JJ248" i="1"/>
  <c r="JK248" i="1" s="1"/>
  <c r="DE217" i="1"/>
  <c r="DX217" i="1"/>
  <c r="DZ232" i="1"/>
  <c r="LN232" i="1"/>
  <c r="IJ226" i="1"/>
  <c r="IW226" i="1"/>
  <c r="IY226" i="1" s="1"/>
  <c r="DZ223" i="1"/>
  <c r="LN223" i="1"/>
  <c r="LP223" i="1" s="1"/>
  <c r="EO226" i="1"/>
  <c r="HA226" i="1"/>
  <c r="HC226" i="1" s="1"/>
  <c r="LN224" i="1"/>
  <c r="LP224" i="1" s="1"/>
  <c r="DZ224" i="1"/>
  <c r="LG216" i="1"/>
  <c r="DC226" i="1"/>
  <c r="LO211" i="1"/>
  <c r="HP261" i="1"/>
  <c r="HR261" i="1" s="1"/>
  <c r="HL261" i="1"/>
  <c r="IW197" i="1"/>
  <c r="IY197" i="1" s="1"/>
  <c r="IJ197" i="1"/>
  <c r="GH206" i="1"/>
  <c r="GO206" i="1"/>
  <c r="GQ206" i="1" s="1"/>
  <c r="HB208" i="1"/>
  <c r="HC208" i="1" s="1"/>
  <c r="DZ219" i="1"/>
  <c r="ER198" i="1"/>
  <c r="EP206" i="1"/>
  <c r="ER206" i="1" s="1"/>
  <c r="LG235" i="1"/>
  <c r="BG221" i="1"/>
  <c r="IT206" i="1"/>
  <c r="IV206" i="1" s="1"/>
  <c r="IP206" i="1"/>
  <c r="IJ200" i="1"/>
  <c r="IW200" i="1"/>
  <c r="IY200" i="1" s="1"/>
  <c r="FD206" i="1"/>
  <c r="DE228" i="1"/>
  <c r="EC206" i="1"/>
  <c r="DE193" i="1"/>
  <c r="DX193" i="1"/>
  <c r="DC206" i="1"/>
  <c r="DE206" i="1" s="1"/>
  <c r="LF194" i="1"/>
  <c r="DN194" i="1"/>
  <c r="FZ194" i="1"/>
  <c r="GB194" i="1" s="1"/>
  <c r="FS194" i="1"/>
  <c r="KX194" i="1"/>
  <c r="EO198" i="1"/>
  <c r="BM194" i="1"/>
  <c r="BO194" i="1" s="1"/>
  <c r="HA162" i="1"/>
  <c r="HC162" i="1" s="1"/>
  <c r="EO162" i="1"/>
  <c r="DE163" i="1"/>
  <c r="DX163" i="1"/>
  <c r="AL194" i="1"/>
  <c r="DZ166" i="1"/>
  <c r="LN166" i="1"/>
  <c r="LP166" i="1" s="1"/>
  <c r="CJ167" i="1"/>
  <c r="EO167" i="1"/>
  <c r="CD134" i="1"/>
  <c r="HB167" i="1"/>
  <c r="GH167" i="1"/>
  <c r="GO167" i="1"/>
  <c r="GQ167" i="1" s="1"/>
  <c r="HX149" i="1"/>
  <c r="IN291" i="1"/>
  <c r="IT130" i="1"/>
  <c r="IV130" i="1" s="1"/>
  <c r="IP130" i="1"/>
  <c r="AF291" i="1"/>
  <c r="AH291" i="1" s="1"/>
  <c r="AH130" i="1"/>
  <c r="HC136" i="1"/>
  <c r="DX126" i="1"/>
  <c r="KI120" i="1"/>
  <c r="LE120" i="1"/>
  <c r="LG120" i="1" s="1"/>
  <c r="KP291" i="1"/>
  <c r="KR291" i="1" s="1"/>
  <c r="KR130" i="1"/>
  <c r="ET291" i="1"/>
  <c r="FC291" i="1" s="1"/>
  <c r="FC130" i="1"/>
  <c r="N291" i="1"/>
  <c r="P291" i="1" s="1"/>
  <c r="P130" i="1"/>
  <c r="JI167" i="1"/>
  <c r="JK167" i="1" s="1"/>
  <c r="IJ142" i="1"/>
  <c r="IW142" i="1"/>
  <c r="IY142" i="1" s="1"/>
  <c r="II134" i="1"/>
  <c r="IX134" i="1" s="1"/>
  <c r="FG123" i="1"/>
  <c r="FN123" i="1"/>
  <c r="FP123" i="1" s="1"/>
  <c r="GG291" i="1"/>
  <c r="BA291" i="1"/>
  <c r="BG130" i="1"/>
  <c r="BI130" i="1" s="1"/>
  <c r="BC130" i="1"/>
  <c r="DY149" i="1"/>
  <c r="CS123" i="1"/>
  <c r="CZ123" i="1"/>
  <c r="DB123" i="1" s="1"/>
  <c r="JO130" i="1"/>
  <c r="JQ109" i="1"/>
  <c r="JU109" i="1"/>
  <c r="JW109" i="1" s="1"/>
  <c r="DS291" i="1"/>
  <c r="DS292" i="1" s="1"/>
  <c r="DS305" i="1" s="1"/>
  <c r="LG147" i="1"/>
  <c r="LG129" i="1"/>
  <c r="IZ123" i="1"/>
  <c r="JI115" i="1"/>
  <c r="JK115" i="1" s="1"/>
  <c r="JB115" i="1"/>
  <c r="GD291" i="1"/>
  <c r="GD292" i="1" s="1"/>
  <c r="GD305" i="1" s="1"/>
  <c r="Z291" i="1"/>
  <c r="AB291" i="1" s="1"/>
  <c r="AB130" i="1"/>
  <c r="IE147" i="1"/>
  <c r="IG147" i="1" s="1"/>
  <c r="HG291" i="1"/>
  <c r="HI130" i="1"/>
  <c r="W130" i="1"/>
  <c r="DE137" i="1"/>
  <c r="DX137" i="1"/>
  <c r="LC123" i="1"/>
  <c r="DW149" i="1"/>
  <c r="DC121" i="1"/>
  <c r="JB120" i="1"/>
  <c r="JI120" i="1"/>
  <c r="JK120" i="1" s="1"/>
  <c r="KV130" i="1"/>
  <c r="DX147" i="1"/>
  <c r="AN147" i="1"/>
  <c r="BF123" i="1"/>
  <c r="AL120" i="1"/>
  <c r="AN120" i="1" s="1"/>
  <c r="IE123" i="1"/>
  <c r="HX123" i="1"/>
  <c r="CI291" i="1"/>
  <c r="CO291" i="1" s="1"/>
  <c r="CO130" i="1"/>
  <c r="FP155" i="1"/>
  <c r="DD109" i="1"/>
  <c r="DY109" i="1" s="1"/>
  <c r="DX154" i="1"/>
  <c r="EO115" i="1"/>
  <c r="FV115" i="1"/>
  <c r="FT123" i="1"/>
  <c r="FZ115" i="1"/>
  <c r="GB115" i="1" s="1"/>
  <c r="IR291" i="1"/>
  <c r="CF130" i="1"/>
  <c r="CF291" i="1" s="1"/>
  <c r="FW130" i="1"/>
  <c r="FY109" i="1"/>
  <c r="AU130" i="1"/>
  <c r="IY116" i="1"/>
  <c r="BP291" i="1"/>
  <c r="BR130" i="1"/>
  <c r="LN102" i="1"/>
  <c r="LP102" i="1" s="1"/>
  <c r="DZ102" i="1"/>
  <c r="LP91" i="1"/>
  <c r="IJ92" i="1"/>
  <c r="LN66" i="1"/>
  <c r="LP66" i="1" s="1"/>
  <c r="EU83" i="1"/>
  <c r="FB83" i="1"/>
  <c r="DM76" i="1"/>
  <c r="DN76" i="1" s="1"/>
  <c r="DG83" i="1"/>
  <c r="IH50" i="1"/>
  <c r="IJ50" i="1" s="1"/>
  <c r="HI50" i="1"/>
  <c r="GN76" i="1"/>
  <c r="DC62" i="1"/>
  <c r="DX62" i="1" s="1"/>
  <c r="DZ40" i="1"/>
  <c r="LN40" i="1"/>
  <c r="DZ26" i="1"/>
  <c r="LN26" i="1"/>
  <c r="LP26" i="1" s="1"/>
  <c r="HH98" i="1"/>
  <c r="JV83" i="1"/>
  <c r="LN37" i="1"/>
  <c r="LP37" i="1" s="1"/>
  <c r="AN81" i="1"/>
  <c r="DX81" i="1"/>
  <c r="DC56" i="1"/>
  <c r="LL98" i="1"/>
  <c r="LL99" i="1" s="1"/>
  <c r="LL100" i="1" s="1"/>
  <c r="LL292" i="1" s="1"/>
  <c r="LL305" i="1" s="1"/>
  <c r="CJ83" i="1"/>
  <c r="CN83" i="1"/>
  <c r="AK49" i="1"/>
  <c r="AI50" i="1"/>
  <c r="JS292" i="1"/>
  <c r="JS305" i="1" s="1"/>
  <c r="IJ45" i="1"/>
  <c r="IW45" i="1"/>
  <c r="IY45" i="1" s="1"/>
  <c r="IJ30" i="1"/>
  <c r="IW30" i="1"/>
  <c r="IY30" i="1" s="1"/>
  <c r="JG292" i="1"/>
  <c r="JG305" i="1" s="1"/>
  <c r="FA98" i="1"/>
  <c r="EY99" i="1"/>
  <c r="LO80" i="1"/>
  <c r="DZ74" i="1"/>
  <c r="LN74" i="1"/>
  <c r="LP74" i="1" s="1"/>
  <c r="DL83" i="1"/>
  <c r="IJ54" i="1"/>
  <c r="IW54" i="1"/>
  <c r="IY54" i="1" s="1"/>
  <c r="IJ46" i="1"/>
  <c r="IW46" i="1"/>
  <c r="IY46" i="1" s="1"/>
  <c r="JF98" i="1"/>
  <c r="JH14" i="1"/>
  <c r="FF98" i="1"/>
  <c r="BX98" i="1"/>
  <c r="BV99" i="1"/>
  <c r="B98" i="1"/>
  <c r="DK76" i="1"/>
  <c r="DC43" i="1"/>
  <c r="DE43" i="1" s="1"/>
  <c r="FY76" i="1"/>
  <c r="CB50" i="1"/>
  <c r="BR50" i="1"/>
  <c r="IJ39" i="1"/>
  <c r="IW39" i="1"/>
  <c r="IY39" i="1" s="1"/>
  <c r="HC18" i="1"/>
  <c r="AG292" i="1"/>
  <c r="AG305" i="1" s="1"/>
  <c r="GR98" i="1"/>
  <c r="LO35" i="1"/>
  <c r="FN50" i="1"/>
  <c r="FP50" i="1" s="1"/>
  <c r="DD23" i="1"/>
  <c r="DY23" i="1" s="1"/>
  <c r="LO23" i="1" s="1"/>
  <c r="IH23" i="1"/>
  <c r="DZ30" i="1"/>
  <c r="DZ19" i="1"/>
  <c r="LN19" i="1"/>
  <c r="LP19" i="1" s="1"/>
  <c r="LN15" i="1"/>
  <c r="LP15" i="1" s="1"/>
  <c r="AN128" i="2" l="1"/>
  <c r="EO82" i="2"/>
  <c r="LF214" i="2"/>
  <c r="DZ214" i="2"/>
  <c r="CQ98" i="2"/>
  <c r="CZ97" i="2"/>
  <c r="LF75" i="2"/>
  <c r="LF114" i="2"/>
  <c r="IW283" i="2"/>
  <c r="JF128" i="2"/>
  <c r="JH128" i="2" s="1"/>
  <c r="IY128" i="2"/>
  <c r="DY147" i="2"/>
  <c r="AN82" i="2"/>
  <c r="HP98" i="2"/>
  <c r="HR97" i="2"/>
  <c r="LE20" i="2"/>
  <c r="LG20" i="2" s="1"/>
  <c r="DZ20" i="2"/>
  <c r="HA99" i="2"/>
  <c r="IG68" i="2"/>
  <c r="IT68" i="2"/>
  <c r="IV68" i="2" s="1"/>
  <c r="ES283" i="2"/>
  <c r="EU128" i="2"/>
  <c r="FB128" i="2"/>
  <c r="FD128" i="2" s="1"/>
  <c r="DE189" i="2"/>
  <c r="EO75" i="2"/>
  <c r="GX75" i="2"/>
  <c r="GZ75" i="2" s="1"/>
  <c r="AW82" i="2"/>
  <c r="AU97" i="2"/>
  <c r="AN49" i="2"/>
  <c r="DX49" i="2"/>
  <c r="DZ24" i="2"/>
  <c r="LE24" i="2"/>
  <c r="LG24" i="2" s="1"/>
  <c r="LE112" i="2"/>
  <c r="DZ112" i="2"/>
  <c r="FJ121" i="2"/>
  <c r="FH128" i="2"/>
  <c r="CT283" i="2"/>
  <c r="CV283" i="2" s="1"/>
  <c r="CV128" i="2"/>
  <c r="GK121" i="2"/>
  <c r="GI128" i="2"/>
  <c r="IV123" i="2"/>
  <c r="AQ283" i="2"/>
  <c r="LE116" i="2"/>
  <c r="LG116" i="2" s="1"/>
  <c r="DZ173" i="2"/>
  <c r="LE173" i="2"/>
  <c r="LG173" i="2" s="1"/>
  <c r="IG189" i="2"/>
  <c r="IT189" i="2"/>
  <c r="IV232" i="2"/>
  <c r="LE232" i="2"/>
  <c r="LG232" i="2" s="1"/>
  <c r="GW97" i="2"/>
  <c r="GU98" i="2"/>
  <c r="GF99" i="2"/>
  <c r="BC283" i="2"/>
  <c r="BG283" i="2"/>
  <c r="GH283" i="2"/>
  <c r="LA121" i="2"/>
  <c r="KY128" i="2"/>
  <c r="IT117" i="2"/>
  <c r="IV117" i="2" s="1"/>
  <c r="IG117" i="2"/>
  <c r="DE18" i="2"/>
  <c r="DX18" i="2"/>
  <c r="JS98" i="2"/>
  <c r="JJ99" i="2"/>
  <c r="DZ19" i="2"/>
  <c r="LE19" i="2"/>
  <c r="LG19" i="2" s="1"/>
  <c r="HD99" i="2"/>
  <c r="LF89" i="2"/>
  <c r="LE104" i="2"/>
  <c r="LG104" i="2" s="1"/>
  <c r="BM283" i="2"/>
  <c r="BO283" i="2" s="1"/>
  <c r="BO128" i="2"/>
  <c r="DX132" i="2"/>
  <c r="IG43" i="2"/>
  <c r="IT43" i="2"/>
  <c r="IV43" i="2" s="1"/>
  <c r="DC50" i="2"/>
  <c r="DE50" i="2" s="1"/>
  <c r="EV99" i="2"/>
  <c r="EX98" i="2"/>
  <c r="DE89" i="2"/>
  <c r="LE92" i="2"/>
  <c r="LG92" i="2" s="1"/>
  <c r="DZ92" i="2"/>
  <c r="GU283" i="2"/>
  <c r="GW283" i="2" s="1"/>
  <c r="GW128" i="2"/>
  <c r="DZ174" i="2"/>
  <c r="DE279" i="2"/>
  <c r="LE29" i="2"/>
  <c r="LG29" i="2" s="1"/>
  <c r="DZ29" i="2"/>
  <c r="DZ56" i="2"/>
  <c r="LE56" i="2"/>
  <c r="LG56" i="2" s="1"/>
  <c r="LE83" i="2"/>
  <c r="LG83" i="2" s="1"/>
  <c r="DZ83" i="2"/>
  <c r="LA82" i="2"/>
  <c r="KY97" i="2"/>
  <c r="DC147" i="2"/>
  <c r="DE147" i="2" s="1"/>
  <c r="IG156" i="2"/>
  <c r="IT156" i="2"/>
  <c r="IV156" i="2" s="1"/>
  <c r="LE155" i="2"/>
  <c r="LG155" i="2" s="1"/>
  <c r="LE163" i="2"/>
  <c r="LG163" i="2" s="1"/>
  <c r="DZ163" i="2"/>
  <c r="DZ227" i="2"/>
  <c r="LE227" i="2"/>
  <c r="LG227" i="2" s="1"/>
  <c r="IG245" i="2"/>
  <c r="IT245" i="2"/>
  <c r="IV245" i="2" s="1"/>
  <c r="FG296" i="2"/>
  <c r="FN296" i="2"/>
  <c r="FP296" i="2" s="1"/>
  <c r="DY292" i="2"/>
  <c r="KR98" i="2"/>
  <c r="KP99" i="2"/>
  <c r="EB97" i="2"/>
  <c r="DX61" i="2"/>
  <c r="KF82" i="2"/>
  <c r="KD97" i="2"/>
  <c r="CT99" i="2"/>
  <c r="CV98" i="2"/>
  <c r="DE153" i="2"/>
  <c r="DX153" i="2"/>
  <c r="FE283" i="2"/>
  <c r="FN128" i="2"/>
  <c r="FP128" i="2" s="1"/>
  <c r="FG128" i="2"/>
  <c r="EP283" i="2"/>
  <c r="ER128" i="2"/>
  <c r="IG49" i="2"/>
  <c r="IT49" i="2"/>
  <c r="IV49" i="2" s="1"/>
  <c r="IM97" i="2"/>
  <c r="IK98" i="2"/>
  <c r="IQ97" i="2"/>
  <c r="IS97" i="2" s="1"/>
  <c r="DR99" i="2"/>
  <c r="IK283" i="2"/>
  <c r="IM128" i="2"/>
  <c r="IQ128" i="2"/>
  <c r="IS128" i="2" s="1"/>
  <c r="LE70" i="2"/>
  <c r="LG70" i="2" s="1"/>
  <c r="EY283" i="2"/>
  <c r="FA283" i="2" s="1"/>
  <c r="FA128" i="2"/>
  <c r="LG141" i="2"/>
  <c r="IR189" i="2"/>
  <c r="IU189" i="2" s="1"/>
  <c r="LE250" i="2"/>
  <c r="LG250" i="2" s="1"/>
  <c r="GY193" i="2"/>
  <c r="GZ193" i="2" s="1"/>
  <c r="LE259" i="2"/>
  <c r="LG259" i="2" s="1"/>
  <c r="DZ259" i="2"/>
  <c r="LE172" i="2"/>
  <c r="LG172" i="2" s="1"/>
  <c r="DX219" i="2"/>
  <c r="HF283" i="2"/>
  <c r="DZ263" i="2"/>
  <c r="LF118" i="2"/>
  <c r="GA189" i="2"/>
  <c r="GY189" i="2" s="1"/>
  <c r="LF189" i="2" s="1"/>
  <c r="JG82" i="2"/>
  <c r="IX97" i="2"/>
  <c r="DY254" i="2"/>
  <c r="KE98" i="2"/>
  <c r="JU283" i="2"/>
  <c r="KA128" i="2"/>
  <c r="JW128" i="2"/>
  <c r="JQ82" i="2"/>
  <c r="JO97" i="2"/>
  <c r="FP114" i="2"/>
  <c r="DU283" i="2"/>
  <c r="DW283" i="2" s="1"/>
  <c r="DQ283" i="2"/>
  <c r="JU98" i="2"/>
  <c r="KA97" i="2"/>
  <c r="JW97" i="2"/>
  <c r="M50" i="2"/>
  <c r="AL50" i="2"/>
  <c r="K97" i="2"/>
  <c r="DE74" i="2"/>
  <c r="DX74" i="2"/>
  <c r="DE114" i="2"/>
  <c r="DX114" i="2"/>
  <c r="JS147" i="2"/>
  <c r="BI187" i="2"/>
  <c r="DC187" i="2"/>
  <c r="KV296" i="2"/>
  <c r="KX296" i="2" s="1"/>
  <c r="KF296" i="2"/>
  <c r="DL98" i="2"/>
  <c r="DF99" i="2"/>
  <c r="BD99" i="2"/>
  <c r="BF98" i="2"/>
  <c r="FE99" i="2"/>
  <c r="FW283" i="2"/>
  <c r="FY283" i="2" s="1"/>
  <c r="FY128" i="2"/>
  <c r="HY283" i="2"/>
  <c r="IA283" i="2" s="1"/>
  <c r="IA128" i="2"/>
  <c r="GX189" i="2"/>
  <c r="GZ14" i="2"/>
  <c r="DM82" i="2"/>
  <c r="DG97" i="2"/>
  <c r="HH283" i="2"/>
  <c r="HN283" i="2" s="1"/>
  <c r="HN128" i="2"/>
  <c r="DE118" i="2"/>
  <c r="DX118" i="2"/>
  <c r="HM283" i="2"/>
  <c r="GX147" i="2"/>
  <c r="GZ147" i="2" s="1"/>
  <c r="CD147" i="2"/>
  <c r="AP98" i="2"/>
  <c r="IG50" i="2"/>
  <c r="IT50" i="2"/>
  <c r="IV50" i="2" s="1"/>
  <c r="BH98" i="2"/>
  <c r="BB99" i="2"/>
  <c r="IT80" i="2"/>
  <c r="IV80" i="2" s="1"/>
  <c r="IG80" i="2"/>
  <c r="CD75" i="2"/>
  <c r="DC75" i="2"/>
  <c r="DE75" i="2" s="1"/>
  <c r="IN98" i="2"/>
  <c r="IP97" i="2"/>
  <c r="HO75" i="2"/>
  <c r="IE75" i="2"/>
  <c r="EJ283" i="2"/>
  <c r="EL283" i="2" s="1"/>
  <c r="EL128" i="2"/>
  <c r="HO108" i="2"/>
  <c r="DZ103" i="2"/>
  <c r="LE103" i="2"/>
  <c r="LG103" i="2" s="1"/>
  <c r="IG132" i="2"/>
  <c r="IT132" i="2"/>
  <c r="IV132" i="2" s="1"/>
  <c r="DX279" i="2"/>
  <c r="LE9" i="2"/>
  <c r="LG9" i="2" s="1"/>
  <c r="DZ9" i="2"/>
  <c r="DZ68" i="2"/>
  <c r="LE68" i="2"/>
  <c r="LE122" i="2"/>
  <c r="LG122" i="2" s="1"/>
  <c r="Q283" i="2"/>
  <c r="S283" i="2" s="1"/>
  <c r="S128" i="2"/>
  <c r="KN283" i="2"/>
  <c r="KT283" i="2" s="1"/>
  <c r="KT128" i="2"/>
  <c r="KU128" i="2" s="1"/>
  <c r="KS283" i="2"/>
  <c r="KU283" i="2" s="1"/>
  <c r="KO283" i="2"/>
  <c r="LG192" i="2"/>
  <c r="HE98" i="2"/>
  <c r="DV82" i="2"/>
  <c r="DS97" i="2"/>
  <c r="DT82" i="2"/>
  <c r="LF108" i="2"/>
  <c r="LE171" i="2"/>
  <c r="LG171" i="2" s="1"/>
  <c r="KJ99" i="2"/>
  <c r="KL98" i="2"/>
  <c r="IF82" i="2"/>
  <c r="HR128" i="2"/>
  <c r="DZ167" i="2"/>
  <c r="KC164" i="2"/>
  <c r="GQ189" i="2"/>
  <c r="LE228" i="2"/>
  <c r="LG228" i="2" s="1"/>
  <c r="IT179" i="2"/>
  <c r="IV179" i="2" s="1"/>
  <c r="IG179" i="2"/>
  <c r="IG214" i="2"/>
  <c r="IT214" i="2"/>
  <c r="IV214" i="2" s="1"/>
  <c r="BG296" i="2"/>
  <c r="BI296" i="2" s="1"/>
  <c r="BC296" i="2"/>
  <c r="DZ229" i="2"/>
  <c r="LE229" i="2"/>
  <c r="LG257" i="2"/>
  <c r="LE233" i="2"/>
  <c r="LG233" i="2" s="1"/>
  <c r="LE243" i="2"/>
  <c r="LG243" i="2" s="1"/>
  <c r="DZ243" i="2"/>
  <c r="FU283" i="2"/>
  <c r="FU284" i="2" s="1"/>
  <c r="FU297" i="2" s="1"/>
  <c r="HM296" i="2"/>
  <c r="DX127" i="2"/>
  <c r="LE263" i="2"/>
  <c r="LG263" i="2" s="1"/>
  <c r="LE177" i="2"/>
  <c r="LG177" i="2" s="1"/>
  <c r="DI99" i="2"/>
  <c r="DK98" i="2"/>
  <c r="DY241" i="2"/>
  <c r="LF241" i="2" s="1"/>
  <c r="DE241" i="2"/>
  <c r="IB296" i="2"/>
  <c r="ID296" i="2" s="1"/>
  <c r="LE195" i="2"/>
  <c r="LG195" i="2" s="1"/>
  <c r="DZ195" i="2"/>
  <c r="HX82" i="2"/>
  <c r="HV97" i="2"/>
  <c r="LE223" i="2"/>
  <c r="LG223" i="2" s="1"/>
  <c r="DZ223" i="2"/>
  <c r="I99" i="2"/>
  <c r="AM98" i="2"/>
  <c r="AT121" i="2"/>
  <c r="DC121" i="2"/>
  <c r="AR128" i="2"/>
  <c r="DF283" i="2"/>
  <c r="DL128" i="2"/>
  <c r="DH128" i="2"/>
  <c r="J283" i="2"/>
  <c r="IG106" i="2"/>
  <c r="IT106" i="2"/>
  <c r="IV106" i="2" s="1"/>
  <c r="DZ130" i="2"/>
  <c r="LE130" i="2"/>
  <c r="LG130" i="2" s="1"/>
  <c r="CA97" i="2"/>
  <c r="BY98" i="2"/>
  <c r="LE26" i="2"/>
  <c r="LG26" i="2" s="1"/>
  <c r="DZ26" i="2"/>
  <c r="LE117" i="2"/>
  <c r="LG117" i="2" s="1"/>
  <c r="DZ117" i="2"/>
  <c r="LE102" i="2"/>
  <c r="LG102" i="2" s="1"/>
  <c r="DZ102" i="2"/>
  <c r="GL283" i="2"/>
  <c r="GN283" i="2" s="1"/>
  <c r="GN128" i="2"/>
  <c r="CY97" i="2"/>
  <c r="CW98" i="2"/>
  <c r="FC98" i="2"/>
  <c r="ET99" i="2"/>
  <c r="LE86" i="2"/>
  <c r="LG86" i="2" s="1"/>
  <c r="DZ86" i="2"/>
  <c r="LE115" i="2"/>
  <c r="LG115" i="2" s="1"/>
  <c r="DZ115" i="2"/>
  <c r="DE145" i="2"/>
  <c r="DX145" i="2"/>
  <c r="D296" i="2"/>
  <c r="FM82" i="2"/>
  <c r="FK97" i="2"/>
  <c r="LD82" i="2"/>
  <c r="LB97" i="2"/>
  <c r="H99" i="2"/>
  <c r="J98" i="2"/>
  <c r="LE126" i="2"/>
  <c r="LG126" i="2" s="1"/>
  <c r="IG96" i="2"/>
  <c r="IT96" i="2"/>
  <c r="IV96" i="2" s="1"/>
  <c r="LE168" i="2"/>
  <c r="LG168" i="2" s="1"/>
  <c r="DZ168" i="2"/>
  <c r="EN199" i="2"/>
  <c r="EI199" i="2"/>
  <c r="IG241" i="2"/>
  <c r="IT241" i="2"/>
  <c r="IV241" i="2" s="1"/>
  <c r="CJ296" i="2"/>
  <c r="IJ97" i="2"/>
  <c r="IH98" i="2"/>
  <c r="EO43" i="2"/>
  <c r="GX43" i="2"/>
  <c r="LE81" i="2"/>
  <c r="LG81" i="2" s="1"/>
  <c r="DZ81" i="2"/>
  <c r="CC82" i="2"/>
  <c r="DD82" i="2" s="1"/>
  <c r="DY82" i="2" s="1"/>
  <c r="LF82" i="2" s="1"/>
  <c r="BQ97" i="2"/>
  <c r="LG69" i="2"/>
  <c r="LE107" i="2"/>
  <c r="LG107" i="2" s="1"/>
  <c r="DZ107" i="2"/>
  <c r="AU283" i="2"/>
  <c r="AW283" i="2" s="1"/>
  <c r="AW128" i="2"/>
  <c r="DZ135" i="2"/>
  <c r="LE135" i="2"/>
  <c r="LG135" i="2" s="1"/>
  <c r="JT147" i="2"/>
  <c r="LG16" i="2"/>
  <c r="DZ62" i="2"/>
  <c r="LE62" i="2"/>
  <c r="LG62" i="2" s="1"/>
  <c r="AN75" i="2"/>
  <c r="DX75" i="2"/>
  <c r="HJ99" i="2"/>
  <c r="HL98" i="2"/>
  <c r="CP128" i="2"/>
  <c r="HO147" i="2"/>
  <c r="IE147" i="2"/>
  <c r="LG167" i="2"/>
  <c r="FC199" i="2"/>
  <c r="EX199" i="2"/>
  <c r="LE216" i="2"/>
  <c r="LG216" i="2" s="1"/>
  <c r="DZ216" i="2"/>
  <c r="EC283" i="2"/>
  <c r="LF193" i="2"/>
  <c r="DZ270" i="2"/>
  <c r="LE270" i="2"/>
  <c r="LG270" i="2" s="1"/>
  <c r="DZ274" i="2"/>
  <c r="EO292" i="2"/>
  <c r="GX292" i="2"/>
  <c r="LE224" i="2"/>
  <c r="LG224" i="2" s="1"/>
  <c r="HW283" i="2"/>
  <c r="HW284" i="2" s="1"/>
  <c r="HW297" i="2" s="1"/>
  <c r="DC292" i="2"/>
  <c r="LF280" i="2"/>
  <c r="CB296" i="2"/>
  <c r="CD296" i="2" s="1"/>
  <c r="LE234" i="2"/>
  <c r="LG234" i="2" s="1"/>
  <c r="DZ248" i="2"/>
  <c r="LE248" i="2"/>
  <c r="LG248" i="2" s="1"/>
  <c r="LE14" i="2"/>
  <c r="LG14" i="2" s="1"/>
  <c r="LE133" i="2"/>
  <c r="LG133" i="2" s="1"/>
  <c r="LE252" i="2"/>
  <c r="LG252" i="2" s="1"/>
  <c r="LF64" i="2"/>
  <c r="LE188" i="2"/>
  <c r="LG188" i="2" s="1"/>
  <c r="LF229" i="2"/>
  <c r="IG253" i="2"/>
  <c r="IT253" i="2"/>
  <c r="IV253" i="2" s="1"/>
  <c r="BX97" i="2"/>
  <c r="BV98" i="2"/>
  <c r="CH99" i="2"/>
  <c r="AF99" i="2"/>
  <c r="AH98" i="2"/>
  <c r="LE95" i="2"/>
  <c r="LG95" i="2" s="1"/>
  <c r="DZ95" i="2"/>
  <c r="HV283" i="2"/>
  <c r="HX128" i="2"/>
  <c r="IY121" i="2"/>
  <c r="JF121" i="2"/>
  <c r="JH121" i="2" s="1"/>
  <c r="CA121" i="2"/>
  <c r="BY128" i="2"/>
  <c r="LE162" i="2"/>
  <c r="LG162" i="2" s="1"/>
  <c r="DZ162" i="2"/>
  <c r="GZ214" i="2"/>
  <c r="LE206" i="2"/>
  <c r="LG206" i="2" s="1"/>
  <c r="DZ206" i="2"/>
  <c r="KI97" i="2"/>
  <c r="KG98" i="2"/>
  <c r="LE85" i="2"/>
  <c r="LG85" i="2" s="1"/>
  <c r="DZ85" i="2"/>
  <c r="AT98" i="2"/>
  <c r="AR99" i="2"/>
  <c r="LE111" i="2"/>
  <c r="LG111" i="2" s="1"/>
  <c r="DZ111" i="2"/>
  <c r="FQ283" i="2"/>
  <c r="FS128" i="2"/>
  <c r="FZ128" i="2"/>
  <c r="GB128" i="2" s="1"/>
  <c r="JF147" i="2"/>
  <c r="JH147" i="2" s="1"/>
  <c r="IY147" i="2"/>
  <c r="DZ157" i="2"/>
  <c r="LE157" i="2"/>
  <c r="LG157" i="2" s="1"/>
  <c r="BC97" i="2"/>
  <c r="BA98" i="2"/>
  <c r="BG97" i="2"/>
  <c r="BI97" i="2" s="1"/>
  <c r="IR98" i="2"/>
  <c r="IL99" i="2"/>
  <c r="KV189" i="2"/>
  <c r="KX189" i="2" s="1"/>
  <c r="IG18" i="2"/>
  <c r="IT18" i="2"/>
  <c r="IV18" i="2" s="1"/>
  <c r="GN82" i="2"/>
  <c r="GL97" i="2"/>
  <c r="AS128" i="2"/>
  <c r="LE125" i="2"/>
  <c r="LG125" i="2" s="1"/>
  <c r="DZ125" i="2"/>
  <c r="LE91" i="2"/>
  <c r="LG91" i="2" s="1"/>
  <c r="DZ91" i="2"/>
  <c r="DE159" i="2"/>
  <c r="DX159" i="2"/>
  <c r="LG40" i="2"/>
  <c r="DN82" i="2"/>
  <c r="CI98" i="2"/>
  <c r="CJ98" i="2" s="1"/>
  <c r="CO97" i="2"/>
  <c r="CP97" i="2" s="1"/>
  <c r="LE72" i="2"/>
  <c r="DZ72" i="2"/>
  <c r="HI82" i="2"/>
  <c r="HM82" i="2"/>
  <c r="HG97" i="2"/>
  <c r="E283" i="2"/>
  <c r="EG283" i="2"/>
  <c r="CE283" i="2"/>
  <c r="CG283" i="2" s="1"/>
  <c r="CG128" i="2"/>
  <c r="DZ142" i="2"/>
  <c r="LE161" i="2"/>
  <c r="LG161" i="2" s="1"/>
  <c r="DZ161" i="2"/>
  <c r="DE237" i="2"/>
  <c r="DX237" i="2"/>
  <c r="DZ15" i="2"/>
  <c r="LE15" i="2"/>
  <c r="LG15" i="2" s="1"/>
  <c r="AB82" i="2"/>
  <c r="Z97" i="2"/>
  <c r="AQ97" i="2"/>
  <c r="JB98" i="2"/>
  <c r="IZ99" i="2"/>
  <c r="LG65" i="2"/>
  <c r="LF72" i="2"/>
  <c r="BE128" i="2"/>
  <c r="BH121" i="2"/>
  <c r="BI121" i="2" s="1"/>
  <c r="BF121" i="2"/>
  <c r="BX283" i="2"/>
  <c r="HO164" i="2"/>
  <c r="IE164" i="2"/>
  <c r="EO199" i="2"/>
  <c r="DE193" i="2"/>
  <c r="DX193" i="2"/>
  <c r="CP296" i="2"/>
  <c r="CZ296" i="2"/>
  <c r="DB296" i="2" s="1"/>
  <c r="CS296" i="2"/>
  <c r="DZ69" i="2"/>
  <c r="JT128" i="2"/>
  <c r="GA283" i="2"/>
  <c r="LD283" i="2"/>
  <c r="IG140" i="2"/>
  <c r="IT140" i="2"/>
  <c r="IS174" i="2"/>
  <c r="IC82" i="2"/>
  <c r="HT97" i="2"/>
  <c r="V98" i="2"/>
  <c r="T99" i="2"/>
  <c r="CN283" i="2"/>
  <c r="CP283" i="2" s="1"/>
  <c r="CJ283" i="2"/>
  <c r="DT283" i="2"/>
  <c r="LE203" i="2"/>
  <c r="LG203" i="2" s="1"/>
  <c r="DZ203" i="2"/>
  <c r="HO280" i="2"/>
  <c r="IE280" i="2"/>
  <c r="CP292" i="2"/>
  <c r="IG274" i="2"/>
  <c r="IT274" i="2"/>
  <c r="IV274" i="2" s="1"/>
  <c r="AN280" i="2"/>
  <c r="IV289" i="2"/>
  <c r="LE289" i="2"/>
  <c r="LG289" i="2" s="1"/>
  <c r="DC296" i="2"/>
  <c r="DE296" i="2" s="1"/>
  <c r="AQ296" i="2"/>
  <c r="LF145" i="2"/>
  <c r="AN199" i="2"/>
  <c r="JN283" i="2"/>
  <c r="LE209" i="2"/>
  <c r="LG209" i="2" s="1"/>
  <c r="GY292" i="2"/>
  <c r="GJ283" i="2"/>
  <c r="GJ284" i="2" s="1"/>
  <c r="GJ297" i="2" s="1"/>
  <c r="GY254" i="2"/>
  <c r="IG226" i="2"/>
  <c r="IT226" i="2"/>
  <c r="IV226" i="2" s="1"/>
  <c r="G97" i="2"/>
  <c r="E98" i="2"/>
  <c r="FJ98" i="2"/>
  <c r="FH99" i="2"/>
  <c r="IF127" i="2"/>
  <c r="IU127" i="2" s="1"/>
  <c r="LF127" i="2" s="1"/>
  <c r="HO127" i="2"/>
  <c r="LG123" i="2"/>
  <c r="IT127" i="2"/>
  <c r="CW283" i="2"/>
  <c r="CY283" i="2" s="1"/>
  <c r="CY128" i="2"/>
  <c r="GZ114" i="2"/>
  <c r="EF283" i="2"/>
  <c r="DK121" i="2"/>
  <c r="DJ128" i="2"/>
  <c r="DM121" i="2"/>
  <c r="DN121" i="2" s="1"/>
  <c r="LE139" i="2"/>
  <c r="LG139" i="2" s="1"/>
  <c r="LE210" i="2"/>
  <c r="LG210" i="2" s="1"/>
  <c r="DZ210" i="2"/>
  <c r="LE241" i="2"/>
  <c r="LG241" i="2" s="1"/>
  <c r="DZ241" i="2"/>
  <c r="JC98" i="2"/>
  <c r="JE97" i="2"/>
  <c r="LE73" i="2"/>
  <c r="LG73" i="2" s="1"/>
  <c r="DZ73" i="2"/>
  <c r="CS82" i="2"/>
  <c r="CZ82" i="2"/>
  <c r="DZ33" i="2"/>
  <c r="LE33" i="2"/>
  <c r="LG33" i="2" s="1"/>
  <c r="DX96" i="2"/>
  <c r="AN96" i="2"/>
  <c r="LE101" i="2"/>
  <c r="LG101" i="2" s="1"/>
  <c r="DZ101" i="2"/>
  <c r="LF164" i="2"/>
  <c r="GX254" i="2"/>
  <c r="GZ254" i="2" s="1"/>
  <c r="GK82" i="2"/>
  <c r="GI97" i="2"/>
  <c r="FP127" i="2"/>
  <c r="AN147" i="2"/>
  <c r="GE283" i="2"/>
  <c r="DE106" i="2"/>
  <c r="DX106" i="2"/>
  <c r="DZ201" i="2"/>
  <c r="LE201" i="2"/>
  <c r="LG201" i="2" s="1"/>
  <c r="DZ13" i="2"/>
  <c r="LE13" i="2"/>
  <c r="LG13" i="2" s="1"/>
  <c r="GP82" i="2"/>
  <c r="GY82" i="2" s="1"/>
  <c r="GG97" i="2"/>
  <c r="EO127" i="2"/>
  <c r="GX127" i="2"/>
  <c r="GZ127" i="2" s="1"/>
  <c r="LG142" i="2"/>
  <c r="LE138" i="2"/>
  <c r="LG138" i="2" s="1"/>
  <c r="DX189" i="2"/>
  <c r="AI99" i="2"/>
  <c r="AK98" i="2"/>
  <c r="DI283" i="2"/>
  <c r="DK128" i="2"/>
  <c r="AM283" i="2"/>
  <c r="LE158" i="2"/>
  <c r="LG158" i="2" s="1"/>
  <c r="DZ158" i="2"/>
  <c r="LE178" i="2"/>
  <c r="LG178" i="2" s="1"/>
  <c r="HC296" i="2"/>
  <c r="ID292" i="2"/>
  <c r="IE292" i="2"/>
  <c r="LE51" i="2"/>
  <c r="LG51" i="2" s="1"/>
  <c r="DZ51" i="2"/>
  <c r="FT99" i="2"/>
  <c r="FV98" i="2"/>
  <c r="EY99" i="2"/>
  <c r="FA98" i="2"/>
  <c r="BP283" i="2"/>
  <c r="BR128" i="2"/>
  <c r="CB128" i="2"/>
  <c r="CD128" i="2" s="1"/>
  <c r="DE119" i="2"/>
  <c r="DX119" i="2"/>
  <c r="DZ110" i="2"/>
  <c r="LE110" i="2"/>
  <c r="LG110" i="2" s="1"/>
  <c r="LE131" i="2"/>
  <c r="LG131" i="2" s="1"/>
  <c r="DZ175" i="2"/>
  <c r="LE175" i="2"/>
  <c r="LG175" i="2" s="1"/>
  <c r="LE156" i="2"/>
  <c r="LG156" i="2" s="1"/>
  <c r="DZ156" i="2"/>
  <c r="DE181" i="2"/>
  <c r="DX181" i="2"/>
  <c r="LG48" i="2"/>
  <c r="DZ52" i="2"/>
  <c r="LE52" i="2"/>
  <c r="LG52" i="2" s="1"/>
  <c r="LE10" i="2"/>
  <c r="LG10" i="2" s="1"/>
  <c r="DZ10" i="2"/>
  <c r="DE105" i="2"/>
  <c r="DX105" i="2"/>
  <c r="IT181" i="2"/>
  <c r="IV181" i="2" s="1"/>
  <c r="IG181" i="2"/>
  <c r="GZ202" i="2"/>
  <c r="LE202" i="2"/>
  <c r="LG202" i="2" s="1"/>
  <c r="DC199" i="2"/>
  <c r="LE242" i="2"/>
  <c r="LG242" i="2" s="1"/>
  <c r="DZ242" i="2"/>
  <c r="EF296" i="2"/>
  <c r="EM296" i="2"/>
  <c r="LE268" i="2"/>
  <c r="LG268" i="2" s="1"/>
  <c r="BI199" i="2"/>
  <c r="DC164" i="2"/>
  <c r="P283" i="2"/>
  <c r="LE235" i="2"/>
  <c r="LG235" i="2" s="1"/>
  <c r="DZ269" i="2"/>
  <c r="LE269" i="2"/>
  <c r="LG269" i="2" s="1"/>
  <c r="AL296" i="2"/>
  <c r="AN296" i="2" s="1"/>
  <c r="HX254" i="2"/>
  <c r="LE253" i="2"/>
  <c r="LG253" i="2" s="1"/>
  <c r="DZ253" i="2"/>
  <c r="JK97" i="2"/>
  <c r="JR97" i="2"/>
  <c r="JT97" i="2" s="1"/>
  <c r="JI98" i="2"/>
  <c r="IG31" i="2"/>
  <c r="IT31" i="2"/>
  <c r="GR99" i="2"/>
  <c r="GT98" i="2"/>
  <c r="BM99" i="2"/>
  <c r="BO98" i="2"/>
  <c r="FW99" i="2"/>
  <c r="FY98" i="2"/>
  <c r="EN121" i="2"/>
  <c r="GY121" i="2" s="1"/>
  <c r="EH128" i="2"/>
  <c r="GZ174" i="2"/>
  <c r="IG114" i="2"/>
  <c r="IT114" i="2"/>
  <c r="IV114" i="2" s="1"/>
  <c r="FD199" i="2"/>
  <c r="EC97" i="2"/>
  <c r="EA98" i="2"/>
  <c r="GO82" i="2"/>
  <c r="LE134" i="2"/>
  <c r="LG134" i="2" s="1"/>
  <c r="KD283" i="2"/>
  <c r="KV128" i="2"/>
  <c r="KF128" i="2"/>
  <c r="JV283" i="2"/>
  <c r="KB283" i="2" s="1"/>
  <c r="KB128" i="2"/>
  <c r="Y283" i="2"/>
  <c r="LE21" i="2"/>
  <c r="LG21" i="2" s="1"/>
  <c r="DZ21" i="2"/>
  <c r="LE12" i="2"/>
  <c r="LG12" i="2" s="1"/>
  <c r="DZ12" i="2"/>
  <c r="CK98" i="2"/>
  <c r="CN98" i="2" s="1"/>
  <c r="CM97" i="2"/>
  <c r="IY82" i="2"/>
  <c r="JF82" i="2"/>
  <c r="JH82" i="2" s="1"/>
  <c r="IW97" i="2"/>
  <c r="DA82" i="2"/>
  <c r="CR97" i="2"/>
  <c r="CS97" i="2" s="1"/>
  <c r="LE89" i="2"/>
  <c r="LG89" i="2" s="1"/>
  <c r="DZ89" i="2"/>
  <c r="LE90" i="2"/>
  <c r="LG90" i="2" s="1"/>
  <c r="GT128" i="2"/>
  <c r="M283" i="2"/>
  <c r="DE184" i="2"/>
  <c r="DX184" i="2"/>
  <c r="GV284" i="2"/>
  <c r="GV297" i="2" s="1"/>
  <c r="LE27" i="2"/>
  <c r="LG27" i="2" s="1"/>
  <c r="DZ27" i="2"/>
  <c r="LE76" i="2"/>
  <c r="LG76" i="2" s="1"/>
  <c r="BL283" i="2"/>
  <c r="DZ149" i="2"/>
  <c r="LE149" i="2"/>
  <c r="LG149" i="2" s="1"/>
  <c r="IO283" i="2"/>
  <c r="IO284" i="2" s="1"/>
  <c r="IO297" i="2" s="1"/>
  <c r="LG77" i="2"/>
  <c r="BL98" i="2"/>
  <c r="BJ99" i="2"/>
  <c r="LE28" i="2"/>
  <c r="LG28" i="2" s="1"/>
  <c r="DZ28" i="2"/>
  <c r="AO99" i="2"/>
  <c r="AQ98" i="2"/>
  <c r="C97" i="2"/>
  <c r="FT283" i="2"/>
  <c r="FV283" i="2" s="1"/>
  <c r="FV128" i="2"/>
  <c r="LE93" i="2"/>
  <c r="LG93" i="2" s="1"/>
  <c r="DZ93" i="2"/>
  <c r="DZ129" i="2"/>
  <c r="LE221" i="2"/>
  <c r="LG221" i="2" s="1"/>
  <c r="DZ221" i="2"/>
  <c r="GA98" i="2"/>
  <c r="FR99" i="2"/>
  <c r="JL98" i="2"/>
  <c r="JN97" i="2"/>
  <c r="EL98" i="2"/>
  <c r="EJ99" i="2"/>
  <c r="CD108" i="2"/>
  <c r="DC108" i="2"/>
  <c r="DZ144" i="2"/>
  <c r="LE144" i="2"/>
  <c r="LG144" i="2" s="1"/>
  <c r="JK283" i="2"/>
  <c r="JR283" i="2"/>
  <c r="JT283" i="2" s="1"/>
  <c r="AZ121" i="2"/>
  <c r="AX128" i="2"/>
  <c r="GX199" i="2"/>
  <c r="CZ128" i="2"/>
  <c r="DB128" i="2" s="1"/>
  <c r="KF164" i="2"/>
  <c r="KV164" i="2"/>
  <c r="KX164" i="2" s="1"/>
  <c r="DZ48" i="2"/>
  <c r="EU82" i="2"/>
  <c r="FB82" i="2"/>
  <c r="FD82" i="2" s="1"/>
  <c r="ES97" i="2"/>
  <c r="EW283" i="2"/>
  <c r="EW284" i="2" s="1"/>
  <c r="EW297" i="2" s="1"/>
  <c r="KA254" i="2"/>
  <c r="KC254" i="2" s="1"/>
  <c r="JW254" i="2"/>
  <c r="HO181" i="2"/>
  <c r="DE168" i="2"/>
  <c r="DZ281" i="2"/>
  <c r="LE281" i="2"/>
  <c r="LG281" i="2" s="1"/>
  <c r="DL296" i="2"/>
  <c r="DN296" i="2" s="1"/>
  <c r="GO296" i="2"/>
  <c r="GQ296" i="2" s="1"/>
  <c r="HO199" i="2"/>
  <c r="IE199" i="2"/>
  <c r="JN280" i="2"/>
  <c r="HC283" i="2"/>
  <c r="LE212" i="2"/>
  <c r="LG212" i="2" s="1"/>
  <c r="DZ212" i="2"/>
  <c r="IR296" i="2"/>
  <c r="IS296" i="2" s="1"/>
  <c r="J296" i="2"/>
  <c r="IY254" i="2"/>
  <c r="LE211" i="2"/>
  <c r="LG211" i="2" s="1"/>
  <c r="LE214" i="2"/>
  <c r="LG214" i="2" s="1"/>
  <c r="ER82" i="2"/>
  <c r="EP97" i="2"/>
  <c r="KS82" i="2"/>
  <c r="KU82" i="2" s="1"/>
  <c r="KO82" i="2"/>
  <c r="KM97" i="2"/>
  <c r="FC283" i="2"/>
  <c r="EE98" i="2"/>
  <c r="EF98" i="2" s="1"/>
  <c r="EN97" i="2"/>
  <c r="DP99" i="2"/>
  <c r="AI283" i="2"/>
  <c r="AK283" i="2" s="1"/>
  <c r="AK128" i="2"/>
  <c r="CE99" i="2"/>
  <c r="CG98" i="2"/>
  <c r="HS283" i="2"/>
  <c r="IB128" i="2"/>
  <c r="HU128" i="2"/>
  <c r="FP118" i="2"/>
  <c r="GX118" i="2"/>
  <c r="GZ118" i="2" s="1"/>
  <c r="GX164" i="2"/>
  <c r="GZ164" i="2" s="1"/>
  <c r="JZ97" i="2"/>
  <c r="JX98" i="2"/>
  <c r="Q98" i="2"/>
  <c r="S97" i="2"/>
  <c r="KT82" i="2"/>
  <c r="KW82" i="2" s="1"/>
  <c r="KN97" i="2"/>
  <c r="KB97" i="2"/>
  <c r="JV98" i="2"/>
  <c r="KV254" i="2"/>
  <c r="KX254" i="2" s="1"/>
  <c r="KF254" i="2"/>
  <c r="ED99" i="2"/>
  <c r="HY98" i="2"/>
  <c r="IA97" i="2"/>
  <c r="BI82" i="2"/>
  <c r="GT283" i="2"/>
  <c r="IG174" i="2"/>
  <c r="IT174" i="2"/>
  <c r="IV174" i="2" s="1"/>
  <c r="DZ67" i="2"/>
  <c r="LE67" i="2"/>
  <c r="LG67" i="2" s="1"/>
  <c r="DX80" i="2"/>
  <c r="T283" i="2"/>
  <c r="V283" i="2" s="1"/>
  <c r="V128" i="2"/>
  <c r="II283" i="2"/>
  <c r="II284" i="2" s="1"/>
  <c r="II297" i="2" s="1"/>
  <c r="AN121" i="2"/>
  <c r="HO114" i="2"/>
  <c r="GQ164" i="2"/>
  <c r="JZ189" i="2"/>
  <c r="KA189" i="2"/>
  <c r="KC189" i="2" s="1"/>
  <c r="DC254" i="2"/>
  <c r="DB226" i="2"/>
  <c r="DC226" i="2"/>
  <c r="IG23" i="2"/>
  <c r="IT23" i="2"/>
  <c r="IV23" i="2" s="1"/>
  <c r="KU121" i="2"/>
  <c r="KV121" i="2"/>
  <c r="KX121" i="2" s="1"/>
  <c r="DQ82" i="2"/>
  <c r="DU82" i="2"/>
  <c r="DW82" i="2" s="1"/>
  <c r="DO97" i="2"/>
  <c r="BU82" i="2"/>
  <c r="BS97" i="2"/>
  <c r="HN121" i="2"/>
  <c r="HI121" i="2"/>
  <c r="KE283" i="2"/>
  <c r="KW283" i="2" s="1"/>
  <c r="KW128" i="2"/>
  <c r="LG150" i="2"/>
  <c r="IV258" i="2"/>
  <c r="LE258" i="2"/>
  <c r="LG258" i="2" s="1"/>
  <c r="FP292" i="2"/>
  <c r="HU82" i="2"/>
  <c r="IB82" i="2"/>
  <c r="ID82" i="2" s="1"/>
  <c r="HS97" i="2"/>
  <c r="FN82" i="2"/>
  <c r="FP82" i="2" s="1"/>
  <c r="F128" i="2"/>
  <c r="G121" i="2"/>
  <c r="IH128" i="2"/>
  <c r="DZ94" i="2"/>
  <c r="LE94" i="2"/>
  <c r="LG94" i="2" s="1"/>
  <c r="DZ143" i="2"/>
  <c r="LE143" i="2"/>
  <c r="LG143" i="2" s="1"/>
  <c r="LF152" i="2"/>
  <c r="LG152" i="2" s="1"/>
  <c r="DZ152" i="2"/>
  <c r="JH164" i="2"/>
  <c r="LF80" i="2"/>
  <c r="LF68" i="2"/>
  <c r="FN121" i="2"/>
  <c r="GO121" i="2"/>
  <c r="GQ121" i="2" s="1"/>
  <c r="DZ191" i="2"/>
  <c r="LE191" i="2"/>
  <c r="LG191" i="2" s="1"/>
  <c r="LG246" i="2"/>
  <c r="LE271" i="2"/>
  <c r="LG271" i="2" s="1"/>
  <c r="GB296" i="2"/>
  <c r="DX291" i="2"/>
  <c r="KX274" i="2"/>
  <c r="JH292" i="2"/>
  <c r="B99" i="2"/>
  <c r="LE200" i="2"/>
  <c r="LG200" i="2" s="1"/>
  <c r="JH254" i="2"/>
  <c r="LE276" i="2"/>
  <c r="LG276" i="2" s="1"/>
  <c r="Y82" i="2"/>
  <c r="W97" i="2"/>
  <c r="HT283" i="2"/>
  <c r="IC128" i="2"/>
  <c r="LE186" i="2"/>
  <c r="LG186" i="2" s="1"/>
  <c r="DZ186" i="2"/>
  <c r="LE55" i="2"/>
  <c r="LG55" i="2" s="1"/>
  <c r="DZ55" i="2"/>
  <c r="DZ23" i="2"/>
  <c r="LE23" i="2"/>
  <c r="LG23" i="2" s="1"/>
  <c r="HH98" i="2"/>
  <c r="HN97" i="2"/>
  <c r="FO97" i="2"/>
  <c r="FF98" i="2"/>
  <c r="FG98" i="2" s="1"/>
  <c r="ID108" i="2"/>
  <c r="IE108" i="2"/>
  <c r="AT280" i="2"/>
  <c r="DC280" i="2"/>
  <c r="DE280" i="2" s="1"/>
  <c r="DZ255" i="2"/>
  <c r="LE255" i="2"/>
  <c r="LG255" i="2" s="1"/>
  <c r="DZ47" i="2"/>
  <c r="LE47" i="2"/>
  <c r="LG47" i="2" s="1"/>
  <c r="FS82" i="2"/>
  <c r="FZ82" i="2"/>
  <c r="GB82" i="2" s="1"/>
  <c r="FQ97" i="2"/>
  <c r="D283" i="2"/>
  <c r="IS189" i="2"/>
  <c r="LE218" i="2"/>
  <c r="LG218" i="2" s="1"/>
  <c r="DZ218" i="2"/>
  <c r="AZ97" i="2"/>
  <c r="AX98" i="2"/>
  <c r="P50" i="2"/>
  <c r="N97" i="2"/>
  <c r="HO128" i="2"/>
  <c r="EO121" i="2"/>
  <c r="CB82" i="2"/>
  <c r="CD82" i="2" s="1"/>
  <c r="BR82" i="2"/>
  <c r="BP97" i="2"/>
  <c r="IU82" i="2"/>
  <c r="HB97" i="2"/>
  <c r="GC99" i="2"/>
  <c r="GE98" i="2"/>
  <c r="LE179" i="2"/>
  <c r="LG179" i="2" s="1"/>
  <c r="DZ179" i="2"/>
  <c r="IE254" i="2"/>
  <c r="LE295" i="2"/>
  <c r="LG295" i="2" s="1"/>
  <c r="DZ295" i="2"/>
  <c r="LE64" i="2"/>
  <c r="LG64" i="2" s="1"/>
  <c r="DZ64" i="2"/>
  <c r="KV75" i="2"/>
  <c r="KX75" i="2" s="1"/>
  <c r="AE82" i="2"/>
  <c r="AC97" i="2"/>
  <c r="IU112" i="2"/>
  <c r="IG112" i="2"/>
  <c r="DZ136" i="2"/>
  <c r="LE136" i="2"/>
  <c r="LG136" i="2" s="1"/>
  <c r="CZ283" i="2"/>
  <c r="DB283" i="2" s="1"/>
  <c r="CS283" i="2"/>
  <c r="FD189" i="2"/>
  <c r="DZ176" i="2"/>
  <c r="LE176" i="2"/>
  <c r="LG176" i="2" s="1"/>
  <c r="FO199" i="2"/>
  <c r="FP199" i="2" s="1"/>
  <c r="FJ199" i="2"/>
  <c r="EI82" i="2"/>
  <c r="EG97" i="2"/>
  <c r="LF113" i="2"/>
  <c r="LG113" i="2" s="1"/>
  <c r="DZ70" i="2"/>
  <c r="EQ283" i="2"/>
  <c r="EQ284" i="2" s="1"/>
  <c r="EQ297" i="2" s="1"/>
  <c r="LE124" i="2"/>
  <c r="LG124" i="2" s="1"/>
  <c r="LE160" i="2"/>
  <c r="LG160" i="2" s="1"/>
  <c r="DW254" i="2"/>
  <c r="ID254" i="2"/>
  <c r="LE245" i="2"/>
  <c r="LG245" i="2" s="1"/>
  <c r="DZ245" i="2"/>
  <c r="LE240" i="2"/>
  <c r="LG240" i="2" s="1"/>
  <c r="DZ240" i="2"/>
  <c r="GX280" i="2"/>
  <c r="GZ280" i="2" s="1"/>
  <c r="LE290" i="2"/>
  <c r="LG290" i="2" s="1"/>
  <c r="DZ290" i="2"/>
  <c r="LE225" i="2"/>
  <c r="LG225" i="2" s="1"/>
  <c r="DZ225" i="2"/>
  <c r="IE128" i="2"/>
  <c r="DZ272" i="2"/>
  <c r="LE272" i="2"/>
  <c r="LG272" i="2" s="1"/>
  <c r="KV280" i="2"/>
  <c r="KX280" i="2" s="1"/>
  <c r="KF280" i="2"/>
  <c r="LE277" i="2"/>
  <c r="LG277" i="2" s="1"/>
  <c r="DZ277" i="2"/>
  <c r="LG185" i="2"/>
  <c r="IY296" i="2"/>
  <c r="JF296" i="2"/>
  <c r="JH296" i="2" s="1"/>
  <c r="AN292" i="2"/>
  <c r="JW296" i="2"/>
  <c r="KA296" i="2"/>
  <c r="KC296" i="2" s="1"/>
  <c r="DZ62" i="1"/>
  <c r="IY76" i="1"/>
  <c r="IH130" i="1"/>
  <c r="LO109" i="1"/>
  <c r="EB99" i="1"/>
  <c r="HT99" i="1"/>
  <c r="HT100" i="1" s="1"/>
  <c r="HT292" i="1" s="1"/>
  <c r="HT305" i="1" s="1"/>
  <c r="HU98" i="1"/>
  <c r="JX291" i="1"/>
  <c r="KD130" i="1"/>
  <c r="LE83" i="1"/>
  <c r="LG83" i="1" s="1"/>
  <c r="HI291" i="1"/>
  <c r="FG98" i="1"/>
  <c r="FE99" i="1"/>
  <c r="IU83" i="1"/>
  <c r="IO98" i="1"/>
  <c r="AM83" i="1"/>
  <c r="I98" i="1"/>
  <c r="JI83" i="1"/>
  <c r="DZ189" i="1"/>
  <c r="LN189" i="1"/>
  <c r="LP189" i="1" s="1"/>
  <c r="AN288" i="1"/>
  <c r="HI83" i="1"/>
  <c r="DC50" i="1"/>
  <c r="DE50" i="1" s="1"/>
  <c r="V83" i="1"/>
  <c r="T98" i="1"/>
  <c r="LO178" i="1"/>
  <c r="KH304" i="1"/>
  <c r="LF304" i="1" s="1"/>
  <c r="LF300" i="1"/>
  <c r="IH129" i="1"/>
  <c r="ES100" i="1"/>
  <c r="EU99" i="1"/>
  <c r="KL99" i="1"/>
  <c r="KJ100" i="1"/>
  <c r="LN265" i="1"/>
  <c r="LP265" i="1" s="1"/>
  <c r="IK99" i="1"/>
  <c r="IM98" i="1"/>
  <c r="KP99" i="1"/>
  <c r="KR98" i="1"/>
  <c r="IH147" i="1"/>
  <c r="HC56" i="1"/>
  <c r="LN55" i="1"/>
  <c r="LP55" i="1" s="1"/>
  <c r="DZ55" i="1"/>
  <c r="LN298" i="1"/>
  <c r="LP298" i="1" s="1"/>
  <c r="DZ298" i="1"/>
  <c r="JE123" i="1"/>
  <c r="JC130" i="1"/>
  <c r="DZ43" i="1"/>
  <c r="AT83" i="1"/>
  <c r="AR98" i="1"/>
  <c r="DN130" i="1"/>
  <c r="HA109" i="1"/>
  <c r="HC109" i="1" s="1"/>
  <c r="HZ291" i="1"/>
  <c r="HZ292" i="1" s="1"/>
  <c r="HZ305" i="1" s="1"/>
  <c r="HA115" i="1"/>
  <c r="HC115" i="1" s="1"/>
  <c r="CD50" i="1"/>
  <c r="DE56" i="1"/>
  <c r="DX56" i="1"/>
  <c r="LN154" i="1"/>
  <c r="LP154" i="1" s="1"/>
  <c r="DZ154" i="1"/>
  <c r="HA167" i="1"/>
  <c r="HC167" i="1" s="1"/>
  <c r="AQ291" i="1"/>
  <c r="JX99" i="1"/>
  <c r="JZ98" i="1"/>
  <c r="AU98" i="1"/>
  <c r="AH98" i="1"/>
  <c r="AF99" i="1"/>
  <c r="FK291" i="1"/>
  <c r="FM291" i="1" s="1"/>
  <c r="FM130" i="1"/>
  <c r="LO129" i="1"/>
  <c r="DE171" i="1"/>
  <c r="DX171" i="1"/>
  <c r="LN176" i="1"/>
  <c r="LP176" i="1" s="1"/>
  <c r="KI194" i="1"/>
  <c r="LE194" i="1"/>
  <c r="LG194" i="1" s="1"/>
  <c r="HR198" i="1"/>
  <c r="IH198" i="1"/>
  <c r="CB83" i="1"/>
  <c r="BR83" i="1"/>
  <c r="BP98" i="1"/>
  <c r="FU99" i="1"/>
  <c r="GA98" i="1"/>
  <c r="DZ177" i="1"/>
  <c r="LN177" i="1"/>
  <c r="LP177" i="1" s="1"/>
  <c r="IJ233" i="1"/>
  <c r="IW233" i="1"/>
  <c r="IY233" i="1" s="1"/>
  <c r="DZ225" i="1"/>
  <c r="LN225" i="1"/>
  <c r="LP225" i="1" s="1"/>
  <c r="BB99" i="1"/>
  <c r="BC99" i="1" s="1"/>
  <c r="BH98" i="1"/>
  <c r="KX83" i="1"/>
  <c r="LB83" i="1"/>
  <c r="LD83" i="1" s="1"/>
  <c r="KV98" i="1"/>
  <c r="LN113" i="1"/>
  <c r="DZ113" i="1"/>
  <c r="HQ123" i="1"/>
  <c r="II123" i="1" s="1"/>
  <c r="IX123" i="1" s="1"/>
  <c r="LO123" i="1" s="1"/>
  <c r="HK130" i="1"/>
  <c r="BI149" i="1"/>
  <c r="DC149" i="1"/>
  <c r="DE149" i="1" s="1"/>
  <c r="LE167" i="1"/>
  <c r="LG167" i="1" s="1"/>
  <c r="KI167" i="1"/>
  <c r="HC221" i="1"/>
  <c r="BG261" i="1"/>
  <c r="LP270" i="1"/>
  <c r="IJ244" i="1"/>
  <c r="IW244" i="1"/>
  <c r="IY244" i="1" s="1"/>
  <c r="CP76" i="1"/>
  <c r="DZ33" i="1"/>
  <c r="LN33" i="1"/>
  <c r="LP33" i="1" s="1"/>
  <c r="EZ292" i="1"/>
  <c r="EZ305" i="1" s="1"/>
  <c r="LP78" i="1"/>
  <c r="C98" i="1"/>
  <c r="KH291" i="1"/>
  <c r="LF291" i="1" s="1"/>
  <c r="LF130" i="1"/>
  <c r="LN210" i="1"/>
  <c r="LP210" i="1" s="1"/>
  <c r="DZ210" i="1"/>
  <c r="LN275" i="1"/>
  <c r="LP275" i="1" s="1"/>
  <c r="DZ275" i="1"/>
  <c r="LN38" i="1"/>
  <c r="LP38" i="1" s="1"/>
  <c r="FO291" i="1"/>
  <c r="LE50" i="1"/>
  <c r="LG50" i="1" s="1"/>
  <c r="JA291" i="1"/>
  <c r="JJ291" i="1" s="1"/>
  <c r="JJ130" i="1"/>
  <c r="DN123" i="1"/>
  <c r="LN202" i="1"/>
  <c r="LP202" i="1" s="1"/>
  <c r="DZ202" i="1"/>
  <c r="LN287" i="1"/>
  <c r="LP287" i="1" s="1"/>
  <c r="DZ287" i="1"/>
  <c r="LO208" i="1"/>
  <c r="LN10" i="1"/>
  <c r="LP10" i="1" s="1"/>
  <c r="EO43" i="1"/>
  <c r="HA43" i="1"/>
  <c r="HC43" i="1" s="1"/>
  <c r="DZ105" i="1"/>
  <c r="LN105" i="1"/>
  <c r="LP105" i="1" s="1"/>
  <c r="GK123" i="1"/>
  <c r="GI130" i="1"/>
  <c r="GO123" i="1"/>
  <c r="GQ123" i="1" s="1"/>
  <c r="DH291" i="1"/>
  <c r="HA149" i="1"/>
  <c r="HC149" i="1" s="1"/>
  <c r="DZ158" i="1"/>
  <c r="LN158" i="1"/>
  <c r="LP158" i="1" s="1"/>
  <c r="LN170" i="1"/>
  <c r="LP170" i="1" s="1"/>
  <c r="DZ170" i="1"/>
  <c r="LN272" i="1"/>
  <c r="LP272" i="1" s="1"/>
  <c r="LN297" i="1"/>
  <c r="DE127" i="1"/>
  <c r="DX127" i="1"/>
  <c r="DC109" i="1"/>
  <c r="EO76" i="1"/>
  <c r="DU291" i="1"/>
  <c r="DQ291" i="1"/>
  <c r="DV99" i="1"/>
  <c r="DP100" i="1"/>
  <c r="LO297" i="1"/>
  <c r="DZ297" i="1"/>
  <c r="DE65" i="1"/>
  <c r="DX65" i="1"/>
  <c r="LM98" i="1"/>
  <c r="LK99" i="1"/>
  <c r="ET292" i="1"/>
  <c r="FC100" i="1"/>
  <c r="LO71" i="1"/>
  <c r="LP71" i="1" s="1"/>
  <c r="DZ71" i="1"/>
  <c r="DK50" i="1"/>
  <c r="DI98" i="1"/>
  <c r="FG291" i="1"/>
  <c r="CS83" i="1"/>
  <c r="CZ83" i="1"/>
  <c r="DE107" i="1"/>
  <c r="DX107" i="1"/>
  <c r="DE48" i="1"/>
  <c r="DX48" i="1"/>
  <c r="DE155" i="1"/>
  <c r="DX155" i="1"/>
  <c r="EC304" i="1"/>
  <c r="LN47" i="1"/>
  <c r="LP47" i="1" s="1"/>
  <c r="DZ47" i="1"/>
  <c r="KJ291" i="1"/>
  <c r="KL291" i="1" s="1"/>
  <c r="KL130" i="1"/>
  <c r="FO130" i="1"/>
  <c r="IJ49" i="1"/>
  <c r="IW49" i="1"/>
  <c r="IY49" i="1" s="1"/>
  <c r="DT83" i="1"/>
  <c r="DR98" i="1"/>
  <c r="LN90" i="1"/>
  <c r="DZ90" i="1"/>
  <c r="IJ303" i="1"/>
  <c r="IW303" i="1"/>
  <c r="IY303" i="1" s="1"/>
  <c r="JH98" i="1"/>
  <c r="JF99" i="1"/>
  <c r="FW291" i="1"/>
  <c r="FY291" i="1" s="1"/>
  <c r="FY130" i="1"/>
  <c r="DZ137" i="1"/>
  <c r="LN137" i="1"/>
  <c r="LP137" i="1" s="1"/>
  <c r="IT291" i="1"/>
  <c r="IP291" i="1"/>
  <c r="LO300" i="1"/>
  <c r="LG149" i="1"/>
  <c r="IW125" i="1"/>
  <c r="IY125" i="1" s="1"/>
  <c r="IJ125" i="1"/>
  <c r="JQ98" i="1"/>
  <c r="JO99" i="1"/>
  <c r="HD99" i="1"/>
  <c r="HF98" i="1"/>
  <c r="IY56" i="1"/>
  <c r="EX83" i="1"/>
  <c r="EV98" i="1"/>
  <c r="ER123" i="1"/>
  <c r="EP130" i="1"/>
  <c r="LJ123" i="1"/>
  <c r="LH130" i="1"/>
  <c r="IJ109" i="1"/>
  <c r="IW109" i="1"/>
  <c r="IY109" i="1" s="1"/>
  <c r="IY218" i="1"/>
  <c r="LN218" i="1"/>
  <c r="LP218" i="1" s="1"/>
  <c r="CD236" i="1"/>
  <c r="DC236" i="1"/>
  <c r="LN274" i="1"/>
  <c r="LP274" i="1" s="1"/>
  <c r="DZ274" i="1"/>
  <c r="EU304" i="1"/>
  <c r="FB304" i="1"/>
  <c r="CZ304" i="1"/>
  <c r="DB304" i="1" s="1"/>
  <c r="HC65" i="1"/>
  <c r="D83" i="1"/>
  <c r="LP103" i="1"/>
  <c r="EG291" i="1"/>
  <c r="EI130" i="1"/>
  <c r="CT291" i="1"/>
  <c r="CV291" i="1" s="1"/>
  <c r="CV130" i="1"/>
  <c r="LN188" i="1"/>
  <c r="LP188" i="1" s="1"/>
  <c r="DZ235" i="1"/>
  <c r="LN235" i="1"/>
  <c r="LP235" i="1" s="1"/>
  <c r="JZ304" i="1"/>
  <c r="KD304" i="1"/>
  <c r="KF304" i="1" s="1"/>
  <c r="DZ18" i="1"/>
  <c r="DE75" i="1"/>
  <c r="DX75" i="1"/>
  <c r="HV99" i="1"/>
  <c r="HX98" i="1"/>
  <c r="BU98" i="1"/>
  <c r="BS99" i="1"/>
  <c r="CW100" i="1"/>
  <c r="CY99" i="1"/>
  <c r="DZ69" i="1"/>
  <c r="LO108" i="1"/>
  <c r="DE115" i="1"/>
  <c r="DX115" i="1"/>
  <c r="DI291" i="1"/>
  <c r="DL291" i="1" s="1"/>
  <c r="DK130" i="1"/>
  <c r="DY198" i="1"/>
  <c r="LO198" i="1" s="1"/>
  <c r="JQ288" i="1"/>
  <c r="JU288" i="1"/>
  <c r="JW288" i="1" s="1"/>
  <c r="FS291" i="1"/>
  <c r="IR292" i="1"/>
  <c r="IR305" i="1" s="1"/>
  <c r="HE100" i="1"/>
  <c r="LN63" i="1"/>
  <c r="LP63" i="1" s="1"/>
  <c r="DZ63" i="1"/>
  <c r="KC149" i="1"/>
  <c r="KD149" i="1"/>
  <c r="KF149" i="1" s="1"/>
  <c r="KA291" i="1"/>
  <c r="KC291" i="1" s="1"/>
  <c r="IJ162" i="1"/>
  <c r="IW162" i="1"/>
  <c r="IY162" i="1" s="1"/>
  <c r="LN264" i="1"/>
  <c r="LP264" i="1" s="1"/>
  <c r="GQ288" i="1"/>
  <c r="DZ38" i="1"/>
  <c r="BS291" i="1"/>
  <c r="BU291" i="1" s="1"/>
  <c r="BU130" i="1"/>
  <c r="LG221" i="1"/>
  <c r="DZ28" i="1"/>
  <c r="LN28" i="1"/>
  <c r="LP28" i="1" s="1"/>
  <c r="FH98" i="1"/>
  <c r="FN98" i="1" s="1"/>
  <c r="FP98" i="1" s="1"/>
  <c r="AL83" i="1"/>
  <c r="DX83" i="1" s="1"/>
  <c r="KY98" i="1"/>
  <c r="ID83" i="1"/>
  <c r="IB98" i="1"/>
  <c r="HA83" i="1"/>
  <c r="HC83" i="1" s="1"/>
  <c r="EC83" i="1"/>
  <c r="FJ123" i="1"/>
  <c r="FH130" i="1"/>
  <c r="EU291" i="1"/>
  <c r="DC129" i="1"/>
  <c r="BI206" i="1"/>
  <c r="LN204" i="1"/>
  <c r="LP204" i="1" s="1"/>
  <c r="DZ204" i="1"/>
  <c r="IG261" i="1"/>
  <c r="HC231" i="1"/>
  <c r="HF304" i="1"/>
  <c r="BR304" i="1"/>
  <c r="CB304" i="1"/>
  <c r="CD304" i="1" s="1"/>
  <c r="HU99" i="1"/>
  <c r="HS100" i="1"/>
  <c r="GH291" i="1"/>
  <c r="GL291" i="1"/>
  <c r="GN291" i="1" s="1"/>
  <c r="GN130" i="1"/>
  <c r="IP98" i="1"/>
  <c r="IN99" i="1"/>
  <c r="IT98" i="1"/>
  <c r="M50" i="1"/>
  <c r="K98" i="1"/>
  <c r="AL50" i="1"/>
  <c r="IV83" i="1"/>
  <c r="D291" i="1"/>
  <c r="DC178" i="1"/>
  <c r="BI178" i="1"/>
  <c r="IW192" i="1"/>
  <c r="IY192" i="1" s="1"/>
  <c r="IJ192" i="1"/>
  <c r="S99" i="1"/>
  <c r="Q100" i="1"/>
  <c r="HY291" i="1"/>
  <c r="IA291" i="1" s="1"/>
  <c r="IA130" i="1"/>
  <c r="LN142" i="1"/>
  <c r="LP142" i="1" s="1"/>
  <c r="HG98" i="1"/>
  <c r="CQ98" i="1"/>
  <c r="LN163" i="1"/>
  <c r="LP163" i="1" s="1"/>
  <c r="DZ163" i="1"/>
  <c r="LN217" i="1"/>
  <c r="LP217" i="1" s="1"/>
  <c r="DZ217" i="1"/>
  <c r="JB304" i="1"/>
  <c r="JI304" i="1"/>
  <c r="JK304" i="1" s="1"/>
  <c r="KE123" i="1"/>
  <c r="JY130" i="1"/>
  <c r="JZ130" i="1" s="1"/>
  <c r="DE125" i="1"/>
  <c r="DX125" i="1"/>
  <c r="DU98" i="1"/>
  <c r="DW98" i="1" s="1"/>
  <c r="DQ98" i="1"/>
  <c r="DO99" i="1"/>
  <c r="CG83" i="1"/>
  <c r="CE98" i="1"/>
  <c r="GK98" i="1"/>
  <c r="GI99" i="1"/>
  <c r="GE83" i="1"/>
  <c r="GC98" i="1"/>
  <c r="KI288" i="1"/>
  <c r="LE288" i="1"/>
  <c r="LG288" i="1" s="1"/>
  <c r="LO149" i="1"/>
  <c r="JR99" i="1"/>
  <c r="JT98" i="1"/>
  <c r="IJ134" i="1"/>
  <c r="IW134" i="1"/>
  <c r="IY134" i="1" s="1"/>
  <c r="HA76" i="1"/>
  <c r="HC76" i="1" s="1"/>
  <c r="IJ185" i="1"/>
  <c r="IW185" i="1"/>
  <c r="IY185" i="1" s="1"/>
  <c r="DE231" i="1"/>
  <c r="DX231" i="1"/>
  <c r="V291" i="1"/>
  <c r="BC304" i="1"/>
  <c r="BG304" i="1"/>
  <c r="BI304" i="1" s="1"/>
  <c r="LN24" i="1"/>
  <c r="LP24" i="1" s="1"/>
  <c r="DZ24" i="1"/>
  <c r="LN108" i="1"/>
  <c r="LP108" i="1" s="1"/>
  <c r="DZ108" i="1"/>
  <c r="IZ98" i="1"/>
  <c r="DM83" i="1"/>
  <c r="DH83" i="1"/>
  <c r="DG98" i="1"/>
  <c r="GT98" i="1"/>
  <c r="GR99" i="1"/>
  <c r="DC83" i="1"/>
  <c r="DZ147" i="1"/>
  <c r="BC291" i="1"/>
  <c r="IE149" i="1"/>
  <c r="IG149" i="1" s="1"/>
  <c r="LN193" i="1"/>
  <c r="LP193" i="1" s="1"/>
  <c r="DZ193" i="1"/>
  <c r="DE226" i="1"/>
  <c r="DX226" i="1"/>
  <c r="DE260" i="1"/>
  <c r="DX260" i="1"/>
  <c r="AL304" i="1"/>
  <c r="AN304" i="1" s="1"/>
  <c r="EL83" i="1"/>
  <c r="EJ98" i="1"/>
  <c r="EE98" i="1"/>
  <c r="IJ56" i="1"/>
  <c r="HA194" i="1"/>
  <c r="HC194" i="1" s="1"/>
  <c r="EI194" i="1"/>
  <c r="LN246" i="1"/>
  <c r="LP246" i="1" s="1"/>
  <c r="IJ288" i="1"/>
  <c r="IW288" i="1"/>
  <c r="IY288" i="1" s="1"/>
  <c r="DE299" i="1"/>
  <c r="DX299" i="1"/>
  <c r="LN39" i="1"/>
  <c r="LP39" i="1" s="1"/>
  <c r="KO83" i="1"/>
  <c r="KM98" i="1"/>
  <c r="JR291" i="1"/>
  <c r="JT291" i="1" s="1"/>
  <c r="JT130" i="1"/>
  <c r="IJ115" i="1"/>
  <c r="IW115" i="1"/>
  <c r="IY115" i="1" s="1"/>
  <c r="G194" i="1"/>
  <c r="DC233" i="1"/>
  <c r="IY281" i="1"/>
  <c r="J98" i="1"/>
  <c r="H99" i="1"/>
  <c r="AB98" i="1"/>
  <c r="Z99" i="1"/>
  <c r="FM98" i="1"/>
  <c r="FK99" i="1"/>
  <c r="KW99" i="1"/>
  <c r="LC98" i="1"/>
  <c r="LF98" i="1" s="1"/>
  <c r="EO50" i="1"/>
  <c r="HA50" i="1"/>
  <c r="HC50" i="1" s="1"/>
  <c r="LP69" i="1"/>
  <c r="IU291" i="1"/>
  <c r="AT123" i="1"/>
  <c r="DC123" i="1"/>
  <c r="DE123" i="1" s="1"/>
  <c r="IY227" i="1"/>
  <c r="LN227" i="1"/>
  <c r="LP227" i="1" s="1"/>
  <c r="LN249" i="1"/>
  <c r="LP249" i="1" s="1"/>
  <c r="BI288" i="1"/>
  <c r="BO83" i="1"/>
  <c r="BM98" i="1"/>
  <c r="IF98" i="1"/>
  <c r="HW99" i="1"/>
  <c r="AN76" i="1"/>
  <c r="HP83" i="1"/>
  <c r="HR83" i="1" s="1"/>
  <c r="HL83" i="1"/>
  <c r="JP291" i="1"/>
  <c r="JP292" i="1" s="1"/>
  <c r="JP305" i="1" s="1"/>
  <c r="DZ112" i="1"/>
  <c r="LN112" i="1"/>
  <c r="LP112" i="1" s="1"/>
  <c r="DZ122" i="1"/>
  <c r="LN122" i="1"/>
  <c r="LP122" i="1" s="1"/>
  <c r="CP130" i="1"/>
  <c r="LN174" i="1"/>
  <c r="LP174" i="1" s="1"/>
  <c r="DZ174" i="1"/>
  <c r="LN195" i="1"/>
  <c r="LP195" i="1" s="1"/>
  <c r="DZ195" i="1"/>
  <c r="LO209" i="1"/>
  <c r="LN278" i="1"/>
  <c r="LP278" i="1" s="1"/>
  <c r="DZ278" i="1"/>
  <c r="FN83" i="1"/>
  <c r="FP83" i="1" s="1"/>
  <c r="J83" i="1"/>
  <c r="DA83" i="1"/>
  <c r="CR98" i="1"/>
  <c r="F291" i="1"/>
  <c r="F292" i="1" s="1"/>
  <c r="F305" i="1" s="1"/>
  <c r="HS291" i="1"/>
  <c r="HU291" i="1" s="1"/>
  <c r="HU130" i="1"/>
  <c r="AN149" i="1"/>
  <c r="DX149" i="1"/>
  <c r="DZ128" i="1"/>
  <c r="LN128" i="1"/>
  <c r="LP128" i="1" s="1"/>
  <c r="IJ194" i="1"/>
  <c r="LN289" i="1"/>
  <c r="LP289" i="1" s="1"/>
  <c r="IY300" i="1"/>
  <c r="EM291" i="1"/>
  <c r="LN54" i="1"/>
  <c r="LP54" i="1" s="1"/>
  <c r="IP83" i="1"/>
  <c r="JW76" i="1"/>
  <c r="II76" i="1"/>
  <c r="IX76" i="1" s="1"/>
  <c r="LO76" i="1" s="1"/>
  <c r="KI123" i="1"/>
  <c r="LE123" i="1"/>
  <c r="KG130" i="1"/>
  <c r="G123" i="1"/>
  <c r="E130" i="1"/>
  <c r="HC147" i="1"/>
  <c r="LN168" i="1"/>
  <c r="LP168" i="1" s="1"/>
  <c r="LP199" i="1"/>
  <c r="CV261" i="1"/>
  <c r="CZ261" i="1"/>
  <c r="DB261" i="1" s="1"/>
  <c r="LN245" i="1"/>
  <c r="LP245" i="1" s="1"/>
  <c r="DZ245" i="1"/>
  <c r="LN276" i="1"/>
  <c r="LP276" i="1" s="1"/>
  <c r="DF100" i="1"/>
  <c r="HA300" i="1"/>
  <c r="HC300" i="1" s="1"/>
  <c r="LO221" i="1"/>
  <c r="FC98" i="1"/>
  <c r="CZ130" i="1"/>
  <c r="DB130" i="1" s="1"/>
  <c r="LE76" i="1"/>
  <c r="LG76" i="1" s="1"/>
  <c r="IX206" i="1"/>
  <c r="JV99" i="1"/>
  <c r="JM100" i="1"/>
  <c r="DY90" i="1"/>
  <c r="LO90" i="1" s="1"/>
  <c r="HL206" i="1"/>
  <c r="HP206" i="1"/>
  <c r="GG99" i="1"/>
  <c r="GP98" i="1"/>
  <c r="LN258" i="1"/>
  <c r="LP258" i="1" s="1"/>
  <c r="DZ258" i="1"/>
  <c r="LJ83" i="1"/>
  <c r="LH98" i="1"/>
  <c r="IY214" i="1"/>
  <c r="LN214" i="1"/>
  <c r="LP214" i="1" s="1"/>
  <c r="IJ165" i="1"/>
  <c r="IW165" i="1"/>
  <c r="IY165" i="1" s="1"/>
  <c r="FO98" i="1"/>
  <c r="FF99" i="1"/>
  <c r="DZ282" i="1"/>
  <c r="LN282" i="1"/>
  <c r="LP282" i="1" s="1"/>
  <c r="HC288" i="1"/>
  <c r="IS99" i="1"/>
  <c r="IQ100" i="1"/>
  <c r="LN229" i="1"/>
  <c r="LP229" i="1" s="1"/>
  <c r="DZ14" i="1"/>
  <c r="BA100" i="1"/>
  <c r="JE98" i="1"/>
  <c r="JC99" i="1"/>
  <c r="AM291" i="1"/>
  <c r="IJ65" i="1"/>
  <c r="IW65" i="1"/>
  <c r="IY65" i="1" s="1"/>
  <c r="LN30" i="1"/>
  <c r="LP30" i="1" s="1"/>
  <c r="FA99" i="1"/>
  <c r="EY100" i="1"/>
  <c r="AK50" i="1"/>
  <c r="AI98" i="1"/>
  <c r="DZ81" i="1"/>
  <c r="LN81" i="1"/>
  <c r="LP81" i="1" s="1"/>
  <c r="LP40" i="1"/>
  <c r="FD83" i="1"/>
  <c r="KV291" i="1"/>
  <c r="KX130" i="1"/>
  <c r="LB130" i="1"/>
  <c r="LD130" i="1" s="1"/>
  <c r="W291" i="1"/>
  <c r="Y291" i="1" s="1"/>
  <c r="Y130" i="1"/>
  <c r="GP130" i="1"/>
  <c r="LN126" i="1"/>
  <c r="LP126" i="1" s="1"/>
  <c r="DZ126" i="1"/>
  <c r="LP95" i="1"/>
  <c r="CG130" i="1"/>
  <c r="LN79" i="1"/>
  <c r="LP79" i="1" s="1"/>
  <c r="DZ79" i="1"/>
  <c r="DC76" i="1"/>
  <c r="LO82" i="1"/>
  <c r="DZ82" i="1"/>
  <c r="LN70" i="1"/>
  <c r="LP70" i="1" s="1"/>
  <c r="DZ70" i="1"/>
  <c r="LN152" i="1"/>
  <c r="LP152" i="1" s="1"/>
  <c r="DZ152" i="1"/>
  <c r="JZ123" i="1"/>
  <c r="KD123" i="1"/>
  <c r="KF123" i="1" s="1"/>
  <c r="EC291" i="1"/>
  <c r="DE192" i="1"/>
  <c r="DX192" i="1"/>
  <c r="EO194" i="1"/>
  <c r="FV261" i="1"/>
  <c r="GA261" i="1"/>
  <c r="LN263" i="1"/>
  <c r="LP263" i="1" s="1"/>
  <c r="DZ263" i="1"/>
  <c r="DZ279" i="1"/>
  <c r="LN279" i="1"/>
  <c r="LP279" i="1" s="1"/>
  <c r="FY98" i="1"/>
  <c r="FW99" i="1"/>
  <c r="JA83" i="1"/>
  <c r="JJ76" i="1"/>
  <c r="JK76" i="1" s="1"/>
  <c r="LN68" i="1"/>
  <c r="LP68" i="1" s="1"/>
  <c r="DZ68" i="1"/>
  <c r="DE119" i="1"/>
  <c r="DX119" i="1"/>
  <c r="DZ106" i="1"/>
  <c r="DC120" i="1"/>
  <c r="DE120" i="1" s="1"/>
  <c r="LN191" i="1"/>
  <c r="LP191" i="1" s="1"/>
  <c r="DZ191" i="1"/>
  <c r="LP243" i="1"/>
  <c r="IJ281" i="1"/>
  <c r="IH304" i="1"/>
  <c r="IJ304" i="1" s="1"/>
  <c r="DE23" i="1"/>
  <c r="DX23" i="1"/>
  <c r="GN98" i="1"/>
  <c r="GL99" i="1"/>
  <c r="IW50" i="1"/>
  <c r="HR43" i="1"/>
  <c r="IH43" i="1"/>
  <c r="IA83" i="1"/>
  <c r="IE83" i="1"/>
  <c r="HY98" i="1"/>
  <c r="HF83" i="1"/>
  <c r="IK291" i="1"/>
  <c r="IM130" i="1"/>
  <c r="IW106" i="1"/>
  <c r="IY106" i="1" s="1"/>
  <c r="IJ106" i="1"/>
  <c r="IJ171" i="1"/>
  <c r="IW171" i="1"/>
  <c r="IY171" i="1" s="1"/>
  <c r="LO231" i="1"/>
  <c r="DM206" i="1"/>
  <c r="DN206" i="1" s="1"/>
  <c r="DK206" i="1"/>
  <c r="BF98" i="1"/>
  <c r="BD99" i="1"/>
  <c r="BG99" i="1" s="1"/>
  <c r="IF83" i="1"/>
  <c r="II83" i="1" s="1"/>
  <c r="IX83" i="1" s="1"/>
  <c r="HX83" i="1"/>
  <c r="CV83" i="1"/>
  <c r="CT98" i="1"/>
  <c r="AN97" i="1"/>
  <c r="DX97" i="1"/>
  <c r="CN291" i="1"/>
  <c r="CP291" i="1" s="1"/>
  <c r="CJ291" i="1"/>
  <c r="IY159" i="1"/>
  <c r="LN159" i="1"/>
  <c r="LP159" i="1" s="1"/>
  <c r="DE185" i="1"/>
  <c r="DX185" i="1"/>
  <c r="LN239" i="1"/>
  <c r="LP239" i="1" s="1"/>
  <c r="DZ239" i="1"/>
  <c r="LN280" i="1"/>
  <c r="LP280" i="1" s="1"/>
  <c r="DZ280" i="1"/>
  <c r="AZ98" i="1"/>
  <c r="AX99" i="1"/>
  <c r="FG83" i="1"/>
  <c r="AC99" i="1"/>
  <c r="AE98" i="1"/>
  <c r="LN77" i="1"/>
  <c r="LP77" i="1" s="1"/>
  <c r="KU83" i="1"/>
  <c r="KS98" i="1"/>
  <c r="CW130" i="1"/>
  <c r="LF123" i="1"/>
  <c r="IF123" i="1"/>
  <c r="IG123" i="1" s="1"/>
  <c r="LN140" i="1"/>
  <c r="LP140" i="1" s="1"/>
  <c r="IH261" i="1"/>
  <c r="IJ260" i="1"/>
  <c r="IW260" i="1"/>
  <c r="IY260" i="1" s="1"/>
  <c r="CD300" i="1"/>
  <c r="IJ18" i="1"/>
  <c r="IW18" i="1"/>
  <c r="IY18" i="1" s="1"/>
  <c r="IW167" i="1"/>
  <c r="LN296" i="1"/>
  <c r="LP296" i="1" s="1"/>
  <c r="DZ296" i="1"/>
  <c r="AS292" i="1"/>
  <c r="AS305" i="1" s="1"/>
  <c r="AN49" i="1"/>
  <c r="DX49" i="1"/>
  <c r="DX167" i="1"/>
  <c r="GE291" i="1"/>
  <c r="DT291" i="1"/>
  <c r="FD178" i="1"/>
  <c r="HA178" i="1"/>
  <c r="HC178" i="1" s="1"/>
  <c r="LN268" i="1"/>
  <c r="LP268" i="1" s="1"/>
  <c r="LN42" i="1"/>
  <c r="LP42" i="1" s="1"/>
  <c r="EW292" i="1"/>
  <c r="EW305" i="1" s="1"/>
  <c r="CS291" i="1"/>
  <c r="IL291" i="1"/>
  <c r="IL292" i="1" s="1"/>
  <c r="IL305" i="1" s="1"/>
  <c r="FU291" i="1"/>
  <c r="GA291" i="1" s="1"/>
  <c r="BD291" i="1"/>
  <c r="BF291" i="1" s="1"/>
  <c r="CH100" i="1"/>
  <c r="EI83" i="1"/>
  <c r="EG98" i="1"/>
  <c r="JN291" i="1"/>
  <c r="DY201" i="1"/>
  <c r="DE201" i="1"/>
  <c r="BI98" i="1"/>
  <c r="GO83" i="1"/>
  <c r="GQ83" i="1" s="1"/>
  <c r="GH83" i="1"/>
  <c r="GF98" i="1"/>
  <c r="S123" i="1"/>
  <c r="Q130" i="1"/>
  <c r="HL98" i="1"/>
  <c r="HJ99" i="1"/>
  <c r="HP98" i="1"/>
  <c r="AU291" i="1"/>
  <c r="AW291" i="1" s="1"/>
  <c r="AW130" i="1"/>
  <c r="Y98" i="1"/>
  <c r="W99" i="1"/>
  <c r="LN281" i="1"/>
  <c r="LP281" i="1" s="1"/>
  <c r="DZ281" i="1"/>
  <c r="JY99" i="1"/>
  <c r="KE98" i="1"/>
  <c r="EE291" i="1"/>
  <c r="EF291" i="1" s="1"/>
  <c r="EN130" i="1"/>
  <c r="HB130" i="1" s="1"/>
  <c r="E100" i="1"/>
  <c r="G99" i="1"/>
  <c r="AO100" i="1"/>
  <c r="D98" i="1"/>
  <c r="B99" i="1"/>
  <c r="JO291" i="1"/>
  <c r="JQ291" i="1" s="1"/>
  <c r="JQ130" i="1"/>
  <c r="GP291" i="1"/>
  <c r="HA206" i="1"/>
  <c r="HC206" i="1" s="1"/>
  <c r="BI221" i="1"/>
  <c r="DC221" i="1"/>
  <c r="LP232" i="1"/>
  <c r="DC304" i="1"/>
  <c r="DE304" i="1" s="1"/>
  <c r="DZ285" i="1"/>
  <c r="LN285" i="1"/>
  <c r="LP285" i="1" s="1"/>
  <c r="ED99" i="1"/>
  <c r="EF98" i="1"/>
  <c r="EM98" i="1"/>
  <c r="AP98" i="1"/>
  <c r="LN67" i="1"/>
  <c r="LP67" i="1" s="1"/>
  <c r="HB83" i="1"/>
  <c r="AN115" i="1"/>
  <c r="DY115" i="1"/>
  <c r="LO115" i="1" s="1"/>
  <c r="HJ291" i="1"/>
  <c r="KF115" i="1"/>
  <c r="LN161" i="1"/>
  <c r="LP161" i="1" s="1"/>
  <c r="DZ161" i="1"/>
  <c r="LN220" i="1"/>
  <c r="LP220" i="1" s="1"/>
  <c r="DZ220" i="1"/>
  <c r="DZ273" i="1"/>
  <c r="LN273" i="1"/>
  <c r="LP273" i="1" s="1"/>
  <c r="KX304" i="1"/>
  <c r="LB304" i="1"/>
  <c r="LD304" i="1" s="1"/>
  <c r="AN300" i="1"/>
  <c r="IJ14" i="1"/>
  <c r="IW14" i="1"/>
  <c r="IY14" i="1" s="1"/>
  <c r="GX100" i="1"/>
  <c r="GZ99" i="1"/>
  <c r="KG304" i="1"/>
  <c r="KI300" i="1"/>
  <c r="LE300" i="1"/>
  <c r="LG300" i="1" s="1"/>
  <c r="BJ99" i="1"/>
  <c r="BL98" i="1"/>
  <c r="DZ31" i="1"/>
  <c r="N99" i="1"/>
  <c r="P98" i="1"/>
  <c r="LN73" i="1"/>
  <c r="LP73" i="1" s="1"/>
  <c r="DZ73" i="1"/>
  <c r="EY291" i="1"/>
  <c r="FA291" i="1" s="1"/>
  <c r="FA130" i="1"/>
  <c r="JU130" i="1"/>
  <c r="JW130" i="1" s="1"/>
  <c r="LN172" i="1"/>
  <c r="LP172" i="1" s="1"/>
  <c r="DZ172" i="1"/>
  <c r="IJ221" i="1"/>
  <c r="IW221" i="1"/>
  <c r="IY221" i="1" s="1"/>
  <c r="LN251" i="1"/>
  <c r="LP251" i="1" s="1"/>
  <c r="DZ251" i="1"/>
  <c r="LN22" i="1"/>
  <c r="LP22" i="1" s="1"/>
  <c r="DZ22" i="1"/>
  <c r="IX50" i="1"/>
  <c r="LP82" i="1"/>
  <c r="HR115" i="1"/>
  <c r="EO129" i="1"/>
  <c r="HA129" i="1"/>
  <c r="HC129" i="1" s="1"/>
  <c r="DV291" i="1"/>
  <c r="CD167" i="1"/>
  <c r="LN181" i="1"/>
  <c r="LP181" i="1" s="1"/>
  <c r="LN267" i="1"/>
  <c r="LP267" i="1" s="1"/>
  <c r="DX162" i="1"/>
  <c r="DY50" i="1"/>
  <c r="LO50" i="1" s="1"/>
  <c r="GW99" i="1"/>
  <c r="GU100" i="1"/>
  <c r="JZ83" i="1"/>
  <c r="KD83" i="1"/>
  <c r="KF83" i="1" s="1"/>
  <c r="LN72" i="1"/>
  <c r="LP72" i="1" s="1"/>
  <c r="DZ72" i="1"/>
  <c r="AR291" i="1"/>
  <c r="AT291" i="1" s="1"/>
  <c r="AT130" i="1"/>
  <c r="LN216" i="1"/>
  <c r="LP216" i="1" s="1"/>
  <c r="DZ216" i="1"/>
  <c r="LE261" i="1"/>
  <c r="LG261" i="1" s="1"/>
  <c r="KI261" i="1"/>
  <c r="LN247" i="1"/>
  <c r="LP247" i="1" s="1"/>
  <c r="FS304" i="1"/>
  <c r="FZ304" i="1"/>
  <c r="GB304" i="1" s="1"/>
  <c r="DZ29" i="1"/>
  <c r="LN29" i="1"/>
  <c r="LP29" i="1" s="1"/>
  <c r="CA50" i="1"/>
  <c r="BY98" i="1"/>
  <c r="EC98" i="1"/>
  <c r="EA99" i="1"/>
  <c r="CM83" i="1"/>
  <c r="CK98" i="1"/>
  <c r="HM99" i="1"/>
  <c r="HO98" i="1"/>
  <c r="LN52" i="1"/>
  <c r="LP52" i="1" s="1"/>
  <c r="DZ52" i="1"/>
  <c r="DQ83" i="1"/>
  <c r="DU83" i="1"/>
  <c r="DW83" i="1" s="1"/>
  <c r="LN61" i="1"/>
  <c r="LP61" i="1" s="1"/>
  <c r="DZ61" i="1"/>
  <c r="DZ64" i="1"/>
  <c r="LN64" i="1"/>
  <c r="LP64" i="1" s="1"/>
  <c r="DZ138" i="1"/>
  <c r="LN138" i="1"/>
  <c r="LP138" i="1" s="1"/>
  <c r="HR149" i="1"/>
  <c r="IH149" i="1"/>
  <c r="HW291" i="1"/>
  <c r="IF291" i="1" s="1"/>
  <c r="IF130" i="1"/>
  <c r="IG130" i="1" s="1"/>
  <c r="FJ194" i="1"/>
  <c r="DE198" i="1"/>
  <c r="DX198" i="1"/>
  <c r="LO192" i="1"/>
  <c r="IA261" i="1"/>
  <c r="LN211" i="1"/>
  <c r="LP211" i="1" s="1"/>
  <c r="DZ253" i="1"/>
  <c r="LN253" i="1"/>
  <c r="LP253" i="1" s="1"/>
  <c r="IX304" i="1"/>
  <c r="LO304" i="1" s="1"/>
  <c r="DX303" i="1"/>
  <c r="LN183" i="1"/>
  <c r="LP183" i="1" s="1"/>
  <c r="DZ183" i="1"/>
  <c r="DZ46" i="1"/>
  <c r="LN46" i="1"/>
  <c r="LP46" i="1" s="1"/>
  <c r="JN83" i="1"/>
  <c r="JU83" i="1"/>
  <c r="JW83" i="1" s="1"/>
  <c r="JL98" i="1"/>
  <c r="LN136" i="1"/>
  <c r="LP136" i="1" s="1"/>
  <c r="AE291" i="1"/>
  <c r="DE134" i="1"/>
  <c r="DX134" i="1"/>
  <c r="J291" i="1"/>
  <c r="IJ155" i="1"/>
  <c r="IW155" i="1"/>
  <c r="IY155" i="1" s="1"/>
  <c r="LN169" i="1"/>
  <c r="LP169" i="1" s="1"/>
  <c r="KG100" i="1"/>
  <c r="KI99" i="1"/>
  <c r="IX167" i="1"/>
  <c r="LO167" i="1" s="1"/>
  <c r="DC194" i="1"/>
  <c r="DE194" i="1" s="1"/>
  <c r="LO120" i="1"/>
  <c r="DN83" i="1"/>
  <c r="DE121" i="1"/>
  <c r="DX121" i="1"/>
  <c r="FQ99" i="1"/>
  <c r="FS98" i="1"/>
  <c r="LP209" i="1"/>
  <c r="BY291" i="1"/>
  <c r="CA291" i="1" s="1"/>
  <c r="CA130" i="1"/>
  <c r="IX89" i="1"/>
  <c r="IJ89" i="1"/>
  <c r="DZ240" i="1"/>
  <c r="LN240" i="1"/>
  <c r="LP240" i="1" s="1"/>
  <c r="HH99" i="1"/>
  <c r="DZ286" i="1"/>
  <c r="LN286" i="1"/>
  <c r="LP286" i="1" s="1"/>
  <c r="IW178" i="1"/>
  <c r="IY178" i="1" s="1"/>
  <c r="IJ23" i="1"/>
  <c r="IW23" i="1"/>
  <c r="IY23" i="1" s="1"/>
  <c r="BX99" i="1"/>
  <c r="BV100" i="1"/>
  <c r="DE62" i="1"/>
  <c r="BR291" i="1"/>
  <c r="FV123" i="1"/>
  <c r="FT130" i="1"/>
  <c r="FZ123" i="1"/>
  <c r="GB123" i="1" s="1"/>
  <c r="JI123" i="1"/>
  <c r="JK123" i="1" s="1"/>
  <c r="JB123" i="1"/>
  <c r="IZ130" i="1"/>
  <c r="AN194" i="1"/>
  <c r="DX194" i="1"/>
  <c r="CC291" i="1"/>
  <c r="DD291" i="1" s="1"/>
  <c r="LN165" i="1"/>
  <c r="LP165" i="1" s="1"/>
  <c r="DZ165" i="1"/>
  <c r="LN197" i="1"/>
  <c r="LP197" i="1" s="1"/>
  <c r="DX206" i="1"/>
  <c r="LN208" i="1"/>
  <c r="LP208" i="1" s="1"/>
  <c r="DZ208" i="1"/>
  <c r="CB288" i="1"/>
  <c r="CD288" i="1" s="1"/>
  <c r="LG299" i="1"/>
  <c r="LN51" i="1"/>
  <c r="LP51" i="1" s="1"/>
  <c r="DZ51" i="1"/>
  <c r="IW31" i="1"/>
  <c r="IY31" i="1" s="1"/>
  <c r="IJ31" i="1"/>
  <c r="ER83" i="1"/>
  <c r="EP98" i="1"/>
  <c r="DZ35" i="1"/>
  <c r="LN35" i="1"/>
  <c r="LP35" i="1" s="1"/>
  <c r="IJ81" i="1"/>
  <c r="JV291" i="1"/>
  <c r="BM291" i="1"/>
  <c r="BO291" i="1" s="1"/>
  <c r="BO130" i="1"/>
  <c r="AX130" i="1"/>
  <c r="DE114" i="1"/>
  <c r="DX114" i="1"/>
  <c r="DX248" i="1"/>
  <c r="LN242" i="1"/>
  <c r="LP242" i="1" s="1"/>
  <c r="DZ242" i="1"/>
  <c r="LN45" i="1"/>
  <c r="LP45" i="1" s="1"/>
  <c r="IJ62" i="1"/>
  <c r="IW62" i="1"/>
  <c r="IY62" i="1" s="1"/>
  <c r="CO83" i="1"/>
  <c r="CP83" i="1" s="1"/>
  <c r="CI98" i="1"/>
  <c r="EX291" i="1"/>
  <c r="EO120" i="1"/>
  <c r="HA120" i="1"/>
  <c r="HC120" i="1" s="1"/>
  <c r="LN117" i="1"/>
  <c r="LP117" i="1" s="1"/>
  <c r="DZ117" i="1"/>
  <c r="BX291" i="1"/>
  <c r="IS194" i="1"/>
  <c r="IT194" i="1"/>
  <c r="IV194" i="1" s="1"/>
  <c r="FP233" i="1"/>
  <c r="HA233" i="1"/>
  <c r="HC233" i="1" s="1"/>
  <c r="LN295" i="1"/>
  <c r="LP295" i="1" s="1"/>
  <c r="DZ295" i="1"/>
  <c r="IJ76" i="1"/>
  <c r="EH291" i="1"/>
  <c r="EH292" i="1" s="1"/>
  <c r="EH305" i="1" s="1"/>
  <c r="FV83" i="1"/>
  <c r="FT98" i="1"/>
  <c r="IB291" i="1"/>
  <c r="ID291" i="1" s="1"/>
  <c r="ID130" i="1"/>
  <c r="LN57" i="1"/>
  <c r="LP57" i="1" s="1"/>
  <c r="DZ57" i="1"/>
  <c r="HF291" i="1"/>
  <c r="IH123" i="1"/>
  <c r="LN133" i="1"/>
  <c r="LP133" i="1" s="1"/>
  <c r="DZ133" i="1"/>
  <c r="LN200" i="1"/>
  <c r="LP200" i="1" s="1"/>
  <c r="BX261" i="1"/>
  <c r="CB261" i="1"/>
  <c r="CD261" i="1" s="1"/>
  <c r="IJ248" i="1"/>
  <c r="IW248" i="1"/>
  <c r="IY248" i="1" s="1"/>
  <c r="BC98" i="1"/>
  <c r="DZ118" i="1"/>
  <c r="LN118" i="1"/>
  <c r="LP118" i="1" s="1"/>
  <c r="IE291" i="1"/>
  <c r="IG291" i="1" s="1"/>
  <c r="HX291" i="1"/>
  <c r="HK99" i="1"/>
  <c r="HQ98" i="1"/>
  <c r="II98" i="1" s="1"/>
  <c r="FR292" i="1"/>
  <c r="DW76" i="1"/>
  <c r="CC83" i="1"/>
  <c r="DD83" i="1" s="1"/>
  <c r="BQ98" i="1"/>
  <c r="DJ291" i="1"/>
  <c r="DJ292" i="1" s="1"/>
  <c r="DJ305" i="1" s="1"/>
  <c r="DM130" i="1"/>
  <c r="DY130" i="1" s="1"/>
  <c r="LD206" i="1"/>
  <c r="LE206" i="1"/>
  <c r="LG206" i="1" s="1"/>
  <c r="LN252" i="1"/>
  <c r="LP252" i="1" s="1"/>
  <c r="DZ252" i="1"/>
  <c r="IY283" i="1"/>
  <c r="LN283" i="1"/>
  <c r="LP283" i="1" s="1"/>
  <c r="IJ113" i="1"/>
  <c r="IX113" i="1"/>
  <c r="LG281" i="1"/>
  <c r="LN12" i="1"/>
  <c r="LP12" i="1" s="1"/>
  <c r="DZ12" i="1"/>
  <c r="KC83" i="1"/>
  <c r="KA98" i="1"/>
  <c r="KD98" i="1" s="1"/>
  <c r="KF98" i="1" s="1"/>
  <c r="DD288" i="1"/>
  <c r="DY288" i="1" s="1"/>
  <c r="LO288" i="1" s="1"/>
  <c r="AT288" i="1"/>
  <c r="LN266" i="1"/>
  <c r="LP266" i="1" s="1"/>
  <c r="DZ266" i="1"/>
  <c r="BI300" i="1"/>
  <c r="DC300" i="1"/>
  <c r="DE300" i="1" s="1"/>
  <c r="KH100" i="1"/>
  <c r="LD123" i="1"/>
  <c r="LO185" i="1"/>
  <c r="IT128" i="2" l="1"/>
  <c r="DE226" i="2"/>
  <c r="DX226" i="2"/>
  <c r="KT97" i="2"/>
  <c r="KW97" i="2" s="1"/>
  <c r="KN98" i="2"/>
  <c r="ER97" i="2"/>
  <c r="EP98" i="2"/>
  <c r="EU97" i="2"/>
  <c r="FB97" i="2"/>
  <c r="FD97" i="2" s="1"/>
  <c r="ES98" i="2"/>
  <c r="AX283" i="2"/>
  <c r="AZ283" i="2" s="1"/>
  <c r="AZ128" i="2"/>
  <c r="EJ284" i="2"/>
  <c r="EL99" i="2"/>
  <c r="IW98" i="2"/>
  <c r="IY97" i="2"/>
  <c r="JF97" i="2"/>
  <c r="GQ82" i="2"/>
  <c r="EH283" i="2"/>
  <c r="EN128" i="2"/>
  <c r="IV31" i="2"/>
  <c r="LE31" i="2"/>
  <c r="LG31" i="2" s="1"/>
  <c r="EO296" i="2"/>
  <c r="GX296" i="2"/>
  <c r="GZ296" i="2" s="1"/>
  <c r="LE181" i="2"/>
  <c r="LG181" i="2" s="1"/>
  <c r="DZ181" i="2"/>
  <c r="LE189" i="2"/>
  <c r="LG189" i="2" s="1"/>
  <c r="DZ189" i="2"/>
  <c r="LE96" i="2"/>
  <c r="LG96" i="2" s="1"/>
  <c r="DZ96" i="2"/>
  <c r="JE98" i="2"/>
  <c r="JC99" i="2"/>
  <c r="DJ283" i="2"/>
  <c r="DM128" i="2"/>
  <c r="IG127" i="2"/>
  <c r="DZ193" i="2"/>
  <c r="LE193" i="2"/>
  <c r="LG193" i="2" s="1"/>
  <c r="BE283" i="2"/>
  <c r="BH128" i="2"/>
  <c r="BI128" i="2" s="1"/>
  <c r="BF128" i="2"/>
  <c r="CH284" i="2"/>
  <c r="DX296" i="2"/>
  <c r="ET284" i="2"/>
  <c r="FC99" i="2"/>
  <c r="AR283" i="2"/>
  <c r="AT128" i="2"/>
  <c r="DC128" i="2"/>
  <c r="DI284" i="2"/>
  <c r="DK99" i="2"/>
  <c r="HE99" i="2"/>
  <c r="HF99" i="2" s="1"/>
  <c r="IN99" i="2"/>
  <c r="IP98" i="2"/>
  <c r="BD284" i="2"/>
  <c r="BF99" i="2"/>
  <c r="LE153" i="2"/>
  <c r="LG153" i="2" s="1"/>
  <c r="DZ153" i="2"/>
  <c r="EB98" i="2"/>
  <c r="HD284" i="2"/>
  <c r="EG98" i="2"/>
  <c r="EI97" i="2"/>
  <c r="EM97" i="2"/>
  <c r="HH99" i="2"/>
  <c r="HN98" i="2"/>
  <c r="IC283" i="2"/>
  <c r="IF283" i="2" s="1"/>
  <c r="B284" i="2"/>
  <c r="DO98" i="2"/>
  <c r="DU97" i="2"/>
  <c r="DW97" i="2" s="1"/>
  <c r="DQ97" i="2"/>
  <c r="DP284" i="2"/>
  <c r="AO284" i="2"/>
  <c r="AQ99" i="2"/>
  <c r="EA99" i="2"/>
  <c r="LE105" i="2"/>
  <c r="LG105" i="2" s="1"/>
  <c r="DZ105" i="2"/>
  <c r="LE119" i="2"/>
  <c r="LG119" i="2" s="1"/>
  <c r="DZ119" i="2"/>
  <c r="FT284" i="2"/>
  <c r="FV99" i="2"/>
  <c r="GI98" i="2"/>
  <c r="GK97" i="2"/>
  <c r="GO97" i="2"/>
  <c r="GQ97" i="2" s="1"/>
  <c r="EI128" i="2"/>
  <c r="LG72" i="2"/>
  <c r="LE274" i="2"/>
  <c r="LG274" i="2" s="1"/>
  <c r="HJ284" i="2"/>
  <c r="HL99" i="2"/>
  <c r="DE121" i="2"/>
  <c r="DX121" i="2"/>
  <c r="KJ284" i="2"/>
  <c r="KL99" i="2"/>
  <c r="LG68" i="2"/>
  <c r="AP99" i="2"/>
  <c r="IF128" i="2"/>
  <c r="IU128" i="2" s="1"/>
  <c r="DF284" i="2"/>
  <c r="DL99" i="2"/>
  <c r="DZ114" i="2"/>
  <c r="LE114" i="2"/>
  <c r="LG114" i="2" s="1"/>
  <c r="KC97" i="2"/>
  <c r="HF98" i="2"/>
  <c r="GF284" i="2"/>
  <c r="IV189" i="2"/>
  <c r="IY283" i="2"/>
  <c r="JF283" i="2"/>
  <c r="JH283" i="2" s="1"/>
  <c r="CZ98" i="2"/>
  <c r="CQ99" i="2"/>
  <c r="GC284" i="2"/>
  <c r="GE99" i="2"/>
  <c r="N98" i="2"/>
  <c r="P97" i="2"/>
  <c r="W98" i="2"/>
  <c r="Y97" i="2"/>
  <c r="F283" i="2"/>
  <c r="DY128" i="2"/>
  <c r="DE254" i="2"/>
  <c r="DX254" i="2"/>
  <c r="GP283" i="2"/>
  <c r="ID128" i="2"/>
  <c r="JK98" i="2"/>
  <c r="JI99" i="2"/>
  <c r="T284" i="2"/>
  <c r="V99" i="2"/>
  <c r="LE237" i="2"/>
  <c r="LG237" i="2" s="1"/>
  <c r="DZ237" i="2"/>
  <c r="DZ75" i="2"/>
  <c r="DZ145" i="2"/>
  <c r="LE145" i="2"/>
  <c r="LG145" i="2" s="1"/>
  <c r="CY98" i="2"/>
  <c r="CW99" i="2"/>
  <c r="LG229" i="2"/>
  <c r="JU99" i="2"/>
  <c r="KA98" i="2"/>
  <c r="JW98" i="2"/>
  <c r="KC128" i="2"/>
  <c r="KP284" i="2"/>
  <c r="KR99" i="2"/>
  <c r="LE132" i="2"/>
  <c r="LG132" i="2" s="1"/>
  <c r="DZ132" i="2"/>
  <c r="GI283" i="2"/>
  <c r="GK128" i="2"/>
  <c r="GO128" i="2"/>
  <c r="HA284" i="2"/>
  <c r="IU296" i="2"/>
  <c r="LF296" i="2" s="1"/>
  <c r="HB98" i="2"/>
  <c r="HC97" i="2"/>
  <c r="FS97" i="2"/>
  <c r="FZ97" i="2"/>
  <c r="GB97" i="2" s="1"/>
  <c r="FQ98" i="2"/>
  <c r="Q99" i="2"/>
  <c r="S98" i="2"/>
  <c r="HU283" i="2"/>
  <c r="IB283" i="2"/>
  <c r="ID283" i="2" s="1"/>
  <c r="EN98" i="2"/>
  <c r="EE99" i="2"/>
  <c r="JL99" i="2"/>
  <c r="JN98" i="2"/>
  <c r="FW284" i="2"/>
  <c r="FY99" i="2"/>
  <c r="DB82" i="2"/>
  <c r="EM283" i="2"/>
  <c r="IG280" i="2"/>
  <c r="IT280" i="2"/>
  <c r="IV280" i="2" s="1"/>
  <c r="IG164" i="2"/>
  <c r="IT164" i="2"/>
  <c r="IV164" i="2" s="1"/>
  <c r="IZ284" i="2"/>
  <c r="JB99" i="2"/>
  <c r="G128" i="2"/>
  <c r="CI99" i="2"/>
  <c r="CJ99" i="2" s="1"/>
  <c r="CO98" i="2"/>
  <c r="CP98" i="2" s="1"/>
  <c r="EX283" i="2"/>
  <c r="AR284" i="2"/>
  <c r="AT99" i="2"/>
  <c r="HX283" i="2"/>
  <c r="BV99" i="2"/>
  <c r="BX98" i="2"/>
  <c r="DE292" i="2"/>
  <c r="DX292" i="2"/>
  <c r="GZ43" i="2"/>
  <c r="LE43" i="2"/>
  <c r="LG43" i="2" s="1"/>
  <c r="GY199" i="2"/>
  <c r="LF199" i="2" s="1"/>
  <c r="H284" i="2"/>
  <c r="J99" i="2"/>
  <c r="LE127" i="2"/>
  <c r="LG127" i="2" s="1"/>
  <c r="DZ127" i="2"/>
  <c r="DG98" i="2"/>
  <c r="DM97" i="2"/>
  <c r="DN97" i="2" s="1"/>
  <c r="DH97" i="2"/>
  <c r="LE74" i="2"/>
  <c r="LG74" i="2" s="1"/>
  <c r="DZ74" i="2"/>
  <c r="KA283" i="2"/>
  <c r="KC283" i="2" s="1"/>
  <c r="JW283" i="2"/>
  <c r="IM283" i="2"/>
  <c r="IQ283" i="2"/>
  <c r="CT284" i="2"/>
  <c r="CV99" i="2"/>
  <c r="KY98" i="2"/>
  <c r="LA97" i="2"/>
  <c r="KY283" i="2"/>
  <c r="LA283" i="2" s="1"/>
  <c r="LA128" i="2"/>
  <c r="DX147" i="2"/>
  <c r="AX99" i="2"/>
  <c r="AZ98" i="2"/>
  <c r="IT108" i="2"/>
  <c r="IV108" i="2" s="1"/>
  <c r="IG108" i="2"/>
  <c r="LE291" i="2"/>
  <c r="LG291" i="2" s="1"/>
  <c r="DZ291" i="2"/>
  <c r="FP121" i="2"/>
  <c r="GX121" i="2"/>
  <c r="GZ121" i="2" s="1"/>
  <c r="HU97" i="2"/>
  <c r="IB97" i="2"/>
  <c r="HS98" i="2"/>
  <c r="JZ98" i="2"/>
  <c r="JX99" i="2"/>
  <c r="FR284" i="2"/>
  <c r="GA99" i="2"/>
  <c r="BJ284" i="2"/>
  <c r="BL99" i="2"/>
  <c r="CK99" i="2"/>
  <c r="CM98" i="2"/>
  <c r="DE199" i="2"/>
  <c r="DX199" i="2"/>
  <c r="IG292" i="2"/>
  <c r="IT292" i="2"/>
  <c r="IV292" i="2" s="1"/>
  <c r="DZ106" i="2"/>
  <c r="LE106" i="2"/>
  <c r="LG106" i="2" s="1"/>
  <c r="IC97" i="2"/>
  <c r="IF97" i="2" s="1"/>
  <c r="IU97" i="2" s="1"/>
  <c r="HT98" i="2"/>
  <c r="G283" i="2"/>
  <c r="DD121" i="2"/>
  <c r="DY121" i="2" s="1"/>
  <c r="IL284" i="2"/>
  <c r="IR99" i="2"/>
  <c r="IG147" i="2"/>
  <c r="IT147" i="2"/>
  <c r="IV147" i="2" s="1"/>
  <c r="LD97" i="2"/>
  <c r="LB98" i="2"/>
  <c r="AL283" i="2"/>
  <c r="AN283" i="2" s="1"/>
  <c r="I284" i="2"/>
  <c r="AM99" i="2"/>
  <c r="HO296" i="2"/>
  <c r="IE296" i="2"/>
  <c r="KE99" i="2"/>
  <c r="ER283" i="2"/>
  <c r="KV97" i="2"/>
  <c r="KX97" i="2" s="1"/>
  <c r="KF97" i="2"/>
  <c r="KD98" i="2"/>
  <c r="LE49" i="2"/>
  <c r="LG49" i="2" s="1"/>
  <c r="DZ49" i="2"/>
  <c r="GX82" i="2"/>
  <c r="GZ82" i="2" s="1"/>
  <c r="BR97" i="2"/>
  <c r="BP98" i="2"/>
  <c r="CB97" i="2"/>
  <c r="CD97" i="2" s="1"/>
  <c r="LE80" i="2"/>
  <c r="LG80" i="2" s="1"/>
  <c r="DZ80" i="2"/>
  <c r="CE284" i="2"/>
  <c r="CG99" i="2"/>
  <c r="KO97" i="2"/>
  <c r="KM98" i="2"/>
  <c r="KS97" i="2"/>
  <c r="KU97" i="2" s="1"/>
  <c r="IG199" i="2"/>
  <c r="IT199" i="2"/>
  <c r="IV199" i="2" s="1"/>
  <c r="C98" i="2"/>
  <c r="D97" i="2"/>
  <c r="KX128" i="2"/>
  <c r="BM284" i="2"/>
  <c r="BO99" i="2"/>
  <c r="DE164" i="2"/>
  <c r="DX164" i="2"/>
  <c r="BR283" i="2"/>
  <c r="DK283" i="2"/>
  <c r="FJ99" i="2"/>
  <c r="HG98" i="2"/>
  <c r="HM97" i="2"/>
  <c r="HI97" i="2"/>
  <c r="AS283" i="2"/>
  <c r="DD128" i="2"/>
  <c r="IH99" i="2"/>
  <c r="IJ98" i="2"/>
  <c r="CA98" i="2"/>
  <c r="BY99" i="2"/>
  <c r="DS98" i="2"/>
  <c r="DV97" i="2"/>
  <c r="DT97" i="2"/>
  <c r="DZ279" i="2"/>
  <c r="LE279" i="2"/>
  <c r="LG279" i="2" s="1"/>
  <c r="IG75" i="2"/>
  <c r="IT75" i="2"/>
  <c r="IV75" i="2" s="1"/>
  <c r="BB284" i="2"/>
  <c r="BH99" i="2"/>
  <c r="HO283" i="2"/>
  <c r="M97" i="2"/>
  <c r="K98" i="2"/>
  <c r="AL97" i="2"/>
  <c r="IE283" i="2"/>
  <c r="DR284" i="2"/>
  <c r="LF292" i="2"/>
  <c r="LE174" i="2"/>
  <c r="LG174" i="2" s="1"/>
  <c r="JJ284" i="2"/>
  <c r="JS99" i="2"/>
  <c r="GU99" i="2"/>
  <c r="GW98" i="2"/>
  <c r="EU283" i="2"/>
  <c r="FB283" i="2"/>
  <c r="FD283" i="2" s="1"/>
  <c r="LF147" i="2"/>
  <c r="LF112" i="2"/>
  <c r="LG112" i="2" s="1"/>
  <c r="IV112" i="2"/>
  <c r="IG254" i="2"/>
  <c r="IT254" i="2"/>
  <c r="IV254" i="2" s="1"/>
  <c r="FF99" i="2"/>
  <c r="FO98" i="2"/>
  <c r="DC82" i="2"/>
  <c r="IF121" i="2"/>
  <c r="HO121" i="2"/>
  <c r="HY99" i="2"/>
  <c r="IA98" i="2"/>
  <c r="JV99" i="2"/>
  <c r="KB98" i="2"/>
  <c r="DE108" i="2"/>
  <c r="DX108" i="2"/>
  <c r="CR98" i="2"/>
  <c r="CS98" i="2" s="1"/>
  <c r="DA97" i="2"/>
  <c r="KF283" i="2"/>
  <c r="KV283" i="2"/>
  <c r="KX283" i="2" s="1"/>
  <c r="GP97" i="2"/>
  <c r="GY97" i="2" s="1"/>
  <c r="GG98" i="2"/>
  <c r="GH97" i="2"/>
  <c r="DX280" i="2"/>
  <c r="AB97" i="2"/>
  <c r="Z98" i="2"/>
  <c r="HO82" i="2"/>
  <c r="IE82" i="2"/>
  <c r="DZ159" i="2"/>
  <c r="LE159" i="2"/>
  <c r="LG159" i="2" s="1"/>
  <c r="GN97" i="2"/>
  <c r="GL98" i="2"/>
  <c r="BY283" i="2"/>
  <c r="CA283" i="2" s="1"/>
  <c r="CA128" i="2"/>
  <c r="GZ292" i="2"/>
  <c r="IP283" i="2"/>
  <c r="FK98" i="2"/>
  <c r="FM97" i="2"/>
  <c r="FN97" i="2"/>
  <c r="FP97" i="2" s="1"/>
  <c r="IR283" i="2"/>
  <c r="DN128" i="2"/>
  <c r="HI283" i="2"/>
  <c r="GZ189" i="2"/>
  <c r="FE284" i="2"/>
  <c r="FG99" i="2"/>
  <c r="DE187" i="2"/>
  <c r="DX187" i="2"/>
  <c r="AN50" i="2"/>
  <c r="DX50" i="2"/>
  <c r="LF254" i="2"/>
  <c r="LE219" i="2"/>
  <c r="LG219" i="2" s="1"/>
  <c r="DZ219" i="2"/>
  <c r="KV82" i="2"/>
  <c r="KX82" i="2" s="1"/>
  <c r="GB189" i="2"/>
  <c r="EV284" i="2"/>
  <c r="EX99" i="2"/>
  <c r="FH283" i="2"/>
  <c r="FJ283" i="2" s="1"/>
  <c r="FJ128" i="2"/>
  <c r="AU98" i="2"/>
  <c r="AW97" i="2"/>
  <c r="HP99" i="2"/>
  <c r="HR98" i="2"/>
  <c r="AE97" i="2"/>
  <c r="AC98" i="2"/>
  <c r="IH283" i="2"/>
  <c r="IJ283" i="2" s="1"/>
  <c r="IJ128" i="2"/>
  <c r="BS98" i="2"/>
  <c r="BU97" i="2"/>
  <c r="ED284" i="2"/>
  <c r="EF99" i="2"/>
  <c r="GZ199" i="2"/>
  <c r="LE184" i="2"/>
  <c r="LG184" i="2" s="1"/>
  <c r="DZ184" i="2"/>
  <c r="GR284" i="2"/>
  <c r="GT99" i="2"/>
  <c r="EY284" i="2"/>
  <c r="FA99" i="2"/>
  <c r="AI284" i="2"/>
  <c r="AK99" i="2"/>
  <c r="IV127" i="2"/>
  <c r="G98" i="2"/>
  <c r="E99" i="2"/>
  <c r="IV140" i="2"/>
  <c r="LE140" i="2"/>
  <c r="LG140" i="2" s="1"/>
  <c r="BC98" i="2"/>
  <c r="BA99" i="2"/>
  <c r="BG98" i="2"/>
  <c r="BI98" i="2" s="1"/>
  <c r="FS283" i="2"/>
  <c r="FZ283" i="2"/>
  <c r="GB283" i="2" s="1"/>
  <c r="KI98" i="2"/>
  <c r="KG99" i="2"/>
  <c r="AF284" i="2"/>
  <c r="AH99" i="2"/>
  <c r="BQ98" i="2"/>
  <c r="CC97" i="2"/>
  <c r="DD97" i="2" s="1"/>
  <c r="DY97" i="2" s="1"/>
  <c r="DL283" i="2"/>
  <c r="DH283" i="2"/>
  <c r="HV98" i="2"/>
  <c r="HX97" i="2"/>
  <c r="LE118" i="2"/>
  <c r="LG118" i="2" s="1"/>
  <c r="DZ118" i="2"/>
  <c r="JQ97" i="2"/>
  <c r="JO98" i="2"/>
  <c r="JR98" i="2" s="1"/>
  <c r="JT98" i="2" s="1"/>
  <c r="JG97" i="2"/>
  <c r="IX98" i="2"/>
  <c r="IM98" i="2"/>
  <c r="IK99" i="2"/>
  <c r="IQ98" i="2"/>
  <c r="IS98" i="2" s="1"/>
  <c r="FG283" i="2"/>
  <c r="FN283" i="2"/>
  <c r="FP283" i="2" s="1"/>
  <c r="DZ61" i="2"/>
  <c r="LE61" i="2"/>
  <c r="LG61" i="2" s="1"/>
  <c r="DZ18" i="2"/>
  <c r="LE18" i="2"/>
  <c r="LG18" i="2" s="1"/>
  <c r="DB97" i="2"/>
  <c r="DN291" i="1"/>
  <c r="DY83" i="1"/>
  <c r="LO83" i="1" s="1"/>
  <c r="BI99" i="1"/>
  <c r="FV98" i="1"/>
  <c r="FT99" i="1"/>
  <c r="GX292" i="1"/>
  <c r="GZ100" i="1"/>
  <c r="W100" i="1"/>
  <c r="Y99" i="1"/>
  <c r="EP291" i="1"/>
  <c r="ER291" i="1" s="1"/>
  <c r="ER130" i="1"/>
  <c r="IJ123" i="1"/>
  <c r="IW123" i="1"/>
  <c r="IY123" i="1" s="1"/>
  <c r="CO98" i="1"/>
  <c r="CI99" i="1"/>
  <c r="CJ98" i="1"/>
  <c r="DZ114" i="1"/>
  <c r="LN114" i="1"/>
  <c r="LP114" i="1" s="1"/>
  <c r="LN194" i="1"/>
  <c r="LP194" i="1" s="1"/>
  <c r="DZ194" i="1"/>
  <c r="CB291" i="1"/>
  <c r="CD291" i="1" s="1"/>
  <c r="DM291" i="1"/>
  <c r="LN121" i="1"/>
  <c r="LP121" i="1" s="1"/>
  <c r="DZ121" i="1"/>
  <c r="DZ198" i="1"/>
  <c r="BY99" i="1"/>
  <c r="CA98" i="1"/>
  <c r="DX304" i="1"/>
  <c r="LN31" i="1"/>
  <c r="LP31" i="1" s="1"/>
  <c r="G100" i="1"/>
  <c r="GO98" i="1"/>
  <c r="GQ98" i="1" s="1"/>
  <c r="GF99" i="1"/>
  <c r="GH98" i="1"/>
  <c r="EI98" i="1"/>
  <c r="EG99" i="1"/>
  <c r="IY167" i="1"/>
  <c r="AC100" i="1"/>
  <c r="AE99" i="1"/>
  <c r="DZ185" i="1"/>
  <c r="LN185" i="1"/>
  <c r="LP185" i="1" s="1"/>
  <c r="CV98" i="1"/>
  <c r="CT99" i="1"/>
  <c r="JJ83" i="1"/>
  <c r="JA98" i="1"/>
  <c r="HR206" i="1"/>
  <c r="IH206" i="1"/>
  <c r="DZ149" i="1"/>
  <c r="AL99" i="1"/>
  <c r="J99" i="1"/>
  <c r="H100" i="1"/>
  <c r="EN98" i="1"/>
  <c r="HB98" i="1" s="1"/>
  <c r="EE99" i="1"/>
  <c r="GT99" i="1"/>
  <c r="GR100" i="1"/>
  <c r="DX120" i="1"/>
  <c r="IT99" i="1"/>
  <c r="IN100" i="1"/>
  <c r="IB99" i="1"/>
  <c r="ID98" i="1"/>
  <c r="HV100" i="1"/>
  <c r="HX99" i="1"/>
  <c r="IE99" i="1"/>
  <c r="LP90" i="1"/>
  <c r="LN107" i="1"/>
  <c r="LP107" i="1" s="1"/>
  <c r="DZ107" i="1"/>
  <c r="DE109" i="1"/>
  <c r="DX109" i="1"/>
  <c r="BI261" i="1"/>
  <c r="DC261" i="1"/>
  <c r="BP99" i="1"/>
  <c r="CB98" i="1"/>
  <c r="BR98" i="1"/>
  <c r="LN171" i="1"/>
  <c r="LP171" i="1" s="1"/>
  <c r="DZ171" i="1"/>
  <c r="AW98" i="1"/>
  <c r="AU99" i="1"/>
  <c r="AR99" i="1"/>
  <c r="AT98" i="1"/>
  <c r="DC98" i="1"/>
  <c r="IO99" i="1"/>
  <c r="IU98" i="1"/>
  <c r="IX98" i="1" s="1"/>
  <c r="AK98" i="1"/>
  <c r="AI99" i="1"/>
  <c r="IQ292" i="1"/>
  <c r="IS100" i="1"/>
  <c r="AL98" i="1"/>
  <c r="DO100" i="1"/>
  <c r="DQ99" i="1"/>
  <c r="JQ99" i="1"/>
  <c r="JO100" i="1"/>
  <c r="EB100" i="1"/>
  <c r="FR305" i="1"/>
  <c r="ER98" i="1"/>
  <c r="EP99" i="1"/>
  <c r="IY89" i="1"/>
  <c r="LO89" i="1"/>
  <c r="LP89" i="1" s="1"/>
  <c r="LN303" i="1"/>
  <c r="LP303" i="1" s="1"/>
  <c r="DZ303" i="1"/>
  <c r="GU292" i="1"/>
  <c r="GW100" i="1"/>
  <c r="IA98" i="1"/>
  <c r="HY99" i="1"/>
  <c r="LN23" i="1"/>
  <c r="LP23" i="1" s="1"/>
  <c r="DZ23" i="1"/>
  <c r="FY99" i="1"/>
  <c r="FW100" i="1"/>
  <c r="EY292" i="1"/>
  <c r="FA100" i="1"/>
  <c r="KG291" i="1"/>
  <c r="LE130" i="1"/>
  <c r="LG130" i="1" s="1"/>
  <c r="KI130" i="1"/>
  <c r="HW100" i="1"/>
  <c r="IF99" i="1"/>
  <c r="HR123" i="1"/>
  <c r="EJ99" i="1"/>
  <c r="EL98" i="1"/>
  <c r="GE98" i="1"/>
  <c r="GC99" i="1"/>
  <c r="DE129" i="1"/>
  <c r="DX129" i="1"/>
  <c r="DZ75" i="1"/>
  <c r="LN75" i="1"/>
  <c r="LP75" i="1" s="1"/>
  <c r="EX98" i="1"/>
  <c r="EV99" i="1"/>
  <c r="FB98" i="1"/>
  <c r="FD98" i="1" s="1"/>
  <c r="DT98" i="1"/>
  <c r="DR99" i="1"/>
  <c r="DZ127" i="1"/>
  <c r="LN127" i="1"/>
  <c r="LP127" i="1" s="1"/>
  <c r="LN56" i="1"/>
  <c r="LP56" i="1" s="1"/>
  <c r="DZ56" i="1"/>
  <c r="KJ292" i="1"/>
  <c r="KL100" i="1"/>
  <c r="DY206" i="1"/>
  <c r="LO206" i="1" s="1"/>
  <c r="GN99" i="1"/>
  <c r="GL100" i="1"/>
  <c r="GP99" i="1"/>
  <c r="GG100" i="1"/>
  <c r="AX291" i="1"/>
  <c r="AZ291" i="1" s="1"/>
  <c r="AZ130" i="1"/>
  <c r="IZ291" i="1"/>
  <c r="JB130" i="1"/>
  <c r="JI130" i="1"/>
  <c r="JK130" i="1" s="1"/>
  <c r="JN98" i="1"/>
  <c r="JU98" i="1"/>
  <c r="JW98" i="1" s="1"/>
  <c r="JL99" i="1"/>
  <c r="HM100" i="1"/>
  <c r="HO99" i="1"/>
  <c r="BJ100" i="1"/>
  <c r="BL99" i="1"/>
  <c r="DX300" i="1"/>
  <c r="AP99" i="1"/>
  <c r="AQ98" i="1"/>
  <c r="B100" i="1"/>
  <c r="EN291" i="1"/>
  <c r="HB291" i="1" s="1"/>
  <c r="DZ167" i="1"/>
  <c r="LN167" i="1"/>
  <c r="LP167" i="1" s="1"/>
  <c r="AZ99" i="1"/>
  <c r="AX100" i="1"/>
  <c r="IG83" i="1"/>
  <c r="LN106" i="1"/>
  <c r="LP106" i="1" s="1"/>
  <c r="LN192" i="1"/>
  <c r="LP192" i="1" s="1"/>
  <c r="DZ192" i="1"/>
  <c r="KX291" i="1"/>
  <c r="LB291" i="1"/>
  <c r="LD291" i="1" s="1"/>
  <c r="LJ98" i="1"/>
  <c r="LH99" i="1"/>
  <c r="LG123" i="1"/>
  <c r="KW100" i="1"/>
  <c r="LC99" i="1"/>
  <c r="LF99" i="1" s="1"/>
  <c r="DM98" i="1"/>
  <c r="DG99" i="1"/>
  <c r="DH98" i="1"/>
  <c r="DZ125" i="1"/>
  <c r="LN125" i="1"/>
  <c r="LP125" i="1" s="1"/>
  <c r="S100" i="1"/>
  <c r="IW304" i="1"/>
  <c r="IY304" i="1" s="1"/>
  <c r="FB291" i="1"/>
  <c r="FD291" i="1" s="1"/>
  <c r="LA98" i="1"/>
  <c r="KY99" i="1"/>
  <c r="DB83" i="1"/>
  <c r="DP292" i="1"/>
  <c r="DV100" i="1"/>
  <c r="CD83" i="1"/>
  <c r="FG99" i="1"/>
  <c r="FE100" i="1"/>
  <c r="JZ291" i="1"/>
  <c r="KD291" i="1"/>
  <c r="KF291" i="1" s="1"/>
  <c r="DC130" i="1"/>
  <c r="DE130" i="1" s="1"/>
  <c r="LN299" i="1"/>
  <c r="LP299" i="1" s="1"/>
  <c r="DZ299" i="1"/>
  <c r="DE178" i="1"/>
  <c r="DX178" i="1"/>
  <c r="IY113" i="1"/>
  <c r="LO113" i="1"/>
  <c r="LP113" i="1" s="1"/>
  <c r="HK100" i="1"/>
  <c r="HQ99" i="1"/>
  <c r="DZ206" i="1"/>
  <c r="CM98" i="1"/>
  <c r="CK99" i="1"/>
  <c r="CN98" i="1"/>
  <c r="CP98" i="1" s="1"/>
  <c r="DE221" i="1"/>
  <c r="DX221" i="1"/>
  <c r="HR98" i="1"/>
  <c r="LN49" i="1"/>
  <c r="LP49" i="1" s="1"/>
  <c r="DZ49" i="1"/>
  <c r="CW291" i="1"/>
  <c r="CY130" i="1"/>
  <c r="LN119" i="1"/>
  <c r="LP119" i="1" s="1"/>
  <c r="DZ119" i="1"/>
  <c r="BA292" i="1"/>
  <c r="JM292" i="1"/>
  <c r="JV100" i="1"/>
  <c r="BO98" i="1"/>
  <c r="BM99" i="1"/>
  <c r="FK100" i="1"/>
  <c r="FM99" i="1"/>
  <c r="DE233" i="1"/>
  <c r="DX233" i="1"/>
  <c r="BG291" i="1"/>
  <c r="BI291" i="1" s="1"/>
  <c r="GI100" i="1"/>
  <c r="GK99" i="1"/>
  <c r="AN83" i="1"/>
  <c r="CW292" i="1"/>
  <c r="CY100" i="1"/>
  <c r="FD304" i="1"/>
  <c r="HA304" i="1"/>
  <c r="HC304" i="1" s="1"/>
  <c r="JH99" i="1"/>
  <c r="JF100" i="1"/>
  <c r="LN155" i="1"/>
  <c r="LP155" i="1" s="1"/>
  <c r="DZ155" i="1"/>
  <c r="ET305" i="1"/>
  <c r="FC305" i="1" s="1"/>
  <c r="FC292" i="1"/>
  <c r="LP297" i="1"/>
  <c r="KV99" i="1"/>
  <c r="LB98" i="1"/>
  <c r="LD98" i="1" s="1"/>
  <c r="KX98" i="1"/>
  <c r="IJ198" i="1"/>
  <c r="IW198" i="1"/>
  <c r="IY198" i="1" s="1"/>
  <c r="JZ99" i="1"/>
  <c r="JX100" i="1"/>
  <c r="IJ147" i="1"/>
  <c r="IW147" i="1"/>
  <c r="T99" i="1"/>
  <c r="V98" i="1"/>
  <c r="EO130" i="1"/>
  <c r="IV98" i="1"/>
  <c r="IH83" i="1"/>
  <c r="BV292" i="1"/>
  <c r="BX100" i="1"/>
  <c r="II99" i="1"/>
  <c r="HH100" i="1"/>
  <c r="LN162" i="1"/>
  <c r="LP162" i="1" s="1"/>
  <c r="DZ162" i="1"/>
  <c r="EO98" i="1"/>
  <c r="AO292" i="1"/>
  <c r="JY100" i="1"/>
  <c r="KE99" i="1"/>
  <c r="HL99" i="1"/>
  <c r="HJ100" i="1"/>
  <c r="HP99" i="1"/>
  <c r="HR99" i="1" s="1"/>
  <c r="KU98" i="1"/>
  <c r="KS99" i="1"/>
  <c r="BF99" i="1"/>
  <c r="BD100" i="1"/>
  <c r="IJ43" i="1"/>
  <c r="IW43" i="1"/>
  <c r="IY43" i="1" s="1"/>
  <c r="LN14" i="1"/>
  <c r="LP14" i="1" s="1"/>
  <c r="FO99" i="1"/>
  <c r="FF100" i="1"/>
  <c r="IW194" i="1"/>
  <c r="IY194" i="1" s="1"/>
  <c r="KO98" i="1"/>
  <c r="KM99" i="1"/>
  <c r="LE98" i="1"/>
  <c r="LG98" i="1" s="1"/>
  <c r="DZ260" i="1"/>
  <c r="LN260" i="1"/>
  <c r="LP260" i="1" s="1"/>
  <c r="JY291" i="1"/>
  <c r="KE291" i="1" s="1"/>
  <c r="KE130" i="1"/>
  <c r="KF130" i="1" s="1"/>
  <c r="AN50" i="1"/>
  <c r="DX50" i="1"/>
  <c r="FH291" i="1"/>
  <c r="FJ130" i="1"/>
  <c r="FN130" i="1"/>
  <c r="FP130" i="1" s="1"/>
  <c r="FH99" i="1"/>
  <c r="FJ98" i="1"/>
  <c r="BS100" i="1"/>
  <c r="BU99" i="1"/>
  <c r="LN18" i="1"/>
  <c r="LP18" i="1" s="1"/>
  <c r="LM99" i="1"/>
  <c r="LK100" i="1"/>
  <c r="JC291" i="1"/>
  <c r="JE291" i="1" s="1"/>
  <c r="JE130" i="1"/>
  <c r="ES292" i="1"/>
  <c r="EU100" i="1"/>
  <c r="JB83" i="1"/>
  <c r="LN62" i="1"/>
  <c r="LP62" i="1" s="1"/>
  <c r="DZ248" i="1"/>
  <c r="LN248" i="1"/>
  <c r="LP248" i="1" s="1"/>
  <c r="FZ99" i="1"/>
  <c r="GB99" i="1" s="1"/>
  <c r="FQ100" i="1"/>
  <c r="FS99" i="1"/>
  <c r="HB261" i="1"/>
  <c r="GB261" i="1"/>
  <c r="IJ129" i="1"/>
  <c r="IW129" i="1"/>
  <c r="IY129" i="1" s="1"/>
  <c r="BQ99" i="1"/>
  <c r="CC98" i="1"/>
  <c r="DD98" i="1" s="1"/>
  <c r="FZ98" i="1"/>
  <c r="GB98" i="1" s="1"/>
  <c r="IJ149" i="1"/>
  <c r="IW149" i="1"/>
  <c r="IY149" i="1" s="1"/>
  <c r="HA98" i="1"/>
  <c r="HC98" i="1" s="1"/>
  <c r="KI304" i="1"/>
  <c r="LE304" i="1"/>
  <c r="LG304" i="1" s="1"/>
  <c r="HL291" i="1"/>
  <c r="HP291" i="1"/>
  <c r="LO201" i="1"/>
  <c r="LP201" i="1" s="1"/>
  <c r="DZ201" i="1"/>
  <c r="CH292" i="1"/>
  <c r="DF292" i="1"/>
  <c r="DA98" i="1"/>
  <c r="CR99" i="1"/>
  <c r="DC288" i="1"/>
  <c r="HA123" i="1"/>
  <c r="HC123" i="1" s="1"/>
  <c r="AB99" i="1"/>
  <c r="Z100" i="1"/>
  <c r="JI98" i="1"/>
  <c r="IZ99" i="1"/>
  <c r="JB98" i="1"/>
  <c r="LN231" i="1"/>
  <c r="LP231" i="1" s="1"/>
  <c r="DZ231" i="1"/>
  <c r="JR100" i="1"/>
  <c r="JT99" i="1"/>
  <c r="CG98" i="1"/>
  <c r="CE99" i="1"/>
  <c r="CS98" i="1"/>
  <c r="CZ98" i="1"/>
  <c r="DB98" i="1" s="1"/>
  <c r="CQ99" i="1"/>
  <c r="M98" i="1"/>
  <c r="K99" i="1"/>
  <c r="HE292" i="1"/>
  <c r="DK291" i="1"/>
  <c r="EI291" i="1"/>
  <c r="LH291" i="1"/>
  <c r="LJ291" i="1" s="1"/>
  <c r="LJ130" i="1"/>
  <c r="LN48" i="1"/>
  <c r="LP48" i="1" s="1"/>
  <c r="DZ48" i="1"/>
  <c r="DW291" i="1"/>
  <c r="GI291" i="1"/>
  <c r="GK130" i="1"/>
  <c r="GO130" i="1"/>
  <c r="GQ130" i="1" s="1"/>
  <c r="KP100" i="1"/>
  <c r="KR99" i="1"/>
  <c r="JK83" i="1"/>
  <c r="IW130" i="1"/>
  <c r="KG292" i="1"/>
  <c r="KI100" i="1"/>
  <c r="JC100" i="1"/>
  <c r="JE99" i="1"/>
  <c r="E291" i="1"/>
  <c r="G130" i="1"/>
  <c r="DE83" i="1"/>
  <c r="DE236" i="1"/>
  <c r="DX236" i="1"/>
  <c r="BB100" i="1"/>
  <c r="BH99" i="1"/>
  <c r="FU100" i="1"/>
  <c r="GA99" i="1"/>
  <c r="IK100" i="1"/>
  <c r="IM99" i="1"/>
  <c r="KH292" i="1"/>
  <c r="KC98" i="1"/>
  <c r="KA99" i="1"/>
  <c r="FT291" i="1"/>
  <c r="FV130" i="1"/>
  <c r="FZ130" i="1"/>
  <c r="GB130" i="1" s="1"/>
  <c r="DZ134" i="1"/>
  <c r="LN134" i="1"/>
  <c r="LP134" i="1" s="1"/>
  <c r="EC99" i="1"/>
  <c r="EA100" i="1"/>
  <c r="N100" i="1"/>
  <c r="P99" i="1"/>
  <c r="ED100" i="1"/>
  <c r="EF99" i="1"/>
  <c r="EM99" i="1"/>
  <c r="Q291" i="1"/>
  <c r="S130" i="1"/>
  <c r="AL130" i="1"/>
  <c r="AN130" i="1" s="1"/>
  <c r="JU291" i="1"/>
  <c r="JW291" i="1" s="1"/>
  <c r="IJ261" i="1"/>
  <c r="IW261" i="1"/>
  <c r="IY261" i="1" s="1"/>
  <c r="DZ97" i="1"/>
  <c r="LN97" i="1"/>
  <c r="LP97" i="1" s="1"/>
  <c r="IM291" i="1"/>
  <c r="IY50" i="1"/>
  <c r="DE76" i="1"/>
  <c r="DX76" i="1"/>
  <c r="DX123" i="1"/>
  <c r="DY291" i="1"/>
  <c r="LO291" i="1" s="1"/>
  <c r="LN226" i="1"/>
  <c r="LP226" i="1" s="1"/>
  <c r="DZ226" i="1"/>
  <c r="HI98" i="1"/>
  <c r="HG99" i="1"/>
  <c r="HS292" i="1"/>
  <c r="HU100" i="1"/>
  <c r="DZ115" i="1"/>
  <c r="LN115" i="1"/>
  <c r="LP115" i="1" s="1"/>
  <c r="IE98" i="1"/>
  <c r="IG98" i="1" s="1"/>
  <c r="HF99" i="1"/>
  <c r="HD100" i="1"/>
  <c r="IV291" i="1"/>
  <c r="DK98" i="1"/>
  <c r="DI99" i="1"/>
  <c r="DL98" i="1"/>
  <c r="DN98" i="1" s="1"/>
  <c r="LN65" i="1"/>
  <c r="LP65" i="1" s="1"/>
  <c r="DZ65" i="1"/>
  <c r="LN244" i="1"/>
  <c r="LP244" i="1" s="1"/>
  <c r="C99" i="1"/>
  <c r="HK291" i="1"/>
  <c r="HQ291" i="1" s="1"/>
  <c r="II291" i="1" s="1"/>
  <c r="IX291" i="1" s="1"/>
  <c r="HQ130" i="1"/>
  <c r="HL130" i="1"/>
  <c r="AH99" i="1"/>
  <c r="AF100" i="1"/>
  <c r="I99" i="1"/>
  <c r="AM98" i="1"/>
  <c r="DY98" i="1" s="1"/>
  <c r="IF98" i="2" l="1"/>
  <c r="LF97" i="2"/>
  <c r="AF297" i="2"/>
  <c r="AH297" i="2" s="1"/>
  <c r="AH284" i="2"/>
  <c r="EY297" i="2"/>
  <c r="FA297" i="2" s="1"/>
  <c r="FA284" i="2"/>
  <c r="DR297" i="2"/>
  <c r="BM297" i="2"/>
  <c r="BO297" i="2" s="1"/>
  <c r="BO284" i="2"/>
  <c r="KS98" i="2"/>
  <c r="KV98" i="2" s="1"/>
  <c r="KX98" i="2" s="1"/>
  <c r="KM99" i="2"/>
  <c r="KO98" i="2"/>
  <c r="CK284" i="2"/>
  <c r="CM99" i="2"/>
  <c r="ID97" i="2"/>
  <c r="CT297" i="2"/>
  <c r="CV297" i="2" s="1"/>
  <c r="CV284" i="2"/>
  <c r="AR297" i="2"/>
  <c r="AT297" i="2" s="1"/>
  <c r="JL284" i="2"/>
  <c r="JN99" i="2"/>
  <c r="HA297" i="2"/>
  <c r="T297" i="2"/>
  <c r="V297" i="2" s="1"/>
  <c r="V284" i="2"/>
  <c r="CQ284" i="2"/>
  <c r="CZ99" i="2"/>
  <c r="DF297" i="2"/>
  <c r="DL284" i="2"/>
  <c r="GK98" i="2"/>
  <c r="GI99" i="2"/>
  <c r="GO98" i="2"/>
  <c r="EO97" i="2"/>
  <c r="GX97" i="2"/>
  <c r="GZ97" i="2" s="1"/>
  <c r="CN99" i="2"/>
  <c r="EH284" i="2"/>
  <c r="EH297" i="2" s="1"/>
  <c r="EN283" i="2"/>
  <c r="GY283" i="2" s="1"/>
  <c r="LE226" i="2"/>
  <c r="LG226" i="2" s="1"/>
  <c r="DZ226" i="2"/>
  <c r="HP284" i="2"/>
  <c r="HR99" i="2"/>
  <c r="IK284" i="2"/>
  <c r="IQ99" i="2"/>
  <c r="IS99" i="2" s="1"/>
  <c r="IM99" i="2"/>
  <c r="KG284" i="2"/>
  <c r="KI99" i="2"/>
  <c r="DC97" i="2"/>
  <c r="DE97" i="2" s="1"/>
  <c r="GP98" i="2"/>
  <c r="GG99" i="2"/>
  <c r="GH98" i="2"/>
  <c r="FF284" i="2"/>
  <c r="FO99" i="2"/>
  <c r="IG283" i="2"/>
  <c r="IT283" i="2"/>
  <c r="IV283" i="2" s="1"/>
  <c r="FH284" i="2"/>
  <c r="KE284" i="2"/>
  <c r="AX284" i="2"/>
  <c r="AZ99" i="2"/>
  <c r="IS283" i="2"/>
  <c r="DG99" i="2"/>
  <c r="DM98" i="2"/>
  <c r="DN98" i="2" s="1"/>
  <c r="DH98" i="2"/>
  <c r="EE284" i="2"/>
  <c r="EN99" i="2"/>
  <c r="GQ128" i="2"/>
  <c r="GX128" i="2"/>
  <c r="JI284" i="2"/>
  <c r="JK99" i="2"/>
  <c r="F284" i="2"/>
  <c r="F297" i="2" s="1"/>
  <c r="DB98" i="2"/>
  <c r="GF297" i="2"/>
  <c r="EA284" i="2"/>
  <c r="EC99" i="2"/>
  <c r="DQ98" i="2"/>
  <c r="DO99" i="2"/>
  <c r="DU98" i="2"/>
  <c r="DI297" i="2"/>
  <c r="DK284" i="2"/>
  <c r="EU98" i="2"/>
  <c r="FB98" i="2"/>
  <c r="FD98" i="2" s="1"/>
  <c r="ES99" i="2"/>
  <c r="HX98" i="2"/>
  <c r="HV99" i="2"/>
  <c r="E284" i="2"/>
  <c r="G99" i="2"/>
  <c r="GR297" i="2"/>
  <c r="GT297" i="2" s="1"/>
  <c r="GT284" i="2"/>
  <c r="BU98" i="2"/>
  <c r="BS99" i="2"/>
  <c r="FM98" i="2"/>
  <c r="FK99" i="2"/>
  <c r="FN98" i="2"/>
  <c r="FP98" i="2" s="1"/>
  <c r="JV284" i="2"/>
  <c r="KB99" i="2"/>
  <c r="GU284" i="2"/>
  <c r="GW99" i="2"/>
  <c r="AN97" i="2"/>
  <c r="IH284" i="2"/>
  <c r="IJ99" i="2"/>
  <c r="IG296" i="2"/>
  <c r="IT296" i="2"/>
  <c r="IV296" i="2" s="1"/>
  <c r="BJ297" i="2"/>
  <c r="BL297" i="2" s="1"/>
  <c r="BL284" i="2"/>
  <c r="DZ147" i="2"/>
  <c r="LE147" i="2"/>
  <c r="LG147" i="2" s="1"/>
  <c r="LE292" i="2"/>
  <c r="LG292" i="2" s="1"/>
  <c r="DZ292" i="2"/>
  <c r="KC98" i="2"/>
  <c r="LE75" i="2"/>
  <c r="LG75" i="2" s="1"/>
  <c r="HJ297" i="2"/>
  <c r="HL297" i="2" s="1"/>
  <c r="HL284" i="2"/>
  <c r="FT297" i="2"/>
  <c r="FV297" i="2" s="1"/>
  <c r="FV284" i="2"/>
  <c r="EG99" i="2"/>
  <c r="EI98" i="2"/>
  <c r="EM98" i="2"/>
  <c r="DE128" i="2"/>
  <c r="DX128" i="2"/>
  <c r="CH297" i="2"/>
  <c r="CJ284" i="2"/>
  <c r="DJ284" i="2"/>
  <c r="DJ297" i="2" s="1"/>
  <c r="DM283" i="2"/>
  <c r="JH97" i="2"/>
  <c r="IV128" i="2"/>
  <c r="ED297" i="2"/>
  <c r="EF284" i="2"/>
  <c r="IX99" i="2"/>
  <c r="JG98" i="2"/>
  <c r="AW98" i="2"/>
  <c r="AU99" i="2"/>
  <c r="FE297" i="2"/>
  <c r="FG284" i="2"/>
  <c r="IG82" i="2"/>
  <c r="IT82" i="2"/>
  <c r="IV82" i="2" s="1"/>
  <c r="K99" i="2"/>
  <c r="M98" i="2"/>
  <c r="AL98" i="2"/>
  <c r="CB283" i="2"/>
  <c r="CD283" i="2" s="1"/>
  <c r="CE297" i="2"/>
  <c r="CG297" i="2" s="1"/>
  <c r="CG284" i="2"/>
  <c r="CI284" i="2"/>
  <c r="CO99" i="2"/>
  <c r="GX283" i="2"/>
  <c r="HB99" i="2"/>
  <c r="IU98" i="2"/>
  <c r="HC98" i="2"/>
  <c r="GK283" i="2"/>
  <c r="GO283" i="2"/>
  <c r="GQ283" i="2" s="1"/>
  <c r="JU284" i="2"/>
  <c r="JW99" i="2"/>
  <c r="KA99" i="2"/>
  <c r="Y98" i="2"/>
  <c r="W99" i="2"/>
  <c r="AP284" i="2"/>
  <c r="AQ284" i="2" s="1"/>
  <c r="BD297" i="2"/>
  <c r="BF297" i="2" s="1"/>
  <c r="JC284" i="2"/>
  <c r="JE99" i="2"/>
  <c r="IG128" i="2"/>
  <c r="DN283" i="2"/>
  <c r="HY284" i="2"/>
  <c r="IA99" i="2"/>
  <c r="JJ297" i="2"/>
  <c r="JS297" i="2" s="1"/>
  <c r="JS284" i="2"/>
  <c r="AS284" i="2"/>
  <c r="AS297" i="2" s="1"/>
  <c r="DD283" i="2"/>
  <c r="DY283" i="2" s="1"/>
  <c r="LF283" i="2" s="1"/>
  <c r="C99" i="2"/>
  <c r="DY98" i="2"/>
  <c r="LF98" i="2" s="1"/>
  <c r="D98" i="2"/>
  <c r="KD99" i="2"/>
  <c r="KF98" i="2"/>
  <c r="IL297" i="2"/>
  <c r="IR297" i="2" s="1"/>
  <c r="IR284" i="2"/>
  <c r="FR297" i="2"/>
  <c r="GA297" i="2" s="1"/>
  <c r="GA284" i="2"/>
  <c r="EI283" i="2"/>
  <c r="AO297" i="2"/>
  <c r="B297" i="2"/>
  <c r="AT283" i="2"/>
  <c r="IW99" i="2"/>
  <c r="IY98" i="2"/>
  <c r="JF98" i="2"/>
  <c r="EP99" i="2"/>
  <c r="ER98" i="2"/>
  <c r="JO99" i="2"/>
  <c r="JQ98" i="2"/>
  <c r="AE98" i="2"/>
  <c r="AC99" i="2"/>
  <c r="DZ50" i="2"/>
  <c r="LE50" i="2"/>
  <c r="LG50" i="2" s="1"/>
  <c r="Z99" i="2"/>
  <c r="AB98" i="2"/>
  <c r="DZ164" i="2"/>
  <c r="LE164" i="2"/>
  <c r="LG164" i="2" s="1"/>
  <c r="I297" i="2"/>
  <c r="AM297" i="2" s="1"/>
  <c r="AM284" i="2"/>
  <c r="DZ199" i="2"/>
  <c r="LE199" i="2"/>
  <c r="LG199" i="2" s="1"/>
  <c r="JX284" i="2"/>
  <c r="JZ99" i="2"/>
  <c r="BV284" i="2"/>
  <c r="BX99" i="2"/>
  <c r="P98" i="2"/>
  <c r="N99" i="2"/>
  <c r="IU283" i="2"/>
  <c r="HD297" i="2"/>
  <c r="HF284" i="2"/>
  <c r="IN284" i="2"/>
  <c r="IP99" i="2"/>
  <c r="BE284" i="2"/>
  <c r="BE297" i="2" s="1"/>
  <c r="BF283" i="2"/>
  <c r="BH283" i="2"/>
  <c r="BI283" i="2" s="1"/>
  <c r="CC98" i="2"/>
  <c r="DD98" i="2" s="1"/>
  <c r="BQ99" i="2"/>
  <c r="BA284" i="2"/>
  <c r="BG99" i="2"/>
  <c r="BI99" i="2" s="1"/>
  <c r="BC99" i="2"/>
  <c r="AI297" i="2"/>
  <c r="AK297" i="2" s="1"/>
  <c r="AK284" i="2"/>
  <c r="DA98" i="2"/>
  <c r="CR99" i="2"/>
  <c r="IU121" i="2"/>
  <c r="IV121" i="2" s="1"/>
  <c r="IG121" i="2"/>
  <c r="DS99" i="2"/>
  <c r="DT98" i="2"/>
  <c r="DV98" i="2"/>
  <c r="HO97" i="2"/>
  <c r="IE97" i="2"/>
  <c r="LA98" i="2"/>
  <c r="KY99" i="2"/>
  <c r="H297" i="2"/>
  <c r="J284" i="2"/>
  <c r="IZ297" i="2"/>
  <c r="JB297" i="2" s="1"/>
  <c r="JB284" i="2"/>
  <c r="FW297" i="2"/>
  <c r="FY297" i="2" s="1"/>
  <c r="FY284" i="2"/>
  <c r="Q284" i="2"/>
  <c r="S99" i="2"/>
  <c r="CW284" i="2"/>
  <c r="CY99" i="2"/>
  <c r="LE254" i="2"/>
  <c r="LG254" i="2" s="1"/>
  <c r="DZ254" i="2"/>
  <c r="KJ297" i="2"/>
  <c r="KL297" i="2" s="1"/>
  <c r="KL284" i="2"/>
  <c r="DP297" i="2"/>
  <c r="GY98" i="2"/>
  <c r="EB99" i="2"/>
  <c r="HE284" i="2"/>
  <c r="ET297" i="2"/>
  <c r="FC297" i="2" s="1"/>
  <c r="FC284" i="2"/>
  <c r="EJ297" i="2"/>
  <c r="EL297" i="2" s="1"/>
  <c r="EL284" i="2"/>
  <c r="KN99" i="2"/>
  <c r="KT98" i="2"/>
  <c r="KW98" i="2" s="1"/>
  <c r="EV297" i="2"/>
  <c r="EX297" i="2" s="1"/>
  <c r="EX284" i="2"/>
  <c r="DZ187" i="2"/>
  <c r="LE187" i="2"/>
  <c r="LG187" i="2" s="1"/>
  <c r="GL99" i="2"/>
  <c r="GN98" i="2"/>
  <c r="DZ280" i="2"/>
  <c r="LE280" i="2"/>
  <c r="LG280" i="2" s="1"/>
  <c r="LE108" i="2"/>
  <c r="LG108" i="2" s="1"/>
  <c r="DZ108" i="2"/>
  <c r="DE82" i="2"/>
  <c r="DX82" i="2"/>
  <c r="BB297" i="2"/>
  <c r="BH297" i="2" s="1"/>
  <c r="BH284" i="2"/>
  <c r="BY284" i="2"/>
  <c r="CA99" i="2"/>
  <c r="HI98" i="2"/>
  <c r="HG99" i="2"/>
  <c r="HM98" i="2"/>
  <c r="CB98" i="2"/>
  <c r="CD98" i="2" s="1"/>
  <c r="BR98" i="2"/>
  <c r="BP99" i="2"/>
  <c r="LD98" i="2"/>
  <c r="LB99" i="2"/>
  <c r="IC98" i="2"/>
  <c r="HT99" i="2"/>
  <c r="HS99" i="2"/>
  <c r="HU98" i="2"/>
  <c r="IB98" i="2"/>
  <c r="ID98" i="2" s="1"/>
  <c r="FS98" i="2"/>
  <c r="FZ98" i="2"/>
  <c r="GB98" i="2" s="1"/>
  <c r="FQ99" i="2"/>
  <c r="KP297" i="2"/>
  <c r="KR297" i="2" s="1"/>
  <c r="KR284" i="2"/>
  <c r="GC297" i="2"/>
  <c r="GE297" i="2" s="1"/>
  <c r="GE284" i="2"/>
  <c r="DZ121" i="2"/>
  <c r="LE121" i="2"/>
  <c r="EC98" i="2"/>
  <c r="HH284" i="2"/>
  <c r="HN99" i="2"/>
  <c r="DZ296" i="2"/>
  <c r="GY128" i="2"/>
  <c r="LF128" i="2" s="1"/>
  <c r="EO128" i="2"/>
  <c r="LO98" i="1"/>
  <c r="KH305" i="1"/>
  <c r="FJ99" i="1"/>
  <c r="FH100" i="1"/>
  <c r="JX292" i="1"/>
  <c r="JZ100" i="1"/>
  <c r="KD100" i="1"/>
  <c r="KF100" i="1" s="1"/>
  <c r="GG292" i="1"/>
  <c r="GP100" i="1"/>
  <c r="EL99" i="1"/>
  <c r="EJ100" i="1"/>
  <c r="IO100" i="1"/>
  <c r="IU99" i="1"/>
  <c r="IX99" i="1" s="1"/>
  <c r="CG99" i="1"/>
  <c r="CE100" i="1"/>
  <c r="GU305" i="1"/>
  <c r="GW305" i="1" s="1"/>
  <c r="GW292" i="1"/>
  <c r="DE98" i="1"/>
  <c r="II130" i="1"/>
  <c r="HR130" i="1"/>
  <c r="DK99" i="1"/>
  <c r="DI100" i="1"/>
  <c r="DL99" i="1"/>
  <c r="ED292" i="1"/>
  <c r="IK292" i="1"/>
  <c r="IM100" i="1"/>
  <c r="DX130" i="1"/>
  <c r="GK291" i="1"/>
  <c r="GO291" i="1"/>
  <c r="GQ291" i="1" s="1"/>
  <c r="Z292" i="1"/>
  <c r="AB100" i="1"/>
  <c r="DF305" i="1"/>
  <c r="LK292" i="1"/>
  <c r="LM100" i="1"/>
  <c r="BO99" i="1"/>
  <c r="BM100" i="1"/>
  <c r="KY100" i="1"/>
  <c r="LA99" i="1"/>
  <c r="GL292" i="1"/>
  <c r="GN100" i="1"/>
  <c r="FW292" i="1"/>
  <c r="FY100" i="1"/>
  <c r="BR99" i="1"/>
  <c r="BP100" i="1"/>
  <c r="CB99" i="1"/>
  <c r="IG99" i="1"/>
  <c r="LN120" i="1"/>
  <c r="LP120" i="1" s="1"/>
  <c r="DZ120" i="1"/>
  <c r="LN149" i="1"/>
  <c r="LP149" i="1" s="1"/>
  <c r="GH99" i="1"/>
  <c r="GO99" i="1"/>
  <c r="GQ99" i="1" s="1"/>
  <c r="GF100" i="1"/>
  <c r="HA130" i="1"/>
  <c r="HC130" i="1" s="1"/>
  <c r="LJ99" i="1"/>
  <c r="LH100" i="1"/>
  <c r="JN99" i="1"/>
  <c r="JU99" i="1"/>
  <c r="JW99" i="1" s="1"/>
  <c r="JL100" i="1"/>
  <c r="JK98" i="1"/>
  <c r="BQ100" i="1"/>
  <c r="CC99" i="1"/>
  <c r="HJ292" i="1"/>
  <c r="HL100" i="1"/>
  <c r="HP100" i="1"/>
  <c r="HR100" i="1" s="1"/>
  <c r="LN123" i="1"/>
  <c r="LP123" i="1" s="1"/>
  <c r="DZ123" i="1"/>
  <c r="HE305" i="1"/>
  <c r="FJ291" i="1"/>
  <c r="FN291" i="1"/>
  <c r="KO99" i="1"/>
  <c r="KM100" i="1"/>
  <c r="HH292" i="1"/>
  <c r="V99" i="1"/>
  <c r="T100" i="1"/>
  <c r="CM99" i="1"/>
  <c r="CK100" i="1"/>
  <c r="CN99" i="1"/>
  <c r="DZ178" i="1"/>
  <c r="LN178" i="1"/>
  <c r="LP178" i="1" s="1"/>
  <c r="FE292" i="1"/>
  <c r="FG100" i="1"/>
  <c r="FN100" i="1"/>
  <c r="DG100" i="1"/>
  <c r="DM99" i="1"/>
  <c r="DH99" i="1"/>
  <c r="LN300" i="1"/>
  <c r="LP300" i="1" s="1"/>
  <c r="DZ300" i="1"/>
  <c r="DZ129" i="1"/>
  <c r="LN129" i="1"/>
  <c r="LP129" i="1" s="1"/>
  <c r="HW292" i="1"/>
  <c r="IF100" i="1"/>
  <c r="EB292" i="1"/>
  <c r="IQ305" i="1"/>
  <c r="IS305" i="1" s="1"/>
  <c r="IS292" i="1"/>
  <c r="AT99" i="1"/>
  <c r="AR100" i="1"/>
  <c r="DC99" i="1"/>
  <c r="DE261" i="1"/>
  <c r="DX261" i="1"/>
  <c r="GR292" i="1"/>
  <c r="GT100" i="1"/>
  <c r="LN198" i="1"/>
  <c r="LP198" i="1" s="1"/>
  <c r="LN221" i="1"/>
  <c r="LP221" i="1" s="1"/>
  <c r="DZ221" i="1"/>
  <c r="AX292" i="1"/>
  <c r="AZ100" i="1"/>
  <c r="CV99" i="1"/>
  <c r="CT100" i="1"/>
  <c r="CW305" i="1"/>
  <c r="CY305" i="1" s="1"/>
  <c r="CY292" i="1"/>
  <c r="HS305" i="1"/>
  <c r="HU305" i="1" s="1"/>
  <c r="HU292" i="1"/>
  <c r="LN76" i="1"/>
  <c r="LP76" i="1" s="1"/>
  <c r="DZ76" i="1"/>
  <c r="N292" i="1"/>
  <c r="P100" i="1"/>
  <c r="FV291" i="1"/>
  <c r="FZ291" i="1"/>
  <c r="GB291" i="1" s="1"/>
  <c r="FU292" i="1"/>
  <c r="GA100" i="1"/>
  <c r="G291" i="1"/>
  <c r="M99" i="1"/>
  <c r="K100" i="1"/>
  <c r="JR292" i="1"/>
  <c r="JT100" i="1"/>
  <c r="DZ50" i="1"/>
  <c r="LN50" i="1"/>
  <c r="LP50" i="1" s="1"/>
  <c r="BD292" i="1"/>
  <c r="BF100" i="1"/>
  <c r="JY292" i="1"/>
  <c r="KE100" i="1"/>
  <c r="IY147" i="1"/>
  <c r="LN147" i="1"/>
  <c r="LP147" i="1" s="1"/>
  <c r="JF292" i="1"/>
  <c r="JH100" i="1"/>
  <c r="GI292" i="1"/>
  <c r="GK100" i="1"/>
  <c r="CY291" i="1"/>
  <c r="CZ291" i="1"/>
  <c r="FN99" i="1"/>
  <c r="FP99" i="1" s="1"/>
  <c r="DT99" i="1"/>
  <c r="DR100" i="1"/>
  <c r="EO291" i="1"/>
  <c r="JO292" i="1"/>
  <c r="JQ100" i="1"/>
  <c r="AK99" i="1"/>
  <c r="AI100" i="1"/>
  <c r="AU100" i="1"/>
  <c r="AW99" i="1"/>
  <c r="HV292" i="1"/>
  <c r="HX100" i="1"/>
  <c r="IJ206" i="1"/>
  <c r="IW206" i="1"/>
  <c r="W292" i="1"/>
  <c r="Y100" i="1"/>
  <c r="HK292" i="1"/>
  <c r="HQ100" i="1"/>
  <c r="II100" i="1" s="1"/>
  <c r="KG305" i="1"/>
  <c r="KI292" i="1"/>
  <c r="HG100" i="1"/>
  <c r="IH99" i="1"/>
  <c r="HI99" i="1"/>
  <c r="KA100" i="1"/>
  <c r="KC99" i="1"/>
  <c r="DE288" i="1"/>
  <c r="DX288" i="1"/>
  <c r="CH305" i="1"/>
  <c r="HC261" i="1"/>
  <c r="LO261" i="1"/>
  <c r="JM305" i="1"/>
  <c r="JV305" i="1" s="1"/>
  <c r="JV292" i="1"/>
  <c r="BJ292" i="1"/>
  <c r="BL100" i="1"/>
  <c r="JB291" i="1"/>
  <c r="JI291" i="1"/>
  <c r="JK291" i="1" s="1"/>
  <c r="GE99" i="1"/>
  <c r="GC100" i="1"/>
  <c r="LN109" i="1"/>
  <c r="LP109" i="1" s="1"/>
  <c r="DZ109" i="1"/>
  <c r="EE100" i="1"/>
  <c r="EF100" i="1" s="1"/>
  <c r="EN99" i="1"/>
  <c r="HB99" i="1" s="1"/>
  <c r="AC292" i="1"/>
  <c r="AE100" i="1"/>
  <c r="E292" i="1"/>
  <c r="CI100" i="1"/>
  <c r="CO99" i="1"/>
  <c r="CJ99" i="1"/>
  <c r="BA305" i="1"/>
  <c r="DO292" i="1"/>
  <c r="DU100" i="1"/>
  <c r="DW100" i="1" s="1"/>
  <c r="DQ100" i="1"/>
  <c r="IP99" i="1"/>
  <c r="EY305" i="1"/>
  <c r="FA305" i="1" s="1"/>
  <c r="FA292" i="1"/>
  <c r="I100" i="1"/>
  <c r="AM99" i="1"/>
  <c r="HD292" i="1"/>
  <c r="HF100" i="1"/>
  <c r="EA292" i="1"/>
  <c r="EC100" i="1"/>
  <c r="BB292" i="1"/>
  <c r="BH100" i="1"/>
  <c r="JC292" i="1"/>
  <c r="JE100" i="1"/>
  <c r="KP292" i="1"/>
  <c r="KR100" i="1"/>
  <c r="CQ100" i="1"/>
  <c r="CS99" i="1"/>
  <c r="CZ99" i="1"/>
  <c r="DA99" i="1"/>
  <c r="CR100" i="1"/>
  <c r="BS292" i="1"/>
  <c r="BU100" i="1"/>
  <c r="FF292" i="1"/>
  <c r="FO100" i="1"/>
  <c r="KU99" i="1"/>
  <c r="KS100" i="1"/>
  <c r="BV305" i="1"/>
  <c r="BX305" i="1" s="1"/>
  <c r="BX292" i="1"/>
  <c r="LN43" i="1"/>
  <c r="LP43" i="1" s="1"/>
  <c r="KX99" i="1"/>
  <c r="KV100" i="1"/>
  <c r="LB99" i="1"/>
  <c r="LD99" i="1" s="1"/>
  <c r="DZ233" i="1"/>
  <c r="LN233" i="1"/>
  <c r="LP233" i="1" s="1"/>
  <c r="BG100" i="1"/>
  <c r="BI100" i="1" s="1"/>
  <c r="KW292" i="1"/>
  <c r="LC100" i="1"/>
  <c r="LF100" i="1" s="1"/>
  <c r="B292" i="1"/>
  <c r="KJ305" i="1"/>
  <c r="KL305" i="1" s="1"/>
  <c r="KL292" i="1"/>
  <c r="IA99" i="1"/>
  <c r="HY100" i="1"/>
  <c r="IE100" i="1" s="1"/>
  <c r="IG100" i="1" s="1"/>
  <c r="ER99" i="1"/>
  <c r="EP100" i="1"/>
  <c r="ID99" i="1"/>
  <c r="IB100" i="1"/>
  <c r="JA99" i="1"/>
  <c r="JJ98" i="1"/>
  <c r="GX305" i="1"/>
  <c r="GZ305" i="1" s="1"/>
  <c r="GZ292" i="1"/>
  <c r="DZ83" i="1"/>
  <c r="JI99" i="1"/>
  <c r="IZ100" i="1"/>
  <c r="HR291" i="1"/>
  <c r="IH291" i="1"/>
  <c r="DP305" i="1"/>
  <c r="DV305" i="1" s="1"/>
  <c r="DV292" i="1"/>
  <c r="FK292" i="1"/>
  <c r="FM100" i="1"/>
  <c r="DD99" i="1"/>
  <c r="AP100" i="1"/>
  <c r="AQ99" i="1"/>
  <c r="AN98" i="1"/>
  <c r="DX98" i="1"/>
  <c r="CD98" i="1"/>
  <c r="AN99" i="1"/>
  <c r="BY100" i="1"/>
  <c r="CA99" i="1"/>
  <c r="C100" i="1"/>
  <c r="D100" i="1" s="1"/>
  <c r="DY99" i="1"/>
  <c r="AF292" i="1"/>
  <c r="AH100" i="1"/>
  <c r="IH98" i="1"/>
  <c r="S291" i="1"/>
  <c r="AL291" i="1"/>
  <c r="AN291" i="1" s="1"/>
  <c r="DZ236" i="1"/>
  <c r="LN236" i="1"/>
  <c r="LP236" i="1" s="1"/>
  <c r="FQ292" i="1"/>
  <c r="FS100" i="1"/>
  <c r="ES305" i="1"/>
  <c r="EU292" i="1"/>
  <c r="AO305" i="1"/>
  <c r="IJ83" i="1"/>
  <c r="IW83" i="1"/>
  <c r="KD99" i="1"/>
  <c r="KF99" i="1" s="1"/>
  <c r="BC100" i="1"/>
  <c r="Q292" i="1"/>
  <c r="D99" i="1"/>
  <c r="HM292" i="1"/>
  <c r="HO100" i="1"/>
  <c r="EX99" i="1"/>
  <c r="EV100" i="1"/>
  <c r="FB99" i="1"/>
  <c r="FD99" i="1" s="1"/>
  <c r="KI291" i="1"/>
  <c r="LE291" i="1"/>
  <c r="LG291" i="1" s="1"/>
  <c r="DU99" i="1"/>
  <c r="DW99" i="1" s="1"/>
  <c r="IN292" i="1"/>
  <c r="IT100" i="1"/>
  <c r="IP100" i="1"/>
  <c r="H292" i="1"/>
  <c r="AL100" i="1"/>
  <c r="J100" i="1"/>
  <c r="EI99" i="1"/>
  <c r="EG100" i="1"/>
  <c r="LN304" i="1"/>
  <c r="LP304" i="1" s="1"/>
  <c r="DZ304" i="1"/>
  <c r="FV99" i="1"/>
  <c r="FT100" i="1"/>
  <c r="FZ100" i="1" s="1"/>
  <c r="GB100" i="1" s="1"/>
  <c r="JO284" i="2" l="1"/>
  <c r="JR284" i="2" s="1"/>
  <c r="JT284" i="2" s="1"/>
  <c r="JQ99" i="2"/>
  <c r="HS284" i="2"/>
  <c r="HU99" i="2"/>
  <c r="IB99" i="2"/>
  <c r="ID99" i="2" s="1"/>
  <c r="LE296" i="2"/>
  <c r="LG296" i="2" s="1"/>
  <c r="HT284" i="2"/>
  <c r="IC99" i="2"/>
  <c r="IF99" i="2" s="1"/>
  <c r="HG284" i="2"/>
  <c r="HI99" i="2"/>
  <c r="HM99" i="2"/>
  <c r="IG97" i="2"/>
  <c r="IT97" i="2"/>
  <c r="IV97" i="2" s="1"/>
  <c r="Z284" i="2"/>
  <c r="AB99" i="2"/>
  <c r="EP284" i="2"/>
  <c r="ER99" i="2"/>
  <c r="JC297" i="2"/>
  <c r="JE297" i="2" s="1"/>
  <c r="JE284" i="2"/>
  <c r="KC99" i="2"/>
  <c r="GZ283" i="2"/>
  <c r="AU284" i="2"/>
  <c r="AW99" i="2"/>
  <c r="EO98" i="2"/>
  <c r="GX98" i="2"/>
  <c r="GZ98" i="2" s="1"/>
  <c r="JV297" i="2"/>
  <c r="KB297" i="2" s="1"/>
  <c r="KB284" i="2"/>
  <c r="DK297" i="2"/>
  <c r="GZ128" i="2"/>
  <c r="FF297" i="2"/>
  <c r="FO297" i="2" s="1"/>
  <c r="FO284" i="2"/>
  <c r="CP99" i="2"/>
  <c r="DL297" i="2"/>
  <c r="CR284" i="2"/>
  <c r="DA99" i="2"/>
  <c r="DB99" i="2" s="1"/>
  <c r="HB284" i="2"/>
  <c r="IU99" i="2"/>
  <c r="HC99" i="2"/>
  <c r="DC98" i="2"/>
  <c r="DE98" i="2" s="1"/>
  <c r="HE297" i="2"/>
  <c r="JH98" i="2"/>
  <c r="BF284" i="2"/>
  <c r="EO283" i="2"/>
  <c r="K284" i="2"/>
  <c r="M99" i="2"/>
  <c r="AL99" i="2"/>
  <c r="E297" i="2"/>
  <c r="G297" i="2" s="1"/>
  <c r="G284" i="2"/>
  <c r="DW98" i="2"/>
  <c r="AX297" i="2"/>
  <c r="AZ297" i="2" s="1"/>
  <c r="AZ284" i="2"/>
  <c r="IK297" i="2"/>
  <c r="IQ284" i="2"/>
  <c r="IS284" i="2" s="1"/>
  <c r="IM284" i="2"/>
  <c r="EB284" i="2"/>
  <c r="EC284" i="2" s="1"/>
  <c r="GY99" i="2"/>
  <c r="LF121" i="2"/>
  <c r="JU297" i="2"/>
  <c r="JW284" i="2"/>
  <c r="KA284" i="2"/>
  <c r="KC284" i="2" s="1"/>
  <c r="EG284" i="2"/>
  <c r="EI99" i="2"/>
  <c r="EM99" i="2"/>
  <c r="IH297" i="2"/>
  <c r="IJ297" i="2" s="1"/>
  <c r="IJ284" i="2"/>
  <c r="FK284" i="2"/>
  <c r="FM99" i="2"/>
  <c r="FN99" i="2"/>
  <c r="FP99" i="2" s="1"/>
  <c r="HV284" i="2"/>
  <c r="HX99" i="2"/>
  <c r="DO284" i="2"/>
  <c r="DQ99" i="2"/>
  <c r="DU99" i="2"/>
  <c r="GG284" i="2"/>
  <c r="GP99" i="2"/>
  <c r="GH99" i="2"/>
  <c r="CS99" i="2"/>
  <c r="CK297" i="2"/>
  <c r="CM297" i="2" s="1"/>
  <c r="CM284" i="2"/>
  <c r="BQ284" i="2"/>
  <c r="CC99" i="2"/>
  <c r="HH297" i="2"/>
  <c r="HN297" i="2" s="1"/>
  <c r="HN284" i="2"/>
  <c r="FQ284" i="2"/>
  <c r="FS99" i="2"/>
  <c r="FZ99" i="2"/>
  <c r="GB99" i="2" s="1"/>
  <c r="LB284" i="2"/>
  <c r="LD99" i="2"/>
  <c r="N284" i="2"/>
  <c r="P99" i="2"/>
  <c r="BY297" i="2"/>
  <c r="CA297" i="2" s="1"/>
  <c r="CA284" i="2"/>
  <c r="KN284" i="2"/>
  <c r="KT99" i="2"/>
  <c r="KW99" i="2" s="1"/>
  <c r="AC284" i="2"/>
  <c r="AE99" i="2"/>
  <c r="IW284" i="2"/>
  <c r="IY99" i="2"/>
  <c r="JF99" i="2"/>
  <c r="AQ297" i="2"/>
  <c r="KD284" i="2"/>
  <c r="KF99" i="2"/>
  <c r="CI297" i="2"/>
  <c r="CO297" i="2" s="1"/>
  <c r="CO284" i="2"/>
  <c r="IX284" i="2"/>
  <c r="JG99" i="2"/>
  <c r="CN284" i="2"/>
  <c r="CP284" i="2" s="1"/>
  <c r="DX97" i="2"/>
  <c r="EE297" i="2"/>
  <c r="EN297" i="2" s="1"/>
  <c r="EN284" i="2"/>
  <c r="KE297" i="2"/>
  <c r="HP297" i="2"/>
  <c r="HR297" i="2" s="1"/>
  <c r="HR284" i="2"/>
  <c r="GQ98" i="2"/>
  <c r="CQ297" i="2"/>
  <c r="CS284" i="2"/>
  <c r="CZ284" i="2"/>
  <c r="JL297" i="2"/>
  <c r="JN297" i="2" s="1"/>
  <c r="JN284" i="2"/>
  <c r="LE82" i="2"/>
  <c r="LG82" i="2" s="1"/>
  <c r="DZ82" i="2"/>
  <c r="LG121" i="2"/>
  <c r="BP284" i="2"/>
  <c r="CB99" i="2"/>
  <c r="CD99" i="2" s="1"/>
  <c r="BR99" i="2"/>
  <c r="CW297" i="2"/>
  <c r="CY297" i="2" s="1"/>
  <c r="CY284" i="2"/>
  <c r="DS284" i="2"/>
  <c r="DT99" i="2"/>
  <c r="DV99" i="2"/>
  <c r="DC283" i="2"/>
  <c r="HY297" i="2"/>
  <c r="IA297" i="2" s="1"/>
  <c r="IA284" i="2"/>
  <c r="BS284" i="2"/>
  <c r="BU99" i="2"/>
  <c r="ES284" i="2"/>
  <c r="EU99" i="2"/>
  <c r="FB99" i="2"/>
  <c r="FD99" i="2" s="1"/>
  <c r="FH297" i="2"/>
  <c r="FJ297" i="2" s="1"/>
  <c r="FJ284" i="2"/>
  <c r="GI284" i="2"/>
  <c r="GK99" i="2"/>
  <c r="GO99" i="2"/>
  <c r="GQ99" i="2" s="1"/>
  <c r="AT284" i="2"/>
  <c r="KM284" i="2"/>
  <c r="KO99" i="2"/>
  <c r="KS99" i="2"/>
  <c r="KU99" i="2" s="1"/>
  <c r="GL284" i="2"/>
  <c r="GN99" i="2"/>
  <c r="J297" i="2"/>
  <c r="BA297" i="2"/>
  <c r="BG284" i="2"/>
  <c r="BI284" i="2" s="1"/>
  <c r="BC284" i="2"/>
  <c r="IN297" i="2"/>
  <c r="IP297" i="2" s="1"/>
  <c r="IP284" i="2"/>
  <c r="BV297" i="2"/>
  <c r="BX297" i="2" s="1"/>
  <c r="BX284" i="2"/>
  <c r="AP297" i="2"/>
  <c r="CN297" i="2"/>
  <c r="CP297" i="2" s="1"/>
  <c r="CJ297" i="2"/>
  <c r="JR99" i="2"/>
  <c r="JT99" i="2" s="1"/>
  <c r="KU98" i="2"/>
  <c r="Q297" i="2"/>
  <c r="S297" i="2" s="1"/>
  <c r="S284" i="2"/>
  <c r="KY284" i="2"/>
  <c r="LA99" i="2"/>
  <c r="C284" i="2"/>
  <c r="D99" i="2"/>
  <c r="W284" i="2"/>
  <c r="Y99" i="2"/>
  <c r="EF297" i="2"/>
  <c r="DZ128" i="2"/>
  <c r="LE128" i="2"/>
  <c r="LG128" i="2" s="1"/>
  <c r="GU297" i="2"/>
  <c r="GW297" i="2" s="1"/>
  <c r="GW284" i="2"/>
  <c r="EA297" i="2"/>
  <c r="DG284" i="2"/>
  <c r="DM99" i="2"/>
  <c r="DN99" i="2" s="1"/>
  <c r="DH99" i="2"/>
  <c r="KG297" i="2"/>
  <c r="KI297" i="2" s="1"/>
  <c r="KI284" i="2"/>
  <c r="HO98" i="2"/>
  <c r="IE98" i="2"/>
  <c r="JX297" i="2"/>
  <c r="JZ297" i="2" s="1"/>
  <c r="JZ284" i="2"/>
  <c r="AN98" i="2"/>
  <c r="DX98" i="2"/>
  <c r="JI297" i="2"/>
  <c r="JK284" i="2"/>
  <c r="FQ305" i="1"/>
  <c r="FS292" i="1"/>
  <c r="JJ99" i="1"/>
  <c r="JK99" i="1" s="1"/>
  <c r="JA100" i="1"/>
  <c r="DZ288" i="1"/>
  <c r="LN288" i="1"/>
  <c r="LP288" i="1" s="1"/>
  <c r="JY305" i="1"/>
  <c r="KE305" i="1" s="1"/>
  <c r="KE292" i="1"/>
  <c r="N305" i="1"/>
  <c r="P305" i="1" s="1"/>
  <c r="P292" i="1"/>
  <c r="EB305" i="1"/>
  <c r="DI292" i="1"/>
  <c r="DK100" i="1"/>
  <c r="DL100" i="1"/>
  <c r="IZ292" i="1"/>
  <c r="JI100" i="1"/>
  <c r="LN130" i="1"/>
  <c r="DZ130" i="1"/>
  <c r="KV292" i="1"/>
  <c r="KX100" i="1"/>
  <c r="LB100" i="1"/>
  <c r="LD100" i="1" s="1"/>
  <c r="KI305" i="1"/>
  <c r="BD305" i="1"/>
  <c r="BF305" i="1" s="1"/>
  <c r="BF292" i="1"/>
  <c r="DE99" i="1"/>
  <c r="HW305" i="1"/>
  <c r="IF305" i="1" s="1"/>
  <c r="IF292" i="1"/>
  <c r="T292" i="1"/>
  <c r="V100" i="1"/>
  <c r="HJ305" i="1"/>
  <c r="HP292" i="1"/>
  <c r="HR292" i="1" s="1"/>
  <c r="HL292" i="1"/>
  <c r="GL305" i="1"/>
  <c r="GN305" i="1" s="1"/>
  <c r="GN292" i="1"/>
  <c r="JX305" i="1"/>
  <c r="JZ292" i="1"/>
  <c r="Q305" i="1"/>
  <c r="S305" i="1" s="1"/>
  <c r="S292" i="1"/>
  <c r="BY292" i="1"/>
  <c r="CA100" i="1"/>
  <c r="JB99" i="1"/>
  <c r="EP292" i="1"/>
  <c r="ER100" i="1"/>
  <c r="B305" i="1"/>
  <c r="D292" i="1"/>
  <c r="KP305" i="1"/>
  <c r="KR305" i="1" s="1"/>
  <c r="KR292" i="1"/>
  <c r="CI292" i="1"/>
  <c r="CO100" i="1"/>
  <c r="CJ100" i="1"/>
  <c r="GC292" i="1"/>
  <c r="GE100" i="1"/>
  <c r="KA292" i="1"/>
  <c r="KC100" i="1"/>
  <c r="HV305" i="1"/>
  <c r="HX292" i="1"/>
  <c r="DR292" i="1"/>
  <c r="DT100" i="1"/>
  <c r="JF305" i="1"/>
  <c r="JH305" i="1" s="1"/>
  <c r="JH292" i="1"/>
  <c r="AR292" i="1"/>
  <c r="AT100" i="1"/>
  <c r="IK305" i="1"/>
  <c r="IM305" i="1" s="1"/>
  <c r="IM292" i="1"/>
  <c r="IX130" i="1"/>
  <c r="IJ130" i="1"/>
  <c r="IO292" i="1"/>
  <c r="IU100" i="1"/>
  <c r="IX100" i="1" s="1"/>
  <c r="FH292" i="1"/>
  <c r="FJ100" i="1"/>
  <c r="BJ305" i="1"/>
  <c r="BL305" i="1" s="1"/>
  <c r="BL292" i="1"/>
  <c r="DZ261" i="1"/>
  <c r="LN261" i="1"/>
  <c r="LP261" i="1" s="1"/>
  <c r="AP292" i="1"/>
  <c r="AQ100" i="1"/>
  <c r="IB292" i="1"/>
  <c r="ID100" i="1"/>
  <c r="JO305" i="1"/>
  <c r="JQ305" i="1" s="1"/>
  <c r="JQ292" i="1"/>
  <c r="DG292" i="1"/>
  <c r="DM100" i="1"/>
  <c r="DH100" i="1"/>
  <c r="FP291" i="1"/>
  <c r="HA291" i="1"/>
  <c r="HC291" i="1" s="1"/>
  <c r="LH292" i="1"/>
  <c r="LJ100" i="1"/>
  <c r="EG292" i="1"/>
  <c r="EM292" i="1" s="1"/>
  <c r="EI100" i="1"/>
  <c r="FF305" i="1"/>
  <c r="FO305" i="1" s="1"/>
  <c r="FO292" i="1"/>
  <c r="EA305" i="1"/>
  <c r="EC292" i="1"/>
  <c r="AX305" i="1"/>
  <c r="AZ305" i="1" s="1"/>
  <c r="AZ292" i="1"/>
  <c r="FP100" i="1"/>
  <c r="FK305" i="1"/>
  <c r="FM305" i="1" s="1"/>
  <c r="FM292" i="1"/>
  <c r="BS305" i="1"/>
  <c r="BU305" i="1" s="1"/>
  <c r="BU292" i="1"/>
  <c r="E305" i="1"/>
  <c r="G305" i="1" s="1"/>
  <c r="G292" i="1"/>
  <c r="HA99" i="1"/>
  <c r="HC99" i="1" s="1"/>
  <c r="HK305" i="1"/>
  <c r="HQ305" i="1" s="1"/>
  <c r="HQ292" i="1"/>
  <c r="FU305" i="1"/>
  <c r="GA305" i="1" s="1"/>
  <c r="GA292" i="1"/>
  <c r="FE305" i="1"/>
  <c r="FG292" i="1"/>
  <c r="FN292" i="1"/>
  <c r="FP292" i="1" s="1"/>
  <c r="BQ292" i="1"/>
  <c r="CC100" i="1"/>
  <c r="DD100" i="1" s="1"/>
  <c r="EO99" i="1"/>
  <c r="CD99" i="1"/>
  <c r="KY292" i="1"/>
  <c r="LA100" i="1"/>
  <c r="IV99" i="1"/>
  <c r="EJ292" i="1"/>
  <c r="EL100" i="1"/>
  <c r="EE292" i="1"/>
  <c r="EN100" i="1"/>
  <c r="HB100" i="1" s="1"/>
  <c r="CE292" i="1"/>
  <c r="CG100" i="1"/>
  <c r="IN305" i="1"/>
  <c r="IP292" i="1"/>
  <c r="IT292" i="1"/>
  <c r="C292" i="1"/>
  <c r="CQ292" i="1"/>
  <c r="CS100" i="1"/>
  <c r="CZ100" i="1"/>
  <c r="DB100" i="1" s="1"/>
  <c r="EU305" i="1"/>
  <c r="KW305" i="1"/>
  <c r="LC305" i="1" s="1"/>
  <c r="LF305" i="1" s="1"/>
  <c r="LC292" i="1"/>
  <c r="LF292" i="1" s="1"/>
  <c r="CR292" i="1"/>
  <c r="DA100" i="1"/>
  <c r="JC305" i="1"/>
  <c r="JE305" i="1" s="1"/>
  <c r="JE292" i="1"/>
  <c r="DO305" i="1"/>
  <c r="DU292" i="1"/>
  <c r="DW292" i="1" s="1"/>
  <c r="DQ292" i="1"/>
  <c r="GF292" i="1"/>
  <c r="GH100" i="1"/>
  <c r="GO100" i="1"/>
  <c r="GQ100" i="1" s="1"/>
  <c r="BM292" i="1"/>
  <c r="BO100" i="1"/>
  <c r="Z305" i="1"/>
  <c r="AB305" i="1" s="1"/>
  <c r="AB292" i="1"/>
  <c r="H305" i="1"/>
  <c r="EV292" i="1"/>
  <c r="EX100" i="1"/>
  <c r="FB100" i="1"/>
  <c r="FD100" i="1" s="1"/>
  <c r="IY83" i="1"/>
  <c r="LN83" i="1"/>
  <c r="LP83" i="1" s="1"/>
  <c r="DZ98" i="1"/>
  <c r="BG292" i="1"/>
  <c r="AC305" i="1"/>
  <c r="AE305" i="1" s="1"/>
  <c r="AE292" i="1"/>
  <c r="IJ99" i="1"/>
  <c r="IW99" i="1"/>
  <c r="IY99" i="1" s="1"/>
  <c r="W305" i="1"/>
  <c r="Y305" i="1" s="1"/>
  <c r="Y292" i="1"/>
  <c r="AI292" i="1"/>
  <c r="AK100" i="1"/>
  <c r="DB291" i="1"/>
  <c r="DC291" i="1"/>
  <c r="JR305" i="1"/>
  <c r="JT305" i="1" s="1"/>
  <c r="JT292" i="1"/>
  <c r="LE99" i="1"/>
  <c r="LG99" i="1" s="1"/>
  <c r="JL292" i="1"/>
  <c r="JN100" i="1"/>
  <c r="JU100" i="1"/>
  <c r="JW100" i="1" s="1"/>
  <c r="ED305" i="1"/>
  <c r="EF292" i="1"/>
  <c r="LO99" i="1"/>
  <c r="BC305" i="1"/>
  <c r="CK292" i="1"/>
  <c r="CM100" i="1"/>
  <c r="CN100" i="1"/>
  <c r="CP100" i="1" s="1"/>
  <c r="HM305" i="1"/>
  <c r="HO305" i="1" s="1"/>
  <c r="HO292" i="1"/>
  <c r="GI305" i="1"/>
  <c r="GK305" i="1" s="1"/>
  <c r="GK292" i="1"/>
  <c r="IJ98" i="1"/>
  <c r="IW98" i="1"/>
  <c r="IY98" i="1" s="1"/>
  <c r="HY292" i="1"/>
  <c r="IA100" i="1"/>
  <c r="HD305" i="1"/>
  <c r="HF292" i="1"/>
  <c r="AU292" i="1"/>
  <c r="AW100" i="1"/>
  <c r="HH305" i="1"/>
  <c r="II305" i="1" s="1"/>
  <c r="II292" i="1"/>
  <c r="BP292" i="1"/>
  <c r="BR100" i="1"/>
  <c r="CB100" i="1"/>
  <c r="CD100" i="1" s="1"/>
  <c r="EM100" i="1"/>
  <c r="FT292" i="1"/>
  <c r="FZ292" i="1" s="1"/>
  <c r="GB292" i="1" s="1"/>
  <c r="FV100" i="1"/>
  <c r="AF305" i="1"/>
  <c r="AH305" i="1" s="1"/>
  <c r="AH292" i="1"/>
  <c r="IJ291" i="1"/>
  <c r="IW291" i="1"/>
  <c r="IY291" i="1" s="1"/>
  <c r="KS292" i="1"/>
  <c r="KU100" i="1"/>
  <c r="DB99" i="1"/>
  <c r="BB305" i="1"/>
  <c r="BH305" i="1" s="1"/>
  <c r="BH292" i="1"/>
  <c r="I292" i="1"/>
  <c r="AM100" i="1"/>
  <c r="AN100" i="1" s="1"/>
  <c r="BC292" i="1"/>
  <c r="HG292" i="1"/>
  <c r="IH100" i="1"/>
  <c r="HI100" i="1"/>
  <c r="IY206" i="1"/>
  <c r="LN206" i="1"/>
  <c r="LP206" i="1" s="1"/>
  <c r="K292" i="1"/>
  <c r="M100" i="1"/>
  <c r="CT292" i="1"/>
  <c r="CV100" i="1"/>
  <c r="GR305" i="1"/>
  <c r="GT305" i="1" s="1"/>
  <c r="GT292" i="1"/>
  <c r="CP99" i="1"/>
  <c r="KM292" i="1"/>
  <c r="KO100" i="1"/>
  <c r="LE100" i="1"/>
  <c r="LG100" i="1" s="1"/>
  <c r="DN99" i="1"/>
  <c r="GG305" i="1"/>
  <c r="GP305" i="1" s="1"/>
  <c r="GP292" i="1"/>
  <c r="DX99" i="1"/>
  <c r="FW305" i="1"/>
  <c r="FY305" i="1" s="1"/>
  <c r="FY292" i="1"/>
  <c r="LK305" i="1"/>
  <c r="LM305" i="1" s="1"/>
  <c r="LM292" i="1"/>
  <c r="FG297" i="2" l="1"/>
  <c r="KY297" i="2"/>
  <c r="LA297" i="2" s="1"/>
  <c r="LA284" i="2"/>
  <c r="DD297" i="2"/>
  <c r="ES297" i="2"/>
  <c r="EU284" i="2"/>
  <c r="FB284" i="2"/>
  <c r="FD284" i="2" s="1"/>
  <c r="DS297" i="2"/>
  <c r="DV284" i="2"/>
  <c r="DT284" i="2"/>
  <c r="IX297" i="2"/>
  <c r="JG297" i="2" s="1"/>
  <c r="JG284" i="2"/>
  <c r="JH99" i="2"/>
  <c r="CR297" i="2"/>
  <c r="DA297" i="2" s="1"/>
  <c r="DA284" i="2"/>
  <c r="Z297" i="2"/>
  <c r="AB297" i="2" s="1"/>
  <c r="AB284" i="2"/>
  <c r="EC297" i="2"/>
  <c r="GG297" i="2"/>
  <c r="GP284" i="2"/>
  <c r="GY284" i="2" s="1"/>
  <c r="GH284" i="2"/>
  <c r="FK297" i="2"/>
  <c r="FM284" i="2"/>
  <c r="FN284" i="2"/>
  <c r="FP284" i="2" s="1"/>
  <c r="KA297" i="2"/>
  <c r="KC297" i="2" s="1"/>
  <c r="JW297" i="2"/>
  <c r="HT297" i="2"/>
  <c r="IC297" i="2" s="1"/>
  <c r="IF297" i="2" s="1"/>
  <c r="IC284" i="2"/>
  <c r="IF284" i="2" s="1"/>
  <c r="JK297" i="2"/>
  <c r="BS297" i="2"/>
  <c r="BU297" i="2" s="1"/>
  <c r="BU284" i="2"/>
  <c r="IW297" i="2"/>
  <c r="IY284" i="2"/>
  <c r="JF284" i="2"/>
  <c r="N297" i="2"/>
  <c r="P297" i="2" s="1"/>
  <c r="P284" i="2"/>
  <c r="DD99" i="2"/>
  <c r="DY99" i="2" s="1"/>
  <c r="LF99" i="2" s="1"/>
  <c r="DW99" i="2"/>
  <c r="HF297" i="2"/>
  <c r="DZ98" i="2"/>
  <c r="W297" i="2"/>
  <c r="Y297" i="2" s="1"/>
  <c r="Y284" i="2"/>
  <c r="GI297" i="2"/>
  <c r="GK284" i="2"/>
  <c r="GO284" i="2"/>
  <c r="GQ284" i="2" s="1"/>
  <c r="DB284" i="2"/>
  <c r="KV99" i="2"/>
  <c r="KX99" i="2" s="1"/>
  <c r="BQ297" i="2"/>
  <c r="CC297" i="2" s="1"/>
  <c r="CC284" i="2"/>
  <c r="DD284" i="2" s="1"/>
  <c r="IQ297" i="2"/>
  <c r="IS297" i="2" s="1"/>
  <c r="IM297" i="2"/>
  <c r="AN99" i="2"/>
  <c r="DX99" i="2"/>
  <c r="GL297" i="2"/>
  <c r="GN297" i="2" s="1"/>
  <c r="GN284" i="2"/>
  <c r="AC297" i="2"/>
  <c r="AE297" i="2" s="1"/>
  <c r="AE284" i="2"/>
  <c r="LB297" i="2"/>
  <c r="LD297" i="2" s="1"/>
  <c r="LD284" i="2"/>
  <c r="DO297" i="2"/>
  <c r="DQ284" i="2"/>
  <c r="DU284" i="2"/>
  <c r="DW284" i="2" s="1"/>
  <c r="EO99" i="2"/>
  <c r="GX99" i="2"/>
  <c r="GZ99" i="2" s="1"/>
  <c r="EB297" i="2"/>
  <c r="DC99" i="2"/>
  <c r="DE99" i="2" s="1"/>
  <c r="DE283" i="2"/>
  <c r="DX283" i="2"/>
  <c r="CB284" i="2"/>
  <c r="CD284" i="2" s="1"/>
  <c r="BP297" i="2"/>
  <c r="BR284" i="2"/>
  <c r="CS297" i="2"/>
  <c r="CZ297" i="2"/>
  <c r="DB297" i="2" s="1"/>
  <c r="LE97" i="2"/>
  <c r="LG97" i="2" s="1"/>
  <c r="DZ97" i="2"/>
  <c r="KD297" i="2"/>
  <c r="KF284" i="2"/>
  <c r="KV284" i="2"/>
  <c r="K297" i="2"/>
  <c r="M284" i="2"/>
  <c r="AL284" i="2"/>
  <c r="HO99" i="2"/>
  <c r="IE99" i="2"/>
  <c r="HS297" i="2"/>
  <c r="HU284" i="2"/>
  <c r="IB284" i="2"/>
  <c r="ID284" i="2" s="1"/>
  <c r="DG297" i="2"/>
  <c r="DM284" i="2"/>
  <c r="DN284" i="2" s="1"/>
  <c r="DH284" i="2"/>
  <c r="C297" i="2"/>
  <c r="DY284" i="2"/>
  <c r="D284" i="2"/>
  <c r="KN297" i="2"/>
  <c r="KT297" i="2" s="1"/>
  <c r="KW297" i="2" s="1"/>
  <c r="KT284" i="2"/>
  <c r="KW284" i="2" s="1"/>
  <c r="HV297" i="2"/>
  <c r="HX297" i="2" s="1"/>
  <c r="HX284" i="2"/>
  <c r="EG297" i="2"/>
  <c r="EI284" i="2"/>
  <c r="EM284" i="2"/>
  <c r="HB297" i="2"/>
  <c r="IU284" i="2"/>
  <c r="HC284" i="2"/>
  <c r="AU297" i="2"/>
  <c r="AW284" i="2"/>
  <c r="EP297" i="2"/>
  <c r="ER297" i="2" s="1"/>
  <c r="ER284" i="2"/>
  <c r="IG98" i="2"/>
  <c r="IT98" i="2"/>
  <c r="IV98" i="2" s="1"/>
  <c r="BG297" i="2"/>
  <c r="BI297" i="2" s="1"/>
  <c r="BC297" i="2"/>
  <c r="KM297" i="2"/>
  <c r="KS284" i="2"/>
  <c r="KO284" i="2"/>
  <c r="FQ297" i="2"/>
  <c r="FS284" i="2"/>
  <c r="FZ284" i="2"/>
  <c r="GB284" i="2" s="1"/>
  <c r="HG297" i="2"/>
  <c r="HI284" i="2"/>
  <c r="HM284" i="2"/>
  <c r="JO297" i="2"/>
  <c r="JQ297" i="2" s="1"/>
  <c r="JQ284" i="2"/>
  <c r="DI305" i="1"/>
  <c r="DK292" i="1"/>
  <c r="DL292" i="1"/>
  <c r="KA305" i="1"/>
  <c r="KC305" i="1" s="1"/>
  <c r="KC292" i="1"/>
  <c r="JA292" i="1"/>
  <c r="JJ100" i="1"/>
  <c r="K305" i="1"/>
  <c r="M305" i="1" s="1"/>
  <c r="M292" i="1"/>
  <c r="HF305" i="1"/>
  <c r="DU305" i="1"/>
  <c r="DW305" i="1" s="1"/>
  <c r="DQ305" i="1"/>
  <c r="IT305" i="1"/>
  <c r="HP305" i="1"/>
  <c r="HR305" i="1" s="1"/>
  <c r="HL305" i="1"/>
  <c r="DG305" i="1"/>
  <c r="DM292" i="1"/>
  <c r="DH292" i="1"/>
  <c r="KS305" i="1"/>
  <c r="KU305" i="1" s="1"/>
  <c r="KU292" i="1"/>
  <c r="KM305" i="1"/>
  <c r="KO292" i="1"/>
  <c r="BP305" i="1"/>
  <c r="CB292" i="1"/>
  <c r="CD292" i="1" s="1"/>
  <c r="BR292" i="1"/>
  <c r="KY305" i="1"/>
  <c r="LA305" i="1" s="1"/>
  <c r="LA292" i="1"/>
  <c r="FG305" i="1"/>
  <c r="LH305" i="1"/>
  <c r="LJ305" i="1" s="1"/>
  <c r="LJ292" i="1"/>
  <c r="GC305" i="1"/>
  <c r="GE305" i="1" s="1"/>
  <c r="GE292" i="1"/>
  <c r="JK100" i="1"/>
  <c r="EO100" i="1"/>
  <c r="HA100" i="1"/>
  <c r="HC100" i="1" s="1"/>
  <c r="I305" i="1"/>
  <c r="AM305" i="1" s="1"/>
  <c r="AM292" i="1"/>
  <c r="DY292" i="1" s="1"/>
  <c r="HY305" i="1"/>
  <c r="IA305" i="1" s="1"/>
  <c r="IA292" i="1"/>
  <c r="DE291" i="1"/>
  <c r="DX291" i="1"/>
  <c r="BM305" i="1"/>
  <c r="BO305" i="1" s="1"/>
  <c r="BO292" i="1"/>
  <c r="CE305" i="1"/>
  <c r="CG305" i="1" s="1"/>
  <c r="CG292" i="1"/>
  <c r="EC305" i="1"/>
  <c r="IB305" i="1"/>
  <c r="ID305" i="1" s="1"/>
  <c r="ID292" i="1"/>
  <c r="DR305" i="1"/>
  <c r="DT305" i="1" s="1"/>
  <c r="DT292" i="1"/>
  <c r="KD292" i="1"/>
  <c r="KF292" i="1" s="1"/>
  <c r="T305" i="1"/>
  <c r="V305" i="1" s="1"/>
  <c r="V292" i="1"/>
  <c r="JB100" i="1"/>
  <c r="EJ305" i="1"/>
  <c r="EL305" i="1" s="1"/>
  <c r="EL292" i="1"/>
  <c r="BY305" i="1"/>
  <c r="CA305" i="1" s="1"/>
  <c r="CA292" i="1"/>
  <c r="LN99" i="1"/>
  <c r="LP99" i="1" s="1"/>
  <c r="DZ99" i="1"/>
  <c r="EV305" i="1"/>
  <c r="EX292" i="1"/>
  <c r="FB292" i="1"/>
  <c r="FD292" i="1" s="1"/>
  <c r="CQ305" i="1"/>
  <c r="CZ292" i="1"/>
  <c r="DB292" i="1" s="1"/>
  <c r="CS292" i="1"/>
  <c r="FH305" i="1"/>
  <c r="FJ305" i="1" s="1"/>
  <c r="FJ292" i="1"/>
  <c r="IE292" i="1"/>
  <c r="IG292" i="1" s="1"/>
  <c r="EP305" i="1"/>
  <c r="ER305" i="1" s="1"/>
  <c r="ER292" i="1"/>
  <c r="JZ305" i="1"/>
  <c r="KD305" i="1"/>
  <c r="KF305" i="1" s="1"/>
  <c r="IZ305" i="1"/>
  <c r="JI292" i="1"/>
  <c r="JB292" i="1"/>
  <c r="FS305" i="1"/>
  <c r="CT305" i="1"/>
  <c r="CV305" i="1" s="1"/>
  <c r="CV292" i="1"/>
  <c r="AR305" i="1"/>
  <c r="AT292" i="1"/>
  <c r="EG305" i="1"/>
  <c r="EI305" i="1" s="1"/>
  <c r="EI292" i="1"/>
  <c r="IJ100" i="1"/>
  <c r="IW100" i="1"/>
  <c r="IY100" i="1" s="1"/>
  <c r="CK305" i="1"/>
  <c r="CM292" i="1"/>
  <c r="CN292" i="1"/>
  <c r="BI292" i="1"/>
  <c r="J292" i="1"/>
  <c r="CR305" i="1"/>
  <c r="DA305" i="1" s="1"/>
  <c r="DA292" i="1"/>
  <c r="DY100" i="1"/>
  <c r="LO100" i="1" s="1"/>
  <c r="EE305" i="1"/>
  <c r="EN305" i="1" s="1"/>
  <c r="HB305" i="1" s="1"/>
  <c r="EN292" i="1"/>
  <c r="HB292" i="1" s="1"/>
  <c r="DC100" i="1"/>
  <c r="CI305" i="1"/>
  <c r="CO292" i="1"/>
  <c r="CJ292" i="1"/>
  <c r="KV305" i="1"/>
  <c r="LB292" i="1"/>
  <c r="LD292" i="1" s="1"/>
  <c r="KX292" i="1"/>
  <c r="DN100" i="1"/>
  <c r="IV100" i="1"/>
  <c r="JL305" i="1"/>
  <c r="JN292" i="1"/>
  <c r="JU292" i="1"/>
  <c r="JW292" i="1" s="1"/>
  <c r="AL305" i="1"/>
  <c r="LO130" i="1"/>
  <c r="LP130" i="1" s="1"/>
  <c r="IY130" i="1"/>
  <c r="HG305" i="1"/>
  <c r="IH292" i="1"/>
  <c r="HI292" i="1"/>
  <c r="FT305" i="1"/>
  <c r="FV305" i="1" s="1"/>
  <c r="FV292" i="1"/>
  <c r="AU305" i="1"/>
  <c r="AW305" i="1" s="1"/>
  <c r="AW292" i="1"/>
  <c r="BG305" i="1"/>
  <c r="BI305" i="1" s="1"/>
  <c r="AI305" i="1"/>
  <c r="AK305" i="1" s="1"/>
  <c r="AK292" i="1"/>
  <c r="LN98" i="1"/>
  <c r="LP98" i="1" s="1"/>
  <c r="AL292" i="1"/>
  <c r="GF305" i="1"/>
  <c r="GH292" i="1"/>
  <c r="GO292" i="1"/>
  <c r="GQ292" i="1" s="1"/>
  <c r="C305" i="1"/>
  <c r="BQ305" i="1"/>
  <c r="CC305" i="1" s="1"/>
  <c r="CC292" i="1"/>
  <c r="AP305" i="1"/>
  <c r="DD292" i="1"/>
  <c r="AQ292" i="1"/>
  <c r="IO305" i="1"/>
  <c r="IU305" i="1" s="1"/>
  <c r="IX305" i="1" s="1"/>
  <c r="IU292" i="1"/>
  <c r="IX292" i="1" s="1"/>
  <c r="HX305" i="1"/>
  <c r="IE305" i="1"/>
  <c r="IG305" i="1" s="1"/>
  <c r="KF297" i="2" l="1"/>
  <c r="JF297" i="2"/>
  <c r="JH297" i="2" s="1"/>
  <c r="IY297" i="2"/>
  <c r="FZ297" i="2"/>
  <c r="GB297" i="2" s="1"/>
  <c r="FS297" i="2"/>
  <c r="LF284" i="2"/>
  <c r="DU297" i="2"/>
  <c r="DQ297" i="2"/>
  <c r="D297" i="2"/>
  <c r="KU284" i="2"/>
  <c r="DC284" i="2"/>
  <c r="DE284" i="2" s="1"/>
  <c r="EI297" i="2"/>
  <c r="EM297" i="2"/>
  <c r="AN284" i="2"/>
  <c r="DT297" i="2"/>
  <c r="DV297" i="2"/>
  <c r="LE283" i="2"/>
  <c r="LG283" i="2" s="1"/>
  <c r="DZ283" i="2"/>
  <c r="EO284" i="2"/>
  <c r="GX284" i="2"/>
  <c r="GZ284" i="2" s="1"/>
  <c r="IG99" i="2"/>
  <c r="IT99" i="2"/>
  <c r="IV99" i="2" s="1"/>
  <c r="HO284" i="2"/>
  <c r="IE284" i="2"/>
  <c r="KO297" i="2"/>
  <c r="KS297" i="2"/>
  <c r="KU297" i="2" s="1"/>
  <c r="FM297" i="2"/>
  <c r="FN297" i="2"/>
  <c r="FP297" i="2" s="1"/>
  <c r="AW297" i="2"/>
  <c r="DM297" i="2"/>
  <c r="DN297" i="2" s="1"/>
  <c r="DH297" i="2"/>
  <c r="M297" i="2"/>
  <c r="AL297" i="2"/>
  <c r="JR297" i="2"/>
  <c r="JT297" i="2" s="1"/>
  <c r="HM297" i="2"/>
  <c r="HI297" i="2"/>
  <c r="KX284" i="2"/>
  <c r="BR297" i="2"/>
  <c r="CB297" i="2"/>
  <c r="CD297" i="2" s="1"/>
  <c r="LE98" i="2"/>
  <c r="LG98" i="2" s="1"/>
  <c r="JH284" i="2"/>
  <c r="FB297" i="2"/>
  <c r="FD297" i="2" s="1"/>
  <c r="EU297" i="2"/>
  <c r="GP297" i="2"/>
  <c r="GY297" i="2" s="1"/>
  <c r="GH297" i="2"/>
  <c r="HU297" i="2"/>
  <c r="IB297" i="2"/>
  <c r="ID297" i="2" s="1"/>
  <c r="DZ99" i="2"/>
  <c r="IU297" i="2"/>
  <c r="HC297" i="2"/>
  <c r="GK297" i="2"/>
  <c r="GO297" i="2"/>
  <c r="GQ297" i="2" s="1"/>
  <c r="J305" i="1"/>
  <c r="LE292" i="1"/>
  <c r="LG292" i="1" s="1"/>
  <c r="DN292" i="1"/>
  <c r="CM305" i="1"/>
  <c r="CN305" i="1"/>
  <c r="GH305" i="1"/>
  <c r="GO305" i="1"/>
  <c r="GQ305" i="1" s="1"/>
  <c r="AN305" i="1"/>
  <c r="KX305" i="1"/>
  <c r="LB305" i="1"/>
  <c r="LD305" i="1" s="1"/>
  <c r="FZ305" i="1"/>
  <c r="GB305" i="1" s="1"/>
  <c r="LN291" i="1"/>
  <c r="LP291" i="1" s="1"/>
  <c r="DZ291" i="1"/>
  <c r="DM305" i="1"/>
  <c r="DH305" i="1"/>
  <c r="AQ305" i="1"/>
  <c r="AN292" i="1"/>
  <c r="EX305" i="1"/>
  <c r="FB305" i="1"/>
  <c r="FD305" i="1" s="1"/>
  <c r="FN305" i="1"/>
  <c r="FP305" i="1" s="1"/>
  <c r="KO305" i="1"/>
  <c r="DK305" i="1"/>
  <c r="DL305" i="1"/>
  <c r="AT305" i="1"/>
  <c r="EM305" i="1"/>
  <c r="D305" i="1"/>
  <c r="IV292" i="1"/>
  <c r="IJ292" i="1"/>
  <c r="IW292" i="1"/>
  <c r="IY292" i="1" s="1"/>
  <c r="JN305" i="1"/>
  <c r="JU305" i="1"/>
  <c r="JW305" i="1" s="1"/>
  <c r="CO305" i="1"/>
  <c r="DD305" i="1" s="1"/>
  <c r="DY305" i="1" s="1"/>
  <c r="LO305" i="1" s="1"/>
  <c r="CJ305" i="1"/>
  <c r="DC292" i="1"/>
  <c r="DE292" i="1" s="1"/>
  <c r="EF305" i="1"/>
  <c r="IP305" i="1"/>
  <c r="HA292" i="1"/>
  <c r="HC292" i="1" s="1"/>
  <c r="CZ305" i="1"/>
  <c r="DB305" i="1" s="1"/>
  <c r="CS305" i="1"/>
  <c r="CB305" i="1"/>
  <c r="CD305" i="1" s="1"/>
  <c r="BR305" i="1"/>
  <c r="IH305" i="1"/>
  <c r="HI305" i="1"/>
  <c r="DE100" i="1"/>
  <c r="DX100" i="1"/>
  <c r="CP292" i="1"/>
  <c r="JB305" i="1"/>
  <c r="JI305" i="1"/>
  <c r="JK305" i="1" s="1"/>
  <c r="IV305" i="1"/>
  <c r="JA305" i="1"/>
  <c r="JJ305" i="1" s="1"/>
  <c r="JJ292" i="1"/>
  <c r="LO292" i="1" s="1"/>
  <c r="EO292" i="1"/>
  <c r="IG284" i="2" l="1"/>
  <c r="IT284" i="2"/>
  <c r="IV284" i="2" s="1"/>
  <c r="DC297" i="2"/>
  <c r="DE297" i="2" s="1"/>
  <c r="DY297" i="2"/>
  <c r="LF297" i="2" s="1"/>
  <c r="DX284" i="2"/>
  <c r="KV297" i="2"/>
  <c r="KX297" i="2" s="1"/>
  <c r="HO297" i="2"/>
  <c r="IE297" i="2"/>
  <c r="DW297" i="2"/>
  <c r="EO297" i="2"/>
  <c r="GX297" i="2"/>
  <c r="GZ297" i="2" s="1"/>
  <c r="LE99" i="2"/>
  <c r="LG99" i="2" s="1"/>
  <c r="AN297" i="2"/>
  <c r="DC305" i="1"/>
  <c r="CP305" i="1"/>
  <c r="DX292" i="1"/>
  <c r="DN305" i="1"/>
  <c r="EO305" i="1"/>
  <c r="HA305" i="1"/>
  <c r="HC305" i="1" s="1"/>
  <c r="LN100" i="1"/>
  <c r="LP100" i="1" s="1"/>
  <c r="DZ100" i="1"/>
  <c r="IJ305" i="1"/>
  <c r="IW305" i="1"/>
  <c r="IY305" i="1" s="1"/>
  <c r="JK292" i="1"/>
  <c r="LE305" i="1"/>
  <c r="LG305" i="1" s="1"/>
  <c r="DZ284" i="2" l="1"/>
  <c r="LE284" i="2"/>
  <c r="LG284" i="2" s="1"/>
  <c r="IG297" i="2"/>
  <c r="IT297" i="2"/>
  <c r="IV297" i="2" s="1"/>
  <c r="DX297" i="2"/>
  <c r="LN292" i="1"/>
  <c r="LP292" i="1" s="1"/>
  <c r="DZ292" i="1"/>
  <c r="DE305" i="1"/>
  <c r="DX305" i="1"/>
  <c r="LE297" i="2" l="1"/>
  <c r="LG297" i="2" s="1"/>
  <c r="DZ297" i="2"/>
  <c r="LN305" i="1"/>
  <c r="LP305" i="1" s="1"/>
  <c r="DZ305" i="1"/>
</calcChain>
</file>

<file path=xl/sharedStrings.xml><?xml version="1.0" encoding="utf-8"?>
<sst xmlns="http://schemas.openxmlformats.org/spreadsheetml/2006/main" count="1458" uniqueCount="417">
  <si>
    <t>1 Counseling All</t>
  </si>
  <si>
    <t>Family Crisis Therapists</t>
  </si>
  <si>
    <t>Fellowship Counseling</t>
  </si>
  <si>
    <t>ARPA Fellow - OBH</t>
  </si>
  <si>
    <t>ARPA Fellow - PBH</t>
  </si>
  <si>
    <t>ARPA Fellows - Staffing Expense</t>
  </si>
  <si>
    <t>ARPA Staffing Accruals &amp; Other</t>
  </si>
  <si>
    <t>Fellows - Ferris</t>
  </si>
  <si>
    <t>Fellows - OBH</t>
  </si>
  <si>
    <t>Fellows - PBH</t>
  </si>
  <si>
    <t>Unrestricted OBH</t>
  </si>
  <si>
    <t>Unrestricted PBH</t>
  </si>
  <si>
    <t>Total Fellowship Counseling</t>
  </si>
  <si>
    <t>Outpatient Behavioral Hlth</t>
  </si>
  <si>
    <t>Counseling Admin</t>
  </si>
  <si>
    <t>Fee for Service</t>
  </si>
  <si>
    <t>Full Time Licensed</t>
  </si>
  <si>
    <t>Maternal Mental Health</t>
  </si>
  <si>
    <t>MMH Restricted Funds</t>
  </si>
  <si>
    <t>Total Maternal Mental Health</t>
  </si>
  <si>
    <t>OBH - Other Restricted</t>
  </si>
  <si>
    <t>OBH - Youth Services</t>
  </si>
  <si>
    <t>Prescribers</t>
  </si>
  <si>
    <t>Prescriber - Feinberg</t>
  </si>
  <si>
    <t>Prescriber - Gupta</t>
  </si>
  <si>
    <t>Prescriber - Mazzuca</t>
  </si>
  <si>
    <t>Total Prescribers</t>
  </si>
  <si>
    <t>Psychologists</t>
  </si>
  <si>
    <t>Total ARPA - Support Groups</t>
  </si>
  <si>
    <t>ARPA - Support Groups</t>
  </si>
  <si>
    <t>Total Total ARPA - Support Groups</t>
  </si>
  <si>
    <t>Total ARPA Exp Mental Health</t>
  </si>
  <si>
    <t>ARPA - Exp Mental Health Support</t>
  </si>
  <si>
    <t>ARPA Exp Mental Accruals &amp; Other</t>
  </si>
  <si>
    <t>Total Total ARPA Exp Mental Health</t>
  </si>
  <si>
    <t>Total Outpatient Behavioral Hlth</t>
  </si>
  <si>
    <t>PBH/Mobile Therapy</t>
  </si>
  <si>
    <t>PBH/Mobile - FT</t>
  </si>
  <si>
    <t>Total PBH/Mobile Therapy</t>
  </si>
  <si>
    <t>SUD/Anxiety</t>
  </si>
  <si>
    <t>Anxiety Rstrd</t>
  </si>
  <si>
    <t>Total SUD/Anxiety</t>
  </si>
  <si>
    <t>Total 1 Counseling All</t>
  </si>
  <si>
    <t>2 RISE/Emigre</t>
  </si>
  <si>
    <t>Afghan PC - Total</t>
  </si>
  <si>
    <t>Afghan PC - Billed Only</t>
  </si>
  <si>
    <t>Afghan PC - Other entries</t>
  </si>
  <si>
    <t>Total Afghan PC - Total</t>
  </si>
  <si>
    <t>Emigre</t>
  </si>
  <si>
    <t>HIAS - REA Total</t>
  </si>
  <si>
    <t>HIAS REA - Billed Only</t>
  </si>
  <si>
    <t>HIAS REA - Other Entries</t>
  </si>
  <si>
    <t>Total HIAS - REA Total</t>
  </si>
  <si>
    <t>HIAS PC - Total</t>
  </si>
  <si>
    <t>HIAS PC - Billed Only</t>
  </si>
  <si>
    <t>HIAS PC - Other Entries</t>
  </si>
  <si>
    <t>Total HIAS PC - Total</t>
  </si>
  <si>
    <t>HIAS PC Ukraine Total</t>
  </si>
  <si>
    <t>PC Ukraine - Billed Only</t>
  </si>
  <si>
    <t>PC Ukraine - Other Entries</t>
  </si>
  <si>
    <t>Total HIAS PC Ukraine Total</t>
  </si>
  <si>
    <t>HIAS R&amp;P</t>
  </si>
  <si>
    <t>HIAS R&amp;P Total</t>
  </si>
  <si>
    <t>HIAS R&amp;P - Billed Only</t>
  </si>
  <si>
    <t>HIAS R&amp;P - Other Entries</t>
  </si>
  <si>
    <t>Total HIAS R&amp;P Total</t>
  </si>
  <si>
    <t>RISE - Other</t>
  </si>
  <si>
    <t>RISE - Ukraine Restricted Funds</t>
  </si>
  <si>
    <t>RISE General Restricted Funds</t>
  </si>
  <si>
    <t>Total 2 RISE/Emigre</t>
  </si>
  <si>
    <t>3 Support Services</t>
  </si>
  <si>
    <t>Care Nav - Total</t>
  </si>
  <si>
    <t>BBH</t>
  </si>
  <si>
    <t>NextFifty</t>
  </si>
  <si>
    <t>Total BBH</t>
  </si>
  <si>
    <t>Care Nav</t>
  </si>
  <si>
    <t>Total ARPA - Care Nav</t>
  </si>
  <si>
    <t>ARPA - Care Nav</t>
  </si>
  <si>
    <t>ARPA Care Nav Accruals &amp; Other</t>
  </si>
  <si>
    <t>Total Total ARPA - Care Nav</t>
  </si>
  <si>
    <t>Total Care Nav - Total</t>
  </si>
  <si>
    <t>PSSF</t>
  </si>
  <si>
    <t>Support Services - General</t>
  </si>
  <si>
    <t>ARPA - Support Services</t>
  </si>
  <si>
    <t>Total Support Services - General</t>
  </si>
  <si>
    <t>Total 3 Support Services</t>
  </si>
  <si>
    <t>4 COMPASS</t>
  </si>
  <si>
    <t>COMPASS - ARPA Revenue</t>
  </si>
  <si>
    <t>COMPASS Restricted</t>
  </si>
  <si>
    <t>Total 4 COMPASS</t>
  </si>
  <si>
    <t>5 Total Fellowship</t>
  </si>
  <si>
    <t>Fellowship - Billed Only</t>
  </si>
  <si>
    <t>Fellowship Accruals</t>
  </si>
  <si>
    <t>Total 5 Total Fellowship</t>
  </si>
  <si>
    <t>6 Development/Comm. Engagement</t>
  </si>
  <si>
    <t>125th Anniversary</t>
  </si>
  <si>
    <t>Total 6 Development/Comm. Engagement</t>
  </si>
  <si>
    <t>7 Management &amp; General</t>
  </si>
  <si>
    <t>ARPA - Newark Office</t>
  </si>
  <si>
    <t>M&amp;G - Fellowship Meals/Indirect Supplies</t>
  </si>
  <si>
    <t>M&amp;G - Other Restricted</t>
  </si>
  <si>
    <t>Need to be cancelled</t>
  </si>
  <si>
    <t>Total ARPA Wilmington Construction</t>
  </si>
  <si>
    <t>ARPA - Wilmington Construction</t>
  </si>
  <si>
    <t>Total Total ARPA Wilmington Construction</t>
  </si>
  <si>
    <t>Total 7 Management &amp; General</t>
  </si>
  <si>
    <t>8 Cancer Care Connection</t>
  </si>
  <si>
    <t>Not Specified</t>
  </si>
  <si>
    <t>TOTAL</t>
  </si>
  <si>
    <t>Actual</t>
  </si>
  <si>
    <t>Budget</t>
  </si>
  <si>
    <t>over Budget</t>
  </si>
  <si>
    <t>Revenue</t>
  </si>
  <si>
    <t xml:space="preserve">   40000 Revenue</t>
  </si>
  <si>
    <t xml:space="preserve">      40100 Individual Contributions</t>
  </si>
  <si>
    <t xml:space="preserve">         40101 Tributes</t>
  </si>
  <si>
    <t xml:space="preserve">         40102 Individual Gifts</t>
  </si>
  <si>
    <t xml:space="preserve">         40104 United Way Designated</t>
  </si>
  <si>
    <t xml:space="preserve">         48006 Food Pantry Donations</t>
  </si>
  <si>
    <t xml:space="preserve">      Total 40100 Individual Contributions</t>
  </si>
  <si>
    <t xml:space="preserve">      41000 Campaigns</t>
  </si>
  <si>
    <t xml:space="preserve">         41101 Friends Campaign</t>
  </si>
  <si>
    <t xml:space="preserve">         41107 Annual Fundraising Event</t>
  </si>
  <si>
    <t xml:space="preserve">      Total 41000 Campaigns</t>
  </si>
  <si>
    <t xml:space="preserve">      42000 Allocations</t>
  </si>
  <si>
    <t xml:space="preserve">         42101 Grant in Aid</t>
  </si>
  <si>
    <t xml:space="preserve">         42102 United Way Allocated</t>
  </si>
  <si>
    <t xml:space="preserve">         42103 Jewish Federation</t>
  </si>
  <si>
    <t xml:space="preserve">      Total 42000 Allocations</t>
  </si>
  <si>
    <t xml:space="preserve">      43000 Special Events</t>
  </si>
  <si>
    <t xml:space="preserve">         43101 Individual Gifts</t>
  </si>
  <si>
    <t xml:space="preserve">         43102 Sponsorships</t>
  </si>
  <si>
    <t xml:space="preserve">         43103 Ticket Sales and Donations</t>
  </si>
  <si>
    <t xml:space="preserve">         43104 Ads</t>
  </si>
  <si>
    <t xml:space="preserve">      Total 43000 Special Events</t>
  </si>
  <si>
    <t xml:space="preserve">      44000 Contracts</t>
  </si>
  <si>
    <t xml:space="preserve">         44101 B'nai Brith House</t>
  </si>
  <si>
    <t xml:space="preserve">         44103 DSCYF FCT</t>
  </si>
  <si>
    <t xml:space="preserve">         44104 DSCYF Ferris</t>
  </si>
  <si>
    <t xml:space="preserve">         44105 DSCYF PSSF</t>
  </si>
  <si>
    <t xml:space="preserve">         44108 DSS Refugees</t>
  </si>
  <si>
    <t xml:space="preserve">         44109 HIAS R&amp;P</t>
  </si>
  <si>
    <t xml:space="preserve">         44114 Open Arms</t>
  </si>
  <si>
    <t xml:space="preserve">         44117 HIAS Preferred Communities</t>
  </si>
  <si>
    <t xml:space="preserve">         44138 HIAS PC Afghan Supplement</t>
  </si>
  <si>
    <t xml:space="preserve">         44139 Fellowship Reimbursement Revenue</t>
  </si>
  <si>
    <t xml:space="preserve">         44140 HIAS PC Ukraine Supplement</t>
  </si>
  <si>
    <t xml:space="preserve">         44142 HIAS PC REA Supplement</t>
  </si>
  <si>
    <t xml:space="preserve">      Total 44000 Contracts</t>
  </si>
  <si>
    <t xml:space="preserve">      44500 Counseling Fees</t>
  </si>
  <si>
    <t xml:space="preserve">         44515 Counseling - Insurance</t>
  </si>
  <si>
    <t xml:space="preserve">            44515-3 PBH Child Mental Health</t>
  </si>
  <si>
    <t xml:space="preserve">            44515-4 All Other Payers</t>
  </si>
  <si>
    <t xml:space="preserve">            44515-5 Psychiatry Services</t>
  </si>
  <si>
    <t xml:space="preserve">         Total 44515 Counseling - Insurance</t>
  </si>
  <si>
    <t xml:space="preserve">      Total 44500 Counseling Fees</t>
  </si>
  <si>
    <t xml:space="preserve">      45000 Corporations</t>
  </si>
  <si>
    <t xml:space="preserve">         45101 Bank of America</t>
  </si>
  <si>
    <t xml:space="preserve">         45107 Wawa</t>
  </si>
  <si>
    <t xml:space="preserve">         45108 Corporation Other</t>
  </si>
  <si>
    <t xml:space="preserve">         45109 Corporate Matching</t>
  </si>
  <si>
    <t xml:space="preserve">      Total 45000 Corporations</t>
  </si>
  <si>
    <t xml:space="preserve">      46000 Program Fees Income</t>
  </si>
  <si>
    <t xml:space="preserve">         46400 COMPASS Program Fees Insurance</t>
  </si>
  <si>
    <t xml:space="preserve">            1-46415 Cognitive Assessment &amp; Care Plan</t>
  </si>
  <si>
    <t xml:space="preserve">               46401 Cog Assmt &amp; Care Plan 99483, 99358, 99359, 99354, 99355</t>
  </si>
  <si>
    <t xml:space="preserve">               46403 Prolonged Svs. - 99358 &amp; 99359 (no longer use)</t>
  </si>
  <si>
    <t xml:space="preserve">            Total 1-46415 Cognitive Assessment &amp; Care Plan</t>
  </si>
  <si>
    <t xml:space="preserve">            2-46416 Office Visits</t>
  </si>
  <si>
    <t xml:space="preserve">               46402 Office Visit - 99212-99215, G2212, 99417</t>
  </si>
  <si>
    <t xml:space="preserve">            Total 2-46416 Office Visits</t>
  </si>
  <si>
    <t xml:space="preserve">            3-46416 PCM</t>
  </si>
  <si>
    <t xml:space="preserve">               46420 PCM - MD (99424 &amp; 99425)</t>
  </si>
  <si>
    <t xml:space="preserve">               46421 PCM - SW (99426 &amp; 99427)</t>
  </si>
  <si>
    <t xml:space="preserve">            Total 3-46416 PCM</t>
  </si>
  <si>
    <t xml:space="preserve">            4-46417 LCSW</t>
  </si>
  <si>
    <t xml:space="preserve">               46422 LCSW Intake (90791)</t>
  </si>
  <si>
    <t xml:space="preserve">               46423 LCSW Fam Tx (90847)</t>
  </si>
  <si>
    <t xml:space="preserve">               46424 LCSW Indiv Tx (90834, 90837)</t>
  </si>
  <si>
    <t xml:space="preserve">               46425 LCSW Group Tx (90853)</t>
  </si>
  <si>
    <t xml:space="preserve">            Total 4-46417 LCSW</t>
  </si>
  <si>
    <t xml:space="preserve">         Total 46400 COMPASS Program Fees Insurance</t>
  </si>
  <si>
    <t xml:space="preserve">         49000 Care Navigation</t>
  </si>
  <si>
    <t xml:space="preserve">            49100 Care Navigation/Coordination</t>
  </si>
  <si>
    <t xml:space="preserve">            49102 Rides &amp;  Care Nav. Travel</t>
  </si>
  <si>
    <t xml:space="preserve">            49103 Shopping, Errands, Dr. - Hourly</t>
  </si>
  <si>
    <t xml:space="preserve">         Total 49000 Care Navigation</t>
  </si>
  <si>
    <t xml:space="preserve">         5-46406 Family Services Fee</t>
  </si>
  <si>
    <t xml:space="preserve">      Total 46000 Program Fees Income</t>
  </si>
  <si>
    <t xml:space="preserve">      47000 Foundations</t>
  </si>
  <si>
    <t xml:space="preserve">         47101 Appleby Foundation</t>
  </si>
  <si>
    <t xml:space="preserve">         47104 Kimmel Spiller Charitable Found</t>
  </si>
  <si>
    <t xml:space="preserve">         47105 Longwood</t>
  </si>
  <si>
    <t xml:space="preserve">         47107 Milton &amp; Hattie Kutz Foundation</t>
  </si>
  <si>
    <t xml:space="preserve">         47110 Foundation - Other</t>
  </si>
  <si>
    <t xml:space="preserve">      Total 47000 Foundations</t>
  </si>
  <si>
    <t xml:space="preserve">      48000 Other Income</t>
  </si>
  <si>
    <t xml:space="preserve">         48001 Records release income</t>
  </si>
  <si>
    <t xml:space="preserve">         48009 CCC Salary &amp; Contractor Reimb.</t>
  </si>
  <si>
    <t xml:space="preserve">         48110 CCC Administrative Fee</t>
  </si>
  <si>
    <t xml:space="preserve">         48113 Administrative Fee</t>
  </si>
  <si>
    <t xml:space="preserve">         48300 Other Income</t>
  </si>
  <si>
    <t xml:space="preserve">      Total 48000 Other Income</t>
  </si>
  <si>
    <t xml:space="preserve">   Total 40000 Revenue</t>
  </si>
  <si>
    <t>Total Revenue</t>
  </si>
  <si>
    <t>Gross Profit</t>
  </si>
  <si>
    <t>Expenditures</t>
  </si>
  <si>
    <t xml:space="preserve">   50000 Payroll Expenses and Fringe</t>
  </si>
  <si>
    <t xml:space="preserve">      50100 Salaries &amp; Wages</t>
  </si>
  <si>
    <t xml:space="preserve">         91003 End of Year Employee Bonuses</t>
  </si>
  <si>
    <t xml:space="preserve">         95230 Salary Vacancy</t>
  </si>
  <si>
    <t xml:space="preserve">         95233 Salary Expense - Monthly Accrual</t>
  </si>
  <si>
    <t xml:space="preserve">         95234 Salary Expense</t>
  </si>
  <si>
    <t xml:space="preserve">         96500 Salary Allocation Adjustment</t>
  </si>
  <si>
    <t xml:space="preserve">      Total 50100 Salaries &amp; Wages</t>
  </si>
  <si>
    <t xml:space="preserve">      53000 Employee  Benefits</t>
  </si>
  <si>
    <t xml:space="preserve">         53100 Medical Insurance</t>
  </si>
  <si>
    <t xml:space="preserve">            53111 Medical - M &amp; G</t>
  </si>
  <si>
    <t xml:space="preserve">            53113 Medical - Client Support Svcs</t>
  </si>
  <si>
    <t xml:space="preserve">            53114 Medical Insurance</t>
  </si>
  <si>
    <t xml:space="preserve">         Total 53100 Medical Insurance</t>
  </si>
  <si>
    <t xml:space="preserve">         53400 401K</t>
  </si>
  <si>
    <t xml:space="preserve">            53401 Employee Retirement-401K</t>
  </si>
  <si>
    <t xml:space="preserve">            53402 401k Plan Admin Fees</t>
  </si>
  <si>
    <t xml:space="preserve">            53404 401k Match</t>
  </si>
  <si>
    <t xml:space="preserve">         Total 53400 401K</t>
  </si>
  <si>
    <t xml:space="preserve">         53600 Life, STD/LTD Insurance</t>
  </si>
  <si>
    <t xml:space="preserve">         53650 Other Insurance</t>
  </si>
  <si>
    <t xml:space="preserve">      Total 53000 Employee  Benefits</t>
  </si>
  <si>
    <t xml:space="preserve">      54000 Payroll Taxes</t>
  </si>
  <si>
    <t xml:space="preserve">         54101 FICA &amp; Medicare</t>
  </si>
  <si>
    <t xml:space="preserve">         54102 DE Unemployment</t>
  </si>
  <si>
    <t xml:space="preserve">         54105 FICA &amp; Medicare - Monthly Accrual</t>
  </si>
  <si>
    <t xml:space="preserve">         54106 Payroll Tax Vacancy</t>
  </si>
  <si>
    <t xml:space="preserve">      Total 54000 Payroll Taxes</t>
  </si>
  <si>
    <t xml:space="preserve">   Total 50000 Payroll Expenses and Fringe</t>
  </si>
  <si>
    <t xml:space="preserve">   60000 Professional Fees</t>
  </si>
  <si>
    <t xml:space="preserve">      60100 Accounting Fees</t>
  </si>
  <si>
    <t xml:space="preserve">         60101 Audit</t>
  </si>
  <si>
    <t xml:space="preserve">      Total 60100 Accounting Fees</t>
  </si>
  <si>
    <t xml:space="preserve">      60300 IT</t>
  </si>
  <si>
    <t xml:space="preserve">      60400 Payroll Processing Fees</t>
  </si>
  <si>
    <t xml:space="preserve">      60500 Psychiatry Services</t>
  </si>
  <si>
    <t xml:space="preserve">      60700 Contractor Fees</t>
  </si>
  <si>
    <t xml:space="preserve">         60702 Business Consultant</t>
  </si>
  <si>
    <t xml:space="preserve">         60703 COMPASS Doctor</t>
  </si>
  <si>
    <t xml:space="preserve">         60705 CCC Community Outreach Contractor</t>
  </si>
  <si>
    <t xml:space="preserve">         60708 Public Allies</t>
  </si>
  <si>
    <t xml:space="preserve">         60711 COA Dues and Fees</t>
  </si>
  <si>
    <t xml:space="preserve">         60712 Graphic Designer</t>
  </si>
  <si>
    <t xml:space="preserve">         60713 Video Production Consultant</t>
  </si>
  <si>
    <t xml:space="preserve">         60719 Accounting Contractor</t>
  </si>
  <si>
    <t xml:space="preserve">      Total 60700 Contractor Fees</t>
  </si>
  <si>
    <t xml:space="preserve">      60800 Grant Writer</t>
  </si>
  <si>
    <t xml:space="preserve">   Total 60000 Professional Fees</t>
  </si>
  <si>
    <t xml:space="preserve">   70000 Occupancy</t>
  </si>
  <si>
    <t xml:space="preserve">      70100 Rent</t>
  </si>
  <si>
    <t xml:space="preserve">         70100-1 Rent - JFS</t>
  </si>
  <si>
    <t xml:space="preserve">         70100-3 Rent - Sussex</t>
  </si>
  <si>
    <t xml:space="preserve">         70100-4 Rent - Newark</t>
  </si>
  <si>
    <t xml:space="preserve">      Total 70100 Rent</t>
  </si>
  <si>
    <t xml:space="preserve">      70101 Lease Cost</t>
  </si>
  <si>
    <t xml:space="preserve">         70101-1 Lease Cost - Newark</t>
  </si>
  <si>
    <t xml:space="preserve">      Total 70101 Lease Cost</t>
  </si>
  <si>
    <t xml:space="preserve">      70103 Security</t>
  </si>
  <si>
    <t xml:space="preserve">         70103-1 Security - Wilmington</t>
  </si>
  <si>
    <t xml:space="preserve">         70103-3 Security - Newark</t>
  </si>
  <si>
    <t xml:space="preserve">      Total 70103 Security</t>
  </si>
  <si>
    <t xml:space="preserve">      70104 Bldg Repairs &amp; Maintenance</t>
  </si>
  <si>
    <t xml:space="preserve">         70104-4 Garden Maintenance</t>
  </si>
  <si>
    <t xml:space="preserve">      Total 70104 Bldg Repairs &amp; Maintenance</t>
  </si>
  <si>
    <t xml:space="preserve">      70106 Office Move Expense</t>
  </si>
  <si>
    <t xml:space="preserve">   Total 70000 Occupancy</t>
  </si>
  <si>
    <t xml:space="preserve">   74000 Program Expenses</t>
  </si>
  <si>
    <t xml:space="preserve">      74100 Incentives</t>
  </si>
  <si>
    <t xml:space="preserve">         74100-3 Incentives-Other Programs</t>
  </si>
  <si>
    <t xml:space="preserve">      Total 74100 Incentives</t>
  </si>
  <si>
    <t xml:space="preserve">      74101 Direct Client Assistance</t>
  </si>
  <si>
    <t xml:space="preserve">         74101-1 PSSF - Crisis Assistance</t>
  </si>
  <si>
    <t xml:space="preserve">         74101-2 PSSF - Family Incentives</t>
  </si>
  <si>
    <t xml:space="preserve">         74101-5 Rise - Pocket Money</t>
  </si>
  <si>
    <t xml:space="preserve">         74101-6 Rise - Crisis Assistance</t>
  </si>
  <si>
    <t xml:space="preserve">         74101-A Crisis Assistance - General</t>
  </si>
  <si>
    <t xml:space="preserve">      Total 74101 Direct Client Assistance</t>
  </si>
  <si>
    <t xml:space="preserve">      74102 Translation Services</t>
  </si>
  <si>
    <t xml:space="preserve">      74104 Contractual Services</t>
  </si>
  <si>
    <t xml:space="preserve">         74104-2 Contractual Services - PSSF</t>
  </si>
  <si>
    <t xml:space="preserve">         74104-3 Contractual Services - FCT</t>
  </si>
  <si>
    <t xml:space="preserve">         74104-5 Contractual Services - OTHER</t>
  </si>
  <si>
    <t xml:space="preserve">         74104-6 Contractual Services - MHPSS</t>
  </si>
  <si>
    <t xml:space="preserve">      Total 74104 Contractual Services</t>
  </si>
  <si>
    <t xml:space="preserve">      74200 Program Supplies</t>
  </si>
  <si>
    <t xml:space="preserve">         74200-3 Program Supplies - FCT</t>
  </si>
  <si>
    <t xml:space="preserve">         74200-6 Program Supplies - Care Nav.</t>
  </si>
  <si>
    <t xml:space="preserve">         74200-7 Program Supplies - OBH</t>
  </si>
  <si>
    <t xml:space="preserve">         74200-8 Program Supplies - Other</t>
  </si>
  <si>
    <t xml:space="preserve">         74200-9 Program Supplies - Memory Cafe'</t>
  </si>
  <si>
    <t xml:space="preserve">      Total 74200 Program Supplies</t>
  </si>
  <si>
    <t xml:space="preserve">      74500 Food Pantry Expenses</t>
  </si>
  <si>
    <t xml:space="preserve">   Total 74000 Program Expenses</t>
  </si>
  <si>
    <t xml:space="preserve">   75000 Staff Field Expense</t>
  </si>
  <si>
    <t xml:space="preserve">      75101 Mileage</t>
  </si>
  <si>
    <t xml:space="preserve">         75100 Mileage</t>
  </si>
  <si>
    <t xml:space="preserve">      Total 75101 Mileage</t>
  </si>
  <si>
    <t xml:space="preserve">      75102 Business Meals</t>
  </si>
  <si>
    <t xml:space="preserve">      75103 Conferences</t>
  </si>
  <si>
    <t xml:space="preserve">      75104 Staff Travel</t>
  </si>
  <si>
    <t xml:space="preserve">      75105 Staff Education &amp; Training</t>
  </si>
  <si>
    <t xml:space="preserve">      75108 Staff Meetings</t>
  </si>
  <si>
    <t xml:space="preserve">      75110 Annual Meeting</t>
  </si>
  <si>
    <t xml:space="preserve">      75115 Professional Licensing</t>
  </si>
  <si>
    <t xml:space="preserve">   Total 75000 Staff Field Expense</t>
  </si>
  <si>
    <t xml:space="preserve">   76000 Operations Expenses</t>
  </si>
  <si>
    <t xml:space="preserve">      76001 Back.Check, Fingerprint &amp; Drug</t>
  </si>
  <si>
    <t xml:space="preserve">      76002 Background Check - Volunteers</t>
  </si>
  <si>
    <t xml:space="preserve">      76003 Special Events</t>
  </si>
  <si>
    <t xml:space="preserve">      76004 Job Placement Advertising</t>
  </si>
  <si>
    <t xml:space="preserve">      76006 Social / Networking Events</t>
  </si>
  <si>
    <t xml:space="preserve">      76102 Advertising &amp; Marketing</t>
  </si>
  <si>
    <t xml:space="preserve">         76102-4 Digital Marketing</t>
  </si>
  <si>
    <t xml:space="preserve">         76102-6 Print Ads</t>
  </si>
  <si>
    <t xml:space="preserve">         76102-C Website Hosting and Design</t>
  </si>
  <si>
    <t xml:space="preserve">         76102-D Comm. Ad. &amp; Involvment</t>
  </si>
  <si>
    <t xml:space="preserve">         76102-E Professional Photography</t>
  </si>
  <si>
    <t xml:space="preserve">         76102-F Printing</t>
  </si>
  <si>
    <t xml:space="preserve">         76102-G Referral &amp; Employee Stewardship</t>
  </si>
  <si>
    <t xml:space="preserve">      Total 76102 Advertising &amp; Marketing</t>
  </si>
  <si>
    <t xml:space="preserve">      76104 Bank Fees</t>
  </si>
  <si>
    <t xml:space="preserve">         76104-1 Bank ACH Fees &amp; Bank Charges</t>
  </si>
  <si>
    <t xml:space="preserve">         76104-2 Investment Fund Fees</t>
  </si>
  <si>
    <t xml:space="preserve">         76104-3 Interest Expense</t>
  </si>
  <si>
    <t xml:space="preserve">      Total 76104 Bank Fees</t>
  </si>
  <si>
    <t xml:space="preserve">      76105-1 Credit Cards Fees</t>
  </si>
  <si>
    <t xml:space="preserve">      76105-2 Classy Transaction Fees</t>
  </si>
  <si>
    <t xml:space="preserve">      76106 Communications Expenses</t>
  </si>
  <si>
    <t xml:space="preserve">         76106-1 Office Telephones</t>
  </si>
  <si>
    <t xml:space="preserve">         76106-2 Cell Phone</t>
  </si>
  <si>
    <t xml:space="preserve">         76106-3 Internet</t>
  </si>
  <si>
    <t xml:space="preserve">      Total 76106 Communications Expenses</t>
  </si>
  <si>
    <t xml:space="preserve">      76107 Dues &amp; Subscriptions</t>
  </si>
  <si>
    <t xml:space="preserve">         76107-2 Dues &amp; Subscriptions</t>
  </si>
  <si>
    <t xml:space="preserve">      Total 76107 Dues &amp; Subscriptions</t>
  </si>
  <si>
    <t xml:space="preserve">      76108 Insurance</t>
  </si>
  <si>
    <t xml:space="preserve">         76108-3 General Liability &amp; Property</t>
  </si>
  <si>
    <t xml:space="preserve">         76108-5 Workers Comp Insurance</t>
  </si>
  <si>
    <t xml:space="preserve">         76108-7 D&amp;O Liability</t>
  </si>
  <si>
    <t xml:space="preserve">         76108-8 Cyber Liability</t>
  </si>
  <si>
    <t xml:space="preserve">         76108-9 Umbrella</t>
  </si>
  <si>
    <t xml:space="preserve">         76108-A Malpractice</t>
  </si>
  <si>
    <t xml:space="preserve">      Total 76108 Insurance</t>
  </si>
  <si>
    <t xml:space="preserve">      76110 Office Supplies</t>
  </si>
  <si>
    <t xml:space="preserve">         76110-4 Special Events</t>
  </si>
  <si>
    <t xml:space="preserve">         76110-5 Agency</t>
  </si>
  <si>
    <t xml:space="preserve">      Total 76110 Office Supplies</t>
  </si>
  <si>
    <t xml:space="preserve">      76111 Postage &amp; Delivery</t>
  </si>
  <si>
    <t xml:space="preserve">      76112 Printing</t>
  </si>
  <si>
    <t xml:space="preserve">         76112-1 Friends Campaign</t>
  </si>
  <si>
    <t xml:space="preserve">      Total 76112 Printing</t>
  </si>
  <si>
    <t xml:space="preserve">      76113 Taxes &amp; Licenses</t>
  </si>
  <si>
    <t xml:space="preserve">      76115 Relias Training</t>
  </si>
  <si>
    <t xml:space="preserve">      76200 Office Expenses</t>
  </si>
  <si>
    <t xml:space="preserve">         76203 Storage</t>
  </si>
  <si>
    <t xml:space="preserve">         76204 Board Meetings</t>
  </si>
  <si>
    <t xml:space="preserve">         76207 Water Cooler</t>
  </si>
  <si>
    <t xml:space="preserve">         76210 Shredding - Wilmington</t>
  </si>
  <si>
    <t xml:space="preserve">      Total 76200 Office Expenses</t>
  </si>
  <si>
    <t xml:space="preserve">   Total 76000 Operations Expenses</t>
  </si>
  <si>
    <t xml:space="preserve">   77000 Equipment/Software</t>
  </si>
  <si>
    <t xml:space="preserve">      77100 Software Licenses</t>
  </si>
  <si>
    <t xml:space="preserve">         77102 Software License - Other</t>
  </si>
  <si>
    <t xml:space="preserve">         77105 Quickbooks</t>
  </si>
  <si>
    <t xml:space="preserve">         77120 Raisers Edge NXT</t>
  </si>
  <si>
    <t xml:space="preserve">         77140 Office 365</t>
  </si>
  <si>
    <t xml:space="preserve">         77160 Adobe</t>
  </si>
  <si>
    <t xml:space="preserve">         77180 Symantec &amp; SOPHOS Renewal</t>
  </si>
  <si>
    <t xml:space="preserve">         77190 Constant Contact</t>
  </si>
  <si>
    <t xml:space="preserve">         77201 InSync RCM</t>
  </si>
  <si>
    <t xml:space="preserve">         77202 InSync Lockbox, Stmts, Appt Rem</t>
  </si>
  <si>
    <t xml:space="preserve">         77203 InSync Telehealth</t>
  </si>
  <si>
    <t xml:space="preserve">         77204 InSync Contract</t>
  </si>
  <si>
    <t xml:space="preserve">         77220 FormStack</t>
  </si>
  <si>
    <t xml:space="preserve">         77300 DocuSign</t>
  </si>
  <si>
    <t xml:space="preserve">         77301 E-fax</t>
  </si>
  <si>
    <t xml:space="preserve">         77400 Zoom Telehealth and Meetings</t>
  </si>
  <si>
    <t xml:space="preserve">         77401 Hootsuite</t>
  </si>
  <si>
    <t xml:space="preserve">         77402 CanSurround</t>
  </si>
  <si>
    <t xml:space="preserve">      Total 77100 Software Licenses</t>
  </si>
  <si>
    <t xml:space="preserve">      77101 Hardware</t>
  </si>
  <si>
    <t xml:space="preserve">         77101-1 Computer Expenses</t>
  </si>
  <si>
    <t xml:space="preserve">         77101-4 Office Copiers Rental</t>
  </si>
  <si>
    <t xml:space="preserve">         77101-5 Other Hardware</t>
  </si>
  <si>
    <t xml:space="preserve">      Total 77101 Hardware</t>
  </si>
  <si>
    <t xml:space="preserve">      77200 Website</t>
  </si>
  <si>
    <t xml:space="preserve">   Total 77000 Equipment/Software</t>
  </si>
  <si>
    <t xml:space="preserve">   79100 Allocations from M&amp;G</t>
  </si>
  <si>
    <t xml:space="preserve">   79200 CEO Discretionary Expense</t>
  </si>
  <si>
    <t>Total Expenditures</t>
  </si>
  <si>
    <t>Net Operating Revenue</t>
  </si>
  <si>
    <t>Other Revenue</t>
  </si>
  <si>
    <t xml:space="preserve">   91000 Investment Gains &amp; Losses</t>
  </si>
  <si>
    <t xml:space="preserve">      91200 Unrealized Gain or Loss on Inve</t>
  </si>
  <si>
    <t xml:space="preserve">      91300 Endowment Income</t>
  </si>
  <si>
    <t xml:space="preserve">      91400 Interest-Savings &amp; Investments</t>
  </si>
  <si>
    <t xml:space="preserve">      91500 Realized Gains/Losses on Invest</t>
  </si>
  <si>
    <t xml:space="preserve">   Total 91000 Investment Gains &amp; Losses</t>
  </si>
  <si>
    <t>Total Other Revenue</t>
  </si>
  <si>
    <t>Other Expenditures</t>
  </si>
  <si>
    <t xml:space="preserve">   93000 Depreciation</t>
  </si>
  <si>
    <t>Total Other Expenditures</t>
  </si>
  <si>
    <t>Net Other Revenue</t>
  </si>
  <si>
    <t>Net Revenue</t>
  </si>
  <si>
    <t>Tuesday, Apr 30, 2024 07:59:53 AM GMT-7 - Accrual Basis</t>
  </si>
  <si>
    <t>Jewish Family Services of DE</t>
  </si>
  <si>
    <t>Budget vs. Actuals: 2024 Budget - FY24 P&amp;L  Classes</t>
  </si>
  <si>
    <t>January - March, 2024</t>
  </si>
  <si>
    <t>March 2024</t>
  </si>
  <si>
    <t>Tuesday, Apr 30, 2024 08:08:49 AM GMT-7 - Accrual Basis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</si>
</sst>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\ _€"/>
    <numFmt numFmtId="165" formatCode="&quot;$&quot;* #,##0.00\ _€"/>
    <numFmt numFmtId="167" formatCode="_(* #,##0_);_(* \(#,##0\);_(* &quot;-&quot;??_);_(@_)"/>
  </numFmts>
  <fonts count="7" x14ac:knownFonts="1">
    <font>
      <sz val="11"/>
      <color indexed="8"/>
      <name val="Aptos Narrow"/>
      <family val="2"/>
      <scheme val="minor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left" wrapText="1"/>
    </xf>
    <xf numFmtId="164" fontId="3" fillId="0" borderId="0" xfId="0" applyNumberFormat="1" applyFont="1" applyAlignment="1">
      <alignment wrapText="1"/>
    </xf>
    <xf numFmtId="164" fontId="3" fillId="0" borderId="0" xfId="0" applyNumberFormat="1" applyFont="1" applyAlignment="1">
      <alignment horizontal="right" wrapText="1"/>
    </xf>
    <xf numFmtId="165" fontId="2" fillId="0" borderId="1" xfId="0" applyNumberFormat="1" applyFont="1" applyBorder="1" applyAlignment="1">
      <alignment horizontal="right" wrapText="1"/>
    </xf>
    <xf numFmtId="165" fontId="2" fillId="0" borderId="2" xfId="0" applyNumberFormat="1" applyFont="1" applyBorder="1" applyAlignment="1">
      <alignment horizontal="right" wrapText="1"/>
    </xf>
    <xf numFmtId="0" fontId="3" fillId="0" borderId="0" xfId="0" applyFont="1" applyAlignment="1">
      <alignment horizontal="center"/>
    </xf>
    <xf numFmtId="0" fontId="0" fillId="0" borderId="0" xfId="0"/>
    <xf numFmtId="0" fontId="4" fillId="0" borderId="0" xfId="0" applyFont="1" applyAlignment="1"/>
    <xf numFmtId="0" fontId="0" fillId="0" borderId="0" xfId="0" applyAlignment="1"/>
    <xf numFmtId="0" fontId="5" fillId="0" borderId="0" xfId="0" applyFont="1" applyAlignment="1"/>
    <xf numFmtId="0" fontId="1" fillId="0" borderId="3" xfId="0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1" fillId="0" borderId="3" xfId="0" applyFont="1" applyBorder="1" applyAlignment="1">
      <alignment horizontal="center" wrapText="1"/>
    </xf>
    <xf numFmtId="167" fontId="0" fillId="0" borderId="0" xfId="1" applyNumberFormat="1" applyFont="1" applyAlignment="1"/>
    <xf numFmtId="167" fontId="1" fillId="0" borderId="3" xfId="1" applyNumberFormat="1" applyFont="1" applyBorder="1" applyAlignment="1">
      <alignment horizontal="center" wrapText="1"/>
    </xf>
    <xf numFmtId="167" fontId="0" fillId="0" borderId="3" xfId="1" applyNumberFormat="1" applyFont="1" applyBorder="1" applyAlignment="1">
      <alignment wrapText="1"/>
    </xf>
    <xf numFmtId="167" fontId="1" fillId="0" borderId="3" xfId="1" applyNumberFormat="1" applyFont="1" applyBorder="1" applyAlignment="1">
      <alignment horizontal="center" wrapText="1"/>
    </xf>
    <xf numFmtId="167" fontId="3" fillId="0" borderId="0" xfId="1" applyNumberFormat="1" applyFont="1" applyAlignment="1">
      <alignment wrapText="1"/>
    </xf>
    <xf numFmtId="167" fontId="3" fillId="0" borderId="0" xfId="1" applyNumberFormat="1" applyFont="1" applyAlignment="1">
      <alignment horizontal="right" wrapText="1"/>
    </xf>
    <xf numFmtId="167" fontId="2" fillId="0" borderId="1" xfId="1" applyNumberFormat="1" applyFont="1" applyBorder="1" applyAlignment="1">
      <alignment horizontal="right" wrapText="1"/>
    </xf>
    <xf numFmtId="167" fontId="2" fillId="0" borderId="2" xfId="1" applyNumberFormat="1" applyFont="1" applyBorder="1" applyAlignment="1">
      <alignment horizontal="right" wrapText="1"/>
    </xf>
    <xf numFmtId="167" fontId="0" fillId="0" borderId="0" xfId="1" applyNumberFormat="1" applyFont="1"/>
    <xf numFmtId="167" fontId="4" fillId="0" borderId="0" xfId="1" applyNumberFormat="1" applyFont="1" applyAlignment="1"/>
    <xf numFmtId="167" fontId="5" fillId="0" borderId="0" xfId="1" applyNumberFormat="1" applyFont="1" applyAlignment="1"/>
    <xf numFmtId="167" fontId="0" fillId="0" borderId="0" xfId="1" applyNumberFormat="1" applyFont="1" applyAlignment="1">
      <alignment wrapText="1"/>
    </xf>
    <xf numFmtId="167" fontId="2" fillId="0" borderId="0" xfId="1" applyNumberFormat="1" applyFont="1" applyAlignment="1">
      <alignment horizontal="left" wrapText="1"/>
    </xf>
    <xf numFmtId="167" fontId="3" fillId="0" borderId="0" xfId="1" applyNumberFormat="1" applyFont="1" applyAlignment="1">
      <alignment horizontal="center"/>
    </xf>
    <xf numFmtId="167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D261F-4DB7-4F32-BBCB-1B48681DFA23}">
  <dimension ref="A1:LG301"/>
  <sheetViews>
    <sheetView tabSelected="1" workbookViewId="0"/>
  </sheetViews>
  <sheetFormatPr defaultRowHeight="14.4" outlineLevelCol="2" x14ac:dyDescent="0.3"/>
  <cols>
    <col min="1" max="1" width="66.21875" style="23" customWidth="1"/>
    <col min="2" max="4" width="7.77734375" style="23" hidden="1" customWidth="1" outlineLevel="2"/>
    <col min="5" max="6" width="9.44140625" style="23" hidden="1" customWidth="1" outlineLevel="2"/>
    <col min="7" max="7" width="10.33203125" style="23" hidden="1" customWidth="1" outlineLevel="2"/>
    <col min="8" max="10" width="7.77734375" style="23" hidden="1" customWidth="1" outlineLevel="2"/>
    <col min="11" max="11" width="9.44140625" style="23" hidden="1" customWidth="1" outlineLevel="2"/>
    <col min="12" max="16" width="8.5546875" style="23" hidden="1" customWidth="1" outlineLevel="2"/>
    <col min="17" max="20" width="10.33203125" style="23" hidden="1" customWidth="1" outlineLevel="2"/>
    <col min="21" max="21" width="7.77734375" style="23" hidden="1" customWidth="1" outlineLevel="2"/>
    <col min="22" max="22" width="10.33203125" style="23" hidden="1" customWidth="1" outlineLevel="2"/>
    <col min="23" max="25" width="7.77734375" style="23" hidden="1" customWidth="1" outlineLevel="2"/>
    <col min="26" max="26" width="9.44140625" style="23" hidden="1" customWidth="1" outlineLevel="2"/>
    <col min="27" max="27" width="8.5546875" style="23" hidden="1" customWidth="1" outlineLevel="2"/>
    <col min="28" max="28" width="9.44140625" style="23" hidden="1" customWidth="1" outlineLevel="2"/>
    <col min="29" max="31" width="8.5546875" style="23" hidden="1" customWidth="1" outlineLevel="2"/>
    <col min="32" max="33" width="7.77734375" style="23" hidden="1" customWidth="1" outlineLevel="2"/>
    <col min="34" max="34" width="8.5546875" style="23" hidden="1" customWidth="1" outlineLevel="2"/>
    <col min="35" max="35" width="7.77734375" style="23" hidden="1" customWidth="1" outlineLevel="2"/>
    <col min="36" max="36" width="8.5546875" style="23" hidden="1" customWidth="1" outlineLevel="2"/>
    <col min="37" max="37" width="10.33203125" style="23" hidden="1" customWidth="1" outlineLevel="2"/>
    <col min="38" max="40" width="9.44140625" style="23" hidden="1" customWidth="1" outlineLevel="2"/>
    <col min="41" max="43" width="7.77734375" style="23" hidden="1" customWidth="1" outlineLevel="2"/>
    <col min="44" max="45" width="11.21875" style="23" hidden="1" customWidth="1" outlineLevel="2"/>
    <col min="46" max="46" width="10.33203125" style="23" hidden="1" customWidth="1" outlineLevel="2"/>
    <col min="47" max="49" width="8.5546875" style="23" hidden="1" customWidth="1" outlineLevel="2"/>
    <col min="50" max="51" width="9.44140625" style="23" hidden="1" customWidth="1" outlineLevel="2"/>
    <col min="52" max="52" width="11.21875" style="23" hidden="1" customWidth="1" outlineLevel="2"/>
    <col min="53" max="55" width="7.77734375" style="23" hidden="1" customWidth="1" outlineLevel="2"/>
    <col min="56" max="56" width="8.5546875" style="23" hidden="1" customWidth="1" outlineLevel="2"/>
    <col min="57" max="58" width="10.33203125" style="23" hidden="1" customWidth="1" outlineLevel="2"/>
    <col min="59" max="59" width="8.5546875" style="23" hidden="1" customWidth="1" outlineLevel="2"/>
    <col min="60" max="61" width="10.33203125" style="23" hidden="1" customWidth="1" outlineLevel="2"/>
    <col min="62" max="64" width="7.77734375" style="23" hidden="1" customWidth="1" outlineLevel="2"/>
    <col min="65" max="65" width="10.33203125" style="23" hidden="1" customWidth="1" outlineLevel="2"/>
    <col min="66" max="66" width="11.21875" style="23" hidden="1" customWidth="1" outlineLevel="2"/>
    <col min="67" max="68" width="10.33203125" style="23" hidden="1" customWidth="1" outlineLevel="2"/>
    <col min="69" max="69" width="7.77734375" style="23" hidden="1" customWidth="1" outlineLevel="2"/>
    <col min="70" max="73" width="10.33203125" style="23" hidden="1" customWidth="1" outlineLevel="2"/>
    <col min="74" max="75" width="8.5546875" style="23" hidden="1" customWidth="1" outlineLevel="2"/>
    <col min="76" max="76" width="10.33203125" style="23" hidden="1" customWidth="1" outlineLevel="2"/>
    <col min="77" max="77" width="9.44140625" style="23" hidden="1" customWidth="1" outlineLevel="2"/>
    <col min="78" max="78" width="8.5546875" style="23" hidden="1" customWidth="1" outlineLevel="2"/>
    <col min="79" max="79" width="10.33203125" style="23" hidden="1" customWidth="1" outlineLevel="2"/>
    <col min="80" max="81" width="9.44140625" style="23" hidden="1" customWidth="1" outlineLevel="2"/>
    <col min="82" max="82" width="10.33203125" style="23" hidden="1" customWidth="1" outlineLevel="2"/>
    <col min="83" max="83" width="7.77734375" style="23" hidden="1" customWidth="1" outlineLevel="2"/>
    <col min="84" max="84" width="8.5546875" style="23" hidden="1" customWidth="1" outlineLevel="2"/>
    <col min="85" max="85" width="10.33203125" style="23" hidden="1" customWidth="1" outlineLevel="2"/>
    <col min="86" max="97" width="7.77734375" style="23" hidden="1" customWidth="1" outlineLevel="2"/>
    <col min="98" max="99" width="11.21875" style="23" hidden="1" customWidth="1" outlineLevel="2"/>
    <col min="100" max="101" width="10.33203125" style="23" hidden="1" customWidth="1" outlineLevel="2"/>
    <col min="102" max="102" width="7.77734375" style="23" hidden="1" customWidth="1" outlineLevel="2"/>
    <col min="103" max="103" width="10.33203125" style="23" hidden="1" customWidth="1" outlineLevel="2"/>
    <col min="104" max="105" width="11.21875" style="23" hidden="1" customWidth="1" outlineLevel="2"/>
    <col min="106" max="106" width="10.33203125" style="23" hidden="1" customWidth="1" outlineLevel="2"/>
    <col min="107" max="109" width="11.21875" style="23" hidden="1" customWidth="1" outlineLevel="2"/>
    <col min="110" max="112" width="7.77734375" style="23" hidden="1" customWidth="1" outlineLevel="2"/>
    <col min="113" max="113" width="8.5546875" style="23" hidden="1" customWidth="1" outlineLevel="2"/>
    <col min="114" max="114" width="9.44140625" style="23" hidden="1" customWidth="1" outlineLevel="2"/>
    <col min="115" max="115" width="10.33203125" style="23" hidden="1" customWidth="1" outlineLevel="2"/>
    <col min="116" max="116" width="8.5546875" style="23" hidden="1" customWidth="1" outlineLevel="2"/>
    <col min="117" max="117" width="9.44140625" style="23" hidden="1" customWidth="1" outlineLevel="2"/>
    <col min="118" max="120" width="10.33203125" style="23" hidden="1" customWidth="1" outlineLevel="2"/>
    <col min="121" max="122" width="8.5546875" style="23" hidden="1" customWidth="1" outlineLevel="2"/>
    <col min="123" max="123" width="7.77734375" style="23" hidden="1" customWidth="1" outlineLevel="2"/>
    <col min="124" max="125" width="8.5546875" style="23" hidden="1" customWidth="1" outlineLevel="2"/>
    <col min="126" max="126" width="10.33203125" style="23" hidden="1" customWidth="1" outlineLevel="2"/>
    <col min="127" max="127" width="8.5546875" style="23" hidden="1" customWidth="1" outlineLevel="2"/>
    <col min="128" max="128" width="10.33203125" style="23" customWidth="1" collapsed="1"/>
    <col min="129" max="130" width="11.21875" style="23" customWidth="1"/>
    <col min="131" max="136" width="7.77734375" style="23" hidden="1" customWidth="1" outlineLevel="2"/>
    <col min="137" max="138" width="9.44140625" style="23" hidden="1" customWidth="1" outlineLevel="2"/>
    <col min="139" max="139" width="11.21875" style="23" hidden="1" customWidth="1" outlineLevel="2"/>
    <col min="140" max="140" width="10.33203125" style="23" hidden="1" customWidth="1" outlineLevel="2"/>
    <col min="141" max="141" width="7.77734375" style="23" hidden="1" customWidth="1" outlineLevel="2"/>
    <col min="142" max="142" width="10.33203125" style="23" hidden="1" customWidth="1" outlineLevel="2"/>
    <col min="143" max="144" width="9.44140625" style="23" hidden="1" customWidth="1" outlineLevel="2"/>
    <col min="145" max="145" width="11.21875" style="23" hidden="1" customWidth="1" outlineLevel="2"/>
    <col min="146" max="147" width="9.44140625" style="23" hidden="1" customWidth="1" outlineLevel="2"/>
    <col min="148" max="148" width="10.33203125" style="23" hidden="1" customWidth="1" outlineLevel="2"/>
    <col min="149" max="151" width="7.77734375" style="23" hidden="1" customWidth="1" outlineLevel="2"/>
    <col min="152" max="152" width="9.44140625" style="23" hidden="1" customWidth="1" outlineLevel="2"/>
    <col min="153" max="154" width="8.5546875" style="23" hidden="1" customWidth="1" outlineLevel="2"/>
    <col min="155" max="155" width="10.33203125" style="23" hidden="1" customWidth="1" outlineLevel="2"/>
    <col min="156" max="156" width="7.77734375" style="23" hidden="1" customWidth="1" outlineLevel="2"/>
    <col min="157" max="157" width="10.33203125" style="23" hidden="1" customWidth="1" outlineLevel="2"/>
    <col min="158" max="158" width="9.44140625" style="23" hidden="1" customWidth="1" outlineLevel="2"/>
    <col min="159" max="160" width="8.5546875" style="23" hidden="1" customWidth="1" outlineLevel="2"/>
    <col min="161" max="163" width="7.77734375" style="23" hidden="1" customWidth="1" outlineLevel="2"/>
    <col min="164" max="165" width="9.44140625" style="23" hidden="1" customWidth="1" outlineLevel="2"/>
    <col min="166" max="167" width="10.33203125" style="23" hidden="1" customWidth="1" outlineLevel="2"/>
    <col min="168" max="168" width="7.77734375" style="23" hidden="1" customWidth="1" outlineLevel="2"/>
    <col min="169" max="169" width="10.33203125" style="23" hidden="1" customWidth="1" outlineLevel="2"/>
    <col min="170" max="171" width="9.44140625" style="23" hidden="1" customWidth="1" outlineLevel="2"/>
    <col min="172" max="172" width="10.33203125" style="23" hidden="1" customWidth="1" outlineLevel="2"/>
    <col min="173" max="175" width="7.77734375" style="23" hidden="1" customWidth="1" outlineLevel="2"/>
    <col min="176" max="177" width="8.5546875" style="23" hidden="1" customWidth="1" outlineLevel="2"/>
    <col min="178" max="178" width="10.33203125" style="23" hidden="1" customWidth="1" outlineLevel="2"/>
    <col min="179" max="179" width="8.5546875" style="23" hidden="1" customWidth="1" outlineLevel="2"/>
    <col min="180" max="180" width="7.77734375" style="23" hidden="1" customWidth="1" outlineLevel="2"/>
    <col min="181" max="183" width="8.5546875" style="23" hidden="1" customWidth="1" outlineLevel="2"/>
    <col min="184" max="184" width="10.33203125" style="23" hidden="1" customWidth="1" outlineLevel="2"/>
    <col min="185" max="185" width="8.5546875" style="23" hidden="1" customWidth="1" outlineLevel="2"/>
    <col min="186" max="186" width="7.77734375" style="23" hidden="1" customWidth="1" outlineLevel="2"/>
    <col min="187" max="187" width="8.5546875" style="23" hidden="1" customWidth="1" outlineLevel="2"/>
    <col min="188" max="190" width="7.77734375" style="23" hidden="1" customWidth="1" outlineLevel="2"/>
    <col min="191" max="191" width="10.33203125" style="23" hidden="1" customWidth="1" outlineLevel="2"/>
    <col min="192" max="192" width="9.44140625" style="23" hidden="1" customWidth="1" outlineLevel="2"/>
    <col min="193" max="193" width="10.33203125" style="23" hidden="1" customWidth="1" outlineLevel="2"/>
    <col min="194" max="194" width="8.5546875" style="23" hidden="1" customWidth="1" outlineLevel="2"/>
    <col min="195" max="195" width="7.77734375" style="23" hidden="1" customWidth="1" outlineLevel="2"/>
    <col min="196" max="196" width="8.5546875" style="23" hidden="1" customWidth="1" outlineLevel="2"/>
    <col min="197" max="197" width="10.33203125" style="23" hidden="1" customWidth="1" outlineLevel="2"/>
    <col min="198" max="198" width="9.44140625" style="23" hidden="1" customWidth="1" outlineLevel="2"/>
    <col min="199" max="199" width="10.33203125" style="23" hidden="1" customWidth="1" outlineLevel="2"/>
    <col min="200" max="200" width="7.77734375" style="23" hidden="1" customWidth="1" outlineLevel="2"/>
    <col min="201" max="202" width="10.33203125" style="23" hidden="1" customWidth="1" outlineLevel="2"/>
    <col min="203" max="203" width="8.5546875" style="23" hidden="1" customWidth="1" outlineLevel="2"/>
    <col min="204" max="204" width="7.77734375" style="23" hidden="1" customWidth="1" outlineLevel="2"/>
    <col min="205" max="205" width="10.33203125" style="23" hidden="1" customWidth="1" outlineLevel="2"/>
    <col min="206" max="206" width="9.44140625" style="23" customWidth="1" collapsed="1"/>
    <col min="207" max="207" width="10.33203125" style="23" customWidth="1"/>
    <col min="208" max="208" width="11.21875" style="23" customWidth="1"/>
    <col min="209" max="214" width="7.77734375" style="23" hidden="1" customWidth="1" outlineLevel="2"/>
    <col min="215" max="215" width="10.33203125" style="23" hidden="1" customWidth="1" outlineLevel="2"/>
    <col min="216" max="216" width="8.5546875" style="23" hidden="1" customWidth="1" outlineLevel="2"/>
    <col min="217" max="217" width="10.33203125" style="23" hidden="1" customWidth="1" outlineLevel="2"/>
    <col min="218" max="218" width="8.5546875" style="23" hidden="1" customWidth="1" outlineLevel="2"/>
    <col min="219" max="219" width="7.77734375" style="23" hidden="1" customWidth="1" outlineLevel="2"/>
    <col min="220" max="220" width="8.5546875" style="23" hidden="1" customWidth="1" outlineLevel="2"/>
    <col min="221" max="221" width="10.33203125" style="23" hidden="1" customWidth="1" outlineLevel="2"/>
    <col min="222" max="222" width="8.5546875" style="23" hidden="1" customWidth="1" outlineLevel="2"/>
    <col min="223" max="223" width="10.33203125" style="23" hidden="1" customWidth="1" outlineLevel="2"/>
    <col min="224" max="225" width="8.5546875" style="23" hidden="1" customWidth="1" outlineLevel="2"/>
    <col min="226" max="226" width="10.33203125" style="23" hidden="1" customWidth="1" outlineLevel="2"/>
    <col min="227" max="229" width="7.77734375" style="23" hidden="1" customWidth="1" outlineLevel="2"/>
    <col min="230" max="230" width="11.21875" style="23" hidden="1" customWidth="1" outlineLevel="2"/>
    <col min="231" max="233" width="10.33203125" style="23" hidden="1" customWidth="1" outlineLevel="2"/>
    <col min="234" max="234" width="7.77734375" style="23" hidden="1" customWidth="1" outlineLevel="2"/>
    <col min="235" max="235" width="10.33203125" style="23" hidden="1" customWidth="1" outlineLevel="2"/>
    <col min="236" max="236" width="11.21875" style="23" hidden="1" customWidth="1" outlineLevel="2"/>
    <col min="237" max="238" width="10.33203125" style="23" hidden="1" customWidth="1" outlineLevel="2"/>
    <col min="239" max="239" width="11.21875" style="23" hidden="1" customWidth="1" outlineLevel="2"/>
    <col min="240" max="240" width="10.33203125" style="23" hidden="1" customWidth="1" outlineLevel="2"/>
    <col min="241" max="241" width="11.21875" style="23" hidden="1" customWidth="1" outlineLevel="2"/>
    <col min="242" max="243" width="9.44140625" style="23" hidden="1" customWidth="1" outlineLevel="2"/>
    <col min="244" max="244" width="11.21875" style="23" hidden="1" customWidth="1" outlineLevel="2"/>
    <col min="245" max="247" width="7.77734375" style="23" hidden="1" customWidth="1" outlineLevel="2"/>
    <col min="248" max="249" width="10.33203125" style="23" hidden="1" customWidth="1" outlineLevel="2"/>
    <col min="250" max="250" width="8.5546875" style="23" hidden="1" customWidth="1" outlineLevel="2"/>
    <col min="251" max="252" width="10.33203125" style="23" hidden="1" customWidth="1" outlineLevel="2"/>
    <col min="253" max="253" width="8.5546875" style="23" hidden="1" customWidth="1" outlineLevel="2"/>
    <col min="254" max="254" width="11.21875" style="23" customWidth="1" collapsed="1"/>
    <col min="255" max="255" width="10.33203125" style="23" customWidth="1"/>
    <col min="256" max="256" width="11.21875" style="23" customWidth="1"/>
    <col min="257" max="259" width="10.33203125" style="23" hidden="1" customWidth="1" outlineLevel="1"/>
    <col min="260" max="260" width="8.5546875" style="23" hidden="1" customWidth="1" outlineLevel="1"/>
    <col min="261" max="261" width="7.77734375" style="23" hidden="1" customWidth="1" outlineLevel="1"/>
    <col min="262" max="263" width="8.5546875" style="23" hidden="1" customWidth="1" outlineLevel="1"/>
    <col min="264" max="264" width="7.77734375" style="23" hidden="1" customWidth="1" outlineLevel="1"/>
    <col min="265" max="265" width="8.5546875" style="23" hidden="1" customWidth="1" outlineLevel="1"/>
    <col min="266" max="266" width="9.44140625" style="23" customWidth="1" collapsed="1"/>
    <col min="267" max="268" width="10.33203125" style="23" customWidth="1"/>
    <col min="269" max="271" width="7.77734375" style="23" hidden="1" customWidth="1" outlineLevel="1"/>
    <col min="272" max="272" width="12" style="23" hidden="1" customWidth="1" outlineLevel="1"/>
    <col min="273" max="273" width="10.33203125" style="23" hidden="1" customWidth="1" outlineLevel="1"/>
    <col min="274" max="274" width="12" style="23" hidden="1" customWidth="1" outlineLevel="1"/>
    <col min="275" max="275" width="11.21875" style="23" hidden="1" customWidth="1" outlineLevel="1"/>
    <col min="276" max="276" width="7.77734375" style="23" hidden="1" customWidth="1" outlineLevel="1"/>
    <col min="277" max="277" width="11.21875" style="23" hidden="1" customWidth="1" outlineLevel="1"/>
    <col min="278" max="278" width="10.33203125" style="23" customWidth="1" collapsed="1"/>
    <col min="279" max="279" width="10.33203125" style="23" customWidth="1"/>
    <col min="280" max="280" width="11.21875" style="23" customWidth="1"/>
    <col min="281" max="282" width="11.21875" style="23" hidden="1" customWidth="1" outlineLevel="1"/>
    <col min="283" max="283" width="10.33203125" style="23" hidden="1" customWidth="1" outlineLevel="1"/>
    <col min="284" max="286" width="9.44140625" style="23" hidden="1" customWidth="1" outlineLevel="1"/>
    <col min="287" max="287" width="9.44140625" style="23" customWidth="1" collapsed="1"/>
    <col min="288" max="289" width="9.44140625" style="23" customWidth="1"/>
    <col min="290" max="291" width="11.21875" style="23" hidden="1" customWidth="1" outlineLevel="1"/>
    <col min="292" max="295" width="10.33203125" style="23" hidden="1" customWidth="1" outlineLevel="1"/>
    <col min="296" max="296" width="8.5546875" style="23" hidden="1" customWidth="1" outlineLevel="1"/>
    <col min="297" max="297" width="7.77734375" style="23" hidden="1" customWidth="1" outlineLevel="1"/>
    <col min="298" max="298" width="8.5546875" style="23" hidden="1" customWidth="1" outlineLevel="1"/>
    <col min="299" max="307" width="7.77734375" style="23" hidden="1" customWidth="1" outlineLevel="1"/>
    <col min="308" max="308" width="11.21875" style="23" customWidth="1" collapsed="1"/>
    <col min="309" max="309" width="11.21875" style="23" customWidth="1"/>
    <col min="310" max="310" width="10.33203125" style="23" customWidth="1"/>
    <col min="311" max="312" width="9.44140625" style="23" customWidth="1"/>
    <col min="313" max="313" width="11.21875" style="23" customWidth="1"/>
    <col min="314" max="316" width="7.77734375" style="23" hidden="1" customWidth="1" outlineLevel="1"/>
    <col min="317" max="317" width="12" style="23" customWidth="1" collapsed="1"/>
    <col min="318" max="318" width="11.21875" style="23" customWidth="1"/>
    <col min="319" max="319" width="12" style="23" customWidth="1"/>
  </cols>
  <sheetData>
    <row r="1" spans="1:319" ht="17.399999999999999" x14ac:dyDescent="0.3">
      <c r="A1" s="24" t="s">
        <v>412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  <c r="KP1" s="15"/>
      <c r="KQ1" s="15"/>
      <c r="KR1" s="15"/>
      <c r="KS1" s="15"/>
      <c r="KT1" s="15"/>
      <c r="KU1" s="15"/>
      <c r="KV1" s="15"/>
      <c r="KW1" s="15"/>
      <c r="KX1" s="15"/>
      <c r="KY1" s="15"/>
      <c r="KZ1" s="15"/>
      <c r="LA1" s="15"/>
      <c r="LB1" s="15"/>
      <c r="LC1" s="15"/>
      <c r="LD1" s="15"/>
      <c r="LE1" s="15"/>
      <c r="LF1" s="15"/>
      <c r="LG1" s="15"/>
    </row>
    <row r="2" spans="1:319" ht="17.399999999999999" x14ac:dyDescent="0.3">
      <c r="A2" s="24" t="s">
        <v>413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</row>
    <row r="3" spans="1:319" x14ac:dyDescent="0.3">
      <c r="A3" s="25" t="s">
        <v>415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</row>
    <row r="4" spans="1:319" ht="3.6" customHeight="1" x14ac:dyDescent="0.3"/>
    <row r="5" spans="1:319" ht="27.6" customHeight="1" x14ac:dyDescent="0.3">
      <c r="A5" s="26"/>
      <c r="B5" s="16" t="s">
        <v>0</v>
      </c>
      <c r="C5" s="17"/>
      <c r="D5" s="17"/>
      <c r="E5" s="16" t="s">
        <v>1</v>
      </c>
      <c r="F5" s="17"/>
      <c r="G5" s="17"/>
      <c r="H5" s="16" t="s">
        <v>2</v>
      </c>
      <c r="I5" s="17"/>
      <c r="J5" s="17"/>
      <c r="K5" s="16" t="s">
        <v>3</v>
      </c>
      <c r="L5" s="17"/>
      <c r="M5" s="17"/>
      <c r="N5" s="16" t="s">
        <v>4</v>
      </c>
      <c r="O5" s="17"/>
      <c r="P5" s="17"/>
      <c r="Q5" s="16" t="s">
        <v>5</v>
      </c>
      <c r="R5" s="17"/>
      <c r="S5" s="17"/>
      <c r="T5" s="16" t="s">
        <v>6</v>
      </c>
      <c r="U5" s="17"/>
      <c r="V5" s="17"/>
      <c r="W5" s="16" t="s">
        <v>7</v>
      </c>
      <c r="X5" s="17"/>
      <c r="Y5" s="17"/>
      <c r="Z5" s="16" t="s">
        <v>8</v>
      </c>
      <c r="AA5" s="17"/>
      <c r="AB5" s="17"/>
      <c r="AC5" s="16" t="s">
        <v>9</v>
      </c>
      <c r="AD5" s="17"/>
      <c r="AE5" s="17"/>
      <c r="AF5" s="16" t="s">
        <v>10</v>
      </c>
      <c r="AG5" s="17"/>
      <c r="AH5" s="17"/>
      <c r="AI5" s="16" t="s">
        <v>11</v>
      </c>
      <c r="AJ5" s="17"/>
      <c r="AK5" s="17"/>
      <c r="AL5" s="16" t="s">
        <v>12</v>
      </c>
      <c r="AM5" s="17"/>
      <c r="AN5" s="17"/>
      <c r="AO5" s="16" t="s">
        <v>13</v>
      </c>
      <c r="AP5" s="17"/>
      <c r="AQ5" s="17"/>
      <c r="AR5" s="16" t="s">
        <v>14</v>
      </c>
      <c r="AS5" s="17"/>
      <c r="AT5" s="17"/>
      <c r="AU5" s="16" t="s">
        <v>15</v>
      </c>
      <c r="AV5" s="17"/>
      <c r="AW5" s="17"/>
      <c r="AX5" s="16" t="s">
        <v>16</v>
      </c>
      <c r="AY5" s="17"/>
      <c r="AZ5" s="17"/>
      <c r="BA5" s="16" t="s">
        <v>17</v>
      </c>
      <c r="BB5" s="17"/>
      <c r="BC5" s="17"/>
      <c r="BD5" s="16" t="s">
        <v>18</v>
      </c>
      <c r="BE5" s="17"/>
      <c r="BF5" s="17"/>
      <c r="BG5" s="16" t="s">
        <v>19</v>
      </c>
      <c r="BH5" s="17"/>
      <c r="BI5" s="17"/>
      <c r="BJ5" s="16" t="s">
        <v>20</v>
      </c>
      <c r="BK5" s="17"/>
      <c r="BL5" s="17"/>
      <c r="BM5" s="16" t="s">
        <v>21</v>
      </c>
      <c r="BN5" s="17"/>
      <c r="BO5" s="17"/>
      <c r="BP5" s="16" t="s">
        <v>22</v>
      </c>
      <c r="BQ5" s="17"/>
      <c r="BR5" s="17"/>
      <c r="BS5" s="16" t="s">
        <v>23</v>
      </c>
      <c r="BT5" s="17"/>
      <c r="BU5" s="17"/>
      <c r="BV5" s="16" t="s">
        <v>24</v>
      </c>
      <c r="BW5" s="17"/>
      <c r="BX5" s="17"/>
      <c r="BY5" s="16" t="s">
        <v>25</v>
      </c>
      <c r="BZ5" s="17"/>
      <c r="CA5" s="17"/>
      <c r="CB5" s="16" t="s">
        <v>26</v>
      </c>
      <c r="CC5" s="17"/>
      <c r="CD5" s="17"/>
      <c r="CE5" s="16" t="s">
        <v>27</v>
      </c>
      <c r="CF5" s="17"/>
      <c r="CG5" s="17"/>
      <c r="CH5" s="16" t="s">
        <v>28</v>
      </c>
      <c r="CI5" s="17"/>
      <c r="CJ5" s="17"/>
      <c r="CK5" s="16" t="s">
        <v>29</v>
      </c>
      <c r="CL5" s="17"/>
      <c r="CM5" s="17"/>
      <c r="CN5" s="16" t="s">
        <v>30</v>
      </c>
      <c r="CO5" s="17"/>
      <c r="CP5" s="17"/>
      <c r="CQ5" s="16" t="s">
        <v>31</v>
      </c>
      <c r="CR5" s="17"/>
      <c r="CS5" s="17"/>
      <c r="CT5" s="16" t="s">
        <v>32</v>
      </c>
      <c r="CU5" s="17"/>
      <c r="CV5" s="17"/>
      <c r="CW5" s="16" t="s">
        <v>33</v>
      </c>
      <c r="CX5" s="17"/>
      <c r="CY5" s="17"/>
      <c r="CZ5" s="16" t="s">
        <v>34</v>
      </c>
      <c r="DA5" s="17"/>
      <c r="DB5" s="17"/>
      <c r="DC5" s="16" t="s">
        <v>35</v>
      </c>
      <c r="DD5" s="17"/>
      <c r="DE5" s="17"/>
      <c r="DF5" s="16" t="s">
        <v>36</v>
      </c>
      <c r="DG5" s="17"/>
      <c r="DH5" s="17"/>
      <c r="DI5" s="16" t="s">
        <v>37</v>
      </c>
      <c r="DJ5" s="17"/>
      <c r="DK5" s="17"/>
      <c r="DL5" s="16" t="s">
        <v>38</v>
      </c>
      <c r="DM5" s="17"/>
      <c r="DN5" s="17"/>
      <c r="DO5" s="16" t="s">
        <v>39</v>
      </c>
      <c r="DP5" s="17"/>
      <c r="DQ5" s="17"/>
      <c r="DR5" s="16" t="s">
        <v>40</v>
      </c>
      <c r="DS5" s="17"/>
      <c r="DT5" s="17"/>
      <c r="DU5" s="16" t="s">
        <v>41</v>
      </c>
      <c r="DV5" s="17"/>
      <c r="DW5" s="17"/>
      <c r="DX5" s="16" t="s">
        <v>42</v>
      </c>
      <c r="DY5" s="17"/>
      <c r="DZ5" s="17"/>
      <c r="EA5" s="16" t="s">
        <v>43</v>
      </c>
      <c r="EB5" s="17"/>
      <c r="EC5" s="17"/>
      <c r="ED5" s="16" t="s">
        <v>44</v>
      </c>
      <c r="EE5" s="17"/>
      <c r="EF5" s="17"/>
      <c r="EG5" s="16" t="s">
        <v>45</v>
      </c>
      <c r="EH5" s="17"/>
      <c r="EI5" s="17"/>
      <c r="EJ5" s="16" t="s">
        <v>46</v>
      </c>
      <c r="EK5" s="17"/>
      <c r="EL5" s="17"/>
      <c r="EM5" s="16" t="s">
        <v>47</v>
      </c>
      <c r="EN5" s="17"/>
      <c r="EO5" s="17"/>
      <c r="EP5" s="16" t="s">
        <v>48</v>
      </c>
      <c r="EQ5" s="17"/>
      <c r="ER5" s="17"/>
      <c r="ES5" s="16" t="s">
        <v>49</v>
      </c>
      <c r="ET5" s="17"/>
      <c r="EU5" s="17"/>
      <c r="EV5" s="16" t="s">
        <v>50</v>
      </c>
      <c r="EW5" s="17"/>
      <c r="EX5" s="17"/>
      <c r="EY5" s="16" t="s">
        <v>51</v>
      </c>
      <c r="EZ5" s="17"/>
      <c r="FA5" s="17"/>
      <c r="FB5" s="16" t="s">
        <v>52</v>
      </c>
      <c r="FC5" s="17"/>
      <c r="FD5" s="17"/>
      <c r="FE5" s="16" t="s">
        <v>53</v>
      </c>
      <c r="FF5" s="17"/>
      <c r="FG5" s="17"/>
      <c r="FH5" s="16" t="s">
        <v>54</v>
      </c>
      <c r="FI5" s="17"/>
      <c r="FJ5" s="17"/>
      <c r="FK5" s="16" t="s">
        <v>55</v>
      </c>
      <c r="FL5" s="17"/>
      <c r="FM5" s="17"/>
      <c r="FN5" s="16" t="s">
        <v>56</v>
      </c>
      <c r="FO5" s="17"/>
      <c r="FP5" s="17"/>
      <c r="FQ5" s="16" t="s">
        <v>57</v>
      </c>
      <c r="FR5" s="17"/>
      <c r="FS5" s="17"/>
      <c r="FT5" s="16" t="s">
        <v>58</v>
      </c>
      <c r="FU5" s="17"/>
      <c r="FV5" s="17"/>
      <c r="FW5" s="16" t="s">
        <v>59</v>
      </c>
      <c r="FX5" s="17"/>
      <c r="FY5" s="17"/>
      <c r="FZ5" s="16" t="s">
        <v>60</v>
      </c>
      <c r="GA5" s="17"/>
      <c r="GB5" s="17"/>
      <c r="GC5" s="16" t="s">
        <v>61</v>
      </c>
      <c r="GD5" s="17"/>
      <c r="GE5" s="17"/>
      <c r="GF5" s="16" t="s">
        <v>62</v>
      </c>
      <c r="GG5" s="17"/>
      <c r="GH5" s="17"/>
      <c r="GI5" s="16" t="s">
        <v>63</v>
      </c>
      <c r="GJ5" s="17"/>
      <c r="GK5" s="17"/>
      <c r="GL5" s="16" t="s">
        <v>64</v>
      </c>
      <c r="GM5" s="17"/>
      <c r="GN5" s="17"/>
      <c r="GO5" s="16" t="s">
        <v>65</v>
      </c>
      <c r="GP5" s="17"/>
      <c r="GQ5" s="17"/>
      <c r="GR5" s="16" t="s">
        <v>67</v>
      </c>
      <c r="GS5" s="17"/>
      <c r="GT5" s="17"/>
      <c r="GU5" s="16" t="s">
        <v>68</v>
      </c>
      <c r="GV5" s="17"/>
      <c r="GW5" s="17"/>
      <c r="GX5" s="16" t="s">
        <v>69</v>
      </c>
      <c r="GY5" s="17"/>
      <c r="GZ5" s="17"/>
      <c r="HA5" s="16" t="s">
        <v>70</v>
      </c>
      <c r="HB5" s="17"/>
      <c r="HC5" s="17"/>
      <c r="HD5" s="16" t="s">
        <v>71</v>
      </c>
      <c r="HE5" s="17"/>
      <c r="HF5" s="17"/>
      <c r="HG5" s="16" t="s">
        <v>72</v>
      </c>
      <c r="HH5" s="17"/>
      <c r="HI5" s="17"/>
      <c r="HJ5" s="16" t="s">
        <v>73</v>
      </c>
      <c r="HK5" s="17"/>
      <c r="HL5" s="17"/>
      <c r="HM5" s="16" t="s">
        <v>74</v>
      </c>
      <c r="HN5" s="17"/>
      <c r="HO5" s="17"/>
      <c r="HP5" s="16" t="s">
        <v>75</v>
      </c>
      <c r="HQ5" s="17"/>
      <c r="HR5" s="17"/>
      <c r="HS5" s="16" t="s">
        <v>76</v>
      </c>
      <c r="HT5" s="17"/>
      <c r="HU5" s="17"/>
      <c r="HV5" s="16" t="s">
        <v>77</v>
      </c>
      <c r="HW5" s="17"/>
      <c r="HX5" s="17"/>
      <c r="HY5" s="16" t="s">
        <v>78</v>
      </c>
      <c r="HZ5" s="17"/>
      <c r="IA5" s="17"/>
      <c r="IB5" s="16" t="s">
        <v>79</v>
      </c>
      <c r="IC5" s="17"/>
      <c r="ID5" s="17"/>
      <c r="IE5" s="16" t="s">
        <v>80</v>
      </c>
      <c r="IF5" s="17"/>
      <c r="IG5" s="17"/>
      <c r="IH5" s="16" t="s">
        <v>81</v>
      </c>
      <c r="II5" s="17"/>
      <c r="IJ5" s="17"/>
      <c r="IK5" s="16" t="s">
        <v>82</v>
      </c>
      <c r="IL5" s="17"/>
      <c r="IM5" s="17"/>
      <c r="IN5" s="16" t="s">
        <v>83</v>
      </c>
      <c r="IO5" s="17"/>
      <c r="IP5" s="17"/>
      <c r="IQ5" s="16" t="s">
        <v>84</v>
      </c>
      <c r="IR5" s="17"/>
      <c r="IS5" s="17"/>
      <c r="IT5" s="16" t="s">
        <v>85</v>
      </c>
      <c r="IU5" s="17"/>
      <c r="IV5" s="17"/>
      <c r="IW5" s="16" t="s">
        <v>86</v>
      </c>
      <c r="IX5" s="17"/>
      <c r="IY5" s="17"/>
      <c r="IZ5" s="16" t="s">
        <v>87</v>
      </c>
      <c r="JA5" s="17"/>
      <c r="JB5" s="17"/>
      <c r="JC5" s="16" t="s">
        <v>88</v>
      </c>
      <c r="JD5" s="17"/>
      <c r="JE5" s="17"/>
      <c r="JF5" s="16" t="s">
        <v>89</v>
      </c>
      <c r="JG5" s="17"/>
      <c r="JH5" s="17"/>
      <c r="JI5" s="16" t="s">
        <v>90</v>
      </c>
      <c r="JJ5" s="17"/>
      <c r="JK5" s="17"/>
      <c r="JL5" s="16" t="s">
        <v>91</v>
      </c>
      <c r="JM5" s="17"/>
      <c r="JN5" s="17"/>
      <c r="JO5" s="16" t="s">
        <v>92</v>
      </c>
      <c r="JP5" s="17"/>
      <c r="JQ5" s="17"/>
      <c r="JR5" s="16" t="s">
        <v>93</v>
      </c>
      <c r="JS5" s="17"/>
      <c r="JT5" s="17"/>
      <c r="JU5" s="16" t="s">
        <v>94</v>
      </c>
      <c r="JV5" s="17"/>
      <c r="JW5" s="17"/>
      <c r="JX5" s="16" t="s">
        <v>95</v>
      </c>
      <c r="JY5" s="17"/>
      <c r="JZ5" s="17"/>
      <c r="KA5" s="16" t="s">
        <v>96</v>
      </c>
      <c r="KB5" s="17"/>
      <c r="KC5" s="17"/>
      <c r="KD5" s="16" t="s">
        <v>97</v>
      </c>
      <c r="KE5" s="17"/>
      <c r="KF5" s="17"/>
      <c r="KG5" s="16" t="s">
        <v>98</v>
      </c>
      <c r="KH5" s="17"/>
      <c r="KI5" s="17"/>
      <c r="KJ5" s="16" t="s">
        <v>101</v>
      </c>
      <c r="KK5" s="17"/>
      <c r="KL5" s="17"/>
      <c r="KM5" s="16" t="s">
        <v>102</v>
      </c>
      <c r="KN5" s="17"/>
      <c r="KO5" s="17"/>
      <c r="KP5" s="16" t="s">
        <v>103</v>
      </c>
      <c r="KQ5" s="17"/>
      <c r="KR5" s="17"/>
      <c r="KS5" s="16" t="s">
        <v>104</v>
      </c>
      <c r="KT5" s="17"/>
      <c r="KU5" s="17"/>
      <c r="KV5" s="16" t="s">
        <v>105</v>
      </c>
      <c r="KW5" s="17"/>
      <c r="KX5" s="17"/>
      <c r="KY5" s="16" t="s">
        <v>106</v>
      </c>
      <c r="KZ5" s="17"/>
      <c r="LA5" s="17"/>
      <c r="LB5" s="16" t="s">
        <v>107</v>
      </c>
      <c r="LC5" s="17"/>
      <c r="LD5" s="17"/>
      <c r="LE5" s="16" t="s">
        <v>108</v>
      </c>
      <c r="LF5" s="17"/>
      <c r="LG5" s="17"/>
    </row>
    <row r="6" spans="1:319" ht="24.6" x14ac:dyDescent="0.3">
      <c r="A6" s="26"/>
      <c r="B6" s="18" t="s">
        <v>109</v>
      </c>
      <c r="C6" s="18" t="s">
        <v>110</v>
      </c>
      <c r="D6" s="18" t="s">
        <v>111</v>
      </c>
      <c r="E6" s="18" t="s">
        <v>109</v>
      </c>
      <c r="F6" s="18" t="s">
        <v>110</v>
      </c>
      <c r="G6" s="18" t="s">
        <v>111</v>
      </c>
      <c r="H6" s="18" t="s">
        <v>109</v>
      </c>
      <c r="I6" s="18" t="s">
        <v>110</v>
      </c>
      <c r="J6" s="18" t="s">
        <v>111</v>
      </c>
      <c r="K6" s="18" t="s">
        <v>109</v>
      </c>
      <c r="L6" s="18" t="s">
        <v>110</v>
      </c>
      <c r="M6" s="18" t="s">
        <v>111</v>
      </c>
      <c r="N6" s="18" t="s">
        <v>109</v>
      </c>
      <c r="O6" s="18" t="s">
        <v>110</v>
      </c>
      <c r="P6" s="18" t="s">
        <v>111</v>
      </c>
      <c r="Q6" s="18" t="s">
        <v>109</v>
      </c>
      <c r="R6" s="18" t="s">
        <v>110</v>
      </c>
      <c r="S6" s="18" t="s">
        <v>111</v>
      </c>
      <c r="T6" s="18" t="s">
        <v>109</v>
      </c>
      <c r="U6" s="18" t="s">
        <v>110</v>
      </c>
      <c r="V6" s="18" t="s">
        <v>111</v>
      </c>
      <c r="W6" s="18" t="s">
        <v>109</v>
      </c>
      <c r="X6" s="18" t="s">
        <v>110</v>
      </c>
      <c r="Y6" s="18" t="s">
        <v>111</v>
      </c>
      <c r="Z6" s="18" t="s">
        <v>109</v>
      </c>
      <c r="AA6" s="18" t="s">
        <v>110</v>
      </c>
      <c r="AB6" s="18" t="s">
        <v>111</v>
      </c>
      <c r="AC6" s="18" t="s">
        <v>109</v>
      </c>
      <c r="AD6" s="18" t="s">
        <v>110</v>
      </c>
      <c r="AE6" s="18" t="s">
        <v>111</v>
      </c>
      <c r="AF6" s="18" t="s">
        <v>109</v>
      </c>
      <c r="AG6" s="18" t="s">
        <v>110</v>
      </c>
      <c r="AH6" s="18" t="s">
        <v>111</v>
      </c>
      <c r="AI6" s="18" t="s">
        <v>109</v>
      </c>
      <c r="AJ6" s="18" t="s">
        <v>110</v>
      </c>
      <c r="AK6" s="18" t="s">
        <v>111</v>
      </c>
      <c r="AL6" s="18" t="s">
        <v>109</v>
      </c>
      <c r="AM6" s="18" t="s">
        <v>110</v>
      </c>
      <c r="AN6" s="18" t="s">
        <v>111</v>
      </c>
      <c r="AO6" s="18" t="s">
        <v>109</v>
      </c>
      <c r="AP6" s="18" t="s">
        <v>110</v>
      </c>
      <c r="AQ6" s="18" t="s">
        <v>111</v>
      </c>
      <c r="AR6" s="18" t="s">
        <v>109</v>
      </c>
      <c r="AS6" s="18" t="s">
        <v>110</v>
      </c>
      <c r="AT6" s="18" t="s">
        <v>111</v>
      </c>
      <c r="AU6" s="18" t="s">
        <v>109</v>
      </c>
      <c r="AV6" s="18" t="s">
        <v>110</v>
      </c>
      <c r="AW6" s="18" t="s">
        <v>111</v>
      </c>
      <c r="AX6" s="18" t="s">
        <v>109</v>
      </c>
      <c r="AY6" s="18" t="s">
        <v>110</v>
      </c>
      <c r="AZ6" s="18" t="s">
        <v>111</v>
      </c>
      <c r="BA6" s="18" t="s">
        <v>109</v>
      </c>
      <c r="BB6" s="18" t="s">
        <v>110</v>
      </c>
      <c r="BC6" s="18" t="s">
        <v>111</v>
      </c>
      <c r="BD6" s="18" t="s">
        <v>109</v>
      </c>
      <c r="BE6" s="18" t="s">
        <v>110</v>
      </c>
      <c r="BF6" s="18" t="s">
        <v>111</v>
      </c>
      <c r="BG6" s="18" t="s">
        <v>109</v>
      </c>
      <c r="BH6" s="18" t="s">
        <v>110</v>
      </c>
      <c r="BI6" s="18" t="s">
        <v>111</v>
      </c>
      <c r="BJ6" s="18" t="s">
        <v>109</v>
      </c>
      <c r="BK6" s="18" t="s">
        <v>110</v>
      </c>
      <c r="BL6" s="18" t="s">
        <v>111</v>
      </c>
      <c r="BM6" s="18" t="s">
        <v>109</v>
      </c>
      <c r="BN6" s="18" t="s">
        <v>110</v>
      </c>
      <c r="BO6" s="18" t="s">
        <v>111</v>
      </c>
      <c r="BP6" s="18" t="s">
        <v>109</v>
      </c>
      <c r="BQ6" s="18" t="s">
        <v>110</v>
      </c>
      <c r="BR6" s="18" t="s">
        <v>111</v>
      </c>
      <c r="BS6" s="18" t="s">
        <v>109</v>
      </c>
      <c r="BT6" s="18" t="s">
        <v>110</v>
      </c>
      <c r="BU6" s="18" t="s">
        <v>111</v>
      </c>
      <c r="BV6" s="18" t="s">
        <v>109</v>
      </c>
      <c r="BW6" s="18" t="s">
        <v>110</v>
      </c>
      <c r="BX6" s="18" t="s">
        <v>111</v>
      </c>
      <c r="BY6" s="18" t="s">
        <v>109</v>
      </c>
      <c r="BZ6" s="18" t="s">
        <v>110</v>
      </c>
      <c r="CA6" s="18" t="s">
        <v>111</v>
      </c>
      <c r="CB6" s="18" t="s">
        <v>109</v>
      </c>
      <c r="CC6" s="18" t="s">
        <v>110</v>
      </c>
      <c r="CD6" s="18" t="s">
        <v>111</v>
      </c>
      <c r="CE6" s="18" t="s">
        <v>109</v>
      </c>
      <c r="CF6" s="18" t="s">
        <v>110</v>
      </c>
      <c r="CG6" s="18" t="s">
        <v>111</v>
      </c>
      <c r="CH6" s="18" t="s">
        <v>109</v>
      </c>
      <c r="CI6" s="18" t="s">
        <v>110</v>
      </c>
      <c r="CJ6" s="18" t="s">
        <v>111</v>
      </c>
      <c r="CK6" s="18" t="s">
        <v>109</v>
      </c>
      <c r="CL6" s="18" t="s">
        <v>110</v>
      </c>
      <c r="CM6" s="18" t="s">
        <v>111</v>
      </c>
      <c r="CN6" s="18" t="s">
        <v>109</v>
      </c>
      <c r="CO6" s="18" t="s">
        <v>110</v>
      </c>
      <c r="CP6" s="18" t="s">
        <v>111</v>
      </c>
      <c r="CQ6" s="18" t="s">
        <v>109</v>
      </c>
      <c r="CR6" s="18" t="s">
        <v>110</v>
      </c>
      <c r="CS6" s="18" t="s">
        <v>111</v>
      </c>
      <c r="CT6" s="18" t="s">
        <v>109</v>
      </c>
      <c r="CU6" s="18" t="s">
        <v>110</v>
      </c>
      <c r="CV6" s="18" t="s">
        <v>111</v>
      </c>
      <c r="CW6" s="18" t="s">
        <v>109</v>
      </c>
      <c r="CX6" s="18" t="s">
        <v>110</v>
      </c>
      <c r="CY6" s="18" t="s">
        <v>111</v>
      </c>
      <c r="CZ6" s="18" t="s">
        <v>109</v>
      </c>
      <c r="DA6" s="18" t="s">
        <v>110</v>
      </c>
      <c r="DB6" s="18" t="s">
        <v>111</v>
      </c>
      <c r="DC6" s="18" t="s">
        <v>109</v>
      </c>
      <c r="DD6" s="18" t="s">
        <v>110</v>
      </c>
      <c r="DE6" s="18" t="s">
        <v>111</v>
      </c>
      <c r="DF6" s="18" t="s">
        <v>109</v>
      </c>
      <c r="DG6" s="18" t="s">
        <v>110</v>
      </c>
      <c r="DH6" s="18" t="s">
        <v>111</v>
      </c>
      <c r="DI6" s="18" t="s">
        <v>109</v>
      </c>
      <c r="DJ6" s="18" t="s">
        <v>110</v>
      </c>
      <c r="DK6" s="18" t="s">
        <v>111</v>
      </c>
      <c r="DL6" s="18" t="s">
        <v>109</v>
      </c>
      <c r="DM6" s="18" t="s">
        <v>110</v>
      </c>
      <c r="DN6" s="18" t="s">
        <v>111</v>
      </c>
      <c r="DO6" s="18" t="s">
        <v>109</v>
      </c>
      <c r="DP6" s="18" t="s">
        <v>110</v>
      </c>
      <c r="DQ6" s="18" t="s">
        <v>111</v>
      </c>
      <c r="DR6" s="18" t="s">
        <v>109</v>
      </c>
      <c r="DS6" s="18" t="s">
        <v>110</v>
      </c>
      <c r="DT6" s="18" t="s">
        <v>111</v>
      </c>
      <c r="DU6" s="18" t="s">
        <v>109</v>
      </c>
      <c r="DV6" s="18" t="s">
        <v>110</v>
      </c>
      <c r="DW6" s="18" t="s">
        <v>111</v>
      </c>
      <c r="DX6" s="18" t="s">
        <v>109</v>
      </c>
      <c r="DY6" s="18" t="s">
        <v>110</v>
      </c>
      <c r="DZ6" s="18" t="s">
        <v>111</v>
      </c>
      <c r="EA6" s="18" t="s">
        <v>109</v>
      </c>
      <c r="EB6" s="18" t="s">
        <v>110</v>
      </c>
      <c r="EC6" s="18" t="s">
        <v>111</v>
      </c>
      <c r="ED6" s="18" t="s">
        <v>109</v>
      </c>
      <c r="EE6" s="18" t="s">
        <v>110</v>
      </c>
      <c r="EF6" s="18" t="s">
        <v>111</v>
      </c>
      <c r="EG6" s="18" t="s">
        <v>109</v>
      </c>
      <c r="EH6" s="18" t="s">
        <v>110</v>
      </c>
      <c r="EI6" s="18" t="s">
        <v>111</v>
      </c>
      <c r="EJ6" s="18" t="s">
        <v>109</v>
      </c>
      <c r="EK6" s="18" t="s">
        <v>110</v>
      </c>
      <c r="EL6" s="18" t="s">
        <v>111</v>
      </c>
      <c r="EM6" s="18" t="s">
        <v>109</v>
      </c>
      <c r="EN6" s="18" t="s">
        <v>110</v>
      </c>
      <c r="EO6" s="18" t="s">
        <v>111</v>
      </c>
      <c r="EP6" s="18" t="s">
        <v>109</v>
      </c>
      <c r="EQ6" s="18" t="s">
        <v>110</v>
      </c>
      <c r="ER6" s="18" t="s">
        <v>111</v>
      </c>
      <c r="ES6" s="18" t="s">
        <v>109</v>
      </c>
      <c r="ET6" s="18" t="s">
        <v>110</v>
      </c>
      <c r="EU6" s="18" t="s">
        <v>111</v>
      </c>
      <c r="EV6" s="18" t="s">
        <v>109</v>
      </c>
      <c r="EW6" s="18" t="s">
        <v>110</v>
      </c>
      <c r="EX6" s="18" t="s">
        <v>111</v>
      </c>
      <c r="EY6" s="18" t="s">
        <v>109</v>
      </c>
      <c r="EZ6" s="18" t="s">
        <v>110</v>
      </c>
      <c r="FA6" s="18" t="s">
        <v>111</v>
      </c>
      <c r="FB6" s="18" t="s">
        <v>109</v>
      </c>
      <c r="FC6" s="18" t="s">
        <v>110</v>
      </c>
      <c r="FD6" s="18" t="s">
        <v>111</v>
      </c>
      <c r="FE6" s="18" t="s">
        <v>109</v>
      </c>
      <c r="FF6" s="18" t="s">
        <v>110</v>
      </c>
      <c r="FG6" s="18" t="s">
        <v>111</v>
      </c>
      <c r="FH6" s="18" t="s">
        <v>109</v>
      </c>
      <c r="FI6" s="18" t="s">
        <v>110</v>
      </c>
      <c r="FJ6" s="18" t="s">
        <v>111</v>
      </c>
      <c r="FK6" s="18" t="s">
        <v>109</v>
      </c>
      <c r="FL6" s="18" t="s">
        <v>110</v>
      </c>
      <c r="FM6" s="18" t="s">
        <v>111</v>
      </c>
      <c r="FN6" s="18" t="s">
        <v>109</v>
      </c>
      <c r="FO6" s="18" t="s">
        <v>110</v>
      </c>
      <c r="FP6" s="18" t="s">
        <v>111</v>
      </c>
      <c r="FQ6" s="18" t="s">
        <v>109</v>
      </c>
      <c r="FR6" s="18" t="s">
        <v>110</v>
      </c>
      <c r="FS6" s="18" t="s">
        <v>111</v>
      </c>
      <c r="FT6" s="18" t="s">
        <v>109</v>
      </c>
      <c r="FU6" s="18" t="s">
        <v>110</v>
      </c>
      <c r="FV6" s="18" t="s">
        <v>111</v>
      </c>
      <c r="FW6" s="18" t="s">
        <v>109</v>
      </c>
      <c r="FX6" s="18" t="s">
        <v>110</v>
      </c>
      <c r="FY6" s="18" t="s">
        <v>111</v>
      </c>
      <c r="FZ6" s="18" t="s">
        <v>109</v>
      </c>
      <c r="GA6" s="18" t="s">
        <v>110</v>
      </c>
      <c r="GB6" s="18" t="s">
        <v>111</v>
      </c>
      <c r="GC6" s="18" t="s">
        <v>109</v>
      </c>
      <c r="GD6" s="18" t="s">
        <v>110</v>
      </c>
      <c r="GE6" s="18" t="s">
        <v>111</v>
      </c>
      <c r="GF6" s="18" t="s">
        <v>109</v>
      </c>
      <c r="GG6" s="18" t="s">
        <v>110</v>
      </c>
      <c r="GH6" s="18" t="s">
        <v>111</v>
      </c>
      <c r="GI6" s="18" t="s">
        <v>109</v>
      </c>
      <c r="GJ6" s="18" t="s">
        <v>110</v>
      </c>
      <c r="GK6" s="18" t="s">
        <v>111</v>
      </c>
      <c r="GL6" s="18" t="s">
        <v>109</v>
      </c>
      <c r="GM6" s="18" t="s">
        <v>110</v>
      </c>
      <c r="GN6" s="18" t="s">
        <v>111</v>
      </c>
      <c r="GO6" s="18" t="s">
        <v>109</v>
      </c>
      <c r="GP6" s="18" t="s">
        <v>110</v>
      </c>
      <c r="GQ6" s="18" t="s">
        <v>111</v>
      </c>
      <c r="GR6" s="18" t="s">
        <v>109</v>
      </c>
      <c r="GS6" s="18" t="s">
        <v>110</v>
      </c>
      <c r="GT6" s="18" t="s">
        <v>111</v>
      </c>
      <c r="GU6" s="18" t="s">
        <v>109</v>
      </c>
      <c r="GV6" s="18" t="s">
        <v>110</v>
      </c>
      <c r="GW6" s="18" t="s">
        <v>111</v>
      </c>
      <c r="GX6" s="18" t="s">
        <v>109</v>
      </c>
      <c r="GY6" s="18" t="s">
        <v>110</v>
      </c>
      <c r="GZ6" s="18" t="s">
        <v>111</v>
      </c>
      <c r="HA6" s="18" t="s">
        <v>109</v>
      </c>
      <c r="HB6" s="18" t="s">
        <v>110</v>
      </c>
      <c r="HC6" s="18" t="s">
        <v>111</v>
      </c>
      <c r="HD6" s="18" t="s">
        <v>109</v>
      </c>
      <c r="HE6" s="18" t="s">
        <v>110</v>
      </c>
      <c r="HF6" s="18" t="s">
        <v>111</v>
      </c>
      <c r="HG6" s="18" t="s">
        <v>109</v>
      </c>
      <c r="HH6" s="18" t="s">
        <v>110</v>
      </c>
      <c r="HI6" s="18" t="s">
        <v>111</v>
      </c>
      <c r="HJ6" s="18" t="s">
        <v>109</v>
      </c>
      <c r="HK6" s="18" t="s">
        <v>110</v>
      </c>
      <c r="HL6" s="18" t="s">
        <v>111</v>
      </c>
      <c r="HM6" s="18" t="s">
        <v>109</v>
      </c>
      <c r="HN6" s="18" t="s">
        <v>110</v>
      </c>
      <c r="HO6" s="18" t="s">
        <v>111</v>
      </c>
      <c r="HP6" s="18" t="s">
        <v>109</v>
      </c>
      <c r="HQ6" s="18" t="s">
        <v>110</v>
      </c>
      <c r="HR6" s="18" t="s">
        <v>111</v>
      </c>
      <c r="HS6" s="18" t="s">
        <v>109</v>
      </c>
      <c r="HT6" s="18" t="s">
        <v>110</v>
      </c>
      <c r="HU6" s="18" t="s">
        <v>111</v>
      </c>
      <c r="HV6" s="18" t="s">
        <v>109</v>
      </c>
      <c r="HW6" s="18" t="s">
        <v>110</v>
      </c>
      <c r="HX6" s="18" t="s">
        <v>111</v>
      </c>
      <c r="HY6" s="18" t="s">
        <v>109</v>
      </c>
      <c r="HZ6" s="18" t="s">
        <v>110</v>
      </c>
      <c r="IA6" s="18" t="s">
        <v>111</v>
      </c>
      <c r="IB6" s="18" t="s">
        <v>109</v>
      </c>
      <c r="IC6" s="18" t="s">
        <v>110</v>
      </c>
      <c r="ID6" s="18" t="s">
        <v>111</v>
      </c>
      <c r="IE6" s="18" t="s">
        <v>109</v>
      </c>
      <c r="IF6" s="18" t="s">
        <v>110</v>
      </c>
      <c r="IG6" s="18" t="s">
        <v>111</v>
      </c>
      <c r="IH6" s="18" t="s">
        <v>109</v>
      </c>
      <c r="II6" s="18" t="s">
        <v>110</v>
      </c>
      <c r="IJ6" s="18" t="s">
        <v>111</v>
      </c>
      <c r="IK6" s="18" t="s">
        <v>109</v>
      </c>
      <c r="IL6" s="18" t="s">
        <v>110</v>
      </c>
      <c r="IM6" s="18" t="s">
        <v>111</v>
      </c>
      <c r="IN6" s="18" t="s">
        <v>109</v>
      </c>
      <c r="IO6" s="18" t="s">
        <v>110</v>
      </c>
      <c r="IP6" s="18" t="s">
        <v>111</v>
      </c>
      <c r="IQ6" s="18" t="s">
        <v>109</v>
      </c>
      <c r="IR6" s="18" t="s">
        <v>110</v>
      </c>
      <c r="IS6" s="18" t="s">
        <v>111</v>
      </c>
      <c r="IT6" s="18" t="s">
        <v>109</v>
      </c>
      <c r="IU6" s="18" t="s">
        <v>110</v>
      </c>
      <c r="IV6" s="18" t="s">
        <v>111</v>
      </c>
      <c r="IW6" s="18" t="s">
        <v>109</v>
      </c>
      <c r="IX6" s="18" t="s">
        <v>110</v>
      </c>
      <c r="IY6" s="18" t="s">
        <v>111</v>
      </c>
      <c r="IZ6" s="18" t="s">
        <v>109</v>
      </c>
      <c r="JA6" s="18" t="s">
        <v>110</v>
      </c>
      <c r="JB6" s="18" t="s">
        <v>111</v>
      </c>
      <c r="JC6" s="18" t="s">
        <v>109</v>
      </c>
      <c r="JD6" s="18" t="s">
        <v>110</v>
      </c>
      <c r="JE6" s="18" t="s">
        <v>111</v>
      </c>
      <c r="JF6" s="18" t="s">
        <v>109</v>
      </c>
      <c r="JG6" s="18" t="s">
        <v>110</v>
      </c>
      <c r="JH6" s="18" t="s">
        <v>111</v>
      </c>
      <c r="JI6" s="18" t="s">
        <v>109</v>
      </c>
      <c r="JJ6" s="18" t="s">
        <v>110</v>
      </c>
      <c r="JK6" s="18" t="s">
        <v>111</v>
      </c>
      <c r="JL6" s="18" t="s">
        <v>109</v>
      </c>
      <c r="JM6" s="18" t="s">
        <v>110</v>
      </c>
      <c r="JN6" s="18" t="s">
        <v>111</v>
      </c>
      <c r="JO6" s="18" t="s">
        <v>109</v>
      </c>
      <c r="JP6" s="18" t="s">
        <v>110</v>
      </c>
      <c r="JQ6" s="18" t="s">
        <v>111</v>
      </c>
      <c r="JR6" s="18" t="s">
        <v>109</v>
      </c>
      <c r="JS6" s="18" t="s">
        <v>110</v>
      </c>
      <c r="JT6" s="18" t="s">
        <v>111</v>
      </c>
      <c r="JU6" s="18" t="s">
        <v>109</v>
      </c>
      <c r="JV6" s="18" t="s">
        <v>110</v>
      </c>
      <c r="JW6" s="18" t="s">
        <v>111</v>
      </c>
      <c r="JX6" s="18" t="s">
        <v>109</v>
      </c>
      <c r="JY6" s="18" t="s">
        <v>110</v>
      </c>
      <c r="JZ6" s="18" t="s">
        <v>111</v>
      </c>
      <c r="KA6" s="18" t="s">
        <v>109</v>
      </c>
      <c r="KB6" s="18" t="s">
        <v>110</v>
      </c>
      <c r="KC6" s="18" t="s">
        <v>111</v>
      </c>
      <c r="KD6" s="18" t="s">
        <v>109</v>
      </c>
      <c r="KE6" s="18" t="s">
        <v>110</v>
      </c>
      <c r="KF6" s="18" t="s">
        <v>111</v>
      </c>
      <c r="KG6" s="18" t="s">
        <v>109</v>
      </c>
      <c r="KH6" s="18" t="s">
        <v>110</v>
      </c>
      <c r="KI6" s="18" t="s">
        <v>111</v>
      </c>
      <c r="KJ6" s="18" t="s">
        <v>109</v>
      </c>
      <c r="KK6" s="18" t="s">
        <v>110</v>
      </c>
      <c r="KL6" s="18" t="s">
        <v>111</v>
      </c>
      <c r="KM6" s="18" t="s">
        <v>109</v>
      </c>
      <c r="KN6" s="18" t="s">
        <v>110</v>
      </c>
      <c r="KO6" s="18" t="s">
        <v>111</v>
      </c>
      <c r="KP6" s="18" t="s">
        <v>109</v>
      </c>
      <c r="KQ6" s="18" t="s">
        <v>110</v>
      </c>
      <c r="KR6" s="18" t="s">
        <v>111</v>
      </c>
      <c r="KS6" s="18" t="s">
        <v>109</v>
      </c>
      <c r="KT6" s="18" t="s">
        <v>110</v>
      </c>
      <c r="KU6" s="18" t="s">
        <v>111</v>
      </c>
      <c r="KV6" s="18" t="s">
        <v>109</v>
      </c>
      <c r="KW6" s="18" t="s">
        <v>110</v>
      </c>
      <c r="KX6" s="18" t="s">
        <v>111</v>
      </c>
      <c r="KY6" s="18" t="s">
        <v>109</v>
      </c>
      <c r="KZ6" s="18" t="s">
        <v>110</v>
      </c>
      <c r="LA6" s="18" t="s">
        <v>111</v>
      </c>
      <c r="LB6" s="18" t="s">
        <v>109</v>
      </c>
      <c r="LC6" s="18" t="s">
        <v>110</v>
      </c>
      <c r="LD6" s="18" t="s">
        <v>111</v>
      </c>
      <c r="LE6" s="18" t="s">
        <v>109</v>
      </c>
      <c r="LF6" s="18" t="s">
        <v>110</v>
      </c>
      <c r="LG6" s="18" t="s">
        <v>111</v>
      </c>
    </row>
    <row r="7" spans="1:319" x14ac:dyDescent="0.3">
      <c r="A7" s="27" t="s">
        <v>112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</row>
    <row r="8" spans="1:319" x14ac:dyDescent="0.3">
      <c r="A8" s="27" t="s">
        <v>113</v>
      </c>
      <c r="B8" s="19"/>
      <c r="C8" s="19"/>
      <c r="D8" s="20">
        <f t="shared" ref="D8:D71" si="0">(B8)-(C8)</f>
        <v>0</v>
      </c>
      <c r="E8" s="19"/>
      <c r="F8" s="19"/>
      <c r="G8" s="20">
        <f t="shared" ref="G8:G71" si="1">(E8)-(F8)</f>
        <v>0</v>
      </c>
      <c r="H8" s="19"/>
      <c r="I8" s="19"/>
      <c r="J8" s="20">
        <f t="shared" ref="J8:J71" si="2">(H8)-(I8)</f>
        <v>0</v>
      </c>
      <c r="K8" s="19"/>
      <c r="L8" s="19"/>
      <c r="M8" s="20">
        <f t="shared" ref="M8:M71" si="3">(K8)-(L8)</f>
        <v>0</v>
      </c>
      <c r="N8" s="19"/>
      <c r="O8" s="19"/>
      <c r="P8" s="20">
        <f t="shared" ref="P8:P71" si="4">(N8)-(O8)</f>
        <v>0</v>
      </c>
      <c r="Q8" s="19"/>
      <c r="R8" s="19"/>
      <c r="S8" s="20">
        <f t="shared" ref="S8:S71" si="5">(Q8)-(R8)</f>
        <v>0</v>
      </c>
      <c r="T8" s="19"/>
      <c r="U8" s="19"/>
      <c r="V8" s="20">
        <f t="shared" ref="V8:V71" si="6">(T8)-(U8)</f>
        <v>0</v>
      </c>
      <c r="W8" s="19"/>
      <c r="X8" s="19"/>
      <c r="Y8" s="20">
        <f t="shared" ref="Y8:Y71" si="7">(W8)-(X8)</f>
        <v>0</v>
      </c>
      <c r="Z8" s="19"/>
      <c r="AA8" s="19"/>
      <c r="AB8" s="20">
        <f t="shared" ref="AB8:AB71" si="8">(Z8)-(AA8)</f>
        <v>0</v>
      </c>
      <c r="AC8" s="19"/>
      <c r="AD8" s="19"/>
      <c r="AE8" s="20">
        <f t="shared" ref="AE8:AE71" si="9">(AC8)-(AD8)</f>
        <v>0</v>
      </c>
      <c r="AF8" s="19"/>
      <c r="AG8" s="19"/>
      <c r="AH8" s="20">
        <f t="shared" ref="AH8:AH71" si="10">(AF8)-(AG8)</f>
        <v>0</v>
      </c>
      <c r="AI8" s="19"/>
      <c r="AJ8" s="19"/>
      <c r="AK8" s="20">
        <f t="shared" ref="AK8:AK71" si="11">(AI8)-(AJ8)</f>
        <v>0</v>
      </c>
      <c r="AL8" s="20">
        <f t="shared" ref="AL8:AM39" si="12">(((((((((H8)+(K8))+(N8))+(Q8))+(T8))+(W8))+(Z8))+(AC8))+(AF8))+(AI8)</f>
        <v>0</v>
      </c>
      <c r="AM8" s="20">
        <f t="shared" si="12"/>
        <v>0</v>
      </c>
      <c r="AN8" s="20">
        <f t="shared" ref="AN8:AN71" si="13">(AL8)-(AM8)</f>
        <v>0</v>
      </c>
      <c r="AO8" s="19"/>
      <c r="AP8" s="19"/>
      <c r="AQ8" s="20">
        <f t="shared" ref="AQ8:AQ71" si="14">(AO8)-(AP8)</f>
        <v>0</v>
      </c>
      <c r="AR8" s="19"/>
      <c r="AS8" s="19"/>
      <c r="AT8" s="20">
        <f t="shared" ref="AT8:AT71" si="15">(AR8)-(AS8)</f>
        <v>0</v>
      </c>
      <c r="AU8" s="19"/>
      <c r="AV8" s="19"/>
      <c r="AW8" s="20">
        <f t="shared" ref="AW8:AW71" si="16">(AU8)-(AV8)</f>
        <v>0</v>
      </c>
      <c r="AX8" s="19"/>
      <c r="AY8" s="19"/>
      <c r="AZ8" s="20">
        <f t="shared" ref="AZ8:AZ71" si="17">(AX8)-(AY8)</f>
        <v>0</v>
      </c>
      <c r="BA8" s="19"/>
      <c r="BB8" s="19"/>
      <c r="BC8" s="20">
        <f t="shared" ref="BC8:BC71" si="18">(BA8)-(BB8)</f>
        <v>0</v>
      </c>
      <c r="BD8" s="19"/>
      <c r="BE8" s="19"/>
      <c r="BF8" s="20">
        <f t="shared" ref="BF8:BF71" si="19">(BD8)-(BE8)</f>
        <v>0</v>
      </c>
      <c r="BG8" s="20">
        <f t="shared" ref="BG8:BH39" si="20">(BA8)+(BD8)</f>
        <v>0</v>
      </c>
      <c r="BH8" s="20">
        <f t="shared" si="20"/>
        <v>0</v>
      </c>
      <c r="BI8" s="20">
        <f t="shared" ref="BI8:BI71" si="21">(BG8)-(BH8)</f>
        <v>0</v>
      </c>
      <c r="BJ8" s="19"/>
      <c r="BK8" s="19"/>
      <c r="BL8" s="20">
        <f t="shared" ref="BL8:BL71" si="22">(BJ8)-(BK8)</f>
        <v>0</v>
      </c>
      <c r="BM8" s="19"/>
      <c r="BN8" s="19"/>
      <c r="BO8" s="20">
        <f t="shared" ref="BO8:BO71" si="23">(BM8)-(BN8)</f>
        <v>0</v>
      </c>
      <c r="BP8" s="19"/>
      <c r="BQ8" s="19"/>
      <c r="BR8" s="20">
        <f t="shared" ref="BR8:BR71" si="24">(BP8)-(BQ8)</f>
        <v>0</v>
      </c>
      <c r="BS8" s="19"/>
      <c r="BT8" s="19"/>
      <c r="BU8" s="20">
        <f t="shared" ref="BU8:BU71" si="25">(BS8)-(BT8)</f>
        <v>0</v>
      </c>
      <c r="BV8" s="19"/>
      <c r="BW8" s="19"/>
      <c r="BX8" s="20">
        <f t="shared" ref="BX8:BX71" si="26">(BV8)-(BW8)</f>
        <v>0</v>
      </c>
      <c r="BY8" s="19"/>
      <c r="BZ8" s="19"/>
      <c r="CA8" s="20">
        <f t="shared" ref="CA8:CA71" si="27">(BY8)-(BZ8)</f>
        <v>0</v>
      </c>
      <c r="CB8" s="20">
        <f t="shared" ref="CB8:CC39" si="28">(((BP8)+(BS8))+(BV8))+(BY8)</f>
        <v>0</v>
      </c>
      <c r="CC8" s="20">
        <f t="shared" si="28"/>
        <v>0</v>
      </c>
      <c r="CD8" s="20">
        <f t="shared" ref="CD8:CD71" si="29">(CB8)-(CC8)</f>
        <v>0</v>
      </c>
      <c r="CE8" s="19"/>
      <c r="CF8" s="19"/>
      <c r="CG8" s="20">
        <f t="shared" ref="CG8:CG71" si="30">(CE8)-(CF8)</f>
        <v>0</v>
      </c>
      <c r="CH8" s="19"/>
      <c r="CI8" s="19"/>
      <c r="CJ8" s="20">
        <f t="shared" ref="CJ8:CJ71" si="31">(CH8)-(CI8)</f>
        <v>0</v>
      </c>
      <c r="CK8" s="19"/>
      <c r="CL8" s="19"/>
      <c r="CM8" s="20">
        <f t="shared" ref="CM8:CM71" si="32">(CK8)-(CL8)</f>
        <v>0</v>
      </c>
      <c r="CN8" s="20">
        <f t="shared" ref="CN8:CO39" si="33">(CH8)+(CK8)</f>
        <v>0</v>
      </c>
      <c r="CO8" s="20">
        <f t="shared" si="33"/>
        <v>0</v>
      </c>
      <c r="CP8" s="20">
        <f t="shared" ref="CP8:CP71" si="34">(CN8)-(CO8)</f>
        <v>0</v>
      </c>
      <c r="CQ8" s="19"/>
      <c r="CR8" s="19"/>
      <c r="CS8" s="20">
        <f t="shared" ref="CS8:CS71" si="35">(CQ8)-(CR8)</f>
        <v>0</v>
      </c>
      <c r="CT8" s="19"/>
      <c r="CU8" s="19"/>
      <c r="CV8" s="20">
        <f t="shared" ref="CV8:CV71" si="36">(CT8)-(CU8)</f>
        <v>0</v>
      </c>
      <c r="CW8" s="19"/>
      <c r="CX8" s="19"/>
      <c r="CY8" s="20">
        <f t="shared" ref="CY8:CY71" si="37">(CW8)-(CX8)</f>
        <v>0</v>
      </c>
      <c r="CZ8" s="20">
        <f t="shared" ref="CZ8:DA39" si="38">((CQ8)+(CT8))+(CW8)</f>
        <v>0</v>
      </c>
      <c r="DA8" s="20">
        <f t="shared" si="38"/>
        <v>0</v>
      </c>
      <c r="DB8" s="20">
        <f t="shared" ref="DB8:DB71" si="39">(CZ8)-(DA8)</f>
        <v>0</v>
      </c>
      <c r="DC8" s="20">
        <f t="shared" ref="DC8:DD39" si="40">((((((((((AO8)+(AR8))+(AU8))+(AX8))+(BG8))+(BJ8))+(BM8))+(CB8))+(CE8))+(CN8))+(CZ8)</f>
        <v>0</v>
      </c>
      <c r="DD8" s="20">
        <f t="shared" si="40"/>
        <v>0</v>
      </c>
      <c r="DE8" s="20">
        <f t="shared" ref="DE8:DE71" si="41">(DC8)-(DD8)</f>
        <v>0</v>
      </c>
      <c r="DF8" s="19"/>
      <c r="DG8" s="19"/>
      <c r="DH8" s="20">
        <f t="shared" ref="DH8:DH71" si="42">(DF8)-(DG8)</f>
        <v>0</v>
      </c>
      <c r="DI8" s="19"/>
      <c r="DJ8" s="19"/>
      <c r="DK8" s="20">
        <f t="shared" ref="DK8:DK71" si="43">(DI8)-(DJ8)</f>
        <v>0</v>
      </c>
      <c r="DL8" s="20">
        <f t="shared" ref="DL8:DM39" si="44">(DF8)+(DI8)</f>
        <v>0</v>
      </c>
      <c r="DM8" s="20">
        <f t="shared" si="44"/>
        <v>0</v>
      </c>
      <c r="DN8" s="20">
        <f t="shared" ref="DN8:DN71" si="45">(DL8)-(DM8)</f>
        <v>0</v>
      </c>
      <c r="DO8" s="19"/>
      <c r="DP8" s="19"/>
      <c r="DQ8" s="20">
        <f t="shared" ref="DQ8:DQ71" si="46">(DO8)-(DP8)</f>
        <v>0</v>
      </c>
      <c r="DR8" s="19"/>
      <c r="DS8" s="19"/>
      <c r="DT8" s="20">
        <f t="shared" ref="DT8:DT71" si="47">(DR8)-(DS8)</f>
        <v>0</v>
      </c>
      <c r="DU8" s="20">
        <f t="shared" ref="DU8:DV39" si="48">(DO8)+(DR8)</f>
        <v>0</v>
      </c>
      <c r="DV8" s="20">
        <f t="shared" si="48"/>
        <v>0</v>
      </c>
      <c r="DW8" s="20">
        <f t="shared" ref="DW8:DW71" si="49">(DU8)-(DV8)</f>
        <v>0</v>
      </c>
      <c r="DX8" s="20">
        <f t="shared" ref="DX8:DY39" si="50">(((((B8)+(E8))+(AL8))+(DC8))+(DL8))+(DU8)</f>
        <v>0</v>
      </c>
      <c r="DY8" s="20">
        <f t="shared" si="50"/>
        <v>0</v>
      </c>
      <c r="DZ8" s="20">
        <f t="shared" ref="DZ8:DZ71" si="51">(DX8)-(DY8)</f>
        <v>0</v>
      </c>
      <c r="EA8" s="19"/>
      <c r="EB8" s="19"/>
      <c r="EC8" s="20">
        <f t="shared" ref="EC8:EC71" si="52">(EA8)-(EB8)</f>
        <v>0</v>
      </c>
      <c r="ED8" s="19"/>
      <c r="EE8" s="19"/>
      <c r="EF8" s="20">
        <f t="shared" ref="EF8:EF71" si="53">(ED8)-(EE8)</f>
        <v>0</v>
      </c>
      <c r="EG8" s="19"/>
      <c r="EH8" s="19"/>
      <c r="EI8" s="20">
        <f t="shared" ref="EI8:EI71" si="54">(EG8)-(EH8)</f>
        <v>0</v>
      </c>
      <c r="EJ8" s="19"/>
      <c r="EK8" s="19"/>
      <c r="EL8" s="20">
        <f t="shared" ref="EL8:EL71" si="55">(EJ8)-(EK8)</f>
        <v>0</v>
      </c>
      <c r="EM8" s="20">
        <f t="shared" ref="EM8:EN39" si="56">((ED8)+(EG8))+(EJ8)</f>
        <v>0</v>
      </c>
      <c r="EN8" s="20">
        <f t="shared" si="56"/>
        <v>0</v>
      </c>
      <c r="EO8" s="20">
        <f t="shared" ref="EO8:EO71" si="57">(EM8)-(EN8)</f>
        <v>0</v>
      </c>
      <c r="EP8" s="19"/>
      <c r="EQ8" s="19"/>
      <c r="ER8" s="20">
        <f t="shared" ref="ER8:ER71" si="58">(EP8)-(EQ8)</f>
        <v>0</v>
      </c>
      <c r="ES8" s="19"/>
      <c r="ET8" s="19"/>
      <c r="EU8" s="20">
        <f t="shared" ref="EU8:EU71" si="59">(ES8)-(ET8)</f>
        <v>0</v>
      </c>
      <c r="EV8" s="19"/>
      <c r="EW8" s="19"/>
      <c r="EX8" s="20">
        <f t="shared" ref="EX8:EX71" si="60">(EV8)-(EW8)</f>
        <v>0</v>
      </c>
      <c r="EY8" s="19"/>
      <c r="EZ8" s="19"/>
      <c r="FA8" s="20">
        <f t="shared" ref="FA8:FA71" si="61">(EY8)-(EZ8)</f>
        <v>0</v>
      </c>
      <c r="FB8" s="20">
        <f t="shared" ref="FB8:FC39" si="62">((ES8)+(EV8))+(EY8)</f>
        <v>0</v>
      </c>
      <c r="FC8" s="20">
        <f t="shared" si="62"/>
        <v>0</v>
      </c>
      <c r="FD8" s="20">
        <f t="shared" ref="FD8:FD71" si="63">(FB8)-(FC8)</f>
        <v>0</v>
      </c>
      <c r="FE8" s="19"/>
      <c r="FF8" s="19"/>
      <c r="FG8" s="20">
        <f t="shared" ref="FG8:FG71" si="64">(FE8)-(FF8)</f>
        <v>0</v>
      </c>
      <c r="FH8" s="19"/>
      <c r="FI8" s="19"/>
      <c r="FJ8" s="20">
        <f t="shared" ref="FJ8:FJ71" si="65">(FH8)-(FI8)</f>
        <v>0</v>
      </c>
      <c r="FK8" s="19"/>
      <c r="FL8" s="19"/>
      <c r="FM8" s="20">
        <f t="shared" ref="FM8:FM71" si="66">(FK8)-(FL8)</f>
        <v>0</v>
      </c>
      <c r="FN8" s="20">
        <f t="shared" ref="FN8:FO39" si="67">((FE8)+(FH8))+(FK8)</f>
        <v>0</v>
      </c>
      <c r="FO8" s="20">
        <f t="shared" si="67"/>
        <v>0</v>
      </c>
      <c r="FP8" s="20">
        <f t="shared" ref="FP8:FP71" si="68">(FN8)-(FO8)</f>
        <v>0</v>
      </c>
      <c r="FQ8" s="19"/>
      <c r="FR8" s="19"/>
      <c r="FS8" s="20">
        <f t="shared" ref="FS8:FS71" si="69">(FQ8)-(FR8)</f>
        <v>0</v>
      </c>
      <c r="FT8" s="19"/>
      <c r="FU8" s="19"/>
      <c r="FV8" s="20">
        <f t="shared" ref="FV8:FV71" si="70">(FT8)-(FU8)</f>
        <v>0</v>
      </c>
      <c r="FW8" s="19"/>
      <c r="FX8" s="19"/>
      <c r="FY8" s="20">
        <f t="shared" ref="FY8:FY71" si="71">(FW8)-(FX8)</f>
        <v>0</v>
      </c>
      <c r="FZ8" s="20">
        <f t="shared" ref="FZ8:GA39" si="72">((FQ8)+(FT8))+(FW8)</f>
        <v>0</v>
      </c>
      <c r="GA8" s="20">
        <f t="shared" si="72"/>
        <v>0</v>
      </c>
      <c r="GB8" s="20">
        <f t="shared" ref="GB8:GB71" si="73">(FZ8)-(GA8)</f>
        <v>0</v>
      </c>
      <c r="GC8" s="19"/>
      <c r="GD8" s="19"/>
      <c r="GE8" s="20">
        <f t="shared" ref="GE8:GE71" si="74">(GC8)-(GD8)</f>
        <v>0</v>
      </c>
      <c r="GF8" s="19"/>
      <c r="GG8" s="19"/>
      <c r="GH8" s="20">
        <f t="shared" ref="GH8:GH71" si="75">(GF8)-(GG8)</f>
        <v>0</v>
      </c>
      <c r="GI8" s="19"/>
      <c r="GJ8" s="19"/>
      <c r="GK8" s="20">
        <f t="shared" ref="GK8:GK71" si="76">(GI8)-(GJ8)</f>
        <v>0</v>
      </c>
      <c r="GL8" s="19"/>
      <c r="GM8" s="19"/>
      <c r="GN8" s="20">
        <f t="shared" ref="GN8:GN71" si="77">(GL8)-(GM8)</f>
        <v>0</v>
      </c>
      <c r="GO8" s="20">
        <f t="shared" ref="GO8:GP39" si="78">((GF8)+(GI8))+(GL8)</f>
        <v>0</v>
      </c>
      <c r="GP8" s="20">
        <f t="shared" si="78"/>
        <v>0</v>
      </c>
      <c r="GQ8" s="20">
        <f t="shared" ref="GQ8:GQ71" si="79">(GO8)-(GP8)</f>
        <v>0</v>
      </c>
      <c r="GR8" s="19"/>
      <c r="GS8" s="19"/>
      <c r="GT8" s="20">
        <f t="shared" ref="GT8:GT71" si="80">(GR8)-(GS8)</f>
        <v>0</v>
      </c>
      <c r="GU8" s="19"/>
      <c r="GV8" s="19"/>
      <c r="GW8" s="20">
        <f t="shared" ref="GW8:GW71" si="81">(GU8)-(GV8)</f>
        <v>0</v>
      </c>
      <c r="GX8" s="20">
        <f t="shared" ref="GX8:GY39" si="82">(((((((((EA8)+(EM8))+(EP8))+(FB8))+(FN8))+(FZ8))+(GC8))+(GO8))+(GR8))+(GU8)</f>
        <v>0</v>
      </c>
      <c r="GY8" s="20">
        <f t="shared" si="82"/>
        <v>0</v>
      </c>
      <c r="GZ8" s="20">
        <f t="shared" ref="GZ8:GZ71" si="83">(GX8)-(GY8)</f>
        <v>0</v>
      </c>
      <c r="HA8" s="19"/>
      <c r="HB8" s="19"/>
      <c r="HC8" s="20">
        <f t="shared" ref="HC8:HC71" si="84">(HA8)-(HB8)</f>
        <v>0</v>
      </c>
      <c r="HD8" s="19"/>
      <c r="HE8" s="19"/>
      <c r="HF8" s="20">
        <f t="shared" ref="HF8:HF71" si="85">(HD8)-(HE8)</f>
        <v>0</v>
      </c>
      <c r="HG8" s="19"/>
      <c r="HH8" s="19"/>
      <c r="HI8" s="20">
        <f t="shared" ref="HI8:HI71" si="86">(HG8)-(HH8)</f>
        <v>0</v>
      </c>
      <c r="HJ8" s="19"/>
      <c r="HK8" s="19"/>
      <c r="HL8" s="20">
        <f t="shared" ref="HL8:HL71" si="87">(HJ8)-(HK8)</f>
        <v>0</v>
      </c>
      <c r="HM8" s="20">
        <f t="shared" ref="HM8:HN39" si="88">(HG8)+(HJ8)</f>
        <v>0</v>
      </c>
      <c r="HN8" s="20">
        <f t="shared" si="88"/>
        <v>0</v>
      </c>
      <c r="HO8" s="20">
        <f t="shared" ref="HO8:HO71" si="89">(HM8)-(HN8)</f>
        <v>0</v>
      </c>
      <c r="HP8" s="19"/>
      <c r="HQ8" s="19"/>
      <c r="HR8" s="20">
        <f t="shared" ref="HR8:HR71" si="90">(HP8)-(HQ8)</f>
        <v>0</v>
      </c>
      <c r="HS8" s="19"/>
      <c r="HT8" s="19"/>
      <c r="HU8" s="20">
        <f t="shared" ref="HU8:HU71" si="91">(HS8)-(HT8)</f>
        <v>0</v>
      </c>
      <c r="HV8" s="19"/>
      <c r="HW8" s="19"/>
      <c r="HX8" s="20">
        <f t="shared" ref="HX8:HX71" si="92">(HV8)-(HW8)</f>
        <v>0</v>
      </c>
      <c r="HY8" s="19"/>
      <c r="HZ8" s="19"/>
      <c r="IA8" s="20">
        <f t="shared" ref="IA8:IA71" si="93">(HY8)-(HZ8)</f>
        <v>0</v>
      </c>
      <c r="IB8" s="20">
        <f t="shared" ref="IB8:IC39" si="94">((HS8)+(HV8))+(HY8)</f>
        <v>0</v>
      </c>
      <c r="IC8" s="20">
        <f t="shared" si="94"/>
        <v>0</v>
      </c>
      <c r="ID8" s="20">
        <f t="shared" ref="ID8:ID71" si="95">(IB8)-(IC8)</f>
        <v>0</v>
      </c>
      <c r="IE8" s="20">
        <f t="shared" ref="IE8:IF39" si="96">(((HD8)+(HM8))+(HP8))+(IB8)</f>
        <v>0</v>
      </c>
      <c r="IF8" s="20">
        <f t="shared" si="96"/>
        <v>0</v>
      </c>
      <c r="IG8" s="20">
        <f t="shared" ref="IG8:IG71" si="97">(IE8)-(IF8)</f>
        <v>0</v>
      </c>
      <c r="IH8" s="19"/>
      <c r="II8" s="19"/>
      <c r="IJ8" s="20">
        <f t="shared" ref="IJ8:IJ71" si="98">(IH8)-(II8)</f>
        <v>0</v>
      </c>
      <c r="IK8" s="19"/>
      <c r="IL8" s="19"/>
      <c r="IM8" s="20">
        <f t="shared" ref="IM8:IM71" si="99">(IK8)-(IL8)</f>
        <v>0</v>
      </c>
      <c r="IN8" s="19"/>
      <c r="IO8" s="19"/>
      <c r="IP8" s="20">
        <f t="shared" ref="IP8:IP71" si="100">(IN8)-(IO8)</f>
        <v>0</v>
      </c>
      <c r="IQ8" s="20">
        <f t="shared" ref="IQ8:IR39" si="101">(IK8)+(IN8)</f>
        <v>0</v>
      </c>
      <c r="IR8" s="20">
        <f t="shared" si="101"/>
        <v>0</v>
      </c>
      <c r="IS8" s="20">
        <f t="shared" ref="IS8:IS71" si="102">(IQ8)-(IR8)</f>
        <v>0</v>
      </c>
      <c r="IT8" s="20">
        <f t="shared" ref="IT8:IU39" si="103">(((HA8)+(IE8))+(IH8))+(IQ8)</f>
        <v>0</v>
      </c>
      <c r="IU8" s="20">
        <f t="shared" si="103"/>
        <v>0</v>
      </c>
      <c r="IV8" s="20">
        <f t="shared" ref="IV8:IV71" si="104">(IT8)-(IU8)</f>
        <v>0</v>
      </c>
      <c r="IW8" s="19"/>
      <c r="IX8" s="19"/>
      <c r="IY8" s="20">
        <f t="shared" ref="IY8:IY71" si="105">(IW8)-(IX8)</f>
        <v>0</v>
      </c>
      <c r="IZ8" s="19"/>
      <c r="JA8" s="19"/>
      <c r="JB8" s="20">
        <f t="shared" ref="JB8:JB71" si="106">(IZ8)-(JA8)</f>
        <v>0</v>
      </c>
      <c r="JC8" s="19"/>
      <c r="JD8" s="19"/>
      <c r="JE8" s="20">
        <f t="shared" ref="JE8:JE71" si="107">(JC8)-(JD8)</f>
        <v>0</v>
      </c>
      <c r="JF8" s="20">
        <f t="shared" ref="JF8:JG39" si="108">((IW8)+(IZ8))+(JC8)</f>
        <v>0</v>
      </c>
      <c r="JG8" s="20">
        <f t="shared" si="108"/>
        <v>0</v>
      </c>
      <c r="JH8" s="20">
        <f t="shared" ref="JH8:JH71" si="109">(JF8)-(JG8)</f>
        <v>0</v>
      </c>
      <c r="JI8" s="19"/>
      <c r="JJ8" s="19"/>
      <c r="JK8" s="20">
        <f t="shared" ref="JK8:JK71" si="110">(JI8)-(JJ8)</f>
        <v>0</v>
      </c>
      <c r="JL8" s="19"/>
      <c r="JM8" s="19"/>
      <c r="JN8" s="20">
        <f t="shared" ref="JN8:JN71" si="111">(JL8)-(JM8)</f>
        <v>0</v>
      </c>
      <c r="JO8" s="19"/>
      <c r="JP8" s="19"/>
      <c r="JQ8" s="20">
        <f t="shared" ref="JQ8:JQ71" si="112">(JO8)-(JP8)</f>
        <v>0</v>
      </c>
      <c r="JR8" s="20">
        <f t="shared" ref="JR8:JS39" si="113">((JI8)+(JL8))+(JO8)</f>
        <v>0</v>
      </c>
      <c r="JS8" s="20">
        <f t="shared" si="113"/>
        <v>0</v>
      </c>
      <c r="JT8" s="20">
        <f t="shared" ref="JT8:JT71" si="114">(JR8)-(JS8)</f>
        <v>0</v>
      </c>
      <c r="JU8" s="19"/>
      <c r="JV8" s="19"/>
      <c r="JW8" s="20">
        <f t="shared" ref="JW8:JW71" si="115">(JU8)-(JV8)</f>
        <v>0</v>
      </c>
      <c r="JX8" s="19"/>
      <c r="JY8" s="19"/>
      <c r="JZ8" s="20">
        <f t="shared" ref="JZ8:JZ71" si="116">(JX8)-(JY8)</f>
        <v>0</v>
      </c>
      <c r="KA8" s="20">
        <f t="shared" ref="KA8:KB39" si="117">(JU8)+(JX8)</f>
        <v>0</v>
      </c>
      <c r="KB8" s="20">
        <f t="shared" si="117"/>
        <v>0</v>
      </c>
      <c r="KC8" s="20">
        <f t="shared" ref="KC8:KC71" si="118">(KA8)-(KB8)</f>
        <v>0</v>
      </c>
      <c r="KD8" s="19"/>
      <c r="KE8" s="19"/>
      <c r="KF8" s="20">
        <f t="shared" ref="KF8:KF71" si="119">(KD8)-(KE8)</f>
        <v>0</v>
      </c>
      <c r="KG8" s="19"/>
      <c r="KH8" s="19"/>
      <c r="KI8" s="20">
        <f t="shared" ref="KI8:KI71" si="120">(KG8)-(KH8)</f>
        <v>0</v>
      </c>
      <c r="KJ8" s="19"/>
      <c r="KK8" s="19"/>
      <c r="KL8" s="20">
        <f t="shared" ref="KL8:KL71" si="121">(KJ8)-(KK8)</f>
        <v>0</v>
      </c>
      <c r="KM8" s="19"/>
      <c r="KN8" s="19"/>
      <c r="KO8" s="20">
        <f t="shared" ref="KO8:KO71" si="122">(KM8)-(KN8)</f>
        <v>0</v>
      </c>
      <c r="KP8" s="19"/>
      <c r="KQ8" s="19"/>
      <c r="KR8" s="20">
        <f t="shared" ref="KR8:KR71" si="123">(KP8)-(KQ8)</f>
        <v>0</v>
      </c>
      <c r="KS8" s="20">
        <f t="shared" ref="KS8:KT39" si="124">(KM8)+(KP8)</f>
        <v>0</v>
      </c>
      <c r="KT8" s="20">
        <f t="shared" si="124"/>
        <v>0</v>
      </c>
      <c r="KU8" s="20">
        <f t="shared" ref="KU8:KU71" si="125">(KS8)-(KT8)</f>
        <v>0</v>
      </c>
      <c r="KV8" s="20">
        <f t="shared" ref="KV8:KW39" si="126">(((KD8)+(KG8))+(KJ8))+(KS8)</f>
        <v>0</v>
      </c>
      <c r="KW8" s="20">
        <f t="shared" si="126"/>
        <v>0</v>
      </c>
      <c r="KX8" s="20">
        <f t="shared" ref="KX8:KX71" si="127">(KV8)-(KW8)</f>
        <v>0</v>
      </c>
      <c r="KY8" s="19"/>
      <c r="KZ8" s="19"/>
      <c r="LA8" s="20">
        <f t="shared" ref="LA8:LA71" si="128">(KY8)-(KZ8)</f>
        <v>0</v>
      </c>
      <c r="LB8" s="19"/>
      <c r="LC8" s="19"/>
      <c r="LD8" s="20">
        <f t="shared" ref="LD8:LD71" si="129">(LB8)-(LC8)</f>
        <v>0</v>
      </c>
      <c r="LE8" s="20">
        <f t="shared" ref="LE8:LF39" si="130">((((((((DX8)+(GX8))+(IT8))+(JF8))+(JR8))+(KA8))+(KV8))+(KY8))+(LB8)</f>
        <v>0</v>
      </c>
      <c r="LF8" s="20">
        <f t="shared" si="130"/>
        <v>0</v>
      </c>
      <c r="LG8" s="20">
        <f t="shared" ref="LG8:LG71" si="131">(LE8)-(LF8)</f>
        <v>0</v>
      </c>
    </row>
    <row r="9" spans="1:319" x14ac:dyDescent="0.3">
      <c r="A9" s="27" t="s">
        <v>114</v>
      </c>
      <c r="B9" s="19"/>
      <c r="C9" s="19"/>
      <c r="D9" s="20">
        <f t="shared" si="0"/>
        <v>0</v>
      </c>
      <c r="E9" s="19"/>
      <c r="F9" s="19"/>
      <c r="G9" s="20">
        <f t="shared" si="1"/>
        <v>0</v>
      </c>
      <c r="H9" s="19"/>
      <c r="I9" s="19"/>
      <c r="J9" s="20">
        <f t="shared" si="2"/>
        <v>0</v>
      </c>
      <c r="K9" s="19"/>
      <c r="L9" s="19"/>
      <c r="M9" s="20">
        <f t="shared" si="3"/>
        <v>0</v>
      </c>
      <c r="N9" s="19"/>
      <c r="O9" s="19"/>
      <c r="P9" s="20">
        <f t="shared" si="4"/>
        <v>0</v>
      </c>
      <c r="Q9" s="19"/>
      <c r="R9" s="19"/>
      <c r="S9" s="20">
        <f t="shared" si="5"/>
        <v>0</v>
      </c>
      <c r="T9" s="19"/>
      <c r="U9" s="19"/>
      <c r="V9" s="20">
        <f t="shared" si="6"/>
        <v>0</v>
      </c>
      <c r="W9" s="19"/>
      <c r="X9" s="19"/>
      <c r="Y9" s="20">
        <f t="shared" si="7"/>
        <v>0</v>
      </c>
      <c r="Z9" s="19"/>
      <c r="AA9" s="19"/>
      <c r="AB9" s="20">
        <f t="shared" si="8"/>
        <v>0</v>
      </c>
      <c r="AC9" s="19"/>
      <c r="AD9" s="19"/>
      <c r="AE9" s="20">
        <f t="shared" si="9"/>
        <v>0</v>
      </c>
      <c r="AF9" s="19"/>
      <c r="AG9" s="19"/>
      <c r="AH9" s="20">
        <f t="shared" si="10"/>
        <v>0</v>
      </c>
      <c r="AI9" s="19"/>
      <c r="AJ9" s="19"/>
      <c r="AK9" s="20">
        <f t="shared" si="11"/>
        <v>0</v>
      </c>
      <c r="AL9" s="20">
        <f t="shared" si="12"/>
        <v>0</v>
      </c>
      <c r="AM9" s="20">
        <f t="shared" si="12"/>
        <v>0</v>
      </c>
      <c r="AN9" s="20">
        <f t="shared" si="13"/>
        <v>0</v>
      </c>
      <c r="AO9" s="19"/>
      <c r="AP9" s="19"/>
      <c r="AQ9" s="20">
        <f t="shared" si="14"/>
        <v>0</v>
      </c>
      <c r="AR9" s="19"/>
      <c r="AS9" s="19"/>
      <c r="AT9" s="20">
        <f t="shared" si="15"/>
        <v>0</v>
      </c>
      <c r="AU9" s="19"/>
      <c r="AV9" s="19"/>
      <c r="AW9" s="20">
        <f t="shared" si="16"/>
        <v>0</v>
      </c>
      <c r="AX9" s="19"/>
      <c r="AY9" s="19"/>
      <c r="AZ9" s="20">
        <f t="shared" si="17"/>
        <v>0</v>
      </c>
      <c r="BA9" s="19"/>
      <c r="BB9" s="19"/>
      <c r="BC9" s="20">
        <f t="shared" si="18"/>
        <v>0</v>
      </c>
      <c r="BD9" s="19"/>
      <c r="BE9" s="19"/>
      <c r="BF9" s="20">
        <f t="shared" si="19"/>
        <v>0</v>
      </c>
      <c r="BG9" s="20">
        <f t="shared" si="20"/>
        <v>0</v>
      </c>
      <c r="BH9" s="20">
        <f t="shared" si="20"/>
        <v>0</v>
      </c>
      <c r="BI9" s="20">
        <f t="shared" si="21"/>
        <v>0</v>
      </c>
      <c r="BJ9" s="19"/>
      <c r="BK9" s="19"/>
      <c r="BL9" s="20">
        <f t="shared" si="22"/>
        <v>0</v>
      </c>
      <c r="BM9" s="19"/>
      <c r="BN9" s="19"/>
      <c r="BO9" s="20">
        <f t="shared" si="23"/>
        <v>0</v>
      </c>
      <c r="BP9" s="19"/>
      <c r="BQ9" s="19"/>
      <c r="BR9" s="20">
        <f t="shared" si="24"/>
        <v>0</v>
      </c>
      <c r="BS9" s="19"/>
      <c r="BT9" s="19"/>
      <c r="BU9" s="20">
        <f t="shared" si="25"/>
        <v>0</v>
      </c>
      <c r="BV9" s="19"/>
      <c r="BW9" s="19"/>
      <c r="BX9" s="20">
        <f t="shared" si="26"/>
        <v>0</v>
      </c>
      <c r="BY9" s="19"/>
      <c r="BZ9" s="19"/>
      <c r="CA9" s="20">
        <f t="shared" si="27"/>
        <v>0</v>
      </c>
      <c r="CB9" s="20">
        <f t="shared" si="28"/>
        <v>0</v>
      </c>
      <c r="CC9" s="20">
        <f t="shared" si="28"/>
        <v>0</v>
      </c>
      <c r="CD9" s="20">
        <f t="shared" si="29"/>
        <v>0</v>
      </c>
      <c r="CE9" s="19"/>
      <c r="CF9" s="19"/>
      <c r="CG9" s="20">
        <f t="shared" si="30"/>
        <v>0</v>
      </c>
      <c r="CH9" s="19"/>
      <c r="CI9" s="19"/>
      <c r="CJ9" s="20">
        <f t="shared" si="31"/>
        <v>0</v>
      </c>
      <c r="CK9" s="19"/>
      <c r="CL9" s="19"/>
      <c r="CM9" s="20">
        <f t="shared" si="32"/>
        <v>0</v>
      </c>
      <c r="CN9" s="20">
        <f t="shared" si="33"/>
        <v>0</v>
      </c>
      <c r="CO9" s="20">
        <f t="shared" si="33"/>
        <v>0</v>
      </c>
      <c r="CP9" s="20">
        <f t="shared" si="34"/>
        <v>0</v>
      </c>
      <c r="CQ9" s="19"/>
      <c r="CR9" s="19"/>
      <c r="CS9" s="20">
        <f t="shared" si="35"/>
        <v>0</v>
      </c>
      <c r="CT9" s="19"/>
      <c r="CU9" s="19"/>
      <c r="CV9" s="20">
        <f t="shared" si="36"/>
        <v>0</v>
      </c>
      <c r="CW9" s="19"/>
      <c r="CX9" s="19"/>
      <c r="CY9" s="20">
        <f t="shared" si="37"/>
        <v>0</v>
      </c>
      <c r="CZ9" s="20">
        <f t="shared" si="38"/>
        <v>0</v>
      </c>
      <c r="DA9" s="20">
        <f t="shared" si="38"/>
        <v>0</v>
      </c>
      <c r="DB9" s="20">
        <f t="shared" si="39"/>
        <v>0</v>
      </c>
      <c r="DC9" s="20">
        <f t="shared" si="40"/>
        <v>0</v>
      </c>
      <c r="DD9" s="20">
        <f t="shared" si="40"/>
        <v>0</v>
      </c>
      <c r="DE9" s="20">
        <f t="shared" si="41"/>
        <v>0</v>
      </c>
      <c r="DF9" s="19"/>
      <c r="DG9" s="19"/>
      <c r="DH9" s="20">
        <f t="shared" si="42"/>
        <v>0</v>
      </c>
      <c r="DI9" s="19"/>
      <c r="DJ9" s="19"/>
      <c r="DK9" s="20">
        <f t="shared" si="43"/>
        <v>0</v>
      </c>
      <c r="DL9" s="20">
        <f t="shared" si="44"/>
        <v>0</v>
      </c>
      <c r="DM9" s="20">
        <f t="shared" si="44"/>
        <v>0</v>
      </c>
      <c r="DN9" s="20">
        <f t="shared" si="45"/>
        <v>0</v>
      </c>
      <c r="DO9" s="19"/>
      <c r="DP9" s="19"/>
      <c r="DQ9" s="20">
        <f t="shared" si="46"/>
        <v>0</v>
      </c>
      <c r="DR9" s="19"/>
      <c r="DS9" s="19"/>
      <c r="DT9" s="20">
        <f t="shared" si="47"/>
        <v>0</v>
      </c>
      <c r="DU9" s="20">
        <f t="shared" si="48"/>
        <v>0</v>
      </c>
      <c r="DV9" s="20">
        <f t="shared" si="48"/>
        <v>0</v>
      </c>
      <c r="DW9" s="20">
        <f t="shared" si="49"/>
        <v>0</v>
      </c>
      <c r="DX9" s="20">
        <f t="shared" si="50"/>
        <v>0</v>
      </c>
      <c r="DY9" s="20">
        <f t="shared" si="50"/>
        <v>0</v>
      </c>
      <c r="DZ9" s="20">
        <f t="shared" si="51"/>
        <v>0</v>
      </c>
      <c r="EA9" s="20">
        <f>62</f>
        <v>62</v>
      </c>
      <c r="EB9" s="19"/>
      <c r="EC9" s="20">
        <f t="shared" si="52"/>
        <v>62</v>
      </c>
      <c r="ED9" s="19"/>
      <c r="EE9" s="19"/>
      <c r="EF9" s="20">
        <f t="shared" si="53"/>
        <v>0</v>
      </c>
      <c r="EG9" s="19"/>
      <c r="EH9" s="19"/>
      <c r="EI9" s="20">
        <f t="shared" si="54"/>
        <v>0</v>
      </c>
      <c r="EJ9" s="19"/>
      <c r="EK9" s="19"/>
      <c r="EL9" s="20">
        <f t="shared" si="55"/>
        <v>0</v>
      </c>
      <c r="EM9" s="20">
        <f t="shared" si="56"/>
        <v>0</v>
      </c>
      <c r="EN9" s="20">
        <f t="shared" si="56"/>
        <v>0</v>
      </c>
      <c r="EO9" s="20">
        <f t="shared" si="57"/>
        <v>0</v>
      </c>
      <c r="EP9" s="19"/>
      <c r="EQ9" s="19"/>
      <c r="ER9" s="20">
        <f t="shared" si="58"/>
        <v>0</v>
      </c>
      <c r="ES9" s="19"/>
      <c r="ET9" s="19"/>
      <c r="EU9" s="20">
        <f t="shared" si="59"/>
        <v>0</v>
      </c>
      <c r="EV9" s="19"/>
      <c r="EW9" s="19"/>
      <c r="EX9" s="20">
        <f t="shared" si="60"/>
        <v>0</v>
      </c>
      <c r="EY9" s="19"/>
      <c r="EZ9" s="19"/>
      <c r="FA9" s="20">
        <f t="shared" si="61"/>
        <v>0</v>
      </c>
      <c r="FB9" s="20">
        <f t="shared" si="62"/>
        <v>0</v>
      </c>
      <c r="FC9" s="20">
        <f t="shared" si="62"/>
        <v>0</v>
      </c>
      <c r="FD9" s="20">
        <f t="shared" si="63"/>
        <v>0</v>
      </c>
      <c r="FE9" s="19"/>
      <c r="FF9" s="19"/>
      <c r="FG9" s="20">
        <f t="shared" si="64"/>
        <v>0</v>
      </c>
      <c r="FH9" s="19"/>
      <c r="FI9" s="19"/>
      <c r="FJ9" s="20">
        <f t="shared" si="65"/>
        <v>0</v>
      </c>
      <c r="FK9" s="19"/>
      <c r="FL9" s="19"/>
      <c r="FM9" s="20">
        <f t="shared" si="66"/>
        <v>0</v>
      </c>
      <c r="FN9" s="20">
        <f t="shared" si="67"/>
        <v>0</v>
      </c>
      <c r="FO9" s="20">
        <f t="shared" si="67"/>
        <v>0</v>
      </c>
      <c r="FP9" s="20">
        <f t="shared" si="68"/>
        <v>0</v>
      </c>
      <c r="FQ9" s="19"/>
      <c r="FR9" s="19"/>
      <c r="FS9" s="20">
        <f t="shared" si="69"/>
        <v>0</v>
      </c>
      <c r="FT9" s="19"/>
      <c r="FU9" s="19"/>
      <c r="FV9" s="20">
        <f t="shared" si="70"/>
        <v>0</v>
      </c>
      <c r="FW9" s="19"/>
      <c r="FX9" s="19"/>
      <c r="FY9" s="20">
        <f t="shared" si="71"/>
        <v>0</v>
      </c>
      <c r="FZ9" s="20">
        <f t="shared" si="72"/>
        <v>0</v>
      </c>
      <c r="GA9" s="20">
        <f t="shared" si="72"/>
        <v>0</v>
      </c>
      <c r="GB9" s="20">
        <f t="shared" si="73"/>
        <v>0</v>
      </c>
      <c r="GC9" s="19"/>
      <c r="GD9" s="19"/>
      <c r="GE9" s="20">
        <f t="shared" si="74"/>
        <v>0</v>
      </c>
      <c r="GF9" s="19"/>
      <c r="GG9" s="19"/>
      <c r="GH9" s="20">
        <f t="shared" si="75"/>
        <v>0</v>
      </c>
      <c r="GI9" s="19"/>
      <c r="GJ9" s="19"/>
      <c r="GK9" s="20">
        <f t="shared" si="76"/>
        <v>0</v>
      </c>
      <c r="GL9" s="19"/>
      <c r="GM9" s="19"/>
      <c r="GN9" s="20">
        <f t="shared" si="77"/>
        <v>0</v>
      </c>
      <c r="GO9" s="20">
        <f t="shared" si="78"/>
        <v>0</v>
      </c>
      <c r="GP9" s="20">
        <f t="shared" si="78"/>
        <v>0</v>
      </c>
      <c r="GQ9" s="20">
        <f t="shared" si="79"/>
        <v>0</v>
      </c>
      <c r="GR9" s="19"/>
      <c r="GS9" s="19"/>
      <c r="GT9" s="20">
        <f t="shared" si="80"/>
        <v>0</v>
      </c>
      <c r="GU9" s="19"/>
      <c r="GV9" s="19"/>
      <c r="GW9" s="20">
        <f t="shared" si="81"/>
        <v>0</v>
      </c>
      <c r="GX9" s="20">
        <f t="shared" si="82"/>
        <v>62</v>
      </c>
      <c r="GY9" s="20">
        <f t="shared" si="82"/>
        <v>0</v>
      </c>
      <c r="GZ9" s="20">
        <f t="shared" si="83"/>
        <v>62</v>
      </c>
      <c r="HA9" s="19"/>
      <c r="HB9" s="19"/>
      <c r="HC9" s="20">
        <f t="shared" si="84"/>
        <v>0</v>
      </c>
      <c r="HD9" s="19"/>
      <c r="HE9" s="19"/>
      <c r="HF9" s="20">
        <f t="shared" si="85"/>
        <v>0</v>
      </c>
      <c r="HG9" s="19"/>
      <c r="HH9" s="19"/>
      <c r="HI9" s="20">
        <f t="shared" si="86"/>
        <v>0</v>
      </c>
      <c r="HJ9" s="19"/>
      <c r="HK9" s="19"/>
      <c r="HL9" s="20">
        <f t="shared" si="87"/>
        <v>0</v>
      </c>
      <c r="HM9" s="20">
        <f t="shared" si="88"/>
        <v>0</v>
      </c>
      <c r="HN9" s="20">
        <f t="shared" si="88"/>
        <v>0</v>
      </c>
      <c r="HO9" s="20">
        <f t="shared" si="89"/>
        <v>0</v>
      </c>
      <c r="HP9" s="19"/>
      <c r="HQ9" s="19"/>
      <c r="HR9" s="20">
        <f t="shared" si="90"/>
        <v>0</v>
      </c>
      <c r="HS9" s="19"/>
      <c r="HT9" s="19"/>
      <c r="HU9" s="20">
        <f t="shared" si="91"/>
        <v>0</v>
      </c>
      <c r="HV9" s="19"/>
      <c r="HW9" s="19"/>
      <c r="HX9" s="20">
        <f t="shared" si="92"/>
        <v>0</v>
      </c>
      <c r="HY9" s="19"/>
      <c r="HZ9" s="19"/>
      <c r="IA9" s="20">
        <f t="shared" si="93"/>
        <v>0</v>
      </c>
      <c r="IB9" s="20">
        <f t="shared" si="94"/>
        <v>0</v>
      </c>
      <c r="IC9" s="20">
        <f t="shared" si="94"/>
        <v>0</v>
      </c>
      <c r="ID9" s="20">
        <f t="shared" si="95"/>
        <v>0</v>
      </c>
      <c r="IE9" s="20">
        <f t="shared" si="96"/>
        <v>0</v>
      </c>
      <c r="IF9" s="20">
        <f t="shared" si="96"/>
        <v>0</v>
      </c>
      <c r="IG9" s="20">
        <f t="shared" si="97"/>
        <v>0</v>
      </c>
      <c r="IH9" s="19"/>
      <c r="II9" s="19"/>
      <c r="IJ9" s="20">
        <f t="shared" si="98"/>
        <v>0</v>
      </c>
      <c r="IK9" s="19"/>
      <c r="IL9" s="19"/>
      <c r="IM9" s="20">
        <f t="shared" si="99"/>
        <v>0</v>
      </c>
      <c r="IN9" s="19"/>
      <c r="IO9" s="19"/>
      <c r="IP9" s="20">
        <f t="shared" si="100"/>
        <v>0</v>
      </c>
      <c r="IQ9" s="20">
        <f t="shared" si="101"/>
        <v>0</v>
      </c>
      <c r="IR9" s="20">
        <f t="shared" si="101"/>
        <v>0</v>
      </c>
      <c r="IS9" s="20">
        <f t="shared" si="102"/>
        <v>0</v>
      </c>
      <c r="IT9" s="20">
        <f t="shared" si="103"/>
        <v>0</v>
      </c>
      <c r="IU9" s="20">
        <f t="shared" si="103"/>
        <v>0</v>
      </c>
      <c r="IV9" s="20">
        <f t="shared" si="104"/>
        <v>0</v>
      </c>
      <c r="IW9" s="19"/>
      <c r="IX9" s="19"/>
      <c r="IY9" s="20">
        <f t="shared" si="105"/>
        <v>0</v>
      </c>
      <c r="IZ9" s="19"/>
      <c r="JA9" s="19"/>
      <c r="JB9" s="20">
        <f t="shared" si="106"/>
        <v>0</v>
      </c>
      <c r="JC9" s="19"/>
      <c r="JD9" s="19"/>
      <c r="JE9" s="20">
        <f t="shared" si="107"/>
        <v>0</v>
      </c>
      <c r="JF9" s="20">
        <f t="shared" si="108"/>
        <v>0</v>
      </c>
      <c r="JG9" s="20">
        <f t="shared" si="108"/>
        <v>0</v>
      </c>
      <c r="JH9" s="20">
        <f t="shared" si="109"/>
        <v>0</v>
      </c>
      <c r="JI9" s="19"/>
      <c r="JJ9" s="19"/>
      <c r="JK9" s="20">
        <f t="shared" si="110"/>
        <v>0</v>
      </c>
      <c r="JL9" s="19"/>
      <c r="JM9" s="19"/>
      <c r="JN9" s="20">
        <f t="shared" si="111"/>
        <v>0</v>
      </c>
      <c r="JO9" s="19"/>
      <c r="JP9" s="19"/>
      <c r="JQ9" s="20">
        <f t="shared" si="112"/>
        <v>0</v>
      </c>
      <c r="JR9" s="20">
        <f t="shared" si="113"/>
        <v>0</v>
      </c>
      <c r="JS9" s="20">
        <f t="shared" si="113"/>
        <v>0</v>
      </c>
      <c r="JT9" s="20">
        <f t="shared" si="114"/>
        <v>0</v>
      </c>
      <c r="JU9" s="20">
        <f>829.61</f>
        <v>829.61</v>
      </c>
      <c r="JV9" s="19"/>
      <c r="JW9" s="20">
        <f t="shared" si="115"/>
        <v>829.61</v>
      </c>
      <c r="JX9" s="19"/>
      <c r="JY9" s="19"/>
      <c r="JZ9" s="20">
        <f t="shared" si="116"/>
        <v>0</v>
      </c>
      <c r="KA9" s="20">
        <f t="shared" si="117"/>
        <v>829.61</v>
      </c>
      <c r="KB9" s="20">
        <f t="shared" si="117"/>
        <v>0</v>
      </c>
      <c r="KC9" s="20">
        <f t="shared" si="118"/>
        <v>829.61</v>
      </c>
      <c r="KD9" s="19"/>
      <c r="KE9" s="19"/>
      <c r="KF9" s="20">
        <f t="shared" si="119"/>
        <v>0</v>
      </c>
      <c r="KG9" s="19"/>
      <c r="KH9" s="19"/>
      <c r="KI9" s="20">
        <f t="shared" si="120"/>
        <v>0</v>
      </c>
      <c r="KJ9" s="19"/>
      <c r="KK9" s="19"/>
      <c r="KL9" s="20">
        <f t="shared" si="121"/>
        <v>0</v>
      </c>
      <c r="KM9" s="19"/>
      <c r="KN9" s="19"/>
      <c r="KO9" s="20">
        <f t="shared" si="122"/>
        <v>0</v>
      </c>
      <c r="KP9" s="19"/>
      <c r="KQ9" s="19"/>
      <c r="KR9" s="20">
        <f t="shared" si="123"/>
        <v>0</v>
      </c>
      <c r="KS9" s="20">
        <f t="shared" si="124"/>
        <v>0</v>
      </c>
      <c r="KT9" s="20">
        <f t="shared" si="124"/>
        <v>0</v>
      </c>
      <c r="KU9" s="20">
        <f t="shared" si="125"/>
        <v>0</v>
      </c>
      <c r="KV9" s="20">
        <f t="shared" si="126"/>
        <v>0</v>
      </c>
      <c r="KW9" s="20">
        <f t="shared" si="126"/>
        <v>0</v>
      </c>
      <c r="KX9" s="20">
        <f t="shared" si="127"/>
        <v>0</v>
      </c>
      <c r="KY9" s="19"/>
      <c r="KZ9" s="19"/>
      <c r="LA9" s="20">
        <f t="shared" si="128"/>
        <v>0</v>
      </c>
      <c r="LB9" s="19"/>
      <c r="LC9" s="19"/>
      <c r="LD9" s="20">
        <f t="shared" si="129"/>
        <v>0</v>
      </c>
      <c r="LE9" s="20">
        <f t="shared" si="130"/>
        <v>891.61</v>
      </c>
      <c r="LF9" s="20">
        <f t="shared" si="130"/>
        <v>0</v>
      </c>
      <c r="LG9" s="20">
        <f t="shared" si="131"/>
        <v>891.61</v>
      </c>
    </row>
    <row r="10" spans="1:319" x14ac:dyDescent="0.3">
      <c r="A10" s="27" t="s">
        <v>115</v>
      </c>
      <c r="B10" s="19"/>
      <c r="C10" s="19"/>
      <c r="D10" s="20">
        <f t="shared" si="0"/>
        <v>0</v>
      </c>
      <c r="E10" s="19"/>
      <c r="F10" s="19"/>
      <c r="G10" s="20">
        <f t="shared" si="1"/>
        <v>0</v>
      </c>
      <c r="H10" s="19"/>
      <c r="I10" s="19"/>
      <c r="J10" s="20">
        <f t="shared" si="2"/>
        <v>0</v>
      </c>
      <c r="K10" s="19"/>
      <c r="L10" s="19"/>
      <c r="M10" s="20">
        <f t="shared" si="3"/>
        <v>0</v>
      </c>
      <c r="N10" s="19"/>
      <c r="O10" s="19"/>
      <c r="P10" s="20">
        <f t="shared" si="4"/>
        <v>0</v>
      </c>
      <c r="Q10" s="19"/>
      <c r="R10" s="19"/>
      <c r="S10" s="20">
        <f t="shared" si="5"/>
        <v>0</v>
      </c>
      <c r="T10" s="19"/>
      <c r="U10" s="19"/>
      <c r="V10" s="20">
        <f t="shared" si="6"/>
        <v>0</v>
      </c>
      <c r="W10" s="19"/>
      <c r="X10" s="19"/>
      <c r="Y10" s="20">
        <f t="shared" si="7"/>
        <v>0</v>
      </c>
      <c r="Z10" s="19"/>
      <c r="AA10" s="19"/>
      <c r="AB10" s="20">
        <f t="shared" si="8"/>
        <v>0</v>
      </c>
      <c r="AC10" s="19"/>
      <c r="AD10" s="19"/>
      <c r="AE10" s="20">
        <f t="shared" si="9"/>
        <v>0</v>
      </c>
      <c r="AF10" s="19"/>
      <c r="AG10" s="19"/>
      <c r="AH10" s="20">
        <f t="shared" si="10"/>
        <v>0</v>
      </c>
      <c r="AI10" s="19"/>
      <c r="AJ10" s="19"/>
      <c r="AK10" s="20">
        <f t="shared" si="11"/>
        <v>0</v>
      </c>
      <c r="AL10" s="20">
        <f t="shared" si="12"/>
        <v>0</v>
      </c>
      <c r="AM10" s="20">
        <f t="shared" si="12"/>
        <v>0</v>
      </c>
      <c r="AN10" s="20">
        <f t="shared" si="13"/>
        <v>0</v>
      </c>
      <c r="AO10" s="19"/>
      <c r="AP10" s="19"/>
      <c r="AQ10" s="20">
        <f t="shared" si="14"/>
        <v>0</v>
      </c>
      <c r="AR10" s="19"/>
      <c r="AS10" s="19"/>
      <c r="AT10" s="20">
        <f t="shared" si="15"/>
        <v>0</v>
      </c>
      <c r="AU10" s="19"/>
      <c r="AV10" s="19"/>
      <c r="AW10" s="20">
        <f t="shared" si="16"/>
        <v>0</v>
      </c>
      <c r="AX10" s="19"/>
      <c r="AY10" s="19"/>
      <c r="AZ10" s="20">
        <f t="shared" si="17"/>
        <v>0</v>
      </c>
      <c r="BA10" s="19"/>
      <c r="BB10" s="19"/>
      <c r="BC10" s="20">
        <f t="shared" si="18"/>
        <v>0</v>
      </c>
      <c r="BD10" s="19"/>
      <c r="BE10" s="19"/>
      <c r="BF10" s="20">
        <f t="shared" si="19"/>
        <v>0</v>
      </c>
      <c r="BG10" s="20">
        <f t="shared" si="20"/>
        <v>0</v>
      </c>
      <c r="BH10" s="20">
        <f t="shared" si="20"/>
        <v>0</v>
      </c>
      <c r="BI10" s="20">
        <f t="shared" si="21"/>
        <v>0</v>
      </c>
      <c r="BJ10" s="19"/>
      <c r="BK10" s="19"/>
      <c r="BL10" s="20">
        <f t="shared" si="22"/>
        <v>0</v>
      </c>
      <c r="BM10" s="19"/>
      <c r="BN10" s="19"/>
      <c r="BO10" s="20">
        <f t="shared" si="23"/>
        <v>0</v>
      </c>
      <c r="BP10" s="19"/>
      <c r="BQ10" s="19"/>
      <c r="BR10" s="20">
        <f t="shared" si="24"/>
        <v>0</v>
      </c>
      <c r="BS10" s="19"/>
      <c r="BT10" s="19"/>
      <c r="BU10" s="20">
        <f t="shared" si="25"/>
        <v>0</v>
      </c>
      <c r="BV10" s="19"/>
      <c r="BW10" s="19"/>
      <c r="BX10" s="20">
        <f t="shared" si="26"/>
        <v>0</v>
      </c>
      <c r="BY10" s="19"/>
      <c r="BZ10" s="19"/>
      <c r="CA10" s="20">
        <f t="shared" si="27"/>
        <v>0</v>
      </c>
      <c r="CB10" s="20">
        <f t="shared" si="28"/>
        <v>0</v>
      </c>
      <c r="CC10" s="20">
        <f t="shared" si="28"/>
        <v>0</v>
      </c>
      <c r="CD10" s="20">
        <f t="shared" si="29"/>
        <v>0</v>
      </c>
      <c r="CE10" s="19"/>
      <c r="CF10" s="19"/>
      <c r="CG10" s="20">
        <f t="shared" si="30"/>
        <v>0</v>
      </c>
      <c r="CH10" s="19"/>
      <c r="CI10" s="19"/>
      <c r="CJ10" s="20">
        <f t="shared" si="31"/>
        <v>0</v>
      </c>
      <c r="CK10" s="19"/>
      <c r="CL10" s="19"/>
      <c r="CM10" s="20">
        <f t="shared" si="32"/>
        <v>0</v>
      </c>
      <c r="CN10" s="20">
        <f t="shared" si="33"/>
        <v>0</v>
      </c>
      <c r="CO10" s="20">
        <f t="shared" si="33"/>
        <v>0</v>
      </c>
      <c r="CP10" s="20">
        <f t="shared" si="34"/>
        <v>0</v>
      </c>
      <c r="CQ10" s="19"/>
      <c r="CR10" s="19"/>
      <c r="CS10" s="20">
        <f t="shared" si="35"/>
        <v>0</v>
      </c>
      <c r="CT10" s="19"/>
      <c r="CU10" s="19"/>
      <c r="CV10" s="20">
        <f t="shared" si="36"/>
        <v>0</v>
      </c>
      <c r="CW10" s="19"/>
      <c r="CX10" s="19"/>
      <c r="CY10" s="20">
        <f t="shared" si="37"/>
        <v>0</v>
      </c>
      <c r="CZ10" s="20">
        <f t="shared" si="38"/>
        <v>0</v>
      </c>
      <c r="DA10" s="20">
        <f t="shared" si="38"/>
        <v>0</v>
      </c>
      <c r="DB10" s="20">
        <f t="shared" si="39"/>
        <v>0</v>
      </c>
      <c r="DC10" s="20">
        <f t="shared" si="40"/>
        <v>0</v>
      </c>
      <c r="DD10" s="20">
        <f t="shared" si="40"/>
        <v>0</v>
      </c>
      <c r="DE10" s="20">
        <f t="shared" si="41"/>
        <v>0</v>
      </c>
      <c r="DF10" s="19"/>
      <c r="DG10" s="19"/>
      <c r="DH10" s="20">
        <f t="shared" si="42"/>
        <v>0</v>
      </c>
      <c r="DI10" s="19"/>
      <c r="DJ10" s="19"/>
      <c r="DK10" s="20">
        <f t="shared" si="43"/>
        <v>0</v>
      </c>
      <c r="DL10" s="20">
        <f t="shared" si="44"/>
        <v>0</v>
      </c>
      <c r="DM10" s="20">
        <f t="shared" si="44"/>
        <v>0</v>
      </c>
      <c r="DN10" s="20">
        <f t="shared" si="45"/>
        <v>0</v>
      </c>
      <c r="DO10" s="19"/>
      <c r="DP10" s="19"/>
      <c r="DQ10" s="20">
        <f t="shared" si="46"/>
        <v>0</v>
      </c>
      <c r="DR10" s="19"/>
      <c r="DS10" s="19"/>
      <c r="DT10" s="20">
        <f t="shared" si="47"/>
        <v>0</v>
      </c>
      <c r="DU10" s="20">
        <f t="shared" si="48"/>
        <v>0</v>
      </c>
      <c r="DV10" s="20">
        <f t="shared" si="48"/>
        <v>0</v>
      </c>
      <c r="DW10" s="20">
        <f t="shared" si="49"/>
        <v>0</v>
      </c>
      <c r="DX10" s="20">
        <f t="shared" si="50"/>
        <v>0</v>
      </c>
      <c r="DY10" s="20">
        <f t="shared" si="50"/>
        <v>0</v>
      </c>
      <c r="DZ10" s="20">
        <f t="shared" si="51"/>
        <v>0</v>
      </c>
      <c r="EA10" s="19"/>
      <c r="EB10" s="19"/>
      <c r="EC10" s="20">
        <f t="shared" si="52"/>
        <v>0</v>
      </c>
      <c r="ED10" s="19"/>
      <c r="EE10" s="19"/>
      <c r="EF10" s="20">
        <f t="shared" si="53"/>
        <v>0</v>
      </c>
      <c r="EG10" s="19"/>
      <c r="EH10" s="19"/>
      <c r="EI10" s="20">
        <f t="shared" si="54"/>
        <v>0</v>
      </c>
      <c r="EJ10" s="19"/>
      <c r="EK10" s="19"/>
      <c r="EL10" s="20">
        <f t="shared" si="55"/>
        <v>0</v>
      </c>
      <c r="EM10" s="20">
        <f t="shared" si="56"/>
        <v>0</v>
      </c>
      <c r="EN10" s="20">
        <f t="shared" si="56"/>
        <v>0</v>
      </c>
      <c r="EO10" s="20">
        <f t="shared" si="57"/>
        <v>0</v>
      </c>
      <c r="EP10" s="19"/>
      <c r="EQ10" s="19"/>
      <c r="ER10" s="20">
        <f t="shared" si="58"/>
        <v>0</v>
      </c>
      <c r="ES10" s="19"/>
      <c r="ET10" s="19"/>
      <c r="EU10" s="20">
        <f t="shared" si="59"/>
        <v>0</v>
      </c>
      <c r="EV10" s="19"/>
      <c r="EW10" s="19"/>
      <c r="EX10" s="20">
        <f t="shared" si="60"/>
        <v>0</v>
      </c>
      <c r="EY10" s="19"/>
      <c r="EZ10" s="19"/>
      <c r="FA10" s="20">
        <f t="shared" si="61"/>
        <v>0</v>
      </c>
      <c r="FB10" s="20">
        <f t="shared" si="62"/>
        <v>0</v>
      </c>
      <c r="FC10" s="20">
        <f t="shared" si="62"/>
        <v>0</v>
      </c>
      <c r="FD10" s="20">
        <f t="shared" si="63"/>
        <v>0</v>
      </c>
      <c r="FE10" s="19"/>
      <c r="FF10" s="19"/>
      <c r="FG10" s="20">
        <f t="shared" si="64"/>
        <v>0</v>
      </c>
      <c r="FH10" s="19"/>
      <c r="FI10" s="19"/>
      <c r="FJ10" s="20">
        <f t="shared" si="65"/>
        <v>0</v>
      </c>
      <c r="FK10" s="19"/>
      <c r="FL10" s="19"/>
      <c r="FM10" s="20">
        <f t="shared" si="66"/>
        <v>0</v>
      </c>
      <c r="FN10" s="20">
        <f t="shared" si="67"/>
        <v>0</v>
      </c>
      <c r="FO10" s="20">
        <f t="shared" si="67"/>
        <v>0</v>
      </c>
      <c r="FP10" s="20">
        <f t="shared" si="68"/>
        <v>0</v>
      </c>
      <c r="FQ10" s="19"/>
      <c r="FR10" s="19"/>
      <c r="FS10" s="20">
        <f t="shared" si="69"/>
        <v>0</v>
      </c>
      <c r="FT10" s="19"/>
      <c r="FU10" s="19"/>
      <c r="FV10" s="20">
        <f t="shared" si="70"/>
        <v>0</v>
      </c>
      <c r="FW10" s="19"/>
      <c r="FX10" s="19"/>
      <c r="FY10" s="20">
        <f t="shared" si="71"/>
        <v>0</v>
      </c>
      <c r="FZ10" s="20">
        <f t="shared" si="72"/>
        <v>0</v>
      </c>
      <c r="GA10" s="20">
        <f t="shared" si="72"/>
        <v>0</v>
      </c>
      <c r="GB10" s="20">
        <f t="shared" si="73"/>
        <v>0</v>
      </c>
      <c r="GC10" s="19"/>
      <c r="GD10" s="19"/>
      <c r="GE10" s="20">
        <f t="shared" si="74"/>
        <v>0</v>
      </c>
      <c r="GF10" s="19"/>
      <c r="GG10" s="19"/>
      <c r="GH10" s="20">
        <f t="shared" si="75"/>
        <v>0</v>
      </c>
      <c r="GI10" s="19"/>
      <c r="GJ10" s="19"/>
      <c r="GK10" s="20">
        <f t="shared" si="76"/>
        <v>0</v>
      </c>
      <c r="GL10" s="19"/>
      <c r="GM10" s="19"/>
      <c r="GN10" s="20">
        <f t="shared" si="77"/>
        <v>0</v>
      </c>
      <c r="GO10" s="20">
        <f t="shared" si="78"/>
        <v>0</v>
      </c>
      <c r="GP10" s="20">
        <f t="shared" si="78"/>
        <v>0</v>
      </c>
      <c r="GQ10" s="20">
        <f t="shared" si="79"/>
        <v>0</v>
      </c>
      <c r="GR10" s="19"/>
      <c r="GS10" s="19"/>
      <c r="GT10" s="20">
        <f t="shared" si="80"/>
        <v>0</v>
      </c>
      <c r="GU10" s="19"/>
      <c r="GV10" s="19"/>
      <c r="GW10" s="20">
        <f t="shared" si="81"/>
        <v>0</v>
      </c>
      <c r="GX10" s="20">
        <f t="shared" si="82"/>
        <v>0</v>
      </c>
      <c r="GY10" s="20">
        <f t="shared" si="82"/>
        <v>0</v>
      </c>
      <c r="GZ10" s="20">
        <f t="shared" si="83"/>
        <v>0</v>
      </c>
      <c r="HA10" s="19"/>
      <c r="HB10" s="19"/>
      <c r="HC10" s="20">
        <f t="shared" si="84"/>
        <v>0</v>
      </c>
      <c r="HD10" s="19"/>
      <c r="HE10" s="19"/>
      <c r="HF10" s="20">
        <f t="shared" si="85"/>
        <v>0</v>
      </c>
      <c r="HG10" s="19"/>
      <c r="HH10" s="19"/>
      <c r="HI10" s="20">
        <f t="shared" si="86"/>
        <v>0</v>
      </c>
      <c r="HJ10" s="19"/>
      <c r="HK10" s="19"/>
      <c r="HL10" s="20">
        <f t="shared" si="87"/>
        <v>0</v>
      </c>
      <c r="HM10" s="20">
        <f t="shared" si="88"/>
        <v>0</v>
      </c>
      <c r="HN10" s="20">
        <f t="shared" si="88"/>
        <v>0</v>
      </c>
      <c r="HO10" s="20">
        <f t="shared" si="89"/>
        <v>0</v>
      </c>
      <c r="HP10" s="20">
        <f>180</f>
        <v>180</v>
      </c>
      <c r="HQ10" s="19"/>
      <c r="HR10" s="20">
        <f t="shared" si="90"/>
        <v>180</v>
      </c>
      <c r="HS10" s="19"/>
      <c r="HT10" s="19"/>
      <c r="HU10" s="20">
        <f t="shared" si="91"/>
        <v>0</v>
      </c>
      <c r="HV10" s="19"/>
      <c r="HW10" s="19"/>
      <c r="HX10" s="20">
        <f t="shared" si="92"/>
        <v>0</v>
      </c>
      <c r="HY10" s="19"/>
      <c r="HZ10" s="19"/>
      <c r="IA10" s="20">
        <f t="shared" si="93"/>
        <v>0</v>
      </c>
      <c r="IB10" s="20">
        <f t="shared" si="94"/>
        <v>0</v>
      </c>
      <c r="IC10" s="20">
        <f t="shared" si="94"/>
        <v>0</v>
      </c>
      <c r="ID10" s="20">
        <f t="shared" si="95"/>
        <v>0</v>
      </c>
      <c r="IE10" s="20">
        <f t="shared" si="96"/>
        <v>180</v>
      </c>
      <c r="IF10" s="20">
        <f t="shared" si="96"/>
        <v>0</v>
      </c>
      <c r="IG10" s="20">
        <f t="shared" si="97"/>
        <v>180</v>
      </c>
      <c r="IH10" s="19"/>
      <c r="II10" s="19"/>
      <c r="IJ10" s="20">
        <f t="shared" si="98"/>
        <v>0</v>
      </c>
      <c r="IK10" s="19"/>
      <c r="IL10" s="19"/>
      <c r="IM10" s="20">
        <f t="shared" si="99"/>
        <v>0</v>
      </c>
      <c r="IN10" s="19"/>
      <c r="IO10" s="19"/>
      <c r="IP10" s="20">
        <f t="shared" si="100"/>
        <v>0</v>
      </c>
      <c r="IQ10" s="20">
        <f t="shared" si="101"/>
        <v>0</v>
      </c>
      <c r="IR10" s="20">
        <f t="shared" si="101"/>
        <v>0</v>
      </c>
      <c r="IS10" s="20">
        <f t="shared" si="102"/>
        <v>0</v>
      </c>
      <c r="IT10" s="20">
        <f t="shared" si="103"/>
        <v>180</v>
      </c>
      <c r="IU10" s="20">
        <f t="shared" si="103"/>
        <v>0</v>
      </c>
      <c r="IV10" s="20">
        <f t="shared" si="104"/>
        <v>180</v>
      </c>
      <c r="IW10" s="19"/>
      <c r="IX10" s="19"/>
      <c r="IY10" s="20">
        <f t="shared" si="105"/>
        <v>0</v>
      </c>
      <c r="IZ10" s="19"/>
      <c r="JA10" s="19"/>
      <c r="JB10" s="20">
        <f t="shared" si="106"/>
        <v>0</v>
      </c>
      <c r="JC10" s="19"/>
      <c r="JD10" s="19"/>
      <c r="JE10" s="20">
        <f t="shared" si="107"/>
        <v>0</v>
      </c>
      <c r="JF10" s="20">
        <f t="shared" si="108"/>
        <v>0</v>
      </c>
      <c r="JG10" s="20">
        <f t="shared" si="108"/>
        <v>0</v>
      </c>
      <c r="JH10" s="20">
        <f t="shared" si="109"/>
        <v>0</v>
      </c>
      <c r="JI10" s="19"/>
      <c r="JJ10" s="19"/>
      <c r="JK10" s="20">
        <f t="shared" si="110"/>
        <v>0</v>
      </c>
      <c r="JL10" s="19"/>
      <c r="JM10" s="19"/>
      <c r="JN10" s="20">
        <f t="shared" si="111"/>
        <v>0</v>
      </c>
      <c r="JO10" s="19"/>
      <c r="JP10" s="19"/>
      <c r="JQ10" s="20">
        <f t="shared" si="112"/>
        <v>0</v>
      </c>
      <c r="JR10" s="20">
        <f t="shared" si="113"/>
        <v>0</v>
      </c>
      <c r="JS10" s="20">
        <f t="shared" si="113"/>
        <v>0</v>
      </c>
      <c r="JT10" s="20">
        <f t="shared" si="114"/>
        <v>0</v>
      </c>
      <c r="JU10" s="20">
        <f>1171.89</f>
        <v>1171.8900000000001</v>
      </c>
      <c r="JV10" s="20">
        <f>200</f>
        <v>200</v>
      </c>
      <c r="JW10" s="20">
        <f t="shared" si="115"/>
        <v>971.8900000000001</v>
      </c>
      <c r="JX10" s="19"/>
      <c r="JY10" s="19"/>
      <c r="JZ10" s="20">
        <f t="shared" si="116"/>
        <v>0</v>
      </c>
      <c r="KA10" s="20">
        <f t="shared" si="117"/>
        <v>1171.8900000000001</v>
      </c>
      <c r="KB10" s="20">
        <f t="shared" si="117"/>
        <v>200</v>
      </c>
      <c r="KC10" s="20">
        <f t="shared" si="118"/>
        <v>971.8900000000001</v>
      </c>
      <c r="KD10" s="19"/>
      <c r="KE10" s="19"/>
      <c r="KF10" s="20">
        <f t="shared" si="119"/>
        <v>0</v>
      </c>
      <c r="KG10" s="19"/>
      <c r="KH10" s="19"/>
      <c r="KI10" s="20">
        <f t="shared" si="120"/>
        <v>0</v>
      </c>
      <c r="KJ10" s="19"/>
      <c r="KK10" s="19"/>
      <c r="KL10" s="20">
        <f t="shared" si="121"/>
        <v>0</v>
      </c>
      <c r="KM10" s="19"/>
      <c r="KN10" s="19"/>
      <c r="KO10" s="20">
        <f t="shared" si="122"/>
        <v>0</v>
      </c>
      <c r="KP10" s="19"/>
      <c r="KQ10" s="19"/>
      <c r="KR10" s="20">
        <f t="shared" si="123"/>
        <v>0</v>
      </c>
      <c r="KS10" s="20">
        <f t="shared" si="124"/>
        <v>0</v>
      </c>
      <c r="KT10" s="20">
        <f t="shared" si="124"/>
        <v>0</v>
      </c>
      <c r="KU10" s="20">
        <f t="shared" si="125"/>
        <v>0</v>
      </c>
      <c r="KV10" s="20">
        <f t="shared" si="126"/>
        <v>0</v>
      </c>
      <c r="KW10" s="20">
        <f t="shared" si="126"/>
        <v>0</v>
      </c>
      <c r="KX10" s="20">
        <f t="shared" si="127"/>
        <v>0</v>
      </c>
      <c r="KY10" s="19"/>
      <c r="KZ10" s="19"/>
      <c r="LA10" s="20">
        <f t="shared" si="128"/>
        <v>0</v>
      </c>
      <c r="LB10" s="19"/>
      <c r="LC10" s="19"/>
      <c r="LD10" s="20">
        <f t="shared" si="129"/>
        <v>0</v>
      </c>
      <c r="LE10" s="20">
        <f t="shared" si="130"/>
        <v>1351.89</v>
      </c>
      <c r="LF10" s="20">
        <f t="shared" si="130"/>
        <v>200</v>
      </c>
      <c r="LG10" s="20">
        <f t="shared" si="131"/>
        <v>1151.8900000000001</v>
      </c>
    </row>
    <row r="11" spans="1:319" x14ac:dyDescent="0.3">
      <c r="A11" s="27" t="s">
        <v>116</v>
      </c>
      <c r="B11" s="19"/>
      <c r="C11" s="19"/>
      <c r="D11" s="20">
        <f t="shared" si="0"/>
        <v>0</v>
      </c>
      <c r="E11" s="19"/>
      <c r="F11" s="19"/>
      <c r="G11" s="20">
        <f t="shared" si="1"/>
        <v>0</v>
      </c>
      <c r="H11" s="19"/>
      <c r="I11" s="19"/>
      <c r="J11" s="20">
        <f t="shared" si="2"/>
        <v>0</v>
      </c>
      <c r="K11" s="19"/>
      <c r="L11" s="19"/>
      <c r="M11" s="20">
        <f t="shared" si="3"/>
        <v>0</v>
      </c>
      <c r="N11" s="19"/>
      <c r="O11" s="19"/>
      <c r="P11" s="20">
        <f t="shared" si="4"/>
        <v>0</v>
      </c>
      <c r="Q11" s="19"/>
      <c r="R11" s="19"/>
      <c r="S11" s="20">
        <f t="shared" si="5"/>
        <v>0</v>
      </c>
      <c r="T11" s="19"/>
      <c r="U11" s="19"/>
      <c r="V11" s="20">
        <f t="shared" si="6"/>
        <v>0</v>
      </c>
      <c r="W11" s="19"/>
      <c r="X11" s="19"/>
      <c r="Y11" s="20">
        <f t="shared" si="7"/>
        <v>0</v>
      </c>
      <c r="Z11" s="19"/>
      <c r="AA11" s="19"/>
      <c r="AB11" s="20">
        <f t="shared" si="8"/>
        <v>0</v>
      </c>
      <c r="AC11" s="19"/>
      <c r="AD11" s="19"/>
      <c r="AE11" s="20">
        <f t="shared" si="9"/>
        <v>0</v>
      </c>
      <c r="AF11" s="19"/>
      <c r="AG11" s="19"/>
      <c r="AH11" s="20">
        <f t="shared" si="10"/>
        <v>0</v>
      </c>
      <c r="AI11" s="19"/>
      <c r="AJ11" s="19"/>
      <c r="AK11" s="20">
        <f t="shared" si="11"/>
        <v>0</v>
      </c>
      <c r="AL11" s="20">
        <f t="shared" si="12"/>
        <v>0</v>
      </c>
      <c r="AM11" s="20">
        <f t="shared" si="12"/>
        <v>0</v>
      </c>
      <c r="AN11" s="20">
        <f t="shared" si="13"/>
        <v>0</v>
      </c>
      <c r="AO11" s="19"/>
      <c r="AP11" s="19"/>
      <c r="AQ11" s="20">
        <f t="shared" si="14"/>
        <v>0</v>
      </c>
      <c r="AR11" s="19"/>
      <c r="AS11" s="19"/>
      <c r="AT11" s="20">
        <f t="shared" si="15"/>
        <v>0</v>
      </c>
      <c r="AU11" s="19"/>
      <c r="AV11" s="19"/>
      <c r="AW11" s="20">
        <f t="shared" si="16"/>
        <v>0</v>
      </c>
      <c r="AX11" s="19"/>
      <c r="AY11" s="19"/>
      <c r="AZ11" s="20">
        <f t="shared" si="17"/>
        <v>0</v>
      </c>
      <c r="BA11" s="19"/>
      <c r="BB11" s="19"/>
      <c r="BC11" s="20">
        <f t="shared" si="18"/>
        <v>0</v>
      </c>
      <c r="BD11" s="19"/>
      <c r="BE11" s="19"/>
      <c r="BF11" s="20">
        <f t="shared" si="19"/>
        <v>0</v>
      </c>
      <c r="BG11" s="20">
        <f t="shared" si="20"/>
        <v>0</v>
      </c>
      <c r="BH11" s="20">
        <f t="shared" si="20"/>
        <v>0</v>
      </c>
      <c r="BI11" s="20">
        <f t="shared" si="21"/>
        <v>0</v>
      </c>
      <c r="BJ11" s="19"/>
      <c r="BK11" s="19"/>
      <c r="BL11" s="20">
        <f t="shared" si="22"/>
        <v>0</v>
      </c>
      <c r="BM11" s="19"/>
      <c r="BN11" s="19"/>
      <c r="BO11" s="20">
        <f t="shared" si="23"/>
        <v>0</v>
      </c>
      <c r="BP11" s="19"/>
      <c r="BQ11" s="19"/>
      <c r="BR11" s="20">
        <f t="shared" si="24"/>
        <v>0</v>
      </c>
      <c r="BS11" s="19"/>
      <c r="BT11" s="19"/>
      <c r="BU11" s="20">
        <f t="shared" si="25"/>
        <v>0</v>
      </c>
      <c r="BV11" s="19"/>
      <c r="BW11" s="19"/>
      <c r="BX11" s="20">
        <f t="shared" si="26"/>
        <v>0</v>
      </c>
      <c r="BY11" s="19"/>
      <c r="BZ11" s="19"/>
      <c r="CA11" s="20">
        <f t="shared" si="27"/>
        <v>0</v>
      </c>
      <c r="CB11" s="20">
        <f t="shared" si="28"/>
        <v>0</v>
      </c>
      <c r="CC11" s="20">
        <f t="shared" si="28"/>
        <v>0</v>
      </c>
      <c r="CD11" s="20">
        <f t="shared" si="29"/>
        <v>0</v>
      </c>
      <c r="CE11" s="19"/>
      <c r="CF11" s="19"/>
      <c r="CG11" s="20">
        <f t="shared" si="30"/>
        <v>0</v>
      </c>
      <c r="CH11" s="19"/>
      <c r="CI11" s="19"/>
      <c r="CJ11" s="20">
        <f t="shared" si="31"/>
        <v>0</v>
      </c>
      <c r="CK11" s="19"/>
      <c r="CL11" s="19"/>
      <c r="CM11" s="20">
        <f t="shared" si="32"/>
        <v>0</v>
      </c>
      <c r="CN11" s="20">
        <f t="shared" si="33"/>
        <v>0</v>
      </c>
      <c r="CO11" s="20">
        <f t="shared" si="33"/>
        <v>0</v>
      </c>
      <c r="CP11" s="20">
        <f t="shared" si="34"/>
        <v>0</v>
      </c>
      <c r="CQ11" s="19"/>
      <c r="CR11" s="19"/>
      <c r="CS11" s="20">
        <f t="shared" si="35"/>
        <v>0</v>
      </c>
      <c r="CT11" s="19"/>
      <c r="CU11" s="19"/>
      <c r="CV11" s="20">
        <f t="shared" si="36"/>
        <v>0</v>
      </c>
      <c r="CW11" s="19"/>
      <c r="CX11" s="19"/>
      <c r="CY11" s="20">
        <f t="shared" si="37"/>
        <v>0</v>
      </c>
      <c r="CZ11" s="20">
        <f t="shared" si="38"/>
        <v>0</v>
      </c>
      <c r="DA11" s="20">
        <f t="shared" si="38"/>
        <v>0</v>
      </c>
      <c r="DB11" s="20">
        <f t="shared" si="39"/>
        <v>0</v>
      </c>
      <c r="DC11" s="20">
        <f t="shared" si="40"/>
        <v>0</v>
      </c>
      <c r="DD11" s="20">
        <f t="shared" si="40"/>
        <v>0</v>
      </c>
      <c r="DE11" s="20">
        <f t="shared" si="41"/>
        <v>0</v>
      </c>
      <c r="DF11" s="19"/>
      <c r="DG11" s="19"/>
      <c r="DH11" s="20">
        <f t="shared" si="42"/>
        <v>0</v>
      </c>
      <c r="DI11" s="19"/>
      <c r="DJ11" s="19"/>
      <c r="DK11" s="20">
        <f t="shared" si="43"/>
        <v>0</v>
      </c>
      <c r="DL11" s="20">
        <f t="shared" si="44"/>
        <v>0</v>
      </c>
      <c r="DM11" s="20">
        <f t="shared" si="44"/>
        <v>0</v>
      </c>
      <c r="DN11" s="20">
        <f t="shared" si="45"/>
        <v>0</v>
      </c>
      <c r="DO11" s="19"/>
      <c r="DP11" s="19"/>
      <c r="DQ11" s="20">
        <f t="shared" si="46"/>
        <v>0</v>
      </c>
      <c r="DR11" s="19"/>
      <c r="DS11" s="19"/>
      <c r="DT11" s="20">
        <f t="shared" si="47"/>
        <v>0</v>
      </c>
      <c r="DU11" s="20">
        <f t="shared" si="48"/>
        <v>0</v>
      </c>
      <c r="DV11" s="20">
        <f t="shared" si="48"/>
        <v>0</v>
      </c>
      <c r="DW11" s="20">
        <f t="shared" si="49"/>
        <v>0</v>
      </c>
      <c r="DX11" s="20">
        <f t="shared" si="50"/>
        <v>0</v>
      </c>
      <c r="DY11" s="20">
        <f t="shared" si="50"/>
        <v>0</v>
      </c>
      <c r="DZ11" s="20">
        <f t="shared" si="51"/>
        <v>0</v>
      </c>
      <c r="EA11" s="19"/>
      <c r="EB11" s="19"/>
      <c r="EC11" s="20">
        <f t="shared" si="52"/>
        <v>0</v>
      </c>
      <c r="ED11" s="19"/>
      <c r="EE11" s="19"/>
      <c r="EF11" s="20">
        <f t="shared" si="53"/>
        <v>0</v>
      </c>
      <c r="EG11" s="19"/>
      <c r="EH11" s="19"/>
      <c r="EI11" s="20">
        <f t="shared" si="54"/>
        <v>0</v>
      </c>
      <c r="EJ11" s="19"/>
      <c r="EK11" s="19"/>
      <c r="EL11" s="20">
        <f t="shared" si="55"/>
        <v>0</v>
      </c>
      <c r="EM11" s="20">
        <f t="shared" si="56"/>
        <v>0</v>
      </c>
      <c r="EN11" s="20">
        <f t="shared" si="56"/>
        <v>0</v>
      </c>
      <c r="EO11" s="20">
        <f t="shared" si="57"/>
        <v>0</v>
      </c>
      <c r="EP11" s="19"/>
      <c r="EQ11" s="19"/>
      <c r="ER11" s="20">
        <f t="shared" si="58"/>
        <v>0</v>
      </c>
      <c r="ES11" s="19"/>
      <c r="ET11" s="19"/>
      <c r="EU11" s="20">
        <f t="shared" si="59"/>
        <v>0</v>
      </c>
      <c r="EV11" s="19"/>
      <c r="EW11" s="19"/>
      <c r="EX11" s="20">
        <f t="shared" si="60"/>
        <v>0</v>
      </c>
      <c r="EY11" s="19"/>
      <c r="EZ11" s="19"/>
      <c r="FA11" s="20">
        <f t="shared" si="61"/>
        <v>0</v>
      </c>
      <c r="FB11" s="20">
        <f t="shared" si="62"/>
        <v>0</v>
      </c>
      <c r="FC11" s="20">
        <f t="shared" si="62"/>
        <v>0</v>
      </c>
      <c r="FD11" s="20">
        <f t="shared" si="63"/>
        <v>0</v>
      </c>
      <c r="FE11" s="19"/>
      <c r="FF11" s="19"/>
      <c r="FG11" s="20">
        <f t="shared" si="64"/>
        <v>0</v>
      </c>
      <c r="FH11" s="19"/>
      <c r="FI11" s="19"/>
      <c r="FJ11" s="20">
        <f t="shared" si="65"/>
        <v>0</v>
      </c>
      <c r="FK11" s="19"/>
      <c r="FL11" s="19"/>
      <c r="FM11" s="20">
        <f t="shared" si="66"/>
        <v>0</v>
      </c>
      <c r="FN11" s="20">
        <f t="shared" si="67"/>
        <v>0</v>
      </c>
      <c r="FO11" s="20">
        <f t="shared" si="67"/>
        <v>0</v>
      </c>
      <c r="FP11" s="20">
        <f t="shared" si="68"/>
        <v>0</v>
      </c>
      <c r="FQ11" s="19"/>
      <c r="FR11" s="19"/>
      <c r="FS11" s="20">
        <f t="shared" si="69"/>
        <v>0</v>
      </c>
      <c r="FT11" s="19"/>
      <c r="FU11" s="19"/>
      <c r="FV11" s="20">
        <f t="shared" si="70"/>
        <v>0</v>
      </c>
      <c r="FW11" s="19"/>
      <c r="FX11" s="19"/>
      <c r="FY11" s="20">
        <f t="shared" si="71"/>
        <v>0</v>
      </c>
      <c r="FZ11" s="20">
        <f t="shared" si="72"/>
        <v>0</v>
      </c>
      <c r="GA11" s="20">
        <f t="shared" si="72"/>
        <v>0</v>
      </c>
      <c r="GB11" s="20">
        <f t="shared" si="73"/>
        <v>0</v>
      </c>
      <c r="GC11" s="19"/>
      <c r="GD11" s="19"/>
      <c r="GE11" s="20">
        <f t="shared" si="74"/>
        <v>0</v>
      </c>
      <c r="GF11" s="19"/>
      <c r="GG11" s="19"/>
      <c r="GH11" s="20">
        <f t="shared" si="75"/>
        <v>0</v>
      </c>
      <c r="GI11" s="19"/>
      <c r="GJ11" s="19"/>
      <c r="GK11" s="20">
        <f t="shared" si="76"/>
        <v>0</v>
      </c>
      <c r="GL11" s="19"/>
      <c r="GM11" s="19"/>
      <c r="GN11" s="20">
        <f t="shared" si="77"/>
        <v>0</v>
      </c>
      <c r="GO11" s="20">
        <f t="shared" si="78"/>
        <v>0</v>
      </c>
      <c r="GP11" s="20">
        <f t="shared" si="78"/>
        <v>0</v>
      </c>
      <c r="GQ11" s="20">
        <f t="shared" si="79"/>
        <v>0</v>
      </c>
      <c r="GR11" s="19"/>
      <c r="GS11" s="19"/>
      <c r="GT11" s="20">
        <f t="shared" si="80"/>
        <v>0</v>
      </c>
      <c r="GU11" s="20">
        <f>2000</f>
        <v>2000</v>
      </c>
      <c r="GV11" s="20">
        <f>1000</f>
        <v>1000</v>
      </c>
      <c r="GW11" s="20">
        <f t="shared" si="81"/>
        <v>1000</v>
      </c>
      <c r="GX11" s="20">
        <f t="shared" si="82"/>
        <v>2000</v>
      </c>
      <c r="GY11" s="20">
        <f t="shared" si="82"/>
        <v>1000</v>
      </c>
      <c r="GZ11" s="20">
        <f t="shared" si="83"/>
        <v>1000</v>
      </c>
      <c r="HA11" s="19"/>
      <c r="HB11" s="19"/>
      <c r="HC11" s="20">
        <f t="shared" si="84"/>
        <v>0</v>
      </c>
      <c r="HD11" s="19"/>
      <c r="HE11" s="19"/>
      <c r="HF11" s="20">
        <f t="shared" si="85"/>
        <v>0</v>
      </c>
      <c r="HG11" s="19"/>
      <c r="HH11" s="19"/>
      <c r="HI11" s="20">
        <f t="shared" si="86"/>
        <v>0</v>
      </c>
      <c r="HJ11" s="19"/>
      <c r="HK11" s="19"/>
      <c r="HL11" s="20">
        <f t="shared" si="87"/>
        <v>0</v>
      </c>
      <c r="HM11" s="20">
        <f t="shared" si="88"/>
        <v>0</v>
      </c>
      <c r="HN11" s="20">
        <f t="shared" si="88"/>
        <v>0</v>
      </c>
      <c r="HO11" s="20">
        <f t="shared" si="89"/>
        <v>0</v>
      </c>
      <c r="HP11" s="19"/>
      <c r="HQ11" s="19"/>
      <c r="HR11" s="20">
        <f t="shared" si="90"/>
        <v>0</v>
      </c>
      <c r="HS11" s="19"/>
      <c r="HT11" s="19"/>
      <c r="HU11" s="20">
        <f t="shared" si="91"/>
        <v>0</v>
      </c>
      <c r="HV11" s="19"/>
      <c r="HW11" s="19"/>
      <c r="HX11" s="20">
        <f t="shared" si="92"/>
        <v>0</v>
      </c>
      <c r="HY11" s="19"/>
      <c r="HZ11" s="19"/>
      <c r="IA11" s="20">
        <f t="shared" si="93"/>
        <v>0</v>
      </c>
      <c r="IB11" s="20">
        <f t="shared" si="94"/>
        <v>0</v>
      </c>
      <c r="IC11" s="20">
        <f t="shared" si="94"/>
        <v>0</v>
      </c>
      <c r="ID11" s="20">
        <f t="shared" si="95"/>
        <v>0</v>
      </c>
      <c r="IE11" s="20">
        <f t="shared" si="96"/>
        <v>0</v>
      </c>
      <c r="IF11" s="20">
        <f t="shared" si="96"/>
        <v>0</v>
      </c>
      <c r="IG11" s="20">
        <f t="shared" si="97"/>
        <v>0</v>
      </c>
      <c r="IH11" s="19"/>
      <c r="II11" s="19"/>
      <c r="IJ11" s="20">
        <f t="shared" si="98"/>
        <v>0</v>
      </c>
      <c r="IK11" s="19"/>
      <c r="IL11" s="19"/>
      <c r="IM11" s="20">
        <f t="shared" si="99"/>
        <v>0</v>
      </c>
      <c r="IN11" s="19"/>
      <c r="IO11" s="19"/>
      <c r="IP11" s="20">
        <f t="shared" si="100"/>
        <v>0</v>
      </c>
      <c r="IQ11" s="20">
        <f t="shared" si="101"/>
        <v>0</v>
      </c>
      <c r="IR11" s="20">
        <f t="shared" si="101"/>
        <v>0</v>
      </c>
      <c r="IS11" s="20">
        <f t="shared" si="102"/>
        <v>0</v>
      </c>
      <c r="IT11" s="20">
        <f t="shared" si="103"/>
        <v>0</v>
      </c>
      <c r="IU11" s="20">
        <f t="shared" si="103"/>
        <v>0</v>
      </c>
      <c r="IV11" s="20">
        <f t="shared" si="104"/>
        <v>0</v>
      </c>
      <c r="IW11" s="19"/>
      <c r="IX11" s="20">
        <f>250</f>
        <v>250</v>
      </c>
      <c r="IY11" s="20">
        <f t="shared" si="105"/>
        <v>-250</v>
      </c>
      <c r="IZ11" s="19"/>
      <c r="JA11" s="19"/>
      <c r="JB11" s="20">
        <f t="shared" si="106"/>
        <v>0</v>
      </c>
      <c r="JC11" s="20">
        <f>2000</f>
        <v>2000</v>
      </c>
      <c r="JD11" s="19"/>
      <c r="JE11" s="20">
        <f t="shared" si="107"/>
        <v>2000</v>
      </c>
      <c r="JF11" s="20">
        <f t="shared" si="108"/>
        <v>2000</v>
      </c>
      <c r="JG11" s="20">
        <f t="shared" si="108"/>
        <v>250</v>
      </c>
      <c r="JH11" s="20">
        <f t="shared" si="109"/>
        <v>1750</v>
      </c>
      <c r="JI11" s="19"/>
      <c r="JJ11" s="19"/>
      <c r="JK11" s="20">
        <f t="shared" si="110"/>
        <v>0</v>
      </c>
      <c r="JL11" s="19"/>
      <c r="JM11" s="19"/>
      <c r="JN11" s="20">
        <f t="shared" si="111"/>
        <v>0</v>
      </c>
      <c r="JO11" s="19"/>
      <c r="JP11" s="19"/>
      <c r="JQ11" s="20">
        <f t="shared" si="112"/>
        <v>0</v>
      </c>
      <c r="JR11" s="20">
        <f t="shared" si="113"/>
        <v>0</v>
      </c>
      <c r="JS11" s="20">
        <f t="shared" si="113"/>
        <v>0</v>
      </c>
      <c r="JT11" s="20">
        <f t="shared" si="114"/>
        <v>0</v>
      </c>
      <c r="JU11" s="20">
        <f>4173.15</f>
        <v>4173.1499999999996</v>
      </c>
      <c r="JV11" s="20">
        <f>2500</f>
        <v>2500</v>
      </c>
      <c r="JW11" s="20">
        <f t="shared" si="115"/>
        <v>1673.1499999999996</v>
      </c>
      <c r="JX11" s="20">
        <f>18664.41</f>
        <v>18664.41</v>
      </c>
      <c r="JY11" s="20">
        <f>0</f>
        <v>0</v>
      </c>
      <c r="JZ11" s="20">
        <f t="shared" si="116"/>
        <v>18664.41</v>
      </c>
      <c r="KA11" s="20">
        <f t="shared" si="117"/>
        <v>22837.559999999998</v>
      </c>
      <c r="KB11" s="20">
        <f t="shared" si="117"/>
        <v>2500</v>
      </c>
      <c r="KC11" s="20">
        <f t="shared" si="118"/>
        <v>20337.559999999998</v>
      </c>
      <c r="KD11" s="19"/>
      <c r="KE11" s="19"/>
      <c r="KF11" s="20">
        <f t="shared" si="119"/>
        <v>0</v>
      </c>
      <c r="KG11" s="19"/>
      <c r="KH11" s="19"/>
      <c r="KI11" s="20">
        <f t="shared" si="120"/>
        <v>0</v>
      </c>
      <c r="KJ11" s="19"/>
      <c r="KK11" s="19"/>
      <c r="KL11" s="20">
        <f t="shared" si="121"/>
        <v>0</v>
      </c>
      <c r="KM11" s="19"/>
      <c r="KN11" s="19"/>
      <c r="KO11" s="20">
        <f t="shared" si="122"/>
        <v>0</v>
      </c>
      <c r="KP11" s="19"/>
      <c r="KQ11" s="19"/>
      <c r="KR11" s="20">
        <f t="shared" si="123"/>
        <v>0</v>
      </c>
      <c r="KS11" s="20">
        <f t="shared" si="124"/>
        <v>0</v>
      </c>
      <c r="KT11" s="20">
        <f t="shared" si="124"/>
        <v>0</v>
      </c>
      <c r="KU11" s="20">
        <f t="shared" si="125"/>
        <v>0</v>
      </c>
      <c r="KV11" s="20">
        <f t="shared" si="126"/>
        <v>0</v>
      </c>
      <c r="KW11" s="20">
        <f t="shared" si="126"/>
        <v>0</v>
      </c>
      <c r="KX11" s="20">
        <f t="shared" si="127"/>
        <v>0</v>
      </c>
      <c r="KY11" s="19"/>
      <c r="KZ11" s="19"/>
      <c r="LA11" s="20">
        <f t="shared" si="128"/>
        <v>0</v>
      </c>
      <c r="LB11" s="19"/>
      <c r="LC11" s="19"/>
      <c r="LD11" s="20">
        <f t="shared" si="129"/>
        <v>0</v>
      </c>
      <c r="LE11" s="20">
        <f t="shared" si="130"/>
        <v>26837.559999999998</v>
      </c>
      <c r="LF11" s="20">
        <f t="shared" si="130"/>
        <v>3750</v>
      </c>
      <c r="LG11" s="20">
        <f t="shared" si="131"/>
        <v>23087.559999999998</v>
      </c>
    </row>
    <row r="12" spans="1:319" x14ac:dyDescent="0.3">
      <c r="A12" s="27" t="s">
        <v>117</v>
      </c>
      <c r="B12" s="19"/>
      <c r="C12" s="19"/>
      <c r="D12" s="20">
        <f t="shared" si="0"/>
        <v>0</v>
      </c>
      <c r="E12" s="19"/>
      <c r="F12" s="19"/>
      <c r="G12" s="20">
        <f t="shared" si="1"/>
        <v>0</v>
      </c>
      <c r="H12" s="19"/>
      <c r="I12" s="19"/>
      <c r="J12" s="20">
        <f t="shared" si="2"/>
        <v>0</v>
      </c>
      <c r="K12" s="19"/>
      <c r="L12" s="19"/>
      <c r="M12" s="20">
        <f t="shared" si="3"/>
        <v>0</v>
      </c>
      <c r="N12" s="19"/>
      <c r="O12" s="19"/>
      <c r="P12" s="20">
        <f t="shared" si="4"/>
        <v>0</v>
      </c>
      <c r="Q12" s="19"/>
      <c r="R12" s="19"/>
      <c r="S12" s="20">
        <f t="shared" si="5"/>
        <v>0</v>
      </c>
      <c r="T12" s="19"/>
      <c r="U12" s="19"/>
      <c r="V12" s="20">
        <f t="shared" si="6"/>
        <v>0</v>
      </c>
      <c r="W12" s="19"/>
      <c r="X12" s="19"/>
      <c r="Y12" s="20">
        <f t="shared" si="7"/>
        <v>0</v>
      </c>
      <c r="Z12" s="19"/>
      <c r="AA12" s="19"/>
      <c r="AB12" s="20">
        <f t="shared" si="8"/>
        <v>0</v>
      </c>
      <c r="AC12" s="19"/>
      <c r="AD12" s="19"/>
      <c r="AE12" s="20">
        <f t="shared" si="9"/>
        <v>0</v>
      </c>
      <c r="AF12" s="19"/>
      <c r="AG12" s="19"/>
      <c r="AH12" s="20">
        <f t="shared" si="10"/>
        <v>0</v>
      </c>
      <c r="AI12" s="19"/>
      <c r="AJ12" s="19"/>
      <c r="AK12" s="20">
        <f t="shared" si="11"/>
        <v>0</v>
      </c>
      <c r="AL12" s="20">
        <f t="shared" si="12"/>
        <v>0</v>
      </c>
      <c r="AM12" s="20">
        <f t="shared" si="12"/>
        <v>0</v>
      </c>
      <c r="AN12" s="20">
        <f t="shared" si="13"/>
        <v>0</v>
      </c>
      <c r="AO12" s="19"/>
      <c r="AP12" s="19"/>
      <c r="AQ12" s="20">
        <f t="shared" si="14"/>
        <v>0</v>
      </c>
      <c r="AR12" s="19"/>
      <c r="AS12" s="19"/>
      <c r="AT12" s="20">
        <f t="shared" si="15"/>
        <v>0</v>
      </c>
      <c r="AU12" s="19"/>
      <c r="AV12" s="19"/>
      <c r="AW12" s="20">
        <f t="shared" si="16"/>
        <v>0</v>
      </c>
      <c r="AX12" s="19"/>
      <c r="AY12" s="19"/>
      <c r="AZ12" s="20">
        <f t="shared" si="17"/>
        <v>0</v>
      </c>
      <c r="BA12" s="19"/>
      <c r="BB12" s="19"/>
      <c r="BC12" s="20">
        <f t="shared" si="18"/>
        <v>0</v>
      </c>
      <c r="BD12" s="19"/>
      <c r="BE12" s="19"/>
      <c r="BF12" s="20">
        <f t="shared" si="19"/>
        <v>0</v>
      </c>
      <c r="BG12" s="20">
        <f t="shared" si="20"/>
        <v>0</v>
      </c>
      <c r="BH12" s="20">
        <f t="shared" si="20"/>
        <v>0</v>
      </c>
      <c r="BI12" s="20">
        <f t="shared" si="21"/>
        <v>0</v>
      </c>
      <c r="BJ12" s="19"/>
      <c r="BK12" s="19"/>
      <c r="BL12" s="20">
        <f t="shared" si="22"/>
        <v>0</v>
      </c>
      <c r="BM12" s="19"/>
      <c r="BN12" s="19"/>
      <c r="BO12" s="20">
        <f t="shared" si="23"/>
        <v>0</v>
      </c>
      <c r="BP12" s="19"/>
      <c r="BQ12" s="19"/>
      <c r="BR12" s="20">
        <f t="shared" si="24"/>
        <v>0</v>
      </c>
      <c r="BS12" s="19"/>
      <c r="BT12" s="19"/>
      <c r="BU12" s="20">
        <f t="shared" si="25"/>
        <v>0</v>
      </c>
      <c r="BV12" s="19"/>
      <c r="BW12" s="19"/>
      <c r="BX12" s="20">
        <f t="shared" si="26"/>
        <v>0</v>
      </c>
      <c r="BY12" s="19"/>
      <c r="BZ12" s="19"/>
      <c r="CA12" s="20">
        <f t="shared" si="27"/>
        <v>0</v>
      </c>
      <c r="CB12" s="20">
        <f t="shared" si="28"/>
        <v>0</v>
      </c>
      <c r="CC12" s="20">
        <f t="shared" si="28"/>
        <v>0</v>
      </c>
      <c r="CD12" s="20">
        <f t="shared" si="29"/>
        <v>0</v>
      </c>
      <c r="CE12" s="19"/>
      <c r="CF12" s="19"/>
      <c r="CG12" s="20">
        <f t="shared" si="30"/>
        <v>0</v>
      </c>
      <c r="CH12" s="19"/>
      <c r="CI12" s="19"/>
      <c r="CJ12" s="20">
        <f t="shared" si="31"/>
        <v>0</v>
      </c>
      <c r="CK12" s="19"/>
      <c r="CL12" s="19"/>
      <c r="CM12" s="20">
        <f t="shared" si="32"/>
        <v>0</v>
      </c>
      <c r="CN12" s="20">
        <f t="shared" si="33"/>
        <v>0</v>
      </c>
      <c r="CO12" s="20">
        <f t="shared" si="33"/>
        <v>0</v>
      </c>
      <c r="CP12" s="20">
        <f t="shared" si="34"/>
        <v>0</v>
      </c>
      <c r="CQ12" s="19"/>
      <c r="CR12" s="19"/>
      <c r="CS12" s="20">
        <f t="shared" si="35"/>
        <v>0</v>
      </c>
      <c r="CT12" s="19"/>
      <c r="CU12" s="19"/>
      <c r="CV12" s="20">
        <f t="shared" si="36"/>
        <v>0</v>
      </c>
      <c r="CW12" s="19"/>
      <c r="CX12" s="19"/>
      <c r="CY12" s="20">
        <f t="shared" si="37"/>
        <v>0</v>
      </c>
      <c r="CZ12" s="20">
        <f t="shared" si="38"/>
        <v>0</v>
      </c>
      <c r="DA12" s="20">
        <f t="shared" si="38"/>
        <v>0</v>
      </c>
      <c r="DB12" s="20">
        <f t="shared" si="39"/>
        <v>0</v>
      </c>
      <c r="DC12" s="20">
        <f t="shared" si="40"/>
        <v>0</v>
      </c>
      <c r="DD12" s="20">
        <f t="shared" si="40"/>
        <v>0</v>
      </c>
      <c r="DE12" s="20">
        <f t="shared" si="41"/>
        <v>0</v>
      </c>
      <c r="DF12" s="19"/>
      <c r="DG12" s="19"/>
      <c r="DH12" s="20">
        <f t="shared" si="42"/>
        <v>0</v>
      </c>
      <c r="DI12" s="19"/>
      <c r="DJ12" s="19"/>
      <c r="DK12" s="20">
        <f t="shared" si="43"/>
        <v>0</v>
      </c>
      <c r="DL12" s="20">
        <f t="shared" si="44"/>
        <v>0</v>
      </c>
      <c r="DM12" s="20">
        <f t="shared" si="44"/>
        <v>0</v>
      </c>
      <c r="DN12" s="20">
        <f t="shared" si="45"/>
        <v>0</v>
      </c>
      <c r="DO12" s="19"/>
      <c r="DP12" s="19"/>
      <c r="DQ12" s="20">
        <f t="shared" si="46"/>
        <v>0</v>
      </c>
      <c r="DR12" s="19"/>
      <c r="DS12" s="19"/>
      <c r="DT12" s="20">
        <f t="shared" si="47"/>
        <v>0</v>
      </c>
      <c r="DU12" s="20">
        <f t="shared" si="48"/>
        <v>0</v>
      </c>
      <c r="DV12" s="20">
        <f t="shared" si="48"/>
        <v>0</v>
      </c>
      <c r="DW12" s="20">
        <f t="shared" si="49"/>
        <v>0</v>
      </c>
      <c r="DX12" s="20">
        <f t="shared" si="50"/>
        <v>0</v>
      </c>
      <c r="DY12" s="20">
        <f t="shared" si="50"/>
        <v>0</v>
      </c>
      <c r="DZ12" s="20">
        <f t="shared" si="51"/>
        <v>0</v>
      </c>
      <c r="EA12" s="19"/>
      <c r="EB12" s="19"/>
      <c r="EC12" s="20">
        <f t="shared" si="52"/>
        <v>0</v>
      </c>
      <c r="ED12" s="19"/>
      <c r="EE12" s="19"/>
      <c r="EF12" s="20">
        <f t="shared" si="53"/>
        <v>0</v>
      </c>
      <c r="EG12" s="19"/>
      <c r="EH12" s="19"/>
      <c r="EI12" s="20">
        <f t="shared" si="54"/>
        <v>0</v>
      </c>
      <c r="EJ12" s="19"/>
      <c r="EK12" s="19"/>
      <c r="EL12" s="20">
        <f t="shared" si="55"/>
        <v>0</v>
      </c>
      <c r="EM12" s="20">
        <f t="shared" si="56"/>
        <v>0</v>
      </c>
      <c r="EN12" s="20">
        <f t="shared" si="56"/>
        <v>0</v>
      </c>
      <c r="EO12" s="20">
        <f t="shared" si="57"/>
        <v>0</v>
      </c>
      <c r="EP12" s="19"/>
      <c r="EQ12" s="19"/>
      <c r="ER12" s="20">
        <f t="shared" si="58"/>
        <v>0</v>
      </c>
      <c r="ES12" s="19"/>
      <c r="ET12" s="19"/>
      <c r="EU12" s="20">
        <f t="shared" si="59"/>
        <v>0</v>
      </c>
      <c r="EV12" s="19"/>
      <c r="EW12" s="19"/>
      <c r="EX12" s="20">
        <f t="shared" si="60"/>
        <v>0</v>
      </c>
      <c r="EY12" s="19"/>
      <c r="EZ12" s="19"/>
      <c r="FA12" s="20">
        <f t="shared" si="61"/>
        <v>0</v>
      </c>
      <c r="FB12" s="20">
        <f t="shared" si="62"/>
        <v>0</v>
      </c>
      <c r="FC12" s="20">
        <f t="shared" si="62"/>
        <v>0</v>
      </c>
      <c r="FD12" s="20">
        <f t="shared" si="63"/>
        <v>0</v>
      </c>
      <c r="FE12" s="19"/>
      <c r="FF12" s="19"/>
      <c r="FG12" s="20">
        <f t="shared" si="64"/>
        <v>0</v>
      </c>
      <c r="FH12" s="19"/>
      <c r="FI12" s="19"/>
      <c r="FJ12" s="20">
        <f t="shared" si="65"/>
        <v>0</v>
      </c>
      <c r="FK12" s="19"/>
      <c r="FL12" s="19"/>
      <c r="FM12" s="20">
        <f t="shared" si="66"/>
        <v>0</v>
      </c>
      <c r="FN12" s="20">
        <f t="shared" si="67"/>
        <v>0</v>
      </c>
      <c r="FO12" s="20">
        <f t="shared" si="67"/>
        <v>0</v>
      </c>
      <c r="FP12" s="20">
        <f t="shared" si="68"/>
        <v>0</v>
      </c>
      <c r="FQ12" s="19"/>
      <c r="FR12" s="19"/>
      <c r="FS12" s="20">
        <f t="shared" si="69"/>
        <v>0</v>
      </c>
      <c r="FT12" s="19"/>
      <c r="FU12" s="19"/>
      <c r="FV12" s="20">
        <f t="shared" si="70"/>
        <v>0</v>
      </c>
      <c r="FW12" s="19"/>
      <c r="FX12" s="19"/>
      <c r="FY12" s="20">
        <f t="shared" si="71"/>
        <v>0</v>
      </c>
      <c r="FZ12" s="20">
        <f t="shared" si="72"/>
        <v>0</v>
      </c>
      <c r="GA12" s="20">
        <f t="shared" si="72"/>
        <v>0</v>
      </c>
      <c r="GB12" s="20">
        <f t="shared" si="73"/>
        <v>0</v>
      </c>
      <c r="GC12" s="19"/>
      <c r="GD12" s="19"/>
      <c r="GE12" s="20">
        <f t="shared" si="74"/>
        <v>0</v>
      </c>
      <c r="GF12" s="19"/>
      <c r="GG12" s="19"/>
      <c r="GH12" s="20">
        <f t="shared" si="75"/>
        <v>0</v>
      </c>
      <c r="GI12" s="19"/>
      <c r="GJ12" s="19"/>
      <c r="GK12" s="20">
        <f t="shared" si="76"/>
        <v>0</v>
      </c>
      <c r="GL12" s="19"/>
      <c r="GM12" s="19"/>
      <c r="GN12" s="20">
        <f t="shared" si="77"/>
        <v>0</v>
      </c>
      <c r="GO12" s="20">
        <f t="shared" si="78"/>
        <v>0</v>
      </c>
      <c r="GP12" s="20">
        <f t="shared" si="78"/>
        <v>0</v>
      </c>
      <c r="GQ12" s="20">
        <f t="shared" si="79"/>
        <v>0</v>
      </c>
      <c r="GR12" s="19"/>
      <c r="GS12" s="19"/>
      <c r="GT12" s="20">
        <f t="shared" si="80"/>
        <v>0</v>
      </c>
      <c r="GU12" s="19"/>
      <c r="GV12" s="19"/>
      <c r="GW12" s="20">
        <f t="shared" si="81"/>
        <v>0</v>
      </c>
      <c r="GX12" s="20">
        <f t="shared" si="82"/>
        <v>0</v>
      </c>
      <c r="GY12" s="20">
        <f t="shared" si="82"/>
        <v>0</v>
      </c>
      <c r="GZ12" s="20">
        <f t="shared" si="83"/>
        <v>0</v>
      </c>
      <c r="HA12" s="19"/>
      <c r="HB12" s="19"/>
      <c r="HC12" s="20">
        <f t="shared" si="84"/>
        <v>0</v>
      </c>
      <c r="HD12" s="19"/>
      <c r="HE12" s="19"/>
      <c r="HF12" s="20">
        <f t="shared" si="85"/>
        <v>0</v>
      </c>
      <c r="HG12" s="19"/>
      <c r="HH12" s="19"/>
      <c r="HI12" s="20">
        <f t="shared" si="86"/>
        <v>0</v>
      </c>
      <c r="HJ12" s="19"/>
      <c r="HK12" s="19"/>
      <c r="HL12" s="20">
        <f t="shared" si="87"/>
        <v>0</v>
      </c>
      <c r="HM12" s="20">
        <f t="shared" si="88"/>
        <v>0</v>
      </c>
      <c r="HN12" s="20">
        <f t="shared" si="88"/>
        <v>0</v>
      </c>
      <c r="HO12" s="20">
        <f t="shared" si="89"/>
        <v>0</v>
      </c>
      <c r="HP12" s="19"/>
      <c r="HQ12" s="19"/>
      <c r="HR12" s="20">
        <f t="shared" si="90"/>
        <v>0</v>
      </c>
      <c r="HS12" s="19"/>
      <c r="HT12" s="19"/>
      <c r="HU12" s="20">
        <f t="shared" si="91"/>
        <v>0</v>
      </c>
      <c r="HV12" s="19"/>
      <c r="HW12" s="19"/>
      <c r="HX12" s="20">
        <f t="shared" si="92"/>
        <v>0</v>
      </c>
      <c r="HY12" s="19"/>
      <c r="HZ12" s="19"/>
      <c r="IA12" s="20">
        <f t="shared" si="93"/>
        <v>0</v>
      </c>
      <c r="IB12" s="20">
        <f t="shared" si="94"/>
        <v>0</v>
      </c>
      <c r="IC12" s="20">
        <f t="shared" si="94"/>
        <v>0</v>
      </c>
      <c r="ID12" s="20">
        <f t="shared" si="95"/>
        <v>0</v>
      </c>
      <c r="IE12" s="20">
        <f t="shared" si="96"/>
        <v>0</v>
      </c>
      <c r="IF12" s="20">
        <f t="shared" si="96"/>
        <v>0</v>
      </c>
      <c r="IG12" s="20">
        <f t="shared" si="97"/>
        <v>0</v>
      </c>
      <c r="IH12" s="19"/>
      <c r="II12" s="19"/>
      <c r="IJ12" s="20">
        <f t="shared" si="98"/>
        <v>0</v>
      </c>
      <c r="IK12" s="19"/>
      <c r="IL12" s="19"/>
      <c r="IM12" s="20">
        <f t="shared" si="99"/>
        <v>0</v>
      </c>
      <c r="IN12" s="19"/>
      <c r="IO12" s="19"/>
      <c r="IP12" s="20">
        <f t="shared" si="100"/>
        <v>0</v>
      </c>
      <c r="IQ12" s="20">
        <f t="shared" si="101"/>
        <v>0</v>
      </c>
      <c r="IR12" s="20">
        <f t="shared" si="101"/>
        <v>0</v>
      </c>
      <c r="IS12" s="20">
        <f t="shared" si="102"/>
        <v>0</v>
      </c>
      <c r="IT12" s="20">
        <f t="shared" si="103"/>
        <v>0</v>
      </c>
      <c r="IU12" s="20">
        <f t="shared" si="103"/>
        <v>0</v>
      </c>
      <c r="IV12" s="20">
        <f t="shared" si="104"/>
        <v>0</v>
      </c>
      <c r="IW12" s="19"/>
      <c r="IX12" s="19"/>
      <c r="IY12" s="20">
        <f t="shared" si="105"/>
        <v>0</v>
      </c>
      <c r="IZ12" s="19"/>
      <c r="JA12" s="19"/>
      <c r="JB12" s="20">
        <f t="shared" si="106"/>
        <v>0</v>
      </c>
      <c r="JC12" s="19"/>
      <c r="JD12" s="19"/>
      <c r="JE12" s="20">
        <f t="shared" si="107"/>
        <v>0</v>
      </c>
      <c r="JF12" s="20">
        <f t="shared" si="108"/>
        <v>0</v>
      </c>
      <c r="JG12" s="20">
        <f t="shared" si="108"/>
        <v>0</v>
      </c>
      <c r="JH12" s="20">
        <f t="shared" si="109"/>
        <v>0</v>
      </c>
      <c r="JI12" s="19"/>
      <c r="JJ12" s="19"/>
      <c r="JK12" s="20">
        <f t="shared" si="110"/>
        <v>0</v>
      </c>
      <c r="JL12" s="19"/>
      <c r="JM12" s="19"/>
      <c r="JN12" s="20">
        <f t="shared" si="111"/>
        <v>0</v>
      </c>
      <c r="JO12" s="19"/>
      <c r="JP12" s="19"/>
      <c r="JQ12" s="20">
        <f t="shared" si="112"/>
        <v>0</v>
      </c>
      <c r="JR12" s="20">
        <f t="shared" si="113"/>
        <v>0</v>
      </c>
      <c r="JS12" s="20">
        <f t="shared" si="113"/>
        <v>0</v>
      </c>
      <c r="JT12" s="20">
        <f t="shared" si="114"/>
        <v>0</v>
      </c>
      <c r="JU12" s="19"/>
      <c r="JV12" s="20">
        <f>166.67</f>
        <v>166.67</v>
      </c>
      <c r="JW12" s="20">
        <f t="shared" si="115"/>
        <v>-166.67</v>
      </c>
      <c r="JX12" s="19"/>
      <c r="JY12" s="19"/>
      <c r="JZ12" s="20">
        <f t="shared" si="116"/>
        <v>0</v>
      </c>
      <c r="KA12" s="20">
        <f t="shared" si="117"/>
        <v>0</v>
      </c>
      <c r="KB12" s="20">
        <f t="shared" si="117"/>
        <v>166.67</v>
      </c>
      <c r="KC12" s="20">
        <f t="shared" si="118"/>
        <v>-166.67</v>
      </c>
      <c r="KD12" s="20">
        <f>237</f>
        <v>237</v>
      </c>
      <c r="KE12" s="19"/>
      <c r="KF12" s="20">
        <f t="shared" si="119"/>
        <v>237</v>
      </c>
      <c r="KG12" s="19"/>
      <c r="KH12" s="19"/>
      <c r="KI12" s="20">
        <f t="shared" si="120"/>
        <v>0</v>
      </c>
      <c r="KJ12" s="19"/>
      <c r="KK12" s="19"/>
      <c r="KL12" s="20">
        <f t="shared" si="121"/>
        <v>0</v>
      </c>
      <c r="KM12" s="19"/>
      <c r="KN12" s="19"/>
      <c r="KO12" s="20">
        <f t="shared" si="122"/>
        <v>0</v>
      </c>
      <c r="KP12" s="19"/>
      <c r="KQ12" s="19"/>
      <c r="KR12" s="20">
        <f t="shared" si="123"/>
        <v>0</v>
      </c>
      <c r="KS12" s="20">
        <f t="shared" si="124"/>
        <v>0</v>
      </c>
      <c r="KT12" s="20">
        <f t="shared" si="124"/>
        <v>0</v>
      </c>
      <c r="KU12" s="20">
        <f t="shared" si="125"/>
        <v>0</v>
      </c>
      <c r="KV12" s="20">
        <f t="shared" si="126"/>
        <v>237</v>
      </c>
      <c r="KW12" s="20">
        <f t="shared" si="126"/>
        <v>0</v>
      </c>
      <c r="KX12" s="20">
        <f t="shared" si="127"/>
        <v>237</v>
      </c>
      <c r="KY12" s="19"/>
      <c r="KZ12" s="19"/>
      <c r="LA12" s="20">
        <f t="shared" si="128"/>
        <v>0</v>
      </c>
      <c r="LB12" s="19"/>
      <c r="LC12" s="19"/>
      <c r="LD12" s="20">
        <f t="shared" si="129"/>
        <v>0</v>
      </c>
      <c r="LE12" s="20">
        <f t="shared" si="130"/>
        <v>237</v>
      </c>
      <c r="LF12" s="20">
        <f t="shared" si="130"/>
        <v>166.67</v>
      </c>
      <c r="LG12" s="20">
        <f t="shared" si="131"/>
        <v>70.330000000000013</v>
      </c>
    </row>
    <row r="13" spans="1:319" x14ac:dyDescent="0.3">
      <c r="A13" s="27" t="s">
        <v>118</v>
      </c>
      <c r="B13" s="19"/>
      <c r="C13" s="19"/>
      <c r="D13" s="20">
        <f t="shared" si="0"/>
        <v>0</v>
      </c>
      <c r="E13" s="19"/>
      <c r="F13" s="19"/>
      <c r="G13" s="20">
        <f t="shared" si="1"/>
        <v>0</v>
      </c>
      <c r="H13" s="19"/>
      <c r="I13" s="19"/>
      <c r="J13" s="20">
        <f t="shared" si="2"/>
        <v>0</v>
      </c>
      <c r="K13" s="19"/>
      <c r="L13" s="19"/>
      <c r="M13" s="20">
        <f t="shared" si="3"/>
        <v>0</v>
      </c>
      <c r="N13" s="19"/>
      <c r="O13" s="19"/>
      <c r="P13" s="20">
        <f t="shared" si="4"/>
        <v>0</v>
      </c>
      <c r="Q13" s="19"/>
      <c r="R13" s="19"/>
      <c r="S13" s="20">
        <f t="shared" si="5"/>
        <v>0</v>
      </c>
      <c r="T13" s="19"/>
      <c r="U13" s="19"/>
      <c r="V13" s="20">
        <f t="shared" si="6"/>
        <v>0</v>
      </c>
      <c r="W13" s="19"/>
      <c r="X13" s="19"/>
      <c r="Y13" s="20">
        <f t="shared" si="7"/>
        <v>0</v>
      </c>
      <c r="Z13" s="19"/>
      <c r="AA13" s="19"/>
      <c r="AB13" s="20">
        <f t="shared" si="8"/>
        <v>0</v>
      </c>
      <c r="AC13" s="19"/>
      <c r="AD13" s="19"/>
      <c r="AE13" s="20">
        <f t="shared" si="9"/>
        <v>0</v>
      </c>
      <c r="AF13" s="19"/>
      <c r="AG13" s="19"/>
      <c r="AH13" s="20">
        <f t="shared" si="10"/>
        <v>0</v>
      </c>
      <c r="AI13" s="19"/>
      <c r="AJ13" s="19"/>
      <c r="AK13" s="20">
        <f t="shared" si="11"/>
        <v>0</v>
      </c>
      <c r="AL13" s="20">
        <f t="shared" si="12"/>
        <v>0</v>
      </c>
      <c r="AM13" s="20">
        <f t="shared" si="12"/>
        <v>0</v>
      </c>
      <c r="AN13" s="20">
        <f t="shared" si="13"/>
        <v>0</v>
      </c>
      <c r="AO13" s="19"/>
      <c r="AP13" s="19"/>
      <c r="AQ13" s="20">
        <f t="shared" si="14"/>
        <v>0</v>
      </c>
      <c r="AR13" s="19"/>
      <c r="AS13" s="19"/>
      <c r="AT13" s="20">
        <f t="shared" si="15"/>
        <v>0</v>
      </c>
      <c r="AU13" s="19"/>
      <c r="AV13" s="19"/>
      <c r="AW13" s="20">
        <f t="shared" si="16"/>
        <v>0</v>
      </c>
      <c r="AX13" s="19"/>
      <c r="AY13" s="19"/>
      <c r="AZ13" s="20">
        <f t="shared" si="17"/>
        <v>0</v>
      </c>
      <c r="BA13" s="19"/>
      <c r="BB13" s="19"/>
      <c r="BC13" s="20">
        <f t="shared" si="18"/>
        <v>0</v>
      </c>
      <c r="BD13" s="19"/>
      <c r="BE13" s="19"/>
      <c r="BF13" s="20">
        <f t="shared" si="19"/>
        <v>0</v>
      </c>
      <c r="BG13" s="20">
        <f t="shared" si="20"/>
        <v>0</v>
      </c>
      <c r="BH13" s="20">
        <f t="shared" si="20"/>
        <v>0</v>
      </c>
      <c r="BI13" s="20">
        <f t="shared" si="21"/>
        <v>0</v>
      </c>
      <c r="BJ13" s="19"/>
      <c r="BK13" s="19"/>
      <c r="BL13" s="20">
        <f t="shared" si="22"/>
        <v>0</v>
      </c>
      <c r="BM13" s="19"/>
      <c r="BN13" s="19"/>
      <c r="BO13" s="20">
        <f t="shared" si="23"/>
        <v>0</v>
      </c>
      <c r="BP13" s="19"/>
      <c r="BQ13" s="19"/>
      <c r="BR13" s="20">
        <f t="shared" si="24"/>
        <v>0</v>
      </c>
      <c r="BS13" s="19"/>
      <c r="BT13" s="19"/>
      <c r="BU13" s="20">
        <f t="shared" si="25"/>
        <v>0</v>
      </c>
      <c r="BV13" s="19"/>
      <c r="BW13" s="19"/>
      <c r="BX13" s="20">
        <f t="shared" si="26"/>
        <v>0</v>
      </c>
      <c r="BY13" s="19"/>
      <c r="BZ13" s="19"/>
      <c r="CA13" s="20">
        <f t="shared" si="27"/>
        <v>0</v>
      </c>
      <c r="CB13" s="20">
        <f t="shared" si="28"/>
        <v>0</v>
      </c>
      <c r="CC13" s="20">
        <f t="shared" si="28"/>
        <v>0</v>
      </c>
      <c r="CD13" s="20">
        <f t="shared" si="29"/>
        <v>0</v>
      </c>
      <c r="CE13" s="19"/>
      <c r="CF13" s="19"/>
      <c r="CG13" s="20">
        <f t="shared" si="30"/>
        <v>0</v>
      </c>
      <c r="CH13" s="19"/>
      <c r="CI13" s="19"/>
      <c r="CJ13" s="20">
        <f t="shared" si="31"/>
        <v>0</v>
      </c>
      <c r="CK13" s="19"/>
      <c r="CL13" s="19"/>
      <c r="CM13" s="20">
        <f t="shared" si="32"/>
        <v>0</v>
      </c>
      <c r="CN13" s="20">
        <f t="shared" si="33"/>
        <v>0</v>
      </c>
      <c r="CO13" s="20">
        <f t="shared" si="33"/>
        <v>0</v>
      </c>
      <c r="CP13" s="20">
        <f t="shared" si="34"/>
        <v>0</v>
      </c>
      <c r="CQ13" s="19"/>
      <c r="CR13" s="19"/>
      <c r="CS13" s="20">
        <f t="shared" si="35"/>
        <v>0</v>
      </c>
      <c r="CT13" s="19"/>
      <c r="CU13" s="19"/>
      <c r="CV13" s="20">
        <f t="shared" si="36"/>
        <v>0</v>
      </c>
      <c r="CW13" s="19"/>
      <c r="CX13" s="19"/>
      <c r="CY13" s="20">
        <f t="shared" si="37"/>
        <v>0</v>
      </c>
      <c r="CZ13" s="20">
        <f t="shared" si="38"/>
        <v>0</v>
      </c>
      <c r="DA13" s="20">
        <f t="shared" si="38"/>
        <v>0</v>
      </c>
      <c r="DB13" s="20">
        <f t="shared" si="39"/>
        <v>0</v>
      </c>
      <c r="DC13" s="20">
        <f t="shared" si="40"/>
        <v>0</v>
      </c>
      <c r="DD13" s="20">
        <f t="shared" si="40"/>
        <v>0</v>
      </c>
      <c r="DE13" s="20">
        <f t="shared" si="41"/>
        <v>0</v>
      </c>
      <c r="DF13" s="19"/>
      <c r="DG13" s="19"/>
      <c r="DH13" s="20">
        <f t="shared" si="42"/>
        <v>0</v>
      </c>
      <c r="DI13" s="19"/>
      <c r="DJ13" s="19"/>
      <c r="DK13" s="20">
        <f t="shared" si="43"/>
        <v>0</v>
      </c>
      <c r="DL13" s="20">
        <f t="shared" si="44"/>
        <v>0</v>
      </c>
      <c r="DM13" s="20">
        <f t="shared" si="44"/>
        <v>0</v>
      </c>
      <c r="DN13" s="20">
        <f t="shared" si="45"/>
        <v>0</v>
      </c>
      <c r="DO13" s="19"/>
      <c r="DP13" s="19"/>
      <c r="DQ13" s="20">
        <f t="shared" si="46"/>
        <v>0</v>
      </c>
      <c r="DR13" s="19"/>
      <c r="DS13" s="19"/>
      <c r="DT13" s="20">
        <f t="shared" si="47"/>
        <v>0</v>
      </c>
      <c r="DU13" s="20">
        <f t="shared" si="48"/>
        <v>0</v>
      </c>
      <c r="DV13" s="20">
        <f t="shared" si="48"/>
        <v>0</v>
      </c>
      <c r="DW13" s="20">
        <f t="shared" si="49"/>
        <v>0</v>
      </c>
      <c r="DX13" s="20">
        <f t="shared" si="50"/>
        <v>0</v>
      </c>
      <c r="DY13" s="20">
        <f t="shared" si="50"/>
        <v>0</v>
      </c>
      <c r="DZ13" s="20">
        <f t="shared" si="51"/>
        <v>0</v>
      </c>
      <c r="EA13" s="19"/>
      <c r="EB13" s="19"/>
      <c r="EC13" s="20">
        <f t="shared" si="52"/>
        <v>0</v>
      </c>
      <c r="ED13" s="19"/>
      <c r="EE13" s="19"/>
      <c r="EF13" s="20">
        <f t="shared" si="53"/>
        <v>0</v>
      </c>
      <c r="EG13" s="19"/>
      <c r="EH13" s="19"/>
      <c r="EI13" s="20">
        <f t="shared" si="54"/>
        <v>0</v>
      </c>
      <c r="EJ13" s="19"/>
      <c r="EK13" s="19"/>
      <c r="EL13" s="20">
        <f t="shared" si="55"/>
        <v>0</v>
      </c>
      <c r="EM13" s="20">
        <f t="shared" si="56"/>
        <v>0</v>
      </c>
      <c r="EN13" s="20">
        <f t="shared" si="56"/>
        <v>0</v>
      </c>
      <c r="EO13" s="20">
        <f t="shared" si="57"/>
        <v>0</v>
      </c>
      <c r="EP13" s="19"/>
      <c r="EQ13" s="19"/>
      <c r="ER13" s="20">
        <f t="shared" si="58"/>
        <v>0</v>
      </c>
      <c r="ES13" s="19"/>
      <c r="ET13" s="19"/>
      <c r="EU13" s="20">
        <f t="shared" si="59"/>
        <v>0</v>
      </c>
      <c r="EV13" s="19"/>
      <c r="EW13" s="19"/>
      <c r="EX13" s="20">
        <f t="shared" si="60"/>
        <v>0</v>
      </c>
      <c r="EY13" s="19"/>
      <c r="EZ13" s="19"/>
      <c r="FA13" s="20">
        <f t="shared" si="61"/>
        <v>0</v>
      </c>
      <c r="FB13" s="20">
        <f t="shared" si="62"/>
        <v>0</v>
      </c>
      <c r="FC13" s="20">
        <f t="shared" si="62"/>
        <v>0</v>
      </c>
      <c r="FD13" s="20">
        <f t="shared" si="63"/>
        <v>0</v>
      </c>
      <c r="FE13" s="19"/>
      <c r="FF13" s="19"/>
      <c r="FG13" s="20">
        <f t="shared" si="64"/>
        <v>0</v>
      </c>
      <c r="FH13" s="19"/>
      <c r="FI13" s="19"/>
      <c r="FJ13" s="20">
        <f t="shared" si="65"/>
        <v>0</v>
      </c>
      <c r="FK13" s="19"/>
      <c r="FL13" s="19"/>
      <c r="FM13" s="20">
        <f t="shared" si="66"/>
        <v>0</v>
      </c>
      <c r="FN13" s="20">
        <f t="shared" si="67"/>
        <v>0</v>
      </c>
      <c r="FO13" s="20">
        <f t="shared" si="67"/>
        <v>0</v>
      </c>
      <c r="FP13" s="20">
        <f t="shared" si="68"/>
        <v>0</v>
      </c>
      <c r="FQ13" s="19"/>
      <c r="FR13" s="19"/>
      <c r="FS13" s="20">
        <f t="shared" si="69"/>
        <v>0</v>
      </c>
      <c r="FT13" s="19"/>
      <c r="FU13" s="19"/>
      <c r="FV13" s="20">
        <f t="shared" si="70"/>
        <v>0</v>
      </c>
      <c r="FW13" s="19"/>
      <c r="FX13" s="19"/>
      <c r="FY13" s="20">
        <f t="shared" si="71"/>
        <v>0</v>
      </c>
      <c r="FZ13" s="20">
        <f t="shared" si="72"/>
        <v>0</v>
      </c>
      <c r="GA13" s="20">
        <f t="shared" si="72"/>
        <v>0</v>
      </c>
      <c r="GB13" s="20">
        <f t="shared" si="73"/>
        <v>0</v>
      </c>
      <c r="GC13" s="19"/>
      <c r="GD13" s="19"/>
      <c r="GE13" s="20">
        <f t="shared" si="74"/>
        <v>0</v>
      </c>
      <c r="GF13" s="19"/>
      <c r="GG13" s="19"/>
      <c r="GH13" s="20">
        <f t="shared" si="75"/>
        <v>0</v>
      </c>
      <c r="GI13" s="19"/>
      <c r="GJ13" s="19"/>
      <c r="GK13" s="20">
        <f t="shared" si="76"/>
        <v>0</v>
      </c>
      <c r="GL13" s="19"/>
      <c r="GM13" s="19"/>
      <c r="GN13" s="20">
        <f t="shared" si="77"/>
        <v>0</v>
      </c>
      <c r="GO13" s="20">
        <f t="shared" si="78"/>
        <v>0</v>
      </c>
      <c r="GP13" s="20">
        <f t="shared" si="78"/>
        <v>0</v>
      </c>
      <c r="GQ13" s="20">
        <f t="shared" si="79"/>
        <v>0</v>
      </c>
      <c r="GR13" s="19"/>
      <c r="GS13" s="19"/>
      <c r="GT13" s="20">
        <f t="shared" si="80"/>
        <v>0</v>
      </c>
      <c r="GU13" s="19"/>
      <c r="GV13" s="19"/>
      <c r="GW13" s="20">
        <f t="shared" si="81"/>
        <v>0</v>
      </c>
      <c r="GX13" s="20">
        <f t="shared" si="82"/>
        <v>0</v>
      </c>
      <c r="GY13" s="20">
        <f t="shared" si="82"/>
        <v>0</v>
      </c>
      <c r="GZ13" s="20">
        <f t="shared" si="83"/>
        <v>0</v>
      </c>
      <c r="HA13" s="19"/>
      <c r="HB13" s="19"/>
      <c r="HC13" s="20">
        <f t="shared" si="84"/>
        <v>0</v>
      </c>
      <c r="HD13" s="19"/>
      <c r="HE13" s="19"/>
      <c r="HF13" s="20">
        <f t="shared" si="85"/>
        <v>0</v>
      </c>
      <c r="HG13" s="19"/>
      <c r="HH13" s="19"/>
      <c r="HI13" s="20">
        <f t="shared" si="86"/>
        <v>0</v>
      </c>
      <c r="HJ13" s="19"/>
      <c r="HK13" s="19"/>
      <c r="HL13" s="20">
        <f t="shared" si="87"/>
        <v>0</v>
      </c>
      <c r="HM13" s="20">
        <f t="shared" si="88"/>
        <v>0</v>
      </c>
      <c r="HN13" s="20">
        <f t="shared" si="88"/>
        <v>0</v>
      </c>
      <c r="HO13" s="20">
        <f t="shared" si="89"/>
        <v>0</v>
      </c>
      <c r="HP13" s="19"/>
      <c r="HQ13" s="19"/>
      <c r="HR13" s="20">
        <f t="shared" si="90"/>
        <v>0</v>
      </c>
      <c r="HS13" s="19"/>
      <c r="HT13" s="19"/>
      <c r="HU13" s="20">
        <f t="shared" si="91"/>
        <v>0</v>
      </c>
      <c r="HV13" s="19"/>
      <c r="HW13" s="19"/>
      <c r="HX13" s="20">
        <f t="shared" si="92"/>
        <v>0</v>
      </c>
      <c r="HY13" s="19"/>
      <c r="HZ13" s="19"/>
      <c r="IA13" s="20">
        <f t="shared" si="93"/>
        <v>0</v>
      </c>
      <c r="IB13" s="20">
        <f t="shared" si="94"/>
        <v>0</v>
      </c>
      <c r="IC13" s="20">
        <f t="shared" si="94"/>
        <v>0</v>
      </c>
      <c r="ID13" s="20">
        <f t="shared" si="95"/>
        <v>0</v>
      </c>
      <c r="IE13" s="20">
        <f t="shared" si="96"/>
        <v>0</v>
      </c>
      <c r="IF13" s="20">
        <f t="shared" si="96"/>
        <v>0</v>
      </c>
      <c r="IG13" s="20">
        <f t="shared" si="97"/>
        <v>0</v>
      </c>
      <c r="IH13" s="19"/>
      <c r="II13" s="19"/>
      <c r="IJ13" s="20">
        <f t="shared" si="98"/>
        <v>0</v>
      </c>
      <c r="IK13" s="19"/>
      <c r="IL13" s="19"/>
      <c r="IM13" s="20">
        <f t="shared" si="99"/>
        <v>0</v>
      </c>
      <c r="IN13" s="19"/>
      <c r="IO13" s="19"/>
      <c r="IP13" s="20">
        <f t="shared" si="100"/>
        <v>0</v>
      </c>
      <c r="IQ13" s="20">
        <f t="shared" si="101"/>
        <v>0</v>
      </c>
      <c r="IR13" s="20">
        <f t="shared" si="101"/>
        <v>0</v>
      </c>
      <c r="IS13" s="20">
        <f t="shared" si="102"/>
        <v>0</v>
      </c>
      <c r="IT13" s="20">
        <f t="shared" si="103"/>
        <v>0</v>
      </c>
      <c r="IU13" s="20">
        <f t="shared" si="103"/>
        <v>0</v>
      </c>
      <c r="IV13" s="20">
        <f t="shared" si="104"/>
        <v>0</v>
      </c>
      <c r="IW13" s="19"/>
      <c r="IX13" s="19"/>
      <c r="IY13" s="20">
        <f t="shared" si="105"/>
        <v>0</v>
      </c>
      <c r="IZ13" s="19"/>
      <c r="JA13" s="19"/>
      <c r="JB13" s="20">
        <f t="shared" si="106"/>
        <v>0</v>
      </c>
      <c r="JC13" s="19"/>
      <c r="JD13" s="19"/>
      <c r="JE13" s="20">
        <f t="shared" si="107"/>
        <v>0</v>
      </c>
      <c r="JF13" s="20">
        <f t="shared" si="108"/>
        <v>0</v>
      </c>
      <c r="JG13" s="20">
        <f t="shared" si="108"/>
        <v>0</v>
      </c>
      <c r="JH13" s="20">
        <f t="shared" si="109"/>
        <v>0</v>
      </c>
      <c r="JI13" s="19"/>
      <c r="JJ13" s="19"/>
      <c r="JK13" s="20">
        <f t="shared" si="110"/>
        <v>0</v>
      </c>
      <c r="JL13" s="19"/>
      <c r="JM13" s="19"/>
      <c r="JN13" s="20">
        <f t="shared" si="111"/>
        <v>0</v>
      </c>
      <c r="JO13" s="19"/>
      <c r="JP13" s="19"/>
      <c r="JQ13" s="20">
        <f t="shared" si="112"/>
        <v>0</v>
      </c>
      <c r="JR13" s="20">
        <f t="shared" si="113"/>
        <v>0</v>
      </c>
      <c r="JS13" s="20">
        <f t="shared" si="113"/>
        <v>0</v>
      </c>
      <c r="JT13" s="20">
        <f t="shared" si="114"/>
        <v>0</v>
      </c>
      <c r="JU13" s="19"/>
      <c r="JV13" s="19"/>
      <c r="JW13" s="20">
        <f t="shared" si="115"/>
        <v>0</v>
      </c>
      <c r="JX13" s="19"/>
      <c r="JY13" s="19"/>
      <c r="JZ13" s="20">
        <f t="shared" si="116"/>
        <v>0</v>
      </c>
      <c r="KA13" s="20">
        <f t="shared" si="117"/>
        <v>0</v>
      </c>
      <c r="KB13" s="20">
        <f t="shared" si="117"/>
        <v>0</v>
      </c>
      <c r="KC13" s="20">
        <f t="shared" si="118"/>
        <v>0</v>
      </c>
      <c r="KD13" s="19"/>
      <c r="KE13" s="20">
        <f>100</f>
        <v>100</v>
      </c>
      <c r="KF13" s="20">
        <f t="shared" si="119"/>
        <v>-100</v>
      </c>
      <c r="KG13" s="19"/>
      <c r="KH13" s="19"/>
      <c r="KI13" s="20">
        <f t="shared" si="120"/>
        <v>0</v>
      </c>
      <c r="KJ13" s="19"/>
      <c r="KK13" s="19"/>
      <c r="KL13" s="20">
        <f t="shared" si="121"/>
        <v>0</v>
      </c>
      <c r="KM13" s="19"/>
      <c r="KN13" s="19"/>
      <c r="KO13" s="20">
        <f t="shared" si="122"/>
        <v>0</v>
      </c>
      <c r="KP13" s="19"/>
      <c r="KQ13" s="19"/>
      <c r="KR13" s="20">
        <f t="shared" si="123"/>
        <v>0</v>
      </c>
      <c r="KS13" s="20">
        <f t="shared" si="124"/>
        <v>0</v>
      </c>
      <c r="KT13" s="20">
        <f t="shared" si="124"/>
        <v>0</v>
      </c>
      <c r="KU13" s="20">
        <f t="shared" si="125"/>
        <v>0</v>
      </c>
      <c r="KV13" s="20">
        <f t="shared" si="126"/>
        <v>0</v>
      </c>
      <c r="KW13" s="20">
        <f t="shared" si="126"/>
        <v>100</v>
      </c>
      <c r="KX13" s="20">
        <f t="shared" si="127"/>
        <v>-100</v>
      </c>
      <c r="KY13" s="19"/>
      <c r="KZ13" s="19"/>
      <c r="LA13" s="20">
        <f t="shared" si="128"/>
        <v>0</v>
      </c>
      <c r="LB13" s="19"/>
      <c r="LC13" s="19"/>
      <c r="LD13" s="20">
        <f t="shared" si="129"/>
        <v>0</v>
      </c>
      <c r="LE13" s="20">
        <f t="shared" si="130"/>
        <v>0</v>
      </c>
      <c r="LF13" s="20">
        <f t="shared" si="130"/>
        <v>100</v>
      </c>
      <c r="LG13" s="20">
        <f t="shared" si="131"/>
        <v>-100</v>
      </c>
    </row>
    <row r="14" spans="1:319" x14ac:dyDescent="0.3">
      <c r="A14" s="27" t="s">
        <v>119</v>
      </c>
      <c r="B14" s="22">
        <f>((((B9)+(B10))+(B11))+(B12))+(B13)</f>
        <v>0</v>
      </c>
      <c r="C14" s="22">
        <f>((((C9)+(C10))+(C11))+(C12))+(C13)</f>
        <v>0</v>
      </c>
      <c r="D14" s="22">
        <f t="shared" si="0"/>
        <v>0</v>
      </c>
      <c r="E14" s="22">
        <f>((((E9)+(E10))+(E11))+(E12))+(E13)</f>
        <v>0</v>
      </c>
      <c r="F14" s="22">
        <f>((((F9)+(F10))+(F11))+(F12))+(F13)</f>
        <v>0</v>
      </c>
      <c r="G14" s="22">
        <f t="shared" si="1"/>
        <v>0</v>
      </c>
      <c r="H14" s="22">
        <f>((((H9)+(H10))+(H11))+(H12))+(H13)</f>
        <v>0</v>
      </c>
      <c r="I14" s="22">
        <f>((((I9)+(I10))+(I11))+(I12))+(I13)</f>
        <v>0</v>
      </c>
      <c r="J14" s="22">
        <f t="shared" si="2"/>
        <v>0</v>
      </c>
      <c r="K14" s="22">
        <f>((((K9)+(K10))+(K11))+(K12))+(K13)</f>
        <v>0</v>
      </c>
      <c r="L14" s="22">
        <f>((((L9)+(L10))+(L11))+(L12))+(L13)</f>
        <v>0</v>
      </c>
      <c r="M14" s="22">
        <f t="shared" si="3"/>
        <v>0</v>
      </c>
      <c r="N14" s="22">
        <f>((((N9)+(N10))+(N11))+(N12))+(N13)</f>
        <v>0</v>
      </c>
      <c r="O14" s="22">
        <f>((((O9)+(O10))+(O11))+(O12))+(O13)</f>
        <v>0</v>
      </c>
      <c r="P14" s="22">
        <f t="shared" si="4"/>
        <v>0</v>
      </c>
      <c r="Q14" s="22">
        <f>((((Q9)+(Q10))+(Q11))+(Q12))+(Q13)</f>
        <v>0</v>
      </c>
      <c r="R14" s="22">
        <f>((((R9)+(R10))+(R11))+(R12))+(R13)</f>
        <v>0</v>
      </c>
      <c r="S14" s="22">
        <f t="shared" si="5"/>
        <v>0</v>
      </c>
      <c r="T14" s="22">
        <f>((((T9)+(T10))+(T11))+(T12))+(T13)</f>
        <v>0</v>
      </c>
      <c r="U14" s="22">
        <f>((((U9)+(U10))+(U11))+(U12))+(U13)</f>
        <v>0</v>
      </c>
      <c r="V14" s="22">
        <f t="shared" si="6"/>
        <v>0</v>
      </c>
      <c r="W14" s="22">
        <f>((((W9)+(W10))+(W11))+(W12))+(W13)</f>
        <v>0</v>
      </c>
      <c r="X14" s="22">
        <f>((((X9)+(X10))+(X11))+(X12))+(X13)</f>
        <v>0</v>
      </c>
      <c r="Y14" s="22">
        <f t="shared" si="7"/>
        <v>0</v>
      </c>
      <c r="Z14" s="22">
        <f>((((Z9)+(Z10))+(Z11))+(Z12))+(Z13)</f>
        <v>0</v>
      </c>
      <c r="AA14" s="22">
        <f>((((AA9)+(AA10))+(AA11))+(AA12))+(AA13)</f>
        <v>0</v>
      </c>
      <c r="AB14" s="22">
        <f t="shared" si="8"/>
        <v>0</v>
      </c>
      <c r="AC14" s="22">
        <f>((((AC9)+(AC10))+(AC11))+(AC12))+(AC13)</f>
        <v>0</v>
      </c>
      <c r="AD14" s="22">
        <f>((((AD9)+(AD10))+(AD11))+(AD12))+(AD13)</f>
        <v>0</v>
      </c>
      <c r="AE14" s="22">
        <f t="shared" si="9"/>
        <v>0</v>
      </c>
      <c r="AF14" s="22">
        <f>((((AF9)+(AF10))+(AF11))+(AF12))+(AF13)</f>
        <v>0</v>
      </c>
      <c r="AG14" s="22">
        <f>((((AG9)+(AG10))+(AG11))+(AG12))+(AG13)</f>
        <v>0</v>
      </c>
      <c r="AH14" s="22">
        <f t="shared" si="10"/>
        <v>0</v>
      </c>
      <c r="AI14" s="22">
        <f>((((AI9)+(AI10))+(AI11))+(AI12))+(AI13)</f>
        <v>0</v>
      </c>
      <c r="AJ14" s="22">
        <f>((((AJ9)+(AJ10))+(AJ11))+(AJ12))+(AJ13)</f>
        <v>0</v>
      </c>
      <c r="AK14" s="22">
        <f t="shared" si="11"/>
        <v>0</v>
      </c>
      <c r="AL14" s="22">
        <f t="shared" si="12"/>
        <v>0</v>
      </c>
      <c r="AM14" s="22">
        <f t="shared" si="12"/>
        <v>0</v>
      </c>
      <c r="AN14" s="22">
        <f t="shared" si="13"/>
        <v>0</v>
      </c>
      <c r="AO14" s="22">
        <f>((((AO9)+(AO10))+(AO11))+(AO12))+(AO13)</f>
        <v>0</v>
      </c>
      <c r="AP14" s="22">
        <f>((((AP9)+(AP10))+(AP11))+(AP12))+(AP13)</f>
        <v>0</v>
      </c>
      <c r="AQ14" s="22">
        <f t="shared" si="14"/>
        <v>0</v>
      </c>
      <c r="AR14" s="22">
        <f>((((AR9)+(AR10))+(AR11))+(AR12))+(AR13)</f>
        <v>0</v>
      </c>
      <c r="AS14" s="22">
        <f>((((AS9)+(AS10))+(AS11))+(AS12))+(AS13)</f>
        <v>0</v>
      </c>
      <c r="AT14" s="22">
        <f t="shared" si="15"/>
        <v>0</v>
      </c>
      <c r="AU14" s="22">
        <f>((((AU9)+(AU10))+(AU11))+(AU12))+(AU13)</f>
        <v>0</v>
      </c>
      <c r="AV14" s="22">
        <f>((((AV9)+(AV10))+(AV11))+(AV12))+(AV13)</f>
        <v>0</v>
      </c>
      <c r="AW14" s="22">
        <f t="shared" si="16"/>
        <v>0</v>
      </c>
      <c r="AX14" s="22">
        <f>((((AX9)+(AX10))+(AX11))+(AX12))+(AX13)</f>
        <v>0</v>
      </c>
      <c r="AY14" s="22">
        <f>((((AY9)+(AY10))+(AY11))+(AY12))+(AY13)</f>
        <v>0</v>
      </c>
      <c r="AZ14" s="22">
        <f t="shared" si="17"/>
        <v>0</v>
      </c>
      <c r="BA14" s="22">
        <f>((((BA9)+(BA10))+(BA11))+(BA12))+(BA13)</f>
        <v>0</v>
      </c>
      <c r="BB14" s="22">
        <f>((((BB9)+(BB10))+(BB11))+(BB12))+(BB13)</f>
        <v>0</v>
      </c>
      <c r="BC14" s="22">
        <f t="shared" si="18"/>
        <v>0</v>
      </c>
      <c r="BD14" s="22">
        <f>((((BD9)+(BD10))+(BD11))+(BD12))+(BD13)</f>
        <v>0</v>
      </c>
      <c r="BE14" s="22">
        <f>((((BE9)+(BE10))+(BE11))+(BE12))+(BE13)</f>
        <v>0</v>
      </c>
      <c r="BF14" s="22">
        <f t="shared" si="19"/>
        <v>0</v>
      </c>
      <c r="BG14" s="22">
        <f t="shared" si="20"/>
        <v>0</v>
      </c>
      <c r="BH14" s="22">
        <f t="shared" si="20"/>
        <v>0</v>
      </c>
      <c r="BI14" s="22">
        <f t="shared" si="21"/>
        <v>0</v>
      </c>
      <c r="BJ14" s="22">
        <f>((((BJ9)+(BJ10))+(BJ11))+(BJ12))+(BJ13)</f>
        <v>0</v>
      </c>
      <c r="BK14" s="22">
        <f>((((BK9)+(BK10))+(BK11))+(BK12))+(BK13)</f>
        <v>0</v>
      </c>
      <c r="BL14" s="22">
        <f t="shared" si="22"/>
        <v>0</v>
      </c>
      <c r="BM14" s="22">
        <f>((((BM9)+(BM10))+(BM11))+(BM12))+(BM13)</f>
        <v>0</v>
      </c>
      <c r="BN14" s="22">
        <f>((((BN9)+(BN10))+(BN11))+(BN12))+(BN13)</f>
        <v>0</v>
      </c>
      <c r="BO14" s="22">
        <f t="shared" si="23"/>
        <v>0</v>
      </c>
      <c r="BP14" s="22">
        <f>((((BP9)+(BP10))+(BP11))+(BP12))+(BP13)</f>
        <v>0</v>
      </c>
      <c r="BQ14" s="22">
        <f>((((BQ9)+(BQ10))+(BQ11))+(BQ12))+(BQ13)</f>
        <v>0</v>
      </c>
      <c r="BR14" s="22">
        <f t="shared" si="24"/>
        <v>0</v>
      </c>
      <c r="BS14" s="22">
        <f>((((BS9)+(BS10))+(BS11))+(BS12))+(BS13)</f>
        <v>0</v>
      </c>
      <c r="BT14" s="22">
        <f>((((BT9)+(BT10))+(BT11))+(BT12))+(BT13)</f>
        <v>0</v>
      </c>
      <c r="BU14" s="22">
        <f t="shared" si="25"/>
        <v>0</v>
      </c>
      <c r="BV14" s="22">
        <f>((((BV9)+(BV10))+(BV11))+(BV12))+(BV13)</f>
        <v>0</v>
      </c>
      <c r="BW14" s="22">
        <f>((((BW9)+(BW10))+(BW11))+(BW12))+(BW13)</f>
        <v>0</v>
      </c>
      <c r="BX14" s="22">
        <f t="shared" si="26"/>
        <v>0</v>
      </c>
      <c r="BY14" s="22">
        <f>((((BY9)+(BY10))+(BY11))+(BY12))+(BY13)</f>
        <v>0</v>
      </c>
      <c r="BZ14" s="22">
        <f>((((BZ9)+(BZ10))+(BZ11))+(BZ12))+(BZ13)</f>
        <v>0</v>
      </c>
      <c r="CA14" s="22">
        <f t="shared" si="27"/>
        <v>0</v>
      </c>
      <c r="CB14" s="22">
        <f t="shared" si="28"/>
        <v>0</v>
      </c>
      <c r="CC14" s="22">
        <f t="shared" si="28"/>
        <v>0</v>
      </c>
      <c r="CD14" s="22">
        <f t="shared" si="29"/>
        <v>0</v>
      </c>
      <c r="CE14" s="22">
        <f>((((CE9)+(CE10))+(CE11))+(CE12))+(CE13)</f>
        <v>0</v>
      </c>
      <c r="CF14" s="22">
        <f>((((CF9)+(CF10))+(CF11))+(CF12))+(CF13)</f>
        <v>0</v>
      </c>
      <c r="CG14" s="22">
        <f t="shared" si="30"/>
        <v>0</v>
      </c>
      <c r="CH14" s="22">
        <f>((((CH9)+(CH10))+(CH11))+(CH12))+(CH13)</f>
        <v>0</v>
      </c>
      <c r="CI14" s="22">
        <f>((((CI9)+(CI10))+(CI11))+(CI12))+(CI13)</f>
        <v>0</v>
      </c>
      <c r="CJ14" s="22">
        <f t="shared" si="31"/>
        <v>0</v>
      </c>
      <c r="CK14" s="22">
        <f>((((CK9)+(CK10))+(CK11))+(CK12))+(CK13)</f>
        <v>0</v>
      </c>
      <c r="CL14" s="22">
        <f>((((CL9)+(CL10))+(CL11))+(CL12))+(CL13)</f>
        <v>0</v>
      </c>
      <c r="CM14" s="22">
        <f t="shared" si="32"/>
        <v>0</v>
      </c>
      <c r="CN14" s="22">
        <f t="shared" si="33"/>
        <v>0</v>
      </c>
      <c r="CO14" s="22">
        <f t="shared" si="33"/>
        <v>0</v>
      </c>
      <c r="CP14" s="22">
        <f t="shared" si="34"/>
        <v>0</v>
      </c>
      <c r="CQ14" s="22">
        <f>((((CQ9)+(CQ10))+(CQ11))+(CQ12))+(CQ13)</f>
        <v>0</v>
      </c>
      <c r="CR14" s="22">
        <f>((((CR9)+(CR10))+(CR11))+(CR12))+(CR13)</f>
        <v>0</v>
      </c>
      <c r="CS14" s="22">
        <f t="shared" si="35"/>
        <v>0</v>
      </c>
      <c r="CT14" s="22">
        <f>((((CT9)+(CT10))+(CT11))+(CT12))+(CT13)</f>
        <v>0</v>
      </c>
      <c r="CU14" s="22">
        <f>((((CU9)+(CU10))+(CU11))+(CU12))+(CU13)</f>
        <v>0</v>
      </c>
      <c r="CV14" s="22">
        <f t="shared" si="36"/>
        <v>0</v>
      </c>
      <c r="CW14" s="22">
        <f>((((CW9)+(CW10))+(CW11))+(CW12))+(CW13)</f>
        <v>0</v>
      </c>
      <c r="CX14" s="22">
        <f>((((CX9)+(CX10))+(CX11))+(CX12))+(CX13)</f>
        <v>0</v>
      </c>
      <c r="CY14" s="22">
        <f t="shared" si="37"/>
        <v>0</v>
      </c>
      <c r="CZ14" s="22">
        <f t="shared" si="38"/>
        <v>0</v>
      </c>
      <c r="DA14" s="22">
        <f t="shared" si="38"/>
        <v>0</v>
      </c>
      <c r="DB14" s="22">
        <f t="shared" si="39"/>
        <v>0</v>
      </c>
      <c r="DC14" s="22">
        <f t="shared" si="40"/>
        <v>0</v>
      </c>
      <c r="DD14" s="22">
        <f t="shared" si="40"/>
        <v>0</v>
      </c>
      <c r="DE14" s="22">
        <f t="shared" si="41"/>
        <v>0</v>
      </c>
      <c r="DF14" s="22">
        <f>((((DF9)+(DF10))+(DF11))+(DF12))+(DF13)</f>
        <v>0</v>
      </c>
      <c r="DG14" s="22">
        <f>((((DG9)+(DG10))+(DG11))+(DG12))+(DG13)</f>
        <v>0</v>
      </c>
      <c r="DH14" s="22">
        <f t="shared" si="42"/>
        <v>0</v>
      </c>
      <c r="DI14" s="22">
        <f>((((DI9)+(DI10))+(DI11))+(DI12))+(DI13)</f>
        <v>0</v>
      </c>
      <c r="DJ14" s="22">
        <f>((((DJ9)+(DJ10))+(DJ11))+(DJ12))+(DJ13)</f>
        <v>0</v>
      </c>
      <c r="DK14" s="22">
        <f t="shared" si="43"/>
        <v>0</v>
      </c>
      <c r="DL14" s="22">
        <f t="shared" si="44"/>
        <v>0</v>
      </c>
      <c r="DM14" s="22">
        <f t="shared" si="44"/>
        <v>0</v>
      </c>
      <c r="DN14" s="22">
        <f t="shared" si="45"/>
        <v>0</v>
      </c>
      <c r="DO14" s="22">
        <f>((((DO9)+(DO10))+(DO11))+(DO12))+(DO13)</f>
        <v>0</v>
      </c>
      <c r="DP14" s="22">
        <f>((((DP9)+(DP10))+(DP11))+(DP12))+(DP13)</f>
        <v>0</v>
      </c>
      <c r="DQ14" s="22">
        <f t="shared" si="46"/>
        <v>0</v>
      </c>
      <c r="DR14" s="22">
        <f>((((DR9)+(DR10))+(DR11))+(DR12))+(DR13)</f>
        <v>0</v>
      </c>
      <c r="DS14" s="22">
        <f>((((DS9)+(DS10))+(DS11))+(DS12))+(DS13)</f>
        <v>0</v>
      </c>
      <c r="DT14" s="22">
        <f t="shared" si="47"/>
        <v>0</v>
      </c>
      <c r="DU14" s="22">
        <f t="shared" si="48"/>
        <v>0</v>
      </c>
      <c r="DV14" s="22">
        <f t="shared" si="48"/>
        <v>0</v>
      </c>
      <c r="DW14" s="22">
        <f t="shared" si="49"/>
        <v>0</v>
      </c>
      <c r="DX14" s="22">
        <f t="shared" si="50"/>
        <v>0</v>
      </c>
      <c r="DY14" s="22">
        <f t="shared" si="50"/>
        <v>0</v>
      </c>
      <c r="DZ14" s="22">
        <f t="shared" si="51"/>
        <v>0</v>
      </c>
      <c r="EA14" s="22">
        <f>((((EA9)+(EA10))+(EA11))+(EA12))+(EA13)</f>
        <v>62</v>
      </c>
      <c r="EB14" s="22">
        <f>((((EB9)+(EB10))+(EB11))+(EB12))+(EB13)</f>
        <v>0</v>
      </c>
      <c r="EC14" s="22">
        <f t="shared" si="52"/>
        <v>62</v>
      </c>
      <c r="ED14" s="22">
        <f>((((ED9)+(ED10))+(ED11))+(ED12))+(ED13)</f>
        <v>0</v>
      </c>
      <c r="EE14" s="22">
        <f>((((EE9)+(EE10))+(EE11))+(EE12))+(EE13)</f>
        <v>0</v>
      </c>
      <c r="EF14" s="22">
        <f t="shared" si="53"/>
        <v>0</v>
      </c>
      <c r="EG14" s="22">
        <f>((((EG9)+(EG10))+(EG11))+(EG12))+(EG13)</f>
        <v>0</v>
      </c>
      <c r="EH14" s="22">
        <f>((((EH9)+(EH10))+(EH11))+(EH12))+(EH13)</f>
        <v>0</v>
      </c>
      <c r="EI14" s="22">
        <f t="shared" si="54"/>
        <v>0</v>
      </c>
      <c r="EJ14" s="22">
        <f>((((EJ9)+(EJ10))+(EJ11))+(EJ12))+(EJ13)</f>
        <v>0</v>
      </c>
      <c r="EK14" s="22">
        <f>((((EK9)+(EK10))+(EK11))+(EK12))+(EK13)</f>
        <v>0</v>
      </c>
      <c r="EL14" s="22">
        <f t="shared" si="55"/>
        <v>0</v>
      </c>
      <c r="EM14" s="22">
        <f t="shared" si="56"/>
        <v>0</v>
      </c>
      <c r="EN14" s="22">
        <f t="shared" si="56"/>
        <v>0</v>
      </c>
      <c r="EO14" s="22">
        <f t="shared" si="57"/>
        <v>0</v>
      </c>
      <c r="EP14" s="22">
        <f>((((EP9)+(EP10))+(EP11))+(EP12))+(EP13)</f>
        <v>0</v>
      </c>
      <c r="EQ14" s="22">
        <f>((((EQ9)+(EQ10))+(EQ11))+(EQ12))+(EQ13)</f>
        <v>0</v>
      </c>
      <c r="ER14" s="22">
        <f t="shared" si="58"/>
        <v>0</v>
      </c>
      <c r="ES14" s="22">
        <f>((((ES9)+(ES10))+(ES11))+(ES12))+(ES13)</f>
        <v>0</v>
      </c>
      <c r="ET14" s="22">
        <f>((((ET9)+(ET10))+(ET11))+(ET12))+(ET13)</f>
        <v>0</v>
      </c>
      <c r="EU14" s="22">
        <f t="shared" si="59"/>
        <v>0</v>
      </c>
      <c r="EV14" s="22">
        <f>((((EV9)+(EV10))+(EV11))+(EV12))+(EV13)</f>
        <v>0</v>
      </c>
      <c r="EW14" s="22">
        <f>((((EW9)+(EW10))+(EW11))+(EW12))+(EW13)</f>
        <v>0</v>
      </c>
      <c r="EX14" s="22">
        <f t="shared" si="60"/>
        <v>0</v>
      </c>
      <c r="EY14" s="22">
        <f>((((EY9)+(EY10))+(EY11))+(EY12))+(EY13)</f>
        <v>0</v>
      </c>
      <c r="EZ14" s="22">
        <f>((((EZ9)+(EZ10))+(EZ11))+(EZ12))+(EZ13)</f>
        <v>0</v>
      </c>
      <c r="FA14" s="22">
        <f t="shared" si="61"/>
        <v>0</v>
      </c>
      <c r="FB14" s="22">
        <f t="shared" si="62"/>
        <v>0</v>
      </c>
      <c r="FC14" s="22">
        <f t="shared" si="62"/>
        <v>0</v>
      </c>
      <c r="FD14" s="22">
        <f t="shared" si="63"/>
        <v>0</v>
      </c>
      <c r="FE14" s="22">
        <f>((((FE9)+(FE10))+(FE11))+(FE12))+(FE13)</f>
        <v>0</v>
      </c>
      <c r="FF14" s="22">
        <f>((((FF9)+(FF10))+(FF11))+(FF12))+(FF13)</f>
        <v>0</v>
      </c>
      <c r="FG14" s="22">
        <f t="shared" si="64"/>
        <v>0</v>
      </c>
      <c r="FH14" s="22">
        <f>((((FH9)+(FH10))+(FH11))+(FH12))+(FH13)</f>
        <v>0</v>
      </c>
      <c r="FI14" s="22">
        <f>((((FI9)+(FI10))+(FI11))+(FI12))+(FI13)</f>
        <v>0</v>
      </c>
      <c r="FJ14" s="22">
        <f t="shared" si="65"/>
        <v>0</v>
      </c>
      <c r="FK14" s="22">
        <f>((((FK9)+(FK10))+(FK11))+(FK12))+(FK13)</f>
        <v>0</v>
      </c>
      <c r="FL14" s="22">
        <f>((((FL9)+(FL10))+(FL11))+(FL12))+(FL13)</f>
        <v>0</v>
      </c>
      <c r="FM14" s="22">
        <f t="shared" si="66"/>
        <v>0</v>
      </c>
      <c r="FN14" s="22">
        <f t="shared" si="67"/>
        <v>0</v>
      </c>
      <c r="FO14" s="22">
        <f t="shared" si="67"/>
        <v>0</v>
      </c>
      <c r="FP14" s="22">
        <f t="shared" si="68"/>
        <v>0</v>
      </c>
      <c r="FQ14" s="22">
        <f>((((FQ9)+(FQ10))+(FQ11))+(FQ12))+(FQ13)</f>
        <v>0</v>
      </c>
      <c r="FR14" s="22">
        <f>((((FR9)+(FR10))+(FR11))+(FR12))+(FR13)</f>
        <v>0</v>
      </c>
      <c r="FS14" s="22">
        <f t="shared" si="69"/>
        <v>0</v>
      </c>
      <c r="FT14" s="22">
        <f>((((FT9)+(FT10))+(FT11))+(FT12))+(FT13)</f>
        <v>0</v>
      </c>
      <c r="FU14" s="22">
        <f>((((FU9)+(FU10))+(FU11))+(FU12))+(FU13)</f>
        <v>0</v>
      </c>
      <c r="FV14" s="22">
        <f t="shared" si="70"/>
        <v>0</v>
      </c>
      <c r="FW14" s="22">
        <f>((((FW9)+(FW10))+(FW11))+(FW12))+(FW13)</f>
        <v>0</v>
      </c>
      <c r="FX14" s="22">
        <f>((((FX9)+(FX10))+(FX11))+(FX12))+(FX13)</f>
        <v>0</v>
      </c>
      <c r="FY14" s="22">
        <f t="shared" si="71"/>
        <v>0</v>
      </c>
      <c r="FZ14" s="22">
        <f t="shared" si="72"/>
        <v>0</v>
      </c>
      <c r="GA14" s="22">
        <f t="shared" si="72"/>
        <v>0</v>
      </c>
      <c r="GB14" s="22">
        <f t="shared" si="73"/>
        <v>0</v>
      </c>
      <c r="GC14" s="22">
        <f>((((GC9)+(GC10))+(GC11))+(GC12))+(GC13)</f>
        <v>0</v>
      </c>
      <c r="GD14" s="22">
        <f>((((GD9)+(GD10))+(GD11))+(GD12))+(GD13)</f>
        <v>0</v>
      </c>
      <c r="GE14" s="22">
        <f t="shared" si="74"/>
        <v>0</v>
      </c>
      <c r="GF14" s="22">
        <f>((((GF9)+(GF10))+(GF11))+(GF12))+(GF13)</f>
        <v>0</v>
      </c>
      <c r="GG14" s="22">
        <f>((((GG9)+(GG10))+(GG11))+(GG12))+(GG13)</f>
        <v>0</v>
      </c>
      <c r="GH14" s="22">
        <f t="shared" si="75"/>
        <v>0</v>
      </c>
      <c r="GI14" s="22">
        <f>((((GI9)+(GI10))+(GI11))+(GI12))+(GI13)</f>
        <v>0</v>
      </c>
      <c r="GJ14" s="22">
        <f>((((GJ9)+(GJ10))+(GJ11))+(GJ12))+(GJ13)</f>
        <v>0</v>
      </c>
      <c r="GK14" s="22">
        <f t="shared" si="76"/>
        <v>0</v>
      </c>
      <c r="GL14" s="22">
        <f>((((GL9)+(GL10))+(GL11))+(GL12))+(GL13)</f>
        <v>0</v>
      </c>
      <c r="GM14" s="22">
        <f>((((GM9)+(GM10))+(GM11))+(GM12))+(GM13)</f>
        <v>0</v>
      </c>
      <c r="GN14" s="22">
        <f t="shared" si="77"/>
        <v>0</v>
      </c>
      <c r="GO14" s="22">
        <f t="shared" si="78"/>
        <v>0</v>
      </c>
      <c r="GP14" s="22">
        <f t="shared" si="78"/>
        <v>0</v>
      </c>
      <c r="GQ14" s="22">
        <f t="shared" si="79"/>
        <v>0</v>
      </c>
      <c r="GR14" s="22">
        <f>((((GR9)+(GR10))+(GR11))+(GR12))+(GR13)</f>
        <v>0</v>
      </c>
      <c r="GS14" s="22">
        <f>((((GS9)+(GS10))+(GS11))+(GS12))+(GS13)</f>
        <v>0</v>
      </c>
      <c r="GT14" s="22">
        <f t="shared" si="80"/>
        <v>0</v>
      </c>
      <c r="GU14" s="22">
        <f>((((GU9)+(GU10))+(GU11))+(GU12))+(GU13)</f>
        <v>2000</v>
      </c>
      <c r="GV14" s="22">
        <f>((((GV9)+(GV10))+(GV11))+(GV12))+(GV13)</f>
        <v>1000</v>
      </c>
      <c r="GW14" s="22">
        <f t="shared" si="81"/>
        <v>1000</v>
      </c>
      <c r="GX14" s="22">
        <f t="shared" si="82"/>
        <v>2062</v>
      </c>
      <c r="GY14" s="22">
        <f t="shared" si="82"/>
        <v>1000</v>
      </c>
      <c r="GZ14" s="22">
        <f t="shared" si="83"/>
        <v>1062</v>
      </c>
      <c r="HA14" s="22">
        <f>((((HA9)+(HA10))+(HA11))+(HA12))+(HA13)</f>
        <v>0</v>
      </c>
      <c r="HB14" s="22">
        <f>((((HB9)+(HB10))+(HB11))+(HB12))+(HB13)</f>
        <v>0</v>
      </c>
      <c r="HC14" s="22">
        <f t="shared" si="84"/>
        <v>0</v>
      </c>
      <c r="HD14" s="22">
        <f>((((HD9)+(HD10))+(HD11))+(HD12))+(HD13)</f>
        <v>0</v>
      </c>
      <c r="HE14" s="22">
        <f>((((HE9)+(HE10))+(HE11))+(HE12))+(HE13)</f>
        <v>0</v>
      </c>
      <c r="HF14" s="22">
        <f t="shared" si="85"/>
        <v>0</v>
      </c>
      <c r="HG14" s="22">
        <f>((((HG9)+(HG10))+(HG11))+(HG12))+(HG13)</f>
        <v>0</v>
      </c>
      <c r="HH14" s="22">
        <f>((((HH9)+(HH10))+(HH11))+(HH12))+(HH13)</f>
        <v>0</v>
      </c>
      <c r="HI14" s="22">
        <f t="shared" si="86"/>
        <v>0</v>
      </c>
      <c r="HJ14" s="22">
        <f>((((HJ9)+(HJ10))+(HJ11))+(HJ12))+(HJ13)</f>
        <v>0</v>
      </c>
      <c r="HK14" s="22">
        <f>((((HK9)+(HK10))+(HK11))+(HK12))+(HK13)</f>
        <v>0</v>
      </c>
      <c r="HL14" s="22">
        <f t="shared" si="87"/>
        <v>0</v>
      </c>
      <c r="HM14" s="22">
        <f t="shared" si="88"/>
        <v>0</v>
      </c>
      <c r="HN14" s="22">
        <f t="shared" si="88"/>
        <v>0</v>
      </c>
      <c r="HO14" s="22">
        <f t="shared" si="89"/>
        <v>0</v>
      </c>
      <c r="HP14" s="22">
        <f>((((HP9)+(HP10))+(HP11))+(HP12))+(HP13)</f>
        <v>180</v>
      </c>
      <c r="HQ14" s="22">
        <f>((((HQ9)+(HQ10))+(HQ11))+(HQ12))+(HQ13)</f>
        <v>0</v>
      </c>
      <c r="HR14" s="22">
        <f t="shared" si="90"/>
        <v>180</v>
      </c>
      <c r="HS14" s="22">
        <f>((((HS9)+(HS10))+(HS11))+(HS12))+(HS13)</f>
        <v>0</v>
      </c>
      <c r="HT14" s="22">
        <f>((((HT9)+(HT10))+(HT11))+(HT12))+(HT13)</f>
        <v>0</v>
      </c>
      <c r="HU14" s="22">
        <f t="shared" si="91"/>
        <v>0</v>
      </c>
      <c r="HV14" s="22">
        <f>((((HV9)+(HV10))+(HV11))+(HV12))+(HV13)</f>
        <v>0</v>
      </c>
      <c r="HW14" s="22">
        <f>((((HW9)+(HW10))+(HW11))+(HW12))+(HW13)</f>
        <v>0</v>
      </c>
      <c r="HX14" s="22">
        <f t="shared" si="92"/>
        <v>0</v>
      </c>
      <c r="HY14" s="22">
        <f>((((HY9)+(HY10))+(HY11))+(HY12))+(HY13)</f>
        <v>0</v>
      </c>
      <c r="HZ14" s="22">
        <f>((((HZ9)+(HZ10))+(HZ11))+(HZ12))+(HZ13)</f>
        <v>0</v>
      </c>
      <c r="IA14" s="22">
        <f t="shared" si="93"/>
        <v>0</v>
      </c>
      <c r="IB14" s="22">
        <f t="shared" si="94"/>
        <v>0</v>
      </c>
      <c r="IC14" s="22">
        <f t="shared" si="94"/>
        <v>0</v>
      </c>
      <c r="ID14" s="22">
        <f t="shared" si="95"/>
        <v>0</v>
      </c>
      <c r="IE14" s="22">
        <f t="shared" si="96"/>
        <v>180</v>
      </c>
      <c r="IF14" s="22">
        <f t="shared" si="96"/>
        <v>0</v>
      </c>
      <c r="IG14" s="22">
        <f t="shared" si="97"/>
        <v>180</v>
      </c>
      <c r="IH14" s="22">
        <f>((((IH9)+(IH10))+(IH11))+(IH12))+(IH13)</f>
        <v>0</v>
      </c>
      <c r="II14" s="22">
        <f>((((II9)+(II10))+(II11))+(II12))+(II13)</f>
        <v>0</v>
      </c>
      <c r="IJ14" s="22">
        <f t="shared" si="98"/>
        <v>0</v>
      </c>
      <c r="IK14" s="22">
        <f>((((IK9)+(IK10))+(IK11))+(IK12))+(IK13)</f>
        <v>0</v>
      </c>
      <c r="IL14" s="22">
        <f>((((IL9)+(IL10))+(IL11))+(IL12))+(IL13)</f>
        <v>0</v>
      </c>
      <c r="IM14" s="22">
        <f t="shared" si="99"/>
        <v>0</v>
      </c>
      <c r="IN14" s="22">
        <f>((((IN9)+(IN10))+(IN11))+(IN12))+(IN13)</f>
        <v>0</v>
      </c>
      <c r="IO14" s="22">
        <f>((((IO9)+(IO10))+(IO11))+(IO12))+(IO13)</f>
        <v>0</v>
      </c>
      <c r="IP14" s="22">
        <f t="shared" si="100"/>
        <v>0</v>
      </c>
      <c r="IQ14" s="22">
        <f t="shared" si="101"/>
        <v>0</v>
      </c>
      <c r="IR14" s="22">
        <f t="shared" si="101"/>
        <v>0</v>
      </c>
      <c r="IS14" s="22">
        <f t="shared" si="102"/>
        <v>0</v>
      </c>
      <c r="IT14" s="22">
        <f t="shared" si="103"/>
        <v>180</v>
      </c>
      <c r="IU14" s="22">
        <f t="shared" si="103"/>
        <v>0</v>
      </c>
      <c r="IV14" s="22">
        <f t="shared" si="104"/>
        <v>180</v>
      </c>
      <c r="IW14" s="22">
        <f>((((IW9)+(IW10))+(IW11))+(IW12))+(IW13)</f>
        <v>0</v>
      </c>
      <c r="IX14" s="22">
        <f>((((IX9)+(IX10))+(IX11))+(IX12))+(IX13)</f>
        <v>250</v>
      </c>
      <c r="IY14" s="22">
        <f t="shared" si="105"/>
        <v>-250</v>
      </c>
      <c r="IZ14" s="22">
        <f>((((IZ9)+(IZ10))+(IZ11))+(IZ12))+(IZ13)</f>
        <v>0</v>
      </c>
      <c r="JA14" s="22">
        <f>((((JA9)+(JA10))+(JA11))+(JA12))+(JA13)</f>
        <v>0</v>
      </c>
      <c r="JB14" s="22">
        <f t="shared" si="106"/>
        <v>0</v>
      </c>
      <c r="JC14" s="22">
        <f>((((JC9)+(JC10))+(JC11))+(JC12))+(JC13)</f>
        <v>2000</v>
      </c>
      <c r="JD14" s="22">
        <f>((((JD9)+(JD10))+(JD11))+(JD12))+(JD13)</f>
        <v>0</v>
      </c>
      <c r="JE14" s="22">
        <f t="shared" si="107"/>
        <v>2000</v>
      </c>
      <c r="JF14" s="22">
        <f t="shared" si="108"/>
        <v>2000</v>
      </c>
      <c r="JG14" s="22">
        <f t="shared" si="108"/>
        <v>250</v>
      </c>
      <c r="JH14" s="22">
        <f t="shared" si="109"/>
        <v>1750</v>
      </c>
      <c r="JI14" s="22">
        <f>((((JI9)+(JI10))+(JI11))+(JI12))+(JI13)</f>
        <v>0</v>
      </c>
      <c r="JJ14" s="22">
        <f>((((JJ9)+(JJ10))+(JJ11))+(JJ12))+(JJ13)</f>
        <v>0</v>
      </c>
      <c r="JK14" s="22">
        <f t="shared" si="110"/>
        <v>0</v>
      </c>
      <c r="JL14" s="22">
        <f>((((JL9)+(JL10))+(JL11))+(JL12))+(JL13)</f>
        <v>0</v>
      </c>
      <c r="JM14" s="22">
        <f>((((JM9)+(JM10))+(JM11))+(JM12))+(JM13)</f>
        <v>0</v>
      </c>
      <c r="JN14" s="22">
        <f t="shared" si="111"/>
        <v>0</v>
      </c>
      <c r="JO14" s="22">
        <f>((((JO9)+(JO10))+(JO11))+(JO12))+(JO13)</f>
        <v>0</v>
      </c>
      <c r="JP14" s="22">
        <f>((((JP9)+(JP10))+(JP11))+(JP12))+(JP13)</f>
        <v>0</v>
      </c>
      <c r="JQ14" s="22">
        <f t="shared" si="112"/>
        <v>0</v>
      </c>
      <c r="JR14" s="22">
        <f t="shared" si="113"/>
        <v>0</v>
      </c>
      <c r="JS14" s="22">
        <f t="shared" si="113"/>
        <v>0</v>
      </c>
      <c r="JT14" s="22">
        <f t="shared" si="114"/>
        <v>0</v>
      </c>
      <c r="JU14" s="22">
        <f>((((JU9)+(JU10))+(JU11))+(JU12))+(JU13)</f>
        <v>6174.65</v>
      </c>
      <c r="JV14" s="22">
        <f>((((JV9)+(JV10))+(JV11))+(JV12))+(JV13)</f>
        <v>2866.67</v>
      </c>
      <c r="JW14" s="22">
        <f t="shared" si="115"/>
        <v>3307.9799999999996</v>
      </c>
      <c r="JX14" s="22">
        <f>((((JX9)+(JX10))+(JX11))+(JX12))+(JX13)</f>
        <v>18664.41</v>
      </c>
      <c r="JY14" s="22">
        <f>((((JY9)+(JY10))+(JY11))+(JY12))+(JY13)</f>
        <v>0</v>
      </c>
      <c r="JZ14" s="22">
        <f t="shared" si="116"/>
        <v>18664.41</v>
      </c>
      <c r="KA14" s="22">
        <f t="shared" si="117"/>
        <v>24839.059999999998</v>
      </c>
      <c r="KB14" s="22">
        <f t="shared" si="117"/>
        <v>2866.67</v>
      </c>
      <c r="KC14" s="22">
        <f t="shared" si="118"/>
        <v>21972.39</v>
      </c>
      <c r="KD14" s="22">
        <f>((((KD9)+(KD10))+(KD11))+(KD12))+(KD13)</f>
        <v>237</v>
      </c>
      <c r="KE14" s="22">
        <f>((((KE9)+(KE10))+(KE11))+(KE12))+(KE13)</f>
        <v>100</v>
      </c>
      <c r="KF14" s="22">
        <f t="shared" si="119"/>
        <v>137</v>
      </c>
      <c r="KG14" s="22">
        <f>((((KG9)+(KG10))+(KG11))+(KG12))+(KG13)</f>
        <v>0</v>
      </c>
      <c r="KH14" s="22">
        <f>((((KH9)+(KH10))+(KH11))+(KH12))+(KH13)</f>
        <v>0</v>
      </c>
      <c r="KI14" s="22">
        <f t="shared" si="120"/>
        <v>0</v>
      </c>
      <c r="KJ14" s="22">
        <f>((((KJ9)+(KJ10))+(KJ11))+(KJ12))+(KJ13)</f>
        <v>0</v>
      </c>
      <c r="KK14" s="22">
        <f>((((KK9)+(KK10))+(KK11))+(KK12))+(KK13)</f>
        <v>0</v>
      </c>
      <c r="KL14" s="22">
        <f t="shared" si="121"/>
        <v>0</v>
      </c>
      <c r="KM14" s="22">
        <f>((((KM9)+(KM10))+(KM11))+(KM12))+(KM13)</f>
        <v>0</v>
      </c>
      <c r="KN14" s="22">
        <f>((((KN9)+(KN10))+(KN11))+(KN12))+(KN13)</f>
        <v>0</v>
      </c>
      <c r="KO14" s="22">
        <f t="shared" si="122"/>
        <v>0</v>
      </c>
      <c r="KP14" s="22">
        <f>((((KP9)+(KP10))+(KP11))+(KP12))+(KP13)</f>
        <v>0</v>
      </c>
      <c r="KQ14" s="22">
        <f>((((KQ9)+(KQ10))+(KQ11))+(KQ12))+(KQ13)</f>
        <v>0</v>
      </c>
      <c r="KR14" s="22">
        <f t="shared" si="123"/>
        <v>0</v>
      </c>
      <c r="KS14" s="22">
        <f t="shared" si="124"/>
        <v>0</v>
      </c>
      <c r="KT14" s="22">
        <f t="shared" si="124"/>
        <v>0</v>
      </c>
      <c r="KU14" s="22">
        <f t="shared" si="125"/>
        <v>0</v>
      </c>
      <c r="KV14" s="22">
        <f t="shared" si="126"/>
        <v>237</v>
      </c>
      <c r="KW14" s="22">
        <f t="shared" si="126"/>
        <v>100</v>
      </c>
      <c r="KX14" s="22">
        <f t="shared" si="127"/>
        <v>137</v>
      </c>
      <c r="KY14" s="22">
        <f>((((KY9)+(KY10))+(KY11))+(KY12))+(KY13)</f>
        <v>0</v>
      </c>
      <c r="KZ14" s="22">
        <f>((((KZ9)+(KZ10))+(KZ11))+(KZ12))+(KZ13)</f>
        <v>0</v>
      </c>
      <c r="LA14" s="22">
        <f t="shared" si="128"/>
        <v>0</v>
      </c>
      <c r="LB14" s="22">
        <f>((((LB9)+(LB10))+(LB11))+(LB12))+(LB13)</f>
        <v>0</v>
      </c>
      <c r="LC14" s="22">
        <f>((((LC9)+(LC10))+(LC11))+(LC12))+(LC13)</f>
        <v>0</v>
      </c>
      <c r="LD14" s="22">
        <f t="shared" si="129"/>
        <v>0</v>
      </c>
      <c r="LE14" s="22">
        <f t="shared" si="130"/>
        <v>29318.059999999998</v>
      </c>
      <c r="LF14" s="22">
        <f t="shared" si="130"/>
        <v>4216.67</v>
      </c>
      <c r="LG14" s="22">
        <f t="shared" si="131"/>
        <v>25101.39</v>
      </c>
    </row>
    <row r="15" spans="1:319" x14ac:dyDescent="0.3">
      <c r="A15" s="27" t="s">
        <v>120</v>
      </c>
      <c r="B15" s="19"/>
      <c r="C15" s="19"/>
      <c r="D15" s="20">
        <f t="shared" si="0"/>
        <v>0</v>
      </c>
      <c r="E15" s="19"/>
      <c r="F15" s="19"/>
      <c r="G15" s="20">
        <f t="shared" si="1"/>
        <v>0</v>
      </c>
      <c r="H15" s="19"/>
      <c r="I15" s="19"/>
      <c r="J15" s="20">
        <f t="shared" si="2"/>
        <v>0</v>
      </c>
      <c r="K15" s="19"/>
      <c r="L15" s="19"/>
      <c r="M15" s="20">
        <f t="shared" si="3"/>
        <v>0</v>
      </c>
      <c r="N15" s="19"/>
      <c r="O15" s="19"/>
      <c r="P15" s="20">
        <f t="shared" si="4"/>
        <v>0</v>
      </c>
      <c r="Q15" s="19"/>
      <c r="R15" s="19"/>
      <c r="S15" s="20">
        <f t="shared" si="5"/>
        <v>0</v>
      </c>
      <c r="T15" s="19"/>
      <c r="U15" s="19"/>
      <c r="V15" s="20">
        <f t="shared" si="6"/>
        <v>0</v>
      </c>
      <c r="W15" s="19"/>
      <c r="X15" s="19"/>
      <c r="Y15" s="20">
        <f t="shared" si="7"/>
        <v>0</v>
      </c>
      <c r="Z15" s="19"/>
      <c r="AA15" s="19"/>
      <c r="AB15" s="20">
        <f t="shared" si="8"/>
        <v>0</v>
      </c>
      <c r="AC15" s="19"/>
      <c r="AD15" s="19"/>
      <c r="AE15" s="20">
        <f t="shared" si="9"/>
        <v>0</v>
      </c>
      <c r="AF15" s="19"/>
      <c r="AG15" s="19"/>
      <c r="AH15" s="20">
        <f t="shared" si="10"/>
        <v>0</v>
      </c>
      <c r="AI15" s="19"/>
      <c r="AJ15" s="19"/>
      <c r="AK15" s="20">
        <f t="shared" si="11"/>
        <v>0</v>
      </c>
      <c r="AL15" s="20">
        <f t="shared" si="12"/>
        <v>0</v>
      </c>
      <c r="AM15" s="20">
        <f t="shared" si="12"/>
        <v>0</v>
      </c>
      <c r="AN15" s="20">
        <f t="shared" si="13"/>
        <v>0</v>
      </c>
      <c r="AO15" s="19"/>
      <c r="AP15" s="19"/>
      <c r="AQ15" s="20">
        <f t="shared" si="14"/>
        <v>0</v>
      </c>
      <c r="AR15" s="19"/>
      <c r="AS15" s="19"/>
      <c r="AT15" s="20">
        <f t="shared" si="15"/>
        <v>0</v>
      </c>
      <c r="AU15" s="19"/>
      <c r="AV15" s="19"/>
      <c r="AW15" s="20">
        <f t="shared" si="16"/>
        <v>0</v>
      </c>
      <c r="AX15" s="19"/>
      <c r="AY15" s="19"/>
      <c r="AZ15" s="20">
        <f t="shared" si="17"/>
        <v>0</v>
      </c>
      <c r="BA15" s="19"/>
      <c r="BB15" s="19"/>
      <c r="BC15" s="20">
        <f t="shared" si="18"/>
        <v>0</v>
      </c>
      <c r="BD15" s="19"/>
      <c r="BE15" s="19"/>
      <c r="BF15" s="20">
        <f t="shared" si="19"/>
        <v>0</v>
      </c>
      <c r="BG15" s="20">
        <f t="shared" si="20"/>
        <v>0</v>
      </c>
      <c r="BH15" s="20">
        <f t="shared" si="20"/>
        <v>0</v>
      </c>
      <c r="BI15" s="20">
        <f t="shared" si="21"/>
        <v>0</v>
      </c>
      <c r="BJ15" s="19"/>
      <c r="BK15" s="19"/>
      <c r="BL15" s="20">
        <f t="shared" si="22"/>
        <v>0</v>
      </c>
      <c r="BM15" s="19"/>
      <c r="BN15" s="19"/>
      <c r="BO15" s="20">
        <f t="shared" si="23"/>
        <v>0</v>
      </c>
      <c r="BP15" s="19"/>
      <c r="BQ15" s="19"/>
      <c r="BR15" s="20">
        <f t="shared" si="24"/>
        <v>0</v>
      </c>
      <c r="BS15" s="19"/>
      <c r="BT15" s="19"/>
      <c r="BU15" s="20">
        <f t="shared" si="25"/>
        <v>0</v>
      </c>
      <c r="BV15" s="19"/>
      <c r="BW15" s="19"/>
      <c r="BX15" s="20">
        <f t="shared" si="26"/>
        <v>0</v>
      </c>
      <c r="BY15" s="19"/>
      <c r="BZ15" s="19"/>
      <c r="CA15" s="20">
        <f t="shared" si="27"/>
        <v>0</v>
      </c>
      <c r="CB15" s="20">
        <f t="shared" si="28"/>
        <v>0</v>
      </c>
      <c r="CC15" s="20">
        <f t="shared" si="28"/>
        <v>0</v>
      </c>
      <c r="CD15" s="20">
        <f t="shared" si="29"/>
        <v>0</v>
      </c>
      <c r="CE15" s="19"/>
      <c r="CF15" s="19"/>
      <c r="CG15" s="20">
        <f t="shared" si="30"/>
        <v>0</v>
      </c>
      <c r="CH15" s="19"/>
      <c r="CI15" s="19"/>
      <c r="CJ15" s="20">
        <f t="shared" si="31"/>
        <v>0</v>
      </c>
      <c r="CK15" s="19"/>
      <c r="CL15" s="19"/>
      <c r="CM15" s="20">
        <f t="shared" si="32"/>
        <v>0</v>
      </c>
      <c r="CN15" s="20">
        <f t="shared" si="33"/>
        <v>0</v>
      </c>
      <c r="CO15" s="20">
        <f t="shared" si="33"/>
        <v>0</v>
      </c>
      <c r="CP15" s="20">
        <f t="shared" si="34"/>
        <v>0</v>
      </c>
      <c r="CQ15" s="19"/>
      <c r="CR15" s="19"/>
      <c r="CS15" s="20">
        <f t="shared" si="35"/>
        <v>0</v>
      </c>
      <c r="CT15" s="19"/>
      <c r="CU15" s="19"/>
      <c r="CV15" s="20">
        <f t="shared" si="36"/>
        <v>0</v>
      </c>
      <c r="CW15" s="19"/>
      <c r="CX15" s="19"/>
      <c r="CY15" s="20">
        <f t="shared" si="37"/>
        <v>0</v>
      </c>
      <c r="CZ15" s="20">
        <f t="shared" si="38"/>
        <v>0</v>
      </c>
      <c r="DA15" s="20">
        <f t="shared" si="38"/>
        <v>0</v>
      </c>
      <c r="DB15" s="20">
        <f t="shared" si="39"/>
        <v>0</v>
      </c>
      <c r="DC15" s="20">
        <f t="shared" si="40"/>
        <v>0</v>
      </c>
      <c r="DD15" s="20">
        <f t="shared" si="40"/>
        <v>0</v>
      </c>
      <c r="DE15" s="20">
        <f t="shared" si="41"/>
        <v>0</v>
      </c>
      <c r="DF15" s="19"/>
      <c r="DG15" s="19"/>
      <c r="DH15" s="20">
        <f t="shared" si="42"/>
        <v>0</v>
      </c>
      <c r="DI15" s="19"/>
      <c r="DJ15" s="19"/>
      <c r="DK15" s="20">
        <f t="shared" si="43"/>
        <v>0</v>
      </c>
      <c r="DL15" s="20">
        <f t="shared" si="44"/>
        <v>0</v>
      </c>
      <c r="DM15" s="20">
        <f t="shared" si="44"/>
        <v>0</v>
      </c>
      <c r="DN15" s="20">
        <f t="shared" si="45"/>
        <v>0</v>
      </c>
      <c r="DO15" s="19"/>
      <c r="DP15" s="19"/>
      <c r="DQ15" s="20">
        <f t="shared" si="46"/>
        <v>0</v>
      </c>
      <c r="DR15" s="19"/>
      <c r="DS15" s="19"/>
      <c r="DT15" s="20">
        <f t="shared" si="47"/>
        <v>0</v>
      </c>
      <c r="DU15" s="20">
        <f t="shared" si="48"/>
        <v>0</v>
      </c>
      <c r="DV15" s="20">
        <f t="shared" si="48"/>
        <v>0</v>
      </c>
      <c r="DW15" s="20">
        <f t="shared" si="49"/>
        <v>0</v>
      </c>
      <c r="DX15" s="20">
        <f t="shared" si="50"/>
        <v>0</v>
      </c>
      <c r="DY15" s="20">
        <f t="shared" si="50"/>
        <v>0</v>
      </c>
      <c r="DZ15" s="20">
        <f t="shared" si="51"/>
        <v>0</v>
      </c>
      <c r="EA15" s="19"/>
      <c r="EB15" s="19"/>
      <c r="EC15" s="20">
        <f t="shared" si="52"/>
        <v>0</v>
      </c>
      <c r="ED15" s="19"/>
      <c r="EE15" s="19"/>
      <c r="EF15" s="20">
        <f t="shared" si="53"/>
        <v>0</v>
      </c>
      <c r="EG15" s="19"/>
      <c r="EH15" s="19"/>
      <c r="EI15" s="20">
        <f t="shared" si="54"/>
        <v>0</v>
      </c>
      <c r="EJ15" s="19"/>
      <c r="EK15" s="19"/>
      <c r="EL15" s="20">
        <f t="shared" si="55"/>
        <v>0</v>
      </c>
      <c r="EM15" s="20">
        <f t="shared" si="56"/>
        <v>0</v>
      </c>
      <c r="EN15" s="20">
        <f t="shared" si="56"/>
        <v>0</v>
      </c>
      <c r="EO15" s="20">
        <f t="shared" si="57"/>
        <v>0</v>
      </c>
      <c r="EP15" s="19"/>
      <c r="EQ15" s="19"/>
      <c r="ER15" s="20">
        <f t="shared" si="58"/>
        <v>0</v>
      </c>
      <c r="ES15" s="19"/>
      <c r="ET15" s="19"/>
      <c r="EU15" s="20">
        <f t="shared" si="59"/>
        <v>0</v>
      </c>
      <c r="EV15" s="19"/>
      <c r="EW15" s="19"/>
      <c r="EX15" s="20">
        <f t="shared" si="60"/>
        <v>0</v>
      </c>
      <c r="EY15" s="19"/>
      <c r="EZ15" s="19"/>
      <c r="FA15" s="20">
        <f t="shared" si="61"/>
        <v>0</v>
      </c>
      <c r="FB15" s="20">
        <f t="shared" si="62"/>
        <v>0</v>
      </c>
      <c r="FC15" s="20">
        <f t="shared" si="62"/>
        <v>0</v>
      </c>
      <c r="FD15" s="20">
        <f t="shared" si="63"/>
        <v>0</v>
      </c>
      <c r="FE15" s="19"/>
      <c r="FF15" s="19"/>
      <c r="FG15" s="20">
        <f t="shared" si="64"/>
        <v>0</v>
      </c>
      <c r="FH15" s="19"/>
      <c r="FI15" s="19"/>
      <c r="FJ15" s="20">
        <f t="shared" si="65"/>
        <v>0</v>
      </c>
      <c r="FK15" s="19"/>
      <c r="FL15" s="19"/>
      <c r="FM15" s="20">
        <f t="shared" si="66"/>
        <v>0</v>
      </c>
      <c r="FN15" s="20">
        <f t="shared" si="67"/>
        <v>0</v>
      </c>
      <c r="FO15" s="20">
        <f t="shared" si="67"/>
        <v>0</v>
      </c>
      <c r="FP15" s="20">
        <f t="shared" si="68"/>
        <v>0</v>
      </c>
      <c r="FQ15" s="19"/>
      <c r="FR15" s="19"/>
      <c r="FS15" s="20">
        <f t="shared" si="69"/>
        <v>0</v>
      </c>
      <c r="FT15" s="19"/>
      <c r="FU15" s="19"/>
      <c r="FV15" s="20">
        <f t="shared" si="70"/>
        <v>0</v>
      </c>
      <c r="FW15" s="19"/>
      <c r="FX15" s="19"/>
      <c r="FY15" s="20">
        <f t="shared" si="71"/>
        <v>0</v>
      </c>
      <c r="FZ15" s="20">
        <f t="shared" si="72"/>
        <v>0</v>
      </c>
      <c r="GA15" s="20">
        <f t="shared" si="72"/>
        <v>0</v>
      </c>
      <c r="GB15" s="20">
        <f t="shared" si="73"/>
        <v>0</v>
      </c>
      <c r="GC15" s="19"/>
      <c r="GD15" s="19"/>
      <c r="GE15" s="20">
        <f t="shared" si="74"/>
        <v>0</v>
      </c>
      <c r="GF15" s="19"/>
      <c r="GG15" s="19"/>
      <c r="GH15" s="20">
        <f t="shared" si="75"/>
        <v>0</v>
      </c>
      <c r="GI15" s="19"/>
      <c r="GJ15" s="19"/>
      <c r="GK15" s="20">
        <f t="shared" si="76"/>
        <v>0</v>
      </c>
      <c r="GL15" s="19"/>
      <c r="GM15" s="19"/>
      <c r="GN15" s="20">
        <f t="shared" si="77"/>
        <v>0</v>
      </c>
      <c r="GO15" s="20">
        <f t="shared" si="78"/>
        <v>0</v>
      </c>
      <c r="GP15" s="20">
        <f t="shared" si="78"/>
        <v>0</v>
      </c>
      <c r="GQ15" s="20">
        <f t="shared" si="79"/>
        <v>0</v>
      </c>
      <c r="GR15" s="19"/>
      <c r="GS15" s="19"/>
      <c r="GT15" s="20">
        <f t="shared" si="80"/>
        <v>0</v>
      </c>
      <c r="GU15" s="19"/>
      <c r="GV15" s="19"/>
      <c r="GW15" s="20">
        <f t="shared" si="81"/>
        <v>0</v>
      </c>
      <c r="GX15" s="20">
        <f t="shared" si="82"/>
        <v>0</v>
      </c>
      <c r="GY15" s="20">
        <f t="shared" si="82"/>
        <v>0</v>
      </c>
      <c r="GZ15" s="20">
        <f t="shared" si="83"/>
        <v>0</v>
      </c>
      <c r="HA15" s="19"/>
      <c r="HB15" s="19"/>
      <c r="HC15" s="20">
        <f t="shared" si="84"/>
        <v>0</v>
      </c>
      <c r="HD15" s="19"/>
      <c r="HE15" s="19"/>
      <c r="HF15" s="20">
        <f t="shared" si="85"/>
        <v>0</v>
      </c>
      <c r="HG15" s="19"/>
      <c r="HH15" s="19"/>
      <c r="HI15" s="20">
        <f t="shared" si="86"/>
        <v>0</v>
      </c>
      <c r="HJ15" s="19"/>
      <c r="HK15" s="19"/>
      <c r="HL15" s="20">
        <f t="shared" si="87"/>
        <v>0</v>
      </c>
      <c r="HM15" s="20">
        <f t="shared" si="88"/>
        <v>0</v>
      </c>
      <c r="HN15" s="20">
        <f t="shared" si="88"/>
        <v>0</v>
      </c>
      <c r="HO15" s="20">
        <f t="shared" si="89"/>
        <v>0</v>
      </c>
      <c r="HP15" s="19"/>
      <c r="HQ15" s="19"/>
      <c r="HR15" s="20">
        <f t="shared" si="90"/>
        <v>0</v>
      </c>
      <c r="HS15" s="19"/>
      <c r="HT15" s="19"/>
      <c r="HU15" s="20">
        <f t="shared" si="91"/>
        <v>0</v>
      </c>
      <c r="HV15" s="19"/>
      <c r="HW15" s="19"/>
      <c r="HX15" s="20">
        <f t="shared" si="92"/>
        <v>0</v>
      </c>
      <c r="HY15" s="19"/>
      <c r="HZ15" s="19"/>
      <c r="IA15" s="20">
        <f t="shared" si="93"/>
        <v>0</v>
      </c>
      <c r="IB15" s="20">
        <f t="shared" si="94"/>
        <v>0</v>
      </c>
      <c r="IC15" s="20">
        <f t="shared" si="94"/>
        <v>0</v>
      </c>
      <c r="ID15" s="20">
        <f t="shared" si="95"/>
        <v>0</v>
      </c>
      <c r="IE15" s="20">
        <f t="shared" si="96"/>
        <v>0</v>
      </c>
      <c r="IF15" s="20">
        <f t="shared" si="96"/>
        <v>0</v>
      </c>
      <c r="IG15" s="20">
        <f t="shared" si="97"/>
        <v>0</v>
      </c>
      <c r="IH15" s="19"/>
      <c r="II15" s="19"/>
      <c r="IJ15" s="20">
        <f t="shared" si="98"/>
        <v>0</v>
      </c>
      <c r="IK15" s="19"/>
      <c r="IL15" s="19"/>
      <c r="IM15" s="20">
        <f t="shared" si="99"/>
        <v>0</v>
      </c>
      <c r="IN15" s="19"/>
      <c r="IO15" s="19"/>
      <c r="IP15" s="20">
        <f t="shared" si="100"/>
        <v>0</v>
      </c>
      <c r="IQ15" s="20">
        <f t="shared" si="101"/>
        <v>0</v>
      </c>
      <c r="IR15" s="20">
        <f t="shared" si="101"/>
        <v>0</v>
      </c>
      <c r="IS15" s="20">
        <f t="shared" si="102"/>
        <v>0</v>
      </c>
      <c r="IT15" s="20">
        <f t="shared" si="103"/>
        <v>0</v>
      </c>
      <c r="IU15" s="20">
        <f t="shared" si="103"/>
        <v>0</v>
      </c>
      <c r="IV15" s="20">
        <f t="shared" si="104"/>
        <v>0</v>
      </c>
      <c r="IW15" s="19"/>
      <c r="IX15" s="19"/>
      <c r="IY15" s="20">
        <f t="shared" si="105"/>
        <v>0</v>
      </c>
      <c r="IZ15" s="19"/>
      <c r="JA15" s="19"/>
      <c r="JB15" s="20">
        <f t="shared" si="106"/>
        <v>0</v>
      </c>
      <c r="JC15" s="19"/>
      <c r="JD15" s="19"/>
      <c r="JE15" s="20">
        <f t="shared" si="107"/>
        <v>0</v>
      </c>
      <c r="JF15" s="20">
        <f t="shared" si="108"/>
        <v>0</v>
      </c>
      <c r="JG15" s="20">
        <f t="shared" si="108"/>
        <v>0</v>
      </c>
      <c r="JH15" s="20">
        <f t="shared" si="109"/>
        <v>0</v>
      </c>
      <c r="JI15" s="19"/>
      <c r="JJ15" s="19"/>
      <c r="JK15" s="20">
        <f t="shared" si="110"/>
        <v>0</v>
      </c>
      <c r="JL15" s="19"/>
      <c r="JM15" s="19"/>
      <c r="JN15" s="20">
        <f t="shared" si="111"/>
        <v>0</v>
      </c>
      <c r="JO15" s="19"/>
      <c r="JP15" s="19"/>
      <c r="JQ15" s="20">
        <f t="shared" si="112"/>
        <v>0</v>
      </c>
      <c r="JR15" s="20">
        <f t="shared" si="113"/>
        <v>0</v>
      </c>
      <c r="JS15" s="20">
        <f t="shared" si="113"/>
        <v>0</v>
      </c>
      <c r="JT15" s="20">
        <f t="shared" si="114"/>
        <v>0</v>
      </c>
      <c r="JU15" s="19"/>
      <c r="JV15" s="19"/>
      <c r="JW15" s="20">
        <f t="shared" si="115"/>
        <v>0</v>
      </c>
      <c r="JX15" s="19"/>
      <c r="JY15" s="19"/>
      <c r="JZ15" s="20">
        <f t="shared" si="116"/>
        <v>0</v>
      </c>
      <c r="KA15" s="20">
        <f t="shared" si="117"/>
        <v>0</v>
      </c>
      <c r="KB15" s="20">
        <f t="shared" si="117"/>
        <v>0</v>
      </c>
      <c r="KC15" s="20">
        <f t="shared" si="118"/>
        <v>0</v>
      </c>
      <c r="KD15" s="19"/>
      <c r="KE15" s="19"/>
      <c r="KF15" s="20">
        <f t="shared" si="119"/>
        <v>0</v>
      </c>
      <c r="KG15" s="19"/>
      <c r="KH15" s="19"/>
      <c r="KI15" s="20">
        <f t="shared" si="120"/>
        <v>0</v>
      </c>
      <c r="KJ15" s="19"/>
      <c r="KK15" s="19"/>
      <c r="KL15" s="20">
        <f t="shared" si="121"/>
        <v>0</v>
      </c>
      <c r="KM15" s="19"/>
      <c r="KN15" s="19"/>
      <c r="KO15" s="20">
        <f t="shared" si="122"/>
        <v>0</v>
      </c>
      <c r="KP15" s="19"/>
      <c r="KQ15" s="19"/>
      <c r="KR15" s="20">
        <f t="shared" si="123"/>
        <v>0</v>
      </c>
      <c r="KS15" s="20">
        <f t="shared" si="124"/>
        <v>0</v>
      </c>
      <c r="KT15" s="20">
        <f t="shared" si="124"/>
        <v>0</v>
      </c>
      <c r="KU15" s="20">
        <f t="shared" si="125"/>
        <v>0</v>
      </c>
      <c r="KV15" s="20">
        <f t="shared" si="126"/>
        <v>0</v>
      </c>
      <c r="KW15" s="20">
        <f t="shared" si="126"/>
        <v>0</v>
      </c>
      <c r="KX15" s="20">
        <f t="shared" si="127"/>
        <v>0</v>
      </c>
      <c r="KY15" s="19"/>
      <c r="KZ15" s="19"/>
      <c r="LA15" s="20">
        <f t="shared" si="128"/>
        <v>0</v>
      </c>
      <c r="LB15" s="19"/>
      <c r="LC15" s="19"/>
      <c r="LD15" s="20">
        <f t="shared" si="129"/>
        <v>0</v>
      </c>
      <c r="LE15" s="20">
        <f t="shared" si="130"/>
        <v>0</v>
      </c>
      <c r="LF15" s="20">
        <f t="shared" si="130"/>
        <v>0</v>
      </c>
      <c r="LG15" s="20">
        <f t="shared" si="131"/>
        <v>0</v>
      </c>
    </row>
    <row r="16" spans="1:319" x14ac:dyDescent="0.3">
      <c r="A16" s="27" t="s">
        <v>121</v>
      </c>
      <c r="B16" s="19"/>
      <c r="C16" s="19"/>
      <c r="D16" s="20">
        <f t="shared" si="0"/>
        <v>0</v>
      </c>
      <c r="E16" s="19"/>
      <c r="F16" s="19"/>
      <c r="G16" s="20">
        <f t="shared" si="1"/>
        <v>0</v>
      </c>
      <c r="H16" s="19"/>
      <c r="I16" s="19"/>
      <c r="J16" s="20">
        <f t="shared" si="2"/>
        <v>0</v>
      </c>
      <c r="K16" s="19"/>
      <c r="L16" s="19"/>
      <c r="M16" s="20">
        <f t="shared" si="3"/>
        <v>0</v>
      </c>
      <c r="N16" s="19"/>
      <c r="O16" s="19"/>
      <c r="P16" s="20">
        <f t="shared" si="4"/>
        <v>0</v>
      </c>
      <c r="Q16" s="19"/>
      <c r="R16" s="19"/>
      <c r="S16" s="20">
        <f t="shared" si="5"/>
        <v>0</v>
      </c>
      <c r="T16" s="19"/>
      <c r="U16" s="19"/>
      <c r="V16" s="20">
        <f t="shared" si="6"/>
        <v>0</v>
      </c>
      <c r="W16" s="19"/>
      <c r="X16" s="19"/>
      <c r="Y16" s="20">
        <f t="shared" si="7"/>
        <v>0</v>
      </c>
      <c r="Z16" s="19"/>
      <c r="AA16" s="19"/>
      <c r="AB16" s="20">
        <f t="shared" si="8"/>
        <v>0</v>
      </c>
      <c r="AC16" s="19"/>
      <c r="AD16" s="19"/>
      <c r="AE16" s="20">
        <f t="shared" si="9"/>
        <v>0</v>
      </c>
      <c r="AF16" s="19"/>
      <c r="AG16" s="19"/>
      <c r="AH16" s="20">
        <f t="shared" si="10"/>
        <v>0</v>
      </c>
      <c r="AI16" s="19"/>
      <c r="AJ16" s="19"/>
      <c r="AK16" s="20">
        <f t="shared" si="11"/>
        <v>0</v>
      </c>
      <c r="AL16" s="20">
        <f t="shared" si="12"/>
        <v>0</v>
      </c>
      <c r="AM16" s="20">
        <f t="shared" si="12"/>
        <v>0</v>
      </c>
      <c r="AN16" s="20">
        <f t="shared" si="13"/>
        <v>0</v>
      </c>
      <c r="AO16" s="19"/>
      <c r="AP16" s="19"/>
      <c r="AQ16" s="20">
        <f t="shared" si="14"/>
        <v>0</v>
      </c>
      <c r="AR16" s="19"/>
      <c r="AS16" s="19"/>
      <c r="AT16" s="20">
        <f t="shared" si="15"/>
        <v>0</v>
      </c>
      <c r="AU16" s="19"/>
      <c r="AV16" s="19"/>
      <c r="AW16" s="20">
        <f t="shared" si="16"/>
        <v>0</v>
      </c>
      <c r="AX16" s="19"/>
      <c r="AY16" s="19"/>
      <c r="AZ16" s="20">
        <f t="shared" si="17"/>
        <v>0</v>
      </c>
      <c r="BA16" s="19"/>
      <c r="BB16" s="19"/>
      <c r="BC16" s="20">
        <f t="shared" si="18"/>
        <v>0</v>
      </c>
      <c r="BD16" s="19"/>
      <c r="BE16" s="19"/>
      <c r="BF16" s="20">
        <f t="shared" si="19"/>
        <v>0</v>
      </c>
      <c r="BG16" s="20">
        <f t="shared" si="20"/>
        <v>0</v>
      </c>
      <c r="BH16" s="20">
        <f t="shared" si="20"/>
        <v>0</v>
      </c>
      <c r="BI16" s="20">
        <f t="shared" si="21"/>
        <v>0</v>
      </c>
      <c r="BJ16" s="19"/>
      <c r="BK16" s="19"/>
      <c r="BL16" s="20">
        <f t="shared" si="22"/>
        <v>0</v>
      </c>
      <c r="BM16" s="19"/>
      <c r="BN16" s="19"/>
      <c r="BO16" s="20">
        <f t="shared" si="23"/>
        <v>0</v>
      </c>
      <c r="BP16" s="19"/>
      <c r="BQ16" s="19"/>
      <c r="BR16" s="20">
        <f t="shared" si="24"/>
        <v>0</v>
      </c>
      <c r="BS16" s="19"/>
      <c r="BT16" s="19"/>
      <c r="BU16" s="20">
        <f t="shared" si="25"/>
        <v>0</v>
      </c>
      <c r="BV16" s="19"/>
      <c r="BW16" s="19"/>
      <c r="BX16" s="20">
        <f t="shared" si="26"/>
        <v>0</v>
      </c>
      <c r="BY16" s="19"/>
      <c r="BZ16" s="19"/>
      <c r="CA16" s="20">
        <f t="shared" si="27"/>
        <v>0</v>
      </c>
      <c r="CB16" s="20">
        <f t="shared" si="28"/>
        <v>0</v>
      </c>
      <c r="CC16" s="20">
        <f t="shared" si="28"/>
        <v>0</v>
      </c>
      <c r="CD16" s="20">
        <f t="shared" si="29"/>
        <v>0</v>
      </c>
      <c r="CE16" s="19"/>
      <c r="CF16" s="19"/>
      <c r="CG16" s="20">
        <f t="shared" si="30"/>
        <v>0</v>
      </c>
      <c r="CH16" s="19"/>
      <c r="CI16" s="19"/>
      <c r="CJ16" s="20">
        <f t="shared" si="31"/>
        <v>0</v>
      </c>
      <c r="CK16" s="19"/>
      <c r="CL16" s="19"/>
      <c r="CM16" s="20">
        <f t="shared" si="32"/>
        <v>0</v>
      </c>
      <c r="CN16" s="20">
        <f t="shared" si="33"/>
        <v>0</v>
      </c>
      <c r="CO16" s="20">
        <f t="shared" si="33"/>
        <v>0</v>
      </c>
      <c r="CP16" s="20">
        <f t="shared" si="34"/>
        <v>0</v>
      </c>
      <c r="CQ16" s="19"/>
      <c r="CR16" s="19"/>
      <c r="CS16" s="20">
        <f t="shared" si="35"/>
        <v>0</v>
      </c>
      <c r="CT16" s="19"/>
      <c r="CU16" s="19"/>
      <c r="CV16" s="20">
        <f t="shared" si="36"/>
        <v>0</v>
      </c>
      <c r="CW16" s="19"/>
      <c r="CX16" s="19"/>
      <c r="CY16" s="20">
        <f t="shared" si="37"/>
        <v>0</v>
      </c>
      <c r="CZ16" s="20">
        <f t="shared" si="38"/>
        <v>0</v>
      </c>
      <c r="DA16" s="20">
        <f t="shared" si="38"/>
        <v>0</v>
      </c>
      <c r="DB16" s="20">
        <f t="shared" si="39"/>
        <v>0</v>
      </c>
      <c r="DC16" s="20">
        <f t="shared" si="40"/>
        <v>0</v>
      </c>
      <c r="DD16" s="20">
        <f t="shared" si="40"/>
        <v>0</v>
      </c>
      <c r="DE16" s="20">
        <f t="shared" si="41"/>
        <v>0</v>
      </c>
      <c r="DF16" s="19"/>
      <c r="DG16" s="19"/>
      <c r="DH16" s="20">
        <f t="shared" si="42"/>
        <v>0</v>
      </c>
      <c r="DI16" s="19"/>
      <c r="DJ16" s="19"/>
      <c r="DK16" s="20">
        <f t="shared" si="43"/>
        <v>0</v>
      </c>
      <c r="DL16" s="20">
        <f t="shared" si="44"/>
        <v>0</v>
      </c>
      <c r="DM16" s="20">
        <f t="shared" si="44"/>
        <v>0</v>
      </c>
      <c r="DN16" s="20">
        <f t="shared" si="45"/>
        <v>0</v>
      </c>
      <c r="DO16" s="19"/>
      <c r="DP16" s="19"/>
      <c r="DQ16" s="20">
        <f t="shared" si="46"/>
        <v>0</v>
      </c>
      <c r="DR16" s="19"/>
      <c r="DS16" s="19"/>
      <c r="DT16" s="20">
        <f t="shared" si="47"/>
        <v>0</v>
      </c>
      <c r="DU16" s="20">
        <f t="shared" si="48"/>
        <v>0</v>
      </c>
      <c r="DV16" s="20">
        <f t="shared" si="48"/>
        <v>0</v>
      </c>
      <c r="DW16" s="20">
        <f t="shared" si="49"/>
        <v>0</v>
      </c>
      <c r="DX16" s="20">
        <f t="shared" si="50"/>
        <v>0</v>
      </c>
      <c r="DY16" s="20">
        <f t="shared" si="50"/>
        <v>0</v>
      </c>
      <c r="DZ16" s="20">
        <f t="shared" si="51"/>
        <v>0</v>
      </c>
      <c r="EA16" s="19"/>
      <c r="EB16" s="19"/>
      <c r="EC16" s="20">
        <f t="shared" si="52"/>
        <v>0</v>
      </c>
      <c r="ED16" s="19"/>
      <c r="EE16" s="19"/>
      <c r="EF16" s="20">
        <f t="shared" si="53"/>
        <v>0</v>
      </c>
      <c r="EG16" s="19"/>
      <c r="EH16" s="19"/>
      <c r="EI16" s="20">
        <f t="shared" si="54"/>
        <v>0</v>
      </c>
      <c r="EJ16" s="19"/>
      <c r="EK16" s="19"/>
      <c r="EL16" s="20">
        <f t="shared" si="55"/>
        <v>0</v>
      </c>
      <c r="EM16" s="20">
        <f t="shared" si="56"/>
        <v>0</v>
      </c>
      <c r="EN16" s="20">
        <f t="shared" si="56"/>
        <v>0</v>
      </c>
      <c r="EO16" s="20">
        <f t="shared" si="57"/>
        <v>0</v>
      </c>
      <c r="EP16" s="19"/>
      <c r="EQ16" s="19"/>
      <c r="ER16" s="20">
        <f t="shared" si="58"/>
        <v>0</v>
      </c>
      <c r="ES16" s="19"/>
      <c r="ET16" s="19"/>
      <c r="EU16" s="20">
        <f t="shared" si="59"/>
        <v>0</v>
      </c>
      <c r="EV16" s="19"/>
      <c r="EW16" s="19"/>
      <c r="EX16" s="20">
        <f t="shared" si="60"/>
        <v>0</v>
      </c>
      <c r="EY16" s="19"/>
      <c r="EZ16" s="19"/>
      <c r="FA16" s="20">
        <f t="shared" si="61"/>
        <v>0</v>
      </c>
      <c r="FB16" s="20">
        <f t="shared" si="62"/>
        <v>0</v>
      </c>
      <c r="FC16" s="20">
        <f t="shared" si="62"/>
        <v>0</v>
      </c>
      <c r="FD16" s="20">
        <f t="shared" si="63"/>
        <v>0</v>
      </c>
      <c r="FE16" s="19"/>
      <c r="FF16" s="19"/>
      <c r="FG16" s="20">
        <f t="shared" si="64"/>
        <v>0</v>
      </c>
      <c r="FH16" s="19"/>
      <c r="FI16" s="19"/>
      <c r="FJ16" s="20">
        <f t="shared" si="65"/>
        <v>0</v>
      </c>
      <c r="FK16" s="19"/>
      <c r="FL16" s="19"/>
      <c r="FM16" s="20">
        <f t="shared" si="66"/>
        <v>0</v>
      </c>
      <c r="FN16" s="20">
        <f t="shared" si="67"/>
        <v>0</v>
      </c>
      <c r="FO16" s="20">
        <f t="shared" si="67"/>
        <v>0</v>
      </c>
      <c r="FP16" s="20">
        <f t="shared" si="68"/>
        <v>0</v>
      </c>
      <c r="FQ16" s="19"/>
      <c r="FR16" s="19"/>
      <c r="FS16" s="20">
        <f t="shared" si="69"/>
        <v>0</v>
      </c>
      <c r="FT16" s="19"/>
      <c r="FU16" s="19"/>
      <c r="FV16" s="20">
        <f t="shared" si="70"/>
        <v>0</v>
      </c>
      <c r="FW16" s="19"/>
      <c r="FX16" s="19"/>
      <c r="FY16" s="20">
        <f t="shared" si="71"/>
        <v>0</v>
      </c>
      <c r="FZ16" s="20">
        <f t="shared" si="72"/>
        <v>0</v>
      </c>
      <c r="GA16" s="20">
        <f t="shared" si="72"/>
        <v>0</v>
      </c>
      <c r="GB16" s="20">
        <f t="shared" si="73"/>
        <v>0</v>
      </c>
      <c r="GC16" s="19"/>
      <c r="GD16" s="19"/>
      <c r="GE16" s="20">
        <f t="shared" si="74"/>
        <v>0</v>
      </c>
      <c r="GF16" s="19"/>
      <c r="GG16" s="19"/>
      <c r="GH16" s="20">
        <f t="shared" si="75"/>
        <v>0</v>
      </c>
      <c r="GI16" s="19"/>
      <c r="GJ16" s="19"/>
      <c r="GK16" s="20">
        <f t="shared" si="76"/>
        <v>0</v>
      </c>
      <c r="GL16" s="19"/>
      <c r="GM16" s="19"/>
      <c r="GN16" s="20">
        <f t="shared" si="77"/>
        <v>0</v>
      </c>
      <c r="GO16" s="20">
        <f t="shared" si="78"/>
        <v>0</v>
      </c>
      <c r="GP16" s="20">
        <f t="shared" si="78"/>
        <v>0</v>
      </c>
      <c r="GQ16" s="20">
        <f t="shared" si="79"/>
        <v>0</v>
      </c>
      <c r="GR16" s="19"/>
      <c r="GS16" s="19"/>
      <c r="GT16" s="20">
        <f t="shared" si="80"/>
        <v>0</v>
      </c>
      <c r="GU16" s="19"/>
      <c r="GV16" s="19"/>
      <c r="GW16" s="20">
        <f t="shared" si="81"/>
        <v>0</v>
      </c>
      <c r="GX16" s="20">
        <f t="shared" si="82"/>
        <v>0</v>
      </c>
      <c r="GY16" s="20">
        <f t="shared" si="82"/>
        <v>0</v>
      </c>
      <c r="GZ16" s="20">
        <f t="shared" si="83"/>
        <v>0</v>
      </c>
      <c r="HA16" s="19"/>
      <c r="HB16" s="19"/>
      <c r="HC16" s="20">
        <f t="shared" si="84"/>
        <v>0</v>
      </c>
      <c r="HD16" s="19"/>
      <c r="HE16" s="19"/>
      <c r="HF16" s="20">
        <f t="shared" si="85"/>
        <v>0</v>
      </c>
      <c r="HG16" s="19"/>
      <c r="HH16" s="19"/>
      <c r="HI16" s="20">
        <f t="shared" si="86"/>
        <v>0</v>
      </c>
      <c r="HJ16" s="19"/>
      <c r="HK16" s="19"/>
      <c r="HL16" s="20">
        <f t="shared" si="87"/>
        <v>0</v>
      </c>
      <c r="HM16" s="20">
        <f t="shared" si="88"/>
        <v>0</v>
      </c>
      <c r="HN16" s="20">
        <f t="shared" si="88"/>
        <v>0</v>
      </c>
      <c r="HO16" s="20">
        <f t="shared" si="89"/>
        <v>0</v>
      </c>
      <c r="HP16" s="19"/>
      <c r="HQ16" s="19"/>
      <c r="HR16" s="20">
        <f t="shared" si="90"/>
        <v>0</v>
      </c>
      <c r="HS16" s="19"/>
      <c r="HT16" s="19"/>
      <c r="HU16" s="20">
        <f t="shared" si="91"/>
        <v>0</v>
      </c>
      <c r="HV16" s="19"/>
      <c r="HW16" s="19"/>
      <c r="HX16" s="20">
        <f t="shared" si="92"/>
        <v>0</v>
      </c>
      <c r="HY16" s="19"/>
      <c r="HZ16" s="19"/>
      <c r="IA16" s="20">
        <f t="shared" si="93"/>
        <v>0</v>
      </c>
      <c r="IB16" s="20">
        <f t="shared" si="94"/>
        <v>0</v>
      </c>
      <c r="IC16" s="20">
        <f t="shared" si="94"/>
        <v>0</v>
      </c>
      <c r="ID16" s="20">
        <f t="shared" si="95"/>
        <v>0</v>
      </c>
      <c r="IE16" s="20">
        <f t="shared" si="96"/>
        <v>0</v>
      </c>
      <c r="IF16" s="20">
        <f t="shared" si="96"/>
        <v>0</v>
      </c>
      <c r="IG16" s="20">
        <f t="shared" si="97"/>
        <v>0</v>
      </c>
      <c r="IH16" s="19"/>
      <c r="II16" s="19"/>
      <c r="IJ16" s="20">
        <f t="shared" si="98"/>
        <v>0</v>
      </c>
      <c r="IK16" s="19"/>
      <c r="IL16" s="19"/>
      <c r="IM16" s="20">
        <f t="shared" si="99"/>
        <v>0</v>
      </c>
      <c r="IN16" s="19"/>
      <c r="IO16" s="19"/>
      <c r="IP16" s="20">
        <f t="shared" si="100"/>
        <v>0</v>
      </c>
      <c r="IQ16" s="20">
        <f t="shared" si="101"/>
        <v>0</v>
      </c>
      <c r="IR16" s="20">
        <f t="shared" si="101"/>
        <v>0</v>
      </c>
      <c r="IS16" s="20">
        <f t="shared" si="102"/>
        <v>0</v>
      </c>
      <c r="IT16" s="20">
        <f t="shared" si="103"/>
        <v>0</v>
      </c>
      <c r="IU16" s="20">
        <f t="shared" si="103"/>
        <v>0</v>
      </c>
      <c r="IV16" s="20">
        <f t="shared" si="104"/>
        <v>0</v>
      </c>
      <c r="IW16" s="19"/>
      <c r="IX16" s="19"/>
      <c r="IY16" s="20">
        <f t="shared" si="105"/>
        <v>0</v>
      </c>
      <c r="IZ16" s="19"/>
      <c r="JA16" s="19"/>
      <c r="JB16" s="20">
        <f t="shared" si="106"/>
        <v>0</v>
      </c>
      <c r="JC16" s="19"/>
      <c r="JD16" s="19"/>
      <c r="JE16" s="20">
        <f t="shared" si="107"/>
        <v>0</v>
      </c>
      <c r="JF16" s="20">
        <f t="shared" si="108"/>
        <v>0</v>
      </c>
      <c r="JG16" s="20">
        <f t="shared" si="108"/>
        <v>0</v>
      </c>
      <c r="JH16" s="20">
        <f t="shared" si="109"/>
        <v>0</v>
      </c>
      <c r="JI16" s="19"/>
      <c r="JJ16" s="19"/>
      <c r="JK16" s="20">
        <f t="shared" si="110"/>
        <v>0</v>
      </c>
      <c r="JL16" s="19"/>
      <c r="JM16" s="19"/>
      <c r="JN16" s="20">
        <f t="shared" si="111"/>
        <v>0</v>
      </c>
      <c r="JO16" s="19"/>
      <c r="JP16" s="19"/>
      <c r="JQ16" s="20">
        <f t="shared" si="112"/>
        <v>0</v>
      </c>
      <c r="JR16" s="20">
        <f t="shared" si="113"/>
        <v>0</v>
      </c>
      <c r="JS16" s="20">
        <f t="shared" si="113"/>
        <v>0</v>
      </c>
      <c r="JT16" s="20">
        <f t="shared" si="114"/>
        <v>0</v>
      </c>
      <c r="JU16" s="19"/>
      <c r="JV16" s="20">
        <f>0</f>
        <v>0</v>
      </c>
      <c r="JW16" s="20">
        <f t="shared" si="115"/>
        <v>0</v>
      </c>
      <c r="JX16" s="19"/>
      <c r="JY16" s="19"/>
      <c r="JZ16" s="20">
        <f t="shared" si="116"/>
        <v>0</v>
      </c>
      <c r="KA16" s="20">
        <f t="shared" si="117"/>
        <v>0</v>
      </c>
      <c r="KB16" s="20">
        <f t="shared" si="117"/>
        <v>0</v>
      </c>
      <c r="KC16" s="20">
        <f t="shared" si="118"/>
        <v>0</v>
      </c>
      <c r="KD16" s="19"/>
      <c r="KE16" s="19"/>
      <c r="KF16" s="20">
        <f t="shared" si="119"/>
        <v>0</v>
      </c>
      <c r="KG16" s="19"/>
      <c r="KH16" s="19"/>
      <c r="KI16" s="20">
        <f t="shared" si="120"/>
        <v>0</v>
      </c>
      <c r="KJ16" s="19"/>
      <c r="KK16" s="19"/>
      <c r="KL16" s="20">
        <f t="shared" si="121"/>
        <v>0</v>
      </c>
      <c r="KM16" s="19"/>
      <c r="KN16" s="19"/>
      <c r="KO16" s="20">
        <f t="shared" si="122"/>
        <v>0</v>
      </c>
      <c r="KP16" s="19"/>
      <c r="KQ16" s="19"/>
      <c r="KR16" s="20">
        <f t="shared" si="123"/>
        <v>0</v>
      </c>
      <c r="KS16" s="20">
        <f t="shared" si="124"/>
        <v>0</v>
      </c>
      <c r="KT16" s="20">
        <f t="shared" si="124"/>
        <v>0</v>
      </c>
      <c r="KU16" s="20">
        <f t="shared" si="125"/>
        <v>0</v>
      </c>
      <c r="KV16" s="20">
        <f t="shared" si="126"/>
        <v>0</v>
      </c>
      <c r="KW16" s="20">
        <f t="shared" si="126"/>
        <v>0</v>
      </c>
      <c r="KX16" s="20">
        <f t="shared" si="127"/>
        <v>0</v>
      </c>
      <c r="KY16" s="19"/>
      <c r="KZ16" s="19"/>
      <c r="LA16" s="20">
        <f t="shared" si="128"/>
        <v>0</v>
      </c>
      <c r="LB16" s="19"/>
      <c r="LC16" s="19"/>
      <c r="LD16" s="20">
        <f t="shared" si="129"/>
        <v>0</v>
      </c>
      <c r="LE16" s="20">
        <f t="shared" si="130"/>
        <v>0</v>
      </c>
      <c r="LF16" s="20">
        <f t="shared" si="130"/>
        <v>0</v>
      </c>
      <c r="LG16" s="20">
        <f t="shared" si="131"/>
        <v>0</v>
      </c>
    </row>
    <row r="17" spans="1:319" x14ac:dyDescent="0.3">
      <c r="A17" s="27" t="s">
        <v>122</v>
      </c>
      <c r="B17" s="19"/>
      <c r="C17" s="19"/>
      <c r="D17" s="20">
        <f t="shared" si="0"/>
        <v>0</v>
      </c>
      <c r="E17" s="19"/>
      <c r="F17" s="19"/>
      <c r="G17" s="20">
        <f t="shared" si="1"/>
        <v>0</v>
      </c>
      <c r="H17" s="19"/>
      <c r="I17" s="19"/>
      <c r="J17" s="20">
        <f t="shared" si="2"/>
        <v>0</v>
      </c>
      <c r="K17" s="19"/>
      <c r="L17" s="19"/>
      <c r="M17" s="20">
        <f t="shared" si="3"/>
        <v>0</v>
      </c>
      <c r="N17" s="19"/>
      <c r="O17" s="19"/>
      <c r="P17" s="20">
        <f t="shared" si="4"/>
        <v>0</v>
      </c>
      <c r="Q17" s="19"/>
      <c r="R17" s="19"/>
      <c r="S17" s="20">
        <f t="shared" si="5"/>
        <v>0</v>
      </c>
      <c r="T17" s="19"/>
      <c r="U17" s="19"/>
      <c r="V17" s="20">
        <f t="shared" si="6"/>
        <v>0</v>
      </c>
      <c r="W17" s="19"/>
      <c r="X17" s="19"/>
      <c r="Y17" s="20">
        <f t="shared" si="7"/>
        <v>0</v>
      </c>
      <c r="Z17" s="19"/>
      <c r="AA17" s="19"/>
      <c r="AB17" s="20">
        <f t="shared" si="8"/>
        <v>0</v>
      </c>
      <c r="AC17" s="19"/>
      <c r="AD17" s="19"/>
      <c r="AE17" s="20">
        <f t="shared" si="9"/>
        <v>0</v>
      </c>
      <c r="AF17" s="19"/>
      <c r="AG17" s="19"/>
      <c r="AH17" s="20">
        <f t="shared" si="10"/>
        <v>0</v>
      </c>
      <c r="AI17" s="19"/>
      <c r="AJ17" s="19"/>
      <c r="AK17" s="20">
        <f t="shared" si="11"/>
        <v>0</v>
      </c>
      <c r="AL17" s="20">
        <f t="shared" si="12"/>
        <v>0</v>
      </c>
      <c r="AM17" s="20">
        <f t="shared" si="12"/>
        <v>0</v>
      </c>
      <c r="AN17" s="20">
        <f t="shared" si="13"/>
        <v>0</v>
      </c>
      <c r="AO17" s="19"/>
      <c r="AP17" s="19"/>
      <c r="AQ17" s="20">
        <f t="shared" si="14"/>
        <v>0</v>
      </c>
      <c r="AR17" s="19"/>
      <c r="AS17" s="19"/>
      <c r="AT17" s="20">
        <f t="shared" si="15"/>
        <v>0</v>
      </c>
      <c r="AU17" s="19"/>
      <c r="AV17" s="19"/>
      <c r="AW17" s="20">
        <f t="shared" si="16"/>
        <v>0</v>
      </c>
      <c r="AX17" s="19"/>
      <c r="AY17" s="19"/>
      <c r="AZ17" s="20">
        <f t="shared" si="17"/>
        <v>0</v>
      </c>
      <c r="BA17" s="19"/>
      <c r="BB17" s="19"/>
      <c r="BC17" s="20">
        <f t="shared" si="18"/>
        <v>0</v>
      </c>
      <c r="BD17" s="19"/>
      <c r="BE17" s="19"/>
      <c r="BF17" s="20">
        <f t="shared" si="19"/>
        <v>0</v>
      </c>
      <c r="BG17" s="20">
        <f t="shared" si="20"/>
        <v>0</v>
      </c>
      <c r="BH17" s="20">
        <f t="shared" si="20"/>
        <v>0</v>
      </c>
      <c r="BI17" s="20">
        <f t="shared" si="21"/>
        <v>0</v>
      </c>
      <c r="BJ17" s="19"/>
      <c r="BK17" s="19"/>
      <c r="BL17" s="20">
        <f t="shared" si="22"/>
        <v>0</v>
      </c>
      <c r="BM17" s="19"/>
      <c r="BN17" s="19"/>
      <c r="BO17" s="20">
        <f t="shared" si="23"/>
        <v>0</v>
      </c>
      <c r="BP17" s="19"/>
      <c r="BQ17" s="19"/>
      <c r="BR17" s="20">
        <f t="shared" si="24"/>
        <v>0</v>
      </c>
      <c r="BS17" s="19"/>
      <c r="BT17" s="19"/>
      <c r="BU17" s="20">
        <f t="shared" si="25"/>
        <v>0</v>
      </c>
      <c r="BV17" s="19"/>
      <c r="BW17" s="19"/>
      <c r="BX17" s="20">
        <f t="shared" si="26"/>
        <v>0</v>
      </c>
      <c r="BY17" s="19"/>
      <c r="BZ17" s="19"/>
      <c r="CA17" s="20">
        <f t="shared" si="27"/>
        <v>0</v>
      </c>
      <c r="CB17" s="20">
        <f t="shared" si="28"/>
        <v>0</v>
      </c>
      <c r="CC17" s="20">
        <f t="shared" si="28"/>
        <v>0</v>
      </c>
      <c r="CD17" s="20">
        <f t="shared" si="29"/>
        <v>0</v>
      </c>
      <c r="CE17" s="19"/>
      <c r="CF17" s="19"/>
      <c r="CG17" s="20">
        <f t="shared" si="30"/>
        <v>0</v>
      </c>
      <c r="CH17" s="19"/>
      <c r="CI17" s="19"/>
      <c r="CJ17" s="20">
        <f t="shared" si="31"/>
        <v>0</v>
      </c>
      <c r="CK17" s="19"/>
      <c r="CL17" s="19"/>
      <c r="CM17" s="20">
        <f t="shared" si="32"/>
        <v>0</v>
      </c>
      <c r="CN17" s="20">
        <f t="shared" si="33"/>
        <v>0</v>
      </c>
      <c r="CO17" s="20">
        <f t="shared" si="33"/>
        <v>0</v>
      </c>
      <c r="CP17" s="20">
        <f t="shared" si="34"/>
        <v>0</v>
      </c>
      <c r="CQ17" s="19"/>
      <c r="CR17" s="19"/>
      <c r="CS17" s="20">
        <f t="shared" si="35"/>
        <v>0</v>
      </c>
      <c r="CT17" s="19"/>
      <c r="CU17" s="19"/>
      <c r="CV17" s="20">
        <f t="shared" si="36"/>
        <v>0</v>
      </c>
      <c r="CW17" s="19"/>
      <c r="CX17" s="19"/>
      <c r="CY17" s="20">
        <f t="shared" si="37"/>
        <v>0</v>
      </c>
      <c r="CZ17" s="20">
        <f t="shared" si="38"/>
        <v>0</v>
      </c>
      <c r="DA17" s="20">
        <f t="shared" si="38"/>
        <v>0</v>
      </c>
      <c r="DB17" s="20">
        <f t="shared" si="39"/>
        <v>0</v>
      </c>
      <c r="DC17" s="20">
        <f t="shared" si="40"/>
        <v>0</v>
      </c>
      <c r="DD17" s="20">
        <f t="shared" si="40"/>
        <v>0</v>
      </c>
      <c r="DE17" s="20">
        <f t="shared" si="41"/>
        <v>0</v>
      </c>
      <c r="DF17" s="19"/>
      <c r="DG17" s="19"/>
      <c r="DH17" s="20">
        <f t="shared" si="42"/>
        <v>0</v>
      </c>
      <c r="DI17" s="19"/>
      <c r="DJ17" s="19"/>
      <c r="DK17" s="20">
        <f t="shared" si="43"/>
        <v>0</v>
      </c>
      <c r="DL17" s="20">
        <f t="shared" si="44"/>
        <v>0</v>
      </c>
      <c r="DM17" s="20">
        <f t="shared" si="44"/>
        <v>0</v>
      </c>
      <c r="DN17" s="20">
        <f t="shared" si="45"/>
        <v>0</v>
      </c>
      <c r="DO17" s="19"/>
      <c r="DP17" s="19"/>
      <c r="DQ17" s="20">
        <f t="shared" si="46"/>
        <v>0</v>
      </c>
      <c r="DR17" s="19"/>
      <c r="DS17" s="19"/>
      <c r="DT17" s="20">
        <f t="shared" si="47"/>
        <v>0</v>
      </c>
      <c r="DU17" s="20">
        <f t="shared" si="48"/>
        <v>0</v>
      </c>
      <c r="DV17" s="20">
        <f t="shared" si="48"/>
        <v>0</v>
      </c>
      <c r="DW17" s="20">
        <f t="shared" si="49"/>
        <v>0</v>
      </c>
      <c r="DX17" s="20">
        <f t="shared" si="50"/>
        <v>0</v>
      </c>
      <c r="DY17" s="20">
        <f t="shared" si="50"/>
        <v>0</v>
      </c>
      <c r="DZ17" s="20">
        <f t="shared" si="51"/>
        <v>0</v>
      </c>
      <c r="EA17" s="19"/>
      <c r="EB17" s="19"/>
      <c r="EC17" s="20">
        <f t="shared" si="52"/>
        <v>0</v>
      </c>
      <c r="ED17" s="19"/>
      <c r="EE17" s="19"/>
      <c r="EF17" s="20">
        <f t="shared" si="53"/>
        <v>0</v>
      </c>
      <c r="EG17" s="19"/>
      <c r="EH17" s="19"/>
      <c r="EI17" s="20">
        <f t="shared" si="54"/>
        <v>0</v>
      </c>
      <c r="EJ17" s="19"/>
      <c r="EK17" s="19"/>
      <c r="EL17" s="20">
        <f t="shared" si="55"/>
        <v>0</v>
      </c>
      <c r="EM17" s="20">
        <f t="shared" si="56"/>
        <v>0</v>
      </c>
      <c r="EN17" s="20">
        <f t="shared" si="56"/>
        <v>0</v>
      </c>
      <c r="EO17" s="20">
        <f t="shared" si="57"/>
        <v>0</v>
      </c>
      <c r="EP17" s="19"/>
      <c r="EQ17" s="19"/>
      <c r="ER17" s="20">
        <f t="shared" si="58"/>
        <v>0</v>
      </c>
      <c r="ES17" s="19"/>
      <c r="ET17" s="19"/>
      <c r="EU17" s="20">
        <f t="shared" si="59"/>
        <v>0</v>
      </c>
      <c r="EV17" s="19"/>
      <c r="EW17" s="19"/>
      <c r="EX17" s="20">
        <f t="shared" si="60"/>
        <v>0</v>
      </c>
      <c r="EY17" s="19"/>
      <c r="EZ17" s="19"/>
      <c r="FA17" s="20">
        <f t="shared" si="61"/>
        <v>0</v>
      </c>
      <c r="FB17" s="20">
        <f t="shared" si="62"/>
        <v>0</v>
      </c>
      <c r="FC17" s="20">
        <f t="shared" si="62"/>
        <v>0</v>
      </c>
      <c r="FD17" s="20">
        <f t="shared" si="63"/>
        <v>0</v>
      </c>
      <c r="FE17" s="19"/>
      <c r="FF17" s="19"/>
      <c r="FG17" s="20">
        <f t="shared" si="64"/>
        <v>0</v>
      </c>
      <c r="FH17" s="19"/>
      <c r="FI17" s="19"/>
      <c r="FJ17" s="20">
        <f t="shared" si="65"/>
        <v>0</v>
      </c>
      <c r="FK17" s="19"/>
      <c r="FL17" s="19"/>
      <c r="FM17" s="20">
        <f t="shared" si="66"/>
        <v>0</v>
      </c>
      <c r="FN17" s="20">
        <f t="shared" si="67"/>
        <v>0</v>
      </c>
      <c r="FO17" s="20">
        <f t="shared" si="67"/>
        <v>0</v>
      </c>
      <c r="FP17" s="20">
        <f t="shared" si="68"/>
        <v>0</v>
      </c>
      <c r="FQ17" s="19"/>
      <c r="FR17" s="19"/>
      <c r="FS17" s="20">
        <f t="shared" si="69"/>
        <v>0</v>
      </c>
      <c r="FT17" s="19"/>
      <c r="FU17" s="19"/>
      <c r="FV17" s="20">
        <f t="shared" si="70"/>
        <v>0</v>
      </c>
      <c r="FW17" s="19"/>
      <c r="FX17" s="19"/>
      <c r="FY17" s="20">
        <f t="shared" si="71"/>
        <v>0</v>
      </c>
      <c r="FZ17" s="20">
        <f t="shared" si="72"/>
        <v>0</v>
      </c>
      <c r="GA17" s="20">
        <f t="shared" si="72"/>
        <v>0</v>
      </c>
      <c r="GB17" s="20">
        <f t="shared" si="73"/>
        <v>0</v>
      </c>
      <c r="GC17" s="19"/>
      <c r="GD17" s="19"/>
      <c r="GE17" s="20">
        <f t="shared" si="74"/>
        <v>0</v>
      </c>
      <c r="GF17" s="19"/>
      <c r="GG17" s="19"/>
      <c r="GH17" s="20">
        <f t="shared" si="75"/>
        <v>0</v>
      </c>
      <c r="GI17" s="19"/>
      <c r="GJ17" s="19"/>
      <c r="GK17" s="20">
        <f t="shared" si="76"/>
        <v>0</v>
      </c>
      <c r="GL17" s="19"/>
      <c r="GM17" s="19"/>
      <c r="GN17" s="20">
        <f t="shared" si="77"/>
        <v>0</v>
      </c>
      <c r="GO17" s="20">
        <f t="shared" si="78"/>
        <v>0</v>
      </c>
      <c r="GP17" s="20">
        <f t="shared" si="78"/>
        <v>0</v>
      </c>
      <c r="GQ17" s="20">
        <f t="shared" si="79"/>
        <v>0</v>
      </c>
      <c r="GR17" s="19"/>
      <c r="GS17" s="19"/>
      <c r="GT17" s="20">
        <f t="shared" si="80"/>
        <v>0</v>
      </c>
      <c r="GU17" s="19"/>
      <c r="GV17" s="19"/>
      <c r="GW17" s="20">
        <f t="shared" si="81"/>
        <v>0</v>
      </c>
      <c r="GX17" s="20">
        <f t="shared" si="82"/>
        <v>0</v>
      </c>
      <c r="GY17" s="20">
        <f t="shared" si="82"/>
        <v>0</v>
      </c>
      <c r="GZ17" s="20">
        <f t="shared" si="83"/>
        <v>0</v>
      </c>
      <c r="HA17" s="19"/>
      <c r="HB17" s="19"/>
      <c r="HC17" s="20">
        <f t="shared" si="84"/>
        <v>0</v>
      </c>
      <c r="HD17" s="19"/>
      <c r="HE17" s="19"/>
      <c r="HF17" s="20">
        <f t="shared" si="85"/>
        <v>0</v>
      </c>
      <c r="HG17" s="19"/>
      <c r="HH17" s="19"/>
      <c r="HI17" s="20">
        <f t="shared" si="86"/>
        <v>0</v>
      </c>
      <c r="HJ17" s="19"/>
      <c r="HK17" s="19"/>
      <c r="HL17" s="20">
        <f t="shared" si="87"/>
        <v>0</v>
      </c>
      <c r="HM17" s="20">
        <f t="shared" si="88"/>
        <v>0</v>
      </c>
      <c r="HN17" s="20">
        <f t="shared" si="88"/>
        <v>0</v>
      </c>
      <c r="HO17" s="20">
        <f t="shared" si="89"/>
        <v>0</v>
      </c>
      <c r="HP17" s="19"/>
      <c r="HQ17" s="19"/>
      <c r="HR17" s="20">
        <f t="shared" si="90"/>
        <v>0</v>
      </c>
      <c r="HS17" s="19"/>
      <c r="HT17" s="19"/>
      <c r="HU17" s="20">
        <f t="shared" si="91"/>
        <v>0</v>
      </c>
      <c r="HV17" s="19"/>
      <c r="HW17" s="19"/>
      <c r="HX17" s="20">
        <f t="shared" si="92"/>
        <v>0</v>
      </c>
      <c r="HY17" s="19"/>
      <c r="HZ17" s="19"/>
      <c r="IA17" s="20">
        <f t="shared" si="93"/>
        <v>0</v>
      </c>
      <c r="IB17" s="20">
        <f t="shared" si="94"/>
        <v>0</v>
      </c>
      <c r="IC17" s="20">
        <f t="shared" si="94"/>
        <v>0</v>
      </c>
      <c r="ID17" s="20">
        <f t="shared" si="95"/>
        <v>0</v>
      </c>
      <c r="IE17" s="20">
        <f t="shared" si="96"/>
        <v>0</v>
      </c>
      <c r="IF17" s="20">
        <f t="shared" si="96"/>
        <v>0</v>
      </c>
      <c r="IG17" s="20">
        <f t="shared" si="97"/>
        <v>0</v>
      </c>
      <c r="IH17" s="19"/>
      <c r="II17" s="19"/>
      <c r="IJ17" s="20">
        <f t="shared" si="98"/>
        <v>0</v>
      </c>
      <c r="IK17" s="19"/>
      <c r="IL17" s="19"/>
      <c r="IM17" s="20">
        <f t="shared" si="99"/>
        <v>0</v>
      </c>
      <c r="IN17" s="19"/>
      <c r="IO17" s="19"/>
      <c r="IP17" s="20">
        <f t="shared" si="100"/>
        <v>0</v>
      </c>
      <c r="IQ17" s="20">
        <f t="shared" si="101"/>
        <v>0</v>
      </c>
      <c r="IR17" s="20">
        <f t="shared" si="101"/>
        <v>0</v>
      </c>
      <c r="IS17" s="20">
        <f t="shared" si="102"/>
        <v>0</v>
      </c>
      <c r="IT17" s="20">
        <f t="shared" si="103"/>
        <v>0</v>
      </c>
      <c r="IU17" s="20">
        <f t="shared" si="103"/>
        <v>0</v>
      </c>
      <c r="IV17" s="20">
        <f t="shared" si="104"/>
        <v>0</v>
      </c>
      <c r="IW17" s="19"/>
      <c r="IX17" s="19"/>
      <c r="IY17" s="20">
        <f t="shared" si="105"/>
        <v>0</v>
      </c>
      <c r="IZ17" s="19"/>
      <c r="JA17" s="19"/>
      <c r="JB17" s="20">
        <f t="shared" si="106"/>
        <v>0</v>
      </c>
      <c r="JC17" s="19"/>
      <c r="JD17" s="19"/>
      <c r="JE17" s="20">
        <f t="shared" si="107"/>
        <v>0</v>
      </c>
      <c r="JF17" s="20">
        <f t="shared" si="108"/>
        <v>0</v>
      </c>
      <c r="JG17" s="20">
        <f t="shared" si="108"/>
        <v>0</v>
      </c>
      <c r="JH17" s="20">
        <f t="shared" si="109"/>
        <v>0</v>
      </c>
      <c r="JI17" s="19"/>
      <c r="JJ17" s="19"/>
      <c r="JK17" s="20">
        <f t="shared" si="110"/>
        <v>0</v>
      </c>
      <c r="JL17" s="19"/>
      <c r="JM17" s="19"/>
      <c r="JN17" s="20">
        <f t="shared" si="111"/>
        <v>0</v>
      </c>
      <c r="JO17" s="19"/>
      <c r="JP17" s="19"/>
      <c r="JQ17" s="20">
        <f t="shared" si="112"/>
        <v>0</v>
      </c>
      <c r="JR17" s="20">
        <f t="shared" si="113"/>
        <v>0</v>
      </c>
      <c r="JS17" s="20">
        <f t="shared" si="113"/>
        <v>0</v>
      </c>
      <c r="JT17" s="20">
        <f t="shared" si="114"/>
        <v>0</v>
      </c>
      <c r="JU17" s="19"/>
      <c r="JV17" s="19"/>
      <c r="JW17" s="20">
        <f t="shared" si="115"/>
        <v>0</v>
      </c>
      <c r="JX17" s="19"/>
      <c r="JY17" s="20">
        <f>0</f>
        <v>0</v>
      </c>
      <c r="JZ17" s="20">
        <f t="shared" si="116"/>
        <v>0</v>
      </c>
      <c r="KA17" s="20">
        <f t="shared" si="117"/>
        <v>0</v>
      </c>
      <c r="KB17" s="20">
        <f t="shared" si="117"/>
        <v>0</v>
      </c>
      <c r="KC17" s="20">
        <f t="shared" si="118"/>
        <v>0</v>
      </c>
      <c r="KD17" s="19"/>
      <c r="KE17" s="19"/>
      <c r="KF17" s="20">
        <f t="shared" si="119"/>
        <v>0</v>
      </c>
      <c r="KG17" s="19"/>
      <c r="KH17" s="19"/>
      <c r="KI17" s="20">
        <f t="shared" si="120"/>
        <v>0</v>
      </c>
      <c r="KJ17" s="19"/>
      <c r="KK17" s="19"/>
      <c r="KL17" s="20">
        <f t="shared" si="121"/>
        <v>0</v>
      </c>
      <c r="KM17" s="19"/>
      <c r="KN17" s="19"/>
      <c r="KO17" s="20">
        <f t="shared" si="122"/>
        <v>0</v>
      </c>
      <c r="KP17" s="19"/>
      <c r="KQ17" s="19"/>
      <c r="KR17" s="20">
        <f t="shared" si="123"/>
        <v>0</v>
      </c>
      <c r="KS17" s="20">
        <f t="shared" si="124"/>
        <v>0</v>
      </c>
      <c r="KT17" s="20">
        <f t="shared" si="124"/>
        <v>0</v>
      </c>
      <c r="KU17" s="20">
        <f t="shared" si="125"/>
        <v>0</v>
      </c>
      <c r="KV17" s="20">
        <f t="shared" si="126"/>
        <v>0</v>
      </c>
      <c r="KW17" s="20">
        <f t="shared" si="126"/>
        <v>0</v>
      </c>
      <c r="KX17" s="20">
        <f t="shared" si="127"/>
        <v>0</v>
      </c>
      <c r="KY17" s="19"/>
      <c r="KZ17" s="19"/>
      <c r="LA17" s="20">
        <f t="shared" si="128"/>
        <v>0</v>
      </c>
      <c r="LB17" s="19"/>
      <c r="LC17" s="19"/>
      <c r="LD17" s="20">
        <f t="shared" si="129"/>
        <v>0</v>
      </c>
      <c r="LE17" s="20">
        <f t="shared" si="130"/>
        <v>0</v>
      </c>
      <c r="LF17" s="20">
        <f t="shared" si="130"/>
        <v>0</v>
      </c>
      <c r="LG17" s="20">
        <f t="shared" si="131"/>
        <v>0</v>
      </c>
    </row>
    <row r="18" spans="1:319" x14ac:dyDescent="0.3">
      <c r="A18" s="27" t="s">
        <v>123</v>
      </c>
      <c r="B18" s="22">
        <f>((B15)+(B16))+(B17)</f>
        <v>0</v>
      </c>
      <c r="C18" s="22">
        <f>((C15)+(C16))+(C17)</f>
        <v>0</v>
      </c>
      <c r="D18" s="22">
        <f t="shared" si="0"/>
        <v>0</v>
      </c>
      <c r="E18" s="22">
        <f>((E15)+(E16))+(E17)</f>
        <v>0</v>
      </c>
      <c r="F18" s="22">
        <f>((F15)+(F16))+(F17)</f>
        <v>0</v>
      </c>
      <c r="G18" s="22">
        <f t="shared" si="1"/>
        <v>0</v>
      </c>
      <c r="H18" s="22">
        <f>((H15)+(H16))+(H17)</f>
        <v>0</v>
      </c>
      <c r="I18" s="22">
        <f>((I15)+(I16))+(I17)</f>
        <v>0</v>
      </c>
      <c r="J18" s="22">
        <f t="shared" si="2"/>
        <v>0</v>
      </c>
      <c r="K18" s="22">
        <f>((K15)+(K16))+(K17)</f>
        <v>0</v>
      </c>
      <c r="L18" s="22">
        <f>((L15)+(L16))+(L17)</f>
        <v>0</v>
      </c>
      <c r="M18" s="22">
        <f t="shared" si="3"/>
        <v>0</v>
      </c>
      <c r="N18" s="22">
        <f>((N15)+(N16))+(N17)</f>
        <v>0</v>
      </c>
      <c r="O18" s="22">
        <f>((O15)+(O16))+(O17)</f>
        <v>0</v>
      </c>
      <c r="P18" s="22">
        <f t="shared" si="4"/>
        <v>0</v>
      </c>
      <c r="Q18" s="22">
        <f>((Q15)+(Q16))+(Q17)</f>
        <v>0</v>
      </c>
      <c r="R18" s="22">
        <f>((R15)+(R16))+(R17)</f>
        <v>0</v>
      </c>
      <c r="S18" s="22">
        <f t="shared" si="5"/>
        <v>0</v>
      </c>
      <c r="T18" s="22">
        <f>((T15)+(T16))+(T17)</f>
        <v>0</v>
      </c>
      <c r="U18" s="22">
        <f>((U15)+(U16))+(U17)</f>
        <v>0</v>
      </c>
      <c r="V18" s="22">
        <f t="shared" si="6"/>
        <v>0</v>
      </c>
      <c r="W18" s="22">
        <f>((W15)+(W16))+(W17)</f>
        <v>0</v>
      </c>
      <c r="X18" s="22">
        <f>((X15)+(X16))+(X17)</f>
        <v>0</v>
      </c>
      <c r="Y18" s="22">
        <f t="shared" si="7"/>
        <v>0</v>
      </c>
      <c r="Z18" s="22">
        <f>((Z15)+(Z16))+(Z17)</f>
        <v>0</v>
      </c>
      <c r="AA18" s="22">
        <f>((AA15)+(AA16))+(AA17)</f>
        <v>0</v>
      </c>
      <c r="AB18" s="22">
        <f t="shared" si="8"/>
        <v>0</v>
      </c>
      <c r="AC18" s="22">
        <f>((AC15)+(AC16))+(AC17)</f>
        <v>0</v>
      </c>
      <c r="AD18" s="22">
        <f>((AD15)+(AD16))+(AD17)</f>
        <v>0</v>
      </c>
      <c r="AE18" s="22">
        <f t="shared" si="9"/>
        <v>0</v>
      </c>
      <c r="AF18" s="22">
        <f>((AF15)+(AF16))+(AF17)</f>
        <v>0</v>
      </c>
      <c r="AG18" s="22">
        <f>((AG15)+(AG16))+(AG17)</f>
        <v>0</v>
      </c>
      <c r="AH18" s="22">
        <f t="shared" si="10"/>
        <v>0</v>
      </c>
      <c r="AI18" s="22">
        <f>((AI15)+(AI16))+(AI17)</f>
        <v>0</v>
      </c>
      <c r="AJ18" s="22">
        <f>((AJ15)+(AJ16))+(AJ17)</f>
        <v>0</v>
      </c>
      <c r="AK18" s="22">
        <f t="shared" si="11"/>
        <v>0</v>
      </c>
      <c r="AL18" s="22">
        <f t="shared" si="12"/>
        <v>0</v>
      </c>
      <c r="AM18" s="22">
        <f t="shared" si="12"/>
        <v>0</v>
      </c>
      <c r="AN18" s="22">
        <f t="shared" si="13"/>
        <v>0</v>
      </c>
      <c r="AO18" s="22">
        <f>((AO15)+(AO16))+(AO17)</f>
        <v>0</v>
      </c>
      <c r="AP18" s="22">
        <f>((AP15)+(AP16))+(AP17)</f>
        <v>0</v>
      </c>
      <c r="AQ18" s="22">
        <f t="shared" si="14"/>
        <v>0</v>
      </c>
      <c r="AR18" s="22">
        <f>((AR15)+(AR16))+(AR17)</f>
        <v>0</v>
      </c>
      <c r="AS18" s="22">
        <f>((AS15)+(AS16))+(AS17)</f>
        <v>0</v>
      </c>
      <c r="AT18" s="22">
        <f t="shared" si="15"/>
        <v>0</v>
      </c>
      <c r="AU18" s="22">
        <f>((AU15)+(AU16))+(AU17)</f>
        <v>0</v>
      </c>
      <c r="AV18" s="22">
        <f>((AV15)+(AV16))+(AV17)</f>
        <v>0</v>
      </c>
      <c r="AW18" s="22">
        <f t="shared" si="16"/>
        <v>0</v>
      </c>
      <c r="AX18" s="22">
        <f>((AX15)+(AX16))+(AX17)</f>
        <v>0</v>
      </c>
      <c r="AY18" s="22">
        <f>((AY15)+(AY16))+(AY17)</f>
        <v>0</v>
      </c>
      <c r="AZ18" s="22">
        <f t="shared" si="17"/>
        <v>0</v>
      </c>
      <c r="BA18" s="22">
        <f>((BA15)+(BA16))+(BA17)</f>
        <v>0</v>
      </c>
      <c r="BB18" s="22">
        <f>((BB15)+(BB16))+(BB17)</f>
        <v>0</v>
      </c>
      <c r="BC18" s="22">
        <f t="shared" si="18"/>
        <v>0</v>
      </c>
      <c r="BD18" s="22">
        <f>((BD15)+(BD16))+(BD17)</f>
        <v>0</v>
      </c>
      <c r="BE18" s="22">
        <f>((BE15)+(BE16))+(BE17)</f>
        <v>0</v>
      </c>
      <c r="BF18" s="22">
        <f t="shared" si="19"/>
        <v>0</v>
      </c>
      <c r="BG18" s="22">
        <f t="shared" si="20"/>
        <v>0</v>
      </c>
      <c r="BH18" s="22">
        <f t="shared" si="20"/>
        <v>0</v>
      </c>
      <c r="BI18" s="22">
        <f t="shared" si="21"/>
        <v>0</v>
      </c>
      <c r="BJ18" s="22">
        <f>((BJ15)+(BJ16))+(BJ17)</f>
        <v>0</v>
      </c>
      <c r="BK18" s="22">
        <f>((BK15)+(BK16))+(BK17)</f>
        <v>0</v>
      </c>
      <c r="BL18" s="22">
        <f t="shared" si="22"/>
        <v>0</v>
      </c>
      <c r="BM18" s="22">
        <f>((BM15)+(BM16))+(BM17)</f>
        <v>0</v>
      </c>
      <c r="BN18" s="22">
        <f>((BN15)+(BN16))+(BN17)</f>
        <v>0</v>
      </c>
      <c r="BO18" s="22">
        <f t="shared" si="23"/>
        <v>0</v>
      </c>
      <c r="BP18" s="22">
        <f>((BP15)+(BP16))+(BP17)</f>
        <v>0</v>
      </c>
      <c r="BQ18" s="22">
        <f>((BQ15)+(BQ16))+(BQ17)</f>
        <v>0</v>
      </c>
      <c r="BR18" s="22">
        <f t="shared" si="24"/>
        <v>0</v>
      </c>
      <c r="BS18" s="22">
        <f>((BS15)+(BS16))+(BS17)</f>
        <v>0</v>
      </c>
      <c r="BT18" s="22">
        <f>((BT15)+(BT16))+(BT17)</f>
        <v>0</v>
      </c>
      <c r="BU18" s="22">
        <f t="shared" si="25"/>
        <v>0</v>
      </c>
      <c r="BV18" s="22">
        <f>((BV15)+(BV16))+(BV17)</f>
        <v>0</v>
      </c>
      <c r="BW18" s="22">
        <f>((BW15)+(BW16))+(BW17)</f>
        <v>0</v>
      </c>
      <c r="BX18" s="22">
        <f t="shared" si="26"/>
        <v>0</v>
      </c>
      <c r="BY18" s="22">
        <f>((BY15)+(BY16))+(BY17)</f>
        <v>0</v>
      </c>
      <c r="BZ18" s="22">
        <f>((BZ15)+(BZ16))+(BZ17)</f>
        <v>0</v>
      </c>
      <c r="CA18" s="22">
        <f t="shared" si="27"/>
        <v>0</v>
      </c>
      <c r="CB18" s="22">
        <f t="shared" si="28"/>
        <v>0</v>
      </c>
      <c r="CC18" s="22">
        <f t="shared" si="28"/>
        <v>0</v>
      </c>
      <c r="CD18" s="22">
        <f t="shared" si="29"/>
        <v>0</v>
      </c>
      <c r="CE18" s="22">
        <f>((CE15)+(CE16))+(CE17)</f>
        <v>0</v>
      </c>
      <c r="CF18" s="22">
        <f>((CF15)+(CF16))+(CF17)</f>
        <v>0</v>
      </c>
      <c r="CG18" s="22">
        <f t="shared" si="30"/>
        <v>0</v>
      </c>
      <c r="CH18" s="22">
        <f>((CH15)+(CH16))+(CH17)</f>
        <v>0</v>
      </c>
      <c r="CI18" s="22">
        <f>((CI15)+(CI16))+(CI17)</f>
        <v>0</v>
      </c>
      <c r="CJ18" s="22">
        <f t="shared" si="31"/>
        <v>0</v>
      </c>
      <c r="CK18" s="22">
        <f>((CK15)+(CK16))+(CK17)</f>
        <v>0</v>
      </c>
      <c r="CL18" s="22">
        <f>((CL15)+(CL16))+(CL17)</f>
        <v>0</v>
      </c>
      <c r="CM18" s="22">
        <f t="shared" si="32"/>
        <v>0</v>
      </c>
      <c r="CN18" s="22">
        <f t="shared" si="33"/>
        <v>0</v>
      </c>
      <c r="CO18" s="22">
        <f t="shared" si="33"/>
        <v>0</v>
      </c>
      <c r="CP18" s="22">
        <f t="shared" si="34"/>
        <v>0</v>
      </c>
      <c r="CQ18" s="22">
        <f>((CQ15)+(CQ16))+(CQ17)</f>
        <v>0</v>
      </c>
      <c r="CR18" s="22">
        <f>((CR15)+(CR16))+(CR17)</f>
        <v>0</v>
      </c>
      <c r="CS18" s="22">
        <f t="shared" si="35"/>
        <v>0</v>
      </c>
      <c r="CT18" s="22">
        <f>((CT15)+(CT16))+(CT17)</f>
        <v>0</v>
      </c>
      <c r="CU18" s="22">
        <f>((CU15)+(CU16))+(CU17)</f>
        <v>0</v>
      </c>
      <c r="CV18" s="22">
        <f t="shared" si="36"/>
        <v>0</v>
      </c>
      <c r="CW18" s="22">
        <f>((CW15)+(CW16))+(CW17)</f>
        <v>0</v>
      </c>
      <c r="CX18" s="22">
        <f>((CX15)+(CX16))+(CX17)</f>
        <v>0</v>
      </c>
      <c r="CY18" s="22">
        <f t="shared" si="37"/>
        <v>0</v>
      </c>
      <c r="CZ18" s="22">
        <f t="shared" si="38"/>
        <v>0</v>
      </c>
      <c r="DA18" s="22">
        <f t="shared" si="38"/>
        <v>0</v>
      </c>
      <c r="DB18" s="22">
        <f t="shared" si="39"/>
        <v>0</v>
      </c>
      <c r="DC18" s="22">
        <f t="shared" si="40"/>
        <v>0</v>
      </c>
      <c r="DD18" s="22">
        <f t="shared" si="40"/>
        <v>0</v>
      </c>
      <c r="DE18" s="22">
        <f t="shared" si="41"/>
        <v>0</v>
      </c>
      <c r="DF18" s="22">
        <f>((DF15)+(DF16))+(DF17)</f>
        <v>0</v>
      </c>
      <c r="DG18" s="22">
        <f>((DG15)+(DG16))+(DG17)</f>
        <v>0</v>
      </c>
      <c r="DH18" s="22">
        <f t="shared" si="42"/>
        <v>0</v>
      </c>
      <c r="DI18" s="22">
        <f>((DI15)+(DI16))+(DI17)</f>
        <v>0</v>
      </c>
      <c r="DJ18" s="22">
        <f>((DJ15)+(DJ16))+(DJ17)</f>
        <v>0</v>
      </c>
      <c r="DK18" s="22">
        <f t="shared" si="43"/>
        <v>0</v>
      </c>
      <c r="DL18" s="22">
        <f t="shared" si="44"/>
        <v>0</v>
      </c>
      <c r="DM18" s="22">
        <f t="shared" si="44"/>
        <v>0</v>
      </c>
      <c r="DN18" s="22">
        <f t="shared" si="45"/>
        <v>0</v>
      </c>
      <c r="DO18" s="22">
        <f>((DO15)+(DO16))+(DO17)</f>
        <v>0</v>
      </c>
      <c r="DP18" s="22">
        <f>((DP15)+(DP16))+(DP17)</f>
        <v>0</v>
      </c>
      <c r="DQ18" s="22">
        <f t="shared" si="46"/>
        <v>0</v>
      </c>
      <c r="DR18" s="22">
        <f>((DR15)+(DR16))+(DR17)</f>
        <v>0</v>
      </c>
      <c r="DS18" s="22">
        <f>((DS15)+(DS16))+(DS17)</f>
        <v>0</v>
      </c>
      <c r="DT18" s="22">
        <f t="shared" si="47"/>
        <v>0</v>
      </c>
      <c r="DU18" s="22">
        <f t="shared" si="48"/>
        <v>0</v>
      </c>
      <c r="DV18" s="22">
        <f t="shared" si="48"/>
        <v>0</v>
      </c>
      <c r="DW18" s="22">
        <f t="shared" si="49"/>
        <v>0</v>
      </c>
      <c r="DX18" s="22">
        <f t="shared" si="50"/>
        <v>0</v>
      </c>
      <c r="DY18" s="22">
        <f t="shared" si="50"/>
        <v>0</v>
      </c>
      <c r="DZ18" s="22">
        <f t="shared" si="51"/>
        <v>0</v>
      </c>
      <c r="EA18" s="22">
        <f>((EA15)+(EA16))+(EA17)</f>
        <v>0</v>
      </c>
      <c r="EB18" s="22">
        <f>((EB15)+(EB16))+(EB17)</f>
        <v>0</v>
      </c>
      <c r="EC18" s="22">
        <f t="shared" si="52"/>
        <v>0</v>
      </c>
      <c r="ED18" s="22">
        <f>((ED15)+(ED16))+(ED17)</f>
        <v>0</v>
      </c>
      <c r="EE18" s="22">
        <f>((EE15)+(EE16))+(EE17)</f>
        <v>0</v>
      </c>
      <c r="EF18" s="22">
        <f t="shared" si="53"/>
        <v>0</v>
      </c>
      <c r="EG18" s="22">
        <f>((EG15)+(EG16))+(EG17)</f>
        <v>0</v>
      </c>
      <c r="EH18" s="22">
        <f>((EH15)+(EH16))+(EH17)</f>
        <v>0</v>
      </c>
      <c r="EI18" s="22">
        <f t="shared" si="54"/>
        <v>0</v>
      </c>
      <c r="EJ18" s="22">
        <f>((EJ15)+(EJ16))+(EJ17)</f>
        <v>0</v>
      </c>
      <c r="EK18" s="22">
        <f>((EK15)+(EK16))+(EK17)</f>
        <v>0</v>
      </c>
      <c r="EL18" s="22">
        <f t="shared" si="55"/>
        <v>0</v>
      </c>
      <c r="EM18" s="22">
        <f t="shared" si="56"/>
        <v>0</v>
      </c>
      <c r="EN18" s="22">
        <f t="shared" si="56"/>
        <v>0</v>
      </c>
      <c r="EO18" s="22">
        <f t="shared" si="57"/>
        <v>0</v>
      </c>
      <c r="EP18" s="22">
        <f>((EP15)+(EP16))+(EP17)</f>
        <v>0</v>
      </c>
      <c r="EQ18" s="22">
        <f>((EQ15)+(EQ16))+(EQ17)</f>
        <v>0</v>
      </c>
      <c r="ER18" s="22">
        <f t="shared" si="58"/>
        <v>0</v>
      </c>
      <c r="ES18" s="22">
        <f>((ES15)+(ES16))+(ES17)</f>
        <v>0</v>
      </c>
      <c r="ET18" s="22">
        <f>((ET15)+(ET16))+(ET17)</f>
        <v>0</v>
      </c>
      <c r="EU18" s="22">
        <f t="shared" si="59"/>
        <v>0</v>
      </c>
      <c r="EV18" s="22">
        <f>((EV15)+(EV16))+(EV17)</f>
        <v>0</v>
      </c>
      <c r="EW18" s="22">
        <f>((EW15)+(EW16))+(EW17)</f>
        <v>0</v>
      </c>
      <c r="EX18" s="22">
        <f t="shared" si="60"/>
        <v>0</v>
      </c>
      <c r="EY18" s="22">
        <f>((EY15)+(EY16))+(EY17)</f>
        <v>0</v>
      </c>
      <c r="EZ18" s="22">
        <f>((EZ15)+(EZ16))+(EZ17)</f>
        <v>0</v>
      </c>
      <c r="FA18" s="22">
        <f t="shared" si="61"/>
        <v>0</v>
      </c>
      <c r="FB18" s="22">
        <f t="shared" si="62"/>
        <v>0</v>
      </c>
      <c r="FC18" s="22">
        <f t="shared" si="62"/>
        <v>0</v>
      </c>
      <c r="FD18" s="22">
        <f t="shared" si="63"/>
        <v>0</v>
      </c>
      <c r="FE18" s="22">
        <f>((FE15)+(FE16))+(FE17)</f>
        <v>0</v>
      </c>
      <c r="FF18" s="22">
        <f>((FF15)+(FF16))+(FF17)</f>
        <v>0</v>
      </c>
      <c r="FG18" s="22">
        <f t="shared" si="64"/>
        <v>0</v>
      </c>
      <c r="FH18" s="22">
        <f>((FH15)+(FH16))+(FH17)</f>
        <v>0</v>
      </c>
      <c r="FI18" s="22">
        <f>((FI15)+(FI16))+(FI17)</f>
        <v>0</v>
      </c>
      <c r="FJ18" s="22">
        <f t="shared" si="65"/>
        <v>0</v>
      </c>
      <c r="FK18" s="22">
        <f>((FK15)+(FK16))+(FK17)</f>
        <v>0</v>
      </c>
      <c r="FL18" s="22">
        <f>((FL15)+(FL16))+(FL17)</f>
        <v>0</v>
      </c>
      <c r="FM18" s="22">
        <f t="shared" si="66"/>
        <v>0</v>
      </c>
      <c r="FN18" s="22">
        <f t="shared" si="67"/>
        <v>0</v>
      </c>
      <c r="FO18" s="22">
        <f t="shared" si="67"/>
        <v>0</v>
      </c>
      <c r="FP18" s="22">
        <f t="shared" si="68"/>
        <v>0</v>
      </c>
      <c r="FQ18" s="22">
        <f>((FQ15)+(FQ16))+(FQ17)</f>
        <v>0</v>
      </c>
      <c r="FR18" s="22">
        <f>((FR15)+(FR16))+(FR17)</f>
        <v>0</v>
      </c>
      <c r="FS18" s="22">
        <f t="shared" si="69"/>
        <v>0</v>
      </c>
      <c r="FT18" s="22">
        <f>((FT15)+(FT16))+(FT17)</f>
        <v>0</v>
      </c>
      <c r="FU18" s="22">
        <f>((FU15)+(FU16))+(FU17)</f>
        <v>0</v>
      </c>
      <c r="FV18" s="22">
        <f t="shared" si="70"/>
        <v>0</v>
      </c>
      <c r="FW18" s="22">
        <f>((FW15)+(FW16))+(FW17)</f>
        <v>0</v>
      </c>
      <c r="FX18" s="22">
        <f>((FX15)+(FX16))+(FX17)</f>
        <v>0</v>
      </c>
      <c r="FY18" s="22">
        <f t="shared" si="71"/>
        <v>0</v>
      </c>
      <c r="FZ18" s="22">
        <f t="shared" si="72"/>
        <v>0</v>
      </c>
      <c r="GA18" s="22">
        <f t="shared" si="72"/>
        <v>0</v>
      </c>
      <c r="GB18" s="22">
        <f t="shared" si="73"/>
        <v>0</v>
      </c>
      <c r="GC18" s="22">
        <f>((GC15)+(GC16))+(GC17)</f>
        <v>0</v>
      </c>
      <c r="GD18" s="22">
        <f>((GD15)+(GD16))+(GD17)</f>
        <v>0</v>
      </c>
      <c r="GE18" s="22">
        <f t="shared" si="74"/>
        <v>0</v>
      </c>
      <c r="GF18" s="22">
        <f>((GF15)+(GF16))+(GF17)</f>
        <v>0</v>
      </c>
      <c r="GG18" s="22">
        <f>((GG15)+(GG16))+(GG17)</f>
        <v>0</v>
      </c>
      <c r="GH18" s="22">
        <f t="shared" si="75"/>
        <v>0</v>
      </c>
      <c r="GI18" s="22">
        <f>((GI15)+(GI16))+(GI17)</f>
        <v>0</v>
      </c>
      <c r="GJ18" s="22">
        <f>((GJ15)+(GJ16))+(GJ17)</f>
        <v>0</v>
      </c>
      <c r="GK18" s="22">
        <f t="shared" si="76"/>
        <v>0</v>
      </c>
      <c r="GL18" s="22">
        <f>((GL15)+(GL16))+(GL17)</f>
        <v>0</v>
      </c>
      <c r="GM18" s="22">
        <f>((GM15)+(GM16))+(GM17)</f>
        <v>0</v>
      </c>
      <c r="GN18" s="22">
        <f t="shared" si="77"/>
        <v>0</v>
      </c>
      <c r="GO18" s="22">
        <f t="shared" si="78"/>
        <v>0</v>
      </c>
      <c r="GP18" s="22">
        <f t="shared" si="78"/>
        <v>0</v>
      </c>
      <c r="GQ18" s="22">
        <f t="shared" si="79"/>
        <v>0</v>
      </c>
      <c r="GR18" s="22">
        <f>((GR15)+(GR16))+(GR17)</f>
        <v>0</v>
      </c>
      <c r="GS18" s="22">
        <f>((GS15)+(GS16))+(GS17)</f>
        <v>0</v>
      </c>
      <c r="GT18" s="22">
        <f t="shared" si="80"/>
        <v>0</v>
      </c>
      <c r="GU18" s="22">
        <f>((GU15)+(GU16))+(GU17)</f>
        <v>0</v>
      </c>
      <c r="GV18" s="22">
        <f>((GV15)+(GV16))+(GV17)</f>
        <v>0</v>
      </c>
      <c r="GW18" s="22">
        <f t="shared" si="81"/>
        <v>0</v>
      </c>
      <c r="GX18" s="22">
        <f t="shared" si="82"/>
        <v>0</v>
      </c>
      <c r="GY18" s="22">
        <f t="shared" si="82"/>
        <v>0</v>
      </c>
      <c r="GZ18" s="22">
        <f t="shared" si="83"/>
        <v>0</v>
      </c>
      <c r="HA18" s="22">
        <f>((HA15)+(HA16))+(HA17)</f>
        <v>0</v>
      </c>
      <c r="HB18" s="22">
        <f>((HB15)+(HB16))+(HB17)</f>
        <v>0</v>
      </c>
      <c r="HC18" s="22">
        <f t="shared" si="84"/>
        <v>0</v>
      </c>
      <c r="HD18" s="22">
        <f>((HD15)+(HD16))+(HD17)</f>
        <v>0</v>
      </c>
      <c r="HE18" s="22">
        <f>((HE15)+(HE16))+(HE17)</f>
        <v>0</v>
      </c>
      <c r="HF18" s="22">
        <f t="shared" si="85"/>
        <v>0</v>
      </c>
      <c r="HG18" s="22">
        <f>((HG15)+(HG16))+(HG17)</f>
        <v>0</v>
      </c>
      <c r="HH18" s="22">
        <f>((HH15)+(HH16))+(HH17)</f>
        <v>0</v>
      </c>
      <c r="HI18" s="22">
        <f t="shared" si="86"/>
        <v>0</v>
      </c>
      <c r="HJ18" s="22">
        <f>((HJ15)+(HJ16))+(HJ17)</f>
        <v>0</v>
      </c>
      <c r="HK18" s="22">
        <f>((HK15)+(HK16))+(HK17)</f>
        <v>0</v>
      </c>
      <c r="HL18" s="22">
        <f t="shared" si="87"/>
        <v>0</v>
      </c>
      <c r="HM18" s="22">
        <f t="shared" si="88"/>
        <v>0</v>
      </c>
      <c r="HN18" s="22">
        <f t="shared" si="88"/>
        <v>0</v>
      </c>
      <c r="HO18" s="22">
        <f t="shared" si="89"/>
        <v>0</v>
      </c>
      <c r="HP18" s="22">
        <f>((HP15)+(HP16))+(HP17)</f>
        <v>0</v>
      </c>
      <c r="HQ18" s="22">
        <f>((HQ15)+(HQ16))+(HQ17)</f>
        <v>0</v>
      </c>
      <c r="HR18" s="22">
        <f t="shared" si="90"/>
        <v>0</v>
      </c>
      <c r="HS18" s="22">
        <f>((HS15)+(HS16))+(HS17)</f>
        <v>0</v>
      </c>
      <c r="HT18" s="22">
        <f>((HT15)+(HT16))+(HT17)</f>
        <v>0</v>
      </c>
      <c r="HU18" s="22">
        <f t="shared" si="91"/>
        <v>0</v>
      </c>
      <c r="HV18" s="22">
        <f>((HV15)+(HV16))+(HV17)</f>
        <v>0</v>
      </c>
      <c r="HW18" s="22">
        <f>((HW15)+(HW16))+(HW17)</f>
        <v>0</v>
      </c>
      <c r="HX18" s="22">
        <f t="shared" si="92"/>
        <v>0</v>
      </c>
      <c r="HY18" s="22">
        <f>((HY15)+(HY16))+(HY17)</f>
        <v>0</v>
      </c>
      <c r="HZ18" s="22">
        <f>((HZ15)+(HZ16))+(HZ17)</f>
        <v>0</v>
      </c>
      <c r="IA18" s="22">
        <f t="shared" si="93"/>
        <v>0</v>
      </c>
      <c r="IB18" s="22">
        <f t="shared" si="94"/>
        <v>0</v>
      </c>
      <c r="IC18" s="22">
        <f t="shared" si="94"/>
        <v>0</v>
      </c>
      <c r="ID18" s="22">
        <f t="shared" si="95"/>
        <v>0</v>
      </c>
      <c r="IE18" s="22">
        <f t="shared" si="96"/>
        <v>0</v>
      </c>
      <c r="IF18" s="22">
        <f t="shared" si="96"/>
        <v>0</v>
      </c>
      <c r="IG18" s="22">
        <f t="shared" si="97"/>
        <v>0</v>
      </c>
      <c r="IH18" s="22">
        <f>((IH15)+(IH16))+(IH17)</f>
        <v>0</v>
      </c>
      <c r="II18" s="22">
        <f>((II15)+(II16))+(II17)</f>
        <v>0</v>
      </c>
      <c r="IJ18" s="22">
        <f t="shared" si="98"/>
        <v>0</v>
      </c>
      <c r="IK18" s="22">
        <f>((IK15)+(IK16))+(IK17)</f>
        <v>0</v>
      </c>
      <c r="IL18" s="22">
        <f>((IL15)+(IL16))+(IL17)</f>
        <v>0</v>
      </c>
      <c r="IM18" s="22">
        <f t="shared" si="99"/>
        <v>0</v>
      </c>
      <c r="IN18" s="22">
        <f>((IN15)+(IN16))+(IN17)</f>
        <v>0</v>
      </c>
      <c r="IO18" s="22">
        <f>((IO15)+(IO16))+(IO17)</f>
        <v>0</v>
      </c>
      <c r="IP18" s="22">
        <f t="shared" si="100"/>
        <v>0</v>
      </c>
      <c r="IQ18" s="22">
        <f t="shared" si="101"/>
        <v>0</v>
      </c>
      <c r="IR18" s="22">
        <f t="shared" si="101"/>
        <v>0</v>
      </c>
      <c r="IS18" s="22">
        <f t="shared" si="102"/>
        <v>0</v>
      </c>
      <c r="IT18" s="22">
        <f t="shared" si="103"/>
        <v>0</v>
      </c>
      <c r="IU18" s="22">
        <f t="shared" si="103"/>
        <v>0</v>
      </c>
      <c r="IV18" s="22">
        <f t="shared" si="104"/>
        <v>0</v>
      </c>
      <c r="IW18" s="22">
        <f>((IW15)+(IW16))+(IW17)</f>
        <v>0</v>
      </c>
      <c r="IX18" s="22">
        <f>((IX15)+(IX16))+(IX17)</f>
        <v>0</v>
      </c>
      <c r="IY18" s="22">
        <f t="shared" si="105"/>
        <v>0</v>
      </c>
      <c r="IZ18" s="22">
        <f>((IZ15)+(IZ16))+(IZ17)</f>
        <v>0</v>
      </c>
      <c r="JA18" s="22">
        <f>((JA15)+(JA16))+(JA17)</f>
        <v>0</v>
      </c>
      <c r="JB18" s="22">
        <f t="shared" si="106"/>
        <v>0</v>
      </c>
      <c r="JC18" s="22">
        <f>((JC15)+(JC16))+(JC17)</f>
        <v>0</v>
      </c>
      <c r="JD18" s="22">
        <f>((JD15)+(JD16))+(JD17)</f>
        <v>0</v>
      </c>
      <c r="JE18" s="22">
        <f t="shared" si="107"/>
        <v>0</v>
      </c>
      <c r="JF18" s="22">
        <f t="shared" si="108"/>
        <v>0</v>
      </c>
      <c r="JG18" s="22">
        <f t="shared" si="108"/>
        <v>0</v>
      </c>
      <c r="JH18" s="22">
        <f t="shared" si="109"/>
        <v>0</v>
      </c>
      <c r="JI18" s="22">
        <f>((JI15)+(JI16))+(JI17)</f>
        <v>0</v>
      </c>
      <c r="JJ18" s="22">
        <f>((JJ15)+(JJ16))+(JJ17)</f>
        <v>0</v>
      </c>
      <c r="JK18" s="22">
        <f t="shared" si="110"/>
        <v>0</v>
      </c>
      <c r="JL18" s="22">
        <f>((JL15)+(JL16))+(JL17)</f>
        <v>0</v>
      </c>
      <c r="JM18" s="22">
        <f>((JM15)+(JM16))+(JM17)</f>
        <v>0</v>
      </c>
      <c r="JN18" s="22">
        <f t="shared" si="111"/>
        <v>0</v>
      </c>
      <c r="JO18" s="22">
        <f>((JO15)+(JO16))+(JO17)</f>
        <v>0</v>
      </c>
      <c r="JP18" s="22">
        <f>((JP15)+(JP16))+(JP17)</f>
        <v>0</v>
      </c>
      <c r="JQ18" s="22">
        <f t="shared" si="112"/>
        <v>0</v>
      </c>
      <c r="JR18" s="22">
        <f t="shared" si="113"/>
        <v>0</v>
      </c>
      <c r="JS18" s="22">
        <f t="shared" si="113"/>
        <v>0</v>
      </c>
      <c r="JT18" s="22">
        <f t="shared" si="114"/>
        <v>0</v>
      </c>
      <c r="JU18" s="22">
        <f>((JU15)+(JU16))+(JU17)</f>
        <v>0</v>
      </c>
      <c r="JV18" s="22">
        <f>((JV15)+(JV16))+(JV17)</f>
        <v>0</v>
      </c>
      <c r="JW18" s="22">
        <f t="shared" si="115"/>
        <v>0</v>
      </c>
      <c r="JX18" s="22">
        <f>((JX15)+(JX16))+(JX17)</f>
        <v>0</v>
      </c>
      <c r="JY18" s="22">
        <f>((JY15)+(JY16))+(JY17)</f>
        <v>0</v>
      </c>
      <c r="JZ18" s="22">
        <f t="shared" si="116"/>
        <v>0</v>
      </c>
      <c r="KA18" s="22">
        <f t="shared" si="117"/>
        <v>0</v>
      </c>
      <c r="KB18" s="22">
        <f t="shared" si="117"/>
        <v>0</v>
      </c>
      <c r="KC18" s="22">
        <f t="shared" si="118"/>
        <v>0</v>
      </c>
      <c r="KD18" s="22">
        <f>((KD15)+(KD16))+(KD17)</f>
        <v>0</v>
      </c>
      <c r="KE18" s="22">
        <f>((KE15)+(KE16))+(KE17)</f>
        <v>0</v>
      </c>
      <c r="KF18" s="22">
        <f t="shared" si="119"/>
        <v>0</v>
      </c>
      <c r="KG18" s="22">
        <f>((KG15)+(KG16))+(KG17)</f>
        <v>0</v>
      </c>
      <c r="KH18" s="22">
        <f>((KH15)+(KH16))+(KH17)</f>
        <v>0</v>
      </c>
      <c r="KI18" s="22">
        <f t="shared" si="120"/>
        <v>0</v>
      </c>
      <c r="KJ18" s="22">
        <f>((KJ15)+(KJ16))+(KJ17)</f>
        <v>0</v>
      </c>
      <c r="KK18" s="22">
        <f>((KK15)+(KK16))+(KK17)</f>
        <v>0</v>
      </c>
      <c r="KL18" s="22">
        <f t="shared" si="121"/>
        <v>0</v>
      </c>
      <c r="KM18" s="22">
        <f>((KM15)+(KM16))+(KM17)</f>
        <v>0</v>
      </c>
      <c r="KN18" s="22">
        <f>((KN15)+(KN16))+(KN17)</f>
        <v>0</v>
      </c>
      <c r="KO18" s="22">
        <f t="shared" si="122"/>
        <v>0</v>
      </c>
      <c r="KP18" s="22">
        <f>((KP15)+(KP16))+(KP17)</f>
        <v>0</v>
      </c>
      <c r="KQ18" s="22">
        <f>((KQ15)+(KQ16))+(KQ17)</f>
        <v>0</v>
      </c>
      <c r="KR18" s="22">
        <f t="shared" si="123"/>
        <v>0</v>
      </c>
      <c r="KS18" s="22">
        <f t="shared" si="124"/>
        <v>0</v>
      </c>
      <c r="KT18" s="22">
        <f t="shared" si="124"/>
        <v>0</v>
      </c>
      <c r="KU18" s="22">
        <f t="shared" si="125"/>
        <v>0</v>
      </c>
      <c r="KV18" s="22">
        <f t="shared" si="126"/>
        <v>0</v>
      </c>
      <c r="KW18" s="22">
        <f t="shared" si="126"/>
        <v>0</v>
      </c>
      <c r="KX18" s="22">
        <f t="shared" si="127"/>
        <v>0</v>
      </c>
      <c r="KY18" s="22">
        <f>((KY15)+(KY16))+(KY17)</f>
        <v>0</v>
      </c>
      <c r="KZ18" s="22">
        <f>((KZ15)+(KZ16))+(KZ17)</f>
        <v>0</v>
      </c>
      <c r="LA18" s="22">
        <f t="shared" si="128"/>
        <v>0</v>
      </c>
      <c r="LB18" s="22">
        <f>((LB15)+(LB16))+(LB17)</f>
        <v>0</v>
      </c>
      <c r="LC18" s="22">
        <f>((LC15)+(LC16))+(LC17)</f>
        <v>0</v>
      </c>
      <c r="LD18" s="22">
        <f t="shared" si="129"/>
        <v>0</v>
      </c>
      <c r="LE18" s="22">
        <f t="shared" si="130"/>
        <v>0</v>
      </c>
      <c r="LF18" s="22">
        <f t="shared" si="130"/>
        <v>0</v>
      </c>
      <c r="LG18" s="22">
        <f t="shared" si="131"/>
        <v>0</v>
      </c>
    </row>
    <row r="19" spans="1:319" x14ac:dyDescent="0.3">
      <c r="A19" s="27" t="s">
        <v>124</v>
      </c>
      <c r="B19" s="19"/>
      <c r="C19" s="19"/>
      <c r="D19" s="20">
        <f t="shared" si="0"/>
        <v>0</v>
      </c>
      <c r="E19" s="19"/>
      <c r="F19" s="19"/>
      <c r="G19" s="20">
        <f t="shared" si="1"/>
        <v>0</v>
      </c>
      <c r="H19" s="19"/>
      <c r="I19" s="19"/>
      <c r="J19" s="20">
        <f t="shared" si="2"/>
        <v>0</v>
      </c>
      <c r="K19" s="19"/>
      <c r="L19" s="19"/>
      <c r="M19" s="20">
        <f t="shared" si="3"/>
        <v>0</v>
      </c>
      <c r="N19" s="19"/>
      <c r="O19" s="19"/>
      <c r="P19" s="20">
        <f t="shared" si="4"/>
        <v>0</v>
      </c>
      <c r="Q19" s="19"/>
      <c r="R19" s="19"/>
      <c r="S19" s="20">
        <f t="shared" si="5"/>
        <v>0</v>
      </c>
      <c r="T19" s="19"/>
      <c r="U19" s="19"/>
      <c r="V19" s="20">
        <f t="shared" si="6"/>
        <v>0</v>
      </c>
      <c r="W19" s="19"/>
      <c r="X19" s="19"/>
      <c r="Y19" s="20">
        <f t="shared" si="7"/>
        <v>0</v>
      </c>
      <c r="Z19" s="19"/>
      <c r="AA19" s="19"/>
      <c r="AB19" s="20">
        <f t="shared" si="8"/>
        <v>0</v>
      </c>
      <c r="AC19" s="19"/>
      <c r="AD19" s="19"/>
      <c r="AE19" s="20">
        <f t="shared" si="9"/>
        <v>0</v>
      </c>
      <c r="AF19" s="19"/>
      <c r="AG19" s="19"/>
      <c r="AH19" s="20">
        <f t="shared" si="10"/>
        <v>0</v>
      </c>
      <c r="AI19" s="19"/>
      <c r="AJ19" s="19"/>
      <c r="AK19" s="20">
        <f t="shared" si="11"/>
        <v>0</v>
      </c>
      <c r="AL19" s="20">
        <f t="shared" si="12"/>
        <v>0</v>
      </c>
      <c r="AM19" s="20">
        <f t="shared" si="12"/>
        <v>0</v>
      </c>
      <c r="AN19" s="20">
        <f t="shared" si="13"/>
        <v>0</v>
      </c>
      <c r="AO19" s="19"/>
      <c r="AP19" s="19"/>
      <c r="AQ19" s="20">
        <f t="shared" si="14"/>
        <v>0</v>
      </c>
      <c r="AR19" s="19"/>
      <c r="AS19" s="19"/>
      <c r="AT19" s="20">
        <f t="shared" si="15"/>
        <v>0</v>
      </c>
      <c r="AU19" s="19"/>
      <c r="AV19" s="19"/>
      <c r="AW19" s="20">
        <f t="shared" si="16"/>
        <v>0</v>
      </c>
      <c r="AX19" s="19"/>
      <c r="AY19" s="19"/>
      <c r="AZ19" s="20">
        <f t="shared" si="17"/>
        <v>0</v>
      </c>
      <c r="BA19" s="19"/>
      <c r="BB19" s="19"/>
      <c r="BC19" s="20">
        <f t="shared" si="18"/>
        <v>0</v>
      </c>
      <c r="BD19" s="19"/>
      <c r="BE19" s="19"/>
      <c r="BF19" s="20">
        <f t="shared" si="19"/>
        <v>0</v>
      </c>
      <c r="BG19" s="20">
        <f t="shared" si="20"/>
        <v>0</v>
      </c>
      <c r="BH19" s="20">
        <f t="shared" si="20"/>
        <v>0</v>
      </c>
      <c r="BI19" s="20">
        <f t="shared" si="21"/>
        <v>0</v>
      </c>
      <c r="BJ19" s="19"/>
      <c r="BK19" s="19"/>
      <c r="BL19" s="20">
        <f t="shared" si="22"/>
        <v>0</v>
      </c>
      <c r="BM19" s="19"/>
      <c r="BN19" s="19"/>
      <c r="BO19" s="20">
        <f t="shared" si="23"/>
        <v>0</v>
      </c>
      <c r="BP19" s="19"/>
      <c r="BQ19" s="19"/>
      <c r="BR19" s="20">
        <f t="shared" si="24"/>
        <v>0</v>
      </c>
      <c r="BS19" s="19"/>
      <c r="BT19" s="19"/>
      <c r="BU19" s="20">
        <f t="shared" si="25"/>
        <v>0</v>
      </c>
      <c r="BV19" s="19"/>
      <c r="BW19" s="19"/>
      <c r="BX19" s="20">
        <f t="shared" si="26"/>
        <v>0</v>
      </c>
      <c r="BY19" s="19"/>
      <c r="BZ19" s="19"/>
      <c r="CA19" s="20">
        <f t="shared" si="27"/>
        <v>0</v>
      </c>
      <c r="CB19" s="20">
        <f t="shared" si="28"/>
        <v>0</v>
      </c>
      <c r="CC19" s="20">
        <f t="shared" si="28"/>
        <v>0</v>
      </c>
      <c r="CD19" s="20">
        <f t="shared" si="29"/>
        <v>0</v>
      </c>
      <c r="CE19" s="19"/>
      <c r="CF19" s="19"/>
      <c r="CG19" s="20">
        <f t="shared" si="30"/>
        <v>0</v>
      </c>
      <c r="CH19" s="19"/>
      <c r="CI19" s="19"/>
      <c r="CJ19" s="20">
        <f t="shared" si="31"/>
        <v>0</v>
      </c>
      <c r="CK19" s="19"/>
      <c r="CL19" s="19"/>
      <c r="CM19" s="20">
        <f t="shared" si="32"/>
        <v>0</v>
      </c>
      <c r="CN19" s="20">
        <f t="shared" si="33"/>
        <v>0</v>
      </c>
      <c r="CO19" s="20">
        <f t="shared" si="33"/>
        <v>0</v>
      </c>
      <c r="CP19" s="20">
        <f t="shared" si="34"/>
        <v>0</v>
      </c>
      <c r="CQ19" s="19"/>
      <c r="CR19" s="19"/>
      <c r="CS19" s="20">
        <f t="shared" si="35"/>
        <v>0</v>
      </c>
      <c r="CT19" s="19"/>
      <c r="CU19" s="19"/>
      <c r="CV19" s="20">
        <f t="shared" si="36"/>
        <v>0</v>
      </c>
      <c r="CW19" s="19"/>
      <c r="CX19" s="19"/>
      <c r="CY19" s="20">
        <f t="shared" si="37"/>
        <v>0</v>
      </c>
      <c r="CZ19" s="20">
        <f t="shared" si="38"/>
        <v>0</v>
      </c>
      <c r="DA19" s="20">
        <f t="shared" si="38"/>
        <v>0</v>
      </c>
      <c r="DB19" s="20">
        <f t="shared" si="39"/>
        <v>0</v>
      </c>
      <c r="DC19" s="20">
        <f t="shared" si="40"/>
        <v>0</v>
      </c>
      <c r="DD19" s="20">
        <f t="shared" si="40"/>
        <v>0</v>
      </c>
      <c r="DE19" s="20">
        <f t="shared" si="41"/>
        <v>0</v>
      </c>
      <c r="DF19" s="19"/>
      <c r="DG19" s="19"/>
      <c r="DH19" s="20">
        <f t="shared" si="42"/>
        <v>0</v>
      </c>
      <c r="DI19" s="19"/>
      <c r="DJ19" s="19"/>
      <c r="DK19" s="20">
        <f t="shared" si="43"/>
        <v>0</v>
      </c>
      <c r="DL19" s="20">
        <f t="shared" si="44"/>
        <v>0</v>
      </c>
      <c r="DM19" s="20">
        <f t="shared" si="44"/>
        <v>0</v>
      </c>
      <c r="DN19" s="20">
        <f t="shared" si="45"/>
        <v>0</v>
      </c>
      <c r="DO19" s="19"/>
      <c r="DP19" s="19"/>
      <c r="DQ19" s="20">
        <f t="shared" si="46"/>
        <v>0</v>
      </c>
      <c r="DR19" s="19"/>
      <c r="DS19" s="19"/>
      <c r="DT19" s="20">
        <f t="shared" si="47"/>
        <v>0</v>
      </c>
      <c r="DU19" s="20">
        <f t="shared" si="48"/>
        <v>0</v>
      </c>
      <c r="DV19" s="20">
        <f t="shared" si="48"/>
        <v>0</v>
      </c>
      <c r="DW19" s="20">
        <f t="shared" si="49"/>
        <v>0</v>
      </c>
      <c r="DX19" s="20">
        <f t="shared" si="50"/>
        <v>0</v>
      </c>
      <c r="DY19" s="20">
        <f t="shared" si="50"/>
        <v>0</v>
      </c>
      <c r="DZ19" s="20">
        <f t="shared" si="51"/>
        <v>0</v>
      </c>
      <c r="EA19" s="19"/>
      <c r="EB19" s="19"/>
      <c r="EC19" s="20">
        <f t="shared" si="52"/>
        <v>0</v>
      </c>
      <c r="ED19" s="19"/>
      <c r="EE19" s="19"/>
      <c r="EF19" s="20">
        <f t="shared" si="53"/>
        <v>0</v>
      </c>
      <c r="EG19" s="19"/>
      <c r="EH19" s="19"/>
      <c r="EI19" s="20">
        <f t="shared" si="54"/>
        <v>0</v>
      </c>
      <c r="EJ19" s="19"/>
      <c r="EK19" s="19"/>
      <c r="EL19" s="20">
        <f t="shared" si="55"/>
        <v>0</v>
      </c>
      <c r="EM19" s="20">
        <f t="shared" si="56"/>
        <v>0</v>
      </c>
      <c r="EN19" s="20">
        <f t="shared" si="56"/>
        <v>0</v>
      </c>
      <c r="EO19" s="20">
        <f t="shared" si="57"/>
        <v>0</v>
      </c>
      <c r="EP19" s="19"/>
      <c r="EQ19" s="19"/>
      <c r="ER19" s="20">
        <f t="shared" si="58"/>
        <v>0</v>
      </c>
      <c r="ES19" s="19"/>
      <c r="ET19" s="19"/>
      <c r="EU19" s="20">
        <f t="shared" si="59"/>
        <v>0</v>
      </c>
      <c r="EV19" s="19"/>
      <c r="EW19" s="19"/>
      <c r="EX19" s="20">
        <f t="shared" si="60"/>
        <v>0</v>
      </c>
      <c r="EY19" s="19"/>
      <c r="EZ19" s="19"/>
      <c r="FA19" s="20">
        <f t="shared" si="61"/>
        <v>0</v>
      </c>
      <c r="FB19" s="20">
        <f t="shared" si="62"/>
        <v>0</v>
      </c>
      <c r="FC19" s="20">
        <f t="shared" si="62"/>
        <v>0</v>
      </c>
      <c r="FD19" s="20">
        <f t="shared" si="63"/>
        <v>0</v>
      </c>
      <c r="FE19" s="19"/>
      <c r="FF19" s="19"/>
      <c r="FG19" s="20">
        <f t="shared" si="64"/>
        <v>0</v>
      </c>
      <c r="FH19" s="19"/>
      <c r="FI19" s="19"/>
      <c r="FJ19" s="20">
        <f t="shared" si="65"/>
        <v>0</v>
      </c>
      <c r="FK19" s="19"/>
      <c r="FL19" s="19"/>
      <c r="FM19" s="20">
        <f t="shared" si="66"/>
        <v>0</v>
      </c>
      <c r="FN19" s="20">
        <f t="shared" si="67"/>
        <v>0</v>
      </c>
      <c r="FO19" s="20">
        <f t="shared" si="67"/>
        <v>0</v>
      </c>
      <c r="FP19" s="20">
        <f t="shared" si="68"/>
        <v>0</v>
      </c>
      <c r="FQ19" s="19"/>
      <c r="FR19" s="19"/>
      <c r="FS19" s="20">
        <f t="shared" si="69"/>
        <v>0</v>
      </c>
      <c r="FT19" s="19"/>
      <c r="FU19" s="19"/>
      <c r="FV19" s="20">
        <f t="shared" si="70"/>
        <v>0</v>
      </c>
      <c r="FW19" s="19"/>
      <c r="FX19" s="19"/>
      <c r="FY19" s="20">
        <f t="shared" si="71"/>
        <v>0</v>
      </c>
      <c r="FZ19" s="20">
        <f t="shared" si="72"/>
        <v>0</v>
      </c>
      <c r="GA19" s="20">
        <f t="shared" si="72"/>
        <v>0</v>
      </c>
      <c r="GB19" s="20">
        <f t="shared" si="73"/>
        <v>0</v>
      </c>
      <c r="GC19" s="19"/>
      <c r="GD19" s="19"/>
      <c r="GE19" s="20">
        <f t="shared" si="74"/>
        <v>0</v>
      </c>
      <c r="GF19" s="19"/>
      <c r="GG19" s="19"/>
      <c r="GH19" s="20">
        <f t="shared" si="75"/>
        <v>0</v>
      </c>
      <c r="GI19" s="19"/>
      <c r="GJ19" s="19"/>
      <c r="GK19" s="20">
        <f t="shared" si="76"/>
        <v>0</v>
      </c>
      <c r="GL19" s="19"/>
      <c r="GM19" s="19"/>
      <c r="GN19" s="20">
        <f t="shared" si="77"/>
        <v>0</v>
      </c>
      <c r="GO19" s="20">
        <f t="shared" si="78"/>
        <v>0</v>
      </c>
      <c r="GP19" s="20">
        <f t="shared" si="78"/>
        <v>0</v>
      </c>
      <c r="GQ19" s="20">
        <f t="shared" si="79"/>
        <v>0</v>
      </c>
      <c r="GR19" s="19"/>
      <c r="GS19" s="19"/>
      <c r="GT19" s="20">
        <f t="shared" si="80"/>
        <v>0</v>
      </c>
      <c r="GU19" s="19"/>
      <c r="GV19" s="19"/>
      <c r="GW19" s="20">
        <f t="shared" si="81"/>
        <v>0</v>
      </c>
      <c r="GX19" s="20">
        <f t="shared" si="82"/>
        <v>0</v>
      </c>
      <c r="GY19" s="20">
        <f t="shared" si="82"/>
        <v>0</v>
      </c>
      <c r="GZ19" s="20">
        <f t="shared" si="83"/>
        <v>0</v>
      </c>
      <c r="HA19" s="19"/>
      <c r="HB19" s="19"/>
      <c r="HC19" s="20">
        <f t="shared" si="84"/>
        <v>0</v>
      </c>
      <c r="HD19" s="19"/>
      <c r="HE19" s="19"/>
      <c r="HF19" s="20">
        <f t="shared" si="85"/>
        <v>0</v>
      </c>
      <c r="HG19" s="19"/>
      <c r="HH19" s="19"/>
      <c r="HI19" s="20">
        <f t="shared" si="86"/>
        <v>0</v>
      </c>
      <c r="HJ19" s="19"/>
      <c r="HK19" s="19"/>
      <c r="HL19" s="20">
        <f t="shared" si="87"/>
        <v>0</v>
      </c>
      <c r="HM19" s="20">
        <f t="shared" si="88"/>
        <v>0</v>
      </c>
      <c r="HN19" s="20">
        <f t="shared" si="88"/>
        <v>0</v>
      </c>
      <c r="HO19" s="20">
        <f t="shared" si="89"/>
        <v>0</v>
      </c>
      <c r="HP19" s="19"/>
      <c r="HQ19" s="19"/>
      <c r="HR19" s="20">
        <f t="shared" si="90"/>
        <v>0</v>
      </c>
      <c r="HS19" s="19"/>
      <c r="HT19" s="19"/>
      <c r="HU19" s="20">
        <f t="shared" si="91"/>
        <v>0</v>
      </c>
      <c r="HV19" s="19"/>
      <c r="HW19" s="19"/>
      <c r="HX19" s="20">
        <f t="shared" si="92"/>
        <v>0</v>
      </c>
      <c r="HY19" s="19"/>
      <c r="HZ19" s="19"/>
      <c r="IA19" s="20">
        <f t="shared" si="93"/>
        <v>0</v>
      </c>
      <c r="IB19" s="20">
        <f t="shared" si="94"/>
        <v>0</v>
      </c>
      <c r="IC19" s="20">
        <f t="shared" si="94"/>
        <v>0</v>
      </c>
      <c r="ID19" s="20">
        <f t="shared" si="95"/>
        <v>0</v>
      </c>
      <c r="IE19" s="20">
        <f t="shared" si="96"/>
        <v>0</v>
      </c>
      <c r="IF19" s="20">
        <f t="shared" si="96"/>
        <v>0</v>
      </c>
      <c r="IG19" s="20">
        <f t="shared" si="97"/>
        <v>0</v>
      </c>
      <c r="IH19" s="19"/>
      <c r="II19" s="19"/>
      <c r="IJ19" s="20">
        <f t="shared" si="98"/>
        <v>0</v>
      </c>
      <c r="IK19" s="19"/>
      <c r="IL19" s="19"/>
      <c r="IM19" s="20">
        <f t="shared" si="99"/>
        <v>0</v>
      </c>
      <c r="IN19" s="19"/>
      <c r="IO19" s="19"/>
      <c r="IP19" s="20">
        <f t="shared" si="100"/>
        <v>0</v>
      </c>
      <c r="IQ19" s="20">
        <f t="shared" si="101"/>
        <v>0</v>
      </c>
      <c r="IR19" s="20">
        <f t="shared" si="101"/>
        <v>0</v>
      </c>
      <c r="IS19" s="20">
        <f t="shared" si="102"/>
        <v>0</v>
      </c>
      <c r="IT19" s="20">
        <f t="shared" si="103"/>
        <v>0</v>
      </c>
      <c r="IU19" s="20">
        <f t="shared" si="103"/>
        <v>0</v>
      </c>
      <c r="IV19" s="20">
        <f t="shared" si="104"/>
        <v>0</v>
      </c>
      <c r="IW19" s="19"/>
      <c r="IX19" s="19"/>
      <c r="IY19" s="20">
        <f t="shared" si="105"/>
        <v>0</v>
      </c>
      <c r="IZ19" s="19"/>
      <c r="JA19" s="19"/>
      <c r="JB19" s="20">
        <f t="shared" si="106"/>
        <v>0</v>
      </c>
      <c r="JC19" s="19"/>
      <c r="JD19" s="19"/>
      <c r="JE19" s="20">
        <f t="shared" si="107"/>
        <v>0</v>
      </c>
      <c r="JF19" s="20">
        <f t="shared" si="108"/>
        <v>0</v>
      </c>
      <c r="JG19" s="20">
        <f t="shared" si="108"/>
        <v>0</v>
      </c>
      <c r="JH19" s="20">
        <f t="shared" si="109"/>
        <v>0</v>
      </c>
      <c r="JI19" s="19"/>
      <c r="JJ19" s="19"/>
      <c r="JK19" s="20">
        <f t="shared" si="110"/>
        <v>0</v>
      </c>
      <c r="JL19" s="19"/>
      <c r="JM19" s="19"/>
      <c r="JN19" s="20">
        <f t="shared" si="111"/>
        <v>0</v>
      </c>
      <c r="JO19" s="19"/>
      <c r="JP19" s="19"/>
      <c r="JQ19" s="20">
        <f t="shared" si="112"/>
        <v>0</v>
      </c>
      <c r="JR19" s="20">
        <f t="shared" si="113"/>
        <v>0</v>
      </c>
      <c r="JS19" s="20">
        <f t="shared" si="113"/>
        <v>0</v>
      </c>
      <c r="JT19" s="20">
        <f t="shared" si="114"/>
        <v>0</v>
      </c>
      <c r="JU19" s="19"/>
      <c r="JV19" s="19"/>
      <c r="JW19" s="20">
        <f t="shared" si="115"/>
        <v>0</v>
      </c>
      <c r="JX19" s="19"/>
      <c r="JY19" s="19"/>
      <c r="JZ19" s="20">
        <f t="shared" si="116"/>
        <v>0</v>
      </c>
      <c r="KA19" s="20">
        <f t="shared" si="117"/>
        <v>0</v>
      </c>
      <c r="KB19" s="20">
        <f t="shared" si="117"/>
        <v>0</v>
      </c>
      <c r="KC19" s="20">
        <f t="shared" si="118"/>
        <v>0</v>
      </c>
      <c r="KD19" s="19"/>
      <c r="KE19" s="19"/>
      <c r="KF19" s="20">
        <f t="shared" si="119"/>
        <v>0</v>
      </c>
      <c r="KG19" s="19"/>
      <c r="KH19" s="19"/>
      <c r="KI19" s="20">
        <f t="shared" si="120"/>
        <v>0</v>
      </c>
      <c r="KJ19" s="19"/>
      <c r="KK19" s="19"/>
      <c r="KL19" s="20">
        <f t="shared" si="121"/>
        <v>0</v>
      </c>
      <c r="KM19" s="19"/>
      <c r="KN19" s="19"/>
      <c r="KO19" s="20">
        <f t="shared" si="122"/>
        <v>0</v>
      </c>
      <c r="KP19" s="19"/>
      <c r="KQ19" s="19"/>
      <c r="KR19" s="20">
        <f t="shared" si="123"/>
        <v>0</v>
      </c>
      <c r="KS19" s="20">
        <f t="shared" si="124"/>
        <v>0</v>
      </c>
      <c r="KT19" s="20">
        <f t="shared" si="124"/>
        <v>0</v>
      </c>
      <c r="KU19" s="20">
        <f t="shared" si="125"/>
        <v>0</v>
      </c>
      <c r="KV19" s="20">
        <f t="shared" si="126"/>
        <v>0</v>
      </c>
      <c r="KW19" s="20">
        <f t="shared" si="126"/>
        <v>0</v>
      </c>
      <c r="KX19" s="20">
        <f t="shared" si="127"/>
        <v>0</v>
      </c>
      <c r="KY19" s="19"/>
      <c r="KZ19" s="19"/>
      <c r="LA19" s="20">
        <f t="shared" si="128"/>
        <v>0</v>
      </c>
      <c r="LB19" s="19"/>
      <c r="LC19" s="19"/>
      <c r="LD19" s="20">
        <f t="shared" si="129"/>
        <v>0</v>
      </c>
      <c r="LE19" s="20">
        <f t="shared" si="130"/>
        <v>0</v>
      </c>
      <c r="LF19" s="20">
        <f t="shared" si="130"/>
        <v>0</v>
      </c>
      <c r="LG19" s="20">
        <f t="shared" si="131"/>
        <v>0</v>
      </c>
    </row>
    <row r="20" spans="1:319" x14ac:dyDescent="0.3">
      <c r="A20" s="27" t="s">
        <v>125</v>
      </c>
      <c r="B20" s="19"/>
      <c r="C20" s="19"/>
      <c r="D20" s="20">
        <f t="shared" si="0"/>
        <v>0</v>
      </c>
      <c r="E20" s="19"/>
      <c r="F20" s="19"/>
      <c r="G20" s="20">
        <f t="shared" si="1"/>
        <v>0</v>
      </c>
      <c r="H20" s="19"/>
      <c r="I20" s="19"/>
      <c r="J20" s="20">
        <f t="shared" si="2"/>
        <v>0</v>
      </c>
      <c r="K20" s="19"/>
      <c r="L20" s="19"/>
      <c r="M20" s="20">
        <f t="shared" si="3"/>
        <v>0</v>
      </c>
      <c r="N20" s="19"/>
      <c r="O20" s="19"/>
      <c r="P20" s="20">
        <f t="shared" si="4"/>
        <v>0</v>
      </c>
      <c r="Q20" s="19"/>
      <c r="R20" s="19"/>
      <c r="S20" s="20">
        <f t="shared" si="5"/>
        <v>0</v>
      </c>
      <c r="T20" s="19"/>
      <c r="U20" s="19"/>
      <c r="V20" s="20">
        <f t="shared" si="6"/>
        <v>0</v>
      </c>
      <c r="W20" s="19"/>
      <c r="X20" s="19"/>
      <c r="Y20" s="20">
        <f t="shared" si="7"/>
        <v>0</v>
      </c>
      <c r="Z20" s="19"/>
      <c r="AA20" s="19"/>
      <c r="AB20" s="20">
        <f t="shared" si="8"/>
        <v>0</v>
      </c>
      <c r="AC20" s="19"/>
      <c r="AD20" s="19"/>
      <c r="AE20" s="20">
        <f t="shared" si="9"/>
        <v>0</v>
      </c>
      <c r="AF20" s="19"/>
      <c r="AG20" s="19"/>
      <c r="AH20" s="20">
        <f t="shared" si="10"/>
        <v>0</v>
      </c>
      <c r="AI20" s="19"/>
      <c r="AJ20" s="19"/>
      <c r="AK20" s="20">
        <f t="shared" si="11"/>
        <v>0</v>
      </c>
      <c r="AL20" s="20">
        <f t="shared" si="12"/>
        <v>0</v>
      </c>
      <c r="AM20" s="20">
        <f t="shared" si="12"/>
        <v>0</v>
      </c>
      <c r="AN20" s="20">
        <f t="shared" si="13"/>
        <v>0</v>
      </c>
      <c r="AO20" s="19"/>
      <c r="AP20" s="19"/>
      <c r="AQ20" s="20">
        <f t="shared" si="14"/>
        <v>0</v>
      </c>
      <c r="AR20" s="19"/>
      <c r="AS20" s="20">
        <f>0</f>
        <v>0</v>
      </c>
      <c r="AT20" s="20">
        <f t="shared" si="15"/>
        <v>0</v>
      </c>
      <c r="AU20" s="19"/>
      <c r="AV20" s="19"/>
      <c r="AW20" s="20">
        <f t="shared" si="16"/>
        <v>0</v>
      </c>
      <c r="AX20" s="19"/>
      <c r="AY20" s="19"/>
      <c r="AZ20" s="20">
        <f t="shared" si="17"/>
        <v>0</v>
      </c>
      <c r="BA20" s="19"/>
      <c r="BB20" s="19"/>
      <c r="BC20" s="20">
        <f t="shared" si="18"/>
        <v>0</v>
      </c>
      <c r="BD20" s="19"/>
      <c r="BE20" s="19"/>
      <c r="BF20" s="20">
        <f t="shared" si="19"/>
        <v>0</v>
      </c>
      <c r="BG20" s="20">
        <f t="shared" si="20"/>
        <v>0</v>
      </c>
      <c r="BH20" s="20">
        <f t="shared" si="20"/>
        <v>0</v>
      </c>
      <c r="BI20" s="20">
        <f t="shared" si="21"/>
        <v>0</v>
      </c>
      <c r="BJ20" s="19"/>
      <c r="BK20" s="19"/>
      <c r="BL20" s="20">
        <f t="shared" si="22"/>
        <v>0</v>
      </c>
      <c r="BM20" s="19"/>
      <c r="BN20" s="19"/>
      <c r="BO20" s="20">
        <f t="shared" si="23"/>
        <v>0</v>
      </c>
      <c r="BP20" s="19"/>
      <c r="BQ20" s="19"/>
      <c r="BR20" s="20">
        <f t="shared" si="24"/>
        <v>0</v>
      </c>
      <c r="BS20" s="19"/>
      <c r="BT20" s="19"/>
      <c r="BU20" s="20">
        <f t="shared" si="25"/>
        <v>0</v>
      </c>
      <c r="BV20" s="19"/>
      <c r="BW20" s="19"/>
      <c r="BX20" s="20">
        <f t="shared" si="26"/>
        <v>0</v>
      </c>
      <c r="BY20" s="19"/>
      <c r="BZ20" s="19"/>
      <c r="CA20" s="20">
        <f t="shared" si="27"/>
        <v>0</v>
      </c>
      <c r="CB20" s="20">
        <f t="shared" si="28"/>
        <v>0</v>
      </c>
      <c r="CC20" s="20">
        <f t="shared" si="28"/>
        <v>0</v>
      </c>
      <c r="CD20" s="20">
        <f t="shared" si="29"/>
        <v>0</v>
      </c>
      <c r="CE20" s="19"/>
      <c r="CF20" s="19"/>
      <c r="CG20" s="20">
        <f t="shared" si="30"/>
        <v>0</v>
      </c>
      <c r="CH20" s="19"/>
      <c r="CI20" s="19"/>
      <c r="CJ20" s="20">
        <f t="shared" si="31"/>
        <v>0</v>
      </c>
      <c r="CK20" s="19"/>
      <c r="CL20" s="19"/>
      <c r="CM20" s="20">
        <f t="shared" si="32"/>
        <v>0</v>
      </c>
      <c r="CN20" s="20">
        <f t="shared" si="33"/>
        <v>0</v>
      </c>
      <c r="CO20" s="20">
        <f t="shared" si="33"/>
        <v>0</v>
      </c>
      <c r="CP20" s="20">
        <f t="shared" si="34"/>
        <v>0</v>
      </c>
      <c r="CQ20" s="19"/>
      <c r="CR20" s="19"/>
      <c r="CS20" s="20">
        <f t="shared" si="35"/>
        <v>0</v>
      </c>
      <c r="CT20" s="19"/>
      <c r="CU20" s="19"/>
      <c r="CV20" s="20">
        <f t="shared" si="36"/>
        <v>0</v>
      </c>
      <c r="CW20" s="19"/>
      <c r="CX20" s="19"/>
      <c r="CY20" s="20">
        <f t="shared" si="37"/>
        <v>0</v>
      </c>
      <c r="CZ20" s="20">
        <f t="shared" si="38"/>
        <v>0</v>
      </c>
      <c r="DA20" s="20">
        <f t="shared" si="38"/>
        <v>0</v>
      </c>
      <c r="DB20" s="20">
        <f t="shared" si="39"/>
        <v>0</v>
      </c>
      <c r="DC20" s="20">
        <f t="shared" si="40"/>
        <v>0</v>
      </c>
      <c r="DD20" s="20">
        <f t="shared" si="40"/>
        <v>0</v>
      </c>
      <c r="DE20" s="20">
        <f t="shared" si="41"/>
        <v>0</v>
      </c>
      <c r="DF20" s="19"/>
      <c r="DG20" s="19"/>
      <c r="DH20" s="20">
        <f t="shared" si="42"/>
        <v>0</v>
      </c>
      <c r="DI20" s="19"/>
      <c r="DJ20" s="19"/>
      <c r="DK20" s="20">
        <f t="shared" si="43"/>
        <v>0</v>
      </c>
      <c r="DL20" s="20">
        <f t="shared" si="44"/>
        <v>0</v>
      </c>
      <c r="DM20" s="20">
        <f t="shared" si="44"/>
        <v>0</v>
      </c>
      <c r="DN20" s="20">
        <f t="shared" si="45"/>
        <v>0</v>
      </c>
      <c r="DO20" s="19"/>
      <c r="DP20" s="19"/>
      <c r="DQ20" s="20">
        <f t="shared" si="46"/>
        <v>0</v>
      </c>
      <c r="DR20" s="19"/>
      <c r="DS20" s="19"/>
      <c r="DT20" s="20">
        <f t="shared" si="47"/>
        <v>0</v>
      </c>
      <c r="DU20" s="20">
        <f t="shared" si="48"/>
        <v>0</v>
      </c>
      <c r="DV20" s="20">
        <f t="shared" si="48"/>
        <v>0</v>
      </c>
      <c r="DW20" s="20">
        <f t="shared" si="49"/>
        <v>0</v>
      </c>
      <c r="DX20" s="20">
        <f t="shared" si="50"/>
        <v>0</v>
      </c>
      <c r="DY20" s="20">
        <f t="shared" si="50"/>
        <v>0</v>
      </c>
      <c r="DZ20" s="20">
        <f t="shared" si="51"/>
        <v>0</v>
      </c>
      <c r="EA20" s="19"/>
      <c r="EB20" s="19"/>
      <c r="EC20" s="20">
        <f t="shared" si="52"/>
        <v>0</v>
      </c>
      <c r="ED20" s="19"/>
      <c r="EE20" s="19"/>
      <c r="EF20" s="20">
        <f t="shared" si="53"/>
        <v>0</v>
      </c>
      <c r="EG20" s="19"/>
      <c r="EH20" s="19"/>
      <c r="EI20" s="20">
        <f t="shared" si="54"/>
        <v>0</v>
      </c>
      <c r="EJ20" s="19"/>
      <c r="EK20" s="19"/>
      <c r="EL20" s="20">
        <f t="shared" si="55"/>
        <v>0</v>
      </c>
      <c r="EM20" s="20">
        <f t="shared" si="56"/>
        <v>0</v>
      </c>
      <c r="EN20" s="20">
        <f t="shared" si="56"/>
        <v>0</v>
      </c>
      <c r="EO20" s="20">
        <f t="shared" si="57"/>
        <v>0</v>
      </c>
      <c r="EP20" s="19"/>
      <c r="EQ20" s="19"/>
      <c r="ER20" s="20">
        <f t="shared" si="58"/>
        <v>0</v>
      </c>
      <c r="ES20" s="19"/>
      <c r="ET20" s="19"/>
      <c r="EU20" s="20">
        <f t="shared" si="59"/>
        <v>0</v>
      </c>
      <c r="EV20" s="19"/>
      <c r="EW20" s="19"/>
      <c r="EX20" s="20">
        <f t="shared" si="60"/>
        <v>0</v>
      </c>
      <c r="EY20" s="19"/>
      <c r="EZ20" s="19"/>
      <c r="FA20" s="20">
        <f t="shared" si="61"/>
        <v>0</v>
      </c>
      <c r="FB20" s="20">
        <f t="shared" si="62"/>
        <v>0</v>
      </c>
      <c r="FC20" s="20">
        <f t="shared" si="62"/>
        <v>0</v>
      </c>
      <c r="FD20" s="20">
        <f t="shared" si="63"/>
        <v>0</v>
      </c>
      <c r="FE20" s="19"/>
      <c r="FF20" s="19"/>
      <c r="FG20" s="20">
        <f t="shared" si="64"/>
        <v>0</v>
      </c>
      <c r="FH20" s="19"/>
      <c r="FI20" s="19"/>
      <c r="FJ20" s="20">
        <f t="shared" si="65"/>
        <v>0</v>
      </c>
      <c r="FK20" s="19"/>
      <c r="FL20" s="19"/>
      <c r="FM20" s="20">
        <f t="shared" si="66"/>
        <v>0</v>
      </c>
      <c r="FN20" s="20">
        <f t="shared" si="67"/>
        <v>0</v>
      </c>
      <c r="FO20" s="20">
        <f t="shared" si="67"/>
        <v>0</v>
      </c>
      <c r="FP20" s="20">
        <f t="shared" si="68"/>
        <v>0</v>
      </c>
      <c r="FQ20" s="19"/>
      <c r="FR20" s="19"/>
      <c r="FS20" s="20">
        <f t="shared" si="69"/>
        <v>0</v>
      </c>
      <c r="FT20" s="19"/>
      <c r="FU20" s="19"/>
      <c r="FV20" s="20">
        <f t="shared" si="70"/>
        <v>0</v>
      </c>
      <c r="FW20" s="19"/>
      <c r="FX20" s="19"/>
      <c r="FY20" s="20">
        <f t="shared" si="71"/>
        <v>0</v>
      </c>
      <c r="FZ20" s="20">
        <f t="shared" si="72"/>
        <v>0</v>
      </c>
      <c r="GA20" s="20">
        <f t="shared" si="72"/>
        <v>0</v>
      </c>
      <c r="GB20" s="20">
        <f t="shared" si="73"/>
        <v>0</v>
      </c>
      <c r="GC20" s="19"/>
      <c r="GD20" s="19"/>
      <c r="GE20" s="20">
        <f t="shared" si="74"/>
        <v>0</v>
      </c>
      <c r="GF20" s="19"/>
      <c r="GG20" s="19"/>
      <c r="GH20" s="20">
        <f t="shared" si="75"/>
        <v>0</v>
      </c>
      <c r="GI20" s="19"/>
      <c r="GJ20" s="19"/>
      <c r="GK20" s="20">
        <f t="shared" si="76"/>
        <v>0</v>
      </c>
      <c r="GL20" s="19"/>
      <c r="GM20" s="19"/>
      <c r="GN20" s="20">
        <f t="shared" si="77"/>
        <v>0</v>
      </c>
      <c r="GO20" s="20">
        <f t="shared" si="78"/>
        <v>0</v>
      </c>
      <c r="GP20" s="20">
        <f t="shared" si="78"/>
        <v>0</v>
      </c>
      <c r="GQ20" s="20">
        <f t="shared" si="79"/>
        <v>0</v>
      </c>
      <c r="GR20" s="19"/>
      <c r="GS20" s="19"/>
      <c r="GT20" s="20">
        <f t="shared" si="80"/>
        <v>0</v>
      </c>
      <c r="GU20" s="19"/>
      <c r="GV20" s="19"/>
      <c r="GW20" s="20">
        <f t="shared" si="81"/>
        <v>0</v>
      </c>
      <c r="GX20" s="20">
        <f t="shared" si="82"/>
        <v>0</v>
      </c>
      <c r="GY20" s="20">
        <f t="shared" si="82"/>
        <v>0</v>
      </c>
      <c r="GZ20" s="20">
        <f t="shared" si="83"/>
        <v>0</v>
      </c>
      <c r="HA20" s="19"/>
      <c r="HB20" s="19"/>
      <c r="HC20" s="20">
        <f t="shared" si="84"/>
        <v>0</v>
      </c>
      <c r="HD20" s="19"/>
      <c r="HE20" s="19"/>
      <c r="HF20" s="20">
        <f t="shared" si="85"/>
        <v>0</v>
      </c>
      <c r="HG20" s="19"/>
      <c r="HH20" s="19"/>
      <c r="HI20" s="20">
        <f t="shared" si="86"/>
        <v>0</v>
      </c>
      <c r="HJ20" s="19"/>
      <c r="HK20" s="19"/>
      <c r="HL20" s="20">
        <f t="shared" si="87"/>
        <v>0</v>
      </c>
      <c r="HM20" s="20">
        <f t="shared" si="88"/>
        <v>0</v>
      </c>
      <c r="HN20" s="20">
        <f t="shared" si="88"/>
        <v>0</v>
      </c>
      <c r="HO20" s="20">
        <f t="shared" si="89"/>
        <v>0</v>
      </c>
      <c r="HP20" s="19"/>
      <c r="HQ20" s="20">
        <f>0</f>
        <v>0</v>
      </c>
      <c r="HR20" s="20">
        <f t="shared" si="90"/>
        <v>0</v>
      </c>
      <c r="HS20" s="19"/>
      <c r="HT20" s="19"/>
      <c r="HU20" s="20">
        <f t="shared" si="91"/>
        <v>0</v>
      </c>
      <c r="HV20" s="19"/>
      <c r="HW20" s="19"/>
      <c r="HX20" s="20">
        <f t="shared" si="92"/>
        <v>0</v>
      </c>
      <c r="HY20" s="19"/>
      <c r="HZ20" s="19"/>
      <c r="IA20" s="20">
        <f t="shared" si="93"/>
        <v>0</v>
      </c>
      <c r="IB20" s="20">
        <f t="shared" si="94"/>
        <v>0</v>
      </c>
      <c r="IC20" s="20">
        <f t="shared" si="94"/>
        <v>0</v>
      </c>
      <c r="ID20" s="20">
        <f t="shared" si="95"/>
        <v>0</v>
      </c>
      <c r="IE20" s="20">
        <f t="shared" si="96"/>
        <v>0</v>
      </c>
      <c r="IF20" s="20">
        <f t="shared" si="96"/>
        <v>0</v>
      </c>
      <c r="IG20" s="20">
        <f t="shared" si="97"/>
        <v>0</v>
      </c>
      <c r="IH20" s="19"/>
      <c r="II20" s="19"/>
      <c r="IJ20" s="20">
        <f t="shared" si="98"/>
        <v>0</v>
      </c>
      <c r="IK20" s="19"/>
      <c r="IL20" s="19"/>
      <c r="IM20" s="20">
        <f t="shared" si="99"/>
        <v>0</v>
      </c>
      <c r="IN20" s="19"/>
      <c r="IO20" s="19"/>
      <c r="IP20" s="20">
        <f t="shared" si="100"/>
        <v>0</v>
      </c>
      <c r="IQ20" s="20">
        <f t="shared" si="101"/>
        <v>0</v>
      </c>
      <c r="IR20" s="20">
        <f t="shared" si="101"/>
        <v>0</v>
      </c>
      <c r="IS20" s="20">
        <f t="shared" si="102"/>
        <v>0</v>
      </c>
      <c r="IT20" s="20">
        <f t="shared" si="103"/>
        <v>0</v>
      </c>
      <c r="IU20" s="20">
        <f t="shared" si="103"/>
        <v>0</v>
      </c>
      <c r="IV20" s="20">
        <f t="shared" si="104"/>
        <v>0</v>
      </c>
      <c r="IW20" s="19"/>
      <c r="IX20" s="20">
        <f>0</f>
        <v>0</v>
      </c>
      <c r="IY20" s="20">
        <f t="shared" si="105"/>
        <v>0</v>
      </c>
      <c r="IZ20" s="19"/>
      <c r="JA20" s="19"/>
      <c r="JB20" s="20">
        <f t="shared" si="106"/>
        <v>0</v>
      </c>
      <c r="JC20" s="19"/>
      <c r="JD20" s="19"/>
      <c r="JE20" s="20">
        <f t="shared" si="107"/>
        <v>0</v>
      </c>
      <c r="JF20" s="20">
        <f t="shared" si="108"/>
        <v>0</v>
      </c>
      <c r="JG20" s="20">
        <f t="shared" si="108"/>
        <v>0</v>
      </c>
      <c r="JH20" s="20">
        <f t="shared" si="109"/>
        <v>0</v>
      </c>
      <c r="JI20" s="19"/>
      <c r="JJ20" s="19"/>
      <c r="JK20" s="20">
        <f t="shared" si="110"/>
        <v>0</v>
      </c>
      <c r="JL20" s="19"/>
      <c r="JM20" s="19"/>
      <c r="JN20" s="20">
        <f t="shared" si="111"/>
        <v>0</v>
      </c>
      <c r="JO20" s="19"/>
      <c r="JP20" s="19"/>
      <c r="JQ20" s="20">
        <f t="shared" si="112"/>
        <v>0</v>
      </c>
      <c r="JR20" s="20">
        <f t="shared" si="113"/>
        <v>0</v>
      </c>
      <c r="JS20" s="20">
        <f t="shared" si="113"/>
        <v>0</v>
      </c>
      <c r="JT20" s="20">
        <f t="shared" si="114"/>
        <v>0</v>
      </c>
      <c r="JU20" s="19"/>
      <c r="JV20" s="19"/>
      <c r="JW20" s="20">
        <f t="shared" si="115"/>
        <v>0</v>
      </c>
      <c r="JX20" s="19"/>
      <c r="JY20" s="19"/>
      <c r="JZ20" s="20">
        <f t="shared" si="116"/>
        <v>0</v>
      </c>
      <c r="KA20" s="20">
        <f t="shared" si="117"/>
        <v>0</v>
      </c>
      <c r="KB20" s="20">
        <f t="shared" si="117"/>
        <v>0</v>
      </c>
      <c r="KC20" s="20">
        <f t="shared" si="118"/>
        <v>0</v>
      </c>
      <c r="KD20" s="19"/>
      <c r="KE20" s="19"/>
      <c r="KF20" s="20">
        <f t="shared" si="119"/>
        <v>0</v>
      </c>
      <c r="KG20" s="19"/>
      <c r="KH20" s="19"/>
      <c r="KI20" s="20">
        <f t="shared" si="120"/>
        <v>0</v>
      </c>
      <c r="KJ20" s="19"/>
      <c r="KK20" s="19"/>
      <c r="KL20" s="20">
        <f t="shared" si="121"/>
        <v>0</v>
      </c>
      <c r="KM20" s="19"/>
      <c r="KN20" s="19"/>
      <c r="KO20" s="20">
        <f t="shared" si="122"/>
        <v>0</v>
      </c>
      <c r="KP20" s="19"/>
      <c r="KQ20" s="19"/>
      <c r="KR20" s="20">
        <f t="shared" si="123"/>
        <v>0</v>
      </c>
      <c r="KS20" s="20">
        <f t="shared" si="124"/>
        <v>0</v>
      </c>
      <c r="KT20" s="20">
        <f t="shared" si="124"/>
        <v>0</v>
      </c>
      <c r="KU20" s="20">
        <f t="shared" si="125"/>
        <v>0</v>
      </c>
      <c r="KV20" s="20">
        <f t="shared" si="126"/>
        <v>0</v>
      </c>
      <c r="KW20" s="20">
        <f t="shared" si="126"/>
        <v>0</v>
      </c>
      <c r="KX20" s="20">
        <f t="shared" si="127"/>
        <v>0</v>
      </c>
      <c r="KY20" s="19"/>
      <c r="KZ20" s="19"/>
      <c r="LA20" s="20">
        <f t="shared" si="128"/>
        <v>0</v>
      </c>
      <c r="LB20" s="19"/>
      <c r="LC20" s="19"/>
      <c r="LD20" s="20">
        <f t="shared" si="129"/>
        <v>0</v>
      </c>
      <c r="LE20" s="20">
        <f t="shared" si="130"/>
        <v>0</v>
      </c>
      <c r="LF20" s="20">
        <f t="shared" si="130"/>
        <v>0</v>
      </c>
      <c r="LG20" s="20">
        <f t="shared" si="131"/>
        <v>0</v>
      </c>
    </row>
    <row r="21" spans="1:319" x14ac:dyDescent="0.3">
      <c r="A21" s="27" t="s">
        <v>126</v>
      </c>
      <c r="B21" s="19"/>
      <c r="C21" s="19"/>
      <c r="D21" s="20">
        <f t="shared" si="0"/>
        <v>0</v>
      </c>
      <c r="E21" s="19"/>
      <c r="F21" s="19"/>
      <c r="G21" s="20">
        <f t="shared" si="1"/>
        <v>0</v>
      </c>
      <c r="H21" s="19"/>
      <c r="I21" s="19"/>
      <c r="J21" s="20">
        <f t="shared" si="2"/>
        <v>0</v>
      </c>
      <c r="K21" s="19"/>
      <c r="L21" s="19"/>
      <c r="M21" s="20">
        <f t="shared" si="3"/>
        <v>0</v>
      </c>
      <c r="N21" s="19"/>
      <c r="O21" s="19"/>
      <c r="P21" s="20">
        <f t="shared" si="4"/>
        <v>0</v>
      </c>
      <c r="Q21" s="19"/>
      <c r="R21" s="19"/>
      <c r="S21" s="20">
        <f t="shared" si="5"/>
        <v>0</v>
      </c>
      <c r="T21" s="19"/>
      <c r="U21" s="19"/>
      <c r="V21" s="20">
        <f t="shared" si="6"/>
        <v>0</v>
      </c>
      <c r="W21" s="19"/>
      <c r="X21" s="19"/>
      <c r="Y21" s="20">
        <f t="shared" si="7"/>
        <v>0</v>
      </c>
      <c r="Z21" s="19"/>
      <c r="AA21" s="19"/>
      <c r="AB21" s="20">
        <f t="shared" si="8"/>
        <v>0</v>
      </c>
      <c r="AC21" s="19"/>
      <c r="AD21" s="19"/>
      <c r="AE21" s="20">
        <f t="shared" si="9"/>
        <v>0</v>
      </c>
      <c r="AF21" s="19"/>
      <c r="AG21" s="19"/>
      <c r="AH21" s="20">
        <f t="shared" si="10"/>
        <v>0</v>
      </c>
      <c r="AI21" s="19"/>
      <c r="AJ21" s="19"/>
      <c r="AK21" s="20">
        <f t="shared" si="11"/>
        <v>0</v>
      </c>
      <c r="AL21" s="20">
        <f t="shared" si="12"/>
        <v>0</v>
      </c>
      <c r="AM21" s="20">
        <f t="shared" si="12"/>
        <v>0</v>
      </c>
      <c r="AN21" s="20">
        <f t="shared" si="13"/>
        <v>0</v>
      </c>
      <c r="AO21" s="19"/>
      <c r="AP21" s="19"/>
      <c r="AQ21" s="20">
        <f t="shared" si="14"/>
        <v>0</v>
      </c>
      <c r="AR21" s="19"/>
      <c r="AS21" s="20">
        <f>1666.67</f>
        <v>1666.67</v>
      </c>
      <c r="AT21" s="20">
        <f t="shared" si="15"/>
        <v>-1666.67</v>
      </c>
      <c r="AU21" s="19"/>
      <c r="AV21" s="19"/>
      <c r="AW21" s="20">
        <f t="shared" si="16"/>
        <v>0</v>
      </c>
      <c r="AX21" s="19"/>
      <c r="AY21" s="19"/>
      <c r="AZ21" s="20">
        <f t="shared" si="17"/>
        <v>0</v>
      </c>
      <c r="BA21" s="19"/>
      <c r="BB21" s="19"/>
      <c r="BC21" s="20">
        <f t="shared" si="18"/>
        <v>0</v>
      </c>
      <c r="BD21" s="19"/>
      <c r="BE21" s="19"/>
      <c r="BF21" s="20">
        <f t="shared" si="19"/>
        <v>0</v>
      </c>
      <c r="BG21" s="20">
        <f t="shared" si="20"/>
        <v>0</v>
      </c>
      <c r="BH21" s="20">
        <f t="shared" si="20"/>
        <v>0</v>
      </c>
      <c r="BI21" s="20">
        <f t="shared" si="21"/>
        <v>0</v>
      </c>
      <c r="BJ21" s="19"/>
      <c r="BK21" s="19"/>
      <c r="BL21" s="20">
        <f t="shared" si="22"/>
        <v>0</v>
      </c>
      <c r="BM21" s="19"/>
      <c r="BN21" s="19"/>
      <c r="BO21" s="20">
        <f t="shared" si="23"/>
        <v>0</v>
      </c>
      <c r="BP21" s="19"/>
      <c r="BQ21" s="19"/>
      <c r="BR21" s="20">
        <f t="shared" si="24"/>
        <v>0</v>
      </c>
      <c r="BS21" s="19"/>
      <c r="BT21" s="19"/>
      <c r="BU21" s="20">
        <f t="shared" si="25"/>
        <v>0</v>
      </c>
      <c r="BV21" s="19"/>
      <c r="BW21" s="19"/>
      <c r="BX21" s="20">
        <f t="shared" si="26"/>
        <v>0</v>
      </c>
      <c r="BY21" s="19"/>
      <c r="BZ21" s="19"/>
      <c r="CA21" s="20">
        <f t="shared" si="27"/>
        <v>0</v>
      </c>
      <c r="CB21" s="20">
        <f t="shared" si="28"/>
        <v>0</v>
      </c>
      <c r="CC21" s="20">
        <f t="shared" si="28"/>
        <v>0</v>
      </c>
      <c r="CD21" s="20">
        <f t="shared" si="29"/>
        <v>0</v>
      </c>
      <c r="CE21" s="19"/>
      <c r="CF21" s="19"/>
      <c r="CG21" s="20">
        <f t="shared" si="30"/>
        <v>0</v>
      </c>
      <c r="CH21" s="19"/>
      <c r="CI21" s="19"/>
      <c r="CJ21" s="20">
        <f t="shared" si="31"/>
        <v>0</v>
      </c>
      <c r="CK21" s="19"/>
      <c r="CL21" s="19"/>
      <c r="CM21" s="20">
        <f t="shared" si="32"/>
        <v>0</v>
      </c>
      <c r="CN21" s="20">
        <f t="shared" si="33"/>
        <v>0</v>
      </c>
      <c r="CO21" s="20">
        <f t="shared" si="33"/>
        <v>0</v>
      </c>
      <c r="CP21" s="20">
        <f t="shared" si="34"/>
        <v>0</v>
      </c>
      <c r="CQ21" s="19"/>
      <c r="CR21" s="19"/>
      <c r="CS21" s="20">
        <f t="shared" si="35"/>
        <v>0</v>
      </c>
      <c r="CT21" s="19"/>
      <c r="CU21" s="19"/>
      <c r="CV21" s="20">
        <f t="shared" si="36"/>
        <v>0</v>
      </c>
      <c r="CW21" s="19"/>
      <c r="CX21" s="19"/>
      <c r="CY21" s="20">
        <f t="shared" si="37"/>
        <v>0</v>
      </c>
      <c r="CZ21" s="20">
        <f t="shared" si="38"/>
        <v>0</v>
      </c>
      <c r="DA21" s="20">
        <f t="shared" si="38"/>
        <v>0</v>
      </c>
      <c r="DB21" s="20">
        <f t="shared" si="39"/>
        <v>0</v>
      </c>
      <c r="DC21" s="20">
        <f t="shared" si="40"/>
        <v>0</v>
      </c>
      <c r="DD21" s="20">
        <f t="shared" si="40"/>
        <v>1666.67</v>
      </c>
      <c r="DE21" s="20">
        <f t="shared" si="41"/>
        <v>-1666.67</v>
      </c>
      <c r="DF21" s="19"/>
      <c r="DG21" s="19"/>
      <c r="DH21" s="20">
        <f t="shared" si="42"/>
        <v>0</v>
      </c>
      <c r="DI21" s="19"/>
      <c r="DJ21" s="19"/>
      <c r="DK21" s="20">
        <f t="shared" si="43"/>
        <v>0</v>
      </c>
      <c r="DL21" s="20">
        <f t="shared" si="44"/>
        <v>0</v>
      </c>
      <c r="DM21" s="20">
        <f t="shared" si="44"/>
        <v>0</v>
      </c>
      <c r="DN21" s="20">
        <f t="shared" si="45"/>
        <v>0</v>
      </c>
      <c r="DO21" s="19"/>
      <c r="DP21" s="19"/>
      <c r="DQ21" s="20">
        <f t="shared" si="46"/>
        <v>0</v>
      </c>
      <c r="DR21" s="19"/>
      <c r="DS21" s="19"/>
      <c r="DT21" s="20">
        <f t="shared" si="47"/>
        <v>0</v>
      </c>
      <c r="DU21" s="20">
        <f t="shared" si="48"/>
        <v>0</v>
      </c>
      <c r="DV21" s="20">
        <f t="shared" si="48"/>
        <v>0</v>
      </c>
      <c r="DW21" s="20">
        <f t="shared" si="49"/>
        <v>0</v>
      </c>
      <c r="DX21" s="20">
        <f t="shared" si="50"/>
        <v>0</v>
      </c>
      <c r="DY21" s="20">
        <f t="shared" si="50"/>
        <v>1666.67</v>
      </c>
      <c r="DZ21" s="20">
        <f t="shared" si="51"/>
        <v>-1666.67</v>
      </c>
      <c r="EA21" s="19"/>
      <c r="EB21" s="19"/>
      <c r="EC21" s="20">
        <f t="shared" si="52"/>
        <v>0</v>
      </c>
      <c r="ED21" s="19"/>
      <c r="EE21" s="19"/>
      <c r="EF21" s="20">
        <f t="shared" si="53"/>
        <v>0</v>
      </c>
      <c r="EG21" s="19"/>
      <c r="EH21" s="19"/>
      <c r="EI21" s="20">
        <f t="shared" si="54"/>
        <v>0</v>
      </c>
      <c r="EJ21" s="19"/>
      <c r="EK21" s="19"/>
      <c r="EL21" s="20">
        <f t="shared" si="55"/>
        <v>0</v>
      </c>
      <c r="EM21" s="20">
        <f t="shared" si="56"/>
        <v>0</v>
      </c>
      <c r="EN21" s="20">
        <f t="shared" si="56"/>
        <v>0</v>
      </c>
      <c r="EO21" s="20">
        <f t="shared" si="57"/>
        <v>0</v>
      </c>
      <c r="EP21" s="19"/>
      <c r="EQ21" s="19"/>
      <c r="ER21" s="20">
        <f t="shared" si="58"/>
        <v>0</v>
      </c>
      <c r="ES21" s="19"/>
      <c r="ET21" s="19"/>
      <c r="EU21" s="20">
        <f t="shared" si="59"/>
        <v>0</v>
      </c>
      <c r="EV21" s="19"/>
      <c r="EW21" s="19"/>
      <c r="EX21" s="20">
        <f t="shared" si="60"/>
        <v>0</v>
      </c>
      <c r="EY21" s="19"/>
      <c r="EZ21" s="19"/>
      <c r="FA21" s="20">
        <f t="shared" si="61"/>
        <v>0</v>
      </c>
      <c r="FB21" s="20">
        <f t="shared" si="62"/>
        <v>0</v>
      </c>
      <c r="FC21" s="20">
        <f t="shared" si="62"/>
        <v>0</v>
      </c>
      <c r="FD21" s="20">
        <f t="shared" si="63"/>
        <v>0</v>
      </c>
      <c r="FE21" s="19"/>
      <c r="FF21" s="19"/>
      <c r="FG21" s="20">
        <f t="shared" si="64"/>
        <v>0</v>
      </c>
      <c r="FH21" s="19"/>
      <c r="FI21" s="19"/>
      <c r="FJ21" s="20">
        <f t="shared" si="65"/>
        <v>0</v>
      </c>
      <c r="FK21" s="19"/>
      <c r="FL21" s="19"/>
      <c r="FM21" s="20">
        <f t="shared" si="66"/>
        <v>0</v>
      </c>
      <c r="FN21" s="20">
        <f t="shared" si="67"/>
        <v>0</v>
      </c>
      <c r="FO21" s="20">
        <f t="shared" si="67"/>
        <v>0</v>
      </c>
      <c r="FP21" s="20">
        <f t="shared" si="68"/>
        <v>0</v>
      </c>
      <c r="FQ21" s="19"/>
      <c r="FR21" s="19"/>
      <c r="FS21" s="20">
        <f t="shared" si="69"/>
        <v>0</v>
      </c>
      <c r="FT21" s="19"/>
      <c r="FU21" s="19"/>
      <c r="FV21" s="20">
        <f t="shared" si="70"/>
        <v>0</v>
      </c>
      <c r="FW21" s="19"/>
      <c r="FX21" s="19"/>
      <c r="FY21" s="20">
        <f t="shared" si="71"/>
        <v>0</v>
      </c>
      <c r="FZ21" s="20">
        <f t="shared" si="72"/>
        <v>0</v>
      </c>
      <c r="GA21" s="20">
        <f t="shared" si="72"/>
        <v>0</v>
      </c>
      <c r="GB21" s="20">
        <f t="shared" si="73"/>
        <v>0</v>
      </c>
      <c r="GC21" s="19"/>
      <c r="GD21" s="19"/>
      <c r="GE21" s="20">
        <f t="shared" si="74"/>
        <v>0</v>
      </c>
      <c r="GF21" s="19"/>
      <c r="GG21" s="19"/>
      <c r="GH21" s="20">
        <f t="shared" si="75"/>
        <v>0</v>
      </c>
      <c r="GI21" s="19"/>
      <c r="GJ21" s="19"/>
      <c r="GK21" s="20">
        <f t="shared" si="76"/>
        <v>0</v>
      </c>
      <c r="GL21" s="19"/>
      <c r="GM21" s="19"/>
      <c r="GN21" s="20">
        <f t="shared" si="77"/>
        <v>0</v>
      </c>
      <c r="GO21" s="20">
        <f t="shared" si="78"/>
        <v>0</v>
      </c>
      <c r="GP21" s="20">
        <f t="shared" si="78"/>
        <v>0</v>
      </c>
      <c r="GQ21" s="20">
        <f t="shared" si="79"/>
        <v>0</v>
      </c>
      <c r="GR21" s="19"/>
      <c r="GS21" s="19"/>
      <c r="GT21" s="20">
        <f t="shared" si="80"/>
        <v>0</v>
      </c>
      <c r="GU21" s="19"/>
      <c r="GV21" s="19"/>
      <c r="GW21" s="20">
        <f t="shared" si="81"/>
        <v>0</v>
      </c>
      <c r="GX21" s="20">
        <f t="shared" si="82"/>
        <v>0</v>
      </c>
      <c r="GY21" s="20">
        <f t="shared" si="82"/>
        <v>0</v>
      </c>
      <c r="GZ21" s="20">
        <f t="shared" si="83"/>
        <v>0</v>
      </c>
      <c r="HA21" s="19"/>
      <c r="HB21" s="19"/>
      <c r="HC21" s="20">
        <f t="shared" si="84"/>
        <v>0</v>
      </c>
      <c r="HD21" s="19"/>
      <c r="HE21" s="19"/>
      <c r="HF21" s="20">
        <f t="shared" si="85"/>
        <v>0</v>
      </c>
      <c r="HG21" s="19"/>
      <c r="HH21" s="19"/>
      <c r="HI21" s="20">
        <f t="shared" si="86"/>
        <v>0</v>
      </c>
      <c r="HJ21" s="19"/>
      <c r="HK21" s="19"/>
      <c r="HL21" s="20">
        <f t="shared" si="87"/>
        <v>0</v>
      </c>
      <c r="HM21" s="20">
        <f t="shared" si="88"/>
        <v>0</v>
      </c>
      <c r="HN21" s="20">
        <f t="shared" si="88"/>
        <v>0</v>
      </c>
      <c r="HO21" s="20">
        <f t="shared" si="89"/>
        <v>0</v>
      </c>
      <c r="HP21" s="20">
        <f>1666.67</f>
        <v>1666.67</v>
      </c>
      <c r="HQ21" s="20">
        <f>1666.67</f>
        <v>1666.67</v>
      </c>
      <c r="HR21" s="20">
        <f t="shared" si="90"/>
        <v>0</v>
      </c>
      <c r="HS21" s="19"/>
      <c r="HT21" s="19"/>
      <c r="HU21" s="20">
        <f t="shared" si="91"/>
        <v>0</v>
      </c>
      <c r="HV21" s="19"/>
      <c r="HW21" s="19"/>
      <c r="HX21" s="20">
        <f t="shared" si="92"/>
        <v>0</v>
      </c>
      <c r="HY21" s="19"/>
      <c r="HZ21" s="19"/>
      <c r="IA21" s="20">
        <f t="shared" si="93"/>
        <v>0</v>
      </c>
      <c r="IB21" s="20">
        <f t="shared" si="94"/>
        <v>0</v>
      </c>
      <c r="IC21" s="20">
        <f t="shared" si="94"/>
        <v>0</v>
      </c>
      <c r="ID21" s="20">
        <f t="shared" si="95"/>
        <v>0</v>
      </c>
      <c r="IE21" s="20">
        <f t="shared" si="96"/>
        <v>1666.67</v>
      </c>
      <c r="IF21" s="20">
        <f t="shared" si="96"/>
        <v>1666.67</v>
      </c>
      <c r="IG21" s="20">
        <f t="shared" si="97"/>
        <v>0</v>
      </c>
      <c r="IH21" s="19"/>
      <c r="II21" s="19"/>
      <c r="IJ21" s="20">
        <f t="shared" si="98"/>
        <v>0</v>
      </c>
      <c r="IK21" s="19"/>
      <c r="IL21" s="19"/>
      <c r="IM21" s="20">
        <f t="shared" si="99"/>
        <v>0</v>
      </c>
      <c r="IN21" s="19"/>
      <c r="IO21" s="19"/>
      <c r="IP21" s="20">
        <f t="shared" si="100"/>
        <v>0</v>
      </c>
      <c r="IQ21" s="20">
        <f t="shared" si="101"/>
        <v>0</v>
      </c>
      <c r="IR21" s="20">
        <f t="shared" si="101"/>
        <v>0</v>
      </c>
      <c r="IS21" s="20">
        <f t="shared" si="102"/>
        <v>0</v>
      </c>
      <c r="IT21" s="20">
        <f t="shared" si="103"/>
        <v>1666.67</v>
      </c>
      <c r="IU21" s="20">
        <f t="shared" si="103"/>
        <v>1666.67</v>
      </c>
      <c r="IV21" s="20">
        <f t="shared" si="104"/>
        <v>0</v>
      </c>
      <c r="IW21" s="20">
        <f>1011.16</f>
        <v>1011.16</v>
      </c>
      <c r="IX21" s="20">
        <f>816.67</f>
        <v>816.67</v>
      </c>
      <c r="IY21" s="20">
        <f t="shared" si="105"/>
        <v>194.49</v>
      </c>
      <c r="IZ21" s="19"/>
      <c r="JA21" s="19"/>
      <c r="JB21" s="20">
        <f t="shared" si="106"/>
        <v>0</v>
      </c>
      <c r="JC21" s="19"/>
      <c r="JD21" s="19"/>
      <c r="JE21" s="20">
        <f t="shared" si="107"/>
        <v>0</v>
      </c>
      <c r="JF21" s="20">
        <f t="shared" si="108"/>
        <v>1011.16</v>
      </c>
      <c r="JG21" s="20">
        <f t="shared" si="108"/>
        <v>816.67</v>
      </c>
      <c r="JH21" s="20">
        <f t="shared" si="109"/>
        <v>194.49</v>
      </c>
      <c r="JI21" s="19"/>
      <c r="JJ21" s="19"/>
      <c r="JK21" s="20">
        <f t="shared" si="110"/>
        <v>0</v>
      </c>
      <c r="JL21" s="19"/>
      <c r="JM21" s="19"/>
      <c r="JN21" s="20">
        <f t="shared" si="111"/>
        <v>0</v>
      </c>
      <c r="JO21" s="19"/>
      <c r="JP21" s="19"/>
      <c r="JQ21" s="20">
        <f t="shared" si="112"/>
        <v>0</v>
      </c>
      <c r="JR21" s="20">
        <f t="shared" si="113"/>
        <v>0</v>
      </c>
      <c r="JS21" s="20">
        <f t="shared" si="113"/>
        <v>0</v>
      </c>
      <c r="JT21" s="20">
        <f t="shared" si="114"/>
        <v>0</v>
      </c>
      <c r="JU21" s="19"/>
      <c r="JV21" s="19"/>
      <c r="JW21" s="20">
        <f t="shared" si="115"/>
        <v>0</v>
      </c>
      <c r="JX21" s="19"/>
      <c r="JY21" s="19"/>
      <c r="JZ21" s="20">
        <f t="shared" si="116"/>
        <v>0</v>
      </c>
      <c r="KA21" s="20">
        <f t="shared" si="117"/>
        <v>0</v>
      </c>
      <c r="KB21" s="20">
        <f t="shared" si="117"/>
        <v>0</v>
      </c>
      <c r="KC21" s="20">
        <f t="shared" si="118"/>
        <v>0</v>
      </c>
      <c r="KD21" s="19"/>
      <c r="KE21" s="19"/>
      <c r="KF21" s="20">
        <f t="shared" si="119"/>
        <v>0</v>
      </c>
      <c r="KG21" s="19"/>
      <c r="KH21" s="19"/>
      <c r="KI21" s="20">
        <f t="shared" si="120"/>
        <v>0</v>
      </c>
      <c r="KJ21" s="19"/>
      <c r="KK21" s="19"/>
      <c r="KL21" s="20">
        <f t="shared" si="121"/>
        <v>0</v>
      </c>
      <c r="KM21" s="19"/>
      <c r="KN21" s="19"/>
      <c r="KO21" s="20">
        <f t="shared" si="122"/>
        <v>0</v>
      </c>
      <c r="KP21" s="19"/>
      <c r="KQ21" s="19"/>
      <c r="KR21" s="20">
        <f t="shared" si="123"/>
        <v>0</v>
      </c>
      <c r="KS21" s="20">
        <f t="shared" si="124"/>
        <v>0</v>
      </c>
      <c r="KT21" s="20">
        <f t="shared" si="124"/>
        <v>0</v>
      </c>
      <c r="KU21" s="20">
        <f t="shared" si="125"/>
        <v>0</v>
      </c>
      <c r="KV21" s="20">
        <f t="shared" si="126"/>
        <v>0</v>
      </c>
      <c r="KW21" s="20">
        <f t="shared" si="126"/>
        <v>0</v>
      </c>
      <c r="KX21" s="20">
        <f t="shared" si="127"/>
        <v>0</v>
      </c>
      <c r="KY21" s="19"/>
      <c r="KZ21" s="19"/>
      <c r="LA21" s="20">
        <f t="shared" si="128"/>
        <v>0</v>
      </c>
      <c r="LB21" s="19"/>
      <c r="LC21" s="19"/>
      <c r="LD21" s="20">
        <f t="shared" si="129"/>
        <v>0</v>
      </c>
      <c r="LE21" s="20">
        <f t="shared" si="130"/>
        <v>2677.83</v>
      </c>
      <c r="LF21" s="20">
        <f t="shared" si="130"/>
        <v>4150.01</v>
      </c>
      <c r="LG21" s="20">
        <f t="shared" si="131"/>
        <v>-1472.1800000000003</v>
      </c>
    </row>
    <row r="22" spans="1:319" x14ac:dyDescent="0.3">
      <c r="A22" s="27" t="s">
        <v>127</v>
      </c>
      <c r="B22" s="19"/>
      <c r="C22" s="19"/>
      <c r="D22" s="20">
        <f t="shared" si="0"/>
        <v>0</v>
      </c>
      <c r="E22" s="19"/>
      <c r="F22" s="19"/>
      <c r="G22" s="20">
        <f t="shared" si="1"/>
        <v>0</v>
      </c>
      <c r="H22" s="19"/>
      <c r="I22" s="19"/>
      <c r="J22" s="20">
        <f t="shared" si="2"/>
        <v>0</v>
      </c>
      <c r="K22" s="19"/>
      <c r="L22" s="19"/>
      <c r="M22" s="20">
        <f t="shared" si="3"/>
        <v>0</v>
      </c>
      <c r="N22" s="19"/>
      <c r="O22" s="19"/>
      <c r="P22" s="20">
        <f t="shared" si="4"/>
        <v>0</v>
      </c>
      <c r="Q22" s="19"/>
      <c r="R22" s="19"/>
      <c r="S22" s="20">
        <f t="shared" si="5"/>
        <v>0</v>
      </c>
      <c r="T22" s="19"/>
      <c r="U22" s="19"/>
      <c r="V22" s="20">
        <f t="shared" si="6"/>
        <v>0</v>
      </c>
      <c r="W22" s="19"/>
      <c r="X22" s="19"/>
      <c r="Y22" s="20">
        <f t="shared" si="7"/>
        <v>0</v>
      </c>
      <c r="Z22" s="19"/>
      <c r="AA22" s="19"/>
      <c r="AB22" s="20">
        <f t="shared" si="8"/>
        <v>0</v>
      </c>
      <c r="AC22" s="19"/>
      <c r="AD22" s="19"/>
      <c r="AE22" s="20">
        <f t="shared" si="9"/>
        <v>0</v>
      </c>
      <c r="AF22" s="19"/>
      <c r="AG22" s="19"/>
      <c r="AH22" s="20">
        <f t="shared" si="10"/>
        <v>0</v>
      </c>
      <c r="AI22" s="19"/>
      <c r="AJ22" s="19"/>
      <c r="AK22" s="20">
        <f t="shared" si="11"/>
        <v>0</v>
      </c>
      <c r="AL22" s="20">
        <f t="shared" si="12"/>
        <v>0</v>
      </c>
      <c r="AM22" s="20">
        <f t="shared" si="12"/>
        <v>0</v>
      </c>
      <c r="AN22" s="20">
        <f t="shared" si="13"/>
        <v>0</v>
      </c>
      <c r="AO22" s="19"/>
      <c r="AP22" s="19"/>
      <c r="AQ22" s="20">
        <f t="shared" si="14"/>
        <v>0</v>
      </c>
      <c r="AR22" s="19"/>
      <c r="AS22" s="20">
        <f>0</f>
        <v>0</v>
      </c>
      <c r="AT22" s="20">
        <f t="shared" si="15"/>
        <v>0</v>
      </c>
      <c r="AU22" s="19"/>
      <c r="AV22" s="19"/>
      <c r="AW22" s="20">
        <f t="shared" si="16"/>
        <v>0</v>
      </c>
      <c r="AX22" s="19"/>
      <c r="AY22" s="19"/>
      <c r="AZ22" s="20">
        <f t="shared" si="17"/>
        <v>0</v>
      </c>
      <c r="BA22" s="19"/>
      <c r="BB22" s="19"/>
      <c r="BC22" s="20">
        <f t="shared" si="18"/>
        <v>0</v>
      </c>
      <c r="BD22" s="19"/>
      <c r="BE22" s="19"/>
      <c r="BF22" s="20">
        <f t="shared" si="19"/>
        <v>0</v>
      </c>
      <c r="BG22" s="20">
        <f t="shared" si="20"/>
        <v>0</v>
      </c>
      <c r="BH22" s="20">
        <f t="shared" si="20"/>
        <v>0</v>
      </c>
      <c r="BI22" s="20">
        <f t="shared" si="21"/>
        <v>0</v>
      </c>
      <c r="BJ22" s="19"/>
      <c r="BK22" s="19"/>
      <c r="BL22" s="20">
        <f t="shared" si="22"/>
        <v>0</v>
      </c>
      <c r="BM22" s="19"/>
      <c r="BN22" s="19"/>
      <c r="BO22" s="20">
        <f t="shared" si="23"/>
        <v>0</v>
      </c>
      <c r="BP22" s="19"/>
      <c r="BQ22" s="19"/>
      <c r="BR22" s="20">
        <f t="shared" si="24"/>
        <v>0</v>
      </c>
      <c r="BS22" s="19"/>
      <c r="BT22" s="19"/>
      <c r="BU22" s="20">
        <f t="shared" si="25"/>
        <v>0</v>
      </c>
      <c r="BV22" s="19"/>
      <c r="BW22" s="19"/>
      <c r="BX22" s="20">
        <f t="shared" si="26"/>
        <v>0</v>
      </c>
      <c r="BY22" s="19"/>
      <c r="BZ22" s="19"/>
      <c r="CA22" s="20">
        <f t="shared" si="27"/>
        <v>0</v>
      </c>
      <c r="CB22" s="20">
        <f t="shared" si="28"/>
        <v>0</v>
      </c>
      <c r="CC22" s="20">
        <f t="shared" si="28"/>
        <v>0</v>
      </c>
      <c r="CD22" s="20">
        <f t="shared" si="29"/>
        <v>0</v>
      </c>
      <c r="CE22" s="19"/>
      <c r="CF22" s="19"/>
      <c r="CG22" s="20">
        <f t="shared" si="30"/>
        <v>0</v>
      </c>
      <c r="CH22" s="19"/>
      <c r="CI22" s="19"/>
      <c r="CJ22" s="20">
        <f t="shared" si="31"/>
        <v>0</v>
      </c>
      <c r="CK22" s="19"/>
      <c r="CL22" s="19"/>
      <c r="CM22" s="20">
        <f t="shared" si="32"/>
        <v>0</v>
      </c>
      <c r="CN22" s="20">
        <f t="shared" si="33"/>
        <v>0</v>
      </c>
      <c r="CO22" s="20">
        <f t="shared" si="33"/>
        <v>0</v>
      </c>
      <c r="CP22" s="20">
        <f t="shared" si="34"/>
        <v>0</v>
      </c>
      <c r="CQ22" s="19"/>
      <c r="CR22" s="19"/>
      <c r="CS22" s="20">
        <f t="shared" si="35"/>
        <v>0</v>
      </c>
      <c r="CT22" s="19"/>
      <c r="CU22" s="19"/>
      <c r="CV22" s="20">
        <f t="shared" si="36"/>
        <v>0</v>
      </c>
      <c r="CW22" s="19"/>
      <c r="CX22" s="19"/>
      <c r="CY22" s="20">
        <f t="shared" si="37"/>
        <v>0</v>
      </c>
      <c r="CZ22" s="20">
        <f t="shared" si="38"/>
        <v>0</v>
      </c>
      <c r="DA22" s="20">
        <f t="shared" si="38"/>
        <v>0</v>
      </c>
      <c r="DB22" s="20">
        <f t="shared" si="39"/>
        <v>0</v>
      </c>
      <c r="DC22" s="20">
        <f t="shared" si="40"/>
        <v>0</v>
      </c>
      <c r="DD22" s="20">
        <f t="shared" si="40"/>
        <v>0</v>
      </c>
      <c r="DE22" s="20">
        <f t="shared" si="41"/>
        <v>0</v>
      </c>
      <c r="DF22" s="19"/>
      <c r="DG22" s="19"/>
      <c r="DH22" s="20">
        <f t="shared" si="42"/>
        <v>0</v>
      </c>
      <c r="DI22" s="19"/>
      <c r="DJ22" s="19"/>
      <c r="DK22" s="20">
        <f t="shared" si="43"/>
        <v>0</v>
      </c>
      <c r="DL22" s="20">
        <f t="shared" si="44"/>
        <v>0</v>
      </c>
      <c r="DM22" s="20">
        <f t="shared" si="44"/>
        <v>0</v>
      </c>
      <c r="DN22" s="20">
        <f t="shared" si="45"/>
        <v>0</v>
      </c>
      <c r="DO22" s="19"/>
      <c r="DP22" s="19"/>
      <c r="DQ22" s="20">
        <f t="shared" si="46"/>
        <v>0</v>
      </c>
      <c r="DR22" s="19"/>
      <c r="DS22" s="19"/>
      <c r="DT22" s="20">
        <f t="shared" si="47"/>
        <v>0</v>
      </c>
      <c r="DU22" s="20">
        <f t="shared" si="48"/>
        <v>0</v>
      </c>
      <c r="DV22" s="20">
        <f t="shared" si="48"/>
        <v>0</v>
      </c>
      <c r="DW22" s="20">
        <f t="shared" si="49"/>
        <v>0</v>
      </c>
      <c r="DX22" s="20">
        <f t="shared" si="50"/>
        <v>0</v>
      </c>
      <c r="DY22" s="20">
        <f t="shared" si="50"/>
        <v>0</v>
      </c>
      <c r="DZ22" s="20">
        <f t="shared" si="51"/>
        <v>0</v>
      </c>
      <c r="EA22" s="19"/>
      <c r="EB22" s="19"/>
      <c r="EC22" s="20">
        <f t="shared" si="52"/>
        <v>0</v>
      </c>
      <c r="ED22" s="19"/>
      <c r="EE22" s="19"/>
      <c r="EF22" s="20">
        <f t="shared" si="53"/>
        <v>0</v>
      </c>
      <c r="EG22" s="19"/>
      <c r="EH22" s="19"/>
      <c r="EI22" s="20">
        <f t="shared" si="54"/>
        <v>0</v>
      </c>
      <c r="EJ22" s="19"/>
      <c r="EK22" s="19"/>
      <c r="EL22" s="20">
        <f t="shared" si="55"/>
        <v>0</v>
      </c>
      <c r="EM22" s="20">
        <f t="shared" si="56"/>
        <v>0</v>
      </c>
      <c r="EN22" s="20">
        <f t="shared" si="56"/>
        <v>0</v>
      </c>
      <c r="EO22" s="20">
        <f t="shared" si="57"/>
        <v>0</v>
      </c>
      <c r="EP22" s="19"/>
      <c r="EQ22" s="19"/>
      <c r="ER22" s="20">
        <f t="shared" si="58"/>
        <v>0</v>
      </c>
      <c r="ES22" s="19"/>
      <c r="ET22" s="19"/>
      <c r="EU22" s="20">
        <f t="shared" si="59"/>
        <v>0</v>
      </c>
      <c r="EV22" s="19"/>
      <c r="EW22" s="19"/>
      <c r="EX22" s="20">
        <f t="shared" si="60"/>
        <v>0</v>
      </c>
      <c r="EY22" s="19"/>
      <c r="EZ22" s="19"/>
      <c r="FA22" s="20">
        <f t="shared" si="61"/>
        <v>0</v>
      </c>
      <c r="FB22" s="20">
        <f t="shared" si="62"/>
        <v>0</v>
      </c>
      <c r="FC22" s="20">
        <f t="shared" si="62"/>
        <v>0</v>
      </c>
      <c r="FD22" s="20">
        <f t="shared" si="63"/>
        <v>0</v>
      </c>
      <c r="FE22" s="19"/>
      <c r="FF22" s="19"/>
      <c r="FG22" s="20">
        <f t="shared" si="64"/>
        <v>0</v>
      </c>
      <c r="FH22" s="19"/>
      <c r="FI22" s="19"/>
      <c r="FJ22" s="20">
        <f t="shared" si="65"/>
        <v>0</v>
      </c>
      <c r="FK22" s="19"/>
      <c r="FL22" s="19"/>
      <c r="FM22" s="20">
        <f t="shared" si="66"/>
        <v>0</v>
      </c>
      <c r="FN22" s="20">
        <f t="shared" si="67"/>
        <v>0</v>
      </c>
      <c r="FO22" s="20">
        <f t="shared" si="67"/>
        <v>0</v>
      </c>
      <c r="FP22" s="20">
        <f t="shared" si="68"/>
        <v>0</v>
      </c>
      <c r="FQ22" s="19"/>
      <c r="FR22" s="19"/>
      <c r="FS22" s="20">
        <f t="shared" si="69"/>
        <v>0</v>
      </c>
      <c r="FT22" s="19"/>
      <c r="FU22" s="19"/>
      <c r="FV22" s="20">
        <f t="shared" si="70"/>
        <v>0</v>
      </c>
      <c r="FW22" s="19"/>
      <c r="FX22" s="19"/>
      <c r="FY22" s="20">
        <f t="shared" si="71"/>
        <v>0</v>
      </c>
      <c r="FZ22" s="20">
        <f t="shared" si="72"/>
        <v>0</v>
      </c>
      <c r="GA22" s="20">
        <f t="shared" si="72"/>
        <v>0</v>
      </c>
      <c r="GB22" s="20">
        <f t="shared" si="73"/>
        <v>0</v>
      </c>
      <c r="GC22" s="19"/>
      <c r="GD22" s="19"/>
      <c r="GE22" s="20">
        <f t="shared" si="74"/>
        <v>0</v>
      </c>
      <c r="GF22" s="19"/>
      <c r="GG22" s="19"/>
      <c r="GH22" s="20">
        <f t="shared" si="75"/>
        <v>0</v>
      </c>
      <c r="GI22" s="19"/>
      <c r="GJ22" s="19"/>
      <c r="GK22" s="20">
        <f t="shared" si="76"/>
        <v>0</v>
      </c>
      <c r="GL22" s="19"/>
      <c r="GM22" s="19"/>
      <c r="GN22" s="20">
        <f t="shared" si="77"/>
        <v>0</v>
      </c>
      <c r="GO22" s="20">
        <f t="shared" si="78"/>
        <v>0</v>
      </c>
      <c r="GP22" s="20">
        <f t="shared" si="78"/>
        <v>0</v>
      </c>
      <c r="GQ22" s="20">
        <f t="shared" si="79"/>
        <v>0</v>
      </c>
      <c r="GR22" s="19"/>
      <c r="GS22" s="19"/>
      <c r="GT22" s="20">
        <f t="shared" si="80"/>
        <v>0</v>
      </c>
      <c r="GU22" s="19"/>
      <c r="GV22" s="19"/>
      <c r="GW22" s="20">
        <f t="shared" si="81"/>
        <v>0</v>
      </c>
      <c r="GX22" s="20">
        <f t="shared" si="82"/>
        <v>0</v>
      </c>
      <c r="GY22" s="20">
        <f t="shared" si="82"/>
        <v>0</v>
      </c>
      <c r="GZ22" s="20">
        <f t="shared" si="83"/>
        <v>0</v>
      </c>
      <c r="HA22" s="19"/>
      <c r="HB22" s="19"/>
      <c r="HC22" s="20">
        <f t="shared" si="84"/>
        <v>0</v>
      </c>
      <c r="HD22" s="19"/>
      <c r="HE22" s="19"/>
      <c r="HF22" s="20">
        <f t="shared" si="85"/>
        <v>0</v>
      </c>
      <c r="HG22" s="19"/>
      <c r="HH22" s="19"/>
      <c r="HI22" s="20">
        <f t="shared" si="86"/>
        <v>0</v>
      </c>
      <c r="HJ22" s="19"/>
      <c r="HK22" s="19"/>
      <c r="HL22" s="20">
        <f t="shared" si="87"/>
        <v>0</v>
      </c>
      <c r="HM22" s="20">
        <f t="shared" si="88"/>
        <v>0</v>
      </c>
      <c r="HN22" s="20">
        <f t="shared" si="88"/>
        <v>0</v>
      </c>
      <c r="HO22" s="20">
        <f t="shared" si="89"/>
        <v>0</v>
      </c>
      <c r="HP22" s="19"/>
      <c r="HQ22" s="19"/>
      <c r="HR22" s="20">
        <f t="shared" si="90"/>
        <v>0</v>
      </c>
      <c r="HS22" s="19"/>
      <c r="HT22" s="19"/>
      <c r="HU22" s="20">
        <f t="shared" si="91"/>
        <v>0</v>
      </c>
      <c r="HV22" s="19"/>
      <c r="HW22" s="19"/>
      <c r="HX22" s="20">
        <f t="shared" si="92"/>
        <v>0</v>
      </c>
      <c r="HY22" s="19"/>
      <c r="HZ22" s="19"/>
      <c r="IA22" s="20">
        <f t="shared" si="93"/>
        <v>0</v>
      </c>
      <c r="IB22" s="20">
        <f t="shared" si="94"/>
        <v>0</v>
      </c>
      <c r="IC22" s="20">
        <f t="shared" si="94"/>
        <v>0</v>
      </c>
      <c r="ID22" s="20">
        <f t="shared" si="95"/>
        <v>0</v>
      </c>
      <c r="IE22" s="20">
        <f t="shared" si="96"/>
        <v>0</v>
      </c>
      <c r="IF22" s="20">
        <f t="shared" si="96"/>
        <v>0</v>
      </c>
      <c r="IG22" s="20">
        <f t="shared" si="97"/>
        <v>0</v>
      </c>
      <c r="IH22" s="19"/>
      <c r="II22" s="19"/>
      <c r="IJ22" s="20">
        <f t="shared" si="98"/>
        <v>0</v>
      </c>
      <c r="IK22" s="19"/>
      <c r="IL22" s="19"/>
      <c r="IM22" s="20">
        <f t="shared" si="99"/>
        <v>0</v>
      </c>
      <c r="IN22" s="19"/>
      <c r="IO22" s="19"/>
      <c r="IP22" s="20">
        <f t="shared" si="100"/>
        <v>0</v>
      </c>
      <c r="IQ22" s="20">
        <f t="shared" si="101"/>
        <v>0</v>
      </c>
      <c r="IR22" s="20">
        <f t="shared" si="101"/>
        <v>0</v>
      </c>
      <c r="IS22" s="20">
        <f t="shared" si="102"/>
        <v>0</v>
      </c>
      <c r="IT22" s="20">
        <f t="shared" si="103"/>
        <v>0</v>
      </c>
      <c r="IU22" s="20">
        <f t="shared" si="103"/>
        <v>0</v>
      </c>
      <c r="IV22" s="20">
        <f t="shared" si="104"/>
        <v>0</v>
      </c>
      <c r="IW22" s="19"/>
      <c r="IX22" s="20">
        <f>0</f>
        <v>0</v>
      </c>
      <c r="IY22" s="20">
        <f t="shared" si="105"/>
        <v>0</v>
      </c>
      <c r="IZ22" s="19"/>
      <c r="JA22" s="19"/>
      <c r="JB22" s="20">
        <f t="shared" si="106"/>
        <v>0</v>
      </c>
      <c r="JC22" s="19"/>
      <c r="JD22" s="19"/>
      <c r="JE22" s="20">
        <f t="shared" si="107"/>
        <v>0</v>
      </c>
      <c r="JF22" s="20">
        <f t="shared" si="108"/>
        <v>0</v>
      </c>
      <c r="JG22" s="20">
        <f t="shared" si="108"/>
        <v>0</v>
      </c>
      <c r="JH22" s="20">
        <f t="shared" si="109"/>
        <v>0</v>
      </c>
      <c r="JI22" s="19"/>
      <c r="JJ22" s="19"/>
      <c r="JK22" s="20">
        <f t="shared" si="110"/>
        <v>0</v>
      </c>
      <c r="JL22" s="19"/>
      <c r="JM22" s="19"/>
      <c r="JN22" s="20">
        <f t="shared" si="111"/>
        <v>0</v>
      </c>
      <c r="JO22" s="19"/>
      <c r="JP22" s="19"/>
      <c r="JQ22" s="20">
        <f t="shared" si="112"/>
        <v>0</v>
      </c>
      <c r="JR22" s="20">
        <f t="shared" si="113"/>
        <v>0</v>
      </c>
      <c r="JS22" s="20">
        <f t="shared" si="113"/>
        <v>0</v>
      </c>
      <c r="JT22" s="20">
        <f t="shared" si="114"/>
        <v>0</v>
      </c>
      <c r="JU22" s="19"/>
      <c r="JV22" s="19"/>
      <c r="JW22" s="20">
        <f t="shared" si="115"/>
        <v>0</v>
      </c>
      <c r="JX22" s="19"/>
      <c r="JY22" s="19"/>
      <c r="JZ22" s="20">
        <f t="shared" si="116"/>
        <v>0</v>
      </c>
      <c r="KA22" s="20">
        <f t="shared" si="117"/>
        <v>0</v>
      </c>
      <c r="KB22" s="20">
        <f t="shared" si="117"/>
        <v>0</v>
      </c>
      <c r="KC22" s="20">
        <f t="shared" si="118"/>
        <v>0</v>
      </c>
      <c r="KD22" s="19"/>
      <c r="KE22" s="19"/>
      <c r="KF22" s="20">
        <f t="shared" si="119"/>
        <v>0</v>
      </c>
      <c r="KG22" s="19"/>
      <c r="KH22" s="19"/>
      <c r="KI22" s="20">
        <f t="shared" si="120"/>
        <v>0</v>
      </c>
      <c r="KJ22" s="19"/>
      <c r="KK22" s="19"/>
      <c r="KL22" s="20">
        <f t="shared" si="121"/>
        <v>0</v>
      </c>
      <c r="KM22" s="19"/>
      <c r="KN22" s="19"/>
      <c r="KO22" s="20">
        <f t="shared" si="122"/>
        <v>0</v>
      </c>
      <c r="KP22" s="19"/>
      <c r="KQ22" s="19"/>
      <c r="KR22" s="20">
        <f t="shared" si="123"/>
        <v>0</v>
      </c>
      <c r="KS22" s="20">
        <f t="shared" si="124"/>
        <v>0</v>
      </c>
      <c r="KT22" s="20">
        <f t="shared" si="124"/>
        <v>0</v>
      </c>
      <c r="KU22" s="20">
        <f t="shared" si="125"/>
        <v>0</v>
      </c>
      <c r="KV22" s="20">
        <f t="shared" si="126"/>
        <v>0</v>
      </c>
      <c r="KW22" s="20">
        <f t="shared" si="126"/>
        <v>0</v>
      </c>
      <c r="KX22" s="20">
        <f t="shared" si="127"/>
        <v>0</v>
      </c>
      <c r="KY22" s="19"/>
      <c r="KZ22" s="19"/>
      <c r="LA22" s="20">
        <f t="shared" si="128"/>
        <v>0</v>
      </c>
      <c r="LB22" s="19"/>
      <c r="LC22" s="19"/>
      <c r="LD22" s="20">
        <f t="shared" si="129"/>
        <v>0</v>
      </c>
      <c r="LE22" s="20">
        <f t="shared" si="130"/>
        <v>0</v>
      </c>
      <c r="LF22" s="20">
        <f t="shared" si="130"/>
        <v>0</v>
      </c>
      <c r="LG22" s="20">
        <f t="shared" si="131"/>
        <v>0</v>
      </c>
    </row>
    <row r="23" spans="1:319" x14ac:dyDescent="0.3">
      <c r="A23" s="27" t="s">
        <v>128</v>
      </c>
      <c r="B23" s="22">
        <f>(((B19)+(B20))+(B21))+(B22)</f>
        <v>0</v>
      </c>
      <c r="C23" s="22">
        <f>(((C19)+(C20))+(C21))+(C22)</f>
        <v>0</v>
      </c>
      <c r="D23" s="22">
        <f t="shared" si="0"/>
        <v>0</v>
      </c>
      <c r="E23" s="22">
        <f>(((E19)+(E20))+(E21))+(E22)</f>
        <v>0</v>
      </c>
      <c r="F23" s="22">
        <f>(((F19)+(F20))+(F21))+(F22)</f>
        <v>0</v>
      </c>
      <c r="G23" s="22">
        <f t="shared" si="1"/>
        <v>0</v>
      </c>
      <c r="H23" s="22">
        <f>(((H19)+(H20))+(H21))+(H22)</f>
        <v>0</v>
      </c>
      <c r="I23" s="22">
        <f>(((I19)+(I20))+(I21))+(I22)</f>
        <v>0</v>
      </c>
      <c r="J23" s="22">
        <f t="shared" si="2"/>
        <v>0</v>
      </c>
      <c r="K23" s="22">
        <f>(((K19)+(K20))+(K21))+(K22)</f>
        <v>0</v>
      </c>
      <c r="L23" s="22">
        <f>(((L19)+(L20))+(L21))+(L22)</f>
        <v>0</v>
      </c>
      <c r="M23" s="22">
        <f t="shared" si="3"/>
        <v>0</v>
      </c>
      <c r="N23" s="22">
        <f>(((N19)+(N20))+(N21))+(N22)</f>
        <v>0</v>
      </c>
      <c r="O23" s="22">
        <f>(((O19)+(O20))+(O21))+(O22)</f>
        <v>0</v>
      </c>
      <c r="P23" s="22">
        <f t="shared" si="4"/>
        <v>0</v>
      </c>
      <c r="Q23" s="22">
        <f>(((Q19)+(Q20))+(Q21))+(Q22)</f>
        <v>0</v>
      </c>
      <c r="R23" s="22">
        <f>(((R19)+(R20))+(R21))+(R22)</f>
        <v>0</v>
      </c>
      <c r="S23" s="22">
        <f t="shared" si="5"/>
        <v>0</v>
      </c>
      <c r="T23" s="22">
        <f>(((T19)+(T20))+(T21))+(T22)</f>
        <v>0</v>
      </c>
      <c r="U23" s="22">
        <f>(((U19)+(U20))+(U21))+(U22)</f>
        <v>0</v>
      </c>
      <c r="V23" s="22">
        <f t="shared" si="6"/>
        <v>0</v>
      </c>
      <c r="W23" s="22">
        <f>(((W19)+(W20))+(W21))+(W22)</f>
        <v>0</v>
      </c>
      <c r="X23" s="22">
        <f>(((X19)+(X20))+(X21))+(X22)</f>
        <v>0</v>
      </c>
      <c r="Y23" s="22">
        <f t="shared" si="7"/>
        <v>0</v>
      </c>
      <c r="Z23" s="22">
        <f>(((Z19)+(Z20))+(Z21))+(Z22)</f>
        <v>0</v>
      </c>
      <c r="AA23" s="22">
        <f>(((AA19)+(AA20))+(AA21))+(AA22)</f>
        <v>0</v>
      </c>
      <c r="AB23" s="22">
        <f t="shared" si="8"/>
        <v>0</v>
      </c>
      <c r="AC23" s="22">
        <f>(((AC19)+(AC20))+(AC21))+(AC22)</f>
        <v>0</v>
      </c>
      <c r="AD23" s="22">
        <f>(((AD19)+(AD20))+(AD21))+(AD22)</f>
        <v>0</v>
      </c>
      <c r="AE23" s="22">
        <f t="shared" si="9"/>
        <v>0</v>
      </c>
      <c r="AF23" s="22">
        <f>(((AF19)+(AF20))+(AF21))+(AF22)</f>
        <v>0</v>
      </c>
      <c r="AG23" s="22">
        <f>(((AG19)+(AG20))+(AG21))+(AG22)</f>
        <v>0</v>
      </c>
      <c r="AH23" s="22">
        <f t="shared" si="10"/>
        <v>0</v>
      </c>
      <c r="AI23" s="22">
        <f>(((AI19)+(AI20))+(AI21))+(AI22)</f>
        <v>0</v>
      </c>
      <c r="AJ23" s="22">
        <f>(((AJ19)+(AJ20))+(AJ21))+(AJ22)</f>
        <v>0</v>
      </c>
      <c r="AK23" s="22">
        <f t="shared" si="11"/>
        <v>0</v>
      </c>
      <c r="AL23" s="22">
        <f t="shared" si="12"/>
        <v>0</v>
      </c>
      <c r="AM23" s="22">
        <f t="shared" si="12"/>
        <v>0</v>
      </c>
      <c r="AN23" s="22">
        <f t="shared" si="13"/>
        <v>0</v>
      </c>
      <c r="AO23" s="22">
        <f>(((AO19)+(AO20))+(AO21))+(AO22)</f>
        <v>0</v>
      </c>
      <c r="AP23" s="22">
        <f>(((AP19)+(AP20))+(AP21))+(AP22)</f>
        <v>0</v>
      </c>
      <c r="AQ23" s="22">
        <f t="shared" si="14"/>
        <v>0</v>
      </c>
      <c r="AR23" s="22">
        <f>(((AR19)+(AR20))+(AR21))+(AR22)</f>
        <v>0</v>
      </c>
      <c r="AS23" s="22">
        <f>(((AS19)+(AS20))+(AS21))+(AS22)</f>
        <v>1666.67</v>
      </c>
      <c r="AT23" s="22">
        <f t="shared" si="15"/>
        <v>-1666.67</v>
      </c>
      <c r="AU23" s="22">
        <f>(((AU19)+(AU20))+(AU21))+(AU22)</f>
        <v>0</v>
      </c>
      <c r="AV23" s="22">
        <f>(((AV19)+(AV20))+(AV21))+(AV22)</f>
        <v>0</v>
      </c>
      <c r="AW23" s="22">
        <f t="shared" si="16"/>
        <v>0</v>
      </c>
      <c r="AX23" s="22">
        <f>(((AX19)+(AX20))+(AX21))+(AX22)</f>
        <v>0</v>
      </c>
      <c r="AY23" s="22">
        <f>(((AY19)+(AY20))+(AY21))+(AY22)</f>
        <v>0</v>
      </c>
      <c r="AZ23" s="22">
        <f t="shared" si="17"/>
        <v>0</v>
      </c>
      <c r="BA23" s="22">
        <f>(((BA19)+(BA20))+(BA21))+(BA22)</f>
        <v>0</v>
      </c>
      <c r="BB23" s="22">
        <f>(((BB19)+(BB20))+(BB21))+(BB22)</f>
        <v>0</v>
      </c>
      <c r="BC23" s="22">
        <f t="shared" si="18"/>
        <v>0</v>
      </c>
      <c r="BD23" s="22">
        <f>(((BD19)+(BD20))+(BD21))+(BD22)</f>
        <v>0</v>
      </c>
      <c r="BE23" s="22">
        <f>(((BE19)+(BE20))+(BE21))+(BE22)</f>
        <v>0</v>
      </c>
      <c r="BF23" s="22">
        <f t="shared" si="19"/>
        <v>0</v>
      </c>
      <c r="BG23" s="22">
        <f t="shared" si="20"/>
        <v>0</v>
      </c>
      <c r="BH23" s="22">
        <f t="shared" si="20"/>
        <v>0</v>
      </c>
      <c r="BI23" s="22">
        <f t="shared" si="21"/>
        <v>0</v>
      </c>
      <c r="BJ23" s="22">
        <f>(((BJ19)+(BJ20))+(BJ21))+(BJ22)</f>
        <v>0</v>
      </c>
      <c r="BK23" s="22">
        <f>(((BK19)+(BK20))+(BK21))+(BK22)</f>
        <v>0</v>
      </c>
      <c r="BL23" s="22">
        <f t="shared" si="22"/>
        <v>0</v>
      </c>
      <c r="BM23" s="22">
        <f>(((BM19)+(BM20))+(BM21))+(BM22)</f>
        <v>0</v>
      </c>
      <c r="BN23" s="22">
        <f>(((BN19)+(BN20))+(BN21))+(BN22)</f>
        <v>0</v>
      </c>
      <c r="BO23" s="22">
        <f t="shared" si="23"/>
        <v>0</v>
      </c>
      <c r="BP23" s="22">
        <f>(((BP19)+(BP20))+(BP21))+(BP22)</f>
        <v>0</v>
      </c>
      <c r="BQ23" s="22">
        <f>(((BQ19)+(BQ20))+(BQ21))+(BQ22)</f>
        <v>0</v>
      </c>
      <c r="BR23" s="22">
        <f t="shared" si="24"/>
        <v>0</v>
      </c>
      <c r="BS23" s="22">
        <f>(((BS19)+(BS20))+(BS21))+(BS22)</f>
        <v>0</v>
      </c>
      <c r="BT23" s="22">
        <f>(((BT19)+(BT20))+(BT21))+(BT22)</f>
        <v>0</v>
      </c>
      <c r="BU23" s="22">
        <f t="shared" si="25"/>
        <v>0</v>
      </c>
      <c r="BV23" s="22">
        <f>(((BV19)+(BV20))+(BV21))+(BV22)</f>
        <v>0</v>
      </c>
      <c r="BW23" s="22">
        <f>(((BW19)+(BW20))+(BW21))+(BW22)</f>
        <v>0</v>
      </c>
      <c r="BX23" s="22">
        <f t="shared" si="26"/>
        <v>0</v>
      </c>
      <c r="BY23" s="22">
        <f>(((BY19)+(BY20))+(BY21))+(BY22)</f>
        <v>0</v>
      </c>
      <c r="BZ23" s="22">
        <f>(((BZ19)+(BZ20))+(BZ21))+(BZ22)</f>
        <v>0</v>
      </c>
      <c r="CA23" s="22">
        <f t="shared" si="27"/>
        <v>0</v>
      </c>
      <c r="CB23" s="22">
        <f t="shared" si="28"/>
        <v>0</v>
      </c>
      <c r="CC23" s="22">
        <f t="shared" si="28"/>
        <v>0</v>
      </c>
      <c r="CD23" s="22">
        <f t="shared" si="29"/>
        <v>0</v>
      </c>
      <c r="CE23" s="22">
        <f>(((CE19)+(CE20))+(CE21))+(CE22)</f>
        <v>0</v>
      </c>
      <c r="CF23" s="22">
        <f>(((CF19)+(CF20))+(CF21))+(CF22)</f>
        <v>0</v>
      </c>
      <c r="CG23" s="22">
        <f t="shared" si="30"/>
        <v>0</v>
      </c>
      <c r="CH23" s="22">
        <f>(((CH19)+(CH20))+(CH21))+(CH22)</f>
        <v>0</v>
      </c>
      <c r="CI23" s="22">
        <f>(((CI19)+(CI20))+(CI21))+(CI22)</f>
        <v>0</v>
      </c>
      <c r="CJ23" s="22">
        <f t="shared" si="31"/>
        <v>0</v>
      </c>
      <c r="CK23" s="22">
        <f>(((CK19)+(CK20))+(CK21))+(CK22)</f>
        <v>0</v>
      </c>
      <c r="CL23" s="22">
        <f>(((CL19)+(CL20))+(CL21))+(CL22)</f>
        <v>0</v>
      </c>
      <c r="CM23" s="22">
        <f t="shared" si="32"/>
        <v>0</v>
      </c>
      <c r="CN23" s="22">
        <f t="shared" si="33"/>
        <v>0</v>
      </c>
      <c r="CO23" s="22">
        <f t="shared" si="33"/>
        <v>0</v>
      </c>
      <c r="CP23" s="22">
        <f t="shared" si="34"/>
        <v>0</v>
      </c>
      <c r="CQ23" s="22">
        <f>(((CQ19)+(CQ20))+(CQ21))+(CQ22)</f>
        <v>0</v>
      </c>
      <c r="CR23" s="22">
        <f>(((CR19)+(CR20))+(CR21))+(CR22)</f>
        <v>0</v>
      </c>
      <c r="CS23" s="22">
        <f t="shared" si="35"/>
        <v>0</v>
      </c>
      <c r="CT23" s="22">
        <f>(((CT19)+(CT20))+(CT21))+(CT22)</f>
        <v>0</v>
      </c>
      <c r="CU23" s="22">
        <f>(((CU19)+(CU20))+(CU21))+(CU22)</f>
        <v>0</v>
      </c>
      <c r="CV23" s="22">
        <f t="shared" si="36"/>
        <v>0</v>
      </c>
      <c r="CW23" s="22">
        <f>(((CW19)+(CW20))+(CW21))+(CW22)</f>
        <v>0</v>
      </c>
      <c r="CX23" s="22">
        <f>(((CX19)+(CX20))+(CX21))+(CX22)</f>
        <v>0</v>
      </c>
      <c r="CY23" s="22">
        <f t="shared" si="37"/>
        <v>0</v>
      </c>
      <c r="CZ23" s="22">
        <f t="shared" si="38"/>
        <v>0</v>
      </c>
      <c r="DA23" s="22">
        <f t="shared" si="38"/>
        <v>0</v>
      </c>
      <c r="DB23" s="22">
        <f t="shared" si="39"/>
        <v>0</v>
      </c>
      <c r="DC23" s="22">
        <f t="shared" si="40"/>
        <v>0</v>
      </c>
      <c r="DD23" s="22">
        <f t="shared" si="40"/>
        <v>1666.67</v>
      </c>
      <c r="DE23" s="22">
        <f t="shared" si="41"/>
        <v>-1666.67</v>
      </c>
      <c r="DF23" s="22">
        <f>(((DF19)+(DF20))+(DF21))+(DF22)</f>
        <v>0</v>
      </c>
      <c r="DG23" s="22">
        <f>(((DG19)+(DG20))+(DG21))+(DG22)</f>
        <v>0</v>
      </c>
      <c r="DH23" s="22">
        <f t="shared" si="42"/>
        <v>0</v>
      </c>
      <c r="DI23" s="22">
        <f>(((DI19)+(DI20))+(DI21))+(DI22)</f>
        <v>0</v>
      </c>
      <c r="DJ23" s="22">
        <f>(((DJ19)+(DJ20))+(DJ21))+(DJ22)</f>
        <v>0</v>
      </c>
      <c r="DK23" s="22">
        <f t="shared" si="43"/>
        <v>0</v>
      </c>
      <c r="DL23" s="22">
        <f t="shared" si="44"/>
        <v>0</v>
      </c>
      <c r="DM23" s="22">
        <f t="shared" si="44"/>
        <v>0</v>
      </c>
      <c r="DN23" s="22">
        <f t="shared" si="45"/>
        <v>0</v>
      </c>
      <c r="DO23" s="22">
        <f>(((DO19)+(DO20))+(DO21))+(DO22)</f>
        <v>0</v>
      </c>
      <c r="DP23" s="22">
        <f>(((DP19)+(DP20))+(DP21))+(DP22)</f>
        <v>0</v>
      </c>
      <c r="DQ23" s="22">
        <f t="shared" si="46"/>
        <v>0</v>
      </c>
      <c r="DR23" s="22">
        <f>(((DR19)+(DR20))+(DR21))+(DR22)</f>
        <v>0</v>
      </c>
      <c r="DS23" s="22">
        <f>(((DS19)+(DS20))+(DS21))+(DS22)</f>
        <v>0</v>
      </c>
      <c r="DT23" s="22">
        <f t="shared" si="47"/>
        <v>0</v>
      </c>
      <c r="DU23" s="22">
        <f t="shared" si="48"/>
        <v>0</v>
      </c>
      <c r="DV23" s="22">
        <f t="shared" si="48"/>
        <v>0</v>
      </c>
      <c r="DW23" s="22">
        <f t="shared" si="49"/>
        <v>0</v>
      </c>
      <c r="DX23" s="22">
        <f t="shared" si="50"/>
        <v>0</v>
      </c>
      <c r="DY23" s="22">
        <f t="shared" si="50"/>
        <v>1666.67</v>
      </c>
      <c r="DZ23" s="22">
        <f t="shared" si="51"/>
        <v>-1666.67</v>
      </c>
      <c r="EA23" s="22">
        <f>(((EA19)+(EA20))+(EA21))+(EA22)</f>
        <v>0</v>
      </c>
      <c r="EB23" s="22">
        <f>(((EB19)+(EB20))+(EB21))+(EB22)</f>
        <v>0</v>
      </c>
      <c r="EC23" s="22">
        <f t="shared" si="52"/>
        <v>0</v>
      </c>
      <c r="ED23" s="22">
        <f>(((ED19)+(ED20))+(ED21))+(ED22)</f>
        <v>0</v>
      </c>
      <c r="EE23" s="22">
        <f>(((EE19)+(EE20))+(EE21))+(EE22)</f>
        <v>0</v>
      </c>
      <c r="EF23" s="22">
        <f t="shared" si="53"/>
        <v>0</v>
      </c>
      <c r="EG23" s="22">
        <f>(((EG19)+(EG20))+(EG21))+(EG22)</f>
        <v>0</v>
      </c>
      <c r="EH23" s="22">
        <f>(((EH19)+(EH20))+(EH21))+(EH22)</f>
        <v>0</v>
      </c>
      <c r="EI23" s="22">
        <f t="shared" si="54"/>
        <v>0</v>
      </c>
      <c r="EJ23" s="22">
        <f>(((EJ19)+(EJ20))+(EJ21))+(EJ22)</f>
        <v>0</v>
      </c>
      <c r="EK23" s="22">
        <f>(((EK19)+(EK20))+(EK21))+(EK22)</f>
        <v>0</v>
      </c>
      <c r="EL23" s="22">
        <f t="shared" si="55"/>
        <v>0</v>
      </c>
      <c r="EM23" s="22">
        <f t="shared" si="56"/>
        <v>0</v>
      </c>
      <c r="EN23" s="22">
        <f t="shared" si="56"/>
        <v>0</v>
      </c>
      <c r="EO23" s="22">
        <f t="shared" si="57"/>
        <v>0</v>
      </c>
      <c r="EP23" s="22">
        <f>(((EP19)+(EP20))+(EP21))+(EP22)</f>
        <v>0</v>
      </c>
      <c r="EQ23" s="22">
        <f>(((EQ19)+(EQ20))+(EQ21))+(EQ22)</f>
        <v>0</v>
      </c>
      <c r="ER23" s="22">
        <f t="shared" si="58"/>
        <v>0</v>
      </c>
      <c r="ES23" s="22">
        <f>(((ES19)+(ES20))+(ES21))+(ES22)</f>
        <v>0</v>
      </c>
      <c r="ET23" s="22">
        <f>(((ET19)+(ET20))+(ET21))+(ET22)</f>
        <v>0</v>
      </c>
      <c r="EU23" s="22">
        <f t="shared" si="59"/>
        <v>0</v>
      </c>
      <c r="EV23" s="22">
        <f>(((EV19)+(EV20))+(EV21))+(EV22)</f>
        <v>0</v>
      </c>
      <c r="EW23" s="22">
        <f>(((EW19)+(EW20))+(EW21))+(EW22)</f>
        <v>0</v>
      </c>
      <c r="EX23" s="22">
        <f t="shared" si="60"/>
        <v>0</v>
      </c>
      <c r="EY23" s="22">
        <f>(((EY19)+(EY20))+(EY21))+(EY22)</f>
        <v>0</v>
      </c>
      <c r="EZ23" s="22">
        <f>(((EZ19)+(EZ20))+(EZ21))+(EZ22)</f>
        <v>0</v>
      </c>
      <c r="FA23" s="22">
        <f t="shared" si="61"/>
        <v>0</v>
      </c>
      <c r="FB23" s="22">
        <f t="shared" si="62"/>
        <v>0</v>
      </c>
      <c r="FC23" s="22">
        <f t="shared" si="62"/>
        <v>0</v>
      </c>
      <c r="FD23" s="22">
        <f t="shared" si="63"/>
        <v>0</v>
      </c>
      <c r="FE23" s="22">
        <f>(((FE19)+(FE20))+(FE21))+(FE22)</f>
        <v>0</v>
      </c>
      <c r="FF23" s="22">
        <f>(((FF19)+(FF20))+(FF21))+(FF22)</f>
        <v>0</v>
      </c>
      <c r="FG23" s="22">
        <f t="shared" si="64"/>
        <v>0</v>
      </c>
      <c r="FH23" s="22">
        <f>(((FH19)+(FH20))+(FH21))+(FH22)</f>
        <v>0</v>
      </c>
      <c r="FI23" s="22">
        <f>(((FI19)+(FI20))+(FI21))+(FI22)</f>
        <v>0</v>
      </c>
      <c r="FJ23" s="22">
        <f t="shared" si="65"/>
        <v>0</v>
      </c>
      <c r="FK23" s="22">
        <f>(((FK19)+(FK20))+(FK21))+(FK22)</f>
        <v>0</v>
      </c>
      <c r="FL23" s="22">
        <f>(((FL19)+(FL20))+(FL21))+(FL22)</f>
        <v>0</v>
      </c>
      <c r="FM23" s="22">
        <f t="shared" si="66"/>
        <v>0</v>
      </c>
      <c r="FN23" s="22">
        <f t="shared" si="67"/>
        <v>0</v>
      </c>
      <c r="FO23" s="22">
        <f t="shared" si="67"/>
        <v>0</v>
      </c>
      <c r="FP23" s="22">
        <f t="shared" si="68"/>
        <v>0</v>
      </c>
      <c r="FQ23" s="22">
        <f>(((FQ19)+(FQ20))+(FQ21))+(FQ22)</f>
        <v>0</v>
      </c>
      <c r="FR23" s="22">
        <f>(((FR19)+(FR20))+(FR21))+(FR22)</f>
        <v>0</v>
      </c>
      <c r="FS23" s="22">
        <f t="shared" si="69"/>
        <v>0</v>
      </c>
      <c r="FT23" s="22">
        <f>(((FT19)+(FT20))+(FT21))+(FT22)</f>
        <v>0</v>
      </c>
      <c r="FU23" s="22">
        <f>(((FU19)+(FU20))+(FU21))+(FU22)</f>
        <v>0</v>
      </c>
      <c r="FV23" s="22">
        <f t="shared" si="70"/>
        <v>0</v>
      </c>
      <c r="FW23" s="22">
        <f>(((FW19)+(FW20))+(FW21))+(FW22)</f>
        <v>0</v>
      </c>
      <c r="FX23" s="22">
        <f>(((FX19)+(FX20))+(FX21))+(FX22)</f>
        <v>0</v>
      </c>
      <c r="FY23" s="22">
        <f t="shared" si="71"/>
        <v>0</v>
      </c>
      <c r="FZ23" s="22">
        <f t="shared" si="72"/>
        <v>0</v>
      </c>
      <c r="GA23" s="22">
        <f t="shared" si="72"/>
        <v>0</v>
      </c>
      <c r="GB23" s="22">
        <f t="shared" si="73"/>
        <v>0</v>
      </c>
      <c r="GC23" s="22">
        <f>(((GC19)+(GC20))+(GC21))+(GC22)</f>
        <v>0</v>
      </c>
      <c r="GD23" s="22">
        <f>(((GD19)+(GD20))+(GD21))+(GD22)</f>
        <v>0</v>
      </c>
      <c r="GE23" s="22">
        <f t="shared" si="74"/>
        <v>0</v>
      </c>
      <c r="GF23" s="22">
        <f>(((GF19)+(GF20))+(GF21))+(GF22)</f>
        <v>0</v>
      </c>
      <c r="GG23" s="22">
        <f>(((GG19)+(GG20))+(GG21))+(GG22)</f>
        <v>0</v>
      </c>
      <c r="GH23" s="22">
        <f t="shared" si="75"/>
        <v>0</v>
      </c>
      <c r="GI23" s="22">
        <f>(((GI19)+(GI20))+(GI21))+(GI22)</f>
        <v>0</v>
      </c>
      <c r="GJ23" s="22">
        <f>(((GJ19)+(GJ20))+(GJ21))+(GJ22)</f>
        <v>0</v>
      </c>
      <c r="GK23" s="22">
        <f t="shared" si="76"/>
        <v>0</v>
      </c>
      <c r="GL23" s="22">
        <f>(((GL19)+(GL20))+(GL21))+(GL22)</f>
        <v>0</v>
      </c>
      <c r="GM23" s="22">
        <f>(((GM19)+(GM20))+(GM21))+(GM22)</f>
        <v>0</v>
      </c>
      <c r="GN23" s="22">
        <f t="shared" si="77"/>
        <v>0</v>
      </c>
      <c r="GO23" s="22">
        <f t="shared" si="78"/>
        <v>0</v>
      </c>
      <c r="GP23" s="22">
        <f t="shared" si="78"/>
        <v>0</v>
      </c>
      <c r="GQ23" s="22">
        <f t="shared" si="79"/>
        <v>0</v>
      </c>
      <c r="GR23" s="22">
        <f>(((GR19)+(GR20))+(GR21))+(GR22)</f>
        <v>0</v>
      </c>
      <c r="GS23" s="22">
        <f>(((GS19)+(GS20))+(GS21))+(GS22)</f>
        <v>0</v>
      </c>
      <c r="GT23" s="22">
        <f t="shared" si="80"/>
        <v>0</v>
      </c>
      <c r="GU23" s="22">
        <f>(((GU19)+(GU20))+(GU21))+(GU22)</f>
        <v>0</v>
      </c>
      <c r="GV23" s="22">
        <f>(((GV19)+(GV20))+(GV21))+(GV22)</f>
        <v>0</v>
      </c>
      <c r="GW23" s="22">
        <f t="shared" si="81"/>
        <v>0</v>
      </c>
      <c r="GX23" s="22">
        <f t="shared" si="82"/>
        <v>0</v>
      </c>
      <c r="GY23" s="22">
        <f t="shared" si="82"/>
        <v>0</v>
      </c>
      <c r="GZ23" s="22">
        <f t="shared" si="83"/>
        <v>0</v>
      </c>
      <c r="HA23" s="22">
        <f>(((HA19)+(HA20))+(HA21))+(HA22)</f>
        <v>0</v>
      </c>
      <c r="HB23" s="22">
        <f>(((HB19)+(HB20))+(HB21))+(HB22)</f>
        <v>0</v>
      </c>
      <c r="HC23" s="22">
        <f t="shared" si="84"/>
        <v>0</v>
      </c>
      <c r="HD23" s="22">
        <f>(((HD19)+(HD20))+(HD21))+(HD22)</f>
        <v>0</v>
      </c>
      <c r="HE23" s="22">
        <f>(((HE19)+(HE20))+(HE21))+(HE22)</f>
        <v>0</v>
      </c>
      <c r="HF23" s="22">
        <f t="shared" si="85"/>
        <v>0</v>
      </c>
      <c r="HG23" s="22">
        <f>(((HG19)+(HG20))+(HG21))+(HG22)</f>
        <v>0</v>
      </c>
      <c r="HH23" s="22">
        <f>(((HH19)+(HH20))+(HH21))+(HH22)</f>
        <v>0</v>
      </c>
      <c r="HI23" s="22">
        <f t="shared" si="86"/>
        <v>0</v>
      </c>
      <c r="HJ23" s="22">
        <f>(((HJ19)+(HJ20))+(HJ21))+(HJ22)</f>
        <v>0</v>
      </c>
      <c r="HK23" s="22">
        <f>(((HK19)+(HK20))+(HK21))+(HK22)</f>
        <v>0</v>
      </c>
      <c r="HL23" s="22">
        <f t="shared" si="87"/>
        <v>0</v>
      </c>
      <c r="HM23" s="22">
        <f t="shared" si="88"/>
        <v>0</v>
      </c>
      <c r="HN23" s="22">
        <f t="shared" si="88"/>
        <v>0</v>
      </c>
      <c r="HO23" s="22">
        <f t="shared" si="89"/>
        <v>0</v>
      </c>
      <c r="HP23" s="22">
        <f>(((HP19)+(HP20))+(HP21))+(HP22)</f>
        <v>1666.67</v>
      </c>
      <c r="HQ23" s="22">
        <f>(((HQ19)+(HQ20))+(HQ21))+(HQ22)</f>
        <v>1666.67</v>
      </c>
      <c r="HR23" s="22">
        <f t="shared" si="90"/>
        <v>0</v>
      </c>
      <c r="HS23" s="22">
        <f>(((HS19)+(HS20))+(HS21))+(HS22)</f>
        <v>0</v>
      </c>
      <c r="HT23" s="22">
        <f>(((HT19)+(HT20))+(HT21))+(HT22)</f>
        <v>0</v>
      </c>
      <c r="HU23" s="22">
        <f t="shared" si="91"/>
        <v>0</v>
      </c>
      <c r="HV23" s="22">
        <f>(((HV19)+(HV20))+(HV21))+(HV22)</f>
        <v>0</v>
      </c>
      <c r="HW23" s="22">
        <f>(((HW19)+(HW20))+(HW21))+(HW22)</f>
        <v>0</v>
      </c>
      <c r="HX23" s="22">
        <f t="shared" si="92"/>
        <v>0</v>
      </c>
      <c r="HY23" s="22">
        <f>(((HY19)+(HY20))+(HY21))+(HY22)</f>
        <v>0</v>
      </c>
      <c r="HZ23" s="22">
        <f>(((HZ19)+(HZ20))+(HZ21))+(HZ22)</f>
        <v>0</v>
      </c>
      <c r="IA23" s="22">
        <f t="shared" si="93"/>
        <v>0</v>
      </c>
      <c r="IB23" s="22">
        <f t="shared" si="94"/>
        <v>0</v>
      </c>
      <c r="IC23" s="22">
        <f t="shared" si="94"/>
        <v>0</v>
      </c>
      <c r="ID23" s="22">
        <f t="shared" si="95"/>
        <v>0</v>
      </c>
      <c r="IE23" s="22">
        <f t="shared" si="96"/>
        <v>1666.67</v>
      </c>
      <c r="IF23" s="22">
        <f t="shared" si="96"/>
        <v>1666.67</v>
      </c>
      <c r="IG23" s="22">
        <f t="shared" si="97"/>
        <v>0</v>
      </c>
      <c r="IH23" s="22">
        <f>(((IH19)+(IH20))+(IH21))+(IH22)</f>
        <v>0</v>
      </c>
      <c r="II23" s="22">
        <f>(((II19)+(II20))+(II21))+(II22)</f>
        <v>0</v>
      </c>
      <c r="IJ23" s="22">
        <f t="shared" si="98"/>
        <v>0</v>
      </c>
      <c r="IK23" s="22">
        <f>(((IK19)+(IK20))+(IK21))+(IK22)</f>
        <v>0</v>
      </c>
      <c r="IL23" s="22">
        <f>(((IL19)+(IL20))+(IL21))+(IL22)</f>
        <v>0</v>
      </c>
      <c r="IM23" s="22">
        <f t="shared" si="99"/>
        <v>0</v>
      </c>
      <c r="IN23" s="22">
        <f>(((IN19)+(IN20))+(IN21))+(IN22)</f>
        <v>0</v>
      </c>
      <c r="IO23" s="22">
        <f>(((IO19)+(IO20))+(IO21))+(IO22)</f>
        <v>0</v>
      </c>
      <c r="IP23" s="22">
        <f t="shared" si="100"/>
        <v>0</v>
      </c>
      <c r="IQ23" s="22">
        <f t="shared" si="101"/>
        <v>0</v>
      </c>
      <c r="IR23" s="22">
        <f t="shared" si="101"/>
        <v>0</v>
      </c>
      <c r="IS23" s="22">
        <f t="shared" si="102"/>
        <v>0</v>
      </c>
      <c r="IT23" s="22">
        <f t="shared" si="103"/>
        <v>1666.67</v>
      </c>
      <c r="IU23" s="22">
        <f t="shared" si="103"/>
        <v>1666.67</v>
      </c>
      <c r="IV23" s="22">
        <f t="shared" si="104"/>
        <v>0</v>
      </c>
      <c r="IW23" s="22">
        <f>(((IW19)+(IW20))+(IW21))+(IW22)</f>
        <v>1011.16</v>
      </c>
      <c r="IX23" s="22">
        <f>(((IX19)+(IX20))+(IX21))+(IX22)</f>
        <v>816.67</v>
      </c>
      <c r="IY23" s="22">
        <f t="shared" si="105"/>
        <v>194.49</v>
      </c>
      <c r="IZ23" s="22">
        <f>(((IZ19)+(IZ20))+(IZ21))+(IZ22)</f>
        <v>0</v>
      </c>
      <c r="JA23" s="22">
        <f>(((JA19)+(JA20))+(JA21))+(JA22)</f>
        <v>0</v>
      </c>
      <c r="JB23" s="22">
        <f t="shared" si="106"/>
        <v>0</v>
      </c>
      <c r="JC23" s="22">
        <f>(((JC19)+(JC20))+(JC21))+(JC22)</f>
        <v>0</v>
      </c>
      <c r="JD23" s="22">
        <f>(((JD19)+(JD20))+(JD21))+(JD22)</f>
        <v>0</v>
      </c>
      <c r="JE23" s="22">
        <f t="shared" si="107"/>
        <v>0</v>
      </c>
      <c r="JF23" s="22">
        <f t="shared" si="108"/>
        <v>1011.16</v>
      </c>
      <c r="JG23" s="22">
        <f t="shared" si="108"/>
        <v>816.67</v>
      </c>
      <c r="JH23" s="22">
        <f t="shared" si="109"/>
        <v>194.49</v>
      </c>
      <c r="JI23" s="22">
        <f>(((JI19)+(JI20))+(JI21))+(JI22)</f>
        <v>0</v>
      </c>
      <c r="JJ23" s="22">
        <f>(((JJ19)+(JJ20))+(JJ21))+(JJ22)</f>
        <v>0</v>
      </c>
      <c r="JK23" s="22">
        <f t="shared" si="110"/>
        <v>0</v>
      </c>
      <c r="JL23" s="22">
        <f>(((JL19)+(JL20))+(JL21))+(JL22)</f>
        <v>0</v>
      </c>
      <c r="JM23" s="22">
        <f>(((JM19)+(JM20))+(JM21))+(JM22)</f>
        <v>0</v>
      </c>
      <c r="JN23" s="22">
        <f t="shared" si="111"/>
        <v>0</v>
      </c>
      <c r="JO23" s="22">
        <f>(((JO19)+(JO20))+(JO21))+(JO22)</f>
        <v>0</v>
      </c>
      <c r="JP23" s="22">
        <f>(((JP19)+(JP20))+(JP21))+(JP22)</f>
        <v>0</v>
      </c>
      <c r="JQ23" s="22">
        <f t="shared" si="112"/>
        <v>0</v>
      </c>
      <c r="JR23" s="22">
        <f t="shared" si="113"/>
        <v>0</v>
      </c>
      <c r="JS23" s="22">
        <f t="shared" si="113"/>
        <v>0</v>
      </c>
      <c r="JT23" s="22">
        <f t="shared" si="114"/>
        <v>0</v>
      </c>
      <c r="JU23" s="22">
        <f>(((JU19)+(JU20))+(JU21))+(JU22)</f>
        <v>0</v>
      </c>
      <c r="JV23" s="22">
        <f>(((JV19)+(JV20))+(JV21))+(JV22)</f>
        <v>0</v>
      </c>
      <c r="JW23" s="22">
        <f t="shared" si="115"/>
        <v>0</v>
      </c>
      <c r="JX23" s="22">
        <f>(((JX19)+(JX20))+(JX21))+(JX22)</f>
        <v>0</v>
      </c>
      <c r="JY23" s="22">
        <f>(((JY19)+(JY20))+(JY21))+(JY22)</f>
        <v>0</v>
      </c>
      <c r="JZ23" s="22">
        <f t="shared" si="116"/>
        <v>0</v>
      </c>
      <c r="KA23" s="22">
        <f t="shared" si="117"/>
        <v>0</v>
      </c>
      <c r="KB23" s="22">
        <f t="shared" si="117"/>
        <v>0</v>
      </c>
      <c r="KC23" s="22">
        <f t="shared" si="118"/>
        <v>0</v>
      </c>
      <c r="KD23" s="22">
        <f>(((KD19)+(KD20))+(KD21))+(KD22)</f>
        <v>0</v>
      </c>
      <c r="KE23" s="22">
        <f>(((KE19)+(KE20))+(KE21))+(KE22)</f>
        <v>0</v>
      </c>
      <c r="KF23" s="22">
        <f t="shared" si="119"/>
        <v>0</v>
      </c>
      <c r="KG23" s="22">
        <f>(((KG19)+(KG20))+(KG21))+(KG22)</f>
        <v>0</v>
      </c>
      <c r="KH23" s="22">
        <f>(((KH19)+(KH20))+(KH21))+(KH22)</f>
        <v>0</v>
      </c>
      <c r="KI23" s="22">
        <f t="shared" si="120"/>
        <v>0</v>
      </c>
      <c r="KJ23" s="22">
        <f>(((KJ19)+(KJ20))+(KJ21))+(KJ22)</f>
        <v>0</v>
      </c>
      <c r="KK23" s="22">
        <f>(((KK19)+(KK20))+(KK21))+(KK22)</f>
        <v>0</v>
      </c>
      <c r="KL23" s="22">
        <f t="shared" si="121"/>
        <v>0</v>
      </c>
      <c r="KM23" s="22">
        <f>(((KM19)+(KM20))+(KM21))+(KM22)</f>
        <v>0</v>
      </c>
      <c r="KN23" s="22">
        <f>(((KN19)+(KN20))+(KN21))+(KN22)</f>
        <v>0</v>
      </c>
      <c r="KO23" s="22">
        <f t="shared" si="122"/>
        <v>0</v>
      </c>
      <c r="KP23" s="22">
        <f>(((KP19)+(KP20))+(KP21))+(KP22)</f>
        <v>0</v>
      </c>
      <c r="KQ23" s="22">
        <f>(((KQ19)+(KQ20))+(KQ21))+(KQ22)</f>
        <v>0</v>
      </c>
      <c r="KR23" s="22">
        <f t="shared" si="123"/>
        <v>0</v>
      </c>
      <c r="KS23" s="22">
        <f t="shared" si="124"/>
        <v>0</v>
      </c>
      <c r="KT23" s="22">
        <f t="shared" si="124"/>
        <v>0</v>
      </c>
      <c r="KU23" s="22">
        <f t="shared" si="125"/>
        <v>0</v>
      </c>
      <c r="KV23" s="22">
        <f t="shared" si="126"/>
        <v>0</v>
      </c>
      <c r="KW23" s="22">
        <f t="shared" si="126"/>
        <v>0</v>
      </c>
      <c r="KX23" s="22">
        <f t="shared" si="127"/>
        <v>0</v>
      </c>
      <c r="KY23" s="22">
        <f>(((KY19)+(KY20))+(KY21))+(KY22)</f>
        <v>0</v>
      </c>
      <c r="KZ23" s="22">
        <f>(((KZ19)+(KZ20))+(KZ21))+(KZ22)</f>
        <v>0</v>
      </c>
      <c r="LA23" s="22">
        <f t="shared" si="128"/>
        <v>0</v>
      </c>
      <c r="LB23" s="22">
        <f>(((LB19)+(LB20))+(LB21))+(LB22)</f>
        <v>0</v>
      </c>
      <c r="LC23" s="22">
        <f>(((LC19)+(LC20))+(LC21))+(LC22)</f>
        <v>0</v>
      </c>
      <c r="LD23" s="22">
        <f t="shared" si="129"/>
        <v>0</v>
      </c>
      <c r="LE23" s="22">
        <f t="shared" si="130"/>
        <v>2677.83</v>
      </c>
      <c r="LF23" s="22">
        <f t="shared" si="130"/>
        <v>4150.01</v>
      </c>
      <c r="LG23" s="22">
        <f t="shared" si="131"/>
        <v>-1472.1800000000003</v>
      </c>
    </row>
    <row r="24" spans="1:319" x14ac:dyDescent="0.3">
      <c r="A24" s="27" t="s">
        <v>129</v>
      </c>
      <c r="B24" s="19"/>
      <c r="C24" s="19"/>
      <c r="D24" s="20">
        <f t="shared" si="0"/>
        <v>0</v>
      </c>
      <c r="E24" s="19"/>
      <c r="F24" s="19"/>
      <c r="G24" s="20">
        <f t="shared" si="1"/>
        <v>0</v>
      </c>
      <c r="H24" s="19"/>
      <c r="I24" s="19"/>
      <c r="J24" s="20">
        <f t="shared" si="2"/>
        <v>0</v>
      </c>
      <c r="K24" s="19"/>
      <c r="L24" s="19"/>
      <c r="M24" s="20">
        <f t="shared" si="3"/>
        <v>0</v>
      </c>
      <c r="N24" s="19"/>
      <c r="O24" s="19"/>
      <c r="P24" s="20">
        <f t="shared" si="4"/>
        <v>0</v>
      </c>
      <c r="Q24" s="19"/>
      <c r="R24" s="19"/>
      <c r="S24" s="20">
        <f t="shared" si="5"/>
        <v>0</v>
      </c>
      <c r="T24" s="19"/>
      <c r="U24" s="19"/>
      <c r="V24" s="20">
        <f t="shared" si="6"/>
        <v>0</v>
      </c>
      <c r="W24" s="19"/>
      <c r="X24" s="19"/>
      <c r="Y24" s="20">
        <f t="shared" si="7"/>
        <v>0</v>
      </c>
      <c r="Z24" s="19"/>
      <c r="AA24" s="19"/>
      <c r="AB24" s="20">
        <f t="shared" si="8"/>
        <v>0</v>
      </c>
      <c r="AC24" s="19"/>
      <c r="AD24" s="19"/>
      <c r="AE24" s="20">
        <f t="shared" si="9"/>
        <v>0</v>
      </c>
      <c r="AF24" s="19"/>
      <c r="AG24" s="19"/>
      <c r="AH24" s="20">
        <f t="shared" si="10"/>
        <v>0</v>
      </c>
      <c r="AI24" s="19"/>
      <c r="AJ24" s="19"/>
      <c r="AK24" s="20">
        <f t="shared" si="11"/>
        <v>0</v>
      </c>
      <c r="AL24" s="20">
        <f t="shared" si="12"/>
        <v>0</v>
      </c>
      <c r="AM24" s="20">
        <f t="shared" si="12"/>
        <v>0</v>
      </c>
      <c r="AN24" s="20">
        <f t="shared" si="13"/>
        <v>0</v>
      </c>
      <c r="AO24" s="19"/>
      <c r="AP24" s="19"/>
      <c r="AQ24" s="20">
        <f t="shared" si="14"/>
        <v>0</v>
      </c>
      <c r="AR24" s="19"/>
      <c r="AS24" s="19"/>
      <c r="AT24" s="20">
        <f t="shared" si="15"/>
        <v>0</v>
      </c>
      <c r="AU24" s="19"/>
      <c r="AV24" s="19"/>
      <c r="AW24" s="20">
        <f t="shared" si="16"/>
        <v>0</v>
      </c>
      <c r="AX24" s="19"/>
      <c r="AY24" s="19"/>
      <c r="AZ24" s="20">
        <f t="shared" si="17"/>
        <v>0</v>
      </c>
      <c r="BA24" s="19"/>
      <c r="BB24" s="19"/>
      <c r="BC24" s="20">
        <f t="shared" si="18"/>
        <v>0</v>
      </c>
      <c r="BD24" s="19"/>
      <c r="BE24" s="19"/>
      <c r="BF24" s="20">
        <f t="shared" si="19"/>
        <v>0</v>
      </c>
      <c r="BG24" s="20">
        <f t="shared" si="20"/>
        <v>0</v>
      </c>
      <c r="BH24" s="20">
        <f t="shared" si="20"/>
        <v>0</v>
      </c>
      <c r="BI24" s="20">
        <f t="shared" si="21"/>
        <v>0</v>
      </c>
      <c r="BJ24" s="19"/>
      <c r="BK24" s="19"/>
      <c r="BL24" s="20">
        <f t="shared" si="22"/>
        <v>0</v>
      </c>
      <c r="BM24" s="19"/>
      <c r="BN24" s="19"/>
      <c r="BO24" s="20">
        <f t="shared" si="23"/>
        <v>0</v>
      </c>
      <c r="BP24" s="19"/>
      <c r="BQ24" s="19"/>
      <c r="BR24" s="20">
        <f t="shared" si="24"/>
        <v>0</v>
      </c>
      <c r="BS24" s="19"/>
      <c r="BT24" s="19"/>
      <c r="BU24" s="20">
        <f t="shared" si="25"/>
        <v>0</v>
      </c>
      <c r="BV24" s="19"/>
      <c r="BW24" s="19"/>
      <c r="BX24" s="20">
        <f t="shared" si="26"/>
        <v>0</v>
      </c>
      <c r="BY24" s="19"/>
      <c r="BZ24" s="19"/>
      <c r="CA24" s="20">
        <f t="shared" si="27"/>
        <v>0</v>
      </c>
      <c r="CB24" s="20">
        <f t="shared" si="28"/>
        <v>0</v>
      </c>
      <c r="CC24" s="20">
        <f t="shared" si="28"/>
        <v>0</v>
      </c>
      <c r="CD24" s="20">
        <f t="shared" si="29"/>
        <v>0</v>
      </c>
      <c r="CE24" s="19"/>
      <c r="CF24" s="19"/>
      <c r="CG24" s="20">
        <f t="shared" si="30"/>
        <v>0</v>
      </c>
      <c r="CH24" s="19"/>
      <c r="CI24" s="19"/>
      <c r="CJ24" s="20">
        <f t="shared" si="31"/>
        <v>0</v>
      </c>
      <c r="CK24" s="19"/>
      <c r="CL24" s="19"/>
      <c r="CM24" s="20">
        <f t="shared" si="32"/>
        <v>0</v>
      </c>
      <c r="CN24" s="20">
        <f t="shared" si="33"/>
        <v>0</v>
      </c>
      <c r="CO24" s="20">
        <f t="shared" si="33"/>
        <v>0</v>
      </c>
      <c r="CP24" s="20">
        <f t="shared" si="34"/>
        <v>0</v>
      </c>
      <c r="CQ24" s="19"/>
      <c r="CR24" s="19"/>
      <c r="CS24" s="20">
        <f t="shared" si="35"/>
        <v>0</v>
      </c>
      <c r="CT24" s="19"/>
      <c r="CU24" s="19"/>
      <c r="CV24" s="20">
        <f t="shared" si="36"/>
        <v>0</v>
      </c>
      <c r="CW24" s="19"/>
      <c r="CX24" s="19"/>
      <c r="CY24" s="20">
        <f t="shared" si="37"/>
        <v>0</v>
      </c>
      <c r="CZ24" s="20">
        <f t="shared" si="38"/>
        <v>0</v>
      </c>
      <c r="DA24" s="20">
        <f t="shared" si="38"/>
        <v>0</v>
      </c>
      <c r="DB24" s="20">
        <f t="shared" si="39"/>
        <v>0</v>
      </c>
      <c r="DC24" s="20">
        <f t="shared" si="40"/>
        <v>0</v>
      </c>
      <c r="DD24" s="20">
        <f t="shared" si="40"/>
        <v>0</v>
      </c>
      <c r="DE24" s="20">
        <f t="shared" si="41"/>
        <v>0</v>
      </c>
      <c r="DF24" s="19"/>
      <c r="DG24" s="19"/>
      <c r="DH24" s="20">
        <f t="shared" si="42"/>
        <v>0</v>
      </c>
      <c r="DI24" s="19"/>
      <c r="DJ24" s="19"/>
      <c r="DK24" s="20">
        <f t="shared" si="43"/>
        <v>0</v>
      </c>
      <c r="DL24" s="20">
        <f t="shared" si="44"/>
        <v>0</v>
      </c>
      <c r="DM24" s="20">
        <f t="shared" si="44"/>
        <v>0</v>
      </c>
      <c r="DN24" s="20">
        <f t="shared" si="45"/>
        <v>0</v>
      </c>
      <c r="DO24" s="19"/>
      <c r="DP24" s="19"/>
      <c r="DQ24" s="20">
        <f t="shared" si="46"/>
        <v>0</v>
      </c>
      <c r="DR24" s="19"/>
      <c r="DS24" s="19"/>
      <c r="DT24" s="20">
        <f t="shared" si="47"/>
        <v>0</v>
      </c>
      <c r="DU24" s="20">
        <f t="shared" si="48"/>
        <v>0</v>
      </c>
      <c r="DV24" s="20">
        <f t="shared" si="48"/>
        <v>0</v>
      </c>
      <c r="DW24" s="20">
        <f t="shared" si="49"/>
        <v>0</v>
      </c>
      <c r="DX24" s="20">
        <f t="shared" si="50"/>
        <v>0</v>
      </c>
      <c r="DY24" s="20">
        <f t="shared" si="50"/>
        <v>0</v>
      </c>
      <c r="DZ24" s="20">
        <f t="shared" si="51"/>
        <v>0</v>
      </c>
      <c r="EA24" s="19"/>
      <c r="EB24" s="19"/>
      <c r="EC24" s="20">
        <f t="shared" si="52"/>
        <v>0</v>
      </c>
      <c r="ED24" s="19"/>
      <c r="EE24" s="19"/>
      <c r="EF24" s="20">
        <f t="shared" si="53"/>
        <v>0</v>
      </c>
      <c r="EG24" s="19"/>
      <c r="EH24" s="19"/>
      <c r="EI24" s="20">
        <f t="shared" si="54"/>
        <v>0</v>
      </c>
      <c r="EJ24" s="19"/>
      <c r="EK24" s="19"/>
      <c r="EL24" s="20">
        <f t="shared" si="55"/>
        <v>0</v>
      </c>
      <c r="EM24" s="20">
        <f t="shared" si="56"/>
        <v>0</v>
      </c>
      <c r="EN24" s="20">
        <f t="shared" si="56"/>
        <v>0</v>
      </c>
      <c r="EO24" s="20">
        <f t="shared" si="57"/>
        <v>0</v>
      </c>
      <c r="EP24" s="19"/>
      <c r="EQ24" s="19"/>
      <c r="ER24" s="20">
        <f t="shared" si="58"/>
        <v>0</v>
      </c>
      <c r="ES24" s="19"/>
      <c r="ET24" s="19"/>
      <c r="EU24" s="20">
        <f t="shared" si="59"/>
        <v>0</v>
      </c>
      <c r="EV24" s="19"/>
      <c r="EW24" s="19"/>
      <c r="EX24" s="20">
        <f t="shared" si="60"/>
        <v>0</v>
      </c>
      <c r="EY24" s="19"/>
      <c r="EZ24" s="19"/>
      <c r="FA24" s="20">
        <f t="shared" si="61"/>
        <v>0</v>
      </c>
      <c r="FB24" s="20">
        <f t="shared" si="62"/>
        <v>0</v>
      </c>
      <c r="FC24" s="20">
        <f t="shared" si="62"/>
        <v>0</v>
      </c>
      <c r="FD24" s="20">
        <f t="shared" si="63"/>
        <v>0</v>
      </c>
      <c r="FE24" s="19"/>
      <c r="FF24" s="19"/>
      <c r="FG24" s="20">
        <f t="shared" si="64"/>
        <v>0</v>
      </c>
      <c r="FH24" s="19"/>
      <c r="FI24" s="19"/>
      <c r="FJ24" s="20">
        <f t="shared" si="65"/>
        <v>0</v>
      </c>
      <c r="FK24" s="19"/>
      <c r="FL24" s="19"/>
      <c r="FM24" s="20">
        <f t="shared" si="66"/>
        <v>0</v>
      </c>
      <c r="FN24" s="20">
        <f t="shared" si="67"/>
        <v>0</v>
      </c>
      <c r="FO24" s="20">
        <f t="shared" si="67"/>
        <v>0</v>
      </c>
      <c r="FP24" s="20">
        <f t="shared" si="68"/>
        <v>0</v>
      </c>
      <c r="FQ24" s="19"/>
      <c r="FR24" s="19"/>
      <c r="FS24" s="20">
        <f t="shared" si="69"/>
        <v>0</v>
      </c>
      <c r="FT24" s="19"/>
      <c r="FU24" s="19"/>
      <c r="FV24" s="20">
        <f t="shared" si="70"/>
        <v>0</v>
      </c>
      <c r="FW24" s="19"/>
      <c r="FX24" s="19"/>
      <c r="FY24" s="20">
        <f t="shared" si="71"/>
        <v>0</v>
      </c>
      <c r="FZ24" s="20">
        <f t="shared" si="72"/>
        <v>0</v>
      </c>
      <c r="GA24" s="20">
        <f t="shared" si="72"/>
        <v>0</v>
      </c>
      <c r="GB24" s="20">
        <f t="shared" si="73"/>
        <v>0</v>
      </c>
      <c r="GC24" s="19"/>
      <c r="GD24" s="19"/>
      <c r="GE24" s="20">
        <f t="shared" si="74"/>
        <v>0</v>
      </c>
      <c r="GF24" s="19"/>
      <c r="GG24" s="19"/>
      <c r="GH24" s="20">
        <f t="shared" si="75"/>
        <v>0</v>
      </c>
      <c r="GI24" s="19"/>
      <c r="GJ24" s="19"/>
      <c r="GK24" s="20">
        <f t="shared" si="76"/>
        <v>0</v>
      </c>
      <c r="GL24" s="19"/>
      <c r="GM24" s="19"/>
      <c r="GN24" s="20">
        <f t="shared" si="77"/>
        <v>0</v>
      </c>
      <c r="GO24" s="20">
        <f t="shared" si="78"/>
        <v>0</v>
      </c>
      <c r="GP24" s="20">
        <f t="shared" si="78"/>
        <v>0</v>
      </c>
      <c r="GQ24" s="20">
        <f t="shared" si="79"/>
        <v>0</v>
      </c>
      <c r="GR24" s="19"/>
      <c r="GS24" s="19"/>
      <c r="GT24" s="20">
        <f t="shared" si="80"/>
        <v>0</v>
      </c>
      <c r="GU24" s="19"/>
      <c r="GV24" s="19"/>
      <c r="GW24" s="20">
        <f t="shared" si="81"/>
        <v>0</v>
      </c>
      <c r="GX24" s="20">
        <f t="shared" si="82"/>
        <v>0</v>
      </c>
      <c r="GY24" s="20">
        <f t="shared" si="82"/>
        <v>0</v>
      </c>
      <c r="GZ24" s="20">
        <f t="shared" si="83"/>
        <v>0</v>
      </c>
      <c r="HA24" s="19"/>
      <c r="HB24" s="19"/>
      <c r="HC24" s="20">
        <f t="shared" si="84"/>
        <v>0</v>
      </c>
      <c r="HD24" s="19"/>
      <c r="HE24" s="19"/>
      <c r="HF24" s="20">
        <f t="shared" si="85"/>
        <v>0</v>
      </c>
      <c r="HG24" s="19"/>
      <c r="HH24" s="19"/>
      <c r="HI24" s="20">
        <f t="shared" si="86"/>
        <v>0</v>
      </c>
      <c r="HJ24" s="19"/>
      <c r="HK24" s="19"/>
      <c r="HL24" s="20">
        <f t="shared" si="87"/>
        <v>0</v>
      </c>
      <c r="HM24" s="20">
        <f t="shared" si="88"/>
        <v>0</v>
      </c>
      <c r="HN24" s="20">
        <f t="shared" si="88"/>
        <v>0</v>
      </c>
      <c r="HO24" s="20">
        <f t="shared" si="89"/>
        <v>0</v>
      </c>
      <c r="HP24" s="19"/>
      <c r="HQ24" s="19"/>
      <c r="HR24" s="20">
        <f t="shared" si="90"/>
        <v>0</v>
      </c>
      <c r="HS24" s="19"/>
      <c r="HT24" s="19"/>
      <c r="HU24" s="20">
        <f t="shared" si="91"/>
        <v>0</v>
      </c>
      <c r="HV24" s="19"/>
      <c r="HW24" s="19"/>
      <c r="HX24" s="20">
        <f t="shared" si="92"/>
        <v>0</v>
      </c>
      <c r="HY24" s="19"/>
      <c r="HZ24" s="19"/>
      <c r="IA24" s="20">
        <f t="shared" si="93"/>
        <v>0</v>
      </c>
      <c r="IB24" s="20">
        <f t="shared" si="94"/>
        <v>0</v>
      </c>
      <c r="IC24" s="20">
        <f t="shared" si="94"/>
        <v>0</v>
      </c>
      <c r="ID24" s="20">
        <f t="shared" si="95"/>
        <v>0</v>
      </c>
      <c r="IE24" s="20">
        <f t="shared" si="96"/>
        <v>0</v>
      </c>
      <c r="IF24" s="20">
        <f t="shared" si="96"/>
        <v>0</v>
      </c>
      <c r="IG24" s="20">
        <f t="shared" si="97"/>
        <v>0</v>
      </c>
      <c r="IH24" s="19"/>
      <c r="II24" s="19"/>
      <c r="IJ24" s="20">
        <f t="shared" si="98"/>
        <v>0</v>
      </c>
      <c r="IK24" s="19"/>
      <c r="IL24" s="19"/>
      <c r="IM24" s="20">
        <f t="shared" si="99"/>
        <v>0</v>
      </c>
      <c r="IN24" s="19"/>
      <c r="IO24" s="19"/>
      <c r="IP24" s="20">
        <f t="shared" si="100"/>
        <v>0</v>
      </c>
      <c r="IQ24" s="20">
        <f t="shared" si="101"/>
        <v>0</v>
      </c>
      <c r="IR24" s="20">
        <f t="shared" si="101"/>
        <v>0</v>
      </c>
      <c r="IS24" s="20">
        <f t="shared" si="102"/>
        <v>0</v>
      </c>
      <c r="IT24" s="20">
        <f t="shared" si="103"/>
        <v>0</v>
      </c>
      <c r="IU24" s="20">
        <f t="shared" si="103"/>
        <v>0</v>
      </c>
      <c r="IV24" s="20">
        <f t="shared" si="104"/>
        <v>0</v>
      </c>
      <c r="IW24" s="19"/>
      <c r="IX24" s="19"/>
      <c r="IY24" s="20">
        <f t="shared" si="105"/>
        <v>0</v>
      </c>
      <c r="IZ24" s="19"/>
      <c r="JA24" s="19"/>
      <c r="JB24" s="20">
        <f t="shared" si="106"/>
        <v>0</v>
      </c>
      <c r="JC24" s="19"/>
      <c r="JD24" s="19"/>
      <c r="JE24" s="20">
        <f t="shared" si="107"/>
        <v>0</v>
      </c>
      <c r="JF24" s="20">
        <f t="shared" si="108"/>
        <v>0</v>
      </c>
      <c r="JG24" s="20">
        <f t="shared" si="108"/>
        <v>0</v>
      </c>
      <c r="JH24" s="20">
        <f t="shared" si="109"/>
        <v>0</v>
      </c>
      <c r="JI24" s="19"/>
      <c r="JJ24" s="19"/>
      <c r="JK24" s="20">
        <f t="shared" si="110"/>
        <v>0</v>
      </c>
      <c r="JL24" s="19"/>
      <c r="JM24" s="19"/>
      <c r="JN24" s="20">
        <f t="shared" si="111"/>
        <v>0</v>
      </c>
      <c r="JO24" s="19"/>
      <c r="JP24" s="19"/>
      <c r="JQ24" s="20">
        <f t="shared" si="112"/>
        <v>0</v>
      </c>
      <c r="JR24" s="20">
        <f t="shared" si="113"/>
        <v>0</v>
      </c>
      <c r="JS24" s="20">
        <f t="shared" si="113"/>
        <v>0</v>
      </c>
      <c r="JT24" s="20">
        <f t="shared" si="114"/>
        <v>0</v>
      </c>
      <c r="JU24" s="19"/>
      <c r="JV24" s="19"/>
      <c r="JW24" s="20">
        <f t="shared" si="115"/>
        <v>0</v>
      </c>
      <c r="JX24" s="19"/>
      <c r="JY24" s="19"/>
      <c r="JZ24" s="20">
        <f t="shared" si="116"/>
        <v>0</v>
      </c>
      <c r="KA24" s="20">
        <f t="shared" si="117"/>
        <v>0</v>
      </c>
      <c r="KB24" s="20">
        <f t="shared" si="117"/>
        <v>0</v>
      </c>
      <c r="KC24" s="20">
        <f t="shared" si="118"/>
        <v>0</v>
      </c>
      <c r="KD24" s="19"/>
      <c r="KE24" s="19"/>
      <c r="KF24" s="20">
        <f t="shared" si="119"/>
        <v>0</v>
      </c>
      <c r="KG24" s="19"/>
      <c r="KH24" s="19"/>
      <c r="KI24" s="20">
        <f t="shared" si="120"/>
        <v>0</v>
      </c>
      <c r="KJ24" s="19"/>
      <c r="KK24" s="19"/>
      <c r="KL24" s="20">
        <f t="shared" si="121"/>
        <v>0</v>
      </c>
      <c r="KM24" s="19"/>
      <c r="KN24" s="19"/>
      <c r="KO24" s="20">
        <f t="shared" si="122"/>
        <v>0</v>
      </c>
      <c r="KP24" s="19"/>
      <c r="KQ24" s="19"/>
      <c r="KR24" s="20">
        <f t="shared" si="123"/>
        <v>0</v>
      </c>
      <c r="KS24" s="20">
        <f t="shared" si="124"/>
        <v>0</v>
      </c>
      <c r="KT24" s="20">
        <f t="shared" si="124"/>
        <v>0</v>
      </c>
      <c r="KU24" s="20">
        <f t="shared" si="125"/>
        <v>0</v>
      </c>
      <c r="KV24" s="20">
        <f t="shared" si="126"/>
        <v>0</v>
      </c>
      <c r="KW24" s="20">
        <f t="shared" si="126"/>
        <v>0</v>
      </c>
      <c r="KX24" s="20">
        <f t="shared" si="127"/>
        <v>0</v>
      </c>
      <c r="KY24" s="19"/>
      <c r="KZ24" s="19"/>
      <c r="LA24" s="20">
        <f t="shared" si="128"/>
        <v>0</v>
      </c>
      <c r="LB24" s="19"/>
      <c r="LC24" s="19"/>
      <c r="LD24" s="20">
        <f t="shared" si="129"/>
        <v>0</v>
      </c>
      <c r="LE24" s="20">
        <f t="shared" si="130"/>
        <v>0</v>
      </c>
      <c r="LF24" s="20">
        <f t="shared" si="130"/>
        <v>0</v>
      </c>
      <c r="LG24" s="20">
        <f t="shared" si="131"/>
        <v>0</v>
      </c>
    </row>
    <row r="25" spans="1:319" x14ac:dyDescent="0.3">
      <c r="A25" s="27" t="s">
        <v>130</v>
      </c>
      <c r="B25" s="19"/>
      <c r="C25" s="19"/>
      <c r="D25" s="20">
        <f t="shared" si="0"/>
        <v>0</v>
      </c>
      <c r="E25" s="19"/>
      <c r="F25" s="19"/>
      <c r="G25" s="20">
        <f t="shared" si="1"/>
        <v>0</v>
      </c>
      <c r="H25" s="19"/>
      <c r="I25" s="19"/>
      <c r="J25" s="20">
        <f t="shared" si="2"/>
        <v>0</v>
      </c>
      <c r="K25" s="19"/>
      <c r="L25" s="19"/>
      <c r="M25" s="20">
        <f t="shared" si="3"/>
        <v>0</v>
      </c>
      <c r="N25" s="19"/>
      <c r="O25" s="19"/>
      <c r="P25" s="20">
        <f t="shared" si="4"/>
        <v>0</v>
      </c>
      <c r="Q25" s="19"/>
      <c r="R25" s="19"/>
      <c r="S25" s="20">
        <f t="shared" si="5"/>
        <v>0</v>
      </c>
      <c r="T25" s="19"/>
      <c r="U25" s="19"/>
      <c r="V25" s="20">
        <f t="shared" si="6"/>
        <v>0</v>
      </c>
      <c r="W25" s="19"/>
      <c r="X25" s="19"/>
      <c r="Y25" s="20">
        <f t="shared" si="7"/>
        <v>0</v>
      </c>
      <c r="Z25" s="19"/>
      <c r="AA25" s="19"/>
      <c r="AB25" s="20">
        <f t="shared" si="8"/>
        <v>0</v>
      </c>
      <c r="AC25" s="19"/>
      <c r="AD25" s="19"/>
      <c r="AE25" s="20">
        <f t="shared" si="9"/>
        <v>0</v>
      </c>
      <c r="AF25" s="19"/>
      <c r="AG25" s="19"/>
      <c r="AH25" s="20">
        <f t="shared" si="10"/>
        <v>0</v>
      </c>
      <c r="AI25" s="19"/>
      <c r="AJ25" s="19"/>
      <c r="AK25" s="20">
        <f t="shared" si="11"/>
        <v>0</v>
      </c>
      <c r="AL25" s="20">
        <f t="shared" si="12"/>
        <v>0</v>
      </c>
      <c r="AM25" s="20">
        <f t="shared" si="12"/>
        <v>0</v>
      </c>
      <c r="AN25" s="20">
        <f t="shared" si="13"/>
        <v>0</v>
      </c>
      <c r="AO25" s="19"/>
      <c r="AP25" s="19"/>
      <c r="AQ25" s="20">
        <f t="shared" si="14"/>
        <v>0</v>
      </c>
      <c r="AR25" s="19"/>
      <c r="AS25" s="19"/>
      <c r="AT25" s="20">
        <f t="shared" si="15"/>
        <v>0</v>
      </c>
      <c r="AU25" s="19"/>
      <c r="AV25" s="19"/>
      <c r="AW25" s="20">
        <f t="shared" si="16"/>
        <v>0</v>
      </c>
      <c r="AX25" s="19"/>
      <c r="AY25" s="19"/>
      <c r="AZ25" s="20">
        <f t="shared" si="17"/>
        <v>0</v>
      </c>
      <c r="BA25" s="19"/>
      <c r="BB25" s="19"/>
      <c r="BC25" s="20">
        <f t="shared" si="18"/>
        <v>0</v>
      </c>
      <c r="BD25" s="19"/>
      <c r="BE25" s="19"/>
      <c r="BF25" s="20">
        <f t="shared" si="19"/>
        <v>0</v>
      </c>
      <c r="BG25" s="20">
        <f t="shared" si="20"/>
        <v>0</v>
      </c>
      <c r="BH25" s="20">
        <f t="shared" si="20"/>
        <v>0</v>
      </c>
      <c r="BI25" s="20">
        <f t="shared" si="21"/>
        <v>0</v>
      </c>
      <c r="BJ25" s="19"/>
      <c r="BK25" s="19"/>
      <c r="BL25" s="20">
        <f t="shared" si="22"/>
        <v>0</v>
      </c>
      <c r="BM25" s="19"/>
      <c r="BN25" s="19"/>
      <c r="BO25" s="20">
        <f t="shared" si="23"/>
        <v>0</v>
      </c>
      <c r="BP25" s="19"/>
      <c r="BQ25" s="19"/>
      <c r="BR25" s="20">
        <f t="shared" si="24"/>
        <v>0</v>
      </c>
      <c r="BS25" s="19"/>
      <c r="BT25" s="19"/>
      <c r="BU25" s="20">
        <f t="shared" si="25"/>
        <v>0</v>
      </c>
      <c r="BV25" s="19"/>
      <c r="BW25" s="19"/>
      <c r="BX25" s="20">
        <f t="shared" si="26"/>
        <v>0</v>
      </c>
      <c r="BY25" s="19"/>
      <c r="BZ25" s="19"/>
      <c r="CA25" s="20">
        <f t="shared" si="27"/>
        <v>0</v>
      </c>
      <c r="CB25" s="20">
        <f t="shared" si="28"/>
        <v>0</v>
      </c>
      <c r="CC25" s="20">
        <f t="shared" si="28"/>
        <v>0</v>
      </c>
      <c r="CD25" s="20">
        <f t="shared" si="29"/>
        <v>0</v>
      </c>
      <c r="CE25" s="19"/>
      <c r="CF25" s="19"/>
      <c r="CG25" s="20">
        <f t="shared" si="30"/>
        <v>0</v>
      </c>
      <c r="CH25" s="19"/>
      <c r="CI25" s="19"/>
      <c r="CJ25" s="20">
        <f t="shared" si="31"/>
        <v>0</v>
      </c>
      <c r="CK25" s="19"/>
      <c r="CL25" s="19"/>
      <c r="CM25" s="20">
        <f t="shared" si="32"/>
        <v>0</v>
      </c>
      <c r="CN25" s="20">
        <f t="shared" si="33"/>
        <v>0</v>
      </c>
      <c r="CO25" s="20">
        <f t="shared" si="33"/>
        <v>0</v>
      </c>
      <c r="CP25" s="20">
        <f t="shared" si="34"/>
        <v>0</v>
      </c>
      <c r="CQ25" s="19"/>
      <c r="CR25" s="19"/>
      <c r="CS25" s="20">
        <f t="shared" si="35"/>
        <v>0</v>
      </c>
      <c r="CT25" s="19"/>
      <c r="CU25" s="19"/>
      <c r="CV25" s="20">
        <f t="shared" si="36"/>
        <v>0</v>
      </c>
      <c r="CW25" s="19"/>
      <c r="CX25" s="19"/>
      <c r="CY25" s="20">
        <f t="shared" si="37"/>
        <v>0</v>
      </c>
      <c r="CZ25" s="20">
        <f t="shared" si="38"/>
        <v>0</v>
      </c>
      <c r="DA25" s="20">
        <f t="shared" si="38"/>
        <v>0</v>
      </c>
      <c r="DB25" s="20">
        <f t="shared" si="39"/>
        <v>0</v>
      </c>
      <c r="DC25" s="20">
        <f t="shared" si="40"/>
        <v>0</v>
      </c>
      <c r="DD25" s="20">
        <f t="shared" si="40"/>
        <v>0</v>
      </c>
      <c r="DE25" s="20">
        <f t="shared" si="41"/>
        <v>0</v>
      </c>
      <c r="DF25" s="19"/>
      <c r="DG25" s="19"/>
      <c r="DH25" s="20">
        <f t="shared" si="42"/>
        <v>0</v>
      </c>
      <c r="DI25" s="19"/>
      <c r="DJ25" s="19"/>
      <c r="DK25" s="20">
        <f t="shared" si="43"/>
        <v>0</v>
      </c>
      <c r="DL25" s="20">
        <f t="shared" si="44"/>
        <v>0</v>
      </c>
      <c r="DM25" s="20">
        <f t="shared" si="44"/>
        <v>0</v>
      </c>
      <c r="DN25" s="20">
        <f t="shared" si="45"/>
        <v>0</v>
      </c>
      <c r="DO25" s="19"/>
      <c r="DP25" s="19"/>
      <c r="DQ25" s="20">
        <f t="shared" si="46"/>
        <v>0</v>
      </c>
      <c r="DR25" s="19"/>
      <c r="DS25" s="19"/>
      <c r="DT25" s="20">
        <f t="shared" si="47"/>
        <v>0</v>
      </c>
      <c r="DU25" s="20">
        <f t="shared" si="48"/>
        <v>0</v>
      </c>
      <c r="DV25" s="20">
        <f t="shared" si="48"/>
        <v>0</v>
      </c>
      <c r="DW25" s="20">
        <f t="shared" si="49"/>
        <v>0</v>
      </c>
      <c r="DX25" s="20">
        <f t="shared" si="50"/>
        <v>0</v>
      </c>
      <c r="DY25" s="20">
        <f t="shared" si="50"/>
        <v>0</v>
      </c>
      <c r="DZ25" s="20">
        <f t="shared" si="51"/>
        <v>0</v>
      </c>
      <c r="EA25" s="19"/>
      <c r="EB25" s="19"/>
      <c r="EC25" s="20">
        <f t="shared" si="52"/>
        <v>0</v>
      </c>
      <c r="ED25" s="19"/>
      <c r="EE25" s="19"/>
      <c r="EF25" s="20">
        <f t="shared" si="53"/>
        <v>0</v>
      </c>
      <c r="EG25" s="19"/>
      <c r="EH25" s="19"/>
      <c r="EI25" s="20">
        <f t="shared" si="54"/>
        <v>0</v>
      </c>
      <c r="EJ25" s="19"/>
      <c r="EK25" s="19"/>
      <c r="EL25" s="20">
        <f t="shared" si="55"/>
        <v>0</v>
      </c>
      <c r="EM25" s="20">
        <f t="shared" si="56"/>
        <v>0</v>
      </c>
      <c r="EN25" s="20">
        <f t="shared" si="56"/>
        <v>0</v>
      </c>
      <c r="EO25" s="20">
        <f t="shared" si="57"/>
        <v>0</v>
      </c>
      <c r="EP25" s="19"/>
      <c r="EQ25" s="19"/>
      <c r="ER25" s="20">
        <f t="shared" si="58"/>
        <v>0</v>
      </c>
      <c r="ES25" s="19"/>
      <c r="ET25" s="19"/>
      <c r="EU25" s="20">
        <f t="shared" si="59"/>
        <v>0</v>
      </c>
      <c r="EV25" s="19"/>
      <c r="EW25" s="19"/>
      <c r="EX25" s="20">
        <f t="shared" si="60"/>
        <v>0</v>
      </c>
      <c r="EY25" s="19"/>
      <c r="EZ25" s="19"/>
      <c r="FA25" s="20">
        <f t="shared" si="61"/>
        <v>0</v>
      </c>
      <c r="FB25" s="20">
        <f t="shared" si="62"/>
        <v>0</v>
      </c>
      <c r="FC25" s="20">
        <f t="shared" si="62"/>
        <v>0</v>
      </c>
      <c r="FD25" s="20">
        <f t="shared" si="63"/>
        <v>0</v>
      </c>
      <c r="FE25" s="19"/>
      <c r="FF25" s="19"/>
      <c r="FG25" s="20">
        <f t="shared" si="64"/>
        <v>0</v>
      </c>
      <c r="FH25" s="19"/>
      <c r="FI25" s="19"/>
      <c r="FJ25" s="20">
        <f t="shared" si="65"/>
        <v>0</v>
      </c>
      <c r="FK25" s="19"/>
      <c r="FL25" s="19"/>
      <c r="FM25" s="20">
        <f t="shared" si="66"/>
        <v>0</v>
      </c>
      <c r="FN25" s="20">
        <f t="shared" si="67"/>
        <v>0</v>
      </c>
      <c r="FO25" s="20">
        <f t="shared" si="67"/>
        <v>0</v>
      </c>
      <c r="FP25" s="20">
        <f t="shared" si="68"/>
        <v>0</v>
      </c>
      <c r="FQ25" s="19"/>
      <c r="FR25" s="19"/>
      <c r="FS25" s="20">
        <f t="shared" si="69"/>
        <v>0</v>
      </c>
      <c r="FT25" s="19"/>
      <c r="FU25" s="19"/>
      <c r="FV25" s="20">
        <f t="shared" si="70"/>
        <v>0</v>
      </c>
      <c r="FW25" s="19"/>
      <c r="FX25" s="19"/>
      <c r="FY25" s="20">
        <f t="shared" si="71"/>
        <v>0</v>
      </c>
      <c r="FZ25" s="20">
        <f t="shared" si="72"/>
        <v>0</v>
      </c>
      <c r="GA25" s="20">
        <f t="shared" si="72"/>
        <v>0</v>
      </c>
      <c r="GB25" s="20">
        <f t="shared" si="73"/>
        <v>0</v>
      </c>
      <c r="GC25" s="19"/>
      <c r="GD25" s="19"/>
      <c r="GE25" s="20">
        <f t="shared" si="74"/>
        <v>0</v>
      </c>
      <c r="GF25" s="19"/>
      <c r="GG25" s="19"/>
      <c r="GH25" s="20">
        <f t="shared" si="75"/>
        <v>0</v>
      </c>
      <c r="GI25" s="19"/>
      <c r="GJ25" s="19"/>
      <c r="GK25" s="20">
        <f t="shared" si="76"/>
        <v>0</v>
      </c>
      <c r="GL25" s="19"/>
      <c r="GM25" s="19"/>
      <c r="GN25" s="20">
        <f t="shared" si="77"/>
        <v>0</v>
      </c>
      <c r="GO25" s="20">
        <f t="shared" si="78"/>
        <v>0</v>
      </c>
      <c r="GP25" s="20">
        <f t="shared" si="78"/>
        <v>0</v>
      </c>
      <c r="GQ25" s="20">
        <f t="shared" si="79"/>
        <v>0</v>
      </c>
      <c r="GR25" s="19"/>
      <c r="GS25" s="19"/>
      <c r="GT25" s="20">
        <f t="shared" si="80"/>
        <v>0</v>
      </c>
      <c r="GU25" s="19"/>
      <c r="GV25" s="19"/>
      <c r="GW25" s="20">
        <f t="shared" si="81"/>
        <v>0</v>
      </c>
      <c r="GX25" s="20">
        <f t="shared" si="82"/>
        <v>0</v>
      </c>
      <c r="GY25" s="20">
        <f t="shared" si="82"/>
        <v>0</v>
      </c>
      <c r="GZ25" s="20">
        <f t="shared" si="83"/>
        <v>0</v>
      </c>
      <c r="HA25" s="19"/>
      <c r="HB25" s="19"/>
      <c r="HC25" s="20">
        <f t="shared" si="84"/>
        <v>0</v>
      </c>
      <c r="HD25" s="19"/>
      <c r="HE25" s="19"/>
      <c r="HF25" s="20">
        <f t="shared" si="85"/>
        <v>0</v>
      </c>
      <c r="HG25" s="19"/>
      <c r="HH25" s="19"/>
      <c r="HI25" s="20">
        <f t="shared" si="86"/>
        <v>0</v>
      </c>
      <c r="HJ25" s="19"/>
      <c r="HK25" s="19"/>
      <c r="HL25" s="20">
        <f t="shared" si="87"/>
        <v>0</v>
      </c>
      <c r="HM25" s="20">
        <f t="shared" si="88"/>
        <v>0</v>
      </c>
      <c r="HN25" s="20">
        <f t="shared" si="88"/>
        <v>0</v>
      </c>
      <c r="HO25" s="20">
        <f t="shared" si="89"/>
        <v>0</v>
      </c>
      <c r="HP25" s="19"/>
      <c r="HQ25" s="19"/>
      <c r="HR25" s="20">
        <f t="shared" si="90"/>
        <v>0</v>
      </c>
      <c r="HS25" s="19"/>
      <c r="HT25" s="19"/>
      <c r="HU25" s="20">
        <f t="shared" si="91"/>
        <v>0</v>
      </c>
      <c r="HV25" s="19"/>
      <c r="HW25" s="19"/>
      <c r="HX25" s="20">
        <f t="shared" si="92"/>
        <v>0</v>
      </c>
      <c r="HY25" s="19"/>
      <c r="HZ25" s="19"/>
      <c r="IA25" s="20">
        <f t="shared" si="93"/>
        <v>0</v>
      </c>
      <c r="IB25" s="20">
        <f t="shared" si="94"/>
        <v>0</v>
      </c>
      <c r="IC25" s="20">
        <f t="shared" si="94"/>
        <v>0</v>
      </c>
      <c r="ID25" s="20">
        <f t="shared" si="95"/>
        <v>0</v>
      </c>
      <c r="IE25" s="20">
        <f t="shared" si="96"/>
        <v>0</v>
      </c>
      <c r="IF25" s="20">
        <f t="shared" si="96"/>
        <v>0</v>
      </c>
      <c r="IG25" s="20">
        <f t="shared" si="97"/>
        <v>0</v>
      </c>
      <c r="IH25" s="19"/>
      <c r="II25" s="19"/>
      <c r="IJ25" s="20">
        <f t="shared" si="98"/>
        <v>0</v>
      </c>
      <c r="IK25" s="19"/>
      <c r="IL25" s="19"/>
      <c r="IM25" s="20">
        <f t="shared" si="99"/>
        <v>0</v>
      </c>
      <c r="IN25" s="19"/>
      <c r="IO25" s="19"/>
      <c r="IP25" s="20">
        <f t="shared" si="100"/>
        <v>0</v>
      </c>
      <c r="IQ25" s="20">
        <f t="shared" si="101"/>
        <v>0</v>
      </c>
      <c r="IR25" s="20">
        <f t="shared" si="101"/>
        <v>0</v>
      </c>
      <c r="IS25" s="20">
        <f t="shared" si="102"/>
        <v>0</v>
      </c>
      <c r="IT25" s="20">
        <f t="shared" si="103"/>
        <v>0</v>
      </c>
      <c r="IU25" s="20">
        <f t="shared" si="103"/>
        <v>0</v>
      </c>
      <c r="IV25" s="20">
        <f t="shared" si="104"/>
        <v>0</v>
      </c>
      <c r="IW25" s="20">
        <f>1800</f>
        <v>1800</v>
      </c>
      <c r="IX25" s="19"/>
      <c r="IY25" s="20">
        <f t="shared" si="105"/>
        <v>1800</v>
      </c>
      <c r="IZ25" s="19"/>
      <c r="JA25" s="19"/>
      <c r="JB25" s="20">
        <f t="shared" si="106"/>
        <v>0</v>
      </c>
      <c r="JC25" s="19"/>
      <c r="JD25" s="19"/>
      <c r="JE25" s="20">
        <f t="shared" si="107"/>
        <v>0</v>
      </c>
      <c r="JF25" s="20">
        <f t="shared" si="108"/>
        <v>1800</v>
      </c>
      <c r="JG25" s="20">
        <f t="shared" si="108"/>
        <v>0</v>
      </c>
      <c r="JH25" s="20">
        <f t="shared" si="109"/>
        <v>1800</v>
      </c>
      <c r="JI25" s="19"/>
      <c r="JJ25" s="19"/>
      <c r="JK25" s="20">
        <f t="shared" si="110"/>
        <v>0</v>
      </c>
      <c r="JL25" s="19"/>
      <c r="JM25" s="19"/>
      <c r="JN25" s="20">
        <f t="shared" si="111"/>
        <v>0</v>
      </c>
      <c r="JO25" s="19"/>
      <c r="JP25" s="19"/>
      <c r="JQ25" s="20">
        <f t="shared" si="112"/>
        <v>0</v>
      </c>
      <c r="JR25" s="20">
        <f t="shared" si="113"/>
        <v>0</v>
      </c>
      <c r="JS25" s="20">
        <f t="shared" si="113"/>
        <v>0</v>
      </c>
      <c r="JT25" s="20">
        <f t="shared" si="114"/>
        <v>0</v>
      </c>
      <c r="JU25" s="20">
        <f>262.83</f>
        <v>262.83</v>
      </c>
      <c r="JV25" s="19"/>
      <c r="JW25" s="20">
        <f t="shared" si="115"/>
        <v>262.83</v>
      </c>
      <c r="JX25" s="20">
        <f>21770.82</f>
        <v>21770.82</v>
      </c>
      <c r="JY25" s="20">
        <f>5000</f>
        <v>5000</v>
      </c>
      <c r="JZ25" s="20">
        <f t="shared" si="116"/>
        <v>16770.82</v>
      </c>
      <c r="KA25" s="20">
        <f t="shared" si="117"/>
        <v>22033.65</v>
      </c>
      <c r="KB25" s="20">
        <f t="shared" si="117"/>
        <v>5000</v>
      </c>
      <c r="KC25" s="20">
        <f t="shared" si="118"/>
        <v>17033.650000000001</v>
      </c>
      <c r="KD25" s="19"/>
      <c r="KE25" s="19"/>
      <c r="KF25" s="20">
        <f t="shared" si="119"/>
        <v>0</v>
      </c>
      <c r="KG25" s="19"/>
      <c r="KH25" s="19"/>
      <c r="KI25" s="20">
        <f t="shared" si="120"/>
        <v>0</v>
      </c>
      <c r="KJ25" s="19"/>
      <c r="KK25" s="19"/>
      <c r="KL25" s="20">
        <f t="shared" si="121"/>
        <v>0</v>
      </c>
      <c r="KM25" s="19"/>
      <c r="KN25" s="19"/>
      <c r="KO25" s="20">
        <f t="shared" si="122"/>
        <v>0</v>
      </c>
      <c r="KP25" s="19"/>
      <c r="KQ25" s="19"/>
      <c r="KR25" s="20">
        <f t="shared" si="123"/>
        <v>0</v>
      </c>
      <c r="KS25" s="20">
        <f t="shared" si="124"/>
        <v>0</v>
      </c>
      <c r="KT25" s="20">
        <f t="shared" si="124"/>
        <v>0</v>
      </c>
      <c r="KU25" s="20">
        <f t="shared" si="125"/>
        <v>0</v>
      </c>
      <c r="KV25" s="20">
        <f t="shared" si="126"/>
        <v>0</v>
      </c>
      <c r="KW25" s="20">
        <f t="shared" si="126"/>
        <v>0</v>
      </c>
      <c r="KX25" s="20">
        <f t="shared" si="127"/>
        <v>0</v>
      </c>
      <c r="KY25" s="19"/>
      <c r="KZ25" s="19"/>
      <c r="LA25" s="20">
        <f t="shared" si="128"/>
        <v>0</v>
      </c>
      <c r="LB25" s="19"/>
      <c r="LC25" s="19"/>
      <c r="LD25" s="20">
        <f t="shared" si="129"/>
        <v>0</v>
      </c>
      <c r="LE25" s="20">
        <f t="shared" si="130"/>
        <v>23833.65</v>
      </c>
      <c r="LF25" s="20">
        <f t="shared" si="130"/>
        <v>5000</v>
      </c>
      <c r="LG25" s="20">
        <f t="shared" si="131"/>
        <v>18833.650000000001</v>
      </c>
    </row>
    <row r="26" spans="1:319" x14ac:dyDescent="0.3">
      <c r="A26" s="27" t="s">
        <v>131</v>
      </c>
      <c r="B26" s="19"/>
      <c r="C26" s="19"/>
      <c r="D26" s="20">
        <f t="shared" si="0"/>
        <v>0</v>
      </c>
      <c r="E26" s="19"/>
      <c r="F26" s="19"/>
      <c r="G26" s="20">
        <f t="shared" si="1"/>
        <v>0</v>
      </c>
      <c r="H26" s="19"/>
      <c r="I26" s="19"/>
      <c r="J26" s="20">
        <f t="shared" si="2"/>
        <v>0</v>
      </c>
      <c r="K26" s="19"/>
      <c r="L26" s="19"/>
      <c r="M26" s="20">
        <f t="shared" si="3"/>
        <v>0</v>
      </c>
      <c r="N26" s="19"/>
      <c r="O26" s="19"/>
      <c r="P26" s="20">
        <f t="shared" si="4"/>
        <v>0</v>
      </c>
      <c r="Q26" s="19"/>
      <c r="R26" s="19"/>
      <c r="S26" s="20">
        <f t="shared" si="5"/>
        <v>0</v>
      </c>
      <c r="T26" s="19"/>
      <c r="U26" s="19"/>
      <c r="V26" s="20">
        <f t="shared" si="6"/>
        <v>0</v>
      </c>
      <c r="W26" s="19"/>
      <c r="X26" s="19"/>
      <c r="Y26" s="20">
        <f t="shared" si="7"/>
        <v>0</v>
      </c>
      <c r="Z26" s="19"/>
      <c r="AA26" s="19"/>
      <c r="AB26" s="20">
        <f t="shared" si="8"/>
        <v>0</v>
      </c>
      <c r="AC26" s="19"/>
      <c r="AD26" s="19"/>
      <c r="AE26" s="20">
        <f t="shared" si="9"/>
        <v>0</v>
      </c>
      <c r="AF26" s="19"/>
      <c r="AG26" s="19"/>
      <c r="AH26" s="20">
        <f t="shared" si="10"/>
        <v>0</v>
      </c>
      <c r="AI26" s="19"/>
      <c r="AJ26" s="19"/>
      <c r="AK26" s="20">
        <f t="shared" si="11"/>
        <v>0</v>
      </c>
      <c r="AL26" s="20">
        <f t="shared" si="12"/>
        <v>0</v>
      </c>
      <c r="AM26" s="20">
        <f t="shared" si="12"/>
        <v>0</v>
      </c>
      <c r="AN26" s="20">
        <f t="shared" si="13"/>
        <v>0</v>
      </c>
      <c r="AO26" s="19"/>
      <c r="AP26" s="19"/>
      <c r="AQ26" s="20">
        <f t="shared" si="14"/>
        <v>0</v>
      </c>
      <c r="AR26" s="19"/>
      <c r="AS26" s="19"/>
      <c r="AT26" s="20">
        <f t="shared" si="15"/>
        <v>0</v>
      </c>
      <c r="AU26" s="19"/>
      <c r="AV26" s="19"/>
      <c r="AW26" s="20">
        <f t="shared" si="16"/>
        <v>0</v>
      </c>
      <c r="AX26" s="19"/>
      <c r="AY26" s="19"/>
      <c r="AZ26" s="20">
        <f t="shared" si="17"/>
        <v>0</v>
      </c>
      <c r="BA26" s="19"/>
      <c r="BB26" s="19"/>
      <c r="BC26" s="20">
        <f t="shared" si="18"/>
        <v>0</v>
      </c>
      <c r="BD26" s="19"/>
      <c r="BE26" s="19"/>
      <c r="BF26" s="20">
        <f t="shared" si="19"/>
        <v>0</v>
      </c>
      <c r="BG26" s="20">
        <f t="shared" si="20"/>
        <v>0</v>
      </c>
      <c r="BH26" s="20">
        <f t="shared" si="20"/>
        <v>0</v>
      </c>
      <c r="BI26" s="20">
        <f t="shared" si="21"/>
        <v>0</v>
      </c>
      <c r="BJ26" s="19"/>
      <c r="BK26" s="19"/>
      <c r="BL26" s="20">
        <f t="shared" si="22"/>
        <v>0</v>
      </c>
      <c r="BM26" s="19"/>
      <c r="BN26" s="19"/>
      <c r="BO26" s="20">
        <f t="shared" si="23"/>
        <v>0</v>
      </c>
      <c r="BP26" s="19"/>
      <c r="BQ26" s="19"/>
      <c r="BR26" s="20">
        <f t="shared" si="24"/>
        <v>0</v>
      </c>
      <c r="BS26" s="19"/>
      <c r="BT26" s="19"/>
      <c r="BU26" s="20">
        <f t="shared" si="25"/>
        <v>0</v>
      </c>
      <c r="BV26" s="19"/>
      <c r="BW26" s="19"/>
      <c r="BX26" s="20">
        <f t="shared" si="26"/>
        <v>0</v>
      </c>
      <c r="BY26" s="19"/>
      <c r="BZ26" s="19"/>
      <c r="CA26" s="20">
        <f t="shared" si="27"/>
        <v>0</v>
      </c>
      <c r="CB26" s="20">
        <f t="shared" si="28"/>
        <v>0</v>
      </c>
      <c r="CC26" s="20">
        <f t="shared" si="28"/>
        <v>0</v>
      </c>
      <c r="CD26" s="20">
        <f t="shared" si="29"/>
        <v>0</v>
      </c>
      <c r="CE26" s="19"/>
      <c r="CF26" s="19"/>
      <c r="CG26" s="20">
        <f t="shared" si="30"/>
        <v>0</v>
      </c>
      <c r="CH26" s="19"/>
      <c r="CI26" s="19"/>
      <c r="CJ26" s="20">
        <f t="shared" si="31"/>
        <v>0</v>
      </c>
      <c r="CK26" s="19"/>
      <c r="CL26" s="19"/>
      <c r="CM26" s="20">
        <f t="shared" si="32"/>
        <v>0</v>
      </c>
      <c r="CN26" s="20">
        <f t="shared" si="33"/>
        <v>0</v>
      </c>
      <c r="CO26" s="20">
        <f t="shared" si="33"/>
        <v>0</v>
      </c>
      <c r="CP26" s="20">
        <f t="shared" si="34"/>
        <v>0</v>
      </c>
      <c r="CQ26" s="19"/>
      <c r="CR26" s="19"/>
      <c r="CS26" s="20">
        <f t="shared" si="35"/>
        <v>0</v>
      </c>
      <c r="CT26" s="19"/>
      <c r="CU26" s="19"/>
      <c r="CV26" s="20">
        <f t="shared" si="36"/>
        <v>0</v>
      </c>
      <c r="CW26" s="19"/>
      <c r="CX26" s="19"/>
      <c r="CY26" s="20">
        <f t="shared" si="37"/>
        <v>0</v>
      </c>
      <c r="CZ26" s="20">
        <f t="shared" si="38"/>
        <v>0</v>
      </c>
      <c r="DA26" s="20">
        <f t="shared" si="38"/>
        <v>0</v>
      </c>
      <c r="DB26" s="20">
        <f t="shared" si="39"/>
        <v>0</v>
      </c>
      <c r="DC26" s="20">
        <f t="shared" si="40"/>
        <v>0</v>
      </c>
      <c r="DD26" s="20">
        <f t="shared" si="40"/>
        <v>0</v>
      </c>
      <c r="DE26" s="20">
        <f t="shared" si="41"/>
        <v>0</v>
      </c>
      <c r="DF26" s="19"/>
      <c r="DG26" s="19"/>
      <c r="DH26" s="20">
        <f t="shared" si="42"/>
        <v>0</v>
      </c>
      <c r="DI26" s="19"/>
      <c r="DJ26" s="19"/>
      <c r="DK26" s="20">
        <f t="shared" si="43"/>
        <v>0</v>
      </c>
      <c r="DL26" s="20">
        <f t="shared" si="44"/>
        <v>0</v>
      </c>
      <c r="DM26" s="20">
        <f t="shared" si="44"/>
        <v>0</v>
      </c>
      <c r="DN26" s="20">
        <f t="shared" si="45"/>
        <v>0</v>
      </c>
      <c r="DO26" s="19"/>
      <c r="DP26" s="19"/>
      <c r="DQ26" s="20">
        <f t="shared" si="46"/>
        <v>0</v>
      </c>
      <c r="DR26" s="19"/>
      <c r="DS26" s="19"/>
      <c r="DT26" s="20">
        <f t="shared" si="47"/>
        <v>0</v>
      </c>
      <c r="DU26" s="20">
        <f t="shared" si="48"/>
        <v>0</v>
      </c>
      <c r="DV26" s="20">
        <f t="shared" si="48"/>
        <v>0</v>
      </c>
      <c r="DW26" s="20">
        <f t="shared" si="49"/>
        <v>0</v>
      </c>
      <c r="DX26" s="20">
        <f t="shared" si="50"/>
        <v>0</v>
      </c>
      <c r="DY26" s="20">
        <f t="shared" si="50"/>
        <v>0</v>
      </c>
      <c r="DZ26" s="20">
        <f t="shared" si="51"/>
        <v>0</v>
      </c>
      <c r="EA26" s="19"/>
      <c r="EB26" s="19"/>
      <c r="EC26" s="20">
        <f t="shared" si="52"/>
        <v>0</v>
      </c>
      <c r="ED26" s="19"/>
      <c r="EE26" s="19"/>
      <c r="EF26" s="20">
        <f t="shared" si="53"/>
        <v>0</v>
      </c>
      <c r="EG26" s="19"/>
      <c r="EH26" s="19"/>
      <c r="EI26" s="20">
        <f t="shared" si="54"/>
        <v>0</v>
      </c>
      <c r="EJ26" s="19"/>
      <c r="EK26" s="19"/>
      <c r="EL26" s="20">
        <f t="shared" si="55"/>
        <v>0</v>
      </c>
      <c r="EM26" s="20">
        <f t="shared" si="56"/>
        <v>0</v>
      </c>
      <c r="EN26" s="20">
        <f t="shared" si="56"/>
        <v>0</v>
      </c>
      <c r="EO26" s="20">
        <f t="shared" si="57"/>
        <v>0</v>
      </c>
      <c r="EP26" s="19"/>
      <c r="EQ26" s="19"/>
      <c r="ER26" s="20">
        <f t="shared" si="58"/>
        <v>0</v>
      </c>
      <c r="ES26" s="19"/>
      <c r="ET26" s="19"/>
      <c r="EU26" s="20">
        <f t="shared" si="59"/>
        <v>0</v>
      </c>
      <c r="EV26" s="19"/>
      <c r="EW26" s="19"/>
      <c r="EX26" s="20">
        <f t="shared" si="60"/>
        <v>0</v>
      </c>
      <c r="EY26" s="19"/>
      <c r="EZ26" s="19"/>
      <c r="FA26" s="20">
        <f t="shared" si="61"/>
        <v>0</v>
      </c>
      <c r="FB26" s="20">
        <f t="shared" si="62"/>
        <v>0</v>
      </c>
      <c r="FC26" s="20">
        <f t="shared" si="62"/>
        <v>0</v>
      </c>
      <c r="FD26" s="20">
        <f t="shared" si="63"/>
        <v>0</v>
      </c>
      <c r="FE26" s="19"/>
      <c r="FF26" s="19"/>
      <c r="FG26" s="20">
        <f t="shared" si="64"/>
        <v>0</v>
      </c>
      <c r="FH26" s="19"/>
      <c r="FI26" s="19"/>
      <c r="FJ26" s="20">
        <f t="shared" si="65"/>
        <v>0</v>
      </c>
      <c r="FK26" s="19"/>
      <c r="FL26" s="19"/>
      <c r="FM26" s="20">
        <f t="shared" si="66"/>
        <v>0</v>
      </c>
      <c r="FN26" s="20">
        <f t="shared" si="67"/>
        <v>0</v>
      </c>
      <c r="FO26" s="20">
        <f t="shared" si="67"/>
        <v>0</v>
      </c>
      <c r="FP26" s="20">
        <f t="shared" si="68"/>
        <v>0</v>
      </c>
      <c r="FQ26" s="19"/>
      <c r="FR26" s="19"/>
      <c r="FS26" s="20">
        <f t="shared" si="69"/>
        <v>0</v>
      </c>
      <c r="FT26" s="19"/>
      <c r="FU26" s="19"/>
      <c r="FV26" s="20">
        <f t="shared" si="70"/>
        <v>0</v>
      </c>
      <c r="FW26" s="19"/>
      <c r="FX26" s="19"/>
      <c r="FY26" s="20">
        <f t="shared" si="71"/>
        <v>0</v>
      </c>
      <c r="FZ26" s="20">
        <f t="shared" si="72"/>
        <v>0</v>
      </c>
      <c r="GA26" s="20">
        <f t="shared" si="72"/>
        <v>0</v>
      </c>
      <c r="GB26" s="20">
        <f t="shared" si="73"/>
        <v>0</v>
      </c>
      <c r="GC26" s="19"/>
      <c r="GD26" s="19"/>
      <c r="GE26" s="20">
        <f t="shared" si="74"/>
        <v>0</v>
      </c>
      <c r="GF26" s="19"/>
      <c r="GG26" s="19"/>
      <c r="GH26" s="20">
        <f t="shared" si="75"/>
        <v>0</v>
      </c>
      <c r="GI26" s="19"/>
      <c r="GJ26" s="19"/>
      <c r="GK26" s="20">
        <f t="shared" si="76"/>
        <v>0</v>
      </c>
      <c r="GL26" s="19"/>
      <c r="GM26" s="19"/>
      <c r="GN26" s="20">
        <f t="shared" si="77"/>
        <v>0</v>
      </c>
      <c r="GO26" s="20">
        <f t="shared" si="78"/>
        <v>0</v>
      </c>
      <c r="GP26" s="20">
        <f t="shared" si="78"/>
        <v>0</v>
      </c>
      <c r="GQ26" s="20">
        <f t="shared" si="79"/>
        <v>0</v>
      </c>
      <c r="GR26" s="19"/>
      <c r="GS26" s="19"/>
      <c r="GT26" s="20">
        <f t="shared" si="80"/>
        <v>0</v>
      </c>
      <c r="GU26" s="19"/>
      <c r="GV26" s="19"/>
      <c r="GW26" s="20">
        <f t="shared" si="81"/>
        <v>0</v>
      </c>
      <c r="GX26" s="20">
        <f t="shared" si="82"/>
        <v>0</v>
      </c>
      <c r="GY26" s="20">
        <f t="shared" si="82"/>
        <v>0</v>
      </c>
      <c r="GZ26" s="20">
        <f t="shared" si="83"/>
        <v>0</v>
      </c>
      <c r="HA26" s="19"/>
      <c r="HB26" s="19"/>
      <c r="HC26" s="20">
        <f t="shared" si="84"/>
        <v>0</v>
      </c>
      <c r="HD26" s="19"/>
      <c r="HE26" s="19"/>
      <c r="HF26" s="20">
        <f t="shared" si="85"/>
        <v>0</v>
      </c>
      <c r="HG26" s="19"/>
      <c r="HH26" s="19"/>
      <c r="HI26" s="20">
        <f t="shared" si="86"/>
        <v>0</v>
      </c>
      <c r="HJ26" s="19"/>
      <c r="HK26" s="19"/>
      <c r="HL26" s="20">
        <f t="shared" si="87"/>
        <v>0</v>
      </c>
      <c r="HM26" s="20">
        <f t="shared" si="88"/>
        <v>0</v>
      </c>
      <c r="HN26" s="20">
        <f t="shared" si="88"/>
        <v>0</v>
      </c>
      <c r="HO26" s="20">
        <f t="shared" si="89"/>
        <v>0</v>
      </c>
      <c r="HP26" s="19"/>
      <c r="HQ26" s="19"/>
      <c r="HR26" s="20">
        <f t="shared" si="90"/>
        <v>0</v>
      </c>
      <c r="HS26" s="19"/>
      <c r="HT26" s="19"/>
      <c r="HU26" s="20">
        <f t="shared" si="91"/>
        <v>0</v>
      </c>
      <c r="HV26" s="19"/>
      <c r="HW26" s="19"/>
      <c r="HX26" s="20">
        <f t="shared" si="92"/>
        <v>0</v>
      </c>
      <c r="HY26" s="19"/>
      <c r="HZ26" s="19"/>
      <c r="IA26" s="20">
        <f t="shared" si="93"/>
        <v>0</v>
      </c>
      <c r="IB26" s="20">
        <f t="shared" si="94"/>
        <v>0</v>
      </c>
      <c r="IC26" s="20">
        <f t="shared" si="94"/>
        <v>0</v>
      </c>
      <c r="ID26" s="20">
        <f t="shared" si="95"/>
        <v>0</v>
      </c>
      <c r="IE26" s="20">
        <f t="shared" si="96"/>
        <v>0</v>
      </c>
      <c r="IF26" s="20">
        <f t="shared" si="96"/>
        <v>0</v>
      </c>
      <c r="IG26" s="20">
        <f t="shared" si="97"/>
        <v>0</v>
      </c>
      <c r="IH26" s="19"/>
      <c r="II26" s="19"/>
      <c r="IJ26" s="20">
        <f t="shared" si="98"/>
        <v>0</v>
      </c>
      <c r="IK26" s="19"/>
      <c r="IL26" s="19"/>
      <c r="IM26" s="20">
        <f t="shared" si="99"/>
        <v>0</v>
      </c>
      <c r="IN26" s="19"/>
      <c r="IO26" s="19"/>
      <c r="IP26" s="20">
        <f t="shared" si="100"/>
        <v>0</v>
      </c>
      <c r="IQ26" s="20">
        <f t="shared" si="101"/>
        <v>0</v>
      </c>
      <c r="IR26" s="20">
        <f t="shared" si="101"/>
        <v>0</v>
      </c>
      <c r="IS26" s="20">
        <f t="shared" si="102"/>
        <v>0</v>
      </c>
      <c r="IT26" s="20">
        <f t="shared" si="103"/>
        <v>0</v>
      </c>
      <c r="IU26" s="20">
        <f t="shared" si="103"/>
        <v>0</v>
      </c>
      <c r="IV26" s="20">
        <f t="shared" si="104"/>
        <v>0</v>
      </c>
      <c r="IW26" s="19"/>
      <c r="IX26" s="19"/>
      <c r="IY26" s="20">
        <f t="shared" si="105"/>
        <v>0</v>
      </c>
      <c r="IZ26" s="19"/>
      <c r="JA26" s="19"/>
      <c r="JB26" s="20">
        <f t="shared" si="106"/>
        <v>0</v>
      </c>
      <c r="JC26" s="19"/>
      <c r="JD26" s="19"/>
      <c r="JE26" s="20">
        <f t="shared" si="107"/>
        <v>0</v>
      </c>
      <c r="JF26" s="20">
        <f t="shared" si="108"/>
        <v>0</v>
      </c>
      <c r="JG26" s="20">
        <f t="shared" si="108"/>
        <v>0</v>
      </c>
      <c r="JH26" s="20">
        <f t="shared" si="109"/>
        <v>0</v>
      </c>
      <c r="JI26" s="19"/>
      <c r="JJ26" s="19"/>
      <c r="JK26" s="20">
        <f t="shared" si="110"/>
        <v>0</v>
      </c>
      <c r="JL26" s="19"/>
      <c r="JM26" s="19"/>
      <c r="JN26" s="20">
        <f t="shared" si="111"/>
        <v>0</v>
      </c>
      <c r="JO26" s="19"/>
      <c r="JP26" s="19"/>
      <c r="JQ26" s="20">
        <f t="shared" si="112"/>
        <v>0</v>
      </c>
      <c r="JR26" s="20">
        <f t="shared" si="113"/>
        <v>0</v>
      </c>
      <c r="JS26" s="20">
        <f t="shared" si="113"/>
        <v>0</v>
      </c>
      <c r="JT26" s="20">
        <f t="shared" si="114"/>
        <v>0</v>
      </c>
      <c r="JU26" s="19"/>
      <c r="JV26" s="19"/>
      <c r="JW26" s="20">
        <f t="shared" si="115"/>
        <v>0</v>
      </c>
      <c r="JX26" s="20">
        <f>4000</f>
        <v>4000</v>
      </c>
      <c r="JY26" s="20">
        <f>20000</f>
        <v>20000</v>
      </c>
      <c r="JZ26" s="20">
        <f t="shared" si="116"/>
        <v>-16000</v>
      </c>
      <c r="KA26" s="20">
        <f t="shared" si="117"/>
        <v>4000</v>
      </c>
      <c r="KB26" s="20">
        <f t="shared" si="117"/>
        <v>20000</v>
      </c>
      <c r="KC26" s="20">
        <f t="shared" si="118"/>
        <v>-16000</v>
      </c>
      <c r="KD26" s="19"/>
      <c r="KE26" s="19"/>
      <c r="KF26" s="20">
        <f t="shared" si="119"/>
        <v>0</v>
      </c>
      <c r="KG26" s="19"/>
      <c r="KH26" s="19"/>
      <c r="KI26" s="20">
        <f t="shared" si="120"/>
        <v>0</v>
      </c>
      <c r="KJ26" s="19"/>
      <c r="KK26" s="19"/>
      <c r="KL26" s="20">
        <f t="shared" si="121"/>
        <v>0</v>
      </c>
      <c r="KM26" s="19"/>
      <c r="KN26" s="19"/>
      <c r="KO26" s="20">
        <f t="shared" si="122"/>
        <v>0</v>
      </c>
      <c r="KP26" s="19"/>
      <c r="KQ26" s="19"/>
      <c r="KR26" s="20">
        <f t="shared" si="123"/>
        <v>0</v>
      </c>
      <c r="KS26" s="20">
        <f t="shared" si="124"/>
        <v>0</v>
      </c>
      <c r="KT26" s="20">
        <f t="shared" si="124"/>
        <v>0</v>
      </c>
      <c r="KU26" s="20">
        <f t="shared" si="125"/>
        <v>0</v>
      </c>
      <c r="KV26" s="20">
        <f t="shared" si="126"/>
        <v>0</v>
      </c>
      <c r="KW26" s="20">
        <f t="shared" si="126"/>
        <v>0</v>
      </c>
      <c r="KX26" s="20">
        <f t="shared" si="127"/>
        <v>0</v>
      </c>
      <c r="KY26" s="19"/>
      <c r="KZ26" s="19"/>
      <c r="LA26" s="20">
        <f t="shared" si="128"/>
        <v>0</v>
      </c>
      <c r="LB26" s="19"/>
      <c r="LC26" s="19"/>
      <c r="LD26" s="20">
        <f t="shared" si="129"/>
        <v>0</v>
      </c>
      <c r="LE26" s="20">
        <f t="shared" si="130"/>
        <v>4000</v>
      </c>
      <c r="LF26" s="20">
        <f t="shared" si="130"/>
        <v>20000</v>
      </c>
      <c r="LG26" s="20">
        <f t="shared" si="131"/>
        <v>-16000</v>
      </c>
    </row>
    <row r="27" spans="1:319" x14ac:dyDescent="0.3">
      <c r="A27" s="27" t="s">
        <v>132</v>
      </c>
      <c r="B27" s="19"/>
      <c r="C27" s="19"/>
      <c r="D27" s="20">
        <f t="shared" si="0"/>
        <v>0</v>
      </c>
      <c r="E27" s="19"/>
      <c r="F27" s="19"/>
      <c r="G27" s="20">
        <f t="shared" si="1"/>
        <v>0</v>
      </c>
      <c r="H27" s="19"/>
      <c r="I27" s="19"/>
      <c r="J27" s="20">
        <f t="shared" si="2"/>
        <v>0</v>
      </c>
      <c r="K27" s="19"/>
      <c r="L27" s="19"/>
      <c r="M27" s="20">
        <f t="shared" si="3"/>
        <v>0</v>
      </c>
      <c r="N27" s="19"/>
      <c r="O27" s="19"/>
      <c r="P27" s="20">
        <f t="shared" si="4"/>
        <v>0</v>
      </c>
      <c r="Q27" s="19"/>
      <c r="R27" s="19"/>
      <c r="S27" s="20">
        <f t="shared" si="5"/>
        <v>0</v>
      </c>
      <c r="T27" s="19"/>
      <c r="U27" s="19"/>
      <c r="V27" s="20">
        <f t="shared" si="6"/>
        <v>0</v>
      </c>
      <c r="W27" s="19"/>
      <c r="X27" s="19"/>
      <c r="Y27" s="20">
        <f t="shared" si="7"/>
        <v>0</v>
      </c>
      <c r="Z27" s="19"/>
      <c r="AA27" s="19"/>
      <c r="AB27" s="20">
        <f t="shared" si="8"/>
        <v>0</v>
      </c>
      <c r="AC27" s="19"/>
      <c r="AD27" s="19"/>
      <c r="AE27" s="20">
        <f t="shared" si="9"/>
        <v>0</v>
      </c>
      <c r="AF27" s="19"/>
      <c r="AG27" s="19"/>
      <c r="AH27" s="20">
        <f t="shared" si="10"/>
        <v>0</v>
      </c>
      <c r="AI27" s="19"/>
      <c r="AJ27" s="19"/>
      <c r="AK27" s="20">
        <f t="shared" si="11"/>
        <v>0</v>
      </c>
      <c r="AL27" s="20">
        <f t="shared" si="12"/>
        <v>0</v>
      </c>
      <c r="AM27" s="20">
        <f t="shared" si="12"/>
        <v>0</v>
      </c>
      <c r="AN27" s="20">
        <f t="shared" si="13"/>
        <v>0</v>
      </c>
      <c r="AO27" s="19"/>
      <c r="AP27" s="19"/>
      <c r="AQ27" s="20">
        <f t="shared" si="14"/>
        <v>0</v>
      </c>
      <c r="AR27" s="19"/>
      <c r="AS27" s="19"/>
      <c r="AT27" s="20">
        <f t="shared" si="15"/>
        <v>0</v>
      </c>
      <c r="AU27" s="19"/>
      <c r="AV27" s="19"/>
      <c r="AW27" s="20">
        <f t="shared" si="16"/>
        <v>0</v>
      </c>
      <c r="AX27" s="19"/>
      <c r="AY27" s="19"/>
      <c r="AZ27" s="20">
        <f t="shared" si="17"/>
        <v>0</v>
      </c>
      <c r="BA27" s="19"/>
      <c r="BB27" s="19"/>
      <c r="BC27" s="20">
        <f t="shared" si="18"/>
        <v>0</v>
      </c>
      <c r="BD27" s="19"/>
      <c r="BE27" s="19"/>
      <c r="BF27" s="20">
        <f t="shared" si="19"/>
        <v>0</v>
      </c>
      <c r="BG27" s="20">
        <f t="shared" si="20"/>
        <v>0</v>
      </c>
      <c r="BH27" s="20">
        <f t="shared" si="20"/>
        <v>0</v>
      </c>
      <c r="BI27" s="20">
        <f t="shared" si="21"/>
        <v>0</v>
      </c>
      <c r="BJ27" s="19"/>
      <c r="BK27" s="19"/>
      <c r="BL27" s="20">
        <f t="shared" si="22"/>
        <v>0</v>
      </c>
      <c r="BM27" s="19"/>
      <c r="BN27" s="19"/>
      <c r="BO27" s="20">
        <f t="shared" si="23"/>
        <v>0</v>
      </c>
      <c r="BP27" s="19"/>
      <c r="BQ27" s="19"/>
      <c r="BR27" s="20">
        <f t="shared" si="24"/>
        <v>0</v>
      </c>
      <c r="BS27" s="19"/>
      <c r="BT27" s="19"/>
      <c r="BU27" s="20">
        <f t="shared" si="25"/>
        <v>0</v>
      </c>
      <c r="BV27" s="19"/>
      <c r="BW27" s="19"/>
      <c r="BX27" s="20">
        <f t="shared" si="26"/>
        <v>0</v>
      </c>
      <c r="BY27" s="19"/>
      <c r="BZ27" s="19"/>
      <c r="CA27" s="20">
        <f t="shared" si="27"/>
        <v>0</v>
      </c>
      <c r="CB27" s="20">
        <f t="shared" si="28"/>
        <v>0</v>
      </c>
      <c r="CC27" s="20">
        <f t="shared" si="28"/>
        <v>0</v>
      </c>
      <c r="CD27" s="20">
        <f t="shared" si="29"/>
        <v>0</v>
      </c>
      <c r="CE27" s="19"/>
      <c r="CF27" s="19"/>
      <c r="CG27" s="20">
        <f t="shared" si="30"/>
        <v>0</v>
      </c>
      <c r="CH27" s="19"/>
      <c r="CI27" s="19"/>
      <c r="CJ27" s="20">
        <f t="shared" si="31"/>
        <v>0</v>
      </c>
      <c r="CK27" s="19"/>
      <c r="CL27" s="19"/>
      <c r="CM27" s="20">
        <f t="shared" si="32"/>
        <v>0</v>
      </c>
      <c r="CN27" s="20">
        <f t="shared" si="33"/>
        <v>0</v>
      </c>
      <c r="CO27" s="20">
        <f t="shared" si="33"/>
        <v>0</v>
      </c>
      <c r="CP27" s="20">
        <f t="shared" si="34"/>
        <v>0</v>
      </c>
      <c r="CQ27" s="19"/>
      <c r="CR27" s="19"/>
      <c r="CS27" s="20">
        <f t="shared" si="35"/>
        <v>0</v>
      </c>
      <c r="CT27" s="19"/>
      <c r="CU27" s="19"/>
      <c r="CV27" s="20">
        <f t="shared" si="36"/>
        <v>0</v>
      </c>
      <c r="CW27" s="19"/>
      <c r="CX27" s="19"/>
      <c r="CY27" s="20">
        <f t="shared" si="37"/>
        <v>0</v>
      </c>
      <c r="CZ27" s="20">
        <f t="shared" si="38"/>
        <v>0</v>
      </c>
      <c r="DA27" s="20">
        <f t="shared" si="38"/>
        <v>0</v>
      </c>
      <c r="DB27" s="20">
        <f t="shared" si="39"/>
        <v>0</v>
      </c>
      <c r="DC27" s="20">
        <f t="shared" si="40"/>
        <v>0</v>
      </c>
      <c r="DD27" s="20">
        <f t="shared" si="40"/>
        <v>0</v>
      </c>
      <c r="DE27" s="20">
        <f t="shared" si="41"/>
        <v>0</v>
      </c>
      <c r="DF27" s="19"/>
      <c r="DG27" s="19"/>
      <c r="DH27" s="20">
        <f t="shared" si="42"/>
        <v>0</v>
      </c>
      <c r="DI27" s="19"/>
      <c r="DJ27" s="19"/>
      <c r="DK27" s="20">
        <f t="shared" si="43"/>
        <v>0</v>
      </c>
      <c r="DL27" s="20">
        <f t="shared" si="44"/>
        <v>0</v>
      </c>
      <c r="DM27" s="20">
        <f t="shared" si="44"/>
        <v>0</v>
      </c>
      <c r="DN27" s="20">
        <f t="shared" si="45"/>
        <v>0</v>
      </c>
      <c r="DO27" s="19"/>
      <c r="DP27" s="19"/>
      <c r="DQ27" s="20">
        <f t="shared" si="46"/>
        <v>0</v>
      </c>
      <c r="DR27" s="19"/>
      <c r="DS27" s="19"/>
      <c r="DT27" s="20">
        <f t="shared" si="47"/>
        <v>0</v>
      </c>
      <c r="DU27" s="20">
        <f t="shared" si="48"/>
        <v>0</v>
      </c>
      <c r="DV27" s="20">
        <f t="shared" si="48"/>
        <v>0</v>
      </c>
      <c r="DW27" s="20">
        <f t="shared" si="49"/>
        <v>0</v>
      </c>
      <c r="DX27" s="20">
        <f t="shared" si="50"/>
        <v>0</v>
      </c>
      <c r="DY27" s="20">
        <f t="shared" si="50"/>
        <v>0</v>
      </c>
      <c r="DZ27" s="20">
        <f t="shared" si="51"/>
        <v>0</v>
      </c>
      <c r="EA27" s="19"/>
      <c r="EB27" s="19"/>
      <c r="EC27" s="20">
        <f t="shared" si="52"/>
        <v>0</v>
      </c>
      <c r="ED27" s="19"/>
      <c r="EE27" s="19"/>
      <c r="EF27" s="20">
        <f t="shared" si="53"/>
        <v>0</v>
      </c>
      <c r="EG27" s="19"/>
      <c r="EH27" s="19"/>
      <c r="EI27" s="20">
        <f t="shared" si="54"/>
        <v>0</v>
      </c>
      <c r="EJ27" s="19"/>
      <c r="EK27" s="19"/>
      <c r="EL27" s="20">
        <f t="shared" si="55"/>
        <v>0</v>
      </c>
      <c r="EM27" s="20">
        <f t="shared" si="56"/>
        <v>0</v>
      </c>
      <c r="EN27" s="20">
        <f t="shared" si="56"/>
        <v>0</v>
      </c>
      <c r="EO27" s="20">
        <f t="shared" si="57"/>
        <v>0</v>
      </c>
      <c r="EP27" s="19"/>
      <c r="EQ27" s="19"/>
      <c r="ER27" s="20">
        <f t="shared" si="58"/>
        <v>0</v>
      </c>
      <c r="ES27" s="19"/>
      <c r="ET27" s="19"/>
      <c r="EU27" s="20">
        <f t="shared" si="59"/>
        <v>0</v>
      </c>
      <c r="EV27" s="19"/>
      <c r="EW27" s="19"/>
      <c r="EX27" s="20">
        <f t="shared" si="60"/>
        <v>0</v>
      </c>
      <c r="EY27" s="19"/>
      <c r="EZ27" s="19"/>
      <c r="FA27" s="20">
        <f t="shared" si="61"/>
        <v>0</v>
      </c>
      <c r="FB27" s="20">
        <f t="shared" si="62"/>
        <v>0</v>
      </c>
      <c r="FC27" s="20">
        <f t="shared" si="62"/>
        <v>0</v>
      </c>
      <c r="FD27" s="20">
        <f t="shared" si="63"/>
        <v>0</v>
      </c>
      <c r="FE27" s="19"/>
      <c r="FF27" s="19"/>
      <c r="FG27" s="20">
        <f t="shared" si="64"/>
        <v>0</v>
      </c>
      <c r="FH27" s="19"/>
      <c r="FI27" s="19"/>
      <c r="FJ27" s="20">
        <f t="shared" si="65"/>
        <v>0</v>
      </c>
      <c r="FK27" s="19"/>
      <c r="FL27" s="19"/>
      <c r="FM27" s="20">
        <f t="shared" si="66"/>
        <v>0</v>
      </c>
      <c r="FN27" s="20">
        <f t="shared" si="67"/>
        <v>0</v>
      </c>
      <c r="FO27" s="20">
        <f t="shared" si="67"/>
        <v>0</v>
      </c>
      <c r="FP27" s="20">
        <f t="shared" si="68"/>
        <v>0</v>
      </c>
      <c r="FQ27" s="19"/>
      <c r="FR27" s="19"/>
      <c r="FS27" s="20">
        <f t="shared" si="69"/>
        <v>0</v>
      </c>
      <c r="FT27" s="19"/>
      <c r="FU27" s="19"/>
      <c r="FV27" s="20">
        <f t="shared" si="70"/>
        <v>0</v>
      </c>
      <c r="FW27" s="19"/>
      <c r="FX27" s="19"/>
      <c r="FY27" s="20">
        <f t="shared" si="71"/>
        <v>0</v>
      </c>
      <c r="FZ27" s="20">
        <f t="shared" si="72"/>
        <v>0</v>
      </c>
      <c r="GA27" s="20">
        <f t="shared" si="72"/>
        <v>0</v>
      </c>
      <c r="GB27" s="20">
        <f t="shared" si="73"/>
        <v>0</v>
      </c>
      <c r="GC27" s="19"/>
      <c r="GD27" s="19"/>
      <c r="GE27" s="20">
        <f t="shared" si="74"/>
        <v>0</v>
      </c>
      <c r="GF27" s="19"/>
      <c r="GG27" s="19"/>
      <c r="GH27" s="20">
        <f t="shared" si="75"/>
        <v>0</v>
      </c>
      <c r="GI27" s="19"/>
      <c r="GJ27" s="19"/>
      <c r="GK27" s="20">
        <f t="shared" si="76"/>
        <v>0</v>
      </c>
      <c r="GL27" s="19"/>
      <c r="GM27" s="19"/>
      <c r="GN27" s="20">
        <f t="shared" si="77"/>
        <v>0</v>
      </c>
      <c r="GO27" s="20">
        <f t="shared" si="78"/>
        <v>0</v>
      </c>
      <c r="GP27" s="20">
        <f t="shared" si="78"/>
        <v>0</v>
      </c>
      <c r="GQ27" s="20">
        <f t="shared" si="79"/>
        <v>0</v>
      </c>
      <c r="GR27" s="19"/>
      <c r="GS27" s="19"/>
      <c r="GT27" s="20">
        <f t="shared" si="80"/>
        <v>0</v>
      </c>
      <c r="GU27" s="19"/>
      <c r="GV27" s="19"/>
      <c r="GW27" s="20">
        <f t="shared" si="81"/>
        <v>0</v>
      </c>
      <c r="GX27" s="20">
        <f t="shared" si="82"/>
        <v>0</v>
      </c>
      <c r="GY27" s="20">
        <f t="shared" si="82"/>
        <v>0</v>
      </c>
      <c r="GZ27" s="20">
        <f t="shared" si="83"/>
        <v>0</v>
      </c>
      <c r="HA27" s="19"/>
      <c r="HB27" s="19"/>
      <c r="HC27" s="20">
        <f t="shared" si="84"/>
        <v>0</v>
      </c>
      <c r="HD27" s="19"/>
      <c r="HE27" s="19"/>
      <c r="HF27" s="20">
        <f t="shared" si="85"/>
        <v>0</v>
      </c>
      <c r="HG27" s="19"/>
      <c r="HH27" s="19"/>
      <c r="HI27" s="20">
        <f t="shared" si="86"/>
        <v>0</v>
      </c>
      <c r="HJ27" s="19"/>
      <c r="HK27" s="19"/>
      <c r="HL27" s="20">
        <f t="shared" si="87"/>
        <v>0</v>
      </c>
      <c r="HM27" s="20">
        <f t="shared" si="88"/>
        <v>0</v>
      </c>
      <c r="HN27" s="20">
        <f t="shared" si="88"/>
        <v>0</v>
      </c>
      <c r="HO27" s="20">
        <f t="shared" si="89"/>
        <v>0</v>
      </c>
      <c r="HP27" s="19"/>
      <c r="HQ27" s="19"/>
      <c r="HR27" s="20">
        <f t="shared" si="90"/>
        <v>0</v>
      </c>
      <c r="HS27" s="19"/>
      <c r="HT27" s="19"/>
      <c r="HU27" s="20">
        <f t="shared" si="91"/>
        <v>0</v>
      </c>
      <c r="HV27" s="19"/>
      <c r="HW27" s="19"/>
      <c r="HX27" s="20">
        <f t="shared" si="92"/>
        <v>0</v>
      </c>
      <c r="HY27" s="19"/>
      <c r="HZ27" s="19"/>
      <c r="IA27" s="20">
        <f t="shared" si="93"/>
        <v>0</v>
      </c>
      <c r="IB27" s="20">
        <f t="shared" si="94"/>
        <v>0</v>
      </c>
      <c r="IC27" s="20">
        <f t="shared" si="94"/>
        <v>0</v>
      </c>
      <c r="ID27" s="20">
        <f t="shared" si="95"/>
        <v>0</v>
      </c>
      <c r="IE27" s="20">
        <f t="shared" si="96"/>
        <v>0</v>
      </c>
      <c r="IF27" s="20">
        <f t="shared" si="96"/>
        <v>0</v>
      </c>
      <c r="IG27" s="20">
        <f t="shared" si="97"/>
        <v>0</v>
      </c>
      <c r="IH27" s="19"/>
      <c r="II27" s="19"/>
      <c r="IJ27" s="20">
        <f t="shared" si="98"/>
        <v>0</v>
      </c>
      <c r="IK27" s="19"/>
      <c r="IL27" s="19"/>
      <c r="IM27" s="20">
        <f t="shared" si="99"/>
        <v>0</v>
      </c>
      <c r="IN27" s="19"/>
      <c r="IO27" s="19"/>
      <c r="IP27" s="20">
        <f t="shared" si="100"/>
        <v>0</v>
      </c>
      <c r="IQ27" s="20">
        <f t="shared" si="101"/>
        <v>0</v>
      </c>
      <c r="IR27" s="20">
        <f t="shared" si="101"/>
        <v>0</v>
      </c>
      <c r="IS27" s="20">
        <f t="shared" si="102"/>
        <v>0</v>
      </c>
      <c r="IT27" s="20">
        <f t="shared" si="103"/>
        <v>0</v>
      </c>
      <c r="IU27" s="20">
        <f t="shared" si="103"/>
        <v>0</v>
      </c>
      <c r="IV27" s="20">
        <f t="shared" si="104"/>
        <v>0</v>
      </c>
      <c r="IW27" s="19"/>
      <c r="IX27" s="19"/>
      <c r="IY27" s="20">
        <f t="shared" si="105"/>
        <v>0</v>
      </c>
      <c r="IZ27" s="19"/>
      <c r="JA27" s="19"/>
      <c r="JB27" s="20">
        <f t="shared" si="106"/>
        <v>0</v>
      </c>
      <c r="JC27" s="19"/>
      <c r="JD27" s="19"/>
      <c r="JE27" s="20">
        <f t="shared" si="107"/>
        <v>0</v>
      </c>
      <c r="JF27" s="20">
        <f t="shared" si="108"/>
        <v>0</v>
      </c>
      <c r="JG27" s="20">
        <f t="shared" si="108"/>
        <v>0</v>
      </c>
      <c r="JH27" s="20">
        <f t="shared" si="109"/>
        <v>0</v>
      </c>
      <c r="JI27" s="19"/>
      <c r="JJ27" s="19"/>
      <c r="JK27" s="20">
        <f t="shared" si="110"/>
        <v>0</v>
      </c>
      <c r="JL27" s="19"/>
      <c r="JM27" s="19"/>
      <c r="JN27" s="20">
        <f t="shared" si="111"/>
        <v>0</v>
      </c>
      <c r="JO27" s="19"/>
      <c r="JP27" s="19"/>
      <c r="JQ27" s="20">
        <f t="shared" si="112"/>
        <v>0</v>
      </c>
      <c r="JR27" s="20">
        <f t="shared" si="113"/>
        <v>0</v>
      </c>
      <c r="JS27" s="20">
        <f t="shared" si="113"/>
        <v>0</v>
      </c>
      <c r="JT27" s="20">
        <f t="shared" si="114"/>
        <v>0</v>
      </c>
      <c r="JU27" s="19"/>
      <c r="JV27" s="19"/>
      <c r="JW27" s="20">
        <f t="shared" si="115"/>
        <v>0</v>
      </c>
      <c r="JX27" s="20">
        <f>4990</f>
        <v>4990</v>
      </c>
      <c r="JY27" s="20">
        <f>10000</f>
        <v>10000</v>
      </c>
      <c r="JZ27" s="20">
        <f t="shared" si="116"/>
        <v>-5010</v>
      </c>
      <c r="KA27" s="20">
        <f t="shared" si="117"/>
        <v>4990</v>
      </c>
      <c r="KB27" s="20">
        <f t="shared" si="117"/>
        <v>10000</v>
      </c>
      <c r="KC27" s="20">
        <f t="shared" si="118"/>
        <v>-5010</v>
      </c>
      <c r="KD27" s="19"/>
      <c r="KE27" s="19"/>
      <c r="KF27" s="20">
        <f t="shared" si="119"/>
        <v>0</v>
      </c>
      <c r="KG27" s="19"/>
      <c r="KH27" s="19"/>
      <c r="KI27" s="20">
        <f t="shared" si="120"/>
        <v>0</v>
      </c>
      <c r="KJ27" s="19"/>
      <c r="KK27" s="19"/>
      <c r="KL27" s="20">
        <f t="shared" si="121"/>
        <v>0</v>
      </c>
      <c r="KM27" s="19"/>
      <c r="KN27" s="19"/>
      <c r="KO27" s="20">
        <f t="shared" si="122"/>
        <v>0</v>
      </c>
      <c r="KP27" s="19"/>
      <c r="KQ27" s="19"/>
      <c r="KR27" s="20">
        <f t="shared" si="123"/>
        <v>0</v>
      </c>
      <c r="KS27" s="20">
        <f t="shared" si="124"/>
        <v>0</v>
      </c>
      <c r="KT27" s="20">
        <f t="shared" si="124"/>
        <v>0</v>
      </c>
      <c r="KU27" s="20">
        <f t="shared" si="125"/>
        <v>0</v>
      </c>
      <c r="KV27" s="20">
        <f t="shared" si="126"/>
        <v>0</v>
      </c>
      <c r="KW27" s="20">
        <f t="shared" si="126"/>
        <v>0</v>
      </c>
      <c r="KX27" s="20">
        <f t="shared" si="127"/>
        <v>0</v>
      </c>
      <c r="KY27" s="19"/>
      <c r="KZ27" s="19"/>
      <c r="LA27" s="20">
        <f t="shared" si="128"/>
        <v>0</v>
      </c>
      <c r="LB27" s="19"/>
      <c r="LC27" s="19"/>
      <c r="LD27" s="20">
        <f t="shared" si="129"/>
        <v>0</v>
      </c>
      <c r="LE27" s="20">
        <f t="shared" si="130"/>
        <v>4990</v>
      </c>
      <c r="LF27" s="20">
        <f t="shared" si="130"/>
        <v>10000</v>
      </c>
      <c r="LG27" s="20">
        <f t="shared" si="131"/>
        <v>-5010</v>
      </c>
    </row>
    <row r="28" spans="1:319" x14ac:dyDescent="0.3">
      <c r="A28" s="27" t="s">
        <v>133</v>
      </c>
      <c r="B28" s="19"/>
      <c r="C28" s="19"/>
      <c r="D28" s="20">
        <f t="shared" si="0"/>
        <v>0</v>
      </c>
      <c r="E28" s="19"/>
      <c r="F28" s="19"/>
      <c r="G28" s="20">
        <f t="shared" si="1"/>
        <v>0</v>
      </c>
      <c r="H28" s="19"/>
      <c r="I28" s="19"/>
      <c r="J28" s="20">
        <f t="shared" si="2"/>
        <v>0</v>
      </c>
      <c r="K28" s="19"/>
      <c r="L28" s="19"/>
      <c r="M28" s="20">
        <f t="shared" si="3"/>
        <v>0</v>
      </c>
      <c r="N28" s="19"/>
      <c r="O28" s="19"/>
      <c r="P28" s="20">
        <f t="shared" si="4"/>
        <v>0</v>
      </c>
      <c r="Q28" s="19"/>
      <c r="R28" s="19"/>
      <c r="S28" s="20">
        <f t="shared" si="5"/>
        <v>0</v>
      </c>
      <c r="T28" s="19"/>
      <c r="U28" s="19"/>
      <c r="V28" s="20">
        <f t="shared" si="6"/>
        <v>0</v>
      </c>
      <c r="W28" s="19"/>
      <c r="X28" s="19"/>
      <c r="Y28" s="20">
        <f t="shared" si="7"/>
        <v>0</v>
      </c>
      <c r="Z28" s="19"/>
      <c r="AA28" s="19"/>
      <c r="AB28" s="20">
        <f t="shared" si="8"/>
        <v>0</v>
      </c>
      <c r="AC28" s="19"/>
      <c r="AD28" s="19"/>
      <c r="AE28" s="20">
        <f t="shared" si="9"/>
        <v>0</v>
      </c>
      <c r="AF28" s="19"/>
      <c r="AG28" s="19"/>
      <c r="AH28" s="20">
        <f t="shared" si="10"/>
        <v>0</v>
      </c>
      <c r="AI28" s="19"/>
      <c r="AJ28" s="19"/>
      <c r="AK28" s="20">
        <f t="shared" si="11"/>
        <v>0</v>
      </c>
      <c r="AL28" s="20">
        <f t="shared" si="12"/>
        <v>0</v>
      </c>
      <c r="AM28" s="20">
        <f t="shared" si="12"/>
        <v>0</v>
      </c>
      <c r="AN28" s="20">
        <f t="shared" si="13"/>
        <v>0</v>
      </c>
      <c r="AO28" s="19"/>
      <c r="AP28" s="19"/>
      <c r="AQ28" s="20">
        <f t="shared" si="14"/>
        <v>0</v>
      </c>
      <c r="AR28" s="19"/>
      <c r="AS28" s="19"/>
      <c r="AT28" s="20">
        <f t="shared" si="15"/>
        <v>0</v>
      </c>
      <c r="AU28" s="19"/>
      <c r="AV28" s="19"/>
      <c r="AW28" s="20">
        <f t="shared" si="16"/>
        <v>0</v>
      </c>
      <c r="AX28" s="19"/>
      <c r="AY28" s="19"/>
      <c r="AZ28" s="20">
        <f t="shared" si="17"/>
        <v>0</v>
      </c>
      <c r="BA28" s="19"/>
      <c r="BB28" s="19"/>
      <c r="BC28" s="20">
        <f t="shared" si="18"/>
        <v>0</v>
      </c>
      <c r="BD28" s="19"/>
      <c r="BE28" s="19"/>
      <c r="BF28" s="20">
        <f t="shared" si="19"/>
        <v>0</v>
      </c>
      <c r="BG28" s="20">
        <f t="shared" si="20"/>
        <v>0</v>
      </c>
      <c r="BH28" s="20">
        <f t="shared" si="20"/>
        <v>0</v>
      </c>
      <c r="BI28" s="20">
        <f t="shared" si="21"/>
        <v>0</v>
      </c>
      <c r="BJ28" s="19"/>
      <c r="BK28" s="19"/>
      <c r="BL28" s="20">
        <f t="shared" si="22"/>
        <v>0</v>
      </c>
      <c r="BM28" s="19"/>
      <c r="BN28" s="19"/>
      <c r="BO28" s="20">
        <f t="shared" si="23"/>
        <v>0</v>
      </c>
      <c r="BP28" s="19"/>
      <c r="BQ28" s="19"/>
      <c r="BR28" s="20">
        <f t="shared" si="24"/>
        <v>0</v>
      </c>
      <c r="BS28" s="19"/>
      <c r="BT28" s="19"/>
      <c r="BU28" s="20">
        <f t="shared" si="25"/>
        <v>0</v>
      </c>
      <c r="BV28" s="19"/>
      <c r="BW28" s="19"/>
      <c r="BX28" s="20">
        <f t="shared" si="26"/>
        <v>0</v>
      </c>
      <c r="BY28" s="19"/>
      <c r="BZ28" s="19"/>
      <c r="CA28" s="20">
        <f t="shared" si="27"/>
        <v>0</v>
      </c>
      <c r="CB28" s="20">
        <f t="shared" si="28"/>
        <v>0</v>
      </c>
      <c r="CC28" s="20">
        <f t="shared" si="28"/>
        <v>0</v>
      </c>
      <c r="CD28" s="20">
        <f t="shared" si="29"/>
        <v>0</v>
      </c>
      <c r="CE28" s="19"/>
      <c r="CF28" s="19"/>
      <c r="CG28" s="20">
        <f t="shared" si="30"/>
        <v>0</v>
      </c>
      <c r="CH28" s="19"/>
      <c r="CI28" s="19"/>
      <c r="CJ28" s="20">
        <f t="shared" si="31"/>
        <v>0</v>
      </c>
      <c r="CK28" s="19"/>
      <c r="CL28" s="19"/>
      <c r="CM28" s="20">
        <f t="shared" si="32"/>
        <v>0</v>
      </c>
      <c r="CN28" s="20">
        <f t="shared" si="33"/>
        <v>0</v>
      </c>
      <c r="CO28" s="20">
        <f t="shared" si="33"/>
        <v>0</v>
      </c>
      <c r="CP28" s="20">
        <f t="shared" si="34"/>
        <v>0</v>
      </c>
      <c r="CQ28" s="19"/>
      <c r="CR28" s="19"/>
      <c r="CS28" s="20">
        <f t="shared" si="35"/>
        <v>0</v>
      </c>
      <c r="CT28" s="19"/>
      <c r="CU28" s="19"/>
      <c r="CV28" s="20">
        <f t="shared" si="36"/>
        <v>0</v>
      </c>
      <c r="CW28" s="19"/>
      <c r="CX28" s="19"/>
      <c r="CY28" s="20">
        <f t="shared" si="37"/>
        <v>0</v>
      </c>
      <c r="CZ28" s="20">
        <f t="shared" si="38"/>
        <v>0</v>
      </c>
      <c r="DA28" s="20">
        <f t="shared" si="38"/>
        <v>0</v>
      </c>
      <c r="DB28" s="20">
        <f t="shared" si="39"/>
        <v>0</v>
      </c>
      <c r="DC28" s="20">
        <f t="shared" si="40"/>
        <v>0</v>
      </c>
      <c r="DD28" s="20">
        <f t="shared" si="40"/>
        <v>0</v>
      </c>
      <c r="DE28" s="20">
        <f t="shared" si="41"/>
        <v>0</v>
      </c>
      <c r="DF28" s="19"/>
      <c r="DG28" s="19"/>
      <c r="DH28" s="20">
        <f t="shared" si="42"/>
        <v>0</v>
      </c>
      <c r="DI28" s="19"/>
      <c r="DJ28" s="19"/>
      <c r="DK28" s="20">
        <f t="shared" si="43"/>
        <v>0</v>
      </c>
      <c r="DL28" s="20">
        <f t="shared" si="44"/>
        <v>0</v>
      </c>
      <c r="DM28" s="20">
        <f t="shared" si="44"/>
        <v>0</v>
      </c>
      <c r="DN28" s="20">
        <f t="shared" si="45"/>
        <v>0</v>
      </c>
      <c r="DO28" s="19"/>
      <c r="DP28" s="19"/>
      <c r="DQ28" s="20">
        <f t="shared" si="46"/>
        <v>0</v>
      </c>
      <c r="DR28" s="19"/>
      <c r="DS28" s="19"/>
      <c r="DT28" s="20">
        <f t="shared" si="47"/>
        <v>0</v>
      </c>
      <c r="DU28" s="20">
        <f t="shared" si="48"/>
        <v>0</v>
      </c>
      <c r="DV28" s="20">
        <f t="shared" si="48"/>
        <v>0</v>
      </c>
      <c r="DW28" s="20">
        <f t="shared" si="49"/>
        <v>0</v>
      </c>
      <c r="DX28" s="20">
        <f t="shared" si="50"/>
        <v>0</v>
      </c>
      <c r="DY28" s="20">
        <f t="shared" si="50"/>
        <v>0</v>
      </c>
      <c r="DZ28" s="20">
        <f t="shared" si="51"/>
        <v>0</v>
      </c>
      <c r="EA28" s="19"/>
      <c r="EB28" s="19"/>
      <c r="EC28" s="20">
        <f t="shared" si="52"/>
        <v>0</v>
      </c>
      <c r="ED28" s="19"/>
      <c r="EE28" s="19"/>
      <c r="EF28" s="20">
        <f t="shared" si="53"/>
        <v>0</v>
      </c>
      <c r="EG28" s="19"/>
      <c r="EH28" s="19"/>
      <c r="EI28" s="20">
        <f t="shared" si="54"/>
        <v>0</v>
      </c>
      <c r="EJ28" s="19"/>
      <c r="EK28" s="19"/>
      <c r="EL28" s="20">
        <f t="shared" si="55"/>
        <v>0</v>
      </c>
      <c r="EM28" s="20">
        <f t="shared" si="56"/>
        <v>0</v>
      </c>
      <c r="EN28" s="20">
        <f t="shared" si="56"/>
        <v>0</v>
      </c>
      <c r="EO28" s="20">
        <f t="shared" si="57"/>
        <v>0</v>
      </c>
      <c r="EP28" s="19"/>
      <c r="EQ28" s="19"/>
      <c r="ER28" s="20">
        <f t="shared" si="58"/>
        <v>0</v>
      </c>
      <c r="ES28" s="19"/>
      <c r="ET28" s="19"/>
      <c r="EU28" s="20">
        <f t="shared" si="59"/>
        <v>0</v>
      </c>
      <c r="EV28" s="19"/>
      <c r="EW28" s="19"/>
      <c r="EX28" s="20">
        <f t="shared" si="60"/>
        <v>0</v>
      </c>
      <c r="EY28" s="19"/>
      <c r="EZ28" s="19"/>
      <c r="FA28" s="20">
        <f t="shared" si="61"/>
        <v>0</v>
      </c>
      <c r="FB28" s="20">
        <f t="shared" si="62"/>
        <v>0</v>
      </c>
      <c r="FC28" s="20">
        <f t="shared" si="62"/>
        <v>0</v>
      </c>
      <c r="FD28" s="20">
        <f t="shared" si="63"/>
        <v>0</v>
      </c>
      <c r="FE28" s="19"/>
      <c r="FF28" s="19"/>
      <c r="FG28" s="20">
        <f t="shared" si="64"/>
        <v>0</v>
      </c>
      <c r="FH28" s="19"/>
      <c r="FI28" s="19"/>
      <c r="FJ28" s="20">
        <f t="shared" si="65"/>
        <v>0</v>
      </c>
      <c r="FK28" s="19"/>
      <c r="FL28" s="19"/>
      <c r="FM28" s="20">
        <f t="shared" si="66"/>
        <v>0</v>
      </c>
      <c r="FN28" s="20">
        <f t="shared" si="67"/>
        <v>0</v>
      </c>
      <c r="FO28" s="20">
        <f t="shared" si="67"/>
        <v>0</v>
      </c>
      <c r="FP28" s="20">
        <f t="shared" si="68"/>
        <v>0</v>
      </c>
      <c r="FQ28" s="19"/>
      <c r="FR28" s="19"/>
      <c r="FS28" s="20">
        <f t="shared" si="69"/>
        <v>0</v>
      </c>
      <c r="FT28" s="19"/>
      <c r="FU28" s="19"/>
      <c r="FV28" s="20">
        <f t="shared" si="70"/>
        <v>0</v>
      </c>
      <c r="FW28" s="19"/>
      <c r="FX28" s="19"/>
      <c r="FY28" s="20">
        <f t="shared" si="71"/>
        <v>0</v>
      </c>
      <c r="FZ28" s="20">
        <f t="shared" si="72"/>
        <v>0</v>
      </c>
      <c r="GA28" s="20">
        <f t="shared" si="72"/>
        <v>0</v>
      </c>
      <c r="GB28" s="20">
        <f t="shared" si="73"/>
        <v>0</v>
      </c>
      <c r="GC28" s="19"/>
      <c r="GD28" s="19"/>
      <c r="GE28" s="20">
        <f t="shared" si="74"/>
        <v>0</v>
      </c>
      <c r="GF28" s="19"/>
      <c r="GG28" s="19"/>
      <c r="GH28" s="20">
        <f t="shared" si="75"/>
        <v>0</v>
      </c>
      <c r="GI28" s="19"/>
      <c r="GJ28" s="19"/>
      <c r="GK28" s="20">
        <f t="shared" si="76"/>
        <v>0</v>
      </c>
      <c r="GL28" s="19"/>
      <c r="GM28" s="19"/>
      <c r="GN28" s="20">
        <f t="shared" si="77"/>
        <v>0</v>
      </c>
      <c r="GO28" s="20">
        <f t="shared" si="78"/>
        <v>0</v>
      </c>
      <c r="GP28" s="20">
        <f t="shared" si="78"/>
        <v>0</v>
      </c>
      <c r="GQ28" s="20">
        <f t="shared" si="79"/>
        <v>0</v>
      </c>
      <c r="GR28" s="19"/>
      <c r="GS28" s="19"/>
      <c r="GT28" s="20">
        <f t="shared" si="80"/>
        <v>0</v>
      </c>
      <c r="GU28" s="19"/>
      <c r="GV28" s="19"/>
      <c r="GW28" s="20">
        <f t="shared" si="81"/>
        <v>0</v>
      </c>
      <c r="GX28" s="20">
        <f t="shared" si="82"/>
        <v>0</v>
      </c>
      <c r="GY28" s="20">
        <f t="shared" si="82"/>
        <v>0</v>
      </c>
      <c r="GZ28" s="20">
        <f t="shared" si="83"/>
        <v>0</v>
      </c>
      <c r="HA28" s="19"/>
      <c r="HB28" s="19"/>
      <c r="HC28" s="20">
        <f t="shared" si="84"/>
        <v>0</v>
      </c>
      <c r="HD28" s="19"/>
      <c r="HE28" s="19"/>
      <c r="HF28" s="20">
        <f t="shared" si="85"/>
        <v>0</v>
      </c>
      <c r="HG28" s="19"/>
      <c r="HH28" s="19"/>
      <c r="HI28" s="20">
        <f t="shared" si="86"/>
        <v>0</v>
      </c>
      <c r="HJ28" s="19"/>
      <c r="HK28" s="19"/>
      <c r="HL28" s="20">
        <f t="shared" si="87"/>
        <v>0</v>
      </c>
      <c r="HM28" s="20">
        <f t="shared" si="88"/>
        <v>0</v>
      </c>
      <c r="HN28" s="20">
        <f t="shared" si="88"/>
        <v>0</v>
      </c>
      <c r="HO28" s="20">
        <f t="shared" si="89"/>
        <v>0</v>
      </c>
      <c r="HP28" s="19"/>
      <c r="HQ28" s="19"/>
      <c r="HR28" s="20">
        <f t="shared" si="90"/>
        <v>0</v>
      </c>
      <c r="HS28" s="19"/>
      <c r="HT28" s="19"/>
      <c r="HU28" s="20">
        <f t="shared" si="91"/>
        <v>0</v>
      </c>
      <c r="HV28" s="19"/>
      <c r="HW28" s="19"/>
      <c r="HX28" s="20">
        <f t="shared" si="92"/>
        <v>0</v>
      </c>
      <c r="HY28" s="19"/>
      <c r="HZ28" s="19"/>
      <c r="IA28" s="20">
        <f t="shared" si="93"/>
        <v>0</v>
      </c>
      <c r="IB28" s="20">
        <f t="shared" si="94"/>
        <v>0</v>
      </c>
      <c r="IC28" s="20">
        <f t="shared" si="94"/>
        <v>0</v>
      </c>
      <c r="ID28" s="20">
        <f t="shared" si="95"/>
        <v>0</v>
      </c>
      <c r="IE28" s="20">
        <f t="shared" si="96"/>
        <v>0</v>
      </c>
      <c r="IF28" s="20">
        <f t="shared" si="96"/>
        <v>0</v>
      </c>
      <c r="IG28" s="20">
        <f t="shared" si="97"/>
        <v>0</v>
      </c>
      <c r="IH28" s="19"/>
      <c r="II28" s="19"/>
      <c r="IJ28" s="20">
        <f t="shared" si="98"/>
        <v>0</v>
      </c>
      <c r="IK28" s="19"/>
      <c r="IL28" s="19"/>
      <c r="IM28" s="20">
        <f t="shared" si="99"/>
        <v>0</v>
      </c>
      <c r="IN28" s="19"/>
      <c r="IO28" s="19"/>
      <c r="IP28" s="20">
        <f t="shared" si="100"/>
        <v>0</v>
      </c>
      <c r="IQ28" s="20">
        <f t="shared" si="101"/>
        <v>0</v>
      </c>
      <c r="IR28" s="20">
        <f t="shared" si="101"/>
        <v>0</v>
      </c>
      <c r="IS28" s="20">
        <f t="shared" si="102"/>
        <v>0</v>
      </c>
      <c r="IT28" s="20">
        <f t="shared" si="103"/>
        <v>0</v>
      </c>
      <c r="IU28" s="20">
        <f t="shared" si="103"/>
        <v>0</v>
      </c>
      <c r="IV28" s="20">
        <f t="shared" si="104"/>
        <v>0</v>
      </c>
      <c r="IW28" s="19"/>
      <c r="IX28" s="19"/>
      <c r="IY28" s="20">
        <f t="shared" si="105"/>
        <v>0</v>
      </c>
      <c r="IZ28" s="19"/>
      <c r="JA28" s="19"/>
      <c r="JB28" s="20">
        <f t="shared" si="106"/>
        <v>0</v>
      </c>
      <c r="JC28" s="19"/>
      <c r="JD28" s="19"/>
      <c r="JE28" s="20">
        <f t="shared" si="107"/>
        <v>0</v>
      </c>
      <c r="JF28" s="20">
        <f t="shared" si="108"/>
        <v>0</v>
      </c>
      <c r="JG28" s="20">
        <f t="shared" si="108"/>
        <v>0</v>
      </c>
      <c r="JH28" s="20">
        <f t="shared" si="109"/>
        <v>0</v>
      </c>
      <c r="JI28" s="19"/>
      <c r="JJ28" s="19"/>
      <c r="JK28" s="20">
        <f t="shared" si="110"/>
        <v>0</v>
      </c>
      <c r="JL28" s="19"/>
      <c r="JM28" s="19"/>
      <c r="JN28" s="20">
        <f t="shared" si="111"/>
        <v>0</v>
      </c>
      <c r="JO28" s="19"/>
      <c r="JP28" s="19"/>
      <c r="JQ28" s="20">
        <f t="shared" si="112"/>
        <v>0</v>
      </c>
      <c r="JR28" s="20">
        <f t="shared" si="113"/>
        <v>0</v>
      </c>
      <c r="JS28" s="20">
        <f t="shared" si="113"/>
        <v>0</v>
      </c>
      <c r="JT28" s="20">
        <f t="shared" si="114"/>
        <v>0</v>
      </c>
      <c r="JU28" s="19"/>
      <c r="JV28" s="19"/>
      <c r="JW28" s="20">
        <f t="shared" si="115"/>
        <v>0</v>
      </c>
      <c r="JX28" s="20">
        <f>400</f>
        <v>400</v>
      </c>
      <c r="JY28" s="19"/>
      <c r="JZ28" s="20">
        <f t="shared" si="116"/>
        <v>400</v>
      </c>
      <c r="KA28" s="20">
        <f t="shared" si="117"/>
        <v>400</v>
      </c>
      <c r="KB28" s="20">
        <f t="shared" si="117"/>
        <v>0</v>
      </c>
      <c r="KC28" s="20">
        <f t="shared" si="118"/>
        <v>400</v>
      </c>
      <c r="KD28" s="19"/>
      <c r="KE28" s="19"/>
      <c r="KF28" s="20">
        <f t="shared" si="119"/>
        <v>0</v>
      </c>
      <c r="KG28" s="19"/>
      <c r="KH28" s="19"/>
      <c r="KI28" s="20">
        <f t="shared" si="120"/>
        <v>0</v>
      </c>
      <c r="KJ28" s="19"/>
      <c r="KK28" s="19"/>
      <c r="KL28" s="20">
        <f t="shared" si="121"/>
        <v>0</v>
      </c>
      <c r="KM28" s="19"/>
      <c r="KN28" s="19"/>
      <c r="KO28" s="20">
        <f t="shared" si="122"/>
        <v>0</v>
      </c>
      <c r="KP28" s="19"/>
      <c r="KQ28" s="19"/>
      <c r="KR28" s="20">
        <f t="shared" si="123"/>
        <v>0</v>
      </c>
      <c r="KS28" s="20">
        <f t="shared" si="124"/>
        <v>0</v>
      </c>
      <c r="KT28" s="20">
        <f t="shared" si="124"/>
        <v>0</v>
      </c>
      <c r="KU28" s="20">
        <f t="shared" si="125"/>
        <v>0</v>
      </c>
      <c r="KV28" s="20">
        <f t="shared" si="126"/>
        <v>0</v>
      </c>
      <c r="KW28" s="20">
        <f t="shared" si="126"/>
        <v>0</v>
      </c>
      <c r="KX28" s="20">
        <f t="shared" si="127"/>
        <v>0</v>
      </c>
      <c r="KY28" s="19"/>
      <c r="KZ28" s="19"/>
      <c r="LA28" s="20">
        <f t="shared" si="128"/>
        <v>0</v>
      </c>
      <c r="LB28" s="19"/>
      <c r="LC28" s="19"/>
      <c r="LD28" s="20">
        <f t="shared" si="129"/>
        <v>0</v>
      </c>
      <c r="LE28" s="20">
        <f t="shared" si="130"/>
        <v>400</v>
      </c>
      <c r="LF28" s="20">
        <f t="shared" si="130"/>
        <v>0</v>
      </c>
      <c r="LG28" s="20">
        <f t="shared" si="131"/>
        <v>400</v>
      </c>
    </row>
    <row r="29" spans="1:319" x14ac:dyDescent="0.3">
      <c r="A29" s="27" t="s">
        <v>134</v>
      </c>
      <c r="B29" s="22">
        <f>((((B24)+(B25))+(B26))+(B27))+(B28)</f>
        <v>0</v>
      </c>
      <c r="C29" s="22">
        <f>((((C24)+(C25))+(C26))+(C27))+(C28)</f>
        <v>0</v>
      </c>
      <c r="D29" s="22">
        <f t="shared" si="0"/>
        <v>0</v>
      </c>
      <c r="E29" s="22">
        <f>((((E24)+(E25))+(E26))+(E27))+(E28)</f>
        <v>0</v>
      </c>
      <c r="F29" s="22">
        <f>((((F24)+(F25))+(F26))+(F27))+(F28)</f>
        <v>0</v>
      </c>
      <c r="G29" s="22">
        <f t="shared" si="1"/>
        <v>0</v>
      </c>
      <c r="H29" s="22">
        <f>((((H24)+(H25))+(H26))+(H27))+(H28)</f>
        <v>0</v>
      </c>
      <c r="I29" s="22">
        <f>((((I24)+(I25))+(I26))+(I27))+(I28)</f>
        <v>0</v>
      </c>
      <c r="J29" s="22">
        <f t="shared" si="2"/>
        <v>0</v>
      </c>
      <c r="K29" s="22">
        <f>((((K24)+(K25))+(K26))+(K27))+(K28)</f>
        <v>0</v>
      </c>
      <c r="L29" s="22">
        <f>((((L24)+(L25))+(L26))+(L27))+(L28)</f>
        <v>0</v>
      </c>
      <c r="M29" s="22">
        <f t="shared" si="3"/>
        <v>0</v>
      </c>
      <c r="N29" s="22">
        <f>((((N24)+(N25))+(N26))+(N27))+(N28)</f>
        <v>0</v>
      </c>
      <c r="O29" s="22">
        <f>((((O24)+(O25))+(O26))+(O27))+(O28)</f>
        <v>0</v>
      </c>
      <c r="P29" s="22">
        <f t="shared" si="4"/>
        <v>0</v>
      </c>
      <c r="Q29" s="22">
        <f>((((Q24)+(Q25))+(Q26))+(Q27))+(Q28)</f>
        <v>0</v>
      </c>
      <c r="R29" s="22">
        <f>((((R24)+(R25))+(R26))+(R27))+(R28)</f>
        <v>0</v>
      </c>
      <c r="S29" s="22">
        <f t="shared" si="5"/>
        <v>0</v>
      </c>
      <c r="T29" s="22">
        <f>((((T24)+(T25))+(T26))+(T27))+(T28)</f>
        <v>0</v>
      </c>
      <c r="U29" s="22">
        <f>((((U24)+(U25))+(U26))+(U27))+(U28)</f>
        <v>0</v>
      </c>
      <c r="V29" s="22">
        <f t="shared" si="6"/>
        <v>0</v>
      </c>
      <c r="W29" s="22">
        <f>((((W24)+(W25))+(W26))+(W27))+(W28)</f>
        <v>0</v>
      </c>
      <c r="X29" s="22">
        <f>((((X24)+(X25))+(X26))+(X27))+(X28)</f>
        <v>0</v>
      </c>
      <c r="Y29" s="22">
        <f t="shared" si="7"/>
        <v>0</v>
      </c>
      <c r="Z29" s="22">
        <f>((((Z24)+(Z25))+(Z26))+(Z27))+(Z28)</f>
        <v>0</v>
      </c>
      <c r="AA29" s="22">
        <f>((((AA24)+(AA25))+(AA26))+(AA27))+(AA28)</f>
        <v>0</v>
      </c>
      <c r="AB29" s="22">
        <f t="shared" si="8"/>
        <v>0</v>
      </c>
      <c r="AC29" s="22">
        <f>((((AC24)+(AC25))+(AC26))+(AC27))+(AC28)</f>
        <v>0</v>
      </c>
      <c r="AD29" s="22">
        <f>((((AD24)+(AD25))+(AD26))+(AD27))+(AD28)</f>
        <v>0</v>
      </c>
      <c r="AE29" s="22">
        <f t="shared" si="9"/>
        <v>0</v>
      </c>
      <c r="AF29" s="22">
        <f>((((AF24)+(AF25))+(AF26))+(AF27))+(AF28)</f>
        <v>0</v>
      </c>
      <c r="AG29" s="22">
        <f>((((AG24)+(AG25))+(AG26))+(AG27))+(AG28)</f>
        <v>0</v>
      </c>
      <c r="AH29" s="22">
        <f t="shared" si="10"/>
        <v>0</v>
      </c>
      <c r="AI29" s="22">
        <f>((((AI24)+(AI25))+(AI26))+(AI27))+(AI28)</f>
        <v>0</v>
      </c>
      <c r="AJ29" s="22">
        <f>((((AJ24)+(AJ25))+(AJ26))+(AJ27))+(AJ28)</f>
        <v>0</v>
      </c>
      <c r="AK29" s="22">
        <f t="shared" si="11"/>
        <v>0</v>
      </c>
      <c r="AL29" s="22">
        <f t="shared" si="12"/>
        <v>0</v>
      </c>
      <c r="AM29" s="22">
        <f t="shared" si="12"/>
        <v>0</v>
      </c>
      <c r="AN29" s="22">
        <f t="shared" si="13"/>
        <v>0</v>
      </c>
      <c r="AO29" s="22">
        <f>((((AO24)+(AO25))+(AO26))+(AO27))+(AO28)</f>
        <v>0</v>
      </c>
      <c r="AP29" s="22">
        <f>((((AP24)+(AP25))+(AP26))+(AP27))+(AP28)</f>
        <v>0</v>
      </c>
      <c r="AQ29" s="22">
        <f t="shared" si="14"/>
        <v>0</v>
      </c>
      <c r="AR29" s="22">
        <f>((((AR24)+(AR25))+(AR26))+(AR27))+(AR28)</f>
        <v>0</v>
      </c>
      <c r="AS29" s="22">
        <f>((((AS24)+(AS25))+(AS26))+(AS27))+(AS28)</f>
        <v>0</v>
      </c>
      <c r="AT29" s="22">
        <f t="shared" si="15"/>
        <v>0</v>
      </c>
      <c r="AU29" s="22">
        <f>((((AU24)+(AU25))+(AU26))+(AU27))+(AU28)</f>
        <v>0</v>
      </c>
      <c r="AV29" s="22">
        <f>((((AV24)+(AV25))+(AV26))+(AV27))+(AV28)</f>
        <v>0</v>
      </c>
      <c r="AW29" s="22">
        <f t="shared" si="16"/>
        <v>0</v>
      </c>
      <c r="AX29" s="22">
        <f>((((AX24)+(AX25))+(AX26))+(AX27))+(AX28)</f>
        <v>0</v>
      </c>
      <c r="AY29" s="22">
        <f>((((AY24)+(AY25))+(AY26))+(AY27))+(AY28)</f>
        <v>0</v>
      </c>
      <c r="AZ29" s="22">
        <f t="shared" si="17"/>
        <v>0</v>
      </c>
      <c r="BA29" s="22">
        <f>((((BA24)+(BA25))+(BA26))+(BA27))+(BA28)</f>
        <v>0</v>
      </c>
      <c r="BB29" s="22">
        <f>((((BB24)+(BB25))+(BB26))+(BB27))+(BB28)</f>
        <v>0</v>
      </c>
      <c r="BC29" s="22">
        <f t="shared" si="18"/>
        <v>0</v>
      </c>
      <c r="BD29" s="22">
        <f>((((BD24)+(BD25))+(BD26))+(BD27))+(BD28)</f>
        <v>0</v>
      </c>
      <c r="BE29" s="22">
        <f>((((BE24)+(BE25))+(BE26))+(BE27))+(BE28)</f>
        <v>0</v>
      </c>
      <c r="BF29" s="22">
        <f t="shared" si="19"/>
        <v>0</v>
      </c>
      <c r="BG29" s="22">
        <f t="shared" si="20"/>
        <v>0</v>
      </c>
      <c r="BH29" s="22">
        <f t="shared" si="20"/>
        <v>0</v>
      </c>
      <c r="BI29" s="22">
        <f t="shared" si="21"/>
        <v>0</v>
      </c>
      <c r="BJ29" s="22">
        <f>((((BJ24)+(BJ25))+(BJ26))+(BJ27))+(BJ28)</f>
        <v>0</v>
      </c>
      <c r="BK29" s="22">
        <f>((((BK24)+(BK25))+(BK26))+(BK27))+(BK28)</f>
        <v>0</v>
      </c>
      <c r="BL29" s="22">
        <f t="shared" si="22"/>
        <v>0</v>
      </c>
      <c r="BM29" s="22">
        <f>((((BM24)+(BM25))+(BM26))+(BM27))+(BM28)</f>
        <v>0</v>
      </c>
      <c r="BN29" s="22">
        <f>((((BN24)+(BN25))+(BN26))+(BN27))+(BN28)</f>
        <v>0</v>
      </c>
      <c r="BO29" s="22">
        <f t="shared" si="23"/>
        <v>0</v>
      </c>
      <c r="BP29" s="22">
        <f>((((BP24)+(BP25))+(BP26))+(BP27))+(BP28)</f>
        <v>0</v>
      </c>
      <c r="BQ29" s="22">
        <f>((((BQ24)+(BQ25))+(BQ26))+(BQ27))+(BQ28)</f>
        <v>0</v>
      </c>
      <c r="BR29" s="22">
        <f t="shared" si="24"/>
        <v>0</v>
      </c>
      <c r="BS29" s="22">
        <f>((((BS24)+(BS25))+(BS26))+(BS27))+(BS28)</f>
        <v>0</v>
      </c>
      <c r="BT29" s="22">
        <f>((((BT24)+(BT25))+(BT26))+(BT27))+(BT28)</f>
        <v>0</v>
      </c>
      <c r="BU29" s="22">
        <f t="shared" si="25"/>
        <v>0</v>
      </c>
      <c r="BV29" s="22">
        <f>((((BV24)+(BV25))+(BV26))+(BV27))+(BV28)</f>
        <v>0</v>
      </c>
      <c r="BW29" s="22">
        <f>((((BW24)+(BW25))+(BW26))+(BW27))+(BW28)</f>
        <v>0</v>
      </c>
      <c r="BX29" s="22">
        <f t="shared" si="26"/>
        <v>0</v>
      </c>
      <c r="BY29" s="22">
        <f>((((BY24)+(BY25))+(BY26))+(BY27))+(BY28)</f>
        <v>0</v>
      </c>
      <c r="BZ29" s="22">
        <f>((((BZ24)+(BZ25))+(BZ26))+(BZ27))+(BZ28)</f>
        <v>0</v>
      </c>
      <c r="CA29" s="22">
        <f t="shared" si="27"/>
        <v>0</v>
      </c>
      <c r="CB29" s="22">
        <f t="shared" si="28"/>
        <v>0</v>
      </c>
      <c r="CC29" s="22">
        <f t="shared" si="28"/>
        <v>0</v>
      </c>
      <c r="CD29" s="22">
        <f t="shared" si="29"/>
        <v>0</v>
      </c>
      <c r="CE29" s="22">
        <f>((((CE24)+(CE25))+(CE26))+(CE27))+(CE28)</f>
        <v>0</v>
      </c>
      <c r="CF29" s="22">
        <f>((((CF24)+(CF25))+(CF26))+(CF27))+(CF28)</f>
        <v>0</v>
      </c>
      <c r="CG29" s="22">
        <f t="shared" si="30"/>
        <v>0</v>
      </c>
      <c r="CH29" s="22">
        <f>((((CH24)+(CH25))+(CH26))+(CH27))+(CH28)</f>
        <v>0</v>
      </c>
      <c r="CI29" s="22">
        <f>((((CI24)+(CI25))+(CI26))+(CI27))+(CI28)</f>
        <v>0</v>
      </c>
      <c r="CJ29" s="22">
        <f t="shared" si="31"/>
        <v>0</v>
      </c>
      <c r="CK29" s="22">
        <f>((((CK24)+(CK25))+(CK26))+(CK27))+(CK28)</f>
        <v>0</v>
      </c>
      <c r="CL29" s="22">
        <f>((((CL24)+(CL25))+(CL26))+(CL27))+(CL28)</f>
        <v>0</v>
      </c>
      <c r="CM29" s="22">
        <f t="shared" si="32"/>
        <v>0</v>
      </c>
      <c r="CN29" s="22">
        <f t="shared" si="33"/>
        <v>0</v>
      </c>
      <c r="CO29" s="22">
        <f t="shared" si="33"/>
        <v>0</v>
      </c>
      <c r="CP29" s="22">
        <f t="shared" si="34"/>
        <v>0</v>
      </c>
      <c r="CQ29" s="22">
        <f>((((CQ24)+(CQ25))+(CQ26))+(CQ27))+(CQ28)</f>
        <v>0</v>
      </c>
      <c r="CR29" s="22">
        <f>((((CR24)+(CR25))+(CR26))+(CR27))+(CR28)</f>
        <v>0</v>
      </c>
      <c r="CS29" s="22">
        <f t="shared" si="35"/>
        <v>0</v>
      </c>
      <c r="CT29" s="22">
        <f>((((CT24)+(CT25))+(CT26))+(CT27))+(CT28)</f>
        <v>0</v>
      </c>
      <c r="CU29" s="22">
        <f>((((CU24)+(CU25))+(CU26))+(CU27))+(CU28)</f>
        <v>0</v>
      </c>
      <c r="CV29" s="22">
        <f t="shared" si="36"/>
        <v>0</v>
      </c>
      <c r="CW29" s="22">
        <f>((((CW24)+(CW25))+(CW26))+(CW27))+(CW28)</f>
        <v>0</v>
      </c>
      <c r="CX29" s="22">
        <f>((((CX24)+(CX25))+(CX26))+(CX27))+(CX28)</f>
        <v>0</v>
      </c>
      <c r="CY29" s="22">
        <f t="shared" si="37"/>
        <v>0</v>
      </c>
      <c r="CZ29" s="22">
        <f t="shared" si="38"/>
        <v>0</v>
      </c>
      <c r="DA29" s="22">
        <f t="shared" si="38"/>
        <v>0</v>
      </c>
      <c r="DB29" s="22">
        <f t="shared" si="39"/>
        <v>0</v>
      </c>
      <c r="DC29" s="22">
        <f t="shared" si="40"/>
        <v>0</v>
      </c>
      <c r="DD29" s="22">
        <f t="shared" si="40"/>
        <v>0</v>
      </c>
      <c r="DE29" s="22">
        <f t="shared" si="41"/>
        <v>0</v>
      </c>
      <c r="DF29" s="22">
        <f>((((DF24)+(DF25))+(DF26))+(DF27))+(DF28)</f>
        <v>0</v>
      </c>
      <c r="DG29" s="22">
        <f>((((DG24)+(DG25))+(DG26))+(DG27))+(DG28)</f>
        <v>0</v>
      </c>
      <c r="DH29" s="22">
        <f t="shared" si="42"/>
        <v>0</v>
      </c>
      <c r="DI29" s="22">
        <f>((((DI24)+(DI25))+(DI26))+(DI27))+(DI28)</f>
        <v>0</v>
      </c>
      <c r="DJ29" s="22">
        <f>((((DJ24)+(DJ25))+(DJ26))+(DJ27))+(DJ28)</f>
        <v>0</v>
      </c>
      <c r="DK29" s="22">
        <f t="shared" si="43"/>
        <v>0</v>
      </c>
      <c r="DL29" s="22">
        <f t="shared" si="44"/>
        <v>0</v>
      </c>
      <c r="DM29" s="22">
        <f t="shared" si="44"/>
        <v>0</v>
      </c>
      <c r="DN29" s="22">
        <f t="shared" si="45"/>
        <v>0</v>
      </c>
      <c r="DO29" s="22">
        <f>((((DO24)+(DO25))+(DO26))+(DO27))+(DO28)</f>
        <v>0</v>
      </c>
      <c r="DP29" s="22">
        <f>((((DP24)+(DP25))+(DP26))+(DP27))+(DP28)</f>
        <v>0</v>
      </c>
      <c r="DQ29" s="22">
        <f t="shared" si="46"/>
        <v>0</v>
      </c>
      <c r="DR29" s="22">
        <f>((((DR24)+(DR25))+(DR26))+(DR27))+(DR28)</f>
        <v>0</v>
      </c>
      <c r="DS29" s="22">
        <f>((((DS24)+(DS25))+(DS26))+(DS27))+(DS28)</f>
        <v>0</v>
      </c>
      <c r="DT29" s="22">
        <f t="shared" si="47"/>
        <v>0</v>
      </c>
      <c r="DU29" s="22">
        <f t="shared" si="48"/>
        <v>0</v>
      </c>
      <c r="DV29" s="22">
        <f t="shared" si="48"/>
        <v>0</v>
      </c>
      <c r="DW29" s="22">
        <f t="shared" si="49"/>
        <v>0</v>
      </c>
      <c r="DX29" s="22">
        <f t="shared" si="50"/>
        <v>0</v>
      </c>
      <c r="DY29" s="22">
        <f t="shared" si="50"/>
        <v>0</v>
      </c>
      <c r="DZ29" s="22">
        <f t="shared" si="51"/>
        <v>0</v>
      </c>
      <c r="EA29" s="22">
        <f>((((EA24)+(EA25))+(EA26))+(EA27))+(EA28)</f>
        <v>0</v>
      </c>
      <c r="EB29" s="22">
        <f>((((EB24)+(EB25))+(EB26))+(EB27))+(EB28)</f>
        <v>0</v>
      </c>
      <c r="EC29" s="22">
        <f t="shared" si="52"/>
        <v>0</v>
      </c>
      <c r="ED29" s="22">
        <f>((((ED24)+(ED25))+(ED26))+(ED27))+(ED28)</f>
        <v>0</v>
      </c>
      <c r="EE29" s="22">
        <f>((((EE24)+(EE25))+(EE26))+(EE27))+(EE28)</f>
        <v>0</v>
      </c>
      <c r="EF29" s="22">
        <f t="shared" si="53"/>
        <v>0</v>
      </c>
      <c r="EG29" s="22">
        <f>((((EG24)+(EG25))+(EG26))+(EG27))+(EG28)</f>
        <v>0</v>
      </c>
      <c r="EH29" s="22">
        <f>((((EH24)+(EH25))+(EH26))+(EH27))+(EH28)</f>
        <v>0</v>
      </c>
      <c r="EI29" s="22">
        <f t="shared" si="54"/>
        <v>0</v>
      </c>
      <c r="EJ29" s="22">
        <f>((((EJ24)+(EJ25))+(EJ26))+(EJ27))+(EJ28)</f>
        <v>0</v>
      </c>
      <c r="EK29" s="22">
        <f>((((EK24)+(EK25))+(EK26))+(EK27))+(EK28)</f>
        <v>0</v>
      </c>
      <c r="EL29" s="22">
        <f t="shared" si="55"/>
        <v>0</v>
      </c>
      <c r="EM29" s="22">
        <f t="shared" si="56"/>
        <v>0</v>
      </c>
      <c r="EN29" s="22">
        <f t="shared" si="56"/>
        <v>0</v>
      </c>
      <c r="EO29" s="22">
        <f t="shared" si="57"/>
        <v>0</v>
      </c>
      <c r="EP29" s="22">
        <f>((((EP24)+(EP25))+(EP26))+(EP27))+(EP28)</f>
        <v>0</v>
      </c>
      <c r="EQ29" s="22">
        <f>((((EQ24)+(EQ25))+(EQ26))+(EQ27))+(EQ28)</f>
        <v>0</v>
      </c>
      <c r="ER29" s="22">
        <f t="shared" si="58"/>
        <v>0</v>
      </c>
      <c r="ES29" s="22">
        <f>((((ES24)+(ES25))+(ES26))+(ES27))+(ES28)</f>
        <v>0</v>
      </c>
      <c r="ET29" s="22">
        <f>((((ET24)+(ET25))+(ET26))+(ET27))+(ET28)</f>
        <v>0</v>
      </c>
      <c r="EU29" s="22">
        <f t="shared" si="59"/>
        <v>0</v>
      </c>
      <c r="EV29" s="22">
        <f>((((EV24)+(EV25))+(EV26))+(EV27))+(EV28)</f>
        <v>0</v>
      </c>
      <c r="EW29" s="22">
        <f>((((EW24)+(EW25))+(EW26))+(EW27))+(EW28)</f>
        <v>0</v>
      </c>
      <c r="EX29" s="22">
        <f t="shared" si="60"/>
        <v>0</v>
      </c>
      <c r="EY29" s="22">
        <f>((((EY24)+(EY25))+(EY26))+(EY27))+(EY28)</f>
        <v>0</v>
      </c>
      <c r="EZ29" s="22">
        <f>((((EZ24)+(EZ25))+(EZ26))+(EZ27))+(EZ28)</f>
        <v>0</v>
      </c>
      <c r="FA29" s="22">
        <f t="shared" si="61"/>
        <v>0</v>
      </c>
      <c r="FB29" s="22">
        <f t="shared" si="62"/>
        <v>0</v>
      </c>
      <c r="FC29" s="22">
        <f t="shared" si="62"/>
        <v>0</v>
      </c>
      <c r="FD29" s="22">
        <f t="shared" si="63"/>
        <v>0</v>
      </c>
      <c r="FE29" s="22">
        <f>((((FE24)+(FE25))+(FE26))+(FE27))+(FE28)</f>
        <v>0</v>
      </c>
      <c r="FF29" s="22">
        <f>((((FF24)+(FF25))+(FF26))+(FF27))+(FF28)</f>
        <v>0</v>
      </c>
      <c r="FG29" s="22">
        <f t="shared" si="64"/>
        <v>0</v>
      </c>
      <c r="FH29" s="22">
        <f>((((FH24)+(FH25))+(FH26))+(FH27))+(FH28)</f>
        <v>0</v>
      </c>
      <c r="FI29" s="22">
        <f>((((FI24)+(FI25))+(FI26))+(FI27))+(FI28)</f>
        <v>0</v>
      </c>
      <c r="FJ29" s="22">
        <f t="shared" si="65"/>
        <v>0</v>
      </c>
      <c r="FK29" s="22">
        <f>((((FK24)+(FK25))+(FK26))+(FK27))+(FK28)</f>
        <v>0</v>
      </c>
      <c r="FL29" s="22">
        <f>((((FL24)+(FL25))+(FL26))+(FL27))+(FL28)</f>
        <v>0</v>
      </c>
      <c r="FM29" s="22">
        <f t="shared" si="66"/>
        <v>0</v>
      </c>
      <c r="FN29" s="22">
        <f t="shared" si="67"/>
        <v>0</v>
      </c>
      <c r="FO29" s="22">
        <f t="shared" si="67"/>
        <v>0</v>
      </c>
      <c r="FP29" s="22">
        <f t="shared" si="68"/>
        <v>0</v>
      </c>
      <c r="FQ29" s="22">
        <f>((((FQ24)+(FQ25))+(FQ26))+(FQ27))+(FQ28)</f>
        <v>0</v>
      </c>
      <c r="FR29" s="22">
        <f>((((FR24)+(FR25))+(FR26))+(FR27))+(FR28)</f>
        <v>0</v>
      </c>
      <c r="FS29" s="22">
        <f t="shared" si="69"/>
        <v>0</v>
      </c>
      <c r="FT29" s="22">
        <f>((((FT24)+(FT25))+(FT26))+(FT27))+(FT28)</f>
        <v>0</v>
      </c>
      <c r="FU29" s="22">
        <f>((((FU24)+(FU25))+(FU26))+(FU27))+(FU28)</f>
        <v>0</v>
      </c>
      <c r="FV29" s="22">
        <f t="shared" si="70"/>
        <v>0</v>
      </c>
      <c r="FW29" s="22">
        <f>((((FW24)+(FW25))+(FW26))+(FW27))+(FW28)</f>
        <v>0</v>
      </c>
      <c r="FX29" s="22">
        <f>((((FX24)+(FX25))+(FX26))+(FX27))+(FX28)</f>
        <v>0</v>
      </c>
      <c r="FY29" s="22">
        <f t="shared" si="71"/>
        <v>0</v>
      </c>
      <c r="FZ29" s="22">
        <f t="shared" si="72"/>
        <v>0</v>
      </c>
      <c r="GA29" s="22">
        <f t="shared" si="72"/>
        <v>0</v>
      </c>
      <c r="GB29" s="22">
        <f t="shared" si="73"/>
        <v>0</v>
      </c>
      <c r="GC29" s="22">
        <f>((((GC24)+(GC25))+(GC26))+(GC27))+(GC28)</f>
        <v>0</v>
      </c>
      <c r="GD29" s="22">
        <f>((((GD24)+(GD25))+(GD26))+(GD27))+(GD28)</f>
        <v>0</v>
      </c>
      <c r="GE29" s="22">
        <f t="shared" si="74"/>
        <v>0</v>
      </c>
      <c r="GF29" s="22">
        <f>((((GF24)+(GF25))+(GF26))+(GF27))+(GF28)</f>
        <v>0</v>
      </c>
      <c r="GG29" s="22">
        <f>((((GG24)+(GG25))+(GG26))+(GG27))+(GG28)</f>
        <v>0</v>
      </c>
      <c r="GH29" s="22">
        <f t="shared" si="75"/>
        <v>0</v>
      </c>
      <c r="GI29" s="22">
        <f>((((GI24)+(GI25))+(GI26))+(GI27))+(GI28)</f>
        <v>0</v>
      </c>
      <c r="GJ29" s="22">
        <f>((((GJ24)+(GJ25))+(GJ26))+(GJ27))+(GJ28)</f>
        <v>0</v>
      </c>
      <c r="GK29" s="22">
        <f t="shared" si="76"/>
        <v>0</v>
      </c>
      <c r="GL29" s="22">
        <f>((((GL24)+(GL25))+(GL26))+(GL27))+(GL28)</f>
        <v>0</v>
      </c>
      <c r="GM29" s="22">
        <f>((((GM24)+(GM25))+(GM26))+(GM27))+(GM28)</f>
        <v>0</v>
      </c>
      <c r="GN29" s="22">
        <f t="shared" si="77"/>
        <v>0</v>
      </c>
      <c r="GO29" s="22">
        <f t="shared" si="78"/>
        <v>0</v>
      </c>
      <c r="GP29" s="22">
        <f t="shared" si="78"/>
        <v>0</v>
      </c>
      <c r="GQ29" s="22">
        <f t="shared" si="79"/>
        <v>0</v>
      </c>
      <c r="GR29" s="22">
        <f>((((GR24)+(GR25))+(GR26))+(GR27))+(GR28)</f>
        <v>0</v>
      </c>
      <c r="GS29" s="22">
        <f>((((GS24)+(GS25))+(GS26))+(GS27))+(GS28)</f>
        <v>0</v>
      </c>
      <c r="GT29" s="22">
        <f t="shared" si="80"/>
        <v>0</v>
      </c>
      <c r="GU29" s="22">
        <f>((((GU24)+(GU25))+(GU26))+(GU27))+(GU28)</f>
        <v>0</v>
      </c>
      <c r="GV29" s="22">
        <f>((((GV24)+(GV25))+(GV26))+(GV27))+(GV28)</f>
        <v>0</v>
      </c>
      <c r="GW29" s="22">
        <f t="shared" si="81"/>
        <v>0</v>
      </c>
      <c r="GX29" s="22">
        <f t="shared" si="82"/>
        <v>0</v>
      </c>
      <c r="GY29" s="22">
        <f t="shared" si="82"/>
        <v>0</v>
      </c>
      <c r="GZ29" s="22">
        <f t="shared" si="83"/>
        <v>0</v>
      </c>
      <c r="HA29" s="22">
        <f>((((HA24)+(HA25))+(HA26))+(HA27))+(HA28)</f>
        <v>0</v>
      </c>
      <c r="HB29" s="22">
        <f>((((HB24)+(HB25))+(HB26))+(HB27))+(HB28)</f>
        <v>0</v>
      </c>
      <c r="HC29" s="22">
        <f t="shared" si="84"/>
        <v>0</v>
      </c>
      <c r="HD29" s="22">
        <f>((((HD24)+(HD25))+(HD26))+(HD27))+(HD28)</f>
        <v>0</v>
      </c>
      <c r="HE29" s="22">
        <f>((((HE24)+(HE25))+(HE26))+(HE27))+(HE28)</f>
        <v>0</v>
      </c>
      <c r="HF29" s="22">
        <f t="shared" si="85"/>
        <v>0</v>
      </c>
      <c r="HG29" s="22">
        <f>((((HG24)+(HG25))+(HG26))+(HG27))+(HG28)</f>
        <v>0</v>
      </c>
      <c r="HH29" s="22">
        <f>((((HH24)+(HH25))+(HH26))+(HH27))+(HH28)</f>
        <v>0</v>
      </c>
      <c r="HI29" s="22">
        <f t="shared" si="86"/>
        <v>0</v>
      </c>
      <c r="HJ29" s="22">
        <f>((((HJ24)+(HJ25))+(HJ26))+(HJ27))+(HJ28)</f>
        <v>0</v>
      </c>
      <c r="HK29" s="22">
        <f>((((HK24)+(HK25))+(HK26))+(HK27))+(HK28)</f>
        <v>0</v>
      </c>
      <c r="HL29" s="22">
        <f t="shared" si="87"/>
        <v>0</v>
      </c>
      <c r="HM29" s="22">
        <f t="shared" si="88"/>
        <v>0</v>
      </c>
      <c r="HN29" s="22">
        <f t="shared" si="88"/>
        <v>0</v>
      </c>
      <c r="HO29" s="22">
        <f t="shared" si="89"/>
        <v>0</v>
      </c>
      <c r="HP29" s="22">
        <f>((((HP24)+(HP25))+(HP26))+(HP27))+(HP28)</f>
        <v>0</v>
      </c>
      <c r="HQ29" s="22">
        <f>((((HQ24)+(HQ25))+(HQ26))+(HQ27))+(HQ28)</f>
        <v>0</v>
      </c>
      <c r="HR29" s="22">
        <f t="shared" si="90"/>
        <v>0</v>
      </c>
      <c r="HS29" s="22">
        <f>((((HS24)+(HS25))+(HS26))+(HS27))+(HS28)</f>
        <v>0</v>
      </c>
      <c r="HT29" s="22">
        <f>((((HT24)+(HT25))+(HT26))+(HT27))+(HT28)</f>
        <v>0</v>
      </c>
      <c r="HU29" s="22">
        <f t="shared" si="91"/>
        <v>0</v>
      </c>
      <c r="HV29" s="22">
        <f>((((HV24)+(HV25))+(HV26))+(HV27))+(HV28)</f>
        <v>0</v>
      </c>
      <c r="HW29" s="22">
        <f>((((HW24)+(HW25))+(HW26))+(HW27))+(HW28)</f>
        <v>0</v>
      </c>
      <c r="HX29" s="22">
        <f t="shared" si="92"/>
        <v>0</v>
      </c>
      <c r="HY29" s="22">
        <f>((((HY24)+(HY25))+(HY26))+(HY27))+(HY28)</f>
        <v>0</v>
      </c>
      <c r="HZ29" s="22">
        <f>((((HZ24)+(HZ25))+(HZ26))+(HZ27))+(HZ28)</f>
        <v>0</v>
      </c>
      <c r="IA29" s="22">
        <f t="shared" si="93"/>
        <v>0</v>
      </c>
      <c r="IB29" s="22">
        <f t="shared" si="94"/>
        <v>0</v>
      </c>
      <c r="IC29" s="22">
        <f t="shared" si="94"/>
        <v>0</v>
      </c>
      <c r="ID29" s="22">
        <f t="shared" si="95"/>
        <v>0</v>
      </c>
      <c r="IE29" s="22">
        <f t="shared" si="96"/>
        <v>0</v>
      </c>
      <c r="IF29" s="22">
        <f t="shared" si="96"/>
        <v>0</v>
      </c>
      <c r="IG29" s="22">
        <f t="shared" si="97"/>
        <v>0</v>
      </c>
      <c r="IH29" s="22">
        <f>((((IH24)+(IH25))+(IH26))+(IH27))+(IH28)</f>
        <v>0</v>
      </c>
      <c r="II29" s="22">
        <f>((((II24)+(II25))+(II26))+(II27))+(II28)</f>
        <v>0</v>
      </c>
      <c r="IJ29" s="22">
        <f t="shared" si="98"/>
        <v>0</v>
      </c>
      <c r="IK29" s="22">
        <f>((((IK24)+(IK25))+(IK26))+(IK27))+(IK28)</f>
        <v>0</v>
      </c>
      <c r="IL29" s="22">
        <f>((((IL24)+(IL25))+(IL26))+(IL27))+(IL28)</f>
        <v>0</v>
      </c>
      <c r="IM29" s="22">
        <f t="shared" si="99"/>
        <v>0</v>
      </c>
      <c r="IN29" s="22">
        <f>((((IN24)+(IN25))+(IN26))+(IN27))+(IN28)</f>
        <v>0</v>
      </c>
      <c r="IO29" s="22">
        <f>((((IO24)+(IO25))+(IO26))+(IO27))+(IO28)</f>
        <v>0</v>
      </c>
      <c r="IP29" s="22">
        <f t="shared" si="100"/>
        <v>0</v>
      </c>
      <c r="IQ29" s="22">
        <f t="shared" si="101"/>
        <v>0</v>
      </c>
      <c r="IR29" s="22">
        <f t="shared" si="101"/>
        <v>0</v>
      </c>
      <c r="IS29" s="22">
        <f t="shared" si="102"/>
        <v>0</v>
      </c>
      <c r="IT29" s="22">
        <f t="shared" si="103"/>
        <v>0</v>
      </c>
      <c r="IU29" s="22">
        <f t="shared" si="103"/>
        <v>0</v>
      </c>
      <c r="IV29" s="22">
        <f t="shared" si="104"/>
        <v>0</v>
      </c>
      <c r="IW29" s="22">
        <f>((((IW24)+(IW25))+(IW26))+(IW27))+(IW28)</f>
        <v>1800</v>
      </c>
      <c r="IX29" s="22">
        <f>((((IX24)+(IX25))+(IX26))+(IX27))+(IX28)</f>
        <v>0</v>
      </c>
      <c r="IY29" s="22">
        <f t="shared" si="105"/>
        <v>1800</v>
      </c>
      <c r="IZ29" s="22">
        <f>((((IZ24)+(IZ25))+(IZ26))+(IZ27))+(IZ28)</f>
        <v>0</v>
      </c>
      <c r="JA29" s="22">
        <f>((((JA24)+(JA25))+(JA26))+(JA27))+(JA28)</f>
        <v>0</v>
      </c>
      <c r="JB29" s="22">
        <f t="shared" si="106"/>
        <v>0</v>
      </c>
      <c r="JC29" s="22">
        <f>((((JC24)+(JC25))+(JC26))+(JC27))+(JC28)</f>
        <v>0</v>
      </c>
      <c r="JD29" s="22">
        <f>((((JD24)+(JD25))+(JD26))+(JD27))+(JD28)</f>
        <v>0</v>
      </c>
      <c r="JE29" s="22">
        <f t="shared" si="107"/>
        <v>0</v>
      </c>
      <c r="JF29" s="22">
        <f t="shared" si="108"/>
        <v>1800</v>
      </c>
      <c r="JG29" s="22">
        <f t="shared" si="108"/>
        <v>0</v>
      </c>
      <c r="JH29" s="22">
        <f t="shared" si="109"/>
        <v>1800</v>
      </c>
      <c r="JI29" s="22">
        <f>((((JI24)+(JI25))+(JI26))+(JI27))+(JI28)</f>
        <v>0</v>
      </c>
      <c r="JJ29" s="22">
        <f>((((JJ24)+(JJ25))+(JJ26))+(JJ27))+(JJ28)</f>
        <v>0</v>
      </c>
      <c r="JK29" s="22">
        <f t="shared" si="110"/>
        <v>0</v>
      </c>
      <c r="JL29" s="22">
        <f>((((JL24)+(JL25))+(JL26))+(JL27))+(JL28)</f>
        <v>0</v>
      </c>
      <c r="JM29" s="22">
        <f>((((JM24)+(JM25))+(JM26))+(JM27))+(JM28)</f>
        <v>0</v>
      </c>
      <c r="JN29" s="22">
        <f t="shared" si="111"/>
        <v>0</v>
      </c>
      <c r="JO29" s="22">
        <f>((((JO24)+(JO25))+(JO26))+(JO27))+(JO28)</f>
        <v>0</v>
      </c>
      <c r="JP29" s="22">
        <f>((((JP24)+(JP25))+(JP26))+(JP27))+(JP28)</f>
        <v>0</v>
      </c>
      <c r="JQ29" s="22">
        <f t="shared" si="112"/>
        <v>0</v>
      </c>
      <c r="JR29" s="22">
        <f t="shared" si="113"/>
        <v>0</v>
      </c>
      <c r="JS29" s="22">
        <f t="shared" si="113"/>
        <v>0</v>
      </c>
      <c r="JT29" s="22">
        <f t="shared" si="114"/>
        <v>0</v>
      </c>
      <c r="JU29" s="22">
        <f>((((JU24)+(JU25))+(JU26))+(JU27))+(JU28)</f>
        <v>262.83</v>
      </c>
      <c r="JV29" s="22">
        <f>((((JV24)+(JV25))+(JV26))+(JV27))+(JV28)</f>
        <v>0</v>
      </c>
      <c r="JW29" s="22">
        <f t="shared" si="115"/>
        <v>262.83</v>
      </c>
      <c r="JX29" s="22">
        <f>((((JX24)+(JX25))+(JX26))+(JX27))+(JX28)</f>
        <v>31160.82</v>
      </c>
      <c r="JY29" s="22">
        <f>((((JY24)+(JY25))+(JY26))+(JY27))+(JY28)</f>
        <v>35000</v>
      </c>
      <c r="JZ29" s="22">
        <f t="shared" si="116"/>
        <v>-3839.1800000000003</v>
      </c>
      <c r="KA29" s="22">
        <f t="shared" si="117"/>
        <v>31423.65</v>
      </c>
      <c r="KB29" s="22">
        <f t="shared" si="117"/>
        <v>35000</v>
      </c>
      <c r="KC29" s="22">
        <f t="shared" si="118"/>
        <v>-3576.3499999999985</v>
      </c>
      <c r="KD29" s="22">
        <f>((((KD24)+(KD25))+(KD26))+(KD27))+(KD28)</f>
        <v>0</v>
      </c>
      <c r="KE29" s="22">
        <f>((((KE24)+(KE25))+(KE26))+(KE27))+(KE28)</f>
        <v>0</v>
      </c>
      <c r="KF29" s="22">
        <f t="shared" si="119"/>
        <v>0</v>
      </c>
      <c r="KG29" s="22">
        <f>((((KG24)+(KG25))+(KG26))+(KG27))+(KG28)</f>
        <v>0</v>
      </c>
      <c r="KH29" s="22">
        <f>((((KH24)+(KH25))+(KH26))+(KH27))+(KH28)</f>
        <v>0</v>
      </c>
      <c r="KI29" s="22">
        <f t="shared" si="120"/>
        <v>0</v>
      </c>
      <c r="KJ29" s="22">
        <f>((((KJ24)+(KJ25))+(KJ26))+(KJ27))+(KJ28)</f>
        <v>0</v>
      </c>
      <c r="KK29" s="22">
        <f>((((KK24)+(KK25))+(KK26))+(KK27))+(KK28)</f>
        <v>0</v>
      </c>
      <c r="KL29" s="22">
        <f t="shared" si="121"/>
        <v>0</v>
      </c>
      <c r="KM29" s="22">
        <f>((((KM24)+(KM25))+(KM26))+(KM27))+(KM28)</f>
        <v>0</v>
      </c>
      <c r="KN29" s="22">
        <f>((((KN24)+(KN25))+(KN26))+(KN27))+(KN28)</f>
        <v>0</v>
      </c>
      <c r="KO29" s="22">
        <f t="shared" si="122"/>
        <v>0</v>
      </c>
      <c r="KP29" s="22">
        <f>((((KP24)+(KP25))+(KP26))+(KP27))+(KP28)</f>
        <v>0</v>
      </c>
      <c r="KQ29" s="22">
        <f>((((KQ24)+(KQ25))+(KQ26))+(KQ27))+(KQ28)</f>
        <v>0</v>
      </c>
      <c r="KR29" s="22">
        <f t="shared" si="123"/>
        <v>0</v>
      </c>
      <c r="KS29" s="22">
        <f t="shared" si="124"/>
        <v>0</v>
      </c>
      <c r="KT29" s="22">
        <f t="shared" si="124"/>
        <v>0</v>
      </c>
      <c r="KU29" s="22">
        <f t="shared" si="125"/>
        <v>0</v>
      </c>
      <c r="KV29" s="22">
        <f t="shared" si="126"/>
        <v>0</v>
      </c>
      <c r="KW29" s="22">
        <f t="shared" si="126"/>
        <v>0</v>
      </c>
      <c r="KX29" s="22">
        <f t="shared" si="127"/>
        <v>0</v>
      </c>
      <c r="KY29" s="22">
        <f>((((KY24)+(KY25))+(KY26))+(KY27))+(KY28)</f>
        <v>0</v>
      </c>
      <c r="KZ29" s="22">
        <f>((((KZ24)+(KZ25))+(KZ26))+(KZ27))+(KZ28)</f>
        <v>0</v>
      </c>
      <c r="LA29" s="22">
        <f t="shared" si="128"/>
        <v>0</v>
      </c>
      <c r="LB29" s="22">
        <f>((((LB24)+(LB25))+(LB26))+(LB27))+(LB28)</f>
        <v>0</v>
      </c>
      <c r="LC29" s="22">
        <f>((((LC24)+(LC25))+(LC26))+(LC27))+(LC28)</f>
        <v>0</v>
      </c>
      <c r="LD29" s="22">
        <f t="shared" si="129"/>
        <v>0</v>
      </c>
      <c r="LE29" s="22">
        <f t="shared" si="130"/>
        <v>33223.65</v>
      </c>
      <c r="LF29" s="22">
        <f t="shared" si="130"/>
        <v>35000</v>
      </c>
      <c r="LG29" s="22">
        <f t="shared" si="131"/>
        <v>-1776.3499999999985</v>
      </c>
    </row>
    <row r="30" spans="1:319" x14ac:dyDescent="0.3">
      <c r="A30" s="27" t="s">
        <v>135</v>
      </c>
      <c r="B30" s="19"/>
      <c r="C30" s="19"/>
      <c r="D30" s="20">
        <f t="shared" si="0"/>
        <v>0</v>
      </c>
      <c r="E30" s="19"/>
      <c r="F30" s="19"/>
      <c r="G30" s="20">
        <f t="shared" si="1"/>
        <v>0</v>
      </c>
      <c r="H30" s="19"/>
      <c r="I30" s="19"/>
      <c r="J30" s="20">
        <f t="shared" si="2"/>
        <v>0</v>
      </c>
      <c r="K30" s="19"/>
      <c r="L30" s="19"/>
      <c r="M30" s="20">
        <f t="shared" si="3"/>
        <v>0</v>
      </c>
      <c r="N30" s="19"/>
      <c r="O30" s="19"/>
      <c r="P30" s="20">
        <f t="shared" si="4"/>
        <v>0</v>
      </c>
      <c r="Q30" s="19"/>
      <c r="R30" s="19"/>
      <c r="S30" s="20">
        <f t="shared" si="5"/>
        <v>0</v>
      </c>
      <c r="T30" s="19"/>
      <c r="U30" s="19"/>
      <c r="V30" s="20">
        <f t="shared" si="6"/>
        <v>0</v>
      </c>
      <c r="W30" s="19"/>
      <c r="X30" s="19"/>
      <c r="Y30" s="20">
        <f t="shared" si="7"/>
        <v>0</v>
      </c>
      <c r="Z30" s="19"/>
      <c r="AA30" s="19"/>
      <c r="AB30" s="20">
        <f t="shared" si="8"/>
        <v>0</v>
      </c>
      <c r="AC30" s="19"/>
      <c r="AD30" s="19"/>
      <c r="AE30" s="20">
        <f t="shared" si="9"/>
        <v>0</v>
      </c>
      <c r="AF30" s="19"/>
      <c r="AG30" s="19"/>
      <c r="AH30" s="20">
        <f t="shared" si="10"/>
        <v>0</v>
      </c>
      <c r="AI30" s="19"/>
      <c r="AJ30" s="19"/>
      <c r="AK30" s="20">
        <f t="shared" si="11"/>
        <v>0</v>
      </c>
      <c r="AL30" s="20">
        <f t="shared" si="12"/>
        <v>0</v>
      </c>
      <c r="AM30" s="20">
        <f t="shared" si="12"/>
        <v>0</v>
      </c>
      <c r="AN30" s="20">
        <f t="shared" si="13"/>
        <v>0</v>
      </c>
      <c r="AO30" s="19"/>
      <c r="AP30" s="19"/>
      <c r="AQ30" s="20">
        <f t="shared" si="14"/>
        <v>0</v>
      </c>
      <c r="AR30" s="19"/>
      <c r="AS30" s="19"/>
      <c r="AT30" s="20">
        <f t="shared" si="15"/>
        <v>0</v>
      </c>
      <c r="AU30" s="19"/>
      <c r="AV30" s="19"/>
      <c r="AW30" s="20">
        <f t="shared" si="16"/>
        <v>0</v>
      </c>
      <c r="AX30" s="19"/>
      <c r="AY30" s="19"/>
      <c r="AZ30" s="20">
        <f t="shared" si="17"/>
        <v>0</v>
      </c>
      <c r="BA30" s="19"/>
      <c r="BB30" s="19"/>
      <c r="BC30" s="20">
        <f t="shared" si="18"/>
        <v>0</v>
      </c>
      <c r="BD30" s="19"/>
      <c r="BE30" s="19"/>
      <c r="BF30" s="20">
        <f t="shared" si="19"/>
        <v>0</v>
      </c>
      <c r="BG30" s="20">
        <f t="shared" si="20"/>
        <v>0</v>
      </c>
      <c r="BH30" s="20">
        <f t="shared" si="20"/>
        <v>0</v>
      </c>
      <c r="BI30" s="20">
        <f t="shared" si="21"/>
        <v>0</v>
      </c>
      <c r="BJ30" s="19"/>
      <c r="BK30" s="19"/>
      <c r="BL30" s="20">
        <f t="shared" si="22"/>
        <v>0</v>
      </c>
      <c r="BM30" s="19"/>
      <c r="BN30" s="19"/>
      <c r="BO30" s="20">
        <f t="shared" si="23"/>
        <v>0</v>
      </c>
      <c r="BP30" s="19"/>
      <c r="BQ30" s="19"/>
      <c r="BR30" s="20">
        <f t="shared" si="24"/>
        <v>0</v>
      </c>
      <c r="BS30" s="19"/>
      <c r="BT30" s="19"/>
      <c r="BU30" s="20">
        <f t="shared" si="25"/>
        <v>0</v>
      </c>
      <c r="BV30" s="19"/>
      <c r="BW30" s="19"/>
      <c r="BX30" s="20">
        <f t="shared" si="26"/>
        <v>0</v>
      </c>
      <c r="BY30" s="19"/>
      <c r="BZ30" s="19"/>
      <c r="CA30" s="20">
        <f t="shared" si="27"/>
        <v>0</v>
      </c>
      <c r="CB30" s="20">
        <f t="shared" si="28"/>
        <v>0</v>
      </c>
      <c r="CC30" s="20">
        <f t="shared" si="28"/>
        <v>0</v>
      </c>
      <c r="CD30" s="20">
        <f t="shared" si="29"/>
        <v>0</v>
      </c>
      <c r="CE30" s="19"/>
      <c r="CF30" s="19"/>
      <c r="CG30" s="20">
        <f t="shared" si="30"/>
        <v>0</v>
      </c>
      <c r="CH30" s="19"/>
      <c r="CI30" s="19"/>
      <c r="CJ30" s="20">
        <f t="shared" si="31"/>
        <v>0</v>
      </c>
      <c r="CK30" s="19"/>
      <c r="CL30" s="19"/>
      <c r="CM30" s="20">
        <f t="shared" si="32"/>
        <v>0</v>
      </c>
      <c r="CN30" s="20">
        <f t="shared" si="33"/>
        <v>0</v>
      </c>
      <c r="CO30" s="20">
        <f t="shared" si="33"/>
        <v>0</v>
      </c>
      <c r="CP30" s="20">
        <f t="shared" si="34"/>
        <v>0</v>
      </c>
      <c r="CQ30" s="19"/>
      <c r="CR30" s="19"/>
      <c r="CS30" s="20">
        <f t="shared" si="35"/>
        <v>0</v>
      </c>
      <c r="CT30" s="19"/>
      <c r="CU30" s="19"/>
      <c r="CV30" s="20">
        <f t="shared" si="36"/>
        <v>0</v>
      </c>
      <c r="CW30" s="19"/>
      <c r="CX30" s="19"/>
      <c r="CY30" s="20">
        <f t="shared" si="37"/>
        <v>0</v>
      </c>
      <c r="CZ30" s="20">
        <f t="shared" si="38"/>
        <v>0</v>
      </c>
      <c r="DA30" s="20">
        <f t="shared" si="38"/>
        <v>0</v>
      </c>
      <c r="DB30" s="20">
        <f t="shared" si="39"/>
        <v>0</v>
      </c>
      <c r="DC30" s="20">
        <f t="shared" si="40"/>
        <v>0</v>
      </c>
      <c r="DD30" s="20">
        <f t="shared" si="40"/>
        <v>0</v>
      </c>
      <c r="DE30" s="20">
        <f t="shared" si="41"/>
        <v>0</v>
      </c>
      <c r="DF30" s="19"/>
      <c r="DG30" s="19"/>
      <c r="DH30" s="20">
        <f t="shared" si="42"/>
        <v>0</v>
      </c>
      <c r="DI30" s="19"/>
      <c r="DJ30" s="19"/>
      <c r="DK30" s="20">
        <f t="shared" si="43"/>
        <v>0</v>
      </c>
      <c r="DL30" s="20">
        <f t="shared" si="44"/>
        <v>0</v>
      </c>
      <c r="DM30" s="20">
        <f t="shared" si="44"/>
        <v>0</v>
      </c>
      <c r="DN30" s="20">
        <f t="shared" si="45"/>
        <v>0</v>
      </c>
      <c r="DO30" s="19"/>
      <c r="DP30" s="19"/>
      <c r="DQ30" s="20">
        <f t="shared" si="46"/>
        <v>0</v>
      </c>
      <c r="DR30" s="19"/>
      <c r="DS30" s="19"/>
      <c r="DT30" s="20">
        <f t="shared" si="47"/>
        <v>0</v>
      </c>
      <c r="DU30" s="20">
        <f t="shared" si="48"/>
        <v>0</v>
      </c>
      <c r="DV30" s="20">
        <f t="shared" si="48"/>
        <v>0</v>
      </c>
      <c r="DW30" s="20">
        <f t="shared" si="49"/>
        <v>0</v>
      </c>
      <c r="DX30" s="20">
        <f t="shared" si="50"/>
        <v>0</v>
      </c>
      <c r="DY30" s="20">
        <f t="shared" si="50"/>
        <v>0</v>
      </c>
      <c r="DZ30" s="20">
        <f t="shared" si="51"/>
        <v>0</v>
      </c>
      <c r="EA30" s="19"/>
      <c r="EB30" s="19"/>
      <c r="EC30" s="20">
        <f t="shared" si="52"/>
        <v>0</v>
      </c>
      <c r="ED30" s="19"/>
      <c r="EE30" s="19"/>
      <c r="EF30" s="20">
        <f t="shared" si="53"/>
        <v>0</v>
      </c>
      <c r="EG30" s="19"/>
      <c r="EH30" s="19"/>
      <c r="EI30" s="20">
        <f t="shared" si="54"/>
        <v>0</v>
      </c>
      <c r="EJ30" s="19"/>
      <c r="EK30" s="19"/>
      <c r="EL30" s="20">
        <f t="shared" si="55"/>
        <v>0</v>
      </c>
      <c r="EM30" s="20">
        <f t="shared" si="56"/>
        <v>0</v>
      </c>
      <c r="EN30" s="20">
        <f t="shared" si="56"/>
        <v>0</v>
      </c>
      <c r="EO30" s="20">
        <f t="shared" si="57"/>
        <v>0</v>
      </c>
      <c r="EP30" s="19"/>
      <c r="EQ30" s="19"/>
      <c r="ER30" s="20">
        <f t="shared" si="58"/>
        <v>0</v>
      </c>
      <c r="ES30" s="19"/>
      <c r="ET30" s="19"/>
      <c r="EU30" s="20">
        <f t="shared" si="59"/>
        <v>0</v>
      </c>
      <c r="EV30" s="19"/>
      <c r="EW30" s="19"/>
      <c r="EX30" s="20">
        <f t="shared" si="60"/>
        <v>0</v>
      </c>
      <c r="EY30" s="19"/>
      <c r="EZ30" s="19"/>
      <c r="FA30" s="20">
        <f t="shared" si="61"/>
        <v>0</v>
      </c>
      <c r="FB30" s="20">
        <f t="shared" si="62"/>
        <v>0</v>
      </c>
      <c r="FC30" s="20">
        <f t="shared" si="62"/>
        <v>0</v>
      </c>
      <c r="FD30" s="20">
        <f t="shared" si="63"/>
        <v>0</v>
      </c>
      <c r="FE30" s="19"/>
      <c r="FF30" s="19"/>
      <c r="FG30" s="20">
        <f t="shared" si="64"/>
        <v>0</v>
      </c>
      <c r="FH30" s="19"/>
      <c r="FI30" s="19"/>
      <c r="FJ30" s="20">
        <f t="shared" si="65"/>
        <v>0</v>
      </c>
      <c r="FK30" s="19"/>
      <c r="FL30" s="19"/>
      <c r="FM30" s="20">
        <f t="shared" si="66"/>
        <v>0</v>
      </c>
      <c r="FN30" s="20">
        <f t="shared" si="67"/>
        <v>0</v>
      </c>
      <c r="FO30" s="20">
        <f t="shared" si="67"/>
        <v>0</v>
      </c>
      <c r="FP30" s="20">
        <f t="shared" si="68"/>
        <v>0</v>
      </c>
      <c r="FQ30" s="19"/>
      <c r="FR30" s="19"/>
      <c r="FS30" s="20">
        <f t="shared" si="69"/>
        <v>0</v>
      </c>
      <c r="FT30" s="19"/>
      <c r="FU30" s="19"/>
      <c r="FV30" s="20">
        <f t="shared" si="70"/>
        <v>0</v>
      </c>
      <c r="FW30" s="19"/>
      <c r="FX30" s="19"/>
      <c r="FY30" s="20">
        <f t="shared" si="71"/>
        <v>0</v>
      </c>
      <c r="FZ30" s="20">
        <f t="shared" si="72"/>
        <v>0</v>
      </c>
      <c r="GA30" s="20">
        <f t="shared" si="72"/>
        <v>0</v>
      </c>
      <c r="GB30" s="20">
        <f t="shared" si="73"/>
        <v>0</v>
      </c>
      <c r="GC30" s="19"/>
      <c r="GD30" s="19"/>
      <c r="GE30" s="20">
        <f t="shared" si="74"/>
        <v>0</v>
      </c>
      <c r="GF30" s="19"/>
      <c r="GG30" s="19"/>
      <c r="GH30" s="20">
        <f t="shared" si="75"/>
        <v>0</v>
      </c>
      <c r="GI30" s="19"/>
      <c r="GJ30" s="19"/>
      <c r="GK30" s="20">
        <f t="shared" si="76"/>
        <v>0</v>
      </c>
      <c r="GL30" s="19"/>
      <c r="GM30" s="19"/>
      <c r="GN30" s="20">
        <f t="shared" si="77"/>
        <v>0</v>
      </c>
      <c r="GO30" s="20">
        <f t="shared" si="78"/>
        <v>0</v>
      </c>
      <c r="GP30" s="20">
        <f t="shared" si="78"/>
        <v>0</v>
      </c>
      <c r="GQ30" s="20">
        <f t="shared" si="79"/>
        <v>0</v>
      </c>
      <c r="GR30" s="19"/>
      <c r="GS30" s="19"/>
      <c r="GT30" s="20">
        <f t="shared" si="80"/>
        <v>0</v>
      </c>
      <c r="GU30" s="19"/>
      <c r="GV30" s="19"/>
      <c r="GW30" s="20">
        <f t="shared" si="81"/>
        <v>0</v>
      </c>
      <c r="GX30" s="20">
        <f t="shared" si="82"/>
        <v>0</v>
      </c>
      <c r="GY30" s="20">
        <f t="shared" si="82"/>
        <v>0</v>
      </c>
      <c r="GZ30" s="20">
        <f t="shared" si="83"/>
        <v>0</v>
      </c>
      <c r="HA30" s="19"/>
      <c r="HB30" s="19"/>
      <c r="HC30" s="20">
        <f t="shared" si="84"/>
        <v>0</v>
      </c>
      <c r="HD30" s="19"/>
      <c r="HE30" s="19"/>
      <c r="HF30" s="20">
        <f t="shared" si="85"/>
        <v>0</v>
      </c>
      <c r="HG30" s="19"/>
      <c r="HH30" s="19"/>
      <c r="HI30" s="20">
        <f t="shared" si="86"/>
        <v>0</v>
      </c>
      <c r="HJ30" s="19"/>
      <c r="HK30" s="19"/>
      <c r="HL30" s="20">
        <f t="shared" si="87"/>
        <v>0</v>
      </c>
      <c r="HM30" s="20">
        <f t="shared" si="88"/>
        <v>0</v>
      </c>
      <c r="HN30" s="20">
        <f t="shared" si="88"/>
        <v>0</v>
      </c>
      <c r="HO30" s="20">
        <f t="shared" si="89"/>
        <v>0</v>
      </c>
      <c r="HP30" s="19"/>
      <c r="HQ30" s="19"/>
      <c r="HR30" s="20">
        <f t="shared" si="90"/>
        <v>0</v>
      </c>
      <c r="HS30" s="19"/>
      <c r="HT30" s="19"/>
      <c r="HU30" s="20">
        <f t="shared" si="91"/>
        <v>0</v>
      </c>
      <c r="HV30" s="19"/>
      <c r="HW30" s="19"/>
      <c r="HX30" s="20">
        <f t="shared" si="92"/>
        <v>0</v>
      </c>
      <c r="HY30" s="19"/>
      <c r="HZ30" s="19"/>
      <c r="IA30" s="20">
        <f t="shared" si="93"/>
        <v>0</v>
      </c>
      <c r="IB30" s="20">
        <f t="shared" si="94"/>
        <v>0</v>
      </c>
      <c r="IC30" s="20">
        <f t="shared" si="94"/>
        <v>0</v>
      </c>
      <c r="ID30" s="20">
        <f t="shared" si="95"/>
        <v>0</v>
      </c>
      <c r="IE30" s="20">
        <f t="shared" si="96"/>
        <v>0</v>
      </c>
      <c r="IF30" s="20">
        <f t="shared" si="96"/>
        <v>0</v>
      </c>
      <c r="IG30" s="20">
        <f t="shared" si="97"/>
        <v>0</v>
      </c>
      <c r="IH30" s="19"/>
      <c r="II30" s="19"/>
      <c r="IJ30" s="20">
        <f t="shared" si="98"/>
        <v>0</v>
      </c>
      <c r="IK30" s="19"/>
      <c r="IL30" s="19"/>
      <c r="IM30" s="20">
        <f t="shared" si="99"/>
        <v>0</v>
      </c>
      <c r="IN30" s="19"/>
      <c r="IO30" s="19"/>
      <c r="IP30" s="20">
        <f t="shared" si="100"/>
        <v>0</v>
      </c>
      <c r="IQ30" s="20">
        <f t="shared" si="101"/>
        <v>0</v>
      </c>
      <c r="IR30" s="20">
        <f t="shared" si="101"/>
        <v>0</v>
      </c>
      <c r="IS30" s="20">
        <f t="shared" si="102"/>
        <v>0</v>
      </c>
      <c r="IT30" s="20">
        <f t="shared" si="103"/>
        <v>0</v>
      </c>
      <c r="IU30" s="20">
        <f t="shared" si="103"/>
        <v>0</v>
      </c>
      <c r="IV30" s="20">
        <f t="shared" si="104"/>
        <v>0</v>
      </c>
      <c r="IW30" s="19"/>
      <c r="IX30" s="19"/>
      <c r="IY30" s="20">
        <f t="shared" si="105"/>
        <v>0</v>
      </c>
      <c r="IZ30" s="19"/>
      <c r="JA30" s="19"/>
      <c r="JB30" s="20">
        <f t="shared" si="106"/>
        <v>0</v>
      </c>
      <c r="JC30" s="19"/>
      <c r="JD30" s="19"/>
      <c r="JE30" s="20">
        <f t="shared" si="107"/>
        <v>0</v>
      </c>
      <c r="JF30" s="20">
        <f t="shared" si="108"/>
        <v>0</v>
      </c>
      <c r="JG30" s="20">
        <f t="shared" si="108"/>
        <v>0</v>
      </c>
      <c r="JH30" s="20">
        <f t="shared" si="109"/>
        <v>0</v>
      </c>
      <c r="JI30" s="19"/>
      <c r="JJ30" s="19"/>
      <c r="JK30" s="20">
        <f t="shared" si="110"/>
        <v>0</v>
      </c>
      <c r="JL30" s="19"/>
      <c r="JM30" s="19"/>
      <c r="JN30" s="20">
        <f t="shared" si="111"/>
        <v>0</v>
      </c>
      <c r="JO30" s="19"/>
      <c r="JP30" s="19"/>
      <c r="JQ30" s="20">
        <f t="shared" si="112"/>
        <v>0</v>
      </c>
      <c r="JR30" s="20">
        <f t="shared" si="113"/>
        <v>0</v>
      </c>
      <c r="JS30" s="20">
        <f t="shared" si="113"/>
        <v>0</v>
      </c>
      <c r="JT30" s="20">
        <f t="shared" si="114"/>
        <v>0</v>
      </c>
      <c r="JU30" s="19"/>
      <c r="JV30" s="19"/>
      <c r="JW30" s="20">
        <f t="shared" si="115"/>
        <v>0</v>
      </c>
      <c r="JX30" s="19"/>
      <c r="JY30" s="19"/>
      <c r="JZ30" s="20">
        <f t="shared" si="116"/>
        <v>0</v>
      </c>
      <c r="KA30" s="20">
        <f t="shared" si="117"/>
        <v>0</v>
      </c>
      <c r="KB30" s="20">
        <f t="shared" si="117"/>
        <v>0</v>
      </c>
      <c r="KC30" s="20">
        <f t="shared" si="118"/>
        <v>0</v>
      </c>
      <c r="KD30" s="19"/>
      <c r="KE30" s="19"/>
      <c r="KF30" s="20">
        <f t="shared" si="119"/>
        <v>0</v>
      </c>
      <c r="KG30" s="19"/>
      <c r="KH30" s="19"/>
      <c r="KI30" s="20">
        <f t="shared" si="120"/>
        <v>0</v>
      </c>
      <c r="KJ30" s="19"/>
      <c r="KK30" s="19"/>
      <c r="KL30" s="20">
        <f t="shared" si="121"/>
        <v>0</v>
      </c>
      <c r="KM30" s="19"/>
      <c r="KN30" s="19"/>
      <c r="KO30" s="20">
        <f t="shared" si="122"/>
        <v>0</v>
      </c>
      <c r="KP30" s="19"/>
      <c r="KQ30" s="19"/>
      <c r="KR30" s="20">
        <f t="shared" si="123"/>
        <v>0</v>
      </c>
      <c r="KS30" s="20">
        <f t="shared" si="124"/>
        <v>0</v>
      </c>
      <c r="KT30" s="20">
        <f t="shared" si="124"/>
        <v>0</v>
      </c>
      <c r="KU30" s="20">
        <f t="shared" si="125"/>
        <v>0</v>
      </c>
      <c r="KV30" s="20">
        <f t="shared" si="126"/>
        <v>0</v>
      </c>
      <c r="KW30" s="20">
        <f t="shared" si="126"/>
        <v>0</v>
      </c>
      <c r="KX30" s="20">
        <f t="shared" si="127"/>
        <v>0</v>
      </c>
      <c r="KY30" s="19"/>
      <c r="KZ30" s="19"/>
      <c r="LA30" s="20">
        <f t="shared" si="128"/>
        <v>0</v>
      </c>
      <c r="LB30" s="19"/>
      <c r="LC30" s="19"/>
      <c r="LD30" s="20">
        <f t="shared" si="129"/>
        <v>0</v>
      </c>
      <c r="LE30" s="20">
        <f t="shared" si="130"/>
        <v>0</v>
      </c>
      <c r="LF30" s="20">
        <f t="shared" si="130"/>
        <v>0</v>
      </c>
      <c r="LG30" s="20">
        <f t="shared" si="131"/>
        <v>0</v>
      </c>
    </row>
    <row r="31" spans="1:319" x14ac:dyDescent="0.3">
      <c r="A31" s="27" t="s">
        <v>136</v>
      </c>
      <c r="B31" s="19"/>
      <c r="C31" s="19"/>
      <c r="D31" s="20">
        <f t="shared" si="0"/>
        <v>0</v>
      </c>
      <c r="E31" s="19"/>
      <c r="F31" s="19"/>
      <c r="G31" s="20">
        <f t="shared" si="1"/>
        <v>0</v>
      </c>
      <c r="H31" s="19"/>
      <c r="I31" s="19"/>
      <c r="J31" s="20">
        <f t="shared" si="2"/>
        <v>0</v>
      </c>
      <c r="K31" s="19"/>
      <c r="L31" s="19"/>
      <c r="M31" s="20">
        <f t="shared" si="3"/>
        <v>0</v>
      </c>
      <c r="N31" s="19"/>
      <c r="O31" s="19"/>
      <c r="P31" s="20">
        <f t="shared" si="4"/>
        <v>0</v>
      </c>
      <c r="Q31" s="19"/>
      <c r="R31" s="19"/>
      <c r="S31" s="20">
        <f t="shared" si="5"/>
        <v>0</v>
      </c>
      <c r="T31" s="19"/>
      <c r="U31" s="19"/>
      <c r="V31" s="20">
        <f t="shared" si="6"/>
        <v>0</v>
      </c>
      <c r="W31" s="19"/>
      <c r="X31" s="19"/>
      <c r="Y31" s="20">
        <f t="shared" si="7"/>
        <v>0</v>
      </c>
      <c r="Z31" s="19"/>
      <c r="AA31" s="19"/>
      <c r="AB31" s="20">
        <f t="shared" si="8"/>
        <v>0</v>
      </c>
      <c r="AC31" s="19"/>
      <c r="AD31" s="19"/>
      <c r="AE31" s="20">
        <f t="shared" si="9"/>
        <v>0</v>
      </c>
      <c r="AF31" s="19"/>
      <c r="AG31" s="19"/>
      <c r="AH31" s="20">
        <f t="shared" si="10"/>
        <v>0</v>
      </c>
      <c r="AI31" s="19"/>
      <c r="AJ31" s="19"/>
      <c r="AK31" s="20">
        <f t="shared" si="11"/>
        <v>0</v>
      </c>
      <c r="AL31" s="20">
        <f t="shared" si="12"/>
        <v>0</v>
      </c>
      <c r="AM31" s="20">
        <f t="shared" si="12"/>
        <v>0</v>
      </c>
      <c r="AN31" s="20">
        <f t="shared" si="13"/>
        <v>0</v>
      </c>
      <c r="AO31" s="19"/>
      <c r="AP31" s="19"/>
      <c r="AQ31" s="20">
        <f t="shared" si="14"/>
        <v>0</v>
      </c>
      <c r="AR31" s="19"/>
      <c r="AS31" s="19"/>
      <c r="AT31" s="20">
        <f t="shared" si="15"/>
        <v>0</v>
      </c>
      <c r="AU31" s="19"/>
      <c r="AV31" s="19"/>
      <c r="AW31" s="20">
        <f t="shared" si="16"/>
        <v>0</v>
      </c>
      <c r="AX31" s="19"/>
      <c r="AY31" s="19"/>
      <c r="AZ31" s="20">
        <f t="shared" si="17"/>
        <v>0</v>
      </c>
      <c r="BA31" s="19"/>
      <c r="BB31" s="19"/>
      <c r="BC31" s="20">
        <f t="shared" si="18"/>
        <v>0</v>
      </c>
      <c r="BD31" s="19"/>
      <c r="BE31" s="19"/>
      <c r="BF31" s="20">
        <f t="shared" si="19"/>
        <v>0</v>
      </c>
      <c r="BG31" s="20">
        <f t="shared" si="20"/>
        <v>0</v>
      </c>
      <c r="BH31" s="20">
        <f t="shared" si="20"/>
        <v>0</v>
      </c>
      <c r="BI31" s="20">
        <f t="shared" si="21"/>
        <v>0</v>
      </c>
      <c r="BJ31" s="19"/>
      <c r="BK31" s="19"/>
      <c r="BL31" s="20">
        <f t="shared" si="22"/>
        <v>0</v>
      </c>
      <c r="BM31" s="19"/>
      <c r="BN31" s="19"/>
      <c r="BO31" s="20">
        <f t="shared" si="23"/>
        <v>0</v>
      </c>
      <c r="BP31" s="19"/>
      <c r="BQ31" s="19"/>
      <c r="BR31" s="20">
        <f t="shared" si="24"/>
        <v>0</v>
      </c>
      <c r="BS31" s="19"/>
      <c r="BT31" s="19"/>
      <c r="BU31" s="20">
        <f t="shared" si="25"/>
        <v>0</v>
      </c>
      <c r="BV31" s="19"/>
      <c r="BW31" s="19"/>
      <c r="BX31" s="20">
        <f t="shared" si="26"/>
        <v>0</v>
      </c>
      <c r="BY31" s="19"/>
      <c r="BZ31" s="19"/>
      <c r="CA31" s="20">
        <f t="shared" si="27"/>
        <v>0</v>
      </c>
      <c r="CB31" s="20">
        <f t="shared" si="28"/>
        <v>0</v>
      </c>
      <c r="CC31" s="20">
        <f t="shared" si="28"/>
        <v>0</v>
      </c>
      <c r="CD31" s="20">
        <f t="shared" si="29"/>
        <v>0</v>
      </c>
      <c r="CE31" s="19"/>
      <c r="CF31" s="19"/>
      <c r="CG31" s="20">
        <f t="shared" si="30"/>
        <v>0</v>
      </c>
      <c r="CH31" s="19"/>
      <c r="CI31" s="19"/>
      <c r="CJ31" s="20">
        <f t="shared" si="31"/>
        <v>0</v>
      </c>
      <c r="CK31" s="19"/>
      <c r="CL31" s="19"/>
      <c r="CM31" s="20">
        <f t="shared" si="32"/>
        <v>0</v>
      </c>
      <c r="CN31" s="20">
        <f t="shared" si="33"/>
        <v>0</v>
      </c>
      <c r="CO31" s="20">
        <f t="shared" si="33"/>
        <v>0</v>
      </c>
      <c r="CP31" s="20">
        <f t="shared" si="34"/>
        <v>0</v>
      </c>
      <c r="CQ31" s="19"/>
      <c r="CR31" s="19"/>
      <c r="CS31" s="20">
        <f t="shared" si="35"/>
        <v>0</v>
      </c>
      <c r="CT31" s="19"/>
      <c r="CU31" s="19"/>
      <c r="CV31" s="20">
        <f t="shared" si="36"/>
        <v>0</v>
      </c>
      <c r="CW31" s="19"/>
      <c r="CX31" s="19"/>
      <c r="CY31" s="20">
        <f t="shared" si="37"/>
        <v>0</v>
      </c>
      <c r="CZ31" s="20">
        <f t="shared" si="38"/>
        <v>0</v>
      </c>
      <c r="DA31" s="20">
        <f t="shared" si="38"/>
        <v>0</v>
      </c>
      <c r="DB31" s="20">
        <f t="shared" si="39"/>
        <v>0</v>
      </c>
      <c r="DC31" s="20">
        <f t="shared" si="40"/>
        <v>0</v>
      </c>
      <c r="DD31" s="20">
        <f t="shared" si="40"/>
        <v>0</v>
      </c>
      <c r="DE31" s="20">
        <f t="shared" si="41"/>
        <v>0</v>
      </c>
      <c r="DF31" s="19"/>
      <c r="DG31" s="19"/>
      <c r="DH31" s="20">
        <f t="shared" si="42"/>
        <v>0</v>
      </c>
      <c r="DI31" s="19"/>
      <c r="DJ31" s="19"/>
      <c r="DK31" s="20">
        <f t="shared" si="43"/>
        <v>0</v>
      </c>
      <c r="DL31" s="20">
        <f t="shared" si="44"/>
        <v>0</v>
      </c>
      <c r="DM31" s="20">
        <f t="shared" si="44"/>
        <v>0</v>
      </c>
      <c r="DN31" s="20">
        <f t="shared" si="45"/>
        <v>0</v>
      </c>
      <c r="DO31" s="19"/>
      <c r="DP31" s="19"/>
      <c r="DQ31" s="20">
        <f t="shared" si="46"/>
        <v>0</v>
      </c>
      <c r="DR31" s="19"/>
      <c r="DS31" s="19"/>
      <c r="DT31" s="20">
        <f t="shared" si="47"/>
        <v>0</v>
      </c>
      <c r="DU31" s="20">
        <f t="shared" si="48"/>
        <v>0</v>
      </c>
      <c r="DV31" s="20">
        <f t="shared" si="48"/>
        <v>0</v>
      </c>
      <c r="DW31" s="20">
        <f t="shared" si="49"/>
        <v>0</v>
      </c>
      <c r="DX31" s="20">
        <f t="shared" si="50"/>
        <v>0</v>
      </c>
      <c r="DY31" s="20">
        <f t="shared" si="50"/>
        <v>0</v>
      </c>
      <c r="DZ31" s="20">
        <f t="shared" si="51"/>
        <v>0</v>
      </c>
      <c r="EA31" s="19"/>
      <c r="EB31" s="19"/>
      <c r="EC31" s="20">
        <f t="shared" si="52"/>
        <v>0</v>
      </c>
      <c r="ED31" s="19"/>
      <c r="EE31" s="19"/>
      <c r="EF31" s="20">
        <f t="shared" si="53"/>
        <v>0</v>
      </c>
      <c r="EG31" s="19"/>
      <c r="EH31" s="19"/>
      <c r="EI31" s="20">
        <f t="shared" si="54"/>
        <v>0</v>
      </c>
      <c r="EJ31" s="19"/>
      <c r="EK31" s="19"/>
      <c r="EL31" s="20">
        <f t="shared" si="55"/>
        <v>0</v>
      </c>
      <c r="EM31" s="20">
        <f t="shared" si="56"/>
        <v>0</v>
      </c>
      <c r="EN31" s="20">
        <f t="shared" si="56"/>
        <v>0</v>
      </c>
      <c r="EO31" s="20">
        <f t="shared" si="57"/>
        <v>0</v>
      </c>
      <c r="EP31" s="19"/>
      <c r="EQ31" s="19"/>
      <c r="ER31" s="20">
        <f t="shared" si="58"/>
        <v>0</v>
      </c>
      <c r="ES31" s="19"/>
      <c r="ET31" s="19"/>
      <c r="EU31" s="20">
        <f t="shared" si="59"/>
        <v>0</v>
      </c>
      <c r="EV31" s="19"/>
      <c r="EW31" s="19"/>
      <c r="EX31" s="20">
        <f t="shared" si="60"/>
        <v>0</v>
      </c>
      <c r="EY31" s="19"/>
      <c r="EZ31" s="19"/>
      <c r="FA31" s="20">
        <f t="shared" si="61"/>
        <v>0</v>
      </c>
      <c r="FB31" s="20">
        <f t="shared" si="62"/>
        <v>0</v>
      </c>
      <c r="FC31" s="20">
        <f t="shared" si="62"/>
        <v>0</v>
      </c>
      <c r="FD31" s="20">
        <f t="shared" si="63"/>
        <v>0</v>
      </c>
      <c r="FE31" s="19"/>
      <c r="FF31" s="19"/>
      <c r="FG31" s="20">
        <f t="shared" si="64"/>
        <v>0</v>
      </c>
      <c r="FH31" s="19"/>
      <c r="FI31" s="19"/>
      <c r="FJ31" s="20">
        <f t="shared" si="65"/>
        <v>0</v>
      </c>
      <c r="FK31" s="19"/>
      <c r="FL31" s="19"/>
      <c r="FM31" s="20">
        <f t="shared" si="66"/>
        <v>0</v>
      </c>
      <c r="FN31" s="20">
        <f t="shared" si="67"/>
        <v>0</v>
      </c>
      <c r="FO31" s="20">
        <f t="shared" si="67"/>
        <v>0</v>
      </c>
      <c r="FP31" s="20">
        <f t="shared" si="68"/>
        <v>0</v>
      </c>
      <c r="FQ31" s="19"/>
      <c r="FR31" s="19"/>
      <c r="FS31" s="20">
        <f t="shared" si="69"/>
        <v>0</v>
      </c>
      <c r="FT31" s="19"/>
      <c r="FU31" s="19"/>
      <c r="FV31" s="20">
        <f t="shared" si="70"/>
        <v>0</v>
      </c>
      <c r="FW31" s="19"/>
      <c r="FX31" s="19"/>
      <c r="FY31" s="20">
        <f t="shared" si="71"/>
        <v>0</v>
      </c>
      <c r="FZ31" s="20">
        <f t="shared" si="72"/>
        <v>0</v>
      </c>
      <c r="GA31" s="20">
        <f t="shared" si="72"/>
        <v>0</v>
      </c>
      <c r="GB31" s="20">
        <f t="shared" si="73"/>
        <v>0</v>
      </c>
      <c r="GC31" s="19"/>
      <c r="GD31" s="19"/>
      <c r="GE31" s="20">
        <f t="shared" si="74"/>
        <v>0</v>
      </c>
      <c r="GF31" s="19"/>
      <c r="GG31" s="19"/>
      <c r="GH31" s="20">
        <f t="shared" si="75"/>
        <v>0</v>
      </c>
      <c r="GI31" s="19"/>
      <c r="GJ31" s="19"/>
      <c r="GK31" s="20">
        <f t="shared" si="76"/>
        <v>0</v>
      </c>
      <c r="GL31" s="19"/>
      <c r="GM31" s="19"/>
      <c r="GN31" s="20">
        <f t="shared" si="77"/>
        <v>0</v>
      </c>
      <c r="GO31" s="20">
        <f t="shared" si="78"/>
        <v>0</v>
      </c>
      <c r="GP31" s="20">
        <f t="shared" si="78"/>
        <v>0</v>
      </c>
      <c r="GQ31" s="20">
        <f t="shared" si="79"/>
        <v>0</v>
      </c>
      <c r="GR31" s="19"/>
      <c r="GS31" s="19"/>
      <c r="GT31" s="20">
        <f t="shared" si="80"/>
        <v>0</v>
      </c>
      <c r="GU31" s="19"/>
      <c r="GV31" s="19"/>
      <c r="GW31" s="20">
        <f t="shared" si="81"/>
        <v>0</v>
      </c>
      <c r="GX31" s="20">
        <f t="shared" si="82"/>
        <v>0</v>
      </c>
      <c r="GY31" s="20">
        <f t="shared" si="82"/>
        <v>0</v>
      </c>
      <c r="GZ31" s="20">
        <f t="shared" si="83"/>
        <v>0</v>
      </c>
      <c r="HA31" s="19"/>
      <c r="HB31" s="19"/>
      <c r="HC31" s="20">
        <f t="shared" si="84"/>
        <v>0</v>
      </c>
      <c r="HD31" s="19"/>
      <c r="HE31" s="19"/>
      <c r="HF31" s="20">
        <f t="shared" si="85"/>
        <v>0</v>
      </c>
      <c r="HG31" s="20">
        <f>6442.13</f>
        <v>6442.13</v>
      </c>
      <c r="HH31" s="20">
        <f>6442.13</f>
        <v>6442.13</v>
      </c>
      <c r="HI31" s="20">
        <f t="shared" si="86"/>
        <v>0</v>
      </c>
      <c r="HJ31" s="19"/>
      <c r="HK31" s="19"/>
      <c r="HL31" s="20">
        <f t="shared" si="87"/>
        <v>0</v>
      </c>
      <c r="HM31" s="20">
        <f t="shared" si="88"/>
        <v>6442.13</v>
      </c>
      <c r="HN31" s="20">
        <f t="shared" si="88"/>
        <v>6442.13</v>
      </c>
      <c r="HO31" s="20">
        <f t="shared" si="89"/>
        <v>0</v>
      </c>
      <c r="HP31" s="19"/>
      <c r="HQ31" s="19"/>
      <c r="HR31" s="20">
        <f t="shared" si="90"/>
        <v>0</v>
      </c>
      <c r="HS31" s="19"/>
      <c r="HT31" s="19"/>
      <c r="HU31" s="20">
        <f t="shared" si="91"/>
        <v>0</v>
      </c>
      <c r="HV31" s="19"/>
      <c r="HW31" s="19"/>
      <c r="HX31" s="20">
        <f t="shared" si="92"/>
        <v>0</v>
      </c>
      <c r="HY31" s="19"/>
      <c r="HZ31" s="19"/>
      <c r="IA31" s="20">
        <f t="shared" si="93"/>
        <v>0</v>
      </c>
      <c r="IB31" s="20">
        <f t="shared" si="94"/>
        <v>0</v>
      </c>
      <c r="IC31" s="20">
        <f t="shared" si="94"/>
        <v>0</v>
      </c>
      <c r="ID31" s="20">
        <f t="shared" si="95"/>
        <v>0</v>
      </c>
      <c r="IE31" s="20">
        <f t="shared" si="96"/>
        <v>6442.13</v>
      </c>
      <c r="IF31" s="20">
        <f t="shared" si="96"/>
        <v>6442.13</v>
      </c>
      <c r="IG31" s="20">
        <f t="shared" si="97"/>
        <v>0</v>
      </c>
      <c r="IH31" s="19"/>
      <c r="II31" s="19"/>
      <c r="IJ31" s="20">
        <f t="shared" si="98"/>
        <v>0</v>
      </c>
      <c r="IK31" s="19"/>
      <c r="IL31" s="19"/>
      <c r="IM31" s="20">
        <f t="shared" si="99"/>
        <v>0</v>
      </c>
      <c r="IN31" s="19"/>
      <c r="IO31" s="19"/>
      <c r="IP31" s="20">
        <f t="shared" si="100"/>
        <v>0</v>
      </c>
      <c r="IQ31" s="20">
        <f t="shared" si="101"/>
        <v>0</v>
      </c>
      <c r="IR31" s="20">
        <f t="shared" si="101"/>
        <v>0</v>
      </c>
      <c r="IS31" s="20">
        <f t="shared" si="102"/>
        <v>0</v>
      </c>
      <c r="IT31" s="20">
        <f t="shared" si="103"/>
        <v>6442.13</v>
      </c>
      <c r="IU31" s="20">
        <f t="shared" si="103"/>
        <v>6442.13</v>
      </c>
      <c r="IV31" s="20">
        <f t="shared" si="104"/>
        <v>0</v>
      </c>
      <c r="IW31" s="19"/>
      <c r="IX31" s="19"/>
      <c r="IY31" s="20">
        <f t="shared" si="105"/>
        <v>0</v>
      </c>
      <c r="IZ31" s="19"/>
      <c r="JA31" s="19"/>
      <c r="JB31" s="20">
        <f t="shared" si="106"/>
        <v>0</v>
      </c>
      <c r="JC31" s="19"/>
      <c r="JD31" s="19"/>
      <c r="JE31" s="20">
        <f t="shared" si="107"/>
        <v>0</v>
      </c>
      <c r="JF31" s="20">
        <f t="shared" si="108"/>
        <v>0</v>
      </c>
      <c r="JG31" s="20">
        <f t="shared" si="108"/>
        <v>0</v>
      </c>
      <c r="JH31" s="20">
        <f t="shared" si="109"/>
        <v>0</v>
      </c>
      <c r="JI31" s="19"/>
      <c r="JJ31" s="19"/>
      <c r="JK31" s="20">
        <f t="shared" si="110"/>
        <v>0</v>
      </c>
      <c r="JL31" s="19"/>
      <c r="JM31" s="19"/>
      <c r="JN31" s="20">
        <f t="shared" si="111"/>
        <v>0</v>
      </c>
      <c r="JO31" s="19"/>
      <c r="JP31" s="19"/>
      <c r="JQ31" s="20">
        <f t="shared" si="112"/>
        <v>0</v>
      </c>
      <c r="JR31" s="20">
        <f t="shared" si="113"/>
        <v>0</v>
      </c>
      <c r="JS31" s="20">
        <f t="shared" si="113"/>
        <v>0</v>
      </c>
      <c r="JT31" s="20">
        <f t="shared" si="114"/>
        <v>0</v>
      </c>
      <c r="JU31" s="19"/>
      <c r="JV31" s="19"/>
      <c r="JW31" s="20">
        <f t="shared" si="115"/>
        <v>0</v>
      </c>
      <c r="JX31" s="19"/>
      <c r="JY31" s="19"/>
      <c r="JZ31" s="20">
        <f t="shared" si="116"/>
        <v>0</v>
      </c>
      <c r="KA31" s="20">
        <f t="shared" si="117"/>
        <v>0</v>
      </c>
      <c r="KB31" s="20">
        <f t="shared" si="117"/>
        <v>0</v>
      </c>
      <c r="KC31" s="20">
        <f t="shared" si="118"/>
        <v>0</v>
      </c>
      <c r="KD31" s="19"/>
      <c r="KE31" s="19"/>
      <c r="KF31" s="20">
        <f t="shared" si="119"/>
        <v>0</v>
      </c>
      <c r="KG31" s="19"/>
      <c r="KH31" s="19"/>
      <c r="KI31" s="20">
        <f t="shared" si="120"/>
        <v>0</v>
      </c>
      <c r="KJ31" s="19"/>
      <c r="KK31" s="19"/>
      <c r="KL31" s="20">
        <f t="shared" si="121"/>
        <v>0</v>
      </c>
      <c r="KM31" s="19"/>
      <c r="KN31" s="19"/>
      <c r="KO31" s="20">
        <f t="shared" si="122"/>
        <v>0</v>
      </c>
      <c r="KP31" s="19"/>
      <c r="KQ31" s="19"/>
      <c r="KR31" s="20">
        <f t="shared" si="123"/>
        <v>0</v>
      </c>
      <c r="KS31" s="20">
        <f t="shared" si="124"/>
        <v>0</v>
      </c>
      <c r="KT31" s="20">
        <f t="shared" si="124"/>
        <v>0</v>
      </c>
      <c r="KU31" s="20">
        <f t="shared" si="125"/>
        <v>0</v>
      </c>
      <c r="KV31" s="20">
        <f t="shared" si="126"/>
        <v>0</v>
      </c>
      <c r="KW31" s="20">
        <f t="shared" si="126"/>
        <v>0</v>
      </c>
      <c r="KX31" s="20">
        <f t="shared" si="127"/>
        <v>0</v>
      </c>
      <c r="KY31" s="19"/>
      <c r="KZ31" s="19"/>
      <c r="LA31" s="20">
        <f t="shared" si="128"/>
        <v>0</v>
      </c>
      <c r="LB31" s="19"/>
      <c r="LC31" s="19"/>
      <c r="LD31" s="20">
        <f t="shared" si="129"/>
        <v>0</v>
      </c>
      <c r="LE31" s="20">
        <f t="shared" si="130"/>
        <v>6442.13</v>
      </c>
      <c r="LF31" s="20">
        <f t="shared" si="130"/>
        <v>6442.13</v>
      </c>
      <c r="LG31" s="20">
        <f t="shared" si="131"/>
        <v>0</v>
      </c>
    </row>
    <row r="32" spans="1:319" x14ac:dyDescent="0.3">
      <c r="A32" s="27" t="s">
        <v>137</v>
      </c>
      <c r="B32" s="19"/>
      <c r="C32" s="19"/>
      <c r="D32" s="20">
        <f t="shared" si="0"/>
        <v>0</v>
      </c>
      <c r="E32" s="20">
        <f>25389.38</f>
        <v>25389.38</v>
      </c>
      <c r="F32" s="20">
        <f>23281.83</f>
        <v>23281.83</v>
      </c>
      <c r="G32" s="20">
        <f t="shared" si="1"/>
        <v>2107.5499999999993</v>
      </c>
      <c r="H32" s="19"/>
      <c r="I32" s="19"/>
      <c r="J32" s="20">
        <f t="shared" si="2"/>
        <v>0</v>
      </c>
      <c r="K32" s="19"/>
      <c r="L32" s="19"/>
      <c r="M32" s="20">
        <f t="shared" si="3"/>
        <v>0</v>
      </c>
      <c r="N32" s="19"/>
      <c r="O32" s="19"/>
      <c r="P32" s="20">
        <f t="shared" si="4"/>
        <v>0</v>
      </c>
      <c r="Q32" s="19"/>
      <c r="R32" s="19"/>
      <c r="S32" s="20">
        <f t="shared" si="5"/>
        <v>0</v>
      </c>
      <c r="T32" s="19"/>
      <c r="U32" s="19"/>
      <c r="V32" s="20">
        <f t="shared" si="6"/>
        <v>0</v>
      </c>
      <c r="W32" s="19"/>
      <c r="X32" s="19"/>
      <c r="Y32" s="20">
        <f t="shared" si="7"/>
        <v>0</v>
      </c>
      <c r="Z32" s="19"/>
      <c r="AA32" s="19"/>
      <c r="AB32" s="20">
        <f t="shared" si="8"/>
        <v>0</v>
      </c>
      <c r="AC32" s="19"/>
      <c r="AD32" s="19"/>
      <c r="AE32" s="20">
        <f t="shared" si="9"/>
        <v>0</v>
      </c>
      <c r="AF32" s="19"/>
      <c r="AG32" s="19"/>
      <c r="AH32" s="20">
        <f t="shared" si="10"/>
        <v>0</v>
      </c>
      <c r="AI32" s="19"/>
      <c r="AJ32" s="19"/>
      <c r="AK32" s="20">
        <f t="shared" si="11"/>
        <v>0</v>
      </c>
      <c r="AL32" s="20">
        <f t="shared" si="12"/>
        <v>0</v>
      </c>
      <c r="AM32" s="20">
        <f t="shared" si="12"/>
        <v>0</v>
      </c>
      <c r="AN32" s="20">
        <f t="shared" si="13"/>
        <v>0</v>
      </c>
      <c r="AO32" s="19"/>
      <c r="AP32" s="19"/>
      <c r="AQ32" s="20">
        <f t="shared" si="14"/>
        <v>0</v>
      </c>
      <c r="AR32" s="19"/>
      <c r="AS32" s="19"/>
      <c r="AT32" s="20">
        <f t="shared" si="15"/>
        <v>0</v>
      </c>
      <c r="AU32" s="19"/>
      <c r="AV32" s="19"/>
      <c r="AW32" s="20">
        <f t="shared" si="16"/>
        <v>0</v>
      </c>
      <c r="AX32" s="19"/>
      <c r="AY32" s="19"/>
      <c r="AZ32" s="20">
        <f t="shared" si="17"/>
        <v>0</v>
      </c>
      <c r="BA32" s="19"/>
      <c r="BB32" s="19"/>
      <c r="BC32" s="20">
        <f t="shared" si="18"/>
        <v>0</v>
      </c>
      <c r="BD32" s="19"/>
      <c r="BE32" s="19"/>
      <c r="BF32" s="20">
        <f t="shared" si="19"/>
        <v>0</v>
      </c>
      <c r="BG32" s="20">
        <f t="shared" si="20"/>
        <v>0</v>
      </c>
      <c r="BH32" s="20">
        <f t="shared" si="20"/>
        <v>0</v>
      </c>
      <c r="BI32" s="20">
        <f t="shared" si="21"/>
        <v>0</v>
      </c>
      <c r="BJ32" s="19"/>
      <c r="BK32" s="19"/>
      <c r="BL32" s="20">
        <f t="shared" si="22"/>
        <v>0</v>
      </c>
      <c r="BM32" s="19"/>
      <c r="BN32" s="19"/>
      <c r="BO32" s="20">
        <f t="shared" si="23"/>
        <v>0</v>
      </c>
      <c r="BP32" s="19"/>
      <c r="BQ32" s="19"/>
      <c r="BR32" s="20">
        <f t="shared" si="24"/>
        <v>0</v>
      </c>
      <c r="BS32" s="19"/>
      <c r="BT32" s="19"/>
      <c r="BU32" s="20">
        <f t="shared" si="25"/>
        <v>0</v>
      </c>
      <c r="BV32" s="19"/>
      <c r="BW32" s="19"/>
      <c r="BX32" s="20">
        <f t="shared" si="26"/>
        <v>0</v>
      </c>
      <c r="BY32" s="19"/>
      <c r="BZ32" s="19"/>
      <c r="CA32" s="20">
        <f t="shared" si="27"/>
        <v>0</v>
      </c>
      <c r="CB32" s="20">
        <f t="shared" si="28"/>
        <v>0</v>
      </c>
      <c r="CC32" s="20">
        <f t="shared" si="28"/>
        <v>0</v>
      </c>
      <c r="CD32" s="20">
        <f t="shared" si="29"/>
        <v>0</v>
      </c>
      <c r="CE32" s="19"/>
      <c r="CF32" s="19"/>
      <c r="CG32" s="20">
        <f t="shared" si="30"/>
        <v>0</v>
      </c>
      <c r="CH32" s="19"/>
      <c r="CI32" s="19"/>
      <c r="CJ32" s="20">
        <f t="shared" si="31"/>
        <v>0</v>
      </c>
      <c r="CK32" s="19"/>
      <c r="CL32" s="19"/>
      <c r="CM32" s="20">
        <f t="shared" si="32"/>
        <v>0</v>
      </c>
      <c r="CN32" s="20">
        <f t="shared" si="33"/>
        <v>0</v>
      </c>
      <c r="CO32" s="20">
        <f t="shared" si="33"/>
        <v>0</v>
      </c>
      <c r="CP32" s="20">
        <f t="shared" si="34"/>
        <v>0</v>
      </c>
      <c r="CQ32" s="19"/>
      <c r="CR32" s="19"/>
      <c r="CS32" s="20">
        <f t="shared" si="35"/>
        <v>0</v>
      </c>
      <c r="CT32" s="19"/>
      <c r="CU32" s="19"/>
      <c r="CV32" s="20">
        <f t="shared" si="36"/>
        <v>0</v>
      </c>
      <c r="CW32" s="19"/>
      <c r="CX32" s="19"/>
      <c r="CY32" s="20">
        <f t="shared" si="37"/>
        <v>0</v>
      </c>
      <c r="CZ32" s="20">
        <f t="shared" si="38"/>
        <v>0</v>
      </c>
      <c r="DA32" s="20">
        <f t="shared" si="38"/>
        <v>0</v>
      </c>
      <c r="DB32" s="20">
        <f t="shared" si="39"/>
        <v>0</v>
      </c>
      <c r="DC32" s="20">
        <f t="shared" si="40"/>
        <v>0</v>
      </c>
      <c r="DD32" s="20">
        <f t="shared" si="40"/>
        <v>0</v>
      </c>
      <c r="DE32" s="20">
        <f t="shared" si="41"/>
        <v>0</v>
      </c>
      <c r="DF32" s="19"/>
      <c r="DG32" s="19"/>
      <c r="DH32" s="20">
        <f t="shared" si="42"/>
        <v>0</v>
      </c>
      <c r="DI32" s="19"/>
      <c r="DJ32" s="19"/>
      <c r="DK32" s="20">
        <f t="shared" si="43"/>
        <v>0</v>
      </c>
      <c r="DL32" s="20">
        <f t="shared" si="44"/>
        <v>0</v>
      </c>
      <c r="DM32" s="20">
        <f t="shared" si="44"/>
        <v>0</v>
      </c>
      <c r="DN32" s="20">
        <f t="shared" si="45"/>
        <v>0</v>
      </c>
      <c r="DO32" s="19"/>
      <c r="DP32" s="19"/>
      <c r="DQ32" s="20">
        <f t="shared" si="46"/>
        <v>0</v>
      </c>
      <c r="DR32" s="19"/>
      <c r="DS32" s="19"/>
      <c r="DT32" s="20">
        <f t="shared" si="47"/>
        <v>0</v>
      </c>
      <c r="DU32" s="20">
        <f t="shared" si="48"/>
        <v>0</v>
      </c>
      <c r="DV32" s="20">
        <f t="shared" si="48"/>
        <v>0</v>
      </c>
      <c r="DW32" s="20">
        <f t="shared" si="49"/>
        <v>0</v>
      </c>
      <c r="DX32" s="20">
        <f t="shared" si="50"/>
        <v>25389.38</v>
      </c>
      <c r="DY32" s="20">
        <f t="shared" si="50"/>
        <v>23281.83</v>
      </c>
      <c r="DZ32" s="20">
        <f t="shared" si="51"/>
        <v>2107.5499999999993</v>
      </c>
      <c r="EA32" s="19"/>
      <c r="EB32" s="19"/>
      <c r="EC32" s="20">
        <f t="shared" si="52"/>
        <v>0</v>
      </c>
      <c r="ED32" s="19"/>
      <c r="EE32" s="19"/>
      <c r="EF32" s="20">
        <f t="shared" si="53"/>
        <v>0</v>
      </c>
      <c r="EG32" s="19"/>
      <c r="EH32" s="19"/>
      <c r="EI32" s="20">
        <f t="shared" si="54"/>
        <v>0</v>
      </c>
      <c r="EJ32" s="19"/>
      <c r="EK32" s="19"/>
      <c r="EL32" s="20">
        <f t="shared" si="55"/>
        <v>0</v>
      </c>
      <c r="EM32" s="20">
        <f t="shared" si="56"/>
        <v>0</v>
      </c>
      <c r="EN32" s="20">
        <f t="shared" si="56"/>
        <v>0</v>
      </c>
      <c r="EO32" s="20">
        <f t="shared" si="57"/>
        <v>0</v>
      </c>
      <c r="EP32" s="19"/>
      <c r="EQ32" s="19"/>
      <c r="ER32" s="20">
        <f t="shared" si="58"/>
        <v>0</v>
      </c>
      <c r="ES32" s="19"/>
      <c r="ET32" s="19"/>
      <c r="EU32" s="20">
        <f t="shared" si="59"/>
        <v>0</v>
      </c>
      <c r="EV32" s="19"/>
      <c r="EW32" s="19"/>
      <c r="EX32" s="20">
        <f t="shared" si="60"/>
        <v>0</v>
      </c>
      <c r="EY32" s="19"/>
      <c r="EZ32" s="19"/>
      <c r="FA32" s="20">
        <f t="shared" si="61"/>
        <v>0</v>
      </c>
      <c r="FB32" s="20">
        <f t="shared" si="62"/>
        <v>0</v>
      </c>
      <c r="FC32" s="20">
        <f t="shared" si="62"/>
        <v>0</v>
      </c>
      <c r="FD32" s="20">
        <f t="shared" si="63"/>
        <v>0</v>
      </c>
      <c r="FE32" s="19"/>
      <c r="FF32" s="19"/>
      <c r="FG32" s="20">
        <f t="shared" si="64"/>
        <v>0</v>
      </c>
      <c r="FH32" s="19"/>
      <c r="FI32" s="19"/>
      <c r="FJ32" s="20">
        <f t="shared" si="65"/>
        <v>0</v>
      </c>
      <c r="FK32" s="19"/>
      <c r="FL32" s="19"/>
      <c r="FM32" s="20">
        <f t="shared" si="66"/>
        <v>0</v>
      </c>
      <c r="FN32" s="20">
        <f t="shared" si="67"/>
        <v>0</v>
      </c>
      <c r="FO32" s="20">
        <f t="shared" si="67"/>
        <v>0</v>
      </c>
      <c r="FP32" s="20">
        <f t="shared" si="68"/>
        <v>0</v>
      </c>
      <c r="FQ32" s="19"/>
      <c r="FR32" s="19"/>
      <c r="FS32" s="20">
        <f t="shared" si="69"/>
        <v>0</v>
      </c>
      <c r="FT32" s="19"/>
      <c r="FU32" s="19"/>
      <c r="FV32" s="20">
        <f t="shared" si="70"/>
        <v>0</v>
      </c>
      <c r="FW32" s="19"/>
      <c r="FX32" s="19"/>
      <c r="FY32" s="20">
        <f t="shared" si="71"/>
        <v>0</v>
      </c>
      <c r="FZ32" s="20">
        <f t="shared" si="72"/>
        <v>0</v>
      </c>
      <c r="GA32" s="20">
        <f t="shared" si="72"/>
        <v>0</v>
      </c>
      <c r="GB32" s="20">
        <f t="shared" si="73"/>
        <v>0</v>
      </c>
      <c r="GC32" s="19"/>
      <c r="GD32" s="19"/>
      <c r="GE32" s="20">
        <f t="shared" si="74"/>
        <v>0</v>
      </c>
      <c r="GF32" s="19"/>
      <c r="GG32" s="19"/>
      <c r="GH32" s="20">
        <f t="shared" si="75"/>
        <v>0</v>
      </c>
      <c r="GI32" s="19"/>
      <c r="GJ32" s="19"/>
      <c r="GK32" s="20">
        <f t="shared" si="76"/>
        <v>0</v>
      </c>
      <c r="GL32" s="19"/>
      <c r="GM32" s="19"/>
      <c r="GN32" s="20">
        <f t="shared" si="77"/>
        <v>0</v>
      </c>
      <c r="GO32" s="20">
        <f t="shared" si="78"/>
        <v>0</v>
      </c>
      <c r="GP32" s="20">
        <f t="shared" si="78"/>
        <v>0</v>
      </c>
      <c r="GQ32" s="20">
        <f t="shared" si="79"/>
        <v>0</v>
      </c>
      <c r="GR32" s="19"/>
      <c r="GS32" s="19"/>
      <c r="GT32" s="20">
        <f t="shared" si="80"/>
        <v>0</v>
      </c>
      <c r="GU32" s="19"/>
      <c r="GV32" s="19"/>
      <c r="GW32" s="20">
        <f t="shared" si="81"/>
        <v>0</v>
      </c>
      <c r="GX32" s="20">
        <f t="shared" si="82"/>
        <v>0</v>
      </c>
      <c r="GY32" s="20">
        <f t="shared" si="82"/>
        <v>0</v>
      </c>
      <c r="GZ32" s="20">
        <f t="shared" si="83"/>
        <v>0</v>
      </c>
      <c r="HA32" s="19"/>
      <c r="HB32" s="19"/>
      <c r="HC32" s="20">
        <f t="shared" si="84"/>
        <v>0</v>
      </c>
      <c r="HD32" s="19"/>
      <c r="HE32" s="19"/>
      <c r="HF32" s="20">
        <f t="shared" si="85"/>
        <v>0</v>
      </c>
      <c r="HG32" s="19"/>
      <c r="HH32" s="19"/>
      <c r="HI32" s="20">
        <f t="shared" si="86"/>
        <v>0</v>
      </c>
      <c r="HJ32" s="19"/>
      <c r="HK32" s="19"/>
      <c r="HL32" s="20">
        <f t="shared" si="87"/>
        <v>0</v>
      </c>
      <c r="HM32" s="20">
        <f t="shared" si="88"/>
        <v>0</v>
      </c>
      <c r="HN32" s="20">
        <f t="shared" si="88"/>
        <v>0</v>
      </c>
      <c r="HO32" s="20">
        <f t="shared" si="89"/>
        <v>0</v>
      </c>
      <c r="HP32" s="19"/>
      <c r="HQ32" s="19"/>
      <c r="HR32" s="20">
        <f t="shared" si="90"/>
        <v>0</v>
      </c>
      <c r="HS32" s="19"/>
      <c r="HT32" s="19"/>
      <c r="HU32" s="20">
        <f t="shared" si="91"/>
        <v>0</v>
      </c>
      <c r="HV32" s="19"/>
      <c r="HW32" s="19"/>
      <c r="HX32" s="20">
        <f t="shared" si="92"/>
        <v>0</v>
      </c>
      <c r="HY32" s="19"/>
      <c r="HZ32" s="19"/>
      <c r="IA32" s="20">
        <f t="shared" si="93"/>
        <v>0</v>
      </c>
      <c r="IB32" s="20">
        <f t="shared" si="94"/>
        <v>0</v>
      </c>
      <c r="IC32" s="20">
        <f t="shared" si="94"/>
        <v>0</v>
      </c>
      <c r="ID32" s="20">
        <f t="shared" si="95"/>
        <v>0</v>
      </c>
      <c r="IE32" s="20">
        <f t="shared" si="96"/>
        <v>0</v>
      </c>
      <c r="IF32" s="20">
        <f t="shared" si="96"/>
        <v>0</v>
      </c>
      <c r="IG32" s="20">
        <f t="shared" si="97"/>
        <v>0</v>
      </c>
      <c r="IH32" s="19"/>
      <c r="II32" s="19"/>
      <c r="IJ32" s="20">
        <f t="shared" si="98"/>
        <v>0</v>
      </c>
      <c r="IK32" s="19"/>
      <c r="IL32" s="19"/>
      <c r="IM32" s="20">
        <f t="shared" si="99"/>
        <v>0</v>
      </c>
      <c r="IN32" s="19"/>
      <c r="IO32" s="19"/>
      <c r="IP32" s="20">
        <f t="shared" si="100"/>
        <v>0</v>
      </c>
      <c r="IQ32" s="20">
        <f t="shared" si="101"/>
        <v>0</v>
      </c>
      <c r="IR32" s="20">
        <f t="shared" si="101"/>
        <v>0</v>
      </c>
      <c r="IS32" s="20">
        <f t="shared" si="102"/>
        <v>0</v>
      </c>
      <c r="IT32" s="20">
        <f t="shared" si="103"/>
        <v>0</v>
      </c>
      <c r="IU32" s="20">
        <f t="shared" si="103"/>
        <v>0</v>
      </c>
      <c r="IV32" s="20">
        <f t="shared" si="104"/>
        <v>0</v>
      </c>
      <c r="IW32" s="19"/>
      <c r="IX32" s="19"/>
      <c r="IY32" s="20">
        <f t="shared" si="105"/>
        <v>0</v>
      </c>
      <c r="IZ32" s="19"/>
      <c r="JA32" s="19"/>
      <c r="JB32" s="20">
        <f t="shared" si="106"/>
        <v>0</v>
      </c>
      <c r="JC32" s="19"/>
      <c r="JD32" s="19"/>
      <c r="JE32" s="20">
        <f t="shared" si="107"/>
        <v>0</v>
      </c>
      <c r="JF32" s="20">
        <f t="shared" si="108"/>
        <v>0</v>
      </c>
      <c r="JG32" s="20">
        <f t="shared" si="108"/>
        <v>0</v>
      </c>
      <c r="JH32" s="20">
        <f t="shared" si="109"/>
        <v>0</v>
      </c>
      <c r="JI32" s="19"/>
      <c r="JJ32" s="19"/>
      <c r="JK32" s="20">
        <f t="shared" si="110"/>
        <v>0</v>
      </c>
      <c r="JL32" s="19"/>
      <c r="JM32" s="19"/>
      <c r="JN32" s="20">
        <f t="shared" si="111"/>
        <v>0</v>
      </c>
      <c r="JO32" s="19"/>
      <c r="JP32" s="19"/>
      <c r="JQ32" s="20">
        <f t="shared" si="112"/>
        <v>0</v>
      </c>
      <c r="JR32" s="20">
        <f t="shared" si="113"/>
        <v>0</v>
      </c>
      <c r="JS32" s="20">
        <f t="shared" si="113"/>
        <v>0</v>
      </c>
      <c r="JT32" s="20">
        <f t="shared" si="114"/>
        <v>0</v>
      </c>
      <c r="JU32" s="19"/>
      <c r="JV32" s="19"/>
      <c r="JW32" s="20">
        <f t="shared" si="115"/>
        <v>0</v>
      </c>
      <c r="JX32" s="19"/>
      <c r="JY32" s="19"/>
      <c r="JZ32" s="20">
        <f t="shared" si="116"/>
        <v>0</v>
      </c>
      <c r="KA32" s="20">
        <f t="shared" si="117"/>
        <v>0</v>
      </c>
      <c r="KB32" s="20">
        <f t="shared" si="117"/>
        <v>0</v>
      </c>
      <c r="KC32" s="20">
        <f t="shared" si="118"/>
        <v>0</v>
      </c>
      <c r="KD32" s="19"/>
      <c r="KE32" s="19"/>
      <c r="KF32" s="20">
        <f t="shared" si="119"/>
        <v>0</v>
      </c>
      <c r="KG32" s="19"/>
      <c r="KH32" s="19"/>
      <c r="KI32" s="20">
        <f t="shared" si="120"/>
        <v>0</v>
      </c>
      <c r="KJ32" s="19"/>
      <c r="KK32" s="19"/>
      <c r="KL32" s="20">
        <f t="shared" si="121"/>
        <v>0</v>
      </c>
      <c r="KM32" s="19"/>
      <c r="KN32" s="19"/>
      <c r="KO32" s="20">
        <f t="shared" si="122"/>
        <v>0</v>
      </c>
      <c r="KP32" s="19"/>
      <c r="KQ32" s="19"/>
      <c r="KR32" s="20">
        <f t="shared" si="123"/>
        <v>0</v>
      </c>
      <c r="KS32" s="20">
        <f t="shared" si="124"/>
        <v>0</v>
      </c>
      <c r="KT32" s="20">
        <f t="shared" si="124"/>
        <v>0</v>
      </c>
      <c r="KU32" s="20">
        <f t="shared" si="125"/>
        <v>0</v>
      </c>
      <c r="KV32" s="20">
        <f t="shared" si="126"/>
        <v>0</v>
      </c>
      <c r="KW32" s="20">
        <f t="shared" si="126"/>
        <v>0</v>
      </c>
      <c r="KX32" s="20">
        <f t="shared" si="127"/>
        <v>0</v>
      </c>
      <c r="KY32" s="19"/>
      <c r="KZ32" s="19"/>
      <c r="LA32" s="20">
        <f t="shared" si="128"/>
        <v>0</v>
      </c>
      <c r="LB32" s="19"/>
      <c r="LC32" s="19"/>
      <c r="LD32" s="20">
        <f t="shared" si="129"/>
        <v>0</v>
      </c>
      <c r="LE32" s="20">
        <f t="shared" si="130"/>
        <v>25389.38</v>
      </c>
      <c r="LF32" s="20">
        <f t="shared" si="130"/>
        <v>23281.83</v>
      </c>
      <c r="LG32" s="20">
        <f t="shared" si="131"/>
        <v>2107.5499999999993</v>
      </c>
    </row>
    <row r="33" spans="1:319" x14ac:dyDescent="0.3">
      <c r="A33" s="27" t="s">
        <v>138</v>
      </c>
      <c r="B33" s="19"/>
      <c r="C33" s="19"/>
      <c r="D33" s="20">
        <f t="shared" si="0"/>
        <v>0</v>
      </c>
      <c r="E33" s="19"/>
      <c r="F33" s="19"/>
      <c r="G33" s="20">
        <f t="shared" si="1"/>
        <v>0</v>
      </c>
      <c r="H33" s="19"/>
      <c r="I33" s="19"/>
      <c r="J33" s="20">
        <f t="shared" si="2"/>
        <v>0</v>
      </c>
      <c r="K33" s="19"/>
      <c r="L33" s="19"/>
      <c r="M33" s="20">
        <f t="shared" si="3"/>
        <v>0</v>
      </c>
      <c r="N33" s="19"/>
      <c r="O33" s="19"/>
      <c r="P33" s="20">
        <f t="shared" si="4"/>
        <v>0</v>
      </c>
      <c r="Q33" s="19"/>
      <c r="R33" s="19"/>
      <c r="S33" s="20">
        <f t="shared" si="5"/>
        <v>0</v>
      </c>
      <c r="T33" s="19"/>
      <c r="U33" s="19"/>
      <c r="V33" s="20">
        <f t="shared" si="6"/>
        <v>0</v>
      </c>
      <c r="W33" s="20">
        <f>862.39</f>
        <v>862.39</v>
      </c>
      <c r="X33" s="20">
        <f>500</f>
        <v>500</v>
      </c>
      <c r="Y33" s="20">
        <f t="shared" si="7"/>
        <v>362.39</v>
      </c>
      <c r="Z33" s="19"/>
      <c r="AA33" s="19"/>
      <c r="AB33" s="20">
        <f t="shared" si="8"/>
        <v>0</v>
      </c>
      <c r="AC33" s="19"/>
      <c r="AD33" s="19"/>
      <c r="AE33" s="20">
        <f t="shared" si="9"/>
        <v>0</v>
      </c>
      <c r="AF33" s="19"/>
      <c r="AG33" s="19"/>
      <c r="AH33" s="20">
        <f t="shared" si="10"/>
        <v>0</v>
      </c>
      <c r="AI33" s="19"/>
      <c r="AJ33" s="19"/>
      <c r="AK33" s="20">
        <f t="shared" si="11"/>
        <v>0</v>
      </c>
      <c r="AL33" s="20">
        <f t="shared" si="12"/>
        <v>862.39</v>
      </c>
      <c r="AM33" s="20">
        <f t="shared" si="12"/>
        <v>500</v>
      </c>
      <c r="AN33" s="20">
        <f t="shared" si="13"/>
        <v>362.39</v>
      </c>
      <c r="AO33" s="19"/>
      <c r="AP33" s="19"/>
      <c r="AQ33" s="20">
        <f t="shared" si="14"/>
        <v>0</v>
      </c>
      <c r="AR33" s="19"/>
      <c r="AS33" s="19"/>
      <c r="AT33" s="20">
        <f t="shared" si="15"/>
        <v>0</v>
      </c>
      <c r="AU33" s="19"/>
      <c r="AV33" s="19"/>
      <c r="AW33" s="20">
        <f t="shared" si="16"/>
        <v>0</v>
      </c>
      <c r="AX33" s="19"/>
      <c r="AY33" s="19"/>
      <c r="AZ33" s="20">
        <f t="shared" si="17"/>
        <v>0</v>
      </c>
      <c r="BA33" s="19"/>
      <c r="BB33" s="19"/>
      <c r="BC33" s="20">
        <f t="shared" si="18"/>
        <v>0</v>
      </c>
      <c r="BD33" s="19"/>
      <c r="BE33" s="19"/>
      <c r="BF33" s="20">
        <f t="shared" si="19"/>
        <v>0</v>
      </c>
      <c r="BG33" s="20">
        <f t="shared" si="20"/>
        <v>0</v>
      </c>
      <c r="BH33" s="20">
        <f t="shared" si="20"/>
        <v>0</v>
      </c>
      <c r="BI33" s="20">
        <f t="shared" si="21"/>
        <v>0</v>
      </c>
      <c r="BJ33" s="19"/>
      <c r="BK33" s="19"/>
      <c r="BL33" s="20">
        <f t="shared" si="22"/>
        <v>0</v>
      </c>
      <c r="BM33" s="19"/>
      <c r="BN33" s="19"/>
      <c r="BO33" s="20">
        <f t="shared" si="23"/>
        <v>0</v>
      </c>
      <c r="BP33" s="19"/>
      <c r="BQ33" s="19"/>
      <c r="BR33" s="20">
        <f t="shared" si="24"/>
        <v>0</v>
      </c>
      <c r="BS33" s="19"/>
      <c r="BT33" s="19"/>
      <c r="BU33" s="20">
        <f t="shared" si="25"/>
        <v>0</v>
      </c>
      <c r="BV33" s="19"/>
      <c r="BW33" s="19"/>
      <c r="BX33" s="20">
        <f t="shared" si="26"/>
        <v>0</v>
      </c>
      <c r="BY33" s="19"/>
      <c r="BZ33" s="19"/>
      <c r="CA33" s="20">
        <f t="shared" si="27"/>
        <v>0</v>
      </c>
      <c r="CB33" s="20">
        <f t="shared" si="28"/>
        <v>0</v>
      </c>
      <c r="CC33" s="20">
        <f t="shared" si="28"/>
        <v>0</v>
      </c>
      <c r="CD33" s="20">
        <f t="shared" si="29"/>
        <v>0</v>
      </c>
      <c r="CE33" s="19"/>
      <c r="CF33" s="19"/>
      <c r="CG33" s="20">
        <f t="shared" si="30"/>
        <v>0</v>
      </c>
      <c r="CH33" s="19"/>
      <c r="CI33" s="19"/>
      <c r="CJ33" s="20">
        <f t="shared" si="31"/>
        <v>0</v>
      </c>
      <c r="CK33" s="19"/>
      <c r="CL33" s="19"/>
      <c r="CM33" s="20">
        <f t="shared" si="32"/>
        <v>0</v>
      </c>
      <c r="CN33" s="20">
        <f t="shared" si="33"/>
        <v>0</v>
      </c>
      <c r="CO33" s="20">
        <f t="shared" si="33"/>
        <v>0</v>
      </c>
      <c r="CP33" s="20">
        <f t="shared" si="34"/>
        <v>0</v>
      </c>
      <c r="CQ33" s="19"/>
      <c r="CR33" s="19"/>
      <c r="CS33" s="20">
        <f t="shared" si="35"/>
        <v>0</v>
      </c>
      <c r="CT33" s="19"/>
      <c r="CU33" s="19"/>
      <c r="CV33" s="20">
        <f t="shared" si="36"/>
        <v>0</v>
      </c>
      <c r="CW33" s="19"/>
      <c r="CX33" s="19"/>
      <c r="CY33" s="20">
        <f t="shared" si="37"/>
        <v>0</v>
      </c>
      <c r="CZ33" s="20">
        <f t="shared" si="38"/>
        <v>0</v>
      </c>
      <c r="DA33" s="20">
        <f t="shared" si="38"/>
        <v>0</v>
      </c>
      <c r="DB33" s="20">
        <f t="shared" si="39"/>
        <v>0</v>
      </c>
      <c r="DC33" s="20">
        <f t="shared" si="40"/>
        <v>0</v>
      </c>
      <c r="DD33" s="20">
        <f t="shared" si="40"/>
        <v>0</v>
      </c>
      <c r="DE33" s="20">
        <f t="shared" si="41"/>
        <v>0</v>
      </c>
      <c r="DF33" s="19"/>
      <c r="DG33" s="19"/>
      <c r="DH33" s="20">
        <f t="shared" si="42"/>
        <v>0</v>
      </c>
      <c r="DI33" s="19"/>
      <c r="DJ33" s="19"/>
      <c r="DK33" s="20">
        <f t="shared" si="43"/>
        <v>0</v>
      </c>
      <c r="DL33" s="20">
        <f t="shared" si="44"/>
        <v>0</v>
      </c>
      <c r="DM33" s="20">
        <f t="shared" si="44"/>
        <v>0</v>
      </c>
      <c r="DN33" s="20">
        <f t="shared" si="45"/>
        <v>0</v>
      </c>
      <c r="DO33" s="19"/>
      <c r="DP33" s="19"/>
      <c r="DQ33" s="20">
        <f t="shared" si="46"/>
        <v>0</v>
      </c>
      <c r="DR33" s="19"/>
      <c r="DS33" s="19"/>
      <c r="DT33" s="20">
        <f t="shared" si="47"/>
        <v>0</v>
      </c>
      <c r="DU33" s="20">
        <f t="shared" si="48"/>
        <v>0</v>
      </c>
      <c r="DV33" s="20">
        <f t="shared" si="48"/>
        <v>0</v>
      </c>
      <c r="DW33" s="20">
        <f t="shared" si="49"/>
        <v>0</v>
      </c>
      <c r="DX33" s="20">
        <f t="shared" si="50"/>
        <v>862.39</v>
      </c>
      <c r="DY33" s="20">
        <f t="shared" si="50"/>
        <v>500</v>
      </c>
      <c r="DZ33" s="20">
        <f t="shared" si="51"/>
        <v>362.39</v>
      </c>
      <c r="EA33" s="19"/>
      <c r="EB33" s="19"/>
      <c r="EC33" s="20">
        <f t="shared" si="52"/>
        <v>0</v>
      </c>
      <c r="ED33" s="19"/>
      <c r="EE33" s="19"/>
      <c r="EF33" s="20">
        <f t="shared" si="53"/>
        <v>0</v>
      </c>
      <c r="EG33" s="19"/>
      <c r="EH33" s="19"/>
      <c r="EI33" s="20">
        <f t="shared" si="54"/>
        <v>0</v>
      </c>
      <c r="EJ33" s="19"/>
      <c r="EK33" s="19"/>
      <c r="EL33" s="20">
        <f t="shared" si="55"/>
        <v>0</v>
      </c>
      <c r="EM33" s="20">
        <f t="shared" si="56"/>
        <v>0</v>
      </c>
      <c r="EN33" s="20">
        <f t="shared" si="56"/>
        <v>0</v>
      </c>
      <c r="EO33" s="20">
        <f t="shared" si="57"/>
        <v>0</v>
      </c>
      <c r="EP33" s="19"/>
      <c r="EQ33" s="19"/>
      <c r="ER33" s="20">
        <f t="shared" si="58"/>
        <v>0</v>
      </c>
      <c r="ES33" s="19"/>
      <c r="ET33" s="19"/>
      <c r="EU33" s="20">
        <f t="shared" si="59"/>
        <v>0</v>
      </c>
      <c r="EV33" s="19"/>
      <c r="EW33" s="19"/>
      <c r="EX33" s="20">
        <f t="shared" si="60"/>
        <v>0</v>
      </c>
      <c r="EY33" s="19"/>
      <c r="EZ33" s="19"/>
      <c r="FA33" s="20">
        <f t="shared" si="61"/>
        <v>0</v>
      </c>
      <c r="FB33" s="20">
        <f t="shared" si="62"/>
        <v>0</v>
      </c>
      <c r="FC33" s="20">
        <f t="shared" si="62"/>
        <v>0</v>
      </c>
      <c r="FD33" s="20">
        <f t="shared" si="63"/>
        <v>0</v>
      </c>
      <c r="FE33" s="19"/>
      <c r="FF33" s="19"/>
      <c r="FG33" s="20">
        <f t="shared" si="64"/>
        <v>0</v>
      </c>
      <c r="FH33" s="19"/>
      <c r="FI33" s="19"/>
      <c r="FJ33" s="20">
        <f t="shared" si="65"/>
        <v>0</v>
      </c>
      <c r="FK33" s="19"/>
      <c r="FL33" s="19"/>
      <c r="FM33" s="20">
        <f t="shared" si="66"/>
        <v>0</v>
      </c>
      <c r="FN33" s="20">
        <f t="shared" si="67"/>
        <v>0</v>
      </c>
      <c r="FO33" s="20">
        <f t="shared" si="67"/>
        <v>0</v>
      </c>
      <c r="FP33" s="20">
        <f t="shared" si="68"/>
        <v>0</v>
      </c>
      <c r="FQ33" s="19"/>
      <c r="FR33" s="19"/>
      <c r="FS33" s="20">
        <f t="shared" si="69"/>
        <v>0</v>
      </c>
      <c r="FT33" s="19"/>
      <c r="FU33" s="19"/>
      <c r="FV33" s="20">
        <f t="shared" si="70"/>
        <v>0</v>
      </c>
      <c r="FW33" s="19"/>
      <c r="FX33" s="19"/>
      <c r="FY33" s="20">
        <f t="shared" si="71"/>
        <v>0</v>
      </c>
      <c r="FZ33" s="20">
        <f t="shared" si="72"/>
        <v>0</v>
      </c>
      <c r="GA33" s="20">
        <f t="shared" si="72"/>
        <v>0</v>
      </c>
      <c r="GB33" s="20">
        <f t="shared" si="73"/>
        <v>0</v>
      </c>
      <c r="GC33" s="19"/>
      <c r="GD33" s="19"/>
      <c r="GE33" s="20">
        <f t="shared" si="74"/>
        <v>0</v>
      </c>
      <c r="GF33" s="19"/>
      <c r="GG33" s="19"/>
      <c r="GH33" s="20">
        <f t="shared" si="75"/>
        <v>0</v>
      </c>
      <c r="GI33" s="19"/>
      <c r="GJ33" s="19"/>
      <c r="GK33" s="20">
        <f t="shared" si="76"/>
        <v>0</v>
      </c>
      <c r="GL33" s="19"/>
      <c r="GM33" s="19"/>
      <c r="GN33" s="20">
        <f t="shared" si="77"/>
        <v>0</v>
      </c>
      <c r="GO33" s="20">
        <f t="shared" si="78"/>
        <v>0</v>
      </c>
      <c r="GP33" s="20">
        <f t="shared" si="78"/>
        <v>0</v>
      </c>
      <c r="GQ33" s="20">
        <f t="shared" si="79"/>
        <v>0</v>
      </c>
      <c r="GR33" s="19"/>
      <c r="GS33" s="19"/>
      <c r="GT33" s="20">
        <f t="shared" si="80"/>
        <v>0</v>
      </c>
      <c r="GU33" s="19"/>
      <c r="GV33" s="19"/>
      <c r="GW33" s="20">
        <f t="shared" si="81"/>
        <v>0</v>
      </c>
      <c r="GX33" s="20">
        <f t="shared" si="82"/>
        <v>0</v>
      </c>
      <c r="GY33" s="20">
        <f t="shared" si="82"/>
        <v>0</v>
      </c>
      <c r="GZ33" s="20">
        <f t="shared" si="83"/>
        <v>0</v>
      </c>
      <c r="HA33" s="19"/>
      <c r="HB33" s="19"/>
      <c r="HC33" s="20">
        <f t="shared" si="84"/>
        <v>0</v>
      </c>
      <c r="HD33" s="19"/>
      <c r="HE33" s="19"/>
      <c r="HF33" s="20">
        <f t="shared" si="85"/>
        <v>0</v>
      </c>
      <c r="HG33" s="19"/>
      <c r="HH33" s="19"/>
      <c r="HI33" s="20">
        <f t="shared" si="86"/>
        <v>0</v>
      </c>
      <c r="HJ33" s="19"/>
      <c r="HK33" s="19"/>
      <c r="HL33" s="20">
        <f t="shared" si="87"/>
        <v>0</v>
      </c>
      <c r="HM33" s="20">
        <f t="shared" si="88"/>
        <v>0</v>
      </c>
      <c r="HN33" s="20">
        <f t="shared" si="88"/>
        <v>0</v>
      </c>
      <c r="HO33" s="20">
        <f t="shared" si="89"/>
        <v>0</v>
      </c>
      <c r="HP33" s="19"/>
      <c r="HQ33" s="19"/>
      <c r="HR33" s="20">
        <f t="shared" si="90"/>
        <v>0</v>
      </c>
      <c r="HS33" s="19"/>
      <c r="HT33" s="19"/>
      <c r="HU33" s="20">
        <f t="shared" si="91"/>
        <v>0</v>
      </c>
      <c r="HV33" s="19"/>
      <c r="HW33" s="19"/>
      <c r="HX33" s="20">
        <f t="shared" si="92"/>
        <v>0</v>
      </c>
      <c r="HY33" s="19"/>
      <c r="HZ33" s="19"/>
      <c r="IA33" s="20">
        <f t="shared" si="93"/>
        <v>0</v>
      </c>
      <c r="IB33" s="20">
        <f t="shared" si="94"/>
        <v>0</v>
      </c>
      <c r="IC33" s="20">
        <f t="shared" si="94"/>
        <v>0</v>
      </c>
      <c r="ID33" s="20">
        <f t="shared" si="95"/>
        <v>0</v>
      </c>
      <c r="IE33" s="20">
        <f t="shared" si="96"/>
        <v>0</v>
      </c>
      <c r="IF33" s="20">
        <f t="shared" si="96"/>
        <v>0</v>
      </c>
      <c r="IG33" s="20">
        <f t="shared" si="97"/>
        <v>0</v>
      </c>
      <c r="IH33" s="19"/>
      <c r="II33" s="19"/>
      <c r="IJ33" s="20">
        <f t="shared" si="98"/>
        <v>0</v>
      </c>
      <c r="IK33" s="19"/>
      <c r="IL33" s="19"/>
      <c r="IM33" s="20">
        <f t="shared" si="99"/>
        <v>0</v>
      </c>
      <c r="IN33" s="19"/>
      <c r="IO33" s="19"/>
      <c r="IP33" s="20">
        <f t="shared" si="100"/>
        <v>0</v>
      </c>
      <c r="IQ33" s="20">
        <f t="shared" si="101"/>
        <v>0</v>
      </c>
      <c r="IR33" s="20">
        <f t="shared" si="101"/>
        <v>0</v>
      </c>
      <c r="IS33" s="20">
        <f t="shared" si="102"/>
        <v>0</v>
      </c>
      <c r="IT33" s="20">
        <f t="shared" si="103"/>
        <v>0</v>
      </c>
      <c r="IU33" s="20">
        <f t="shared" si="103"/>
        <v>0</v>
      </c>
      <c r="IV33" s="20">
        <f t="shared" si="104"/>
        <v>0</v>
      </c>
      <c r="IW33" s="19"/>
      <c r="IX33" s="19"/>
      <c r="IY33" s="20">
        <f t="shared" si="105"/>
        <v>0</v>
      </c>
      <c r="IZ33" s="19"/>
      <c r="JA33" s="19"/>
      <c r="JB33" s="20">
        <f t="shared" si="106"/>
        <v>0</v>
      </c>
      <c r="JC33" s="19"/>
      <c r="JD33" s="19"/>
      <c r="JE33" s="20">
        <f t="shared" si="107"/>
        <v>0</v>
      </c>
      <c r="JF33" s="20">
        <f t="shared" si="108"/>
        <v>0</v>
      </c>
      <c r="JG33" s="20">
        <f t="shared" si="108"/>
        <v>0</v>
      </c>
      <c r="JH33" s="20">
        <f t="shared" si="109"/>
        <v>0</v>
      </c>
      <c r="JI33" s="19"/>
      <c r="JJ33" s="19"/>
      <c r="JK33" s="20">
        <f t="shared" si="110"/>
        <v>0</v>
      </c>
      <c r="JL33" s="19"/>
      <c r="JM33" s="19"/>
      <c r="JN33" s="20">
        <f t="shared" si="111"/>
        <v>0</v>
      </c>
      <c r="JO33" s="19"/>
      <c r="JP33" s="19"/>
      <c r="JQ33" s="20">
        <f t="shared" si="112"/>
        <v>0</v>
      </c>
      <c r="JR33" s="20">
        <f t="shared" si="113"/>
        <v>0</v>
      </c>
      <c r="JS33" s="20">
        <f t="shared" si="113"/>
        <v>0</v>
      </c>
      <c r="JT33" s="20">
        <f t="shared" si="114"/>
        <v>0</v>
      </c>
      <c r="JU33" s="19"/>
      <c r="JV33" s="19"/>
      <c r="JW33" s="20">
        <f t="shared" si="115"/>
        <v>0</v>
      </c>
      <c r="JX33" s="19"/>
      <c r="JY33" s="19"/>
      <c r="JZ33" s="20">
        <f t="shared" si="116"/>
        <v>0</v>
      </c>
      <c r="KA33" s="20">
        <f t="shared" si="117"/>
        <v>0</v>
      </c>
      <c r="KB33" s="20">
        <f t="shared" si="117"/>
        <v>0</v>
      </c>
      <c r="KC33" s="20">
        <f t="shared" si="118"/>
        <v>0</v>
      </c>
      <c r="KD33" s="19"/>
      <c r="KE33" s="19"/>
      <c r="KF33" s="20">
        <f t="shared" si="119"/>
        <v>0</v>
      </c>
      <c r="KG33" s="19"/>
      <c r="KH33" s="19"/>
      <c r="KI33" s="20">
        <f t="shared" si="120"/>
        <v>0</v>
      </c>
      <c r="KJ33" s="19"/>
      <c r="KK33" s="19"/>
      <c r="KL33" s="20">
        <f t="shared" si="121"/>
        <v>0</v>
      </c>
      <c r="KM33" s="19"/>
      <c r="KN33" s="19"/>
      <c r="KO33" s="20">
        <f t="shared" si="122"/>
        <v>0</v>
      </c>
      <c r="KP33" s="19"/>
      <c r="KQ33" s="19"/>
      <c r="KR33" s="20">
        <f t="shared" si="123"/>
        <v>0</v>
      </c>
      <c r="KS33" s="20">
        <f t="shared" si="124"/>
        <v>0</v>
      </c>
      <c r="KT33" s="20">
        <f t="shared" si="124"/>
        <v>0</v>
      </c>
      <c r="KU33" s="20">
        <f t="shared" si="125"/>
        <v>0</v>
      </c>
      <c r="KV33" s="20">
        <f t="shared" si="126"/>
        <v>0</v>
      </c>
      <c r="KW33" s="20">
        <f t="shared" si="126"/>
        <v>0</v>
      </c>
      <c r="KX33" s="20">
        <f t="shared" si="127"/>
        <v>0</v>
      </c>
      <c r="KY33" s="19"/>
      <c r="KZ33" s="19"/>
      <c r="LA33" s="20">
        <f t="shared" si="128"/>
        <v>0</v>
      </c>
      <c r="LB33" s="19"/>
      <c r="LC33" s="19"/>
      <c r="LD33" s="20">
        <f t="shared" si="129"/>
        <v>0</v>
      </c>
      <c r="LE33" s="20">
        <f t="shared" si="130"/>
        <v>862.39</v>
      </c>
      <c r="LF33" s="20">
        <f t="shared" si="130"/>
        <v>500</v>
      </c>
      <c r="LG33" s="20">
        <f t="shared" si="131"/>
        <v>362.39</v>
      </c>
    </row>
    <row r="34" spans="1:319" x14ac:dyDescent="0.3">
      <c r="A34" s="27" t="s">
        <v>139</v>
      </c>
      <c r="B34" s="19"/>
      <c r="C34" s="19"/>
      <c r="D34" s="20">
        <f t="shared" si="0"/>
        <v>0</v>
      </c>
      <c r="E34" s="19"/>
      <c r="F34" s="19"/>
      <c r="G34" s="20">
        <f t="shared" si="1"/>
        <v>0</v>
      </c>
      <c r="H34" s="19"/>
      <c r="I34" s="19"/>
      <c r="J34" s="20">
        <f t="shared" si="2"/>
        <v>0</v>
      </c>
      <c r="K34" s="19"/>
      <c r="L34" s="19"/>
      <c r="M34" s="20">
        <f t="shared" si="3"/>
        <v>0</v>
      </c>
      <c r="N34" s="19"/>
      <c r="O34" s="19"/>
      <c r="P34" s="20">
        <f t="shared" si="4"/>
        <v>0</v>
      </c>
      <c r="Q34" s="19"/>
      <c r="R34" s="19"/>
      <c r="S34" s="20">
        <f t="shared" si="5"/>
        <v>0</v>
      </c>
      <c r="T34" s="19"/>
      <c r="U34" s="19"/>
      <c r="V34" s="20">
        <f t="shared" si="6"/>
        <v>0</v>
      </c>
      <c r="W34" s="19"/>
      <c r="X34" s="19"/>
      <c r="Y34" s="20">
        <f t="shared" si="7"/>
        <v>0</v>
      </c>
      <c r="Z34" s="19"/>
      <c r="AA34" s="19"/>
      <c r="AB34" s="20">
        <f t="shared" si="8"/>
        <v>0</v>
      </c>
      <c r="AC34" s="19"/>
      <c r="AD34" s="19"/>
      <c r="AE34" s="20">
        <f t="shared" si="9"/>
        <v>0</v>
      </c>
      <c r="AF34" s="19"/>
      <c r="AG34" s="19"/>
      <c r="AH34" s="20">
        <f t="shared" si="10"/>
        <v>0</v>
      </c>
      <c r="AI34" s="19"/>
      <c r="AJ34" s="19"/>
      <c r="AK34" s="20">
        <f t="shared" si="11"/>
        <v>0</v>
      </c>
      <c r="AL34" s="20">
        <f t="shared" si="12"/>
        <v>0</v>
      </c>
      <c r="AM34" s="20">
        <f t="shared" si="12"/>
        <v>0</v>
      </c>
      <c r="AN34" s="20">
        <f t="shared" si="13"/>
        <v>0</v>
      </c>
      <c r="AO34" s="19"/>
      <c r="AP34" s="19"/>
      <c r="AQ34" s="20">
        <f t="shared" si="14"/>
        <v>0</v>
      </c>
      <c r="AR34" s="19"/>
      <c r="AS34" s="19"/>
      <c r="AT34" s="20">
        <f t="shared" si="15"/>
        <v>0</v>
      </c>
      <c r="AU34" s="19"/>
      <c r="AV34" s="19"/>
      <c r="AW34" s="20">
        <f t="shared" si="16"/>
        <v>0</v>
      </c>
      <c r="AX34" s="19"/>
      <c r="AY34" s="19"/>
      <c r="AZ34" s="20">
        <f t="shared" si="17"/>
        <v>0</v>
      </c>
      <c r="BA34" s="19"/>
      <c r="BB34" s="19"/>
      <c r="BC34" s="20">
        <f t="shared" si="18"/>
        <v>0</v>
      </c>
      <c r="BD34" s="19"/>
      <c r="BE34" s="19"/>
      <c r="BF34" s="20">
        <f t="shared" si="19"/>
        <v>0</v>
      </c>
      <c r="BG34" s="20">
        <f t="shared" si="20"/>
        <v>0</v>
      </c>
      <c r="BH34" s="20">
        <f t="shared" si="20"/>
        <v>0</v>
      </c>
      <c r="BI34" s="20">
        <f t="shared" si="21"/>
        <v>0</v>
      </c>
      <c r="BJ34" s="19"/>
      <c r="BK34" s="19"/>
      <c r="BL34" s="20">
        <f t="shared" si="22"/>
        <v>0</v>
      </c>
      <c r="BM34" s="19"/>
      <c r="BN34" s="19"/>
      <c r="BO34" s="20">
        <f t="shared" si="23"/>
        <v>0</v>
      </c>
      <c r="BP34" s="19"/>
      <c r="BQ34" s="19"/>
      <c r="BR34" s="20">
        <f t="shared" si="24"/>
        <v>0</v>
      </c>
      <c r="BS34" s="19"/>
      <c r="BT34" s="19"/>
      <c r="BU34" s="20">
        <f t="shared" si="25"/>
        <v>0</v>
      </c>
      <c r="BV34" s="19"/>
      <c r="BW34" s="19"/>
      <c r="BX34" s="20">
        <f t="shared" si="26"/>
        <v>0</v>
      </c>
      <c r="BY34" s="19"/>
      <c r="BZ34" s="19"/>
      <c r="CA34" s="20">
        <f t="shared" si="27"/>
        <v>0</v>
      </c>
      <c r="CB34" s="20">
        <f t="shared" si="28"/>
        <v>0</v>
      </c>
      <c r="CC34" s="20">
        <f t="shared" si="28"/>
        <v>0</v>
      </c>
      <c r="CD34" s="20">
        <f t="shared" si="29"/>
        <v>0</v>
      </c>
      <c r="CE34" s="19"/>
      <c r="CF34" s="19"/>
      <c r="CG34" s="20">
        <f t="shared" si="30"/>
        <v>0</v>
      </c>
      <c r="CH34" s="19"/>
      <c r="CI34" s="19"/>
      <c r="CJ34" s="20">
        <f t="shared" si="31"/>
        <v>0</v>
      </c>
      <c r="CK34" s="19"/>
      <c r="CL34" s="19"/>
      <c r="CM34" s="20">
        <f t="shared" si="32"/>
        <v>0</v>
      </c>
      <c r="CN34" s="20">
        <f t="shared" si="33"/>
        <v>0</v>
      </c>
      <c r="CO34" s="20">
        <f t="shared" si="33"/>
        <v>0</v>
      </c>
      <c r="CP34" s="20">
        <f t="shared" si="34"/>
        <v>0</v>
      </c>
      <c r="CQ34" s="19"/>
      <c r="CR34" s="19"/>
      <c r="CS34" s="20">
        <f t="shared" si="35"/>
        <v>0</v>
      </c>
      <c r="CT34" s="19"/>
      <c r="CU34" s="19"/>
      <c r="CV34" s="20">
        <f t="shared" si="36"/>
        <v>0</v>
      </c>
      <c r="CW34" s="19"/>
      <c r="CX34" s="19"/>
      <c r="CY34" s="20">
        <f t="shared" si="37"/>
        <v>0</v>
      </c>
      <c r="CZ34" s="20">
        <f t="shared" si="38"/>
        <v>0</v>
      </c>
      <c r="DA34" s="20">
        <f t="shared" si="38"/>
        <v>0</v>
      </c>
      <c r="DB34" s="20">
        <f t="shared" si="39"/>
        <v>0</v>
      </c>
      <c r="DC34" s="20">
        <f t="shared" si="40"/>
        <v>0</v>
      </c>
      <c r="DD34" s="20">
        <f t="shared" si="40"/>
        <v>0</v>
      </c>
      <c r="DE34" s="20">
        <f t="shared" si="41"/>
        <v>0</v>
      </c>
      <c r="DF34" s="19"/>
      <c r="DG34" s="19"/>
      <c r="DH34" s="20">
        <f t="shared" si="42"/>
        <v>0</v>
      </c>
      <c r="DI34" s="19"/>
      <c r="DJ34" s="19"/>
      <c r="DK34" s="20">
        <f t="shared" si="43"/>
        <v>0</v>
      </c>
      <c r="DL34" s="20">
        <f t="shared" si="44"/>
        <v>0</v>
      </c>
      <c r="DM34" s="20">
        <f t="shared" si="44"/>
        <v>0</v>
      </c>
      <c r="DN34" s="20">
        <f t="shared" si="45"/>
        <v>0</v>
      </c>
      <c r="DO34" s="19"/>
      <c r="DP34" s="19"/>
      <c r="DQ34" s="20">
        <f t="shared" si="46"/>
        <v>0</v>
      </c>
      <c r="DR34" s="19"/>
      <c r="DS34" s="19"/>
      <c r="DT34" s="20">
        <f t="shared" si="47"/>
        <v>0</v>
      </c>
      <c r="DU34" s="20">
        <f t="shared" si="48"/>
        <v>0</v>
      </c>
      <c r="DV34" s="20">
        <f t="shared" si="48"/>
        <v>0</v>
      </c>
      <c r="DW34" s="20">
        <f t="shared" si="49"/>
        <v>0</v>
      </c>
      <c r="DX34" s="20">
        <f t="shared" si="50"/>
        <v>0</v>
      </c>
      <c r="DY34" s="20">
        <f t="shared" si="50"/>
        <v>0</v>
      </c>
      <c r="DZ34" s="20">
        <f t="shared" si="51"/>
        <v>0</v>
      </c>
      <c r="EA34" s="19"/>
      <c r="EB34" s="19"/>
      <c r="EC34" s="20">
        <f t="shared" si="52"/>
        <v>0</v>
      </c>
      <c r="ED34" s="19"/>
      <c r="EE34" s="19"/>
      <c r="EF34" s="20">
        <f t="shared" si="53"/>
        <v>0</v>
      </c>
      <c r="EG34" s="19"/>
      <c r="EH34" s="19"/>
      <c r="EI34" s="20">
        <f t="shared" si="54"/>
        <v>0</v>
      </c>
      <c r="EJ34" s="19"/>
      <c r="EK34" s="19"/>
      <c r="EL34" s="20">
        <f t="shared" si="55"/>
        <v>0</v>
      </c>
      <c r="EM34" s="20">
        <f t="shared" si="56"/>
        <v>0</v>
      </c>
      <c r="EN34" s="20">
        <f t="shared" si="56"/>
        <v>0</v>
      </c>
      <c r="EO34" s="20">
        <f t="shared" si="57"/>
        <v>0</v>
      </c>
      <c r="EP34" s="19"/>
      <c r="EQ34" s="19"/>
      <c r="ER34" s="20">
        <f t="shared" si="58"/>
        <v>0</v>
      </c>
      <c r="ES34" s="19"/>
      <c r="ET34" s="19"/>
      <c r="EU34" s="20">
        <f t="shared" si="59"/>
        <v>0</v>
      </c>
      <c r="EV34" s="19"/>
      <c r="EW34" s="19"/>
      <c r="EX34" s="20">
        <f t="shared" si="60"/>
        <v>0</v>
      </c>
      <c r="EY34" s="19"/>
      <c r="EZ34" s="19"/>
      <c r="FA34" s="20">
        <f t="shared" si="61"/>
        <v>0</v>
      </c>
      <c r="FB34" s="20">
        <f t="shared" si="62"/>
        <v>0</v>
      </c>
      <c r="FC34" s="20">
        <f t="shared" si="62"/>
        <v>0</v>
      </c>
      <c r="FD34" s="20">
        <f t="shared" si="63"/>
        <v>0</v>
      </c>
      <c r="FE34" s="19"/>
      <c r="FF34" s="19"/>
      <c r="FG34" s="20">
        <f t="shared" si="64"/>
        <v>0</v>
      </c>
      <c r="FH34" s="19"/>
      <c r="FI34" s="19"/>
      <c r="FJ34" s="20">
        <f t="shared" si="65"/>
        <v>0</v>
      </c>
      <c r="FK34" s="19"/>
      <c r="FL34" s="19"/>
      <c r="FM34" s="20">
        <f t="shared" si="66"/>
        <v>0</v>
      </c>
      <c r="FN34" s="20">
        <f t="shared" si="67"/>
        <v>0</v>
      </c>
      <c r="FO34" s="20">
        <f t="shared" si="67"/>
        <v>0</v>
      </c>
      <c r="FP34" s="20">
        <f t="shared" si="68"/>
        <v>0</v>
      </c>
      <c r="FQ34" s="19"/>
      <c r="FR34" s="19"/>
      <c r="FS34" s="20">
        <f t="shared" si="69"/>
        <v>0</v>
      </c>
      <c r="FT34" s="19"/>
      <c r="FU34" s="19"/>
      <c r="FV34" s="20">
        <f t="shared" si="70"/>
        <v>0</v>
      </c>
      <c r="FW34" s="19"/>
      <c r="FX34" s="19"/>
      <c r="FY34" s="20">
        <f t="shared" si="71"/>
        <v>0</v>
      </c>
      <c r="FZ34" s="20">
        <f t="shared" si="72"/>
        <v>0</v>
      </c>
      <c r="GA34" s="20">
        <f t="shared" si="72"/>
        <v>0</v>
      </c>
      <c r="GB34" s="20">
        <f t="shared" si="73"/>
        <v>0</v>
      </c>
      <c r="GC34" s="19"/>
      <c r="GD34" s="19"/>
      <c r="GE34" s="20">
        <f t="shared" si="74"/>
        <v>0</v>
      </c>
      <c r="GF34" s="19"/>
      <c r="GG34" s="19"/>
      <c r="GH34" s="20">
        <f t="shared" si="75"/>
        <v>0</v>
      </c>
      <c r="GI34" s="19"/>
      <c r="GJ34" s="19"/>
      <c r="GK34" s="20">
        <f t="shared" si="76"/>
        <v>0</v>
      </c>
      <c r="GL34" s="19"/>
      <c r="GM34" s="19"/>
      <c r="GN34" s="20">
        <f t="shared" si="77"/>
        <v>0</v>
      </c>
      <c r="GO34" s="20">
        <f t="shared" si="78"/>
        <v>0</v>
      </c>
      <c r="GP34" s="20">
        <f t="shared" si="78"/>
        <v>0</v>
      </c>
      <c r="GQ34" s="20">
        <f t="shared" si="79"/>
        <v>0</v>
      </c>
      <c r="GR34" s="19"/>
      <c r="GS34" s="19"/>
      <c r="GT34" s="20">
        <f t="shared" si="80"/>
        <v>0</v>
      </c>
      <c r="GU34" s="19"/>
      <c r="GV34" s="19"/>
      <c r="GW34" s="20">
        <f t="shared" si="81"/>
        <v>0</v>
      </c>
      <c r="GX34" s="20">
        <f t="shared" si="82"/>
        <v>0</v>
      </c>
      <c r="GY34" s="20">
        <f t="shared" si="82"/>
        <v>0</v>
      </c>
      <c r="GZ34" s="20">
        <f t="shared" si="83"/>
        <v>0</v>
      </c>
      <c r="HA34" s="19"/>
      <c r="HB34" s="19"/>
      <c r="HC34" s="20">
        <f t="shared" si="84"/>
        <v>0</v>
      </c>
      <c r="HD34" s="19"/>
      <c r="HE34" s="19"/>
      <c r="HF34" s="20">
        <f t="shared" si="85"/>
        <v>0</v>
      </c>
      <c r="HG34" s="19"/>
      <c r="HH34" s="19"/>
      <c r="HI34" s="20">
        <f t="shared" si="86"/>
        <v>0</v>
      </c>
      <c r="HJ34" s="19"/>
      <c r="HK34" s="19"/>
      <c r="HL34" s="20">
        <f t="shared" si="87"/>
        <v>0</v>
      </c>
      <c r="HM34" s="20">
        <f t="shared" si="88"/>
        <v>0</v>
      </c>
      <c r="HN34" s="20">
        <f t="shared" si="88"/>
        <v>0</v>
      </c>
      <c r="HO34" s="20">
        <f t="shared" si="89"/>
        <v>0</v>
      </c>
      <c r="HP34" s="19"/>
      <c r="HQ34" s="19"/>
      <c r="HR34" s="20">
        <f t="shared" si="90"/>
        <v>0</v>
      </c>
      <c r="HS34" s="19"/>
      <c r="HT34" s="19"/>
      <c r="HU34" s="20">
        <f t="shared" si="91"/>
        <v>0</v>
      </c>
      <c r="HV34" s="19"/>
      <c r="HW34" s="19"/>
      <c r="HX34" s="20">
        <f t="shared" si="92"/>
        <v>0</v>
      </c>
      <c r="HY34" s="19"/>
      <c r="HZ34" s="19"/>
      <c r="IA34" s="20">
        <f t="shared" si="93"/>
        <v>0</v>
      </c>
      <c r="IB34" s="20">
        <f t="shared" si="94"/>
        <v>0</v>
      </c>
      <c r="IC34" s="20">
        <f t="shared" si="94"/>
        <v>0</v>
      </c>
      <c r="ID34" s="20">
        <f t="shared" si="95"/>
        <v>0</v>
      </c>
      <c r="IE34" s="20">
        <f t="shared" si="96"/>
        <v>0</v>
      </c>
      <c r="IF34" s="20">
        <f t="shared" si="96"/>
        <v>0</v>
      </c>
      <c r="IG34" s="20">
        <f t="shared" si="97"/>
        <v>0</v>
      </c>
      <c r="IH34" s="20">
        <f>17408.58</f>
        <v>17408.580000000002</v>
      </c>
      <c r="II34" s="20">
        <f>36116.21</f>
        <v>36116.21</v>
      </c>
      <c r="IJ34" s="20">
        <f t="shared" si="98"/>
        <v>-18707.629999999997</v>
      </c>
      <c r="IK34" s="19"/>
      <c r="IL34" s="19"/>
      <c r="IM34" s="20">
        <f t="shared" si="99"/>
        <v>0</v>
      </c>
      <c r="IN34" s="19"/>
      <c r="IO34" s="19"/>
      <c r="IP34" s="20">
        <f t="shared" si="100"/>
        <v>0</v>
      </c>
      <c r="IQ34" s="20">
        <f t="shared" si="101"/>
        <v>0</v>
      </c>
      <c r="IR34" s="20">
        <f t="shared" si="101"/>
        <v>0</v>
      </c>
      <c r="IS34" s="20">
        <f t="shared" si="102"/>
        <v>0</v>
      </c>
      <c r="IT34" s="20">
        <f t="shared" si="103"/>
        <v>17408.580000000002</v>
      </c>
      <c r="IU34" s="20">
        <f t="shared" si="103"/>
        <v>36116.21</v>
      </c>
      <c r="IV34" s="20">
        <f t="shared" si="104"/>
        <v>-18707.629999999997</v>
      </c>
      <c r="IW34" s="19"/>
      <c r="IX34" s="19"/>
      <c r="IY34" s="20">
        <f t="shared" si="105"/>
        <v>0</v>
      </c>
      <c r="IZ34" s="19"/>
      <c r="JA34" s="19"/>
      <c r="JB34" s="20">
        <f t="shared" si="106"/>
        <v>0</v>
      </c>
      <c r="JC34" s="19"/>
      <c r="JD34" s="19"/>
      <c r="JE34" s="20">
        <f t="shared" si="107"/>
        <v>0</v>
      </c>
      <c r="JF34" s="20">
        <f t="shared" si="108"/>
        <v>0</v>
      </c>
      <c r="JG34" s="20">
        <f t="shared" si="108"/>
        <v>0</v>
      </c>
      <c r="JH34" s="20">
        <f t="shared" si="109"/>
        <v>0</v>
      </c>
      <c r="JI34" s="19"/>
      <c r="JJ34" s="19"/>
      <c r="JK34" s="20">
        <f t="shared" si="110"/>
        <v>0</v>
      </c>
      <c r="JL34" s="19"/>
      <c r="JM34" s="19"/>
      <c r="JN34" s="20">
        <f t="shared" si="111"/>
        <v>0</v>
      </c>
      <c r="JO34" s="19"/>
      <c r="JP34" s="19"/>
      <c r="JQ34" s="20">
        <f t="shared" si="112"/>
        <v>0</v>
      </c>
      <c r="JR34" s="20">
        <f t="shared" si="113"/>
        <v>0</v>
      </c>
      <c r="JS34" s="20">
        <f t="shared" si="113"/>
        <v>0</v>
      </c>
      <c r="JT34" s="20">
        <f t="shared" si="114"/>
        <v>0</v>
      </c>
      <c r="JU34" s="19"/>
      <c r="JV34" s="19"/>
      <c r="JW34" s="20">
        <f t="shared" si="115"/>
        <v>0</v>
      </c>
      <c r="JX34" s="19"/>
      <c r="JY34" s="19"/>
      <c r="JZ34" s="20">
        <f t="shared" si="116"/>
        <v>0</v>
      </c>
      <c r="KA34" s="20">
        <f t="shared" si="117"/>
        <v>0</v>
      </c>
      <c r="KB34" s="20">
        <f t="shared" si="117"/>
        <v>0</v>
      </c>
      <c r="KC34" s="20">
        <f t="shared" si="118"/>
        <v>0</v>
      </c>
      <c r="KD34" s="19"/>
      <c r="KE34" s="19"/>
      <c r="KF34" s="20">
        <f t="shared" si="119"/>
        <v>0</v>
      </c>
      <c r="KG34" s="19"/>
      <c r="KH34" s="19"/>
      <c r="KI34" s="20">
        <f t="shared" si="120"/>
        <v>0</v>
      </c>
      <c r="KJ34" s="19"/>
      <c r="KK34" s="19"/>
      <c r="KL34" s="20">
        <f t="shared" si="121"/>
        <v>0</v>
      </c>
      <c r="KM34" s="19"/>
      <c r="KN34" s="19"/>
      <c r="KO34" s="20">
        <f t="shared" si="122"/>
        <v>0</v>
      </c>
      <c r="KP34" s="19"/>
      <c r="KQ34" s="19"/>
      <c r="KR34" s="20">
        <f t="shared" si="123"/>
        <v>0</v>
      </c>
      <c r="KS34" s="20">
        <f t="shared" si="124"/>
        <v>0</v>
      </c>
      <c r="KT34" s="20">
        <f t="shared" si="124"/>
        <v>0</v>
      </c>
      <c r="KU34" s="20">
        <f t="shared" si="125"/>
        <v>0</v>
      </c>
      <c r="KV34" s="20">
        <f t="shared" si="126"/>
        <v>0</v>
      </c>
      <c r="KW34" s="20">
        <f t="shared" si="126"/>
        <v>0</v>
      </c>
      <c r="KX34" s="20">
        <f t="shared" si="127"/>
        <v>0</v>
      </c>
      <c r="KY34" s="19"/>
      <c r="KZ34" s="19"/>
      <c r="LA34" s="20">
        <f t="shared" si="128"/>
        <v>0</v>
      </c>
      <c r="LB34" s="19"/>
      <c r="LC34" s="19"/>
      <c r="LD34" s="20">
        <f t="shared" si="129"/>
        <v>0</v>
      </c>
      <c r="LE34" s="20">
        <f t="shared" si="130"/>
        <v>17408.580000000002</v>
      </c>
      <c r="LF34" s="20">
        <f t="shared" si="130"/>
        <v>36116.21</v>
      </c>
      <c r="LG34" s="20">
        <f t="shared" si="131"/>
        <v>-18707.629999999997</v>
      </c>
    </row>
    <row r="35" spans="1:319" x14ac:dyDescent="0.3">
      <c r="A35" s="27" t="s">
        <v>140</v>
      </c>
      <c r="B35" s="19"/>
      <c r="C35" s="19"/>
      <c r="D35" s="20">
        <f t="shared" si="0"/>
        <v>0</v>
      </c>
      <c r="E35" s="19"/>
      <c r="F35" s="19"/>
      <c r="G35" s="20">
        <f t="shared" si="1"/>
        <v>0</v>
      </c>
      <c r="H35" s="19"/>
      <c r="I35" s="19"/>
      <c r="J35" s="20">
        <f t="shared" si="2"/>
        <v>0</v>
      </c>
      <c r="K35" s="19"/>
      <c r="L35" s="19"/>
      <c r="M35" s="20">
        <f t="shared" si="3"/>
        <v>0</v>
      </c>
      <c r="N35" s="19"/>
      <c r="O35" s="19"/>
      <c r="P35" s="20">
        <f t="shared" si="4"/>
        <v>0</v>
      </c>
      <c r="Q35" s="19"/>
      <c r="R35" s="19"/>
      <c r="S35" s="20">
        <f t="shared" si="5"/>
        <v>0</v>
      </c>
      <c r="T35" s="19"/>
      <c r="U35" s="19"/>
      <c r="V35" s="20">
        <f t="shared" si="6"/>
        <v>0</v>
      </c>
      <c r="W35" s="19"/>
      <c r="X35" s="19"/>
      <c r="Y35" s="20">
        <f t="shared" si="7"/>
        <v>0</v>
      </c>
      <c r="Z35" s="19"/>
      <c r="AA35" s="19"/>
      <c r="AB35" s="20">
        <f t="shared" si="8"/>
        <v>0</v>
      </c>
      <c r="AC35" s="19"/>
      <c r="AD35" s="19"/>
      <c r="AE35" s="20">
        <f t="shared" si="9"/>
        <v>0</v>
      </c>
      <c r="AF35" s="19"/>
      <c r="AG35" s="19"/>
      <c r="AH35" s="20">
        <f t="shared" si="10"/>
        <v>0</v>
      </c>
      <c r="AI35" s="19"/>
      <c r="AJ35" s="19"/>
      <c r="AK35" s="20">
        <f t="shared" si="11"/>
        <v>0</v>
      </c>
      <c r="AL35" s="20">
        <f t="shared" si="12"/>
        <v>0</v>
      </c>
      <c r="AM35" s="20">
        <f t="shared" si="12"/>
        <v>0</v>
      </c>
      <c r="AN35" s="20">
        <f t="shared" si="13"/>
        <v>0</v>
      </c>
      <c r="AO35" s="19"/>
      <c r="AP35" s="19"/>
      <c r="AQ35" s="20">
        <f t="shared" si="14"/>
        <v>0</v>
      </c>
      <c r="AR35" s="19"/>
      <c r="AS35" s="19"/>
      <c r="AT35" s="20">
        <f t="shared" si="15"/>
        <v>0</v>
      </c>
      <c r="AU35" s="19"/>
      <c r="AV35" s="19"/>
      <c r="AW35" s="20">
        <f t="shared" si="16"/>
        <v>0</v>
      </c>
      <c r="AX35" s="19"/>
      <c r="AY35" s="19"/>
      <c r="AZ35" s="20">
        <f t="shared" si="17"/>
        <v>0</v>
      </c>
      <c r="BA35" s="19"/>
      <c r="BB35" s="19"/>
      <c r="BC35" s="20">
        <f t="shared" si="18"/>
        <v>0</v>
      </c>
      <c r="BD35" s="19"/>
      <c r="BE35" s="19"/>
      <c r="BF35" s="20">
        <f t="shared" si="19"/>
        <v>0</v>
      </c>
      <c r="BG35" s="20">
        <f t="shared" si="20"/>
        <v>0</v>
      </c>
      <c r="BH35" s="20">
        <f t="shared" si="20"/>
        <v>0</v>
      </c>
      <c r="BI35" s="20">
        <f t="shared" si="21"/>
        <v>0</v>
      </c>
      <c r="BJ35" s="19"/>
      <c r="BK35" s="19"/>
      <c r="BL35" s="20">
        <f t="shared" si="22"/>
        <v>0</v>
      </c>
      <c r="BM35" s="19"/>
      <c r="BN35" s="19"/>
      <c r="BO35" s="20">
        <f t="shared" si="23"/>
        <v>0</v>
      </c>
      <c r="BP35" s="19"/>
      <c r="BQ35" s="19"/>
      <c r="BR35" s="20">
        <f t="shared" si="24"/>
        <v>0</v>
      </c>
      <c r="BS35" s="19"/>
      <c r="BT35" s="19"/>
      <c r="BU35" s="20">
        <f t="shared" si="25"/>
        <v>0</v>
      </c>
      <c r="BV35" s="19"/>
      <c r="BW35" s="19"/>
      <c r="BX35" s="20">
        <f t="shared" si="26"/>
        <v>0</v>
      </c>
      <c r="BY35" s="19"/>
      <c r="BZ35" s="19"/>
      <c r="CA35" s="20">
        <f t="shared" si="27"/>
        <v>0</v>
      </c>
      <c r="CB35" s="20">
        <f t="shared" si="28"/>
        <v>0</v>
      </c>
      <c r="CC35" s="20">
        <f t="shared" si="28"/>
        <v>0</v>
      </c>
      <c r="CD35" s="20">
        <f t="shared" si="29"/>
        <v>0</v>
      </c>
      <c r="CE35" s="19"/>
      <c r="CF35" s="19"/>
      <c r="CG35" s="20">
        <f t="shared" si="30"/>
        <v>0</v>
      </c>
      <c r="CH35" s="19"/>
      <c r="CI35" s="19"/>
      <c r="CJ35" s="20">
        <f t="shared" si="31"/>
        <v>0</v>
      </c>
      <c r="CK35" s="19"/>
      <c r="CL35" s="19"/>
      <c r="CM35" s="20">
        <f t="shared" si="32"/>
        <v>0</v>
      </c>
      <c r="CN35" s="20">
        <f t="shared" si="33"/>
        <v>0</v>
      </c>
      <c r="CO35" s="20">
        <f t="shared" si="33"/>
        <v>0</v>
      </c>
      <c r="CP35" s="20">
        <f t="shared" si="34"/>
        <v>0</v>
      </c>
      <c r="CQ35" s="19"/>
      <c r="CR35" s="19"/>
      <c r="CS35" s="20">
        <f t="shared" si="35"/>
        <v>0</v>
      </c>
      <c r="CT35" s="19"/>
      <c r="CU35" s="19"/>
      <c r="CV35" s="20">
        <f t="shared" si="36"/>
        <v>0</v>
      </c>
      <c r="CW35" s="19"/>
      <c r="CX35" s="19"/>
      <c r="CY35" s="20">
        <f t="shared" si="37"/>
        <v>0</v>
      </c>
      <c r="CZ35" s="20">
        <f t="shared" si="38"/>
        <v>0</v>
      </c>
      <c r="DA35" s="20">
        <f t="shared" si="38"/>
        <v>0</v>
      </c>
      <c r="DB35" s="20">
        <f t="shared" si="39"/>
        <v>0</v>
      </c>
      <c r="DC35" s="20">
        <f t="shared" si="40"/>
        <v>0</v>
      </c>
      <c r="DD35" s="20">
        <f t="shared" si="40"/>
        <v>0</v>
      </c>
      <c r="DE35" s="20">
        <f t="shared" si="41"/>
        <v>0</v>
      </c>
      <c r="DF35" s="19"/>
      <c r="DG35" s="19"/>
      <c r="DH35" s="20">
        <f t="shared" si="42"/>
        <v>0</v>
      </c>
      <c r="DI35" s="19"/>
      <c r="DJ35" s="19"/>
      <c r="DK35" s="20">
        <f t="shared" si="43"/>
        <v>0</v>
      </c>
      <c r="DL35" s="20">
        <f t="shared" si="44"/>
        <v>0</v>
      </c>
      <c r="DM35" s="20">
        <f t="shared" si="44"/>
        <v>0</v>
      </c>
      <c r="DN35" s="20">
        <f t="shared" si="45"/>
        <v>0</v>
      </c>
      <c r="DO35" s="19"/>
      <c r="DP35" s="19"/>
      <c r="DQ35" s="20">
        <f t="shared" si="46"/>
        <v>0</v>
      </c>
      <c r="DR35" s="19"/>
      <c r="DS35" s="19"/>
      <c r="DT35" s="20">
        <f t="shared" si="47"/>
        <v>0</v>
      </c>
      <c r="DU35" s="20">
        <f t="shared" si="48"/>
        <v>0</v>
      </c>
      <c r="DV35" s="20">
        <f t="shared" si="48"/>
        <v>0</v>
      </c>
      <c r="DW35" s="20">
        <f t="shared" si="49"/>
        <v>0</v>
      </c>
      <c r="DX35" s="20">
        <f t="shared" si="50"/>
        <v>0</v>
      </c>
      <c r="DY35" s="20">
        <f t="shared" si="50"/>
        <v>0</v>
      </c>
      <c r="DZ35" s="20">
        <f t="shared" si="51"/>
        <v>0</v>
      </c>
      <c r="EA35" s="19"/>
      <c r="EB35" s="19"/>
      <c r="EC35" s="20">
        <f t="shared" si="52"/>
        <v>0</v>
      </c>
      <c r="ED35" s="19"/>
      <c r="EE35" s="19"/>
      <c r="EF35" s="20">
        <f t="shared" si="53"/>
        <v>0</v>
      </c>
      <c r="EG35" s="19"/>
      <c r="EH35" s="19"/>
      <c r="EI35" s="20">
        <f t="shared" si="54"/>
        <v>0</v>
      </c>
      <c r="EJ35" s="19"/>
      <c r="EK35" s="19"/>
      <c r="EL35" s="20">
        <f t="shared" si="55"/>
        <v>0</v>
      </c>
      <c r="EM35" s="20">
        <f t="shared" si="56"/>
        <v>0</v>
      </c>
      <c r="EN35" s="20">
        <f t="shared" si="56"/>
        <v>0</v>
      </c>
      <c r="EO35" s="20">
        <f t="shared" si="57"/>
        <v>0</v>
      </c>
      <c r="EP35" s="20">
        <f>40000</f>
        <v>40000</v>
      </c>
      <c r="EQ35" s="20">
        <f>28333.33</f>
        <v>28333.33</v>
      </c>
      <c r="ER35" s="20">
        <f t="shared" si="58"/>
        <v>11666.669999999998</v>
      </c>
      <c r="ES35" s="19"/>
      <c r="ET35" s="19"/>
      <c r="EU35" s="20">
        <f t="shared" si="59"/>
        <v>0</v>
      </c>
      <c r="EV35" s="19"/>
      <c r="EW35" s="19"/>
      <c r="EX35" s="20">
        <f t="shared" si="60"/>
        <v>0</v>
      </c>
      <c r="EY35" s="19"/>
      <c r="EZ35" s="19"/>
      <c r="FA35" s="20">
        <f t="shared" si="61"/>
        <v>0</v>
      </c>
      <c r="FB35" s="20">
        <f t="shared" si="62"/>
        <v>0</v>
      </c>
      <c r="FC35" s="20">
        <f t="shared" si="62"/>
        <v>0</v>
      </c>
      <c r="FD35" s="20">
        <f t="shared" si="63"/>
        <v>0</v>
      </c>
      <c r="FE35" s="19"/>
      <c r="FF35" s="19"/>
      <c r="FG35" s="20">
        <f t="shared" si="64"/>
        <v>0</v>
      </c>
      <c r="FH35" s="19"/>
      <c r="FI35" s="19"/>
      <c r="FJ35" s="20">
        <f t="shared" si="65"/>
        <v>0</v>
      </c>
      <c r="FK35" s="19"/>
      <c r="FL35" s="19"/>
      <c r="FM35" s="20">
        <f t="shared" si="66"/>
        <v>0</v>
      </c>
      <c r="FN35" s="20">
        <f t="shared" si="67"/>
        <v>0</v>
      </c>
      <c r="FO35" s="20">
        <f t="shared" si="67"/>
        <v>0</v>
      </c>
      <c r="FP35" s="20">
        <f t="shared" si="68"/>
        <v>0</v>
      </c>
      <c r="FQ35" s="19"/>
      <c r="FR35" s="19"/>
      <c r="FS35" s="20">
        <f t="shared" si="69"/>
        <v>0</v>
      </c>
      <c r="FT35" s="19"/>
      <c r="FU35" s="19"/>
      <c r="FV35" s="20">
        <f t="shared" si="70"/>
        <v>0</v>
      </c>
      <c r="FW35" s="19"/>
      <c r="FX35" s="19"/>
      <c r="FY35" s="20">
        <f t="shared" si="71"/>
        <v>0</v>
      </c>
      <c r="FZ35" s="20">
        <f t="shared" si="72"/>
        <v>0</v>
      </c>
      <c r="GA35" s="20">
        <f t="shared" si="72"/>
        <v>0</v>
      </c>
      <c r="GB35" s="20">
        <f t="shared" si="73"/>
        <v>0</v>
      </c>
      <c r="GC35" s="19"/>
      <c r="GD35" s="19"/>
      <c r="GE35" s="20">
        <f t="shared" si="74"/>
        <v>0</v>
      </c>
      <c r="GF35" s="19"/>
      <c r="GG35" s="19"/>
      <c r="GH35" s="20">
        <f t="shared" si="75"/>
        <v>0</v>
      </c>
      <c r="GI35" s="19"/>
      <c r="GJ35" s="19"/>
      <c r="GK35" s="20">
        <f t="shared" si="76"/>
        <v>0</v>
      </c>
      <c r="GL35" s="19"/>
      <c r="GM35" s="19"/>
      <c r="GN35" s="20">
        <f t="shared" si="77"/>
        <v>0</v>
      </c>
      <c r="GO35" s="20">
        <f t="shared" si="78"/>
        <v>0</v>
      </c>
      <c r="GP35" s="20">
        <f t="shared" si="78"/>
        <v>0</v>
      </c>
      <c r="GQ35" s="20">
        <f t="shared" si="79"/>
        <v>0</v>
      </c>
      <c r="GR35" s="19"/>
      <c r="GS35" s="19"/>
      <c r="GT35" s="20">
        <f t="shared" si="80"/>
        <v>0</v>
      </c>
      <c r="GU35" s="19"/>
      <c r="GV35" s="19"/>
      <c r="GW35" s="20">
        <f t="shared" si="81"/>
        <v>0</v>
      </c>
      <c r="GX35" s="20">
        <f t="shared" si="82"/>
        <v>40000</v>
      </c>
      <c r="GY35" s="20">
        <f t="shared" si="82"/>
        <v>28333.33</v>
      </c>
      <c r="GZ35" s="20">
        <f t="shared" si="83"/>
        <v>11666.669999999998</v>
      </c>
      <c r="HA35" s="19"/>
      <c r="HB35" s="19"/>
      <c r="HC35" s="20">
        <f t="shared" si="84"/>
        <v>0</v>
      </c>
      <c r="HD35" s="19"/>
      <c r="HE35" s="19"/>
      <c r="HF35" s="20">
        <f t="shared" si="85"/>
        <v>0</v>
      </c>
      <c r="HG35" s="19"/>
      <c r="HH35" s="19"/>
      <c r="HI35" s="20">
        <f t="shared" si="86"/>
        <v>0</v>
      </c>
      <c r="HJ35" s="19"/>
      <c r="HK35" s="19"/>
      <c r="HL35" s="20">
        <f t="shared" si="87"/>
        <v>0</v>
      </c>
      <c r="HM35" s="20">
        <f t="shared" si="88"/>
        <v>0</v>
      </c>
      <c r="HN35" s="20">
        <f t="shared" si="88"/>
        <v>0</v>
      </c>
      <c r="HO35" s="20">
        <f t="shared" si="89"/>
        <v>0</v>
      </c>
      <c r="HP35" s="19"/>
      <c r="HQ35" s="19"/>
      <c r="HR35" s="20">
        <f t="shared" si="90"/>
        <v>0</v>
      </c>
      <c r="HS35" s="19"/>
      <c r="HT35" s="19"/>
      <c r="HU35" s="20">
        <f t="shared" si="91"/>
        <v>0</v>
      </c>
      <c r="HV35" s="19"/>
      <c r="HW35" s="19"/>
      <c r="HX35" s="20">
        <f t="shared" si="92"/>
        <v>0</v>
      </c>
      <c r="HY35" s="19"/>
      <c r="HZ35" s="19"/>
      <c r="IA35" s="20">
        <f t="shared" si="93"/>
        <v>0</v>
      </c>
      <c r="IB35" s="20">
        <f t="shared" si="94"/>
        <v>0</v>
      </c>
      <c r="IC35" s="20">
        <f t="shared" si="94"/>
        <v>0</v>
      </c>
      <c r="ID35" s="20">
        <f t="shared" si="95"/>
        <v>0</v>
      </c>
      <c r="IE35" s="20">
        <f t="shared" si="96"/>
        <v>0</v>
      </c>
      <c r="IF35" s="20">
        <f t="shared" si="96"/>
        <v>0</v>
      </c>
      <c r="IG35" s="20">
        <f t="shared" si="97"/>
        <v>0</v>
      </c>
      <c r="IH35" s="19"/>
      <c r="II35" s="19"/>
      <c r="IJ35" s="20">
        <f t="shared" si="98"/>
        <v>0</v>
      </c>
      <c r="IK35" s="19"/>
      <c r="IL35" s="19"/>
      <c r="IM35" s="20">
        <f t="shared" si="99"/>
        <v>0</v>
      </c>
      <c r="IN35" s="19"/>
      <c r="IO35" s="19"/>
      <c r="IP35" s="20">
        <f t="shared" si="100"/>
        <v>0</v>
      </c>
      <c r="IQ35" s="20">
        <f t="shared" si="101"/>
        <v>0</v>
      </c>
      <c r="IR35" s="20">
        <f t="shared" si="101"/>
        <v>0</v>
      </c>
      <c r="IS35" s="20">
        <f t="shared" si="102"/>
        <v>0</v>
      </c>
      <c r="IT35" s="20">
        <f t="shared" si="103"/>
        <v>0</v>
      </c>
      <c r="IU35" s="20">
        <f t="shared" si="103"/>
        <v>0</v>
      </c>
      <c r="IV35" s="20">
        <f t="shared" si="104"/>
        <v>0</v>
      </c>
      <c r="IW35" s="19"/>
      <c r="IX35" s="19"/>
      <c r="IY35" s="20">
        <f t="shared" si="105"/>
        <v>0</v>
      </c>
      <c r="IZ35" s="19"/>
      <c r="JA35" s="19"/>
      <c r="JB35" s="20">
        <f t="shared" si="106"/>
        <v>0</v>
      </c>
      <c r="JC35" s="19"/>
      <c r="JD35" s="19"/>
      <c r="JE35" s="20">
        <f t="shared" si="107"/>
        <v>0</v>
      </c>
      <c r="JF35" s="20">
        <f t="shared" si="108"/>
        <v>0</v>
      </c>
      <c r="JG35" s="20">
        <f t="shared" si="108"/>
        <v>0</v>
      </c>
      <c r="JH35" s="20">
        <f t="shared" si="109"/>
        <v>0</v>
      </c>
      <c r="JI35" s="19"/>
      <c r="JJ35" s="19"/>
      <c r="JK35" s="20">
        <f t="shared" si="110"/>
        <v>0</v>
      </c>
      <c r="JL35" s="19"/>
      <c r="JM35" s="19"/>
      <c r="JN35" s="20">
        <f t="shared" si="111"/>
        <v>0</v>
      </c>
      <c r="JO35" s="19"/>
      <c r="JP35" s="19"/>
      <c r="JQ35" s="20">
        <f t="shared" si="112"/>
        <v>0</v>
      </c>
      <c r="JR35" s="20">
        <f t="shared" si="113"/>
        <v>0</v>
      </c>
      <c r="JS35" s="20">
        <f t="shared" si="113"/>
        <v>0</v>
      </c>
      <c r="JT35" s="20">
        <f t="shared" si="114"/>
        <v>0</v>
      </c>
      <c r="JU35" s="19"/>
      <c r="JV35" s="19"/>
      <c r="JW35" s="20">
        <f t="shared" si="115"/>
        <v>0</v>
      </c>
      <c r="JX35" s="19"/>
      <c r="JY35" s="19"/>
      <c r="JZ35" s="20">
        <f t="shared" si="116"/>
        <v>0</v>
      </c>
      <c r="KA35" s="20">
        <f t="shared" si="117"/>
        <v>0</v>
      </c>
      <c r="KB35" s="20">
        <f t="shared" si="117"/>
        <v>0</v>
      </c>
      <c r="KC35" s="20">
        <f t="shared" si="118"/>
        <v>0</v>
      </c>
      <c r="KD35" s="19"/>
      <c r="KE35" s="19"/>
      <c r="KF35" s="20">
        <f t="shared" si="119"/>
        <v>0</v>
      </c>
      <c r="KG35" s="19"/>
      <c r="KH35" s="19"/>
      <c r="KI35" s="20">
        <f t="shared" si="120"/>
        <v>0</v>
      </c>
      <c r="KJ35" s="19"/>
      <c r="KK35" s="19"/>
      <c r="KL35" s="20">
        <f t="shared" si="121"/>
        <v>0</v>
      </c>
      <c r="KM35" s="19"/>
      <c r="KN35" s="19"/>
      <c r="KO35" s="20">
        <f t="shared" si="122"/>
        <v>0</v>
      </c>
      <c r="KP35" s="19"/>
      <c r="KQ35" s="19"/>
      <c r="KR35" s="20">
        <f t="shared" si="123"/>
        <v>0</v>
      </c>
      <c r="KS35" s="20">
        <f t="shared" si="124"/>
        <v>0</v>
      </c>
      <c r="KT35" s="20">
        <f t="shared" si="124"/>
        <v>0</v>
      </c>
      <c r="KU35" s="20">
        <f t="shared" si="125"/>
        <v>0</v>
      </c>
      <c r="KV35" s="20">
        <f t="shared" si="126"/>
        <v>0</v>
      </c>
      <c r="KW35" s="20">
        <f t="shared" si="126"/>
        <v>0</v>
      </c>
      <c r="KX35" s="20">
        <f t="shared" si="127"/>
        <v>0</v>
      </c>
      <c r="KY35" s="19"/>
      <c r="KZ35" s="19"/>
      <c r="LA35" s="20">
        <f t="shared" si="128"/>
        <v>0</v>
      </c>
      <c r="LB35" s="19"/>
      <c r="LC35" s="19"/>
      <c r="LD35" s="20">
        <f t="shared" si="129"/>
        <v>0</v>
      </c>
      <c r="LE35" s="20">
        <f t="shared" si="130"/>
        <v>40000</v>
      </c>
      <c r="LF35" s="20">
        <f t="shared" si="130"/>
        <v>28333.33</v>
      </c>
      <c r="LG35" s="20">
        <f t="shared" si="131"/>
        <v>11666.669999999998</v>
      </c>
    </row>
    <row r="36" spans="1:319" x14ac:dyDescent="0.3">
      <c r="A36" s="27" t="s">
        <v>141</v>
      </c>
      <c r="B36" s="19"/>
      <c r="C36" s="19"/>
      <c r="D36" s="20">
        <f t="shared" si="0"/>
        <v>0</v>
      </c>
      <c r="E36" s="19"/>
      <c r="F36" s="19"/>
      <c r="G36" s="20">
        <f t="shared" si="1"/>
        <v>0</v>
      </c>
      <c r="H36" s="19"/>
      <c r="I36" s="19"/>
      <c r="J36" s="20">
        <f t="shared" si="2"/>
        <v>0</v>
      </c>
      <c r="K36" s="19"/>
      <c r="L36" s="19"/>
      <c r="M36" s="20">
        <f t="shared" si="3"/>
        <v>0</v>
      </c>
      <c r="N36" s="19"/>
      <c r="O36" s="19"/>
      <c r="P36" s="20">
        <f t="shared" si="4"/>
        <v>0</v>
      </c>
      <c r="Q36" s="19"/>
      <c r="R36" s="19"/>
      <c r="S36" s="20">
        <f t="shared" si="5"/>
        <v>0</v>
      </c>
      <c r="T36" s="19"/>
      <c r="U36" s="19"/>
      <c r="V36" s="20">
        <f t="shared" si="6"/>
        <v>0</v>
      </c>
      <c r="W36" s="19"/>
      <c r="X36" s="19"/>
      <c r="Y36" s="20">
        <f t="shared" si="7"/>
        <v>0</v>
      </c>
      <c r="Z36" s="19"/>
      <c r="AA36" s="19"/>
      <c r="AB36" s="20">
        <f t="shared" si="8"/>
        <v>0</v>
      </c>
      <c r="AC36" s="19"/>
      <c r="AD36" s="19"/>
      <c r="AE36" s="20">
        <f t="shared" si="9"/>
        <v>0</v>
      </c>
      <c r="AF36" s="19"/>
      <c r="AG36" s="19"/>
      <c r="AH36" s="20">
        <f t="shared" si="10"/>
        <v>0</v>
      </c>
      <c r="AI36" s="19"/>
      <c r="AJ36" s="19"/>
      <c r="AK36" s="20">
        <f t="shared" si="11"/>
        <v>0</v>
      </c>
      <c r="AL36" s="20">
        <f t="shared" si="12"/>
        <v>0</v>
      </c>
      <c r="AM36" s="20">
        <f t="shared" si="12"/>
        <v>0</v>
      </c>
      <c r="AN36" s="20">
        <f t="shared" si="13"/>
        <v>0</v>
      </c>
      <c r="AO36" s="19"/>
      <c r="AP36" s="19"/>
      <c r="AQ36" s="20">
        <f t="shared" si="14"/>
        <v>0</v>
      </c>
      <c r="AR36" s="19"/>
      <c r="AS36" s="19"/>
      <c r="AT36" s="20">
        <f t="shared" si="15"/>
        <v>0</v>
      </c>
      <c r="AU36" s="19"/>
      <c r="AV36" s="19"/>
      <c r="AW36" s="20">
        <f t="shared" si="16"/>
        <v>0</v>
      </c>
      <c r="AX36" s="19"/>
      <c r="AY36" s="19"/>
      <c r="AZ36" s="20">
        <f t="shared" si="17"/>
        <v>0</v>
      </c>
      <c r="BA36" s="19"/>
      <c r="BB36" s="19"/>
      <c r="BC36" s="20">
        <f t="shared" si="18"/>
        <v>0</v>
      </c>
      <c r="BD36" s="19"/>
      <c r="BE36" s="19"/>
      <c r="BF36" s="20">
        <f t="shared" si="19"/>
        <v>0</v>
      </c>
      <c r="BG36" s="20">
        <f t="shared" si="20"/>
        <v>0</v>
      </c>
      <c r="BH36" s="20">
        <f t="shared" si="20"/>
        <v>0</v>
      </c>
      <c r="BI36" s="20">
        <f t="shared" si="21"/>
        <v>0</v>
      </c>
      <c r="BJ36" s="19"/>
      <c r="BK36" s="19"/>
      <c r="BL36" s="20">
        <f t="shared" si="22"/>
        <v>0</v>
      </c>
      <c r="BM36" s="19"/>
      <c r="BN36" s="19"/>
      <c r="BO36" s="20">
        <f t="shared" si="23"/>
        <v>0</v>
      </c>
      <c r="BP36" s="19"/>
      <c r="BQ36" s="19"/>
      <c r="BR36" s="20">
        <f t="shared" si="24"/>
        <v>0</v>
      </c>
      <c r="BS36" s="19"/>
      <c r="BT36" s="19"/>
      <c r="BU36" s="20">
        <f t="shared" si="25"/>
        <v>0</v>
      </c>
      <c r="BV36" s="19"/>
      <c r="BW36" s="19"/>
      <c r="BX36" s="20">
        <f t="shared" si="26"/>
        <v>0</v>
      </c>
      <c r="BY36" s="19"/>
      <c r="BZ36" s="19"/>
      <c r="CA36" s="20">
        <f t="shared" si="27"/>
        <v>0</v>
      </c>
      <c r="CB36" s="20">
        <f t="shared" si="28"/>
        <v>0</v>
      </c>
      <c r="CC36" s="20">
        <f t="shared" si="28"/>
        <v>0</v>
      </c>
      <c r="CD36" s="20">
        <f t="shared" si="29"/>
        <v>0</v>
      </c>
      <c r="CE36" s="19"/>
      <c r="CF36" s="19"/>
      <c r="CG36" s="20">
        <f t="shared" si="30"/>
        <v>0</v>
      </c>
      <c r="CH36" s="19"/>
      <c r="CI36" s="19"/>
      <c r="CJ36" s="20">
        <f t="shared" si="31"/>
        <v>0</v>
      </c>
      <c r="CK36" s="19"/>
      <c r="CL36" s="19"/>
      <c r="CM36" s="20">
        <f t="shared" si="32"/>
        <v>0</v>
      </c>
      <c r="CN36" s="20">
        <f t="shared" si="33"/>
        <v>0</v>
      </c>
      <c r="CO36" s="20">
        <f t="shared" si="33"/>
        <v>0</v>
      </c>
      <c r="CP36" s="20">
        <f t="shared" si="34"/>
        <v>0</v>
      </c>
      <c r="CQ36" s="19"/>
      <c r="CR36" s="19"/>
      <c r="CS36" s="20">
        <f t="shared" si="35"/>
        <v>0</v>
      </c>
      <c r="CT36" s="19"/>
      <c r="CU36" s="19"/>
      <c r="CV36" s="20">
        <f t="shared" si="36"/>
        <v>0</v>
      </c>
      <c r="CW36" s="19"/>
      <c r="CX36" s="19"/>
      <c r="CY36" s="20">
        <f t="shared" si="37"/>
        <v>0</v>
      </c>
      <c r="CZ36" s="20">
        <f t="shared" si="38"/>
        <v>0</v>
      </c>
      <c r="DA36" s="20">
        <f t="shared" si="38"/>
        <v>0</v>
      </c>
      <c r="DB36" s="20">
        <f t="shared" si="39"/>
        <v>0</v>
      </c>
      <c r="DC36" s="20">
        <f t="shared" si="40"/>
        <v>0</v>
      </c>
      <c r="DD36" s="20">
        <f t="shared" si="40"/>
        <v>0</v>
      </c>
      <c r="DE36" s="20">
        <f t="shared" si="41"/>
        <v>0</v>
      </c>
      <c r="DF36" s="19"/>
      <c r="DG36" s="19"/>
      <c r="DH36" s="20">
        <f t="shared" si="42"/>
        <v>0</v>
      </c>
      <c r="DI36" s="19"/>
      <c r="DJ36" s="19"/>
      <c r="DK36" s="20">
        <f t="shared" si="43"/>
        <v>0</v>
      </c>
      <c r="DL36" s="20">
        <f t="shared" si="44"/>
        <v>0</v>
      </c>
      <c r="DM36" s="20">
        <f t="shared" si="44"/>
        <v>0</v>
      </c>
      <c r="DN36" s="20">
        <f t="shared" si="45"/>
        <v>0</v>
      </c>
      <c r="DO36" s="19"/>
      <c r="DP36" s="19"/>
      <c r="DQ36" s="20">
        <f t="shared" si="46"/>
        <v>0</v>
      </c>
      <c r="DR36" s="19"/>
      <c r="DS36" s="19"/>
      <c r="DT36" s="20">
        <f t="shared" si="47"/>
        <v>0</v>
      </c>
      <c r="DU36" s="20">
        <f t="shared" si="48"/>
        <v>0</v>
      </c>
      <c r="DV36" s="20">
        <f t="shared" si="48"/>
        <v>0</v>
      </c>
      <c r="DW36" s="20">
        <f t="shared" si="49"/>
        <v>0</v>
      </c>
      <c r="DX36" s="20">
        <f t="shared" si="50"/>
        <v>0</v>
      </c>
      <c r="DY36" s="20">
        <f t="shared" si="50"/>
        <v>0</v>
      </c>
      <c r="DZ36" s="20">
        <f t="shared" si="51"/>
        <v>0</v>
      </c>
      <c r="EA36" s="19"/>
      <c r="EB36" s="19"/>
      <c r="EC36" s="20">
        <f t="shared" si="52"/>
        <v>0</v>
      </c>
      <c r="ED36" s="19"/>
      <c r="EE36" s="19"/>
      <c r="EF36" s="20">
        <f t="shared" si="53"/>
        <v>0</v>
      </c>
      <c r="EG36" s="19"/>
      <c r="EH36" s="19"/>
      <c r="EI36" s="20">
        <f t="shared" si="54"/>
        <v>0</v>
      </c>
      <c r="EJ36" s="19"/>
      <c r="EK36" s="19"/>
      <c r="EL36" s="20">
        <f t="shared" si="55"/>
        <v>0</v>
      </c>
      <c r="EM36" s="20">
        <f t="shared" si="56"/>
        <v>0</v>
      </c>
      <c r="EN36" s="20">
        <f t="shared" si="56"/>
        <v>0</v>
      </c>
      <c r="EO36" s="20">
        <f t="shared" si="57"/>
        <v>0</v>
      </c>
      <c r="EP36" s="19"/>
      <c r="EQ36" s="19"/>
      <c r="ER36" s="20">
        <f t="shared" si="58"/>
        <v>0</v>
      </c>
      <c r="ES36" s="19"/>
      <c r="ET36" s="19"/>
      <c r="EU36" s="20">
        <f t="shared" si="59"/>
        <v>0</v>
      </c>
      <c r="EV36" s="19"/>
      <c r="EW36" s="19"/>
      <c r="EX36" s="20">
        <f t="shared" si="60"/>
        <v>0</v>
      </c>
      <c r="EY36" s="19"/>
      <c r="EZ36" s="19"/>
      <c r="FA36" s="20">
        <f t="shared" si="61"/>
        <v>0</v>
      </c>
      <c r="FB36" s="20">
        <f t="shared" si="62"/>
        <v>0</v>
      </c>
      <c r="FC36" s="20">
        <f t="shared" si="62"/>
        <v>0</v>
      </c>
      <c r="FD36" s="20">
        <f t="shared" si="63"/>
        <v>0</v>
      </c>
      <c r="FE36" s="19"/>
      <c r="FF36" s="19"/>
      <c r="FG36" s="20">
        <f t="shared" si="64"/>
        <v>0</v>
      </c>
      <c r="FH36" s="19"/>
      <c r="FI36" s="19"/>
      <c r="FJ36" s="20">
        <f t="shared" si="65"/>
        <v>0</v>
      </c>
      <c r="FK36" s="19"/>
      <c r="FL36" s="19"/>
      <c r="FM36" s="20">
        <f t="shared" si="66"/>
        <v>0</v>
      </c>
      <c r="FN36" s="20">
        <f t="shared" si="67"/>
        <v>0</v>
      </c>
      <c r="FO36" s="20">
        <f t="shared" si="67"/>
        <v>0</v>
      </c>
      <c r="FP36" s="20">
        <f t="shared" si="68"/>
        <v>0</v>
      </c>
      <c r="FQ36" s="19"/>
      <c r="FR36" s="19"/>
      <c r="FS36" s="20">
        <f t="shared" si="69"/>
        <v>0</v>
      </c>
      <c r="FT36" s="19"/>
      <c r="FU36" s="19"/>
      <c r="FV36" s="20">
        <f t="shared" si="70"/>
        <v>0</v>
      </c>
      <c r="FW36" s="19"/>
      <c r="FX36" s="19"/>
      <c r="FY36" s="20">
        <f t="shared" si="71"/>
        <v>0</v>
      </c>
      <c r="FZ36" s="20">
        <f t="shared" si="72"/>
        <v>0</v>
      </c>
      <c r="GA36" s="20">
        <f t="shared" si="72"/>
        <v>0</v>
      </c>
      <c r="GB36" s="20">
        <f t="shared" si="73"/>
        <v>0</v>
      </c>
      <c r="GC36" s="19"/>
      <c r="GD36" s="19"/>
      <c r="GE36" s="20">
        <f t="shared" si="74"/>
        <v>0</v>
      </c>
      <c r="GF36" s="19"/>
      <c r="GG36" s="19"/>
      <c r="GH36" s="20">
        <f t="shared" si="75"/>
        <v>0</v>
      </c>
      <c r="GI36" s="20">
        <f>12925</f>
        <v>12925</v>
      </c>
      <c r="GJ36" s="20">
        <f>13854.17</f>
        <v>13854.17</v>
      </c>
      <c r="GK36" s="20">
        <f t="shared" si="76"/>
        <v>-929.17000000000007</v>
      </c>
      <c r="GL36" s="19"/>
      <c r="GM36" s="19"/>
      <c r="GN36" s="20">
        <f t="shared" si="77"/>
        <v>0</v>
      </c>
      <c r="GO36" s="20">
        <f t="shared" si="78"/>
        <v>12925</v>
      </c>
      <c r="GP36" s="20">
        <f t="shared" si="78"/>
        <v>13854.17</v>
      </c>
      <c r="GQ36" s="20">
        <f t="shared" si="79"/>
        <v>-929.17000000000007</v>
      </c>
      <c r="GR36" s="19"/>
      <c r="GS36" s="19"/>
      <c r="GT36" s="20">
        <f t="shared" si="80"/>
        <v>0</v>
      </c>
      <c r="GU36" s="19"/>
      <c r="GV36" s="19"/>
      <c r="GW36" s="20">
        <f t="shared" si="81"/>
        <v>0</v>
      </c>
      <c r="GX36" s="20">
        <f t="shared" si="82"/>
        <v>12925</v>
      </c>
      <c r="GY36" s="20">
        <f t="shared" si="82"/>
        <v>13854.17</v>
      </c>
      <c r="GZ36" s="20">
        <f t="shared" si="83"/>
        <v>-929.17000000000007</v>
      </c>
      <c r="HA36" s="19"/>
      <c r="HB36" s="19"/>
      <c r="HC36" s="20">
        <f t="shared" si="84"/>
        <v>0</v>
      </c>
      <c r="HD36" s="19"/>
      <c r="HE36" s="19"/>
      <c r="HF36" s="20">
        <f t="shared" si="85"/>
        <v>0</v>
      </c>
      <c r="HG36" s="19"/>
      <c r="HH36" s="19"/>
      <c r="HI36" s="20">
        <f t="shared" si="86"/>
        <v>0</v>
      </c>
      <c r="HJ36" s="19"/>
      <c r="HK36" s="19"/>
      <c r="HL36" s="20">
        <f t="shared" si="87"/>
        <v>0</v>
      </c>
      <c r="HM36" s="20">
        <f t="shared" si="88"/>
        <v>0</v>
      </c>
      <c r="HN36" s="20">
        <f t="shared" si="88"/>
        <v>0</v>
      </c>
      <c r="HO36" s="20">
        <f t="shared" si="89"/>
        <v>0</v>
      </c>
      <c r="HP36" s="19"/>
      <c r="HQ36" s="19"/>
      <c r="HR36" s="20">
        <f t="shared" si="90"/>
        <v>0</v>
      </c>
      <c r="HS36" s="19"/>
      <c r="HT36" s="19"/>
      <c r="HU36" s="20">
        <f t="shared" si="91"/>
        <v>0</v>
      </c>
      <c r="HV36" s="19"/>
      <c r="HW36" s="19"/>
      <c r="HX36" s="20">
        <f t="shared" si="92"/>
        <v>0</v>
      </c>
      <c r="HY36" s="19"/>
      <c r="HZ36" s="19"/>
      <c r="IA36" s="20">
        <f t="shared" si="93"/>
        <v>0</v>
      </c>
      <c r="IB36" s="20">
        <f t="shared" si="94"/>
        <v>0</v>
      </c>
      <c r="IC36" s="20">
        <f t="shared" si="94"/>
        <v>0</v>
      </c>
      <c r="ID36" s="20">
        <f t="shared" si="95"/>
        <v>0</v>
      </c>
      <c r="IE36" s="20">
        <f t="shared" si="96"/>
        <v>0</v>
      </c>
      <c r="IF36" s="20">
        <f t="shared" si="96"/>
        <v>0</v>
      </c>
      <c r="IG36" s="20">
        <f t="shared" si="97"/>
        <v>0</v>
      </c>
      <c r="IH36" s="19"/>
      <c r="II36" s="19"/>
      <c r="IJ36" s="20">
        <f t="shared" si="98"/>
        <v>0</v>
      </c>
      <c r="IK36" s="19"/>
      <c r="IL36" s="19"/>
      <c r="IM36" s="20">
        <f t="shared" si="99"/>
        <v>0</v>
      </c>
      <c r="IN36" s="19"/>
      <c r="IO36" s="19"/>
      <c r="IP36" s="20">
        <f t="shared" si="100"/>
        <v>0</v>
      </c>
      <c r="IQ36" s="20">
        <f t="shared" si="101"/>
        <v>0</v>
      </c>
      <c r="IR36" s="20">
        <f t="shared" si="101"/>
        <v>0</v>
      </c>
      <c r="IS36" s="20">
        <f t="shared" si="102"/>
        <v>0</v>
      </c>
      <c r="IT36" s="20">
        <f t="shared" si="103"/>
        <v>0</v>
      </c>
      <c r="IU36" s="20">
        <f t="shared" si="103"/>
        <v>0</v>
      </c>
      <c r="IV36" s="20">
        <f t="shared" si="104"/>
        <v>0</v>
      </c>
      <c r="IW36" s="19"/>
      <c r="IX36" s="19"/>
      <c r="IY36" s="20">
        <f t="shared" si="105"/>
        <v>0</v>
      </c>
      <c r="IZ36" s="19"/>
      <c r="JA36" s="19"/>
      <c r="JB36" s="20">
        <f t="shared" si="106"/>
        <v>0</v>
      </c>
      <c r="JC36" s="19"/>
      <c r="JD36" s="19"/>
      <c r="JE36" s="20">
        <f t="shared" si="107"/>
        <v>0</v>
      </c>
      <c r="JF36" s="20">
        <f t="shared" si="108"/>
        <v>0</v>
      </c>
      <c r="JG36" s="20">
        <f t="shared" si="108"/>
        <v>0</v>
      </c>
      <c r="JH36" s="20">
        <f t="shared" si="109"/>
        <v>0</v>
      </c>
      <c r="JI36" s="19"/>
      <c r="JJ36" s="19"/>
      <c r="JK36" s="20">
        <f t="shared" si="110"/>
        <v>0</v>
      </c>
      <c r="JL36" s="19"/>
      <c r="JM36" s="19"/>
      <c r="JN36" s="20">
        <f t="shared" si="111"/>
        <v>0</v>
      </c>
      <c r="JO36" s="19"/>
      <c r="JP36" s="19"/>
      <c r="JQ36" s="20">
        <f t="shared" si="112"/>
        <v>0</v>
      </c>
      <c r="JR36" s="20">
        <f t="shared" si="113"/>
        <v>0</v>
      </c>
      <c r="JS36" s="20">
        <f t="shared" si="113"/>
        <v>0</v>
      </c>
      <c r="JT36" s="20">
        <f t="shared" si="114"/>
        <v>0</v>
      </c>
      <c r="JU36" s="19"/>
      <c r="JV36" s="19"/>
      <c r="JW36" s="20">
        <f t="shared" si="115"/>
        <v>0</v>
      </c>
      <c r="JX36" s="19"/>
      <c r="JY36" s="19"/>
      <c r="JZ36" s="20">
        <f t="shared" si="116"/>
        <v>0</v>
      </c>
      <c r="KA36" s="20">
        <f t="shared" si="117"/>
        <v>0</v>
      </c>
      <c r="KB36" s="20">
        <f t="shared" si="117"/>
        <v>0</v>
      </c>
      <c r="KC36" s="20">
        <f t="shared" si="118"/>
        <v>0</v>
      </c>
      <c r="KD36" s="19"/>
      <c r="KE36" s="19"/>
      <c r="KF36" s="20">
        <f t="shared" si="119"/>
        <v>0</v>
      </c>
      <c r="KG36" s="19"/>
      <c r="KH36" s="19"/>
      <c r="KI36" s="20">
        <f t="shared" si="120"/>
        <v>0</v>
      </c>
      <c r="KJ36" s="19"/>
      <c r="KK36" s="19"/>
      <c r="KL36" s="20">
        <f t="shared" si="121"/>
        <v>0</v>
      </c>
      <c r="KM36" s="19"/>
      <c r="KN36" s="19"/>
      <c r="KO36" s="20">
        <f t="shared" si="122"/>
        <v>0</v>
      </c>
      <c r="KP36" s="19"/>
      <c r="KQ36" s="19"/>
      <c r="KR36" s="20">
        <f t="shared" si="123"/>
        <v>0</v>
      </c>
      <c r="KS36" s="20">
        <f t="shared" si="124"/>
        <v>0</v>
      </c>
      <c r="KT36" s="20">
        <f t="shared" si="124"/>
        <v>0</v>
      </c>
      <c r="KU36" s="20">
        <f t="shared" si="125"/>
        <v>0</v>
      </c>
      <c r="KV36" s="20">
        <f t="shared" si="126"/>
        <v>0</v>
      </c>
      <c r="KW36" s="20">
        <f t="shared" si="126"/>
        <v>0</v>
      </c>
      <c r="KX36" s="20">
        <f t="shared" si="127"/>
        <v>0</v>
      </c>
      <c r="KY36" s="19"/>
      <c r="KZ36" s="19"/>
      <c r="LA36" s="20">
        <f t="shared" si="128"/>
        <v>0</v>
      </c>
      <c r="LB36" s="19"/>
      <c r="LC36" s="19"/>
      <c r="LD36" s="20">
        <f t="shared" si="129"/>
        <v>0</v>
      </c>
      <c r="LE36" s="20">
        <f t="shared" si="130"/>
        <v>12925</v>
      </c>
      <c r="LF36" s="20">
        <f t="shared" si="130"/>
        <v>13854.17</v>
      </c>
      <c r="LG36" s="20">
        <f t="shared" si="131"/>
        <v>-929.17000000000007</v>
      </c>
    </row>
    <row r="37" spans="1:319" x14ac:dyDescent="0.3">
      <c r="A37" s="27" t="s">
        <v>142</v>
      </c>
      <c r="B37" s="19"/>
      <c r="C37" s="19"/>
      <c r="D37" s="20">
        <f t="shared" si="0"/>
        <v>0</v>
      </c>
      <c r="E37" s="19"/>
      <c r="F37" s="19"/>
      <c r="G37" s="20">
        <f t="shared" si="1"/>
        <v>0</v>
      </c>
      <c r="H37" s="19"/>
      <c r="I37" s="19"/>
      <c r="J37" s="20">
        <f t="shared" si="2"/>
        <v>0</v>
      </c>
      <c r="K37" s="19"/>
      <c r="L37" s="19"/>
      <c r="M37" s="20">
        <f t="shared" si="3"/>
        <v>0</v>
      </c>
      <c r="N37" s="19"/>
      <c r="O37" s="19"/>
      <c r="P37" s="20">
        <f t="shared" si="4"/>
        <v>0</v>
      </c>
      <c r="Q37" s="19"/>
      <c r="R37" s="19"/>
      <c r="S37" s="20">
        <f t="shared" si="5"/>
        <v>0</v>
      </c>
      <c r="T37" s="19"/>
      <c r="U37" s="19"/>
      <c r="V37" s="20">
        <f t="shared" si="6"/>
        <v>0</v>
      </c>
      <c r="W37" s="19"/>
      <c r="X37" s="19"/>
      <c r="Y37" s="20">
        <f t="shared" si="7"/>
        <v>0</v>
      </c>
      <c r="Z37" s="19"/>
      <c r="AA37" s="19"/>
      <c r="AB37" s="20">
        <f t="shared" si="8"/>
        <v>0</v>
      </c>
      <c r="AC37" s="19"/>
      <c r="AD37" s="19"/>
      <c r="AE37" s="20">
        <f t="shared" si="9"/>
        <v>0</v>
      </c>
      <c r="AF37" s="19"/>
      <c r="AG37" s="19"/>
      <c r="AH37" s="20">
        <f t="shared" si="10"/>
        <v>0</v>
      </c>
      <c r="AI37" s="19"/>
      <c r="AJ37" s="19"/>
      <c r="AK37" s="20">
        <f t="shared" si="11"/>
        <v>0</v>
      </c>
      <c r="AL37" s="20">
        <f t="shared" si="12"/>
        <v>0</v>
      </c>
      <c r="AM37" s="20">
        <f t="shared" si="12"/>
        <v>0</v>
      </c>
      <c r="AN37" s="20">
        <f t="shared" si="13"/>
        <v>0</v>
      </c>
      <c r="AO37" s="19"/>
      <c r="AP37" s="19"/>
      <c r="AQ37" s="20">
        <f t="shared" si="14"/>
        <v>0</v>
      </c>
      <c r="AR37" s="19"/>
      <c r="AS37" s="19"/>
      <c r="AT37" s="20">
        <f t="shared" si="15"/>
        <v>0</v>
      </c>
      <c r="AU37" s="19"/>
      <c r="AV37" s="19"/>
      <c r="AW37" s="20">
        <f t="shared" si="16"/>
        <v>0</v>
      </c>
      <c r="AX37" s="19"/>
      <c r="AY37" s="19"/>
      <c r="AZ37" s="20">
        <f t="shared" si="17"/>
        <v>0</v>
      </c>
      <c r="BA37" s="19"/>
      <c r="BB37" s="19"/>
      <c r="BC37" s="20">
        <f t="shared" si="18"/>
        <v>0</v>
      </c>
      <c r="BD37" s="19"/>
      <c r="BE37" s="19"/>
      <c r="BF37" s="20">
        <f t="shared" si="19"/>
        <v>0</v>
      </c>
      <c r="BG37" s="20">
        <f t="shared" si="20"/>
        <v>0</v>
      </c>
      <c r="BH37" s="20">
        <f t="shared" si="20"/>
        <v>0</v>
      </c>
      <c r="BI37" s="20">
        <f t="shared" si="21"/>
        <v>0</v>
      </c>
      <c r="BJ37" s="19"/>
      <c r="BK37" s="19"/>
      <c r="BL37" s="20">
        <f t="shared" si="22"/>
        <v>0</v>
      </c>
      <c r="BM37" s="19"/>
      <c r="BN37" s="19"/>
      <c r="BO37" s="20">
        <f t="shared" si="23"/>
        <v>0</v>
      </c>
      <c r="BP37" s="19"/>
      <c r="BQ37" s="19"/>
      <c r="BR37" s="20">
        <f t="shared" si="24"/>
        <v>0</v>
      </c>
      <c r="BS37" s="19"/>
      <c r="BT37" s="19"/>
      <c r="BU37" s="20">
        <f t="shared" si="25"/>
        <v>0</v>
      </c>
      <c r="BV37" s="19"/>
      <c r="BW37" s="19"/>
      <c r="BX37" s="20">
        <f t="shared" si="26"/>
        <v>0</v>
      </c>
      <c r="BY37" s="19"/>
      <c r="BZ37" s="19"/>
      <c r="CA37" s="20">
        <f t="shared" si="27"/>
        <v>0</v>
      </c>
      <c r="CB37" s="20">
        <f t="shared" si="28"/>
        <v>0</v>
      </c>
      <c r="CC37" s="20">
        <f t="shared" si="28"/>
        <v>0</v>
      </c>
      <c r="CD37" s="20">
        <f t="shared" si="29"/>
        <v>0</v>
      </c>
      <c r="CE37" s="19"/>
      <c r="CF37" s="19"/>
      <c r="CG37" s="20">
        <f t="shared" si="30"/>
        <v>0</v>
      </c>
      <c r="CH37" s="19"/>
      <c r="CI37" s="19"/>
      <c r="CJ37" s="20">
        <f t="shared" si="31"/>
        <v>0</v>
      </c>
      <c r="CK37" s="19"/>
      <c r="CL37" s="19"/>
      <c r="CM37" s="20">
        <f t="shared" si="32"/>
        <v>0</v>
      </c>
      <c r="CN37" s="20">
        <f t="shared" si="33"/>
        <v>0</v>
      </c>
      <c r="CO37" s="20">
        <f t="shared" si="33"/>
        <v>0</v>
      </c>
      <c r="CP37" s="20">
        <f t="shared" si="34"/>
        <v>0</v>
      </c>
      <c r="CQ37" s="19"/>
      <c r="CR37" s="19"/>
      <c r="CS37" s="20">
        <f t="shared" si="35"/>
        <v>0</v>
      </c>
      <c r="CT37" s="19"/>
      <c r="CU37" s="19"/>
      <c r="CV37" s="20">
        <f t="shared" si="36"/>
        <v>0</v>
      </c>
      <c r="CW37" s="19"/>
      <c r="CX37" s="19"/>
      <c r="CY37" s="20">
        <f t="shared" si="37"/>
        <v>0</v>
      </c>
      <c r="CZ37" s="20">
        <f t="shared" si="38"/>
        <v>0</v>
      </c>
      <c r="DA37" s="20">
        <f t="shared" si="38"/>
        <v>0</v>
      </c>
      <c r="DB37" s="20">
        <f t="shared" si="39"/>
        <v>0</v>
      </c>
      <c r="DC37" s="20">
        <f t="shared" si="40"/>
        <v>0</v>
      </c>
      <c r="DD37" s="20">
        <f t="shared" si="40"/>
        <v>0</v>
      </c>
      <c r="DE37" s="20">
        <f t="shared" si="41"/>
        <v>0</v>
      </c>
      <c r="DF37" s="19"/>
      <c r="DG37" s="19"/>
      <c r="DH37" s="20">
        <f t="shared" si="42"/>
        <v>0</v>
      </c>
      <c r="DI37" s="19"/>
      <c r="DJ37" s="19"/>
      <c r="DK37" s="20">
        <f t="shared" si="43"/>
        <v>0</v>
      </c>
      <c r="DL37" s="20">
        <f t="shared" si="44"/>
        <v>0</v>
      </c>
      <c r="DM37" s="20">
        <f t="shared" si="44"/>
        <v>0</v>
      </c>
      <c r="DN37" s="20">
        <f t="shared" si="45"/>
        <v>0</v>
      </c>
      <c r="DO37" s="19"/>
      <c r="DP37" s="19"/>
      <c r="DQ37" s="20">
        <f t="shared" si="46"/>
        <v>0</v>
      </c>
      <c r="DR37" s="19"/>
      <c r="DS37" s="19"/>
      <c r="DT37" s="20">
        <f t="shared" si="47"/>
        <v>0</v>
      </c>
      <c r="DU37" s="20">
        <f t="shared" si="48"/>
        <v>0</v>
      </c>
      <c r="DV37" s="20">
        <f t="shared" si="48"/>
        <v>0</v>
      </c>
      <c r="DW37" s="20">
        <f t="shared" si="49"/>
        <v>0</v>
      </c>
      <c r="DX37" s="20">
        <f t="shared" si="50"/>
        <v>0</v>
      </c>
      <c r="DY37" s="20">
        <f t="shared" si="50"/>
        <v>0</v>
      </c>
      <c r="DZ37" s="20">
        <f t="shared" si="51"/>
        <v>0</v>
      </c>
      <c r="EA37" s="19"/>
      <c r="EB37" s="19"/>
      <c r="EC37" s="20">
        <f t="shared" si="52"/>
        <v>0</v>
      </c>
      <c r="ED37" s="19"/>
      <c r="EE37" s="19"/>
      <c r="EF37" s="20">
        <f t="shared" si="53"/>
        <v>0</v>
      </c>
      <c r="EG37" s="19"/>
      <c r="EH37" s="19"/>
      <c r="EI37" s="20">
        <f t="shared" si="54"/>
        <v>0</v>
      </c>
      <c r="EJ37" s="19"/>
      <c r="EK37" s="19"/>
      <c r="EL37" s="20">
        <f t="shared" si="55"/>
        <v>0</v>
      </c>
      <c r="EM37" s="20">
        <f t="shared" si="56"/>
        <v>0</v>
      </c>
      <c r="EN37" s="20">
        <f t="shared" si="56"/>
        <v>0</v>
      </c>
      <c r="EO37" s="20">
        <f t="shared" si="57"/>
        <v>0</v>
      </c>
      <c r="EP37" s="19"/>
      <c r="EQ37" s="19"/>
      <c r="ER37" s="20">
        <f t="shared" si="58"/>
        <v>0</v>
      </c>
      <c r="ES37" s="19"/>
      <c r="ET37" s="19"/>
      <c r="EU37" s="20">
        <f t="shared" si="59"/>
        <v>0</v>
      </c>
      <c r="EV37" s="19"/>
      <c r="EW37" s="19"/>
      <c r="EX37" s="20">
        <f t="shared" si="60"/>
        <v>0</v>
      </c>
      <c r="EY37" s="19"/>
      <c r="EZ37" s="19"/>
      <c r="FA37" s="20">
        <f t="shared" si="61"/>
        <v>0</v>
      </c>
      <c r="FB37" s="20">
        <f t="shared" si="62"/>
        <v>0</v>
      </c>
      <c r="FC37" s="20">
        <f t="shared" si="62"/>
        <v>0</v>
      </c>
      <c r="FD37" s="20">
        <f t="shared" si="63"/>
        <v>0</v>
      </c>
      <c r="FE37" s="19"/>
      <c r="FF37" s="19"/>
      <c r="FG37" s="20">
        <f t="shared" si="64"/>
        <v>0</v>
      </c>
      <c r="FH37" s="19"/>
      <c r="FI37" s="19"/>
      <c r="FJ37" s="20">
        <f t="shared" si="65"/>
        <v>0</v>
      </c>
      <c r="FK37" s="19"/>
      <c r="FL37" s="19"/>
      <c r="FM37" s="20">
        <f t="shared" si="66"/>
        <v>0</v>
      </c>
      <c r="FN37" s="20">
        <f t="shared" si="67"/>
        <v>0</v>
      </c>
      <c r="FO37" s="20">
        <f t="shared" si="67"/>
        <v>0</v>
      </c>
      <c r="FP37" s="20">
        <f t="shared" si="68"/>
        <v>0</v>
      </c>
      <c r="FQ37" s="19"/>
      <c r="FR37" s="19"/>
      <c r="FS37" s="20">
        <f t="shared" si="69"/>
        <v>0</v>
      </c>
      <c r="FT37" s="19"/>
      <c r="FU37" s="19"/>
      <c r="FV37" s="20">
        <f t="shared" si="70"/>
        <v>0</v>
      </c>
      <c r="FW37" s="19"/>
      <c r="FX37" s="19"/>
      <c r="FY37" s="20">
        <f t="shared" si="71"/>
        <v>0</v>
      </c>
      <c r="FZ37" s="20">
        <f t="shared" si="72"/>
        <v>0</v>
      </c>
      <c r="GA37" s="20">
        <f t="shared" si="72"/>
        <v>0</v>
      </c>
      <c r="GB37" s="20">
        <f t="shared" si="73"/>
        <v>0</v>
      </c>
      <c r="GC37" s="19"/>
      <c r="GD37" s="19"/>
      <c r="GE37" s="20">
        <f t="shared" si="74"/>
        <v>0</v>
      </c>
      <c r="GF37" s="19"/>
      <c r="GG37" s="19"/>
      <c r="GH37" s="20">
        <f t="shared" si="75"/>
        <v>0</v>
      </c>
      <c r="GI37" s="19"/>
      <c r="GJ37" s="19"/>
      <c r="GK37" s="20">
        <f t="shared" si="76"/>
        <v>0</v>
      </c>
      <c r="GL37" s="19"/>
      <c r="GM37" s="19"/>
      <c r="GN37" s="20">
        <f t="shared" si="77"/>
        <v>0</v>
      </c>
      <c r="GO37" s="20">
        <f t="shared" si="78"/>
        <v>0</v>
      </c>
      <c r="GP37" s="20">
        <f t="shared" si="78"/>
        <v>0</v>
      </c>
      <c r="GQ37" s="20">
        <f t="shared" si="79"/>
        <v>0</v>
      </c>
      <c r="GR37" s="19"/>
      <c r="GS37" s="19"/>
      <c r="GT37" s="20">
        <f t="shared" si="80"/>
        <v>0</v>
      </c>
      <c r="GU37" s="19"/>
      <c r="GV37" s="19"/>
      <c r="GW37" s="20">
        <f t="shared" si="81"/>
        <v>0</v>
      </c>
      <c r="GX37" s="20">
        <f t="shared" si="82"/>
        <v>0</v>
      </c>
      <c r="GY37" s="20">
        <f t="shared" si="82"/>
        <v>0</v>
      </c>
      <c r="GZ37" s="20">
        <f t="shared" si="83"/>
        <v>0</v>
      </c>
      <c r="HA37" s="19"/>
      <c r="HB37" s="19"/>
      <c r="HC37" s="20">
        <f t="shared" si="84"/>
        <v>0</v>
      </c>
      <c r="HD37" s="19"/>
      <c r="HE37" s="19"/>
      <c r="HF37" s="20">
        <f t="shared" si="85"/>
        <v>0</v>
      </c>
      <c r="HG37" s="19"/>
      <c r="HH37" s="19"/>
      <c r="HI37" s="20">
        <f t="shared" si="86"/>
        <v>0</v>
      </c>
      <c r="HJ37" s="19"/>
      <c r="HK37" s="19"/>
      <c r="HL37" s="20">
        <f t="shared" si="87"/>
        <v>0</v>
      </c>
      <c r="HM37" s="20">
        <f t="shared" si="88"/>
        <v>0</v>
      </c>
      <c r="HN37" s="20">
        <f t="shared" si="88"/>
        <v>0</v>
      </c>
      <c r="HO37" s="20">
        <f t="shared" si="89"/>
        <v>0</v>
      </c>
      <c r="HP37" s="19"/>
      <c r="HQ37" s="19"/>
      <c r="HR37" s="20">
        <f t="shared" si="90"/>
        <v>0</v>
      </c>
      <c r="HS37" s="19"/>
      <c r="HT37" s="19"/>
      <c r="HU37" s="20">
        <f t="shared" si="91"/>
        <v>0</v>
      </c>
      <c r="HV37" s="19"/>
      <c r="HW37" s="19"/>
      <c r="HX37" s="20">
        <f t="shared" si="92"/>
        <v>0</v>
      </c>
      <c r="HY37" s="19"/>
      <c r="HZ37" s="19"/>
      <c r="IA37" s="20">
        <f t="shared" si="93"/>
        <v>0</v>
      </c>
      <c r="IB37" s="20">
        <f t="shared" si="94"/>
        <v>0</v>
      </c>
      <c r="IC37" s="20">
        <f t="shared" si="94"/>
        <v>0</v>
      </c>
      <c r="ID37" s="20">
        <f t="shared" si="95"/>
        <v>0</v>
      </c>
      <c r="IE37" s="20">
        <f t="shared" si="96"/>
        <v>0</v>
      </c>
      <c r="IF37" s="20">
        <f t="shared" si="96"/>
        <v>0</v>
      </c>
      <c r="IG37" s="20">
        <f t="shared" si="97"/>
        <v>0</v>
      </c>
      <c r="IH37" s="19"/>
      <c r="II37" s="19"/>
      <c r="IJ37" s="20">
        <f t="shared" si="98"/>
        <v>0</v>
      </c>
      <c r="IK37" s="19"/>
      <c r="IL37" s="19"/>
      <c r="IM37" s="20">
        <f t="shared" si="99"/>
        <v>0</v>
      </c>
      <c r="IN37" s="19"/>
      <c r="IO37" s="19"/>
      <c r="IP37" s="20">
        <f t="shared" si="100"/>
        <v>0</v>
      </c>
      <c r="IQ37" s="20">
        <f t="shared" si="101"/>
        <v>0</v>
      </c>
      <c r="IR37" s="20">
        <f t="shared" si="101"/>
        <v>0</v>
      </c>
      <c r="IS37" s="20">
        <f t="shared" si="102"/>
        <v>0</v>
      </c>
      <c r="IT37" s="20">
        <f t="shared" si="103"/>
        <v>0</v>
      </c>
      <c r="IU37" s="20">
        <f t="shared" si="103"/>
        <v>0</v>
      </c>
      <c r="IV37" s="20">
        <f t="shared" si="104"/>
        <v>0</v>
      </c>
      <c r="IW37" s="19"/>
      <c r="IX37" s="19"/>
      <c r="IY37" s="20">
        <f t="shared" si="105"/>
        <v>0</v>
      </c>
      <c r="IZ37" s="19"/>
      <c r="JA37" s="19"/>
      <c r="JB37" s="20">
        <f t="shared" si="106"/>
        <v>0</v>
      </c>
      <c r="JC37" s="19"/>
      <c r="JD37" s="19"/>
      <c r="JE37" s="20">
        <f t="shared" si="107"/>
        <v>0</v>
      </c>
      <c r="JF37" s="20">
        <f t="shared" si="108"/>
        <v>0</v>
      </c>
      <c r="JG37" s="20">
        <f t="shared" si="108"/>
        <v>0</v>
      </c>
      <c r="JH37" s="20">
        <f t="shared" si="109"/>
        <v>0</v>
      </c>
      <c r="JI37" s="19"/>
      <c r="JJ37" s="19"/>
      <c r="JK37" s="20">
        <f t="shared" si="110"/>
        <v>0</v>
      </c>
      <c r="JL37" s="19"/>
      <c r="JM37" s="19"/>
      <c r="JN37" s="20">
        <f t="shared" si="111"/>
        <v>0</v>
      </c>
      <c r="JO37" s="19"/>
      <c r="JP37" s="19"/>
      <c r="JQ37" s="20">
        <f t="shared" si="112"/>
        <v>0</v>
      </c>
      <c r="JR37" s="20">
        <f t="shared" si="113"/>
        <v>0</v>
      </c>
      <c r="JS37" s="20">
        <f t="shared" si="113"/>
        <v>0</v>
      </c>
      <c r="JT37" s="20">
        <f t="shared" si="114"/>
        <v>0</v>
      </c>
      <c r="JU37" s="19"/>
      <c r="JV37" s="19"/>
      <c r="JW37" s="20">
        <f t="shared" si="115"/>
        <v>0</v>
      </c>
      <c r="JX37" s="19"/>
      <c r="JY37" s="19"/>
      <c r="JZ37" s="20">
        <f t="shared" si="116"/>
        <v>0</v>
      </c>
      <c r="KA37" s="20">
        <f t="shared" si="117"/>
        <v>0</v>
      </c>
      <c r="KB37" s="20">
        <f t="shared" si="117"/>
        <v>0</v>
      </c>
      <c r="KC37" s="20">
        <f t="shared" si="118"/>
        <v>0</v>
      </c>
      <c r="KD37" s="20">
        <f>150</f>
        <v>150</v>
      </c>
      <c r="KE37" s="20">
        <f>150</f>
        <v>150</v>
      </c>
      <c r="KF37" s="20">
        <f t="shared" si="119"/>
        <v>0</v>
      </c>
      <c r="KG37" s="19"/>
      <c r="KH37" s="19"/>
      <c r="KI37" s="20">
        <f t="shared" si="120"/>
        <v>0</v>
      </c>
      <c r="KJ37" s="19"/>
      <c r="KK37" s="19"/>
      <c r="KL37" s="20">
        <f t="shared" si="121"/>
        <v>0</v>
      </c>
      <c r="KM37" s="19"/>
      <c r="KN37" s="19"/>
      <c r="KO37" s="20">
        <f t="shared" si="122"/>
        <v>0</v>
      </c>
      <c r="KP37" s="19"/>
      <c r="KQ37" s="19"/>
      <c r="KR37" s="20">
        <f t="shared" si="123"/>
        <v>0</v>
      </c>
      <c r="KS37" s="20">
        <f t="shared" si="124"/>
        <v>0</v>
      </c>
      <c r="KT37" s="20">
        <f t="shared" si="124"/>
        <v>0</v>
      </c>
      <c r="KU37" s="20">
        <f t="shared" si="125"/>
        <v>0</v>
      </c>
      <c r="KV37" s="20">
        <f t="shared" si="126"/>
        <v>150</v>
      </c>
      <c r="KW37" s="20">
        <f t="shared" si="126"/>
        <v>150</v>
      </c>
      <c r="KX37" s="20">
        <f t="shared" si="127"/>
        <v>0</v>
      </c>
      <c r="KY37" s="19"/>
      <c r="KZ37" s="19"/>
      <c r="LA37" s="20">
        <f t="shared" si="128"/>
        <v>0</v>
      </c>
      <c r="LB37" s="19"/>
      <c r="LC37" s="19"/>
      <c r="LD37" s="20">
        <f t="shared" si="129"/>
        <v>0</v>
      </c>
      <c r="LE37" s="20">
        <f t="shared" si="130"/>
        <v>150</v>
      </c>
      <c r="LF37" s="20">
        <f t="shared" si="130"/>
        <v>150</v>
      </c>
      <c r="LG37" s="20">
        <f t="shared" si="131"/>
        <v>0</v>
      </c>
    </row>
    <row r="38" spans="1:319" x14ac:dyDescent="0.3">
      <c r="A38" s="27" t="s">
        <v>143</v>
      </c>
      <c r="B38" s="19"/>
      <c r="C38" s="19"/>
      <c r="D38" s="20">
        <f t="shared" si="0"/>
        <v>0</v>
      </c>
      <c r="E38" s="19"/>
      <c r="F38" s="19"/>
      <c r="G38" s="20">
        <f t="shared" si="1"/>
        <v>0</v>
      </c>
      <c r="H38" s="19"/>
      <c r="I38" s="19"/>
      <c r="J38" s="20">
        <f t="shared" si="2"/>
        <v>0</v>
      </c>
      <c r="K38" s="19"/>
      <c r="L38" s="19"/>
      <c r="M38" s="20">
        <f t="shared" si="3"/>
        <v>0</v>
      </c>
      <c r="N38" s="19"/>
      <c r="O38" s="19"/>
      <c r="P38" s="20">
        <f t="shared" si="4"/>
        <v>0</v>
      </c>
      <c r="Q38" s="19"/>
      <c r="R38" s="19"/>
      <c r="S38" s="20">
        <f t="shared" si="5"/>
        <v>0</v>
      </c>
      <c r="T38" s="19"/>
      <c r="U38" s="19"/>
      <c r="V38" s="20">
        <f t="shared" si="6"/>
        <v>0</v>
      </c>
      <c r="W38" s="19"/>
      <c r="X38" s="19"/>
      <c r="Y38" s="20">
        <f t="shared" si="7"/>
        <v>0</v>
      </c>
      <c r="Z38" s="19"/>
      <c r="AA38" s="19"/>
      <c r="AB38" s="20">
        <f t="shared" si="8"/>
        <v>0</v>
      </c>
      <c r="AC38" s="19"/>
      <c r="AD38" s="19"/>
      <c r="AE38" s="20">
        <f t="shared" si="9"/>
        <v>0</v>
      </c>
      <c r="AF38" s="19"/>
      <c r="AG38" s="19"/>
      <c r="AH38" s="20">
        <f t="shared" si="10"/>
        <v>0</v>
      </c>
      <c r="AI38" s="19"/>
      <c r="AJ38" s="19"/>
      <c r="AK38" s="20">
        <f t="shared" si="11"/>
        <v>0</v>
      </c>
      <c r="AL38" s="20">
        <f t="shared" si="12"/>
        <v>0</v>
      </c>
      <c r="AM38" s="20">
        <f t="shared" si="12"/>
        <v>0</v>
      </c>
      <c r="AN38" s="20">
        <f t="shared" si="13"/>
        <v>0</v>
      </c>
      <c r="AO38" s="19"/>
      <c r="AP38" s="19"/>
      <c r="AQ38" s="20">
        <f t="shared" si="14"/>
        <v>0</v>
      </c>
      <c r="AR38" s="19"/>
      <c r="AS38" s="19"/>
      <c r="AT38" s="20">
        <f t="shared" si="15"/>
        <v>0</v>
      </c>
      <c r="AU38" s="19"/>
      <c r="AV38" s="19"/>
      <c r="AW38" s="20">
        <f t="shared" si="16"/>
        <v>0</v>
      </c>
      <c r="AX38" s="19"/>
      <c r="AY38" s="19"/>
      <c r="AZ38" s="20">
        <f t="shared" si="17"/>
        <v>0</v>
      </c>
      <c r="BA38" s="19"/>
      <c r="BB38" s="19"/>
      <c r="BC38" s="20">
        <f t="shared" si="18"/>
        <v>0</v>
      </c>
      <c r="BD38" s="19"/>
      <c r="BE38" s="19"/>
      <c r="BF38" s="20">
        <f t="shared" si="19"/>
        <v>0</v>
      </c>
      <c r="BG38" s="20">
        <f t="shared" si="20"/>
        <v>0</v>
      </c>
      <c r="BH38" s="20">
        <f t="shared" si="20"/>
        <v>0</v>
      </c>
      <c r="BI38" s="20">
        <f t="shared" si="21"/>
        <v>0</v>
      </c>
      <c r="BJ38" s="19"/>
      <c r="BK38" s="19"/>
      <c r="BL38" s="20">
        <f t="shared" si="22"/>
        <v>0</v>
      </c>
      <c r="BM38" s="19"/>
      <c r="BN38" s="19"/>
      <c r="BO38" s="20">
        <f t="shared" si="23"/>
        <v>0</v>
      </c>
      <c r="BP38" s="19"/>
      <c r="BQ38" s="19"/>
      <c r="BR38" s="20">
        <f t="shared" si="24"/>
        <v>0</v>
      </c>
      <c r="BS38" s="19"/>
      <c r="BT38" s="19"/>
      <c r="BU38" s="20">
        <f t="shared" si="25"/>
        <v>0</v>
      </c>
      <c r="BV38" s="19"/>
      <c r="BW38" s="19"/>
      <c r="BX38" s="20">
        <f t="shared" si="26"/>
        <v>0</v>
      </c>
      <c r="BY38" s="19"/>
      <c r="BZ38" s="19"/>
      <c r="CA38" s="20">
        <f t="shared" si="27"/>
        <v>0</v>
      </c>
      <c r="CB38" s="20">
        <f t="shared" si="28"/>
        <v>0</v>
      </c>
      <c r="CC38" s="20">
        <f t="shared" si="28"/>
        <v>0</v>
      </c>
      <c r="CD38" s="20">
        <f t="shared" si="29"/>
        <v>0</v>
      </c>
      <c r="CE38" s="19"/>
      <c r="CF38" s="19"/>
      <c r="CG38" s="20">
        <f t="shared" si="30"/>
        <v>0</v>
      </c>
      <c r="CH38" s="19"/>
      <c r="CI38" s="19"/>
      <c r="CJ38" s="20">
        <f t="shared" si="31"/>
        <v>0</v>
      </c>
      <c r="CK38" s="19"/>
      <c r="CL38" s="19"/>
      <c r="CM38" s="20">
        <f t="shared" si="32"/>
        <v>0</v>
      </c>
      <c r="CN38" s="20">
        <f t="shared" si="33"/>
        <v>0</v>
      </c>
      <c r="CO38" s="20">
        <f t="shared" si="33"/>
        <v>0</v>
      </c>
      <c r="CP38" s="20">
        <f t="shared" si="34"/>
        <v>0</v>
      </c>
      <c r="CQ38" s="19"/>
      <c r="CR38" s="19"/>
      <c r="CS38" s="20">
        <f t="shared" si="35"/>
        <v>0</v>
      </c>
      <c r="CT38" s="19"/>
      <c r="CU38" s="19"/>
      <c r="CV38" s="20">
        <f t="shared" si="36"/>
        <v>0</v>
      </c>
      <c r="CW38" s="19"/>
      <c r="CX38" s="19"/>
      <c r="CY38" s="20">
        <f t="shared" si="37"/>
        <v>0</v>
      </c>
      <c r="CZ38" s="20">
        <f t="shared" si="38"/>
        <v>0</v>
      </c>
      <c r="DA38" s="20">
        <f t="shared" si="38"/>
        <v>0</v>
      </c>
      <c r="DB38" s="20">
        <f t="shared" si="39"/>
        <v>0</v>
      </c>
      <c r="DC38" s="20">
        <f t="shared" si="40"/>
        <v>0</v>
      </c>
      <c r="DD38" s="20">
        <f t="shared" si="40"/>
        <v>0</v>
      </c>
      <c r="DE38" s="20">
        <f t="shared" si="41"/>
        <v>0</v>
      </c>
      <c r="DF38" s="19"/>
      <c r="DG38" s="19"/>
      <c r="DH38" s="20">
        <f t="shared" si="42"/>
        <v>0</v>
      </c>
      <c r="DI38" s="19"/>
      <c r="DJ38" s="19"/>
      <c r="DK38" s="20">
        <f t="shared" si="43"/>
        <v>0</v>
      </c>
      <c r="DL38" s="20">
        <f t="shared" si="44"/>
        <v>0</v>
      </c>
      <c r="DM38" s="20">
        <f t="shared" si="44"/>
        <v>0</v>
      </c>
      <c r="DN38" s="20">
        <f t="shared" si="45"/>
        <v>0</v>
      </c>
      <c r="DO38" s="19"/>
      <c r="DP38" s="19"/>
      <c r="DQ38" s="20">
        <f t="shared" si="46"/>
        <v>0</v>
      </c>
      <c r="DR38" s="19"/>
      <c r="DS38" s="19"/>
      <c r="DT38" s="20">
        <f t="shared" si="47"/>
        <v>0</v>
      </c>
      <c r="DU38" s="20">
        <f t="shared" si="48"/>
        <v>0</v>
      </c>
      <c r="DV38" s="20">
        <f t="shared" si="48"/>
        <v>0</v>
      </c>
      <c r="DW38" s="20">
        <f t="shared" si="49"/>
        <v>0</v>
      </c>
      <c r="DX38" s="20">
        <f t="shared" si="50"/>
        <v>0</v>
      </c>
      <c r="DY38" s="20">
        <f t="shared" si="50"/>
        <v>0</v>
      </c>
      <c r="DZ38" s="20">
        <f t="shared" si="51"/>
        <v>0</v>
      </c>
      <c r="EA38" s="19"/>
      <c r="EB38" s="19"/>
      <c r="EC38" s="20">
        <f t="shared" si="52"/>
        <v>0</v>
      </c>
      <c r="ED38" s="19"/>
      <c r="EE38" s="19"/>
      <c r="EF38" s="20">
        <f t="shared" si="53"/>
        <v>0</v>
      </c>
      <c r="EG38" s="19"/>
      <c r="EH38" s="19"/>
      <c r="EI38" s="20">
        <f t="shared" si="54"/>
        <v>0</v>
      </c>
      <c r="EJ38" s="19"/>
      <c r="EK38" s="19"/>
      <c r="EL38" s="20">
        <f t="shared" si="55"/>
        <v>0</v>
      </c>
      <c r="EM38" s="20">
        <f t="shared" si="56"/>
        <v>0</v>
      </c>
      <c r="EN38" s="20">
        <f t="shared" si="56"/>
        <v>0</v>
      </c>
      <c r="EO38" s="20">
        <f t="shared" si="57"/>
        <v>0</v>
      </c>
      <c r="EP38" s="19"/>
      <c r="EQ38" s="19"/>
      <c r="ER38" s="20">
        <f t="shared" si="58"/>
        <v>0</v>
      </c>
      <c r="ES38" s="19"/>
      <c r="ET38" s="19"/>
      <c r="EU38" s="20">
        <f t="shared" si="59"/>
        <v>0</v>
      </c>
      <c r="EV38" s="19"/>
      <c r="EW38" s="19"/>
      <c r="EX38" s="20">
        <f t="shared" si="60"/>
        <v>0</v>
      </c>
      <c r="EY38" s="19"/>
      <c r="EZ38" s="19"/>
      <c r="FA38" s="20">
        <f t="shared" si="61"/>
        <v>0</v>
      </c>
      <c r="FB38" s="20">
        <f t="shared" si="62"/>
        <v>0</v>
      </c>
      <c r="FC38" s="20">
        <f t="shared" si="62"/>
        <v>0</v>
      </c>
      <c r="FD38" s="20">
        <f t="shared" si="63"/>
        <v>0</v>
      </c>
      <c r="FE38" s="19"/>
      <c r="FF38" s="19"/>
      <c r="FG38" s="20">
        <f t="shared" si="64"/>
        <v>0</v>
      </c>
      <c r="FH38" s="20">
        <f>10252.54</f>
        <v>10252.540000000001</v>
      </c>
      <c r="FI38" s="20">
        <f>13666.67</f>
        <v>13666.67</v>
      </c>
      <c r="FJ38" s="20">
        <f t="shared" si="65"/>
        <v>-3414.1299999999992</v>
      </c>
      <c r="FK38" s="19"/>
      <c r="FL38" s="19"/>
      <c r="FM38" s="20">
        <f t="shared" si="66"/>
        <v>0</v>
      </c>
      <c r="FN38" s="20">
        <f t="shared" si="67"/>
        <v>10252.540000000001</v>
      </c>
      <c r="FO38" s="20">
        <f t="shared" si="67"/>
        <v>13666.67</v>
      </c>
      <c r="FP38" s="20">
        <f t="shared" si="68"/>
        <v>-3414.1299999999992</v>
      </c>
      <c r="FQ38" s="19"/>
      <c r="FR38" s="19"/>
      <c r="FS38" s="20">
        <f t="shared" si="69"/>
        <v>0</v>
      </c>
      <c r="FT38" s="19"/>
      <c r="FU38" s="19"/>
      <c r="FV38" s="20">
        <f t="shared" si="70"/>
        <v>0</v>
      </c>
      <c r="FW38" s="19"/>
      <c r="FX38" s="19"/>
      <c r="FY38" s="20">
        <f t="shared" si="71"/>
        <v>0</v>
      </c>
      <c r="FZ38" s="20">
        <f t="shared" si="72"/>
        <v>0</v>
      </c>
      <c r="GA38" s="20">
        <f t="shared" si="72"/>
        <v>0</v>
      </c>
      <c r="GB38" s="20">
        <f t="shared" si="73"/>
        <v>0</v>
      </c>
      <c r="GC38" s="19"/>
      <c r="GD38" s="19"/>
      <c r="GE38" s="20">
        <f t="shared" si="74"/>
        <v>0</v>
      </c>
      <c r="GF38" s="19"/>
      <c r="GG38" s="19"/>
      <c r="GH38" s="20">
        <f t="shared" si="75"/>
        <v>0</v>
      </c>
      <c r="GI38" s="19"/>
      <c r="GJ38" s="19"/>
      <c r="GK38" s="20">
        <f t="shared" si="76"/>
        <v>0</v>
      </c>
      <c r="GL38" s="19"/>
      <c r="GM38" s="19"/>
      <c r="GN38" s="20">
        <f t="shared" si="77"/>
        <v>0</v>
      </c>
      <c r="GO38" s="20">
        <f t="shared" si="78"/>
        <v>0</v>
      </c>
      <c r="GP38" s="20">
        <f t="shared" si="78"/>
        <v>0</v>
      </c>
      <c r="GQ38" s="20">
        <f t="shared" si="79"/>
        <v>0</v>
      </c>
      <c r="GR38" s="19"/>
      <c r="GS38" s="19"/>
      <c r="GT38" s="20">
        <f t="shared" si="80"/>
        <v>0</v>
      </c>
      <c r="GU38" s="19"/>
      <c r="GV38" s="19"/>
      <c r="GW38" s="20">
        <f t="shared" si="81"/>
        <v>0</v>
      </c>
      <c r="GX38" s="20">
        <f t="shared" si="82"/>
        <v>10252.540000000001</v>
      </c>
      <c r="GY38" s="20">
        <f t="shared" si="82"/>
        <v>13666.67</v>
      </c>
      <c r="GZ38" s="20">
        <f t="shared" si="83"/>
        <v>-3414.1299999999992</v>
      </c>
      <c r="HA38" s="19"/>
      <c r="HB38" s="19"/>
      <c r="HC38" s="20">
        <f t="shared" si="84"/>
        <v>0</v>
      </c>
      <c r="HD38" s="19"/>
      <c r="HE38" s="19"/>
      <c r="HF38" s="20">
        <f t="shared" si="85"/>
        <v>0</v>
      </c>
      <c r="HG38" s="19"/>
      <c r="HH38" s="19"/>
      <c r="HI38" s="20">
        <f t="shared" si="86"/>
        <v>0</v>
      </c>
      <c r="HJ38" s="19"/>
      <c r="HK38" s="19"/>
      <c r="HL38" s="20">
        <f t="shared" si="87"/>
        <v>0</v>
      </c>
      <c r="HM38" s="20">
        <f t="shared" si="88"/>
        <v>0</v>
      </c>
      <c r="HN38" s="20">
        <f t="shared" si="88"/>
        <v>0</v>
      </c>
      <c r="HO38" s="20">
        <f t="shared" si="89"/>
        <v>0</v>
      </c>
      <c r="HP38" s="19"/>
      <c r="HQ38" s="19"/>
      <c r="HR38" s="20">
        <f t="shared" si="90"/>
        <v>0</v>
      </c>
      <c r="HS38" s="19"/>
      <c r="HT38" s="19"/>
      <c r="HU38" s="20">
        <f t="shared" si="91"/>
        <v>0</v>
      </c>
      <c r="HV38" s="19"/>
      <c r="HW38" s="19"/>
      <c r="HX38" s="20">
        <f t="shared" si="92"/>
        <v>0</v>
      </c>
      <c r="HY38" s="19"/>
      <c r="HZ38" s="19"/>
      <c r="IA38" s="20">
        <f t="shared" si="93"/>
        <v>0</v>
      </c>
      <c r="IB38" s="20">
        <f t="shared" si="94"/>
        <v>0</v>
      </c>
      <c r="IC38" s="20">
        <f t="shared" si="94"/>
        <v>0</v>
      </c>
      <c r="ID38" s="20">
        <f t="shared" si="95"/>
        <v>0</v>
      </c>
      <c r="IE38" s="20">
        <f t="shared" si="96"/>
        <v>0</v>
      </c>
      <c r="IF38" s="20">
        <f t="shared" si="96"/>
        <v>0</v>
      </c>
      <c r="IG38" s="20">
        <f t="shared" si="97"/>
        <v>0</v>
      </c>
      <c r="IH38" s="19"/>
      <c r="II38" s="19"/>
      <c r="IJ38" s="20">
        <f t="shared" si="98"/>
        <v>0</v>
      </c>
      <c r="IK38" s="19"/>
      <c r="IL38" s="19"/>
      <c r="IM38" s="20">
        <f t="shared" si="99"/>
        <v>0</v>
      </c>
      <c r="IN38" s="19"/>
      <c r="IO38" s="19"/>
      <c r="IP38" s="20">
        <f t="shared" si="100"/>
        <v>0</v>
      </c>
      <c r="IQ38" s="20">
        <f t="shared" si="101"/>
        <v>0</v>
      </c>
      <c r="IR38" s="20">
        <f t="shared" si="101"/>
        <v>0</v>
      </c>
      <c r="IS38" s="20">
        <f t="shared" si="102"/>
        <v>0</v>
      </c>
      <c r="IT38" s="20">
        <f t="shared" si="103"/>
        <v>0</v>
      </c>
      <c r="IU38" s="20">
        <f t="shared" si="103"/>
        <v>0</v>
      </c>
      <c r="IV38" s="20">
        <f t="shared" si="104"/>
        <v>0</v>
      </c>
      <c r="IW38" s="19"/>
      <c r="IX38" s="19"/>
      <c r="IY38" s="20">
        <f t="shared" si="105"/>
        <v>0</v>
      </c>
      <c r="IZ38" s="19"/>
      <c r="JA38" s="19"/>
      <c r="JB38" s="20">
        <f t="shared" si="106"/>
        <v>0</v>
      </c>
      <c r="JC38" s="19"/>
      <c r="JD38" s="19"/>
      <c r="JE38" s="20">
        <f t="shared" si="107"/>
        <v>0</v>
      </c>
      <c r="JF38" s="20">
        <f t="shared" si="108"/>
        <v>0</v>
      </c>
      <c r="JG38" s="20">
        <f t="shared" si="108"/>
        <v>0</v>
      </c>
      <c r="JH38" s="20">
        <f t="shared" si="109"/>
        <v>0</v>
      </c>
      <c r="JI38" s="19"/>
      <c r="JJ38" s="19"/>
      <c r="JK38" s="20">
        <f t="shared" si="110"/>
        <v>0</v>
      </c>
      <c r="JL38" s="19"/>
      <c r="JM38" s="19"/>
      <c r="JN38" s="20">
        <f t="shared" si="111"/>
        <v>0</v>
      </c>
      <c r="JO38" s="19"/>
      <c r="JP38" s="19"/>
      <c r="JQ38" s="20">
        <f t="shared" si="112"/>
        <v>0</v>
      </c>
      <c r="JR38" s="20">
        <f t="shared" si="113"/>
        <v>0</v>
      </c>
      <c r="JS38" s="20">
        <f t="shared" si="113"/>
        <v>0</v>
      </c>
      <c r="JT38" s="20">
        <f t="shared" si="114"/>
        <v>0</v>
      </c>
      <c r="JU38" s="19"/>
      <c r="JV38" s="19"/>
      <c r="JW38" s="20">
        <f t="shared" si="115"/>
        <v>0</v>
      </c>
      <c r="JX38" s="19"/>
      <c r="JY38" s="19"/>
      <c r="JZ38" s="20">
        <f t="shared" si="116"/>
        <v>0</v>
      </c>
      <c r="KA38" s="20">
        <f t="shared" si="117"/>
        <v>0</v>
      </c>
      <c r="KB38" s="20">
        <f t="shared" si="117"/>
        <v>0</v>
      </c>
      <c r="KC38" s="20">
        <f t="shared" si="118"/>
        <v>0</v>
      </c>
      <c r="KD38" s="19"/>
      <c r="KE38" s="19"/>
      <c r="KF38" s="20">
        <f t="shared" si="119"/>
        <v>0</v>
      </c>
      <c r="KG38" s="19"/>
      <c r="KH38" s="19"/>
      <c r="KI38" s="20">
        <f t="shared" si="120"/>
        <v>0</v>
      </c>
      <c r="KJ38" s="19"/>
      <c r="KK38" s="19"/>
      <c r="KL38" s="20">
        <f t="shared" si="121"/>
        <v>0</v>
      </c>
      <c r="KM38" s="19"/>
      <c r="KN38" s="19"/>
      <c r="KO38" s="20">
        <f t="shared" si="122"/>
        <v>0</v>
      </c>
      <c r="KP38" s="19"/>
      <c r="KQ38" s="19"/>
      <c r="KR38" s="20">
        <f t="shared" si="123"/>
        <v>0</v>
      </c>
      <c r="KS38" s="20">
        <f t="shared" si="124"/>
        <v>0</v>
      </c>
      <c r="KT38" s="20">
        <f t="shared" si="124"/>
        <v>0</v>
      </c>
      <c r="KU38" s="20">
        <f t="shared" si="125"/>
        <v>0</v>
      </c>
      <c r="KV38" s="20">
        <f t="shared" si="126"/>
        <v>0</v>
      </c>
      <c r="KW38" s="20">
        <f t="shared" si="126"/>
        <v>0</v>
      </c>
      <c r="KX38" s="20">
        <f t="shared" si="127"/>
        <v>0</v>
      </c>
      <c r="KY38" s="19"/>
      <c r="KZ38" s="19"/>
      <c r="LA38" s="20">
        <f t="shared" si="128"/>
        <v>0</v>
      </c>
      <c r="LB38" s="19"/>
      <c r="LC38" s="19"/>
      <c r="LD38" s="20">
        <f t="shared" si="129"/>
        <v>0</v>
      </c>
      <c r="LE38" s="20">
        <f t="shared" si="130"/>
        <v>10252.540000000001</v>
      </c>
      <c r="LF38" s="20">
        <f t="shared" si="130"/>
        <v>13666.67</v>
      </c>
      <c r="LG38" s="20">
        <f t="shared" si="131"/>
        <v>-3414.1299999999992</v>
      </c>
    </row>
    <row r="39" spans="1:319" x14ac:dyDescent="0.3">
      <c r="A39" s="27" t="s">
        <v>144</v>
      </c>
      <c r="B39" s="19"/>
      <c r="C39" s="19"/>
      <c r="D39" s="20">
        <f t="shared" si="0"/>
        <v>0</v>
      </c>
      <c r="E39" s="19"/>
      <c r="F39" s="20">
        <f>0</f>
        <v>0</v>
      </c>
      <c r="G39" s="20">
        <f t="shared" si="1"/>
        <v>0</v>
      </c>
      <c r="H39" s="19"/>
      <c r="I39" s="19"/>
      <c r="J39" s="20">
        <f t="shared" si="2"/>
        <v>0</v>
      </c>
      <c r="K39" s="19"/>
      <c r="L39" s="19"/>
      <c r="M39" s="20">
        <f t="shared" si="3"/>
        <v>0</v>
      </c>
      <c r="N39" s="19"/>
      <c r="O39" s="19"/>
      <c r="P39" s="20">
        <f t="shared" si="4"/>
        <v>0</v>
      </c>
      <c r="Q39" s="19"/>
      <c r="R39" s="19"/>
      <c r="S39" s="20">
        <f t="shared" si="5"/>
        <v>0</v>
      </c>
      <c r="T39" s="19"/>
      <c r="U39" s="19"/>
      <c r="V39" s="20">
        <f t="shared" si="6"/>
        <v>0</v>
      </c>
      <c r="W39" s="19"/>
      <c r="X39" s="19"/>
      <c r="Y39" s="20">
        <f t="shared" si="7"/>
        <v>0</v>
      </c>
      <c r="Z39" s="19"/>
      <c r="AA39" s="19"/>
      <c r="AB39" s="20">
        <f t="shared" si="8"/>
        <v>0</v>
      </c>
      <c r="AC39" s="19"/>
      <c r="AD39" s="19"/>
      <c r="AE39" s="20">
        <f t="shared" si="9"/>
        <v>0</v>
      </c>
      <c r="AF39" s="19"/>
      <c r="AG39" s="19"/>
      <c r="AH39" s="20">
        <f t="shared" si="10"/>
        <v>0</v>
      </c>
      <c r="AI39" s="19"/>
      <c r="AJ39" s="19"/>
      <c r="AK39" s="20">
        <f t="shared" si="11"/>
        <v>0</v>
      </c>
      <c r="AL39" s="20">
        <f t="shared" si="12"/>
        <v>0</v>
      </c>
      <c r="AM39" s="20">
        <f t="shared" si="12"/>
        <v>0</v>
      </c>
      <c r="AN39" s="20">
        <f t="shared" si="13"/>
        <v>0</v>
      </c>
      <c r="AO39" s="19"/>
      <c r="AP39" s="19"/>
      <c r="AQ39" s="20">
        <f t="shared" si="14"/>
        <v>0</v>
      </c>
      <c r="AR39" s="19"/>
      <c r="AS39" s="19"/>
      <c r="AT39" s="20">
        <f t="shared" si="15"/>
        <v>0</v>
      </c>
      <c r="AU39" s="19"/>
      <c r="AV39" s="19"/>
      <c r="AW39" s="20">
        <f t="shared" si="16"/>
        <v>0</v>
      </c>
      <c r="AX39" s="19"/>
      <c r="AY39" s="19"/>
      <c r="AZ39" s="20">
        <f t="shared" si="17"/>
        <v>0</v>
      </c>
      <c r="BA39" s="19"/>
      <c r="BB39" s="19"/>
      <c r="BC39" s="20">
        <f t="shared" si="18"/>
        <v>0</v>
      </c>
      <c r="BD39" s="19"/>
      <c r="BE39" s="19"/>
      <c r="BF39" s="20">
        <f t="shared" si="19"/>
        <v>0</v>
      </c>
      <c r="BG39" s="20">
        <f t="shared" si="20"/>
        <v>0</v>
      </c>
      <c r="BH39" s="20">
        <f t="shared" si="20"/>
        <v>0</v>
      </c>
      <c r="BI39" s="20">
        <f t="shared" si="21"/>
        <v>0</v>
      </c>
      <c r="BJ39" s="19"/>
      <c r="BK39" s="19"/>
      <c r="BL39" s="20">
        <f t="shared" si="22"/>
        <v>0</v>
      </c>
      <c r="BM39" s="19"/>
      <c r="BN39" s="19"/>
      <c r="BO39" s="20">
        <f t="shared" si="23"/>
        <v>0</v>
      </c>
      <c r="BP39" s="19"/>
      <c r="BQ39" s="19"/>
      <c r="BR39" s="20">
        <f t="shared" si="24"/>
        <v>0</v>
      </c>
      <c r="BS39" s="19"/>
      <c r="BT39" s="19"/>
      <c r="BU39" s="20">
        <f t="shared" si="25"/>
        <v>0</v>
      </c>
      <c r="BV39" s="19"/>
      <c r="BW39" s="19"/>
      <c r="BX39" s="20">
        <f t="shared" si="26"/>
        <v>0</v>
      </c>
      <c r="BY39" s="19"/>
      <c r="BZ39" s="19"/>
      <c r="CA39" s="20">
        <f t="shared" si="27"/>
        <v>0</v>
      </c>
      <c r="CB39" s="20">
        <f t="shared" si="28"/>
        <v>0</v>
      </c>
      <c r="CC39" s="20">
        <f t="shared" si="28"/>
        <v>0</v>
      </c>
      <c r="CD39" s="20">
        <f t="shared" si="29"/>
        <v>0</v>
      </c>
      <c r="CE39" s="19"/>
      <c r="CF39" s="19"/>
      <c r="CG39" s="20">
        <f t="shared" si="30"/>
        <v>0</v>
      </c>
      <c r="CH39" s="19"/>
      <c r="CI39" s="19"/>
      <c r="CJ39" s="20">
        <f t="shared" si="31"/>
        <v>0</v>
      </c>
      <c r="CK39" s="19"/>
      <c r="CL39" s="19"/>
      <c r="CM39" s="20">
        <f t="shared" si="32"/>
        <v>0</v>
      </c>
      <c r="CN39" s="20">
        <f t="shared" si="33"/>
        <v>0</v>
      </c>
      <c r="CO39" s="20">
        <f t="shared" si="33"/>
        <v>0</v>
      </c>
      <c r="CP39" s="20">
        <f t="shared" si="34"/>
        <v>0</v>
      </c>
      <c r="CQ39" s="19"/>
      <c r="CR39" s="19"/>
      <c r="CS39" s="20">
        <f t="shared" si="35"/>
        <v>0</v>
      </c>
      <c r="CT39" s="19"/>
      <c r="CU39" s="19"/>
      <c r="CV39" s="20">
        <f t="shared" si="36"/>
        <v>0</v>
      </c>
      <c r="CW39" s="19"/>
      <c r="CX39" s="19"/>
      <c r="CY39" s="20">
        <f t="shared" si="37"/>
        <v>0</v>
      </c>
      <c r="CZ39" s="20">
        <f t="shared" si="38"/>
        <v>0</v>
      </c>
      <c r="DA39" s="20">
        <f t="shared" si="38"/>
        <v>0</v>
      </c>
      <c r="DB39" s="20">
        <f t="shared" si="39"/>
        <v>0</v>
      </c>
      <c r="DC39" s="20">
        <f t="shared" si="40"/>
        <v>0</v>
      </c>
      <c r="DD39" s="20">
        <f t="shared" si="40"/>
        <v>0</v>
      </c>
      <c r="DE39" s="20">
        <f t="shared" si="41"/>
        <v>0</v>
      </c>
      <c r="DF39" s="19"/>
      <c r="DG39" s="19"/>
      <c r="DH39" s="20">
        <f t="shared" si="42"/>
        <v>0</v>
      </c>
      <c r="DI39" s="19"/>
      <c r="DJ39" s="19"/>
      <c r="DK39" s="20">
        <f t="shared" si="43"/>
        <v>0</v>
      </c>
      <c r="DL39" s="20">
        <f t="shared" si="44"/>
        <v>0</v>
      </c>
      <c r="DM39" s="20">
        <f t="shared" si="44"/>
        <v>0</v>
      </c>
      <c r="DN39" s="20">
        <f t="shared" si="45"/>
        <v>0</v>
      </c>
      <c r="DO39" s="19"/>
      <c r="DP39" s="19"/>
      <c r="DQ39" s="20">
        <f t="shared" si="46"/>
        <v>0</v>
      </c>
      <c r="DR39" s="19"/>
      <c r="DS39" s="19"/>
      <c r="DT39" s="20">
        <f t="shared" si="47"/>
        <v>0</v>
      </c>
      <c r="DU39" s="20">
        <f t="shared" si="48"/>
        <v>0</v>
      </c>
      <c r="DV39" s="20">
        <f t="shared" si="48"/>
        <v>0</v>
      </c>
      <c r="DW39" s="20">
        <f t="shared" si="49"/>
        <v>0</v>
      </c>
      <c r="DX39" s="20">
        <f t="shared" si="50"/>
        <v>0</v>
      </c>
      <c r="DY39" s="20">
        <f t="shared" si="50"/>
        <v>0</v>
      </c>
      <c r="DZ39" s="20">
        <f t="shared" si="51"/>
        <v>0</v>
      </c>
      <c r="EA39" s="19"/>
      <c r="EB39" s="19"/>
      <c r="EC39" s="20">
        <f t="shared" si="52"/>
        <v>0</v>
      </c>
      <c r="ED39" s="19"/>
      <c r="EE39" s="19"/>
      <c r="EF39" s="20">
        <f t="shared" si="53"/>
        <v>0</v>
      </c>
      <c r="EG39" s="20">
        <f>13020.81</f>
        <v>13020.81</v>
      </c>
      <c r="EH39" s="20">
        <f>27774.22</f>
        <v>27774.22</v>
      </c>
      <c r="EI39" s="20">
        <f t="shared" si="54"/>
        <v>-14753.410000000002</v>
      </c>
      <c r="EJ39" s="19"/>
      <c r="EK39" s="19"/>
      <c r="EL39" s="20">
        <f t="shared" si="55"/>
        <v>0</v>
      </c>
      <c r="EM39" s="20">
        <f t="shared" si="56"/>
        <v>13020.81</v>
      </c>
      <c r="EN39" s="20">
        <f t="shared" si="56"/>
        <v>27774.22</v>
      </c>
      <c r="EO39" s="20">
        <f t="shared" si="57"/>
        <v>-14753.410000000002</v>
      </c>
      <c r="EP39" s="19"/>
      <c r="EQ39" s="19"/>
      <c r="ER39" s="20">
        <f t="shared" si="58"/>
        <v>0</v>
      </c>
      <c r="ES39" s="19"/>
      <c r="ET39" s="19"/>
      <c r="EU39" s="20">
        <f t="shared" si="59"/>
        <v>0</v>
      </c>
      <c r="EV39" s="19"/>
      <c r="EW39" s="19"/>
      <c r="EX39" s="20">
        <f t="shared" si="60"/>
        <v>0</v>
      </c>
      <c r="EY39" s="19"/>
      <c r="EZ39" s="19"/>
      <c r="FA39" s="20">
        <f t="shared" si="61"/>
        <v>0</v>
      </c>
      <c r="FB39" s="20">
        <f t="shared" si="62"/>
        <v>0</v>
      </c>
      <c r="FC39" s="20">
        <f t="shared" si="62"/>
        <v>0</v>
      </c>
      <c r="FD39" s="20">
        <f t="shared" si="63"/>
        <v>0</v>
      </c>
      <c r="FE39" s="19"/>
      <c r="FF39" s="19"/>
      <c r="FG39" s="20">
        <f t="shared" si="64"/>
        <v>0</v>
      </c>
      <c r="FH39" s="19"/>
      <c r="FI39" s="20">
        <f>0</f>
        <v>0</v>
      </c>
      <c r="FJ39" s="20">
        <f t="shared" si="65"/>
        <v>0</v>
      </c>
      <c r="FK39" s="19"/>
      <c r="FL39" s="19"/>
      <c r="FM39" s="20">
        <f t="shared" si="66"/>
        <v>0</v>
      </c>
      <c r="FN39" s="20">
        <f t="shared" si="67"/>
        <v>0</v>
      </c>
      <c r="FO39" s="20">
        <f t="shared" si="67"/>
        <v>0</v>
      </c>
      <c r="FP39" s="20">
        <f t="shared" si="68"/>
        <v>0</v>
      </c>
      <c r="FQ39" s="19"/>
      <c r="FR39" s="19"/>
      <c r="FS39" s="20">
        <f t="shared" si="69"/>
        <v>0</v>
      </c>
      <c r="FT39" s="19"/>
      <c r="FU39" s="19"/>
      <c r="FV39" s="20">
        <f t="shared" si="70"/>
        <v>0</v>
      </c>
      <c r="FW39" s="19"/>
      <c r="FX39" s="19"/>
      <c r="FY39" s="20">
        <f t="shared" si="71"/>
        <v>0</v>
      </c>
      <c r="FZ39" s="20">
        <f t="shared" si="72"/>
        <v>0</v>
      </c>
      <c r="GA39" s="20">
        <f t="shared" si="72"/>
        <v>0</v>
      </c>
      <c r="GB39" s="20">
        <f t="shared" si="73"/>
        <v>0</v>
      </c>
      <c r="GC39" s="19"/>
      <c r="GD39" s="19"/>
      <c r="GE39" s="20">
        <f t="shared" si="74"/>
        <v>0</v>
      </c>
      <c r="GF39" s="19"/>
      <c r="GG39" s="19"/>
      <c r="GH39" s="20">
        <f t="shared" si="75"/>
        <v>0</v>
      </c>
      <c r="GI39" s="19"/>
      <c r="GJ39" s="19"/>
      <c r="GK39" s="20">
        <f t="shared" si="76"/>
        <v>0</v>
      </c>
      <c r="GL39" s="19"/>
      <c r="GM39" s="19"/>
      <c r="GN39" s="20">
        <f t="shared" si="77"/>
        <v>0</v>
      </c>
      <c r="GO39" s="20">
        <f t="shared" si="78"/>
        <v>0</v>
      </c>
      <c r="GP39" s="20">
        <f t="shared" si="78"/>
        <v>0</v>
      </c>
      <c r="GQ39" s="20">
        <f t="shared" si="79"/>
        <v>0</v>
      </c>
      <c r="GR39" s="19"/>
      <c r="GS39" s="19"/>
      <c r="GT39" s="20">
        <f t="shared" si="80"/>
        <v>0</v>
      </c>
      <c r="GU39" s="19"/>
      <c r="GV39" s="19"/>
      <c r="GW39" s="20">
        <f t="shared" si="81"/>
        <v>0</v>
      </c>
      <c r="GX39" s="20">
        <f t="shared" si="82"/>
        <v>13020.81</v>
      </c>
      <c r="GY39" s="20">
        <f t="shared" si="82"/>
        <v>27774.22</v>
      </c>
      <c r="GZ39" s="20">
        <f t="shared" si="83"/>
        <v>-14753.410000000002</v>
      </c>
      <c r="HA39" s="19"/>
      <c r="HB39" s="19"/>
      <c r="HC39" s="20">
        <f t="shared" si="84"/>
        <v>0</v>
      </c>
      <c r="HD39" s="19"/>
      <c r="HE39" s="19"/>
      <c r="HF39" s="20">
        <f t="shared" si="85"/>
        <v>0</v>
      </c>
      <c r="HG39" s="19"/>
      <c r="HH39" s="19"/>
      <c r="HI39" s="20">
        <f t="shared" si="86"/>
        <v>0</v>
      </c>
      <c r="HJ39" s="19"/>
      <c r="HK39" s="19"/>
      <c r="HL39" s="20">
        <f t="shared" si="87"/>
        <v>0</v>
      </c>
      <c r="HM39" s="20">
        <f t="shared" si="88"/>
        <v>0</v>
      </c>
      <c r="HN39" s="20">
        <f t="shared" si="88"/>
        <v>0</v>
      </c>
      <c r="HO39" s="20">
        <f t="shared" si="89"/>
        <v>0</v>
      </c>
      <c r="HP39" s="19"/>
      <c r="HQ39" s="19"/>
      <c r="HR39" s="20">
        <f t="shared" si="90"/>
        <v>0</v>
      </c>
      <c r="HS39" s="19"/>
      <c r="HT39" s="19"/>
      <c r="HU39" s="20">
        <f t="shared" si="91"/>
        <v>0</v>
      </c>
      <c r="HV39" s="19"/>
      <c r="HW39" s="19"/>
      <c r="HX39" s="20">
        <f t="shared" si="92"/>
        <v>0</v>
      </c>
      <c r="HY39" s="19"/>
      <c r="HZ39" s="19"/>
      <c r="IA39" s="20">
        <f t="shared" si="93"/>
        <v>0</v>
      </c>
      <c r="IB39" s="20">
        <f t="shared" si="94"/>
        <v>0</v>
      </c>
      <c r="IC39" s="20">
        <f t="shared" si="94"/>
        <v>0</v>
      </c>
      <c r="ID39" s="20">
        <f t="shared" si="95"/>
        <v>0</v>
      </c>
      <c r="IE39" s="20">
        <f t="shared" si="96"/>
        <v>0</v>
      </c>
      <c r="IF39" s="20">
        <f t="shared" si="96"/>
        <v>0</v>
      </c>
      <c r="IG39" s="20">
        <f t="shared" si="97"/>
        <v>0</v>
      </c>
      <c r="IH39" s="19"/>
      <c r="II39" s="19"/>
      <c r="IJ39" s="20">
        <f t="shared" si="98"/>
        <v>0</v>
      </c>
      <c r="IK39" s="19"/>
      <c r="IL39" s="19"/>
      <c r="IM39" s="20">
        <f t="shared" si="99"/>
        <v>0</v>
      </c>
      <c r="IN39" s="19"/>
      <c r="IO39" s="19"/>
      <c r="IP39" s="20">
        <f t="shared" si="100"/>
        <v>0</v>
      </c>
      <c r="IQ39" s="20">
        <f t="shared" si="101"/>
        <v>0</v>
      </c>
      <c r="IR39" s="20">
        <f t="shared" si="101"/>
        <v>0</v>
      </c>
      <c r="IS39" s="20">
        <f t="shared" si="102"/>
        <v>0</v>
      </c>
      <c r="IT39" s="20">
        <f t="shared" si="103"/>
        <v>0</v>
      </c>
      <c r="IU39" s="20">
        <f t="shared" si="103"/>
        <v>0</v>
      </c>
      <c r="IV39" s="20">
        <f t="shared" si="104"/>
        <v>0</v>
      </c>
      <c r="IW39" s="19"/>
      <c r="IX39" s="19"/>
      <c r="IY39" s="20">
        <f t="shared" si="105"/>
        <v>0</v>
      </c>
      <c r="IZ39" s="19"/>
      <c r="JA39" s="19"/>
      <c r="JB39" s="20">
        <f t="shared" si="106"/>
        <v>0</v>
      </c>
      <c r="JC39" s="19"/>
      <c r="JD39" s="19"/>
      <c r="JE39" s="20">
        <f t="shared" si="107"/>
        <v>0</v>
      </c>
      <c r="JF39" s="20">
        <f t="shared" si="108"/>
        <v>0</v>
      </c>
      <c r="JG39" s="20">
        <f t="shared" si="108"/>
        <v>0</v>
      </c>
      <c r="JH39" s="20">
        <f t="shared" si="109"/>
        <v>0</v>
      </c>
      <c r="JI39" s="19"/>
      <c r="JJ39" s="19"/>
      <c r="JK39" s="20">
        <f t="shared" si="110"/>
        <v>0</v>
      </c>
      <c r="JL39" s="19"/>
      <c r="JM39" s="19"/>
      <c r="JN39" s="20">
        <f t="shared" si="111"/>
        <v>0</v>
      </c>
      <c r="JO39" s="19"/>
      <c r="JP39" s="19"/>
      <c r="JQ39" s="20">
        <f t="shared" si="112"/>
        <v>0</v>
      </c>
      <c r="JR39" s="20">
        <f t="shared" si="113"/>
        <v>0</v>
      </c>
      <c r="JS39" s="20">
        <f t="shared" si="113"/>
        <v>0</v>
      </c>
      <c r="JT39" s="20">
        <f t="shared" si="114"/>
        <v>0</v>
      </c>
      <c r="JU39" s="19"/>
      <c r="JV39" s="19"/>
      <c r="JW39" s="20">
        <f t="shared" si="115"/>
        <v>0</v>
      </c>
      <c r="JX39" s="19"/>
      <c r="JY39" s="19"/>
      <c r="JZ39" s="20">
        <f t="shared" si="116"/>
        <v>0</v>
      </c>
      <c r="KA39" s="20">
        <f t="shared" si="117"/>
        <v>0</v>
      </c>
      <c r="KB39" s="20">
        <f t="shared" si="117"/>
        <v>0</v>
      </c>
      <c r="KC39" s="20">
        <f t="shared" si="118"/>
        <v>0</v>
      </c>
      <c r="KD39" s="19"/>
      <c r="KE39" s="19"/>
      <c r="KF39" s="20">
        <f t="shared" si="119"/>
        <v>0</v>
      </c>
      <c r="KG39" s="19"/>
      <c r="KH39" s="19"/>
      <c r="KI39" s="20">
        <f t="shared" si="120"/>
        <v>0</v>
      </c>
      <c r="KJ39" s="19"/>
      <c r="KK39" s="19"/>
      <c r="KL39" s="20">
        <f t="shared" si="121"/>
        <v>0</v>
      </c>
      <c r="KM39" s="19"/>
      <c r="KN39" s="19"/>
      <c r="KO39" s="20">
        <f t="shared" si="122"/>
        <v>0</v>
      </c>
      <c r="KP39" s="19"/>
      <c r="KQ39" s="19"/>
      <c r="KR39" s="20">
        <f t="shared" si="123"/>
        <v>0</v>
      </c>
      <c r="KS39" s="20">
        <f t="shared" si="124"/>
        <v>0</v>
      </c>
      <c r="KT39" s="20">
        <f t="shared" si="124"/>
        <v>0</v>
      </c>
      <c r="KU39" s="20">
        <f t="shared" si="125"/>
        <v>0</v>
      </c>
      <c r="KV39" s="20">
        <f t="shared" si="126"/>
        <v>0</v>
      </c>
      <c r="KW39" s="20">
        <f t="shared" si="126"/>
        <v>0</v>
      </c>
      <c r="KX39" s="20">
        <f t="shared" si="127"/>
        <v>0</v>
      </c>
      <c r="KY39" s="19"/>
      <c r="KZ39" s="19"/>
      <c r="LA39" s="20">
        <f t="shared" si="128"/>
        <v>0</v>
      </c>
      <c r="LB39" s="19"/>
      <c r="LC39" s="19"/>
      <c r="LD39" s="20">
        <f t="shared" si="129"/>
        <v>0</v>
      </c>
      <c r="LE39" s="20">
        <f t="shared" si="130"/>
        <v>13020.81</v>
      </c>
      <c r="LF39" s="20">
        <f t="shared" si="130"/>
        <v>27774.22</v>
      </c>
      <c r="LG39" s="20">
        <f t="shared" si="131"/>
        <v>-14753.410000000002</v>
      </c>
    </row>
    <row r="40" spans="1:319" x14ac:dyDescent="0.3">
      <c r="A40" s="27" t="s">
        <v>145</v>
      </c>
      <c r="B40" s="19"/>
      <c r="C40" s="19"/>
      <c r="D40" s="20">
        <f t="shared" si="0"/>
        <v>0</v>
      </c>
      <c r="E40" s="19"/>
      <c r="F40" s="19"/>
      <c r="G40" s="20">
        <f t="shared" si="1"/>
        <v>0</v>
      </c>
      <c r="H40" s="19"/>
      <c r="I40" s="19"/>
      <c r="J40" s="20">
        <f t="shared" si="2"/>
        <v>0</v>
      </c>
      <c r="K40" s="19"/>
      <c r="L40" s="19"/>
      <c r="M40" s="20">
        <f t="shared" si="3"/>
        <v>0</v>
      </c>
      <c r="N40" s="19"/>
      <c r="O40" s="19"/>
      <c r="P40" s="20">
        <f t="shared" si="4"/>
        <v>0</v>
      </c>
      <c r="Q40" s="19"/>
      <c r="R40" s="19"/>
      <c r="S40" s="20">
        <f t="shared" si="5"/>
        <v>0</v>
      </c>
      <c r="T40" s="19"/>
      <c r="U40" s="19"/>
      <c r="V40" s="20">
        <f t="shared" si="6"/>
        <v>0</v>
      </c>
      <c r="W40" s="19"/>
      <c r="X40" s="19"/>
      <c r="Y40" s="20">
        <f t="shared" si="7"/>
        <v>0</v>
      </c>
      <c r="Z40" s="19"/>
      <c r="AA40" s="19"/>
      <c r="AB40" s="20">
        <f t="shared" si="8"/>
        <v>0</v>
      </c>
      <c r="AC40" s="19"/>
      <c r="AD40" s="19"/>
      <c r="AE40" s="20">
        <f t="shared" si="9"/>
        <v>0</v>
      </c>
      <c r="AF40" s="19"/>
      <c r="AG40" s="19"/>
      <c r="AH40" s="20">
        <f t="shared" si="10"/>
        <v>0</v>
      </c>
      <c r="AI40" s="19"/>
      <c r="AJ40" s="19"/>
      <c r="AK40" s="20">
        <f t="shared" si="11"/>
        <v>0</v>
      </c>
      <c r="AL40" s="20">
        <f t="shared" ref="AL40:AM71" si="132">(((((((((H40)+(K40))+(N40))+(Q40))+(T40))+(W40))+(Z40))+(AC40))+(AF40))+(AI40)</f>
        <v>0</v>
      </c>
      <c r="AM40" s="20">
        <f t="shared" si="132"/>
        <v>0</v>
      </c>
      <c r="AN40" s="20">
        <f t="shared" si="13"/>
        <v>0</v>
      </c>
      <c r="AO40" s="19"/>
      <c r="AP40" s="19"/>
      <c r="AQ40" s="20">
        <f t="shared" si="14"/>
        <v>0</v>
      </c>
      <c r="AR40" s="19"/>
      <c r="AS40" s="19"/>
      <c r="AT40" s="20">
        <f t="shared" si="15"/>
        <v>0</v>
      </c>
      <c r="AU40" s="19"/>
      <c r="AV40" s="19"/>
      <c r="AW40" s="20">
        <f t="shared" si="16"/>
        <v>0</v>
      </c>
      <c r="AX40" s="19"/>
      <c r="AY40" s="19"/>
      <c r="AZ40" s="20">
        <f t="shared" si="17"/>
        <v>0</v>
      </c>
      <c r="BA40" s="19"/>
      <c r="BB40" s="19"/>
      <c r="BC40" s="20">
        <f t="shared" si="18"/>
        <v>0</v>
      </c>
      <c r="BD40" s="19"/>
      <c r="BE40" s="19"/>
      <c r="BF40" s="20">
        <f t="shared" si="19"/>
        <v>0</v>
      </c>
      <c r="BG40" s="20">
        <f t="shared" ref="BG40:BH71" si="133">(BA40)+(BD40)</f>
        <v>0</v>
      </c>
      <c r="BH40" s="20">
        <f t="shared" si="133"/>
        <v>0</v>
      </c>
      <c r="BI40" s="20">
        <f t="shared" si="21"/>
        <v>0</v>
      </c>
      <c r="BJ40" s="19"/>
      <c r="BK40" s="19"/>
      <c r="BL40" s="20">
        <f t="shared" si="22"/>
        <v>0</v>
      </c>
      <c r="BM40" s="19"/>
      <c r="BN40" s="19"/>
      <c r="BO40" s="20">
        <f t="shared" si="23"/>
        <v>0</v>
      </c>
      <c r="BP40" s="19"/>
      <c r="BQ40" s="19"/>
      <c r="BR40" s="20">
        <f t="shared" si="24"/>
        <v>0</v>
      </c>
      <c r="BS40" s="19"/>
      <c r="BT40" s="19"/>
      <c r="BU40" s="20">
        <f t="shared" si="25"/>
        <v>0</v>
      </c>
      <c r="BV40" s="19"/>
      <c r="BW40" s="19"/>
      <c r="BX40" s="20">
        <f t="shared" si="26"/>
        <v>0</v>
      </c>
      <c r="BY40" s="19"/>
      <c r="BZ40" s="19"/>
      <c r="CA40" s="20">
        <f t="shared" si="27"/>
        <v>0</v>
      </c>
      <c r="CB40" s="20">
        <f t="shared" ref="CB40:CC71" si="134">(((BP40)+(BS40))+(BV40))+(BY40)</f>
        <v>0</v>
      </c>
      <c r="CC40" s="20">
        <f t="shared" si="134"/>
        <v>0</v>
      </c>
      <c r="CD40" s="20">
        <f t="shared" si="29"/>
        <v>0</v>
      </c>
      <c r="CE40" s="19"/>
      <c r="CF40" s="19"/>
      <c r="CG40" s="20">
        <f t="shared" si="30"/>
        <v>0</v>
      </c>
      <c r="CH40" s="19"/>
      <c r="CI40" s="19"/>
      <c r="CJ40" s="20">
        <f t="shared" si="31"/>
        <v>0</v>
      </c>
      <c r="CK40" s="19"/>
      <c r="CL40" s="19"/>
      <c r="CM40" s="20">
        <f t="shared" si="32"/>
        <v>0</v>
      </c>
      <c r="CN40" s="20">
        <f t="shared" ref="CN40:CO71" si="135">(CH40)+(CK40)</f>
        <v>0</v>
      </c>
      <c r="CO40" s="20">
        <f t="shared" si="135"/>
        <v>0</v>
      </c>
      <c r="CP40" s="20">
        <f t="shared" si="34"/>
        <v>0</v>
      </c>
      <c r="CQ40" s="19"/>
      <c r="CR40" s="19"/>
      <c r="CS40" s="20">
        <f t="shared" si="35"/>
        <v>0</v>
      </c>
      <c r="CT40" s="19"/>
      <c r="CU40" s="19"/>
      <c r="CV40" s="20">
        <f t="shared" si="36"/>
        <v>0</v>
      </c>
      <c r="CW40" s="19"/>
      <c r="CX40" s="19"/>
      <c r="CY40" s="20">
        <f t="shared" si="37"/>
        <v>0</v>
      </c>
      <c r="CZ40" s="20">
        <f t="shared" ref="CZ40:DA71" si="136">((CQ40)+(CT40))+(CW40)</f>
        <v>0</v>
      </c>
      <c r="DA40" s="20">
        <f t="shared" si="136"/>
        <v>0</v>
      </c>
      <c r="DB40" s="20">
        <f t="shared" si="39"/>
        <v>0</v>
      </c>
      <c r="DC40" s="20">
        <f t="shared" ref="DC40:DD71" si="137">((((((((((AO40)+(AR40))+(AU40))+(AX40))+(BG40))+(BJ40))+(BM40))+(CB40))+(CE40))+(CN40))+(CZ40)</f>
        <v>0</v>
      </c>
      <c r="DD40" s="20">
        <f t="shared" si="137"/>
        <v>0</v>
      </c>
      <c r="DE40" s="20">
        <f t="shared" si="41"/>
        <v>0</v>
      </c>
      <c r="DF40" s="19"/>
      <c r="DG40" s="19"/>
      <c r="DH40" s="20">
        <f t="shared" si="42"/>
        <v>0</v>
      </c>
      <c r="DI40" s="19"/>
      <c r="DJ40" s="19"/>
      <c r="DK40" s="20">
        <f t="shared" si="43"/>
        <v>0</v>
      </c>
      <c r="DL40" s="20">
        <f t="shared" ref="DL40:DM71" si="138">(DF40)+(DI40)</f>
        <v>0</v>
      </c>
      <c r="DM40" s="20">
        <f t="shared" si="138"/>
        <v>0</v>
      </c>
      <c r="DN40" s="20">
        <f t="shared" si="45"/>
        <v>0</v>
      </c>
      <c r="DO40" s="19"/>
      <c r="DP40" s="19"/>
      <c r="DQ40" s="20">
        <f t="shared" si="46"/>
        <v>0</v>
      </c>
      <c r="DR40" s="19"/>
      <c r="DS40" s="19"/>
      <c r="DT40" s="20">
        <f t="shared" si="47"/>
        <v>0</v>
      </c>
      <c r="DU40" s="20">
        <f t="shared" ref="DU40:DV71" si="139">(DO40)+(DR40)</f>
        <v>0</v>
      </c>
      <c r="DV40" s="20">
        <f t="shared" si="139"/>
        <v>0</v>
      </c>
      <c r="DW40" s="20">
        <f t="shared" si="49"/>
        <v>0</v>
      </c>
      <c r="DX40" s="20">
        <f t="shared" ref="DX40:DY71" si="140">(((((B40)+(E40))+(AL40))+(DC40))+(DL40))+(DU40)</f>
        <v>0</v>
      </c>
      <c r="DY40" s="20">
        <f t="shared" si="140"/>
        <v>0</v>
      </c>
      <c r="DZ40" s="20">
        <f t="shared" si="51"/>
        <v>0</v>
      </c>
      <c r="EA40" s="19"/>
      <c r="EB40" s="19"/>
      <c r="EC40" s="20">
        <f t="shared" si="52"/>
        <v>0</v>
      </c>
      <c r="ED40" s="19"/>
      <c r="EE40" s="19"/>
      <c r="EF40" s="20">
        <f t="shared" si="53"/>
        <v>0</v>
      </c>
      <c r="EG40" s="19"/>
      <c r="EH40" s="19"/>
      <c r="EI40" s="20">
        <f t="shared" si="54"/>
        <v>0</v>
      </c>
      <c r="EJ40" s="19"/>
      <c r="EK40" s="19"/>
      <c r="EL40" s="20">
        <f t="shared" si="55"/>
        <v>0</v>
      </c>
      <c r="EM40" s="20">
        <f t="shared" ref="EM40:EN71" si="141">((ED40)+(EG40))+(EJ40)</f>
        <v>0</v>
      </c>
      <c r="EN40" s="20">
        <f t="shared" si="141"/>
        <v>0</v>
      </c>
      <c r="EO40" s="20">
        <f t="shared" si="57"/>
        <v>0</v>
      </c>
      <c r="EP40" s="19"/>
      <c r="EQ40" s="19"/>
      <c r="ER40" s="20">
        <f t="shared" si="58"/>
        <v>0</v>
      </c>
      <c r="ES40" s="19"/>
      <c r="ET40" s="19"/>
      <c r="EU40" s="20">
        <f t="shared" si="59"/>
        <v>0</v>
      </c>
      <c r="EV40" s="19"/>
      <c r="EW40" s="19"/>
      <c r="EX40" s="20">
        <f t="shared" si="60"/>
        <v>0</v>
      </c>
      <c r="EY40" s="19"/>
      <c r="EZ40" s="19"/>
      <c r="FA40" s="20">
        <f t="shared" si="61"/>
        <v>0</v>
      </c>
      <c r="FB40" s="20">
        <f t="shared" ref="FB40:FC71" si="142">((ES40)+(EV40))+(EY40)</f>
        <v>0</v>
      </c>
      <c r="FC40" s="20">
        <f t="shared" si="142"/>
        <v>0</v>
      </c>
      <c r="FD40" s="20">
        <f t="shared" si="63"/>
        <v>0</v>
      </c>
      <c r="FE40" s="19"/>
      <c r="FF40" s="19"/>
      <c r="FG40" s="20">
        <f t="shared" si="64"/>
        <v>0</v>
      </c>
      <c r="FH40" s="19"/>
      <c r="FI40" s="19"/>
      <c r="FJ40" s="20">
        <f t="shared" si="65"/>
        <v>0</v>
      </c>
      <c r="FK40" s="19"/>
      <c r="FL40" s="19"/>
      <c r="FM40" s="20">
        <f t="shared" si="66"/>
        <v>0</v>
      </c>
      <c r="FN40" s="20">
        <f t="shared" ref="FN40:FO71" si="143">((FE40)+(FH40))+(FK40)</f>
        <v>0</v>
      </c>
      <c r="FO40" s="20">
        <f t="shared" si="143"/>
        <v>0</v>
      </c>
      <c r="FP40" s="20">
        <f t="shared" si="68"/>
        <v>0</v>
      </c>
      <c r="FQ40" s="19"/>
      <c r="FR40" s="19"/>
      <c r="FS40" s="20">
        <f t="shared" si="69"/>
        <v>0</v>
      </c>
      <c r="FT40" s="19"/>
      <c r="FU40" s="19"/>
      <c r="FV40" s="20">
        <f t="shared" si="70"/>
        <v>0</v>
      </c>
      <c r="FW40" s="19"/>
      <c r="FX40" s="19"/>
      <c r="FY40" s="20">
        <f t="shared" si="71"/>
        <v>0</v>
      </c>
      <c r="FZ40" s="20">
        <f t="shared" ref="FZ40:GA71" si="144">((FQ40)+(FT40))+(FW40)</f>
        <v>0</v>
      </c>
      <c r="GA40" s="20">
        <f t="shared" si="144"/>
        <v>0</v>
      </c>
      <c r="GB40" s="20">
        <f t="shared" si="73"/>
        <v>0</v>
      </c>
      <c r="GC40" s="19"/>
      <c r="GD40" s="19"/>
      <c r="GE40" s="20">
        <f t="shared" si="74"/>
        <v>0</v>
      </c>
      <c r="GF40" s="19"/>
      <c r="GG40" s="19"/>
      <c r="GH40" s="20">
        <f t="shared" si="75"/>
        <v>0</v>
      </c>
      <c r="GI40" s="19"/>
      <c r="GJ40" s="19"/>
      <c r="GK40" s="20">
        <f t="shared" si="76"/>
        <v>0</v>
      </c>
      <c r="GL40" s="19"/>
      <c r="GM40" s="19"/>
      <c r="GN40" s="20">
        <f t="shared" si="77"/>
        <v>0</v>
      </c>
      <c r="GO40" s="20">
        <f t="shared" ref="GO40:GP71" si="145">((GF40)+(GI40))+(GL40)</f>
        <v>0</v>
      </c>
      <c r="GP40" s="20">
        <f t="shared" si="145"/>
        <v>0</v>
      </c>
      <c r="GQ40" s="20">
        <f t="shared" si="79"/>
        <v>0</v>
      </c>
      <c r="GR40" s="19"/>
      <c r="GS40" s="19"/>
      <c r="GT40" s="20">
        <f t="shared" si="80"/>
        <v>0</v>
      </c>
      <c r="GU40" s="19"/>
      <c r="GV40" s="19"/>
      <c r="GW40" s="20">
        <f t="shared" si="81"/>
        <v>0</v>
      </c>
      <c r="GX40" s="20">
        <f t="shared" ref="GX40:GY71" si="146">(((((((((EA40)+(EM40))+(EP40))+(FB40))+(FN40))+(FZ40))+(GC40))+(GO40))+(GR40))+(GU40)</f>
        <v>0</v>
      </c>
      <c r="GY40" s="20">
        <f t="shared" si="146"/>
        <v>0</v>
      </c>
      <c r="GZ40" s="20">
        <f t="shared" si="83"/>
        <v>0</v>
      </c>
      <c r="HA40" s="19"/>
      <c r="HB40" s="19"/>
      <c r="HC40" s="20">
        <f t="shared" si="84"/>
        <v>0</v>
      </c>
      <c r="HD40" s="19"/>
      <c r="HE40" s="19"/>
      <c r="HF40" s="20">
        <f t="shared" si="85"/>
        <v>0</v>
      </c>
      <c r="HG40" s="19"/>
      <c r="HH40" s="19"/>
      <c r="HI40" s="20">
        <f t="shared" si="86"/>
        <v>0</v>
      </c>
      <c r="HJ40" s="19"/>
      <c r="HK40" s="19"/>
      <c r="HL40" s="20">
        <f t="shared" si="87"/>
        <v>0</v>
      </c>
      <c r="HM40" s="20">
        <f t="shared" ref="HM40:HN71" si="147">(HG40)+(HJ40)</f>
        <v>0</v>
      </c>
      <c r="HN40" s="20">
        <f t="shared" si="147"/>
        <v>0</v>
      </c>
      <c r="HO40" s="20">
        <f t="shared" si="89"/>
        <v>0</v>
      </c>
      <c r="HP40" s="19"/>
      <c r="HQ40" s="19"/>
      <c r="HR40" s="20">
        <f t="shared" si="90"/>
        <v>0</v>
      </c>
      <c r="HS40" s="19"/>
      <c r="HT40" s="19"/>
      <c r="HU40" s="20">
        <f t="shared" si="91"/>
        <v>0</v>
      </c>
      <c r="HV40" s="19"/>
      <c r="HW40" s="19"/>
      <c r="HX40" s="20">
        <f t="shared" si="92"/>
        <v>0</v>
      </c>
      <c r="HY40" s="19"/>
      <c r="HZ40" s="19"/>
      <c r="IA40" s="20">
        <f t="shared" si="93"/>
        <v>0</v>
      </c>
      <c r="IB40" s="20">
        <f t="shared" ref="IB40:IC71" si="148">((HS40)+(HV40))+(HY40)</f>
        <v>0</v>
      </c>
      <c r="IC40" s="20">
        <f t="shared" si="148"/>
        <v>0</v>
      </c>
      <c r="ID40" s="20">
        <f t="shared" si="95"/>
        <v>0</v>
      </c>
      <c r="IE40" s="20">
        <f t="shared" ref="IE40:IF71" si="149">(((HD40)+(HM40))+(HP40))+(IB40)</f>
        <v>0</v>
      </c>
      <c r="IF40" s="20">
        <f t="shared" si="149"/>
        <v>0</v>
      </c>
      <c r="IG40" s="20">
        <f t="shared" si="97"/>
        <v>0</v>
      </c>
      <c r="IH40" s="19"/>
      <c r="II40" s="19"/>
      <c r="IJ40" s="20">
        <f t="shared" si="98"/>
        <v>0</v>
      </c>
      <c r="IK40" s="19"/>
      <c r="IL40" s="19"/>
      <c r="IM40" s="20">
        <f t="shared" si="99"/>
        <v>0</v>
      </c>
      <c r="IN40" s="19"/>
      <c r="IO40" s="19"/>
      <c r="IP40" s="20">
        <f t="shared" si="100"/>
        <v>0</v>
      </c>
      <c r="IQ40" s="20">
        <f t="shared" ref="IQ40:IR71" si="150">(IK40)+(IN40)</f>
        <v>0</v>
      </c>
      <c r="IR40" s="20">
        <f t="shared" si="150"/>
        <v>0</v>
      </c>
      <c r="IS40" s="20">
        <f t="shared" si="102"/>
        <v>0</v>
      </c>
      <c r="IT40" s="20">
        <f t="shared" ref="IT40:IU71" si="151">(((HA40)+(IE40))+(IH40))+(IQ40)</f>
        <v>0</v>
      </c>
      <c r="IU40" s="20">
        <f t="shared" si="151"/>
        <v>0</v>
      </c>
      <c r="IV40" s="20">
        <f t="shared" si="104"/>
        <v>0</v>
      </c>
      <c r="IW40" s="19"/>
      <c r="IX40" s="19"/>
      <c r="IY40" s="20">
        <f t="shared" si="105"/>
        <v>0</v>
      </c>
      <c r="IZ40" s="19"/>
      <c r="JA40" s="19"/>
      <c r="JB40" s="20">
        <f t="shared" si="106"/>
        <v>0</v>
      </c>
      <c r="JC40" s="19"/>
      <c r="JD40" s="19"/>
      <c r="JE40" s="20">
        <f t="shared" si="107"/>
        <v>0</v>
      </c>
      <c r="JF40" s="20">
        <f t="shared" ref="JF40:JG71" si="152">((IW40)+(IZ40))+(JC40)</f>
        <v>0</v>
      </c>
      <c r="JG40" s="20">
        <f t="shared" si="152"/>
        <v>0</v>
      </c>
      <c r="JH40" s="20">
        <f t="shared" si="109"/>
        <v>0</v>
      </c>
      <c r="JI40" s="19"/>
      <c r="JJ40" s="19"/>
      <c r="JK40" s="20">
        <f t="shared" si="110"/>
        <v>0</v>
      </c>
      <c r="JL40" s="19"/>
      <c r="JM40" s="20">
        <f>176466.72</f>
        <v>176466.72</v>
      </c>
      <c r="JN40" s="20">
        <f t="shared" si="111"/>
        <v>-176466.72</v>
      </c>
      <c r="JO40" s="20">
        <f>141561.75</f>
        <v>141561.75</v>
      </c>
      <c r="JP40" s="19"/>
      <c r="JQ40" s="20">
        <f t="shared" si="112"/>
        <v>141561.75</v>
      </c>
      <c r="JR40" s="20">
        <f t="shared" ref="JR40:JS71" si="153">((JI40)+(JL40))+(JO40)</f>
        <v>141561.75</v>
      </c>
      <c r="JS40" s="20">
        <f t="shared" si="153"/>
        <v>176466.72</v>
      </c>
      <c r="JT40" s="20">
        <f t="shared" si="114"/>
        <v>-34904.97</v>
      </c>
      <c r="JU40" s="19"/>
      <c r="JV40" s="19"/>
      <c r="JW40" s="20">
        <f t="shared" si="115"/>
        <v>0</v>
      </c>
      <c r="JX40" s="19"/>
      <c r="JY40" s="19"/>
      <c r="JZ40" s="20">
        <f t="shared" si="116"/>
        <v>0</v>
      </c>
      <c r="KA40" s="20">
        <f t="shared" ref="KA40:KB71" si="154">(JU40)+(JX40)</f>
        <v>0</v>
      </c>
      <c r="KB40" s="20">
        <f t="shared" si="154"/>
        <v>0</v>
      </c>
      <c r="KC40" s="20">
        <f t="shared" si="118"/>
        <v>0</v>
      </c>
      <c r="KD40" s="19"/>
      <c r="KE40" s="19"/>
      <c r="KF40" s="20">
        <f t="shared" si="119"/>
        <v>0</v>
      </c>
      <c r="KG40" s="19"/>
      <c r="KH40" s="19"/>
      <c r="KI40" s="20">
        <f t="shared" si="120"/>
        <v>0</v>
      </c>
      <c r="KJ40" s="19"/>
      <c r="KK40" s="19"/>
      <c r="KL40" s="20">
        <f t="shared" si="121"/>
        <v>0</v>
      </c>
      <c r="KM40" s="19"/>
      <c r="KN40" s="19"/>
      <c r="KO40" s="20">
        <f t="shared" si="122"/>
        <v>0</v>
      </c>
      <c r="KP40" s="19"/>
      <c r="KQ40" s="19"/>
      <c r="KR40" s="20">
        <f t="shared" si="123"/>
        <v>0</v>
      </c>
      <c r="KS40" s="20">
        <f t="shared" ref="KS40:KT71" si="155">(KM40)+(KP40)</f>
        <v>0</v>
      </c>
      <c r="KT40" s="20">
        <f t="shared" si="155"/>
        <v>0</v>
      </c>
      <c r="KU40" s="20">
        <f t="shared" si="125"/>
        <v>0</v>
      </c>
      <c r="KV40" s="20">
        <f t="shared" ref="KV40:KW71" si="156">(((KD40)+(KG40))+(KJ40))+(KS40)</f>
        <v>0</v>
      </c>
      <c r="KW40" s="20">
        <f t="shared" si="156"/>
        <v>0</v>
      </c>
      <c r="KX40" s="20">
        <f t="shared" si="127"/>
        <v>0</v>
      </c>
      <c r="KY40" s="19"/>
      <c r="KZ40" s="19"/>
      <c r="LA40" s="20">
        <f t="shared" si="128"/>
        <v>0</v>
      </c>
      <c r="LB40" s="19"/>
      <c r="LC40" s="19"/>
      <c r="LD40" s="20">
        <f t="shared" si="129"/>
        <v>0</v>
      </c>
      <c r="LE40" s="20">
        <f t="shared" ref="LE40:LF71" si="157">((((((((DX40)+(GX40))+(IT40))+(JF40))+(JR40))+(KA40))+(KV40))+(KY40))+(LB40)</f>
        <v>141561.75</v>
      </c>
      <c r="LF40" s="20">
        <f t="shared" si="157"/>
        <v>176466.72</v>
      </c>
      <c r="LG40" s="20">
        <f t="shared" si="131"/>
        <v>-34904.97</v>
      </c>
    </row>
    <row r="41" spans="1:319" x14ac:dyDescent="0.3">
      <c r="A41" s="27" t="s">
        <v>146</v>
      </c>
      <c r="B41" s="19"/>
      <c r="C41" s="19"/>
      <c r="D41" s="20">
        <f t="shared" si="0"/>
        <v>0</v>
      </c>
      <c r="E41" s="19"/>
      <c r="F41" s="19"/>
      <c r="G41" s="20">
        <f t="shared" si="1"/>
        <v>0</v>
      </c>
      <c r="H41" s="19"/>
      <c r="I41" s="19"/>
      <c r="J41" s="20">
        <f t="shared" si="2"/>
        <v>0</v>
      </c>
      <c r="K41" s="19"/>
      <c r="L41" s="19"/>
      <c r="M41" s="20">
        <f t="shared" si="3"/>
        <v>0</v>
      </c>
      <c r="N41" s="19"/>
      <c r="O41" s="19"/>
      <c r="P41" s="20">
        <f t="shared" si="4"/>
        <v>0</v>
      </c>
      <c r="Q41" s="19"/>
      <c r="R41" s="19"/>
      <c r="S41" s="20">
        <f t="shared" si="5"/>
        <v>0</v>
      </c>
      <c r="T41" s="19"/>
      <c r="U41" s="19"/>
      <c r="V41" s="20">
        <f t="shared" si="6"/>
        <v>0</v>
      </c>
      <c r="W41" s="19"/>
      <c r="X41" s="19"/>
      <c r="Y41" s="20">
        <f t="shared" si="7"/>
        <v>0</v>
      </c>
      <c r="Z41" s="19"/>
      <c r="AA41" s="19"/>
      <c r="AB41" s="20">
        <f t="shared" si="8"/>
        <v>0</v>
      </c>
      <c r="AC41" s="19"/>
      <c r="AD41" s="19"/>
      <c r="AE41" s="20">
        <f t="shared" si="9"/>
        <v>0</v>
      </c>
      <c r="AF41" s="19"/>
      <c r="AG41" s="19"/>
      <c r="AH41" s="20">
        <f t="shared" si="10"/>
        <v>0</v>
      </c>
      <c r="AI41" s="19"/>
      <c r="AJ41" s="19"/>
      <c r="AK41" s="20">
        <f t="shared" si="11"/>
        <v>0</v>
      </c>
      <c r="AL41" s="20">
        <f t="shared" si="132"/>
        <v>0</v>
      </c>
      <c r="AM41" s="20">
        <f t="shared" si="132"/>
        <v>0</v>
      </c>
      <c r="AN41" s="20">
        <f t="shared" si="13"/>
        <v>0</v>
      </c>
      <c r="AO41" s="19"/>
      <c r="AP41" s="19"/>
      <c r="AQ41" s="20">
        <f t="shared" si="14"/>
        <v>0</v>
      </c>
      <c r="AR41" s="19"/>
      <c r="AS41" s="19"/>
      <c r="AT41" s="20">
        <f t="shared" si="15"/>
        <v>0</v>
      </c>
      <c r="AU41" s="19"/>
      <c r="AV41" s="19"/>
      <c r="AW41" s="20">
        <f t="shared" si="16"/>
        <v>0</v>
      </c>
      <c r="AX41" s="19"/>
      <c r="AY41" s="19"/>
      <c r="AZ41" s="20">
        <f t="shared" si="17"/>
        <v>0</v>
      </c>
      <c r="BA41" s="19"/>
      <c r="BB41" s="19"/>
      <c r="BC41" s="20">
        <f t="shared" si="18"/>
        <v>0</v>
      </c>
      <c r="BD41" s="19"/>
      <c r="BE41" s="19"/>
      <c r="BF41" s="20">
        <f t="shared" si="19"/>
        <v>0</v>
      </c>
      <c r="BG41" s="20">
        <f t="shared" si="133"/>
        <v>0</v>
      </c>
      <c r="BH41" s="20">
        <f t="shared" si="133"/>
        <v>0</v>
      </c>
      <c r="BI41" s="20">
        <f t="shared" si="21"/>
        <v>0</v>
      </c>
      <c r="BJ41" s="19"/>
      <c r="BK41" s="19"/>
      <c r="BL41" s="20">
        <f t="shared" si="22"/>
        <v>0</v>
      </c>
      <c r="BM41" s="19"/>
      <c r="BN41" s="19"/>
      <c r="BO41" s="20">
        <f t="shared" si="23"/>
        <v>0</v>
      </c>
      <c r="BP41" s="19"/>
      <c r="BQ41" s="19"/>
      <c r="BR41" s="20">
        <f t="shared" si="24"/>
        <v>0</v>
      </c>
      <c r="BS41" s="19"/>
      <c r="BT41" s="19"/>
      <c r="BU41" s="20">
        <f t="shared" si="25"/>
        <v>0</v>
      </c>
      <c r="BV41" s="19"/>
      <c r="BW41" s="19"/>
      <c r="BX41" s="20">
        <f t="shared" si="26"/>
        <v>0</v>
      </c>
      <c r="BY41" s="19"/>
      <c r="BZ41" s="19"/>
      <c r="CA41" s="20">
        <f t="shared" si="27"/>
        <v>0</v>
      </c>
      <c r="CB41" s="20">
        <f t="shared" si="134"/>
        <v>0</v>
      </c>
      <c r="CC41" s="20">
        <f t="shared" si="134"/>
        <v>0</v>
      </c>
      <c r="CD41" s="20">
        <f t="shared" si="29"/>
        <v>0</v>
      </c>
      <c r="CE41" s="19"/>
      <c r="CF41" s="19"/>
      <c r="CG41" s="20">
        <f t="shared" si="30"/>
        <v>0</v>
      </c>
      <c r="CH41" s="19"/>
      <c r="CI41" s="19"/>
      <c r="CJ41" s="20">
        <f t="shared" si="31"/>
        <v>0</v>
      </c>
      <c r="CK41" s="19"/>
      <c r="CL41" s="19"/>
      <c r="CM41" s="20">
        <f t="shared" si="32"/>
        <v>0</v>
      </c>
      <c r="CN41" s="20">
        <f t="shared" si="135"/>
        <v>0</v>
      </c>
      <c r="CO41" s="20">
        <f t="shared" si="135"/>
        <v>0</v>
      </c>
      <c r="CP41" s="20">
        <f t="shared" si="34"/>
        <v>0</v>
      </c>
      <c r="CQ41" s="19"/>
      <c r="CR41" s="19"/>
      <c r="CS41" s="20">
        <f t="shared" si="35"/>
        <v>0</v>
      </c>
      <c r="CT41" s="19"/>
      <c r="CU41" s="19"/>
      <c r="CV41" s="20">
        <f t="shared" si="36"/>
        <v>0</v>
      </c>
      <c r="CW41" s="19"/>
      <c r="CX41" s="19"/>
      <c r="CY41" s="20">
        <f t="shared" si="37"/>
        <v>0</v>
      </c>
      <c r="CZ41" s="20">
        <f t="shared" si="136"/>
        <v>0</v>
      </c>
      <c r="DA41" s="20">
        <f t="shared" si="136"/>
        <v>0</v>
      </c>
      <c r="DB41" s="20">
        <f t="shared" si="39"/>
        <v>0</v>
      </c>
      <c r="DC41" s="20">
        <f t="shared" si="137"/>
        <v>0</v>
      </c>
      <c r="DD41" s="20">
        <f t="shared" si="137"/>
        <v>0</v>
      </c>
      <c r="DE41" s="20">
        <f t="shared" si="41"/>
        <v>0</v>
      </c>
      <c r="DF41" s="19"/>
      <c r="DG41" s="19"/>
      <c r="DH41" s="20">
        <f t="shared" si="42"/>
        <v>0</v>
      </c>
      <c r="DI41" s="19"/>
      <c r="DJ41" s="19"/>
      <c r="DK41" s="20">
        <f t="shared" si="43"/>
        <v>0</v>
      </c>
      <c r="DL41" s="20">
        <f t="shared" si="138"/>
        <v>0</v>
      </c>
      <c r="DM41" s="20">
        <f t="shared" si="138"/>
        <v>0</v>
      </c>
      <c r="DN41" s="20">
        <f t="shared" si="45"/>
        <v>0</v>
      </c>
      <c r="DO41" s="19"/>
      <c r="DP41" s="19"/>
      <c r="DQ41" s="20">
        <f t="shared" si="46"/>
        <v>0</v>
      </c>
      <c r="DR41" s="19"/>
      <c r="DS41" s="19"/>
      <c r="DT41" s="20">
        <f t="shared" si="47"/>
        <v>0</v>
      </c>
      <c r="DU41" s="20">
        <f t="shared" si="139"/>
        <v>0</v>
      </c>
      <c r="DV41" s="20">
        <f t="shared" si="139"/>
        <v>0</v>
      </c>
      <c r="DW41" s="20">
        <f t="shared" si="49"/>
        <v>0</v>
      </c>
      <c r="DX41" s="20">
        <f t="shared" si="140"/>
        <v>0</v>
      </c>
      <c r="DY41" s="20">
        <f t="shared" si="140"/>
        <v>0</v>
      </c>
      <c r="DZ41" s="20">
        <f t="shared" si="51"/>
        <v>0</v>
      </c>
      <c r="EA41" s="19"/>
      <c r="EB41" s="19"/>
      <c r="EC41" s="20">
        <f t="shared" si="52"/>
        <v>0</v>
      </c>
      <c r="ED41" s="19"/>
      <c r="EE41" s="19"/>
      <c r="EF41" s="20">
        <f t="shared" si="53"/>
        <v>0</v>
      </c>
      <c r="EG41" s="19"/>
      <c r="EH41" s="19"/>
      <c r="EI41" s="20">
        <f t="shared" si="54"/>
        <v>0</v>
      </c>
      <c r="EJ41" s="19"/>
      <c r="EK41" s="19"/>
      <c r="EL41" s="20">
        <f t="shared" si="55"/>
        <v>0</v>
      </c>
      <c r="EM41" s="20">
        <f t="shared" si="141"/>
        <v>0</v>
      </c>
      <c r="EN41" s="20">
        <f t="shared" si="141"/>
        <v>0</v>
      </c>
      <c r="EO41" s="20">
        <f t="shared" si="57"/>
        <v>0</v>
      </c>
      <c r="EP41" s="19"/>
      <c r="EQ41" s="19"/>
      <c r="ER41" s="20">
        <f t="shared" si="58"/>
        <v>0</v>
      </c>
      <c r="ES41" s="19"/>
      <c r="ET41" s="19"/>
      <c r="EU41" s="20">
        <f t="shared" si="59"/>
        <v>0</v>
      </c>
      <c r="EV41" s="19"/>
      <c r="EW41" s="19"/>
      <c r="EX41" s="20">
        <f t="shared" si="60"/>
        <v>0</v>
      </c>
      <c r="EY41" s="19"/>
      <c r="EZ41" s="19"/>
      <c r="FA41" s="20">
        <f t="shared" si="61"/>
        <v>0</v>
      </c>
      <c r="FB41" s="20">
        <f t="shared" si="142"/>
        <v>0</v>
      </c>
      <c r="FC41" s="20">
        <f t="shared" si="142"/>
        <v>0</v>
      </c>
      <c r="FD41" s="20">
        <f t="shared" si="63"/>
        <v>0</v>
      </c>
      <c r="FE41" s="19"/>
      <c r="FF41" s="19"/>
      <c r="FG41" s="20">
        <f t="shared" si="64"/>
        <v>0</v>
      </c>
      <c r="FH41" s="19"/>
      <c r="FI41" s="19"/>
      <c r="FJ41" s="20">
        <f t="shared" si="65"/>
        <v>0</v>
      </c>
      <c r="FK41" s="19"/>
      <c r="FL41" s="19"/>
      <c r="FM41" s="20">
        <f t="shared" si="66"/>
        <v>0</v>
      </c>
      <c r="FN41" s="20">
        <f t="shared" si="143"/>
        <v>0</v>
      </c>
      <c r="FO41" s="20">
        <f t="shared" si="143"/>
        <v>0</v>
      </c>
      <c r="FP41" s="20">
        <f t="shared" si="68"/>
        <v>0</v>
      </c>
      <c r="FQ41" s="19"/>
      <c r="FR41" s="19"/>
      <c r="FS41" s="20">
        <f t="shared" si="69"/>
        <v>0</v>
      </c>
      <c r="FT41" s="20">
        <f>7372.85</f>
        <v>7372.85</v>
      </c>
      <c r="FU41" s="20">
        <f>8188.38</f>
        <v>8188.38</v>
      </c>
      <c r="FV41" s="20">
        <f t="shared" si="70"/>
        <v>-815.52999999999975</v>
      </c>
      <c r="FW41" s="19"/>
      <c r="FX41" s="19"/>
      <c r="FY41" s="20">
        <f t="shared" si="71"/>
        <v>0</v>
      </c>
      <c r="FZ41" s="20">
        <f t="shared" si="144"/>
        <v>7372.85</v>
      </c>
      <c r="GA41" s="20">
        <f t="shared" si="144"/>
        <v>8188.38</v>
      </c>
      <c r="GB41" s="20">
        <f t="shared" si="73"/>
        <v>-815.52999999999975</v>
      </c>
      <c r="GC41" s="19"/>
      <c r="GD41" s="19"/>
      <c r="GE41" s="20">
        <f t="shared" si="74"/>
        <v>0</v>
      </c>
      <c r="GF41" s="19"/>
      <c r="GG41" s="19"/>
      <c r="GH41" s="20">
        <f t="shared" si="75"/>
        <v>0</v>
      </c>
      <c r="GI41" s="19"/>
      <c r="GJ41" s="19"/>
      <c r="GK41" s="20">
        <f t="shared" si="76"/>
        <v>0</v>
      </c>
      <c r="GL41" s="19"/>
      <c r="GM41" s="19"/>
      <c r="GN41" s="20">
        <f t="shared" si="77"/>
        <v>0</v>
      </c>
      <c r="GO41" s="20">
        <f t="shared" si="145"/>
        <v>0</v>
      </c>
      <c r="GP41" s="20">
        <f t="shared" si="145"/>
        <v>0</v>
      </c>
      <c r="GQ41" s="20">
        <f t="shared" si="79"/>
        <v>0</v>
      </c>
      <c r="GR41" s="19"/>
      <c r="GS41" s="19"/>
      <c r="GT41" s="20">
        <f t="shared" si="80"/>
        <v>0</v>
      </c>
      <c r="GU41" s="19"/>
      <c r="GV41" s="19"/>
      <c r="GW41" s="20">
        <f t="shared" si="81"/>
        <v>0</v>
      </c>
      <c r="GX41" s="20">
        <f t="shared" si="146"/>
        <v>7372.85</v>
      </c>
      <c r="GY41" s="20">
        <f t="shared" si="146"/>
        <v>8188.38</v>
      </c>
      <c r="GZ41" s="20">
        <f t="shared" si="83"/>
        <v>-815.52999999999975</v>
      </c>
      <c r="HA41" s="19"/>
      <c r="HB41" s="19"/>
      <c r="HC41" s="20">
        <f t="shared" si="84"/>
        <v>0</v>
      </c>
      <c r="HD41" s="19"/>
      <c r="HE41" s="19"/>
      <c r="HF41" s="20">
        <f t="shared" si="85"/>
        <v>0</v>
      </c>
      <c r="HG41" s="19"/>
      <c r="HH41" s="19"/>
      <c r="HI41" s="20">
        <f t="shared" si="86"/>
        <v>0</v>
      </c>
      <c r="HJ41" s="19"/>
      <c r="HK41" s="19"/>
      <c r="HL41" s="20">
        <f t="shared" si="87"/>
        <v>0</v>
      </c>
      <c r="HM41" s="20">
        <f t="shared" si="147"/>
        <v>0</v>
      </c>
      <c r="HN41" s="20">
        <f t="shared" si="147"/>
        <v>0</v>
      </c>
      <c r="HO41" s="20">
        <f t="shared" si="89"/>
        <v>0</v>
      </c>
      <c r="HP41" s="19"/>
      <c r="HQ41" s="19"/>
      <c r="HR41" s="20">
        <f t="shared" si="90"/>
        <v>0</v>
      </c>
      <c r="HS41" s="19"/>
      <c r="HT41" s="19"/>
      <c r="HU41" s="20">
        <f t="shared" si="91"/>
        <v>0</v>
      </c>
      <c r="HV41" s="19"/>
      <c r="HW41" s="19"/>
      <c r="HX41" s="20">
        <f t="shared" si="92"/>
        <v>0</v>
      </c>
      <c r="HY41" s="19"/>
      <c r="HZ41" s="19"/>
      <c r="IA41" s="20">
        <f t="shared" si="93"/>
        <v>0</v>
      </c>
      <c r="IB41" s="20">
        <f t="shared" si="148"/>
        <v>0</v>
      </c>
      <c r="IC41" s="20">
        <f t="shared" si="148"/>
        <v>0</v>
      </c>
      <c r="ID41" s="20">
        <f t="shared" si="95"/>
        <v>0</v>
      </c>
      <c r="IE41" s="20">
        <f t="shared" si="149"/>
        <v>0</v>
      </c>
      <c r="IF41" s="20">
        <f t="shared" si="149"/>
        <v>0</v>
      </c>
      <c r="IG41" s="20">
        <f t="shared" si="97"/>
        <v>0</v>
      </c>
      <c r="IH41" s="19"/>
      <c r="II41" s="19"/>
      <c r="IJ41" s="20">
        <f t="shared" si="98"/>
        <v>0</v>
      </c>
      <c r="IK41" s="19"/>
      <c r="IL41" s="19"/>
      <c r="IM41" s="20">
        <f t="shared" si="99"/>
        <v>0</v>
      </c>
      <c r="IN41" s="19"/>
      <c r="IO41" s="19"/>
      <c r="IP41" s="20">
        <f t="shared" si="100"/>
        <v>0</v>
      </c>
      <c r="IQ41" s="20">
        <f t="shared" si="150"/>
        <v>0</v>
      </c>
      <c r="IR41" s="20">
        <f t="shared" si="150"/>
        <v>0</v>
      </c>
      <c r="IS41" s="20">
        <f t="shared" si="102"/>
        <v>0</v>
      </c>
      <c r="IT41" s="20">
        <f t="shared" si="151"/>
        <v>0</v>
      </c>
      <c r="IU41" s="20">
        <f t="shared" si="151"/>
        <v>0</v>
      </c>
      <c r="IV41" s="20">
        <f t="shared" si="104"/>
        <v>0</v>
      </c>
      <c r="IW41" s="19"/>
      <c r="IX41" s="19"/>
      <c r="IY41" s="20">
        <f t="shared" si="105"/>
        <v>0</v>
      </c>
      <c r="IZ41" s="19"/>
      <c r="JA41" s="19"/>
      <c r="JB41" s="20">
        <f t="shared" si="106"/>
        <v>0</v>
      </c>
      <c r="JC41" s="19"/>
      <c r="JD41" s="19"/>
      <c r="JE41" s="20">
        <f t="shared" si="107"/>
        <v>0</v>
      </c>
      <c r="JF41" s="20">
        <f t="shared" si="152"/>
        <v>0</v>
      </c>
      <c r="JG41" s="20">
        <f t="shared" si="152"/>
        <v>0</v>
      </c>
      <c r="JH41" s="20">
        <f t="shared" si="109"/>
        <v>0</v>
      </c>
      <c r="JI41" s="19"/>
      <c r="JJ41" s="19"/>
      <c r="JK41" s="20">
        <f t="shared" si="110"/>
        <v>0</v>
      </c>
      <c r="JL41" s="19"/>
      <c r="JM41" s="19"/>
      <c r="JN41" s="20">
        <f t="shared" si="111"/>
        <v>0</v>
      </c>
      <c r="JO41" s="19"/>
      <c r="JP41" s="19"/>
      <c r="JQ41" s="20">
        <f t="shared" si="112"/>
        <v>0</v>
      </c>
      <c r="JR41" s="20">
        <f t="shared" si="153"/>
        <v>0</v>
      </c>
      <c r="JS41" s="20">
        <f t="shared" si="153"/>
        <v>0</v>
      </c>
      <c r="JT41" s="20">
        <f t="shared" si="114"/>
        <v>0</v>
      </c>
      <c r="JU41" s="19"/>
      <c r="JV41" s="19"/>
      <c r="JW41" s="20">
        <f t="shared" si="115"/>
        <v>0</v>
      </c>
      <c r="JX41" s="19"/>
      <c r="JY41" s="19"/>
      <c r="JZ41" s="20">
        <f t="shared" si="116"/>
        <v>0</v>
      </c>
      <c r="KA41" s="20">
        <f t="shared" si="154"/>
        <v>0</v>
      </c>
      <c r="KB41" s="20">
        <f t="shared" si="154"/>
        <v>0</v>
      </c>
      <c r="KC41" s="20">
        <f t="shared" si="118"/>
        <v>0</v>
      </c>
      <c r="KD41" s="19"/>
      <c r="KE41" s="19"/>
      <c r="KF41" s="20">
        <f t="shared" si="119"/>
        <v>0</v>
      </c>
      <c r="KG41" s="19"/>
      <c r="KH41" s="19"/>
      <c r="KI41" s="20">
        <f t="shared" si="120"/>
        <v>0</v>
      </c>
      <c r="KJ41" s="19"/>
      <c r="KK41" s="19"/>
      <c r="KL41" s="20">
        <f t="shared" si="121"/>
        <v>0</v>
      </c>
      <c r="KM41" s="19"/>
      <c r="KN41" s="19"/>
      <c r="KO41" s="20">
        <f t="shared" si="122"/>
        <v>0</v>
      </c>
      <c r="KP41" s="19"/>
      <c r="KQ41" s="19"/>
      <c r="KR41" s="20">
        <f t="shared" si="123"/>
        <v>0</v>
      </c>
      <c r="KS41" s="20">
        <f t="shared" si="155"/>
        <v>0</v>
      </c>
      <c r="KT41" s="20">
        <f t="shared" si="155"/>
        <v>0</v>
      </c>
      <c r="KU41" s="20">
        <f t="shared" si="125"/>
        <v>0</v>
      </c>
      <c r="KV41" s="20">
        <f t="shared" si="156"/>
        <v>0</v>
      </c>
      <c r="KW41" s="20">
        <f t="shared" si="156"/>
        <v>0</v>
      </c>
      <c r="KX41" s="20">
        <f t="shared" si="127"/>
        <v>0</v>
      </c>
      <c r="KY41" s="19"/>
      <c r="KZ41" s="19"/>
      <c r="LA41" s="20">
        <f t="shared" si="128"/>
        <v>0</v>
      </c>
      <c r="LB41" s="19"/>
      <c r="LC41" s="19"/>
      <c r="LD41" s="20">
        <f t="shared" si="129"/>
        <v>0</v>
      </c>
      <c r="LE41" s="20">
        <f t="shared" si="157"/>
        <v>7372.85</v>
      </c>
      <c r="LF41" s="20">
        <f t="shared" si="157"/>
        <v>8188.38</v>
      </c>
      <c r="LG41" s="20">
        <f t="shared" si="131"/>
        <v>-815.52999999999975</v>
      </c>
    </row>
    <row r="42" spans="1:319" x14ac:dyDescent="0.3">
      <c r="A42" s="27" t="s">
        <v>147</v>
      </c>
      <c r="B42" s="19"/>
      <c r="C42" s="19"/>
      <c r="D42" s="20">
        <f t="shared" si="0"/>
        <v>0</v>
      </c>
      <c r="E42" s="19"/>
      <c r="F42" s="19"/>
      <c r="G42" s="20">
        <f t="shared" si="1"/>
        <v>0</v>
      </c>
      <c r="H42" s="19"/>
      <c r="I42" s="19"/>
      <c r="J42" s="20">
        <f t="shared" si="2"/>
        <v>0</v>
      </c>
      <c r="K42" s="19"/>
      <c r="L42" s="19"/>
      <c r="M42" s="20">
        <f t="shared" si="3"/>
        <v>0</v>
      </c>
      <c r="N42" s="19"/>
      <c r="O42" s="19"/>
      <c r="P42" s="20">
        <f t="shared" si="4"/>
        <v>0</v>
      </c>
      <c r="Q42" s="19"/>
      <c r="R42" s="19"/>
      <c r="S42" s="20">
        <f t="shared" si="5"/>
        <v>0</v>
      </c>
      <c r="T42" s="19"/>
      <c r="U42" s="19"/>
      <c r="V42" s="20">
        <f t="shared" si="6"/>
        <v>0</v>
      </c>
      <c r="W42" s="19"/>
      <c r="X42" s="19"/>
      <c r="Y42" s="20">
        <f t="shared" si="7"/>
        <v>0</v>
      </c>
      <c r="Z42" s="19"/>
      <c r="AA42" s="19"/>
      <c r="AB42" s="20">
        <f t="shared" si="8"/>
        <v>0</v>
      </c>
      <c r="AC42" s="19"/>
      <c r="AD42" s="19"/>
      <c r="AE42" s="20">
        <f t="shared" si="9"/>
        <v>0</v>
      </c>
      <c r="AF42" s="19"/>
      <c r="AG42" s="19"/>
      <c r="AH42" s="20">
        <f t="shared" si="10"/>
        <v>0</v>
      </c>
      <c r="AI42" s="19"/>
      <c r="AJ42" s="19"/>
      <c r="AK42" s="20">
        <f t="shared" si="11"/>
        <v>0</v>
      </c>
      <c r="AL42" s="20">
        <f t="shared" si="132"/>
        <v>0</v>
      </c>
      <c r="AM42" s="20">
        <f t="shared" si="132"/>
        <v>0</v>
      </c>
      <c r="AN42" s="20">
        <f t="shared" si="13"/>
        <v>0</v>
      </c>
      <c r="AO42" s="19"/>
      <c r="AP42" s="19"/>
      <c r="AQ42" s="20">
        <f t="shared" si="14"/>
        <v>0</v>
      </c>
      <c r="AR42" s="19"/>
      <c r="AS42" s="19"/>
      <c r="AT42" s="20">
        <f t="shared" si="15"/>
        <v>0</v>
      </c>
      <c r="AU42" s="19"/>
      <c r="AV42" s="19"/>
      <c r="AW42" s="20">
        <f t="shared" si="16"/>
        <v>0</v>
      </c>
      <c r="AX42" s="19"/>
      <c r="AY42" s="19"/>
      <c r="AZ42" s="20">
        <f t="shared" si="17"/>
        <v>0</v>
      </c>
      <c r="BA42" s="19"/>
      <c r="BB42" s="19"/>
      <c r="BC42" s="20">
        <f t="shared" si="18"/>
        <v>0</v>
      </c>
      <c r="BD42" s="19"/>
      <c r="BE42" s="19"/>
      <c r="BF42" s="20">
        <f t="shared" si="19"/>
        <v>0</v>
      </c>
      <c r="BG42" s="20">
        <f t="shared" si="133"/>
        <v>0</v>
      </c>
      <c r="BH42" s="20">
        <f t="shared" si="133"/>
        <v>0</v>
      </c>
      <c r="BI42" s="20">
        <f t="shared" si="21"/>
        <v>0</v>
      </c>
      <c r="BJ42" s="19"/>
      <c r="BK42" s="19"/>
      <c r="BL42" s="20">
        <f t="shared" si="22"/>
        <v>0</v>
      </c>
      <c r="BM42" s="19"/>
      <c r="BN42" s="19"/>
      <c r="BO42" s="20">
        <f t="shared" si="23"/>
        <v>0</v>
      </c>
      <c r="BP42" s="19"/>
      <c r="BQ42" s="19"/>
      <c r="BR42" s="20">
        <f t="shared" si="24"/>
        <v>0</v>
      </c>
      <c r="BS42" s="19"/>
      <c r="BT42" s="19"/>
      <c r="BU42" s="20">
        <f t="shared" si="25"/>
        <v>0</v>
      </c>
      <c r="BV42" s="19"/>
      <c r="BW42" s="19"/>
      <c r="BX42" s="20">
        <f t="shared" si="26"/>
        <v>0</v>
      </c>
      <c r="BY42" s="19"/>
      <c r="BZ42" s="19"/>
      <c r="CA42" s="20">
        <f t="shared" si="27"/>
        <v>0</v>
      </c>
      <c r="CB42" s="20">
        <f t="shared" si="134"/>
        <v>0</v>
      </c>
      <c r="CC42" s="20">
        <f t="shared" si="134"/>
        <v>0</v>
      </c>
      <c r="CD42" s="20">
        <f t="shared" si="29"/>
        <v>0</v>
      </c>
      <c r="CE42" s="19"/>
      <c r="CF42" s="19"/>
      <c r="CG42" s="20">
        <f t="shared" si="30"/>
        <v>0</v>
      </c>
      <c r="CH42" s="19"/>
      <c r="CI42" s="19"/>
      <c r="CJ42" s="20">
        <f t="shared" si="31"/>
        <v>0</v>
      </c>
      <c r="CK42" s="19"/>
      <c r="CL42" s="19"/>
      <c r="CM42" s="20">
        <f t="shared" si="32"/>
        <v>0</v>
      </c>
      <c r="CN42" s="20">
        <f t="shared" si="135"/>
        <v>0</v>
      </c>
      <c r="CO42" s="20">
        <f t="shared" si="135"/>
        <v>0</v>
      </c>
      <c r="CP42" s="20">
        <f t="shared" si="34"/>
        <v>0</v>
      </c>
      <c r="CQ42" s="19"/>
      <c r="CR42" s="19"/>
      <c r="CS42" s="20">
        <f t="shared" si="35"/>
        <v>0</v>
      </c>
      <c r="CT42" s="19"/>
      <c r="CU42" s="19"/>
      <c r="CV42" s="20">
        <f t="shared" si="36"/>
        <v>0</v>
      </c>
      <c r="CW42" s="19"/>
      <c r="CX42" s="19"/>
      <c r="CY42" s="20">
        <f t="shared" si="37"/>
        <v>0</v>
      </c>
      <c r="CZ42" s="20">
        <f t="shared" si="136"/>
        <v>0</v>
      </c>
      <c r="DA42" s="20">
        <f t="shared" si="136"/>
        <v>0</v>
      </c>
      <c r="DB42" s="20">
        <f t="shared" si="39"/>
        <v>0</v>
      </c>
      <c r="DC42" s="20">
        <f t="shared" si="137"/>
        <v>0</v>
      </c>
      <c r="DD42" s="20">
        <f t="shared" si="137"/>
        <v>0</v>
      </c>
      <c r="DE42" s="20">
        <f t="shared" si="41"/>
        <v>0</v>
      </c>
      <c r="DF42" s="19"/>
      <c r="DG42" s="19"/>
      <c r="DH42" s="20">
        <f t="shared" si="42"/>
        <v>0</v>
      </c>
      <c r="DI42" s="19"/>
      <c r="DJ42" s="19"/>
      <c r="DK42" s="20">
        <f t="shared" si="43"/>
        <v>0</v>
      </c>
      <c r="DL42" s="20">
        <f t="shared" si="138"/>
        <v>0</v>
      </c>
      <c r="DM42" s="20">
        <f t="shared" si="138"/>
        <v>0</v>
      </c>
      <c r="DN42" s="20">
        <f t="shared" si="45"/>
        <v>0</v>
      </c>
      <c r="DO42" s="19"/>
      <c r="DP42" s="19"/>
      <c r="DQ42" s="20">
        <f t="shared" si="46"/>
        <v>0</v>
      </c>
      <c r="DR42" s="19"/>
      <c r="DS42" s="19"/>
      <c r="DT42" s="20">
        <f t="shared" si="47"/>
        <v>0</v>
      </c>
      <c r="DU42" s="20">
        <f t="shared" si="139"/>
        <v>0</v>
      </c>
      <c r="DV42" s="20">
        <f t="shared" si="139"/>
        <v>0</v>
      </c>
      <c r="DW42" s="20">
        <f t="shared" si="49"/>
        <v>0</v>
      </c>
      <c r="DX42" s="20">
        <f t="shared" si="140"/>
        <v>0</v>
      </c>
      <c r="DY42" s="20">
        <f t="shared" si="140"/>
        <v>0</v>
      </c>
      <c r="DZ42" s="20">
        <f t="shared" si="51"/>
        <v>0</v>
      </c>
      <c r="EA42" s="19"/>
      <c r="EB42" s="19"/>
      <c r="EC42" s="20">
        <f t="shared" si="52"/>
        <v>0</v>
      </c>
      <c r="ED42" s="19"/>
      <c r="EE42" s="19"/>
      <c r="EF42" s="20">
        <f t="shared" si="53"/>
        <v>0</v>
      </c>
      <c r="EG42" s="19"/>
      <c r="EH42" s="19"/>
      <c r="EI42" s="20">
        <f t="shared" si="54"/>
        <v>0</v>
      </c>
      <c r="EJ42" s="19"/>
      <c r="EK42" s="19"/>
      <c r="EL42" s="20">
        <f t="shared" si="55"/>
        <v>0</v>
      </c>
      <c r="EM42" s="20">
        <f t="shared" si="141"/>
        <v>0</v>
      </c>
      <c r="EN42" s="20">
        <f t="shared" si="141"/>
        <v>0</v>
      </c>
      <c r="EO42" s="20">
        <f t="shared" si="57"/>
        <v>0</v>
      </c>
      <c r="EP42" s="19"/>
      <c r="EQ42" s="19"/>
      <c r="ER42" s="20">
        <f t="shared" si="58"/>
        <v>0</v>
      </c>
      <c r="ES42" s="19"/>
      <c r="ET42" s="19"/>
      <c r="EU42" s="20">
        <f t="shared" si="59"/>
        <v>0</v>
      </c>
      <c r="EV42" s="20">
        <f>14237.15</f>
        <v>14237.15</v>
      </c>
      <c r="EW42" s="20">
        <f>7750</f>
        <v>7750</v>
      </c>
      <c r="EX42" s="20">
        <f t="shared" si="60"/>
        <v>6487.15</v>
      </c>
      <c r="EY42" s="19"/>
      <c r="EZ42" s="19"/>
      <c r="FA42" s="20">
        <f t="shared" si="61"/>
        <v>0</v>
      </c>
      <c r="FB42" s="20">
        <f t="shared" si="142"/>
        <v>14237.15</v>
      </c>
      <c r="FC42" s="20">
        <f t="shared" si="142"/>
        <v>7750</v>
      </c>
      <c r="FD42" s="20">
        <f t="shared" si="63"/>
        <v>6487.15</v>
      </c>
      <c r="FE42" s="19"/>
      <c r="FF42" s="19"/>
      <c r="FG42" s="20">
        <f t="shared" si="64"/>
        <v>0</v>
      </c>
      <c r="FH42" s="19"/>
      <c r="FI42" s="19"/>
      <c r="FJ42" s="20">
        <f t="shared" si="65"/>
        <v>0</v>
      </c>
      <c r="FK42" s="19"/>
      <c r="FL42" s="19"/>
      <c r="FM42" s="20">
        <f t="shared" si="66"/>
        <v>0</v>
      </c>
      <c r="FN42" s="20">
        <f t="shared" si="143"/>
        <v>0</v>
      </c>
      <c r="FO42" s="20">
        <f t="shared" si="143"/>
        <v>0</v>
      </c>
      <c r="FP42" s="20">
        <f t="shared" si="68"/>
        <v>0</v>
      </c>
      <c r="FQ42" s="19"/>
      <c r="FR42" s="19"/>
      <c r="FS42" s="20">
        <f t="shared" si="69"/>
        <v>0</v>
      </c>
      <c r="FT42" s="19"/>
      <c r="FU42" s="19"/>
      <c r="FV42" s="20">
        <f t="shared" si="70"/>
        <v>0</v>
      </c>
      <c r="FW42" s="19"/>
      <c r="FX42" s="19"/>
      <c r="FY42" s="20">
        <f t="shared" si="71"/>
        <v>0</v>
      </c>
      <c r="FZ42" s="20">
        <f t="shared" si="144"/>
        <v>0</v>
      </c>
      <c r="GA42" s="20">
        <f t="shared" si="144"/>
        <v>0</v>
      </c>
      <c r="GB42" s="20">
        <f t="shared" si="73"/>
        <v>0</v>
      </c>
      <c r="GC42" s="19"/>
      <c r="GD42" s="19"/>
      <c r="GE42" s="20">
        <f t="shared" si="74"/>
        <v>0</v>
      </c>
      <c r="GF42" s="19"/>
      <c r="GG42" s="19"/>
      <c r="GH42" s="20">
        <f t="shared" si="75"/>
        <v>0</v>
      </c>
      <c r="GI42" s="19"/>
      <c r="GJ42" s="19"/>
      <c r="GK42" s="20">
        <f t="shared" si="76"/>
        <v>0</v>
      </c>
      <c r="GL42" s="19"/>
      <c r="GM42" s="19"/>
      <c r="GN42" s="20">
        <f t="shared" si="77"/>
        <v>0</v>
      </c>
      <c r="GO42" s="20">
        <f t="shared" si="145"/>
        <v>0</v>
      </c>
      <c r="GP42" s="20">
        <f t="shared" si="145"/>
        <v>0</v>
      </c>
      <c r="GQ42" s="20">
        <f t="shared" si="79"/>
        <v>0</v>
      </c>
      <c r="GR42" s="19"/>
      <c r="GS42" s="19"/>
      <c r="GT42" s="20">
        <f t="shared" si="80"/>
        <v>0</v>
      </c>
      <c r="GU42" s="19"/>
      <c r="GV42" s="19"/>
      <c r="GW42" s="20">
        <f t="shared" si="81"/>
        <v>0</v>
      </c>
      <c r="GX42" s="20">
        <f t="shared" si="146"/>
        <v>14237.15</v>
      </c>
      <c r="GY42" s="20">
        <f t="shared" si="146"/>
        <v>7750</v>
      </c>
      <c r="GZ42" s="20">
        <f t="shared" si="83"/>
        <v>6487.15</v>
      </c>
      <c r="HA42" s="19"/>
      <c r="HB42" s="19"/>
      <c r="HC42" s="20">
        <f t="shared" si="84"/>
        <v>0</v>
      </c>
      <c r="HD42" s="19"/>
      <c r="HE42" s="19"/>
      <c r="HF42" s="20">
        <f t="shared" si="85"/>
        <v>0</v>
      </c>
      <c r="HG42" s="19"/>
      <c r="HH42" s="19"/>
      <c r="HI42" s="20">
        <f t="shared" si="86"/>
        <v>0</v>
      </c>
      <c r="HJ42" s="19"/>
      <c r="HK42" s="19"/>
      <c r="HL42" s="20">
        <f t="shared" si="87"/>
        <v>0</v>
      </c>
      <c r="HM42" s="20">
        <f t="shared" si="147"/>
        <v>0</v>
      </c>
      <c r="HN42" s="20">
        <f t="shared" si="147"/>
        <v>0</v>
      </c>
      <c r="HO42" s="20">
        <f t="shared" si="89"/>
        <v>0</v>
      </c>
      <c r="HP42" s="19"/>
      <c r="HQ42" s="19"/>
      <c r="HR42" s="20">
        <f t="shared" si="90"/>
        <v>0</v>
      </c>
      <c r="HS42" s="19"/>
      <c r="HT42" s="19"/>
      <c r="HU42" s="20">
        <f t="shared" si="91"/>
        <v>0</v>
      </c>
      <c r="HV42" s="19"/>
      <c r="HW42" s="19"/>
      <c r="HX42" s="20">
        <f t="shared" si="92"/>
        <v>0</v>
      </c>
      <c r="HY42" s="19"/>
      <c r="HZ42" s="19"/>
      <c r="IA42" s="20">
        <f t="shared" si="93"/>
        <v>0</v>
      </c>
      <c r="IB42" s="20">
        <f t="shared" si="148"/>
        <v>0</v>
      </c>
      <c r="IC42" s="20">
        <f t="shared" si="148"/>
        <v>0</v>
      </c>
      <c r="ID42" s="20">
        <f t="shared" si="95"/>
        <v>0</v>
      </c>
      <c r="IE42" s="20">
        <f t="shared" si="149"/>
        <v>0</v>
      </c>
      <c r="IF42" s="20">
        <f t="shared" si="149"/>
        <v>0</v>
      </c>
      <c r="IG42" s="20">
        <f t="shared" si="97"/>
        <v>0</v>
      </c>
      <c r="IH42" s="19"/>
      <c r="II42" s="19"/>
      <c r="IJ42" s="20">
        <f t="shared" si="98"/>
        <v>0</v>
      </c>
      <c r="IK42" s="19"/>
      <c r="IL42" s="19"/>
      <c r="IM42" s="20">
        <f t="shared" si="99"/>
        <v>0</v>
      </c>
      <c r="IN42" s="19"/>
      <c r="IO42" s="19"/>
      <c r="IP42" s="20">
        <f t="shared" si="100"/>
        <v>0</v>
      </c>
      <c r="IQ42" s="20">
        <f t="shared" si="150"/>
        <v>0</v>
      </c>
      <c r="IR42" s="20">
        <f t="shared" si="150"/>
        <v>0</v>
      </c>
      <c r="IS42" s="20">
        <f t="shared" si="102"/>
        <v>0</v>
      </c>
      <c r="IT42" s="20">
        <f t="shared" si="151"/>
        <v>0</v>
      </c>
      <c r="IU42" s="20">
        <f t="shared" si="151"/>
        <v>0</v>
      </c>
      <c r="IV42" s="20">
        <f t="shared" si="104"/>
        <v>0</v>
      </c>
      <c r="IW42" s="19"/>
      <c r="IX42" s="19"/>
      <c r="IY42" s="20">
        <f t="shared" si="105"/>
        <v>0</v>
      </c>
      <c r="IZ42" s="19"/>
      <c r="JA42" s="19"/>
      <c r="JB42" s="20">
        <f t="shared" si="106"/>
        <v>0</v>
      </c>
      <c r="JC42" s="19"/>
      <c r="JD42" s="19"/>
      <c r="JE42" s="20">
        <f t="shared" si="107"/>
        <v>0</v>
      </c>
      <c r="JF42" s="20">
        <f t="shared" si="152"/>
        <v>0</v>
      </c>
      <c r="JG42" s="20">
        <f t="shared" si="152"/>
        <v>0</v>
      </c>
      <c r="JH42" s="20">
        <f t="shared" si="109"/>
        <v>0</v>
      </c>
      <c r="JI42" s="19"/>
      <c r="JJ42" s="19"/>
      <c r="JK42" s="20">
        <f t="shared" si="110"/>
        <v>0</v>
      </c>
      <c r="JL42" s="19"/>
      <c r="JM42" s="19"/>
      <c r="JN42" s="20">
        <f t="shared" si="111"/>
        <v>0</v>
      </c>
      <c r="JO42" s="19"/>
      <c r="JP42" s="19"/>
      <c r="JQ42" s="20">
        <f t="shared" si="112"/>
        <v>0</v>
      </c>
      <c r="JR42" s="20">
        <f t="shared" si="153"/>
        <v>0</v>
      </c>
      <c r="JS42" s="20">
        <f t="shared" si="153"/>
        <v>0</v>
      </c>
      <c r="JT42" s="20">
        <f t="shared" si="114"/>
        <v>0</v>
      </c>
      <c r="JU42" s="19"/>
      <c r="JV42" s="19"/>
      <c r="JW42" s="20">
        <f t="shared" si="115"/>
        <v>0</v>
      </c>
      <c r="JX42" s="19"/>
      <c r="JY42" s="19"/>
      <c r="JZ42" s="20">
        <f t="shared" si="116"/>
        <v>0</v>
      </c>
      <c r="KA42" s="20">
        <f t="shared" si="154"/>
        <v>0</v>
      </c>
      <c r="KB42" s="20">
        <f t="shared" si="154"/>
        <v>0</v>
      </c>
      <c r="KC42" s="20">
        <f t="shared" si="118"/>
        <v>0</v>
      </c>
      <c r="KD42" s="19"/>
      <c r="KE42" s="19"/>
      <c r="KF42" s="20">
        <f t="shared" si="119"/>
        <v>0</v>
      </c>
      <c r="KG42" s="19"/>
      <c r="KH42" s="19"/>
      <c r="KI42" s="20">
        <f t="shared" si="120"/>
        <v>0</v>
      </c>
      <c r="KJ42" s="19"/>
      <c r="KK42" s="19"/>
      <c r="KL42" s="20">
        <f t="shared" si="121"/>
        <v>0</v>
      </c>
      <c r="KM42" s="19"/>
      <c r="KN42" s="19"/>
      <c r="KO42" s="20">
        <f t="shared" si="122"/>
        <v>0</v>
      </c>
      <c r="KP42" s="19"/>
      <c r="KQ42" s="19"/>
      <c r="KR42" s="20">
        <f t="shared" si="123"/>
        <v>0</v>
      </c>
      <c r="KS42" s="20">
        <f t="shared" si="155"/>
        <v>0</v>
      </c>
      <c r="KT42" s="20">
        <f t="shared" si="155"/>
        <v>0</v>
      </c>
      <c r="KU42" s="20">
        <f t="shared" si="125"/>
        <v>0</v>
      </c>
      <c r="KV42" s="20">
        <f t="shared" si="156"/>
        <v>0</v>
      </c>
      <c r="KW42" s="20">
        <f t="shared" si="156"/>
        <v>0</v>
      </c>
      <c r="KX42" s="20">
        <f t="shared" si="127"/>
        <v>0</v>
      </c>
      <c r="KY42" s="19"/>
      <c r="KZ42" s="19"/>
      <c r="LA42" s="20">
        <f t="shared" si="128"/>
        <v>0</v>
      </c>
      <c r="LB42" s="19"/>
      <c r="LC42" s="19"/>
      <c r="LD42" s="20">
        <f t="shared" si="129"/>
        <v>0</v>
      </c>
      <c r="LE42" s="20">
        <f t="shared" si="157"/>
        <v>14237.15</v>
      </c>
      <c r="LF42" s="20">
        <f t="shared" si="157"/>
        <v>7750</v>
      </c>
      <c r="LG42" s="20">
        <f t="shared" si="131"/>
        <v>6487.15</v>
      </c>
    </row>
    <row r="43" spans="1:319" x14ac:dyDescent="0.3">
      <c r="A43" s="27" t="s">
        <v>148</v>
      </c>
      <c r="B43" s="22">
        <f>((((((((((((B30)+(B31))+(B32))+(B33))+(B34))+(B35))+(B36))+(B37))+(B38))+(B39))+(B40))+(B41))+(B42)</f>
        <v>0</v>
      </c>
      <c r="C43" s="22">
        <f>((((((((((((C30)+(C31))+(C32))+(C33))+(C34))+(C35))+(C36))+(C37))+(C38))+(C39))+(C40))+(C41))+(C42)</f>
        <v>0</v>
      </c>
      <c r="D43" s="22">
        <f t="shared" si="0"/>
        <v>0</v>
      </c>
      <c r="E43" s="22">
        <f>((((((((((((E30)+(E31))+(E32))+(E33))+(E34))+(E35))+(E36))+(E37))+(E38))+(E39))+(E40))+(E41))+(E42)</f>
        <v>25389.38</v>
      </c>
      <c r="F43" s="22">
        <f>((((((((((((F30)+(F31))+(F32))+(F33))+(F34))+(F35))+(F36))+(F37))+(F38))+(F39))+(F40))+(F41))+(F42)</f>
        <v>23281.83</v>
      </c>
      <c r="G43" s="22">
        <f t="shared" si="1"/>
        <v>2107.5499999999993</v>
      </c>
      <c r="H43" s="22">
        <f>((((((((((((H30)+(H31))+(H32))+(H33))+(H34))+(H35))+(H36))+(H37))+(H38))+(H39))+(H40))+(H41))+(H42)</f>
        <v>0</v>
      </c>
      <c r="I43" s="22">
        <f>((((((((((((I30)+(I31))+(I32))+(I33))+(I34))+(I35))+(I36))+(I37))+(I38))+(I39))+(I40))+(I41))+(I42)</f>
        <v>0</v>
      </c>
      <c r="J43" s="22">
        <f t="shared" si="2"/>
        <v>0</v>
      </c>
      <c r="K43" s="22">
        <f>((((((((((((K30)+(K31))+(K32))+(K33))+(K34))+(K35))+(K36))+(K37))+(K38))+(K39))+(K40))+(K41))+(K42)</f>
        <v>0</v>
      </c>
      <c r="L43" s="22">
        <f>((((((((((((L30)+(L31))+(L32))+(L33))+(L34))+(L35))+(L36))+(L37))+(L38))+(L39))+(L40))+(L41))+(L42)</f>
        <v>0</v>
      </c>
      <c r="M43" s="22">
        <f t="shared" si="3"/>
        <v>0</v>
      </c>
      <c r="N43" s="22">
        <f>((((((((((((N30)+(N31))+(N32))+(N33))+(N34))+(N35))+(N36))+(N37))+(N38))+(N39))+(N40))+(N41))+(N42)</f>
        <v>0</v>
      </c>
      <c r="O43" s="22">
        <f>((((((((((((O30)+(O31))+(O32))+(O33))+(O34))+(O35))+(O36))+(O37))+(O38))+(O39))+(O40))+(O41))+(O42)</f>
        <v>0</v>
      </c>
      <c r="P43" s="22">
        <f t="shared" si="4"/>
        <v>0</v>
      </c>
      <c r="Q43" s="22">
        <f>((((((((((((Q30)+(Q31))+(Q32))+(Q33))+(Q34))+(Q35))+(Q36))+(Q37))+(Q38))+(Q39))+(Q40))+(Q41))+(Q42)</f>
        <v>0</v>
      </c>
      <c r="R43" s="22">
        <f>((((((((((((R30)+(R31))+(R32))+(R33))+(R34))+(R35))+(R36))+(R37))+(R38))+(R39))+(R40))+(R41))+(R42)</f>
        <v>0</v>
      </c>
      <c r="S43" s="22">
        <f t="shared" si="5"/>
        <v>0</v>
      </c>
      <c r="T43" s="22">
        <f>((((((((((((T30)+(T31))+(T32))+(T33))+(T34))+(T35))+(T36))+(T37))+(T38))+(T39))+(T40))+(T41))+(T42)</f>
        <v>0</v>
      </c>
      <c r="U43" s="22">
        <f>((((((((((((U30)+(U31))+(U32))+(U33))+(U34))+(U35))+(U36))+(U37))+(U38))+(U39))+(U40))+(U41))+(U42)</f>
        <v>0</v>
      </c>
      <c r="V43" s="22">
        <f t="shared" si="6"/>
        <v>0</v>
      </c>
      <c r="W43" s="22">
        <f>((((((((((((W30)+(W31))+(W32))+(W33))+(W34))+(W35))+(W36))+(W37))+(W38))+(W39))+(W40))+(W41))+(W42)</f>
        <v>862.39</v>
      </c>
      <c r="X43" s="22">
        <f>((((((((((((X30)+(X31))+(X32))+(X33))+(X34))+(X35))+(X36))+(X37))+(X38))+(X39))+(X40))+(X41))+(X42)</f>
        <v>500</v>
      </c>
      <c r="Y43" s="22">
        <f t="shared" si="7"/>
        <v>362.39</v>
      </c>
      <c r="Z43" s="22">
        <f>((((((((((((Z30)+(Z31))+(Z32))+(Z33))+(Z34))+(Z35))+(Z36))+(Z37))+(Z38))+(Z39))+(Z40))+(Z41))+(Z42)</f>
        <v>0</v>
      </c>
      <c r="AA43" s="22">
        <f>((((((((((((AA30)+(AA31))+(AA32))+(AA33))+(AA34))+(AA35))+(AA36))+(AA37))+(AA38))+(AA39))+(AA40))+(AA41))+(AA42)</f>
        <v>0</v>
      </c>
      <c r="AB43" s="22">
        <f t="shared" si="8"/>
        <v>0</v>
      </c>
      <c r="AC43" s="22">
        <f>((((((((((((AC30)+(AC31))+(AC32))+(AC33))+(AC34))+(AC35))+(AC36))+(AC37))+(AC38))+(AC39))+(AC40))+(AC41))+(AC42)</f>
        <v>0</v>
      </c>
      <c r="AD43" s="22">
        <f>((((((((((((AD30)+(AD31))+(AD32))+(AD33))+(AD34))+(AD35))+(AD36))+(AD37))+(AD38))+(AD39))+(AD40))+(AD41))+(AD42)</f>
        <v>0</v>
      </c>
      <c r="AE43" s="22">
        <f t="shared" si="9"/>
        <v>0</v>
      </c>
      <c r="AF43" s="22">
        <f>((((((((((((AF30)+(AF31))+(AF32))+(AF33))+(AF34))+(AF35))+(AF36))+(AF37))+(AF38))+(AF39))+(AF40))+(AF41))+(AF42)</f>
        <v>0</v>
      </c>
      <c r="AG43" s="22">
        <f>((((((((((((AG30)+(AG31))+(AG32))+(AG33))+(AG34))+(AG35))+(AG36))+(AG37))+(AG38))+(AG39))+(AG40))+(AG41))+(AG42)</f>
        <v>0</v>
      </c>
      <c r="AH43" s="22">
        <f t="shared" si="10"/>
        <v>0</v>
      </c>
      <c r="AI43" s="22">
        <f>((((((((((((AI30)+(AI31))+(AI32))+(AI33))+(AI34))+(AI35))+(AI36))+(AI37))+(AI38))+(AI39))+(AI40))+(AI41))+(AI42)</f>
        <v>0</v>
      </c>
      <c r="AJ43" s="22">
        <f>((((((((((((AJ30)+(AJ31))+(AJ32))+(AJ33))+(AJ34))+(AJ35))+(AJ36))+(AJ37))+(AJ38))+(AJ39))+(AJ40))+(AJ41))+(AJ42)</f>
        <v>0</v>
      </c>
      <c r="AK43" s="22">
        <f t="shared" si="11"/>
        <v>0</v>
      </c>
      <c r="AL43" s="22">
        <f t="shared" si="132"/>
        <v>862.39</v>
      </c>
      <c r="AM43" s="22">
        <f t="shared" si="132"/>
        <v>500</v>
      </c>
      <c r="AN43" s="22">
        <f t="shared" si="13"/>
        <v>362.39</v>
      </c>
      <c r="AO43" s="22">
        <f>((((((((((((AO30)+(AO31))+(AO32))+(AO33))+(AO34))+(AO35))+(AO36))+(AO37))+(AO38))+(AO39))+(AO40))+(AO41))+(AO42)</f>
        <v>0</v>
      </c>
      <c r="AP43" s="22">
        <f>((((((((((((AP30)+(AP31))+(AP32))+(AP33))+(AP34))+(AP35))+(AP36))+(AP37))+(AP38))+(AP39))+(AP40))+(AP41))+(AP42)</f>
        <v>0</v>
      </c>
      <c r="AQ43" s="22">
        <f t="shared" si="14"/>
        <v>0</v>
      </c>
      <c r="AR43" s="22">
        <f>((((((((((((AR30)+(AR31))+(AR32))+(AR33))+(AR34))+(AR35))+(AR36))+(AR37))+(AR38))+(AR39))+(AR40))+(AR41))+(AR42)</f>
        <v>0</v>
      </c>
      <c r="AS43" s="22">
        <f>((((((((((((AS30)+(AS31))+(AS32))+(AS33))+(AS34))+(AS35))+(AS36))+(AS37))+(AS38))+(AS39))+(AS40))+(AS41))+(AS42)</f>
        <v>0</v>
      </c>
      <c r="AT43" s="22">
        <f t="shared" si="15"/>
        <v>0</v>
      </c>
      <c r="AU43" s="22">
        <f>((((((((((((AU30)+(AU31))+(AU32))+(AU33))+(AU34))+(AU35))+(AU36))+(AU37))+(AU38))+(AU39))+(AU40))+(AU41))+(AU42)</f>
        <v>0</v>
      </c>
      <c r="AV43" s="22">
        <f>((((((((((((AV30)+(AV31))+(AV32))+(AV33))+(AV34))+(AV35))+(AV36))+(AV37))+(AV38))+(AV39))+(AV40))+(AV41))+(AV42)</f>
        <v>0</v>
      </c>
      <c r="AW43" s="22">
        <f t="shared" si="16"/>
        <v>0</v>
      </c>
      <c r="AX43" s="22">
        <f>((((((((((((AX30)+(AX31))+(AX32))+(AX33))+(AX34))+(AX35))+(AX36))+(AX37))+(AX38))+(AX39))+(AX40))+(AX41))+(AX42)</f>
        <v>0</v>
      </c>
      <c r="AY43" s="22">
        <f>((((((((((((AY30)+(AY31))+(AY32))+(AY33))+(AY34))+(AY35))+(AY36))+(AY37))+(AY38))+(AY39))+(AY40))+(AY41))+(AY42)</f>
        <v>0</v>
      </c>
      <c r="AZ43" s="22">
        <f t="shared" si="17"/>
        <v>0</v>
      </c>
      <c r="BA43" s="22">
        <f>((((((((((((BA30)+(BA31))+(BA32))+(BA33))+(BA34))+(BA35))+(BA36))+(BA37))+(BA38))+(BA39))+(BA40))+(BA41))+(BA42)</f>
        <v>0</v>
      </c>
      <c r="BB43" s="22">
        <f>((((((((((((BB30)+(BB31))+(BB32))+(BB33))+(BB34))+(BB35))+(BB36))+(BB37))+(BB38))+(BB39))+(BB40))+(BB41))+(BB42)</f>
        <v>0</v>
      </c>
      <c r="BC43" s="22">
        <f t="shared" si="18"/>
        <v>0</v>
      </c>
      <c r="BD43" s="22">
        <f>((((((((((((BD30)+(BD31))+(BD32))+(BD33))+(BD34))+(BD35))+(BD36))+(BD37))+(BD38))+(BD39))+(BD40))+(BD41))+(BD42)</f>
        <v>0</v>
      </c>
      <c r="BE43" s="22">
        <f>((((((((((((BE30)+(BE31))+(BE32))+(BE33))+(BE34))+(BE35))+(BE36))+(BE37))+(BE38))+(BE39))+(BE40))+(BE41))+(BE42)</f>
        <v>0</v>
      </c>
      <c r="BF43" s="22">
        <f t="shared" si="19"/>
        <v>0</v>
      </c>
      <c r="BG43" s="22">
        <f t="shared" si="133"/>
        <v>0</v>
      </c>
      <c r="BH43" s="22">
        <f t="shared" si="133"/>
        <v>0</v>
      </c>
      <c r="BI43" s="22">
        <f t="shared" si="21"/>
        <v>0</v>
      </c>
      <c r="BJ43" s="22">
        <f>((((((((((((BJ30)+(BJ31))+(BJ32))+(BJ33))+(BJ34))+(BJ35))+(BJ36))+(BJ37))+(BJ38))+(BJ39))+(BJ40))+(BJ41))+(BJ42)</f>
        <v>0</v>
      </c>
      <c r="BK43" s="22">
        <f>((((((((((((BK30)+(BK31))+(BK32))+(BK33))+(BK34))+(BK35))+(BK36))+(BK37))+(BK38))+(BK39))+(BK40))+(BK41))+(BK42)</f>
        <v>0</v>
      </c>
      <c r="BL43" s="22">
        <f t="shared" si="22"/>
        <v>0</v>
      </c>
      <c r="BM43" s="22">
        <f>((((((((((((BM30)+(BM31))+(BM32))+(BM33))+(BM34))+(BM35))+(BM36))+(BM37))+(BM38))+(BM39))+(BM40))+(BM41))+(BM42)</f>
        <v>0</v>
      </c>
      <c r="BN43" s="22">
        <f>((((((((((((BN30)+(BN31))+(BN32))+(BN33))+(BN34))+(BN35))+(BN36))+(BN37))+(BN38))+(BN39))+(BN40))+(BN41))+(BN42)</f>
        <v>0</v>
      </c>
      <c r="BO43" s="22">
        <f t="shared" si="23"/>
        <v>0</v>
      </c>
      <c r="BP43" s="22">
        <f>((((((((((((BP30)+(BP31))+(BP32))+(BP33))+(BP34))+(BP35))+(BP36))+(BP37))+(BP38))+(BP39))+(BP40))+(BP41))+(BP42)</f>
        <v>0</v>
      </c>
      <c r="BQ43" s="22">
        <f>((((((((((((BQ30)+(BQ31))+(BQ32))+(BQ33))+(BQ34))+(BQ35))+(BQ36))+(BQ37))+(BQ38))+(BQ39))+(BQ40))+(BQ41))+(BQ42)</f>
        <v>0</v>
      </c>
      <c r="BR43" s="22">
        <f t="shared" si="24"/>
        <v>0</v>
      </c>
      <c r="BS43" s="22">
        <f>((((((((((((BS30)+(BS31))+(BS32))+(BS33))+(BS34))+(BS35))+(BS36))+(BS37))+(BS38))+(BS39))+(BS40))+(BS41))+(BS42)</f>
        <v>0</v>
      </c>
      <c r="BT43" s="22">
        <f>((((((((((((BT30)+(BT31))+(BT32))+(BT33))+(BT34))+(BT35))+(BT36))+(BT37))+(BT38))+(BT39))+(BT40))+(BT41))+(BT42)</f>
        <v>0</v>
      </c>
      <c r="BU43" s="22">
        <f t="shared" si="25"/>
        <v>0</v>
      </c>
      <c r="BV43" s="22">
        <f>((((((((((((BV30)+(BV31))+(BV32))+(BV33))+(BV34))+(BV35))+(BV36))+(BV37))+(BV38))+(BV39))+(BV40))+(BV41))+(BV42)</f>
        <v>0</v>
      </c>
      <c r="BW43" s="22">
        <f>((((((((((((BW30)+(BW31))+(BW32))+(BW33))+(BW34))+(BW35))+(BW36))+(BW37))+(BW38))+(BW39))+(BW40))+(BW41))+(BW42)</f>
        <v>0</v>
      </c>
      <c r="BX43" s="22">
        <f t="shared" si="26"/>
        <v>0</v>
      </c>
      <c r="BY43" s="22">
        <f>((((((((((((BY30)+(BY31))+(BY32))+(BY33))+(BY34))+(BY35))+(BY36))+(BY37))+(BY38))+(BY39))+(BY40))+(BY41))+(BY42)</f>
        <v>0</v>
      </c>
      <c r="BZ43" s="22">
        <f>((((((((((((BZ30)+(BZ31))+(BZ32))+(BZ33))+(BZ34))+(BZ35))+(BZ36))+(BZ37))+(BZ38))+(BZ39))+(BZ40))+(BZ41))+(BZ42)</f>
        <v>0</v>
      </c>
      <c r="CA43" s="22">
        <f t="shared" si="27"/>
        <v>0</v>
      </c>
      <c r="CB43" s="22">
        <f t="shared" si="134"/>
        <v>0</v>
      </c>
      <c r="CC43" s="22">
        <f t="shared" si="134"/>
        <v>0</v>
      </c>
      <c r="CD43" s="22">
        <f t="shared" si="29"/>
        <v>0</v>
      </c>
      <c r="CE43" s="22">
        <f>((((((((((((CE30)+(CE31))+(CE32))+(CE33))+(CE34))+(CE35))+(CE36))+(CE37))+(CE38))+(CE39))+(CE40))+(CE41))+(CE42)</f>
        <v>0</v>
      </c>
      <c r="CF43" s="22">
        <f>((((((((((((CF30)+(CF31))+(CF32))+(CF33))+(CF34))+(CF35))+(CF36))+(CF37))+(CF38))+(CF39))+(CF40))+(CF41))+(CF42)</f>
        <v>0</v>
      </c>
      <c r="CG43" s="22">
        <f t="shared" si="30"/>
        <v>0</v>
      </c>
      <c r="CH43" s="22">
        <f>((((((((((((CH30)+(CH31))+(CH32))+(CH33))+(CH34))+(CH35))+(CH36))+(CH37))+(CH38))+(CH39))+(CH40))+(CH41))+(CH42)</f>
        <v>0</v>
      </c>
      <c r="CI43" s="22">
        <f>((((((((((((CI30)+(CI31))+(CI32))+(CI33))+(CI34))+(CI35))+(CI36))+(CI37))+(CI38))+(CI39))+(CI40))+(CI41))+(CI42)</f>
        <v>0</v>
      </c>
      <c r="CJ43" s="22">
        <f t="shared" si="31"/>
        <v>0</v>
      </c>
      <c r="CK43" s="22">
        <f>((((((((((((CK30)+(CK31))+(CK32))+(CK33))+(CK34))+(CK35))+(CK36))+(CK37))+(CK38))+(CK39))+(CK40))+(CK41))+(CK42)</f>
        <v>0</v>
      </c>
      <c r="CL43" s="22">
        <f>((((((((((((CL30)+(CL31))+(CL32))+(CL33))+(CL34))+(CL35))+(CL36))+(CL37))+(CL38))+(CL39))+(CL40))+(CL41))+(CL42)</f>
        <v>0</v>
      </c>
      <c r="CM43" s="22">
        <f t="shared" si="32"/>
        <v>0</v>
      </c>
      <c r="CN43" s="22">
        <f t="shared" si="135"/>
        <v>0</v>
      </c>
      <c r="CO43" s="22">
        <f t="shared" si="135"/>
        <v>0</v>
      </c>
      <c r="CP43" s="22">
        <f t="shared" si="34"/>
        <v>0</v>
      </c>
      <c r="CQ43" s="22">
        <f>((((((((((((CQ30)+(CQ31))+(CQ32))+(CQ33))+(CQ34))+(CQ35))+(CQ36))+(CQ37))+(CQ38))+(CQ39))+(CQ40))+(CQ41))+(CQ42)</f>
        <v>0</v>
      </c>
      <c r="CR43" s="22">
        <f>((((((((((((CR30)+(CR31))+(CR32))+(CR33))+(CR34))+(CR35))+(CR36))+(CR37))+(CR38))+(CR39))+(CR40))+(CR41))+(CR42)</f>
        <v>0</v>
      </c>
      <c r="CS43" s="22">
        <f t="shared" si="35"/>
        <v>0</v>
      </c>
      <c r="CT43" s="22">
        <f>((((((((((((CT30)+(CT31))+(CT32))+(CT33))+(CT34))+(CT35))+(CT36))+(CT37))+(CT38))+(CT39))+(CT40))+(CT41))+(CT42)</f>
        <v>0</v>
      </c>
      <c r="CU43" s="22">
        <f>((((((((((((CU30)+(CU31))+(CU32))+(CU33))+(CU34))+(CU35))+(CU36))+(CU37))+(CU38))+(CU39))+(CU40))+(CU41))+(CU42)</f>
        <v>0</v>
      </c>
      <c r="CV43" s="22">
        <f t="shared" si="36"/>
        <v>0</v>
      </c>
      <c r="CW43" s="22">
        <f>((((((((((((CW30)+(CW31))+(CW32))+(CW33))+(CW34))+(CW35))+(CW36))+(CW37))+(CW38))+(CW39))+(CW40))+(CW41))+(CW42)</f>
        <v>0</v>
      </c>
      <c r="CX43" s="22">
        <f>((((((((((((CX30)+(CX31))+(CX32))+(CX33))+(CX34))+(CX35))+(CX36))+(CX37))+(CX38))+(CX39))+(CX40))+(CX41))+(CX42)</f>
        <v>0</v>
      </c>
      <c r="CY43" s="22">
        <f t="shared" si="37"/>
        <v>0</v>
      </c>
      <c r="CZ43" s="22">
        <f t="shared" si="136"/>
        <v>0</v>
      </c>
      <c r="DA43" s="22">
        <f t="shared" si="136"/>
        <v>0</v>
      </c>
      <c r="DB43" s="22">
        <f t="shared" si="39"/>
        <v>0</v>
      </c>
      <c r="DC43" s="22">
        <f t="shared" si="137"/>
        <v>0</v>
      </c>
      <c r="DD43" s="22">
        <f t="shared" si="137"/>
        <v>0</v>
      </c>
      <c r="DE43" s="22">
        <f t="shared" si="41"/>
        <v>0</v>
      </c>
      <c r="DF43" s="22">
        <f>((((((((((((DF30)+(DF31))+(DF32))+(DF33))+(DF34))+(DF35))+(DF36))+(DF37))+(DF38))+(DF39))+(DF40))+(DF41))+(DF42)</f>
        <v>0</v>
      </c>
      <c r="DG43" s="22">
        <f>((((((((((((DG30)+(DG31))+(DG32))+(DG33))+(DG34))+(DG35))+(DG36))+(DG37))+(DG38))+(DG39))+(DG40))+(DG41))+(DG42)</f>
        <v>0</v>
      </c>
      <c r="DH43" s="22">
        <f t="shared" si="42"/>
        <v>0</v>
      </c>
      <c r="DI43" s="22">
        <f>((((((((((((DI30)+(DI31))+(DI32))+(DI33))+(DI34))+(DI35))+(DI36))+(DI37))+(DI38))+(DI39))+(DI40))+(DI41))+(DI42)</f>
        <v>0</v>
      </c>
      <c r="DJ43" s="22">
        <f>((((((((((((DJ30)+(DJ31))+(DJ32))+(DJ33))+(DJ34))+(DJ35))+(DJ36))+(DJ37))+(DJ38))+(DJ39))+(DJ40))+(DJ41))+(DJ42)</f>
        <v>0</v>
      </c>
      <c r="DK43" s="22">
        <f t="shared" si="43"/>
        <v>0</v>
      </c>
      <c r="DL43" s="22">
        <f t="shared" si="138"/>
        <v>0</v>
      </c>
      <c r="DM43" s="22">
        <f t="shared" si="138"/>
        <v>0</v>
      </c>
      <c r="DN43" s="22">
        <f t="shared" si="45"/>
        <v>0</v>
      </c>
      <c r="DO43" s="22">
        <f>((((((((((((DO30)+(DO31))+(DO32))+(DO33))+(DO34))+(DO35))+(DO36))+(DO37))+(DO38))+(DO39))+(DO40))+(DO41))+(DO42)</f>
        <v>0</v>
      </c>
      <c r="DP43" s="22">
        <f>((((((((((((DP30)+(DP31))+(DP32))+(DP33))+(DP34))+(DP35))+(DP36))+(DP37))+(DP38))+(DP39))+(DP40))+(DP41))+(DP42)</f>
        <v>0</v>
      </c>
      <c r="DQ43" s="22">
        <f t="shared" si="46"/>
        <v>0</v>
      </c>
      <c r="DR43" s="22">
        <f>((((((((((((DR30)+(DR31))+(DR32))+(DR33))+(DR34))+(DR35))+(DR36))+(DR37))+(DR38))+(DR39))+(DR40))+(DR41))+(DR42)</f>
        <v>0</v>
      </c>
      <c r="DS43" s="22">
        <f>((((((((((((DS30)+(DS31))+(DS32))+(DS33))+(DS34))+(DS35))+(DS36))+(DS37))+(DS38))+(DS39))+(DS40))+(DS41))+(DS42)</f>
        <v>0</v>
      </c>
      <c r="DT43" s="22">
        <f t="shared" si="47"/>
        <v>0</v>
      </c>
      <c r="DU43" s="22">
        <f t="shared" si="139"/>
        <v>0</v>
      </c>
      <c r="DV43" s="22">
        <f t="shared" si="139"/>
        <v>0</v>
      </c>
      <c r="DW43" s="22">
        <f t="shared" si="49"/>
        <v>0</v>
      </c>
      <c r="DX43" s="22">
        <f t="shared" si="140"/>
        <v>26251.77</v>
      </c>
      <c r="DY43" s="22">
        <f t="shared" si="140"/>
        <v>23781.83</v>
      </c>
      <c r="DZ43" s="22">
        <f t="shared" si="51"/>
        <v>2469.9399999999987</v>
      </c>
      <c r="EA43" s="22">
        <f>((((((((((((EA30)+(EA31))+(EA32))+(EA33))+(EA34))+(EA35))+(EA36))+(EA37))+(EA38))+(EA39))+(EA40))+(EA41))+(EA42)</f>
        <v>0</v>
      </c>
      <c r="EB43" s="22">
        <f>((((((((((((EB30)+(EB31))+(EB32))+(EB33))+(EB34))+(EB35))+(EB36))+(EB37))+(EB38))+(EB39))+(EB40))+(EB41))+(EB42)</f>
        <v>0</v>
      </c>
      <c r="EC43" s="22">
        <f t="shared" si="52"/>
        <v>0</v>
      </c>
      <c r="ED43" s="22">
        <f>((((((((((((ED30)+(ED31))+(ED32))+(ED33))+(ED34))+(ED35))+(ED36))+(ED37))+(ED38))+(ED39))+(ED40))+(ED41))+(ED42)</f>
        <v>0</v>
      </c>
      <c r="EE43" s="22">
        <f>((((((((((((EE30)+(EE31))+(EE32))+(EE33))+(EE34))+(EE35))+(EE36))+(EE37))+(EE38))+(EE39))+(EE40))+(EE41))+(EE42)</f>
        <v>0</v>
      </c>
      <c r="EF43" s="22">
        <f t="shared" si="53"/>
        <v>0</v>
      </c>
      <c r="EG43" s="22">
        <f>((((((((((((EG30)+(EG31))+(EG32))+(EG33))+(EG34))+(EG35))+(EG36))+(EG37))+(EG38))+(EG39))+(EG40))+(EG41))+(EG42)</f>
        <v>13020.81</v>
      </c>
      <c r="EH43" s="22">
        <f>((((((((((((EH30)+(EH31))+(EH32))+(EH33))+(EH34))+(EH35))+(EH36))+(EH37))+(EH38))+(EH39))+(EH40))+(EH41))+(EH42)</f>
        <v>27774.22</v>
      </c>
      <c r="EI43" s="22">
        <f t="shared" si="54"/>
        <v>-14753.410000000002</v>
      </c>
      <c r="EJ43" s="22">
        <f>((((((((((((EJ30)+(EJ31))+(EJ32))+(EJ33))+(EJ34))+(EJ35))+(EJ36))+(EJ37))+(EJ38))+(EJ39))+(EJ40))+(EJ41))+(EJ42)</f>
        <v>0</v>
      </c>
      <c r="EK43" s="22">
        <f>((((((((((((EK30)+(EK31))+(EK32))+(EK33))+(EK34))+(EK35))+(EK36))+(EK37))+(EK38))+(EK39))+(EK40))+(EK41))+(EK42)</f>
        <v>0</v>
      </c>
      <c r="EL43" s="22">
        <f t="shared" si="55"/>
        <v>0</v>
      </c>
      <c r="EM43" s="22">
        <f t="shared" si="141"/>
        <v>13020.81</v>
      </c>
      <c r="EN43" s="22">
        <f t="shared" si="141"/>
        <v>27774.22</v>
      </c>
      <c r="EO43" s="22">
        <f t="shared" si="57"/>
        <v>-14753.410000000002</v>
      </c>
      <c r="EP43" s="22">
        <f>((((((((((((EP30)+(EP31))+(EP32))+(EP33))+(EP34))+(EP35))+(EP36))+(EP37))+(EP38))+(EP39))+(EP40))+(EP41))+(EP42)</f>
        <v>40000</v>
      </c>
      <c r="EQ43" s="22">
        <f>((((((((((((EQ30)+(EQ31))+(EQ32))+(EQ33))+(EQ34))+(EQ35))+(EQ36))+(EQ37))+(EQ38))+(EQ39))+(EQ40))+(EQ41))+(EQ42)</f>
        <v>28333.33</v>
      </c>
      <c r="ER43" s="22">
        <f t="shared" si="58"/>
        <v>11666.669999999998</v>
      </c>
      <c r="ES43" s="22">
        <f>((((((((((((ES30)+(ES31))+(ES32))+(ES33))+(ES34))+(ES35))+(ES36))+(ES37))+(ES38))+(ES39))+(ES40))+(ES41))+(ES42)</f>
        <v>0</v>
      </c>
      <c r="ET43" s="22">
        <f>((((((((((((ET30)+(ET31))+(ET32))+(ET33))+(ET34))+(ET35))+(ET36))+(ET37))+(ET38))+(ET39))+(ET40))+(ET41))+(ET42)</f>
        <v>0</v>
      </c>
      <c r="EU43" s="22">
        <f t="shared" si="59"/>
        <v>0</v>
      </c>
      <c r="EV43" s="22">
        <f>((((((((((((EV30)+(EV31))+(EV32))+(EV33))+(EV34))+(EV35))+(EV36))+(EV37))+(EV38))+(EV39))+(EV40))+(EV41))+(EV42)</f>
        <v>14237.15</v>
      </c>
      <c r="EW43" s="22">
        <f>((((((((((((EW30)+(EW31))+(EW32))+(EW33))+(EW34))+(EW35))+(EW36))+(EW37))+(EW38))+(EW39))+(EW40))+(EW41))+(EW42)</f>
        <v>7750</v>
      </c>
      <c r="EX43" s="22">
        <f t="shared" si="60"/>
        <v>6487.15</v>
      </c>
      <c r="EY43" s="22">
        <f>((((((((((((EY30)+(EY31))+(EY32))+(EY33))+(EY34))+(EY35))+(EY36))+(EY37))+(EY38))+(EY39))+(EY40))+(EY41))+(EY42)</f>
        <v>0</v>
      </c>
      <c r="EZ43" s="22">
        <f>((((((((((((EZ30)+(EZ31))+(EZ32))+(EZ33))+(EZ34))+(EZ35))+(EZ36))+(EZ37))+(EZ38))+(EZ39))+(EZ40))+(EZ41))+(EZ42)</f>
        <v>0</v>
      </c>
      <c r="FA43" s="22">
        <f t="shared" si="61"/>
        <v>0</v>
      </c>
      <c r="FB43" s="22">
        <f t="shared" si="142"/>
        <v>14237.15</v>
      </c>
      <c r="FC43" s="22">
        <f t="shared" si="142"/>
        <v>7750</v>
      </c>
      <c r="FD43" s="22">
        <f t="shared" si="63"/>
        <v>6487.15</v>
      </c>
      <c r="FE43" s="22">
        <f>((((((((((((FE30)+(FE31))+(FE32))+(FE33))+(FE34))+(FE35))+(FE36))+(FE37))+(FE38))+(FE39))+(FE40))+(FE41))+(FE42)</f>
        <v>0</v>
      </c>
      <c r="FF43" s="22">
        <f>((((((((((((FF30)+(FF31))+(FF32))+(FF33))+(FF34))+(FF35))+(FF36))+(FF37))+(FF38))+(FF39))+(FF40))+(FF41))+(FF42)</f>
        <v>0</v>
      </c>
      <c r="FG43" s="22">
        <f t="shared" si="64"/>
        <v>0</v>
      </c>
      <c r="FH43" s="22">
        <f>((((((((((((FH30)+(FH31))+(FH32))+(FH33))+(FH34))+(FH35))+(FH36))+(FH37))+(FH38))+(FH39))+(FH40))+(FH41))+(FH42)</f>
        <v>10252.540000000001</v>
      </c>
      <c r="FI43" s="22">
        <f>((((((((((((FI30)+(FI31))+(FI32))+(FI33))+(FI34))+(FI35))+(FI36))+(FI37))+(FI38))+(FI39))+(FI40))+(FI41))+(FI42)</f>
        <v>13666.67</v>
      </c>
      <c r="FJ43" s="22">
        <f t="shared" si="65"/>
        <v>-3414.1299999999992</v>
      </c>
      <c r="FK43" s="22">
        <f>((((((((((((FK30)+(FK31))+(FK32))+(FK33))+(FK34))+(FK35))+(FK36))+(FK37))+(FK38))+(FK39))+(FK40))+(FK41))+(FK42)</f>
        <v>0</v>
      </c>
      <c r="FL43" s="22">
        <f>((((((((((((FL30)+(FL31))+(FL32))+(FL33))+(FL34))+(FL35))+(FL36))+(FL37))+(FL38))+(FL39))+(FL40))+(FL41))+(FL42)</f>
        <v>0</v>
      </c>
      <c r="FM43" s="22">
        <f t="shared" si="66"/>
        <v>0</v>
      </c>
      <c r="FN43" s="22">
        <f t="shared" si="143"/>
        <v>10252.540000000001</v>
      </c>
      <c r="FO43" s="22">
        <f t="shared" si="143"/>
        <v>13666.67</v>
      </c>
      <c r="FP43" s="22">
        <f t="shared" si="68"/>
        <v>-3414.1299999999992</v>
      </c>
      <c r="FQ43" s="22">
        <f>((((((((((((FQ30)+(FQ31))+(FQ32))+(FQ33))+(FQ34))+(FQ35))+(FQ36))+(FQ37))+(FQ38))+(FQ39))+(FQ40))+(FQ41))+(FQ42)</f>
        <v>0</v>
      </c>
      <c r="FR43" s="22">
        <f>((((((((((((FR30)+(FR31))+(FR32))+(FR33))+(FR34))+(FR35))+(FR36))+(FR37))+(FR38))+(FR39))+(FR40))+(FR41))+(FR42)</f>
        <v>0</v>
      </c>
      <c r="FS43" s="22">
        <f t="shared" si="69"/>
        <v>0</v>
      </c>
      <c r="FT43" s="22">
        <f>((((((((((((FT30)+(FT31))+(FT32))+(FT33))+(FT34))+(FT35))+(FT36))+(FT37))+(FT38))+(FT39))+(FT40))+(FT41))+(FT42)</f>
        <v>7372.85</v>
      </c>
      <c r="FU43" s="22">
        <f>((((((((((((FU30)+(FU31))+(FU32))+(FU33))+(FU34))+(FU35))+(FU36))+(FU37))+(FU38))+(FU39))+(FU40))+(FU41))+(FU42)</f>
        <v>8188.38</v>
      </c>
      <c r="FV43" s="22">
        <f t="shared" si="70"/>
        <v>-815.52999999999975</v>
      </c>
      <c r="FW43" s="22">
        <f>((((((((((((FW30)+(FW31))+(FW32))+(FW33))+(FW34))+(FW35))+(FW36))+(FW37))+(FW38))+(FW39))+(FW40))+(FW41))+(FW42)</f>
        <v>0</v>
      </c>
      <c r="FX43" s="22">
        <f>((((((((((((FX30)+(FX31))+(FX32))+(FX33))+(FX34))+(FX35))+(FX36))+(FX37))+(FX38))+(FX39))+(FX40))+(FX41))+(FX42)</f>
        <v>0</v>
      </c>
      <c r="FY43" s="22">
        <f t="shared" si="71"/>
        <v>0</v>
      </c>
      <c r="FZ43" s="22">
        <f t="shared" si="144"/>
        <v>7372.85</v>
      </c>
      <c r="GA43" s="22">
        <f t="shared" si="144"/>
        <v>8188.38</v>
      </c>
      <c r="GB43" s="22">
        <f t="shared" si="73"/>
        <v>-815.52999999999975</v>
      </c>
      <c r="GC43" s="22">
        <f>((((((((((((GC30)+(GC31))+(GC32))+(GC33))+(GC34))+(GC35))+(GC36))+(GC37))+(GC38))+(GC39))+(GC40))+(GC41))+(GC42)</f>
        <v>0</v>
      </c>
      <c r="GD43" s="22">
        <f>((((((((((((GD30)+(GD31))+(GD32))+(GD33))+(GD34))+(GD35))+(GD36))+(GD37))+(GD38))+(GD39))+(GD40))+(GD41))+(GD42)</f>
        <v>0</v>
      </c>
      <c r="GE43" s="22">
        <f t="shared" si="74"/>
        <v>0</v>
      </c>
      <c r="GF43" s="22">
        <f>((((((((((((GF30)+(GF31))+(GF32))+(GF33))+(GF34))+(GF35))+(GF36))+(GF37))+(GF38))+(GF39))+(GF40))+(GF41))+(GF42)</f>
        <v>0</v>
      </c>
      <c r="GG43" s="22">
        <f>((((((((((((GG30)+(GG31))+(GG32))+(GG33))+(GG34))+(GG35))+(GG36))+(GG37))+(GG38))+(GG39))+(GG40))+(GG41))+(GG42)</f>
        <v>0</v>
      </c>
      <c r="GH43" s="22">
        <f t="shared" si="75"/>
        <v>0</v>
      </c>
      <c r="GI43" s="22">
        <f>((((((((((((GI30)+(GI31))+(GI32))+(GI33))+(GI34))+(GI35))+(GI36))+(GI37))+(GI38))+(GI39))+(GI40))+(GI41))+(GI42)</f>
        <v>12925</v>
      </c>
      <c r="GJ43" s="22">
        <f>((((((((((((GJ30)+(GJ31))+(GJ32))+(GJ33))+(GJ34))+(GJ35))+(GJ36))+(GJ37))+(GJ38))+(GJ39))+(GJ40))+(GJ41))+(GJ42)</f>
        <v>13854.17</v>
      </c>
      <c r="GK43" s="22">
        <f t="shared" si="76"/>
        <v>-929.17000000000007</v>
      </c>
      <c r="GL43" s="22">
        <f>((((((((((((GL30)+(GL31))+(GL32))+(GL33))+(GL34))+(GL35))+(GL36))+(GL37))+(GL38))+(GL39))+(GL40))+(GL41))+(GL42)</f>
        <v>0</v>
      </c>
      <c r="GM43" s="22">
        <f>((((((((((((GM30)+(GM31))+(GM32))+(GM33))+(GM34))+(GM35))+(GM36))+(GM37))+(GM38))+(GM39))+(GM40))+(GM41))+(GM42)</f>
        <v>0</v>
      </c>
      <c r="GN43" s="22">
        <f t="shared" si="77"/>
        <v>0</v>
      </c>
      <c r="GO43" s="22">
        <f t="shared" si="145"/>
        <v>12925</v>
      </c>
      <c r="GP43" s="22">
        <f t="shared" si="145"/>
        <v>13854.17</v>
      </c>
      <c r="GQ43" s="22">
        <f t="shared" si="79"/>
        <v>-929.17000000000007</v>
      </c>
      <c r="GR43" s="22">
        <f>((((((((((((GR30)+(GR31))+(GR32))+(GR33))+(GR34))+(GR35))+(GR36))+(GR37))+(GR38))+(GR39))+(GR40))+(GR41))+(GR42)</f>
        <v>0</v>
      </c>
      <c r="GS43" s="22">
        <f>((((((((((((GS30)+(GS31))+(GS32))+(GS33))+(GS34))+(GS35))+(GS36))+(GS37))+(GS38))+(GS39))+(GS40))+(GS41))+(GS42)</f>
        <v>0</v>
      </c>
      <c r="GT43" s="22">
        <f t="shared" si="80"/>
        <v>0</v>
      </c>
      <c r="GU43" s="22">
        <f>((((((((((((GU30)+(GU31))+(GU32))+(GU33))+(GU34))+(GU35))+(GU36))+(GU37))+(GU38))+(GU39))+(GU40))+(GU41))+(GU42)</f>
        <v>0</v>
      </c>
      <c r="GV43" s="22">
        <f>((((((((((((GV30)+(GV31))+(GV32))+(GV33))+(GV34))+(GV35))+(GV36))+(GV37))+(GV38))+(GV39))+(GV40))+(GV41))+(GV42)</f>
        <v>0</v>
      </c>
      <c r="GW43" s="22">
        <f t="shared" si="81"/>
        <v>0</v>
      </c>
      <c r="GX43" s="22">
        <f t="shared" si="146"/>
        <v>97808.35</v>
      </c>
      <c r="GY43" s="22">
        <f t="shared" si="146"/>
        <v>99566.77</v>
      </c>
      <c r="GZ43" s="22">
        <f t="shared" si="83"/>
        <v>-1758.4199999999983</v>
      </c>
      <c r="HA43" s="22">
        <f>((((((((((((HA30)+(HA31))+(HA32))+(HA33))+(HA34))+(HA35))+(HA36))+(HA37))+(HA38))+(HA39))+(HA40))+(HA41))+(HA42)</f>
        <v>0</v>
      </c>
      <c r="HB43" s="22">
        <f>((((((((((((HB30)+(HB31))+(HB32))+(HB33))+(HB34))+(HB35))+(HB36))+(HB37))+(HB38))+(HB39))+(HB40))+(HB41))+(HB42)</f>
        <v>0</v>
      </c>
      <c r="HC43" s="22">
        <f t="shared" si="84"/>
        <v>0</v>
      </c>
      <c r="HD43" s="22">
        <f>((((((((((((HD30)+(HD31))+(HD32))+(HD33))+(HD34))+(HD35))+(HD36))+(HD37))+(HD38))+(HD39))+(HD40))+(HD41))+(HD42)</f>
        <v>0</v>
      </c>
      <c r="HE43" s="22">
        <f>((((((((((((HE30)+(HE31))+(HE32))+(HE33))+(HE34))+(HE35))+(HE36))+(HE37))+(HE38))+(HE39))+(HE40))+(HE41))+(HE42)</f>
        <v>0</v>
      </c>
      <c r="HF43" s="22">
        <f t="shared" si="85"/>
        <v>0</v>
      </c>
      <c r="HG43" s="22">
        <f>((((((((((((HG30)+(HG31))+(HG32))+(HG33))+(HG34))+(HG35))+(HG36))+(HG37))+(HG38))+(HG39))+(HG40))+(HG41))+(HG42)</f>
        <v>6442.13</v>
      </c>
      <c r="HH43" s="22">
        <f>((((((((((((HH30)+(HH31))+(HH32))+(HH33))+(HH34))+(HH35))+(HH36))+(HH37))+(HH38))+(HH39))+(HH40))+(HH41))+(HH42)</f>
        <v>6442.13</v>
      </c>
      <c r="HI43" s="22">
        <f t="shared" si="86"/>
        <v>0</v>
      </c>
      <c r="HJ43" s="22">
        <f>((((((((((((HJ30)+(HJ31))+(HJ32))+(HJ33))+(HJ34))+(HJ35))+(HJ36))+(HJ37))+(HJ38))+(HJ39))+(HJ40))+(HJ41))+(HJ42)</f>
        <v>0</v>
      </c>
      <c r="HK43" s="22">
        <f>((((((((((((HK30)+(HK31))+(HK32))+(HK33))+(HK34))+(HK35))+(HK36))+(HK37))+(HK38))+(HK39))+(HK40))+(HK41))+(HK42)</f>
        <v>0</v>
      </c>
      <c r="HL43" s="22">
        <f t="shared" si="87"/>
        <v>0</v>
      </c>
      <c r="HM43" s="22">
        <f t="shared" si="147"/>
        <v>6442.13</v>
      </c>
      <c r="HN43" s="22">
        <f t="shared" si="147"/>
        <v>6442.13</v>
      </c>
      <c r="HO43" s="22">
        <f t="shared" si="89"/>
        <v>0</v>
      </c>
      <c r="HP43" s="22">
        <f>((((((((((((HP30)+(HP31))+(HP32))+(HP33))+(HP34))+(HP35))+(HP36))+(HP37))+(HP38))+(HP39))+(HP40))+(HP41))+(HP42)</f>
        <v>0</v>
      </c>
      <c r="HQ43" s="22">
        <f>((((((((((((HQ30)+(HQ31))+(HQ32))+(HQ33))+(HQ34))+(HQ35))+(HQ36))+(HQ37))+(HQ38))+(HQ39))+(HQ40))+(HQ41))+(HQ42)</f>
        <v>0</v>
      </c>
      <c r="HR43" s="22">
        <f t="shared" si="90"/>
        <v>0</v>
      </c>
      <c r="HS43" s="22">
        <f>((((((((((((HS30)+(HS31))+(HS32))+(HS33))+(HS34))+(HS35))+(HS36))+(HS37))+(HS38))+(HS39))+(HS40))+(HS41))+(HS42)</f>
        <v>0</v>
      </c>
      <c r="HT43" s="22">
        <f>((((((((((((HT30)+(HT31))+(HT32))+(HT33))+(HT34))+(HT35))+(HT36))+(HT37))+(HT38))+(HT39))+(HT40))+(HT41))+(HT42)</f>
        <v>0</v>
      </c>
      <c r="HU43" s="22">
        <f t="shared" si="91"/>
        <v>0</v>
      </c>
      <c r="HV43" s="22">
        <f>((((((((((((HV30)+(HV31))+(HV32))+(HV33))+(HV34))+(HV35))+(HV36))+(HV37))+(HV38))+(HV39))+(HV40))+(HV41))+(HV42)</f>
        <v>0</v>
      </c>
      <c r="HW43" s="22">
        <f>((((((((((((HW30)+(HW31))+(HW32))+(HW33))+(HW34))+(HW35))+(HW36))+(HW37))+(HW38))+(HW39))+(HW40))+(HW41))+(HW42)</f>
        <v>0</v>
      </c>
      <c r="HX43" s="22">
        <f t="shared" si="92"/>
        <v>0</v>
      </c>
      <c r="HY43" s="22">
        <f>((((((((((((HY30)+(HY31))+(HY32))+(HY33))+(HY34))+(HY35))+(HY36))+(HY37))+(HY38))+(HY39))+(HY40))+(HY41))+(HY42)</f>
        <v>0</v>
      </c>
      <c r="HZ43" s="22">
        <f>((((((((((((HZ30)+(HZ31))+(HZ32))+(HZ33))+(HZ34))+(HZ35))+(HZ36))+(HZ37))+(HZ38))+(HZ39))+(HZ40))+(HZ41))+(HZ42)</f>
        <v>0</v>
      </c>
      <c r="IA43" s="22">
        <f t="shared" si="93"/>
        <v>0</v>
      </c>
      <c r="IB43" s="22">
        <f t="shared" si="148"/>
        <v>0</v>
      </c>
      <c r="IC43" s="22">
        <f t="shared" si="148"/>
        <v>0</v>
      </c>
      <c r="ID43" s="22">
        <f t="shared" si="95"/>
        <v>0</v>
      </c>
      <c r="IE43" s="22">
        <f t="shared" si="149"/>
        <v>6442.13</v>
      </c>
      <c r="IF43" s="22">
        <f t="shared" si="149"/>
        <v>6442.13</v>
      </c>
      <c r="IG43" s="22">
        <f t="shared" si="97"/>
        <v>0</v>
      </c>
      <c r="IH43" s="22">
        <f>((((((((((((IH30)+(IH31))+(IH32))+(IH33))+(IH34))+(IH35))+(IH36))+(IH37))+(IH38))+(IH39))+(IH40))+(IH41))+(IH42)</f>
        <v>17408.580000000002</v>
      </c>
      <c r="II43" s="22">
        <f>((((((((((((II30)+(II31))+(II32))+(II33))+(II34))+(II35))+(II36))+(II37))+(II38))+(II39))+(II40))+(II41))+(II42)</f>
        <v>36116.21</v>
      </c>
      <c r="IJ43" s="22">
        <f t="shared" si="98"/>
        <v>-18707.629999999997</v>
      </c>
      <c r="IK43" s="22">
        <f>((((((((((((IK30)+(IK31))+(IK32))+(IK33))+(IK34))+(IK35))+(IK36))+(IK37))+(IK38))+(IK39))+(IK40))+(IK41))+(IK42)</f>
        <v>0</v>
      </c>
      <c r="IL43" s="22">
        <f>((((((((((((IL30)+(IL31))+(IL32))+(IL33))+(IL34))+(IL35))+(IL36))+(IL37))+(IL38))+(IL39))+(IL40))+(IL41))+(IL42)</f>
        <v>0</v>
      </c>
      <c r="IM43" s="22">
        <f t="shared" si="99"/>
        <v>0</v>
      </c>
      <c r="IN43" s="22">
        <f>((((((((((((IN30)+(IN31))+(IN32))+(IN33))+(IN34))+(IN35))+(IN36))+(IN37))+(IN38))+(IN39))+(IN40))+(IN41))+(IN42)</f>
        <v>0</v>
      </c>
      <c r="IO43" s="22">
        <f>((((((((((((IO30)+(IO31))+(IO32))+(IO33))+(IO34))+(IO35))+(IO36))+(IO37))+(IO38))+(IO39))+(IO40))+(IO41))+(IO42)</f>
        <v>0</v>
      </c>
      <c r="IP43" s="22">
        <f t="shared" si="100"/>
        <v>0</v>
      </c>
      <c r="IQ43" s="22">
        <f t="shared" si="150"/>
        <v>0</v>
      </c>
      <c r="IR43" s="22">
        <f t="shared" si="150"/>
        <v>0</v>
      </c>
      <c r="IS43" s="22">
        <f t="shared" si="102"/>
        <v>0</v>
      </c>
      <c r="IT43" s="22">
        <f t="shared" si="151"/>
        <v>23850.710000000003</v>
      </c>
      <c r="IU43" s="22">
        <f t="shared" si="151"/>
        <v>42558.34</v>
      </c>
      <c r="IV43" s="22">
        <f t="shared" si="104"/>
        <v>-18707.629999999994</v>
      </c>
      <c r="IW43" s="22">
        <f>((((((((((((IW30)+(IW31))+(IW32))+(IW33))+(IW34))+(IW35))+(IW36))+(IW37))+(IW38))+(IW39))+(IW40))+(IW41))+(IW42)</f>
        <v>0</v>
      </c>
      <c r="IX43" s="22">
        <f>((((((((((((IX30)+(IX31))+(IX32))+(IX33))+(IX34))+(IX35))+(IX36))+(IX37))+(IX38))+(IX39))+(IX40))+(IX41))+(IX42)</f>
        <v>0</v>
      </c>
      <c r="IY43" s="22">
        <f t="shared" si="105"/>
        <v>0</v>
      </c>
      <c r="IZ43" s="22">
        <f>((((((((((((IZ30)+(IZ31))+(IZ32))+(IZ33))+(IZ34))+(IZ35))+(IZ36))+(IZ37))+(IZ38))+(IZ39))+(IZ40))+(IZ41))+(IZ42)</f>
        <v>0</v>
      </c>
      <c r="JA43" s="22">
        <f>((((((((((((JA30)+(JA31))+(JA32))+(JA33))+(JA34))+(JA35))+(JA36))+(JA37))+(JA38))+(JA39))+(JA40))+(JA41))+(JA42)</f>
        <v>0</v>
      </c>
      <c r="JB43" s="22">
        <f t="shared" si="106"/>
        <v>0</v>
      </c>
      <c r="JC43" s="22">
        <f>((((((((((((JC30)+(JC31))+(JC32))+(JC33))+(JC34))+(JC35))+(JC36))+(JC37))+(JC38))+(JC39))+(JC40))+(JC41))+(JC42)</f>
        <v>0</v>
      </c>
      <c r="JD43" s="22">
        <f>((((((((((((JD30)+(JD31))+(JD32))+(JD33))+(JD34))+(JD35))+(JD36))+(JD37))+(JD38))+(JD39))+(JD40))+(JD41))+(JD42)</f>
        <v>0</v>
      </c>
      <c r="JE43" s="22">
        <f t="shared" si="107"/>
        <v>0</v>
      </c>
      <c r="JF43" s="22">
        <f t="shared" si="152"/>
        <v>0</v>
      </c>
      <c r="JG43" s="22">
        <f t="shared" si="152"/>
        <v>0</v>
      </c>
      <c r="JH43" s="22">
        <f t="shared" si="109"/>
        <v>0</v>
      </c>
      <c r="JI43" s="22">
        <f>((((((((((((JI30)+(JI31))+(JI32))+(JI33))+(JI34))+(JI35))+(JI36))+(JI37))+(JI38))+(JI39))+(JI40))+(JI41))+(JI42)</f>
        <v>0</v>
      </c>
      <c r="JJ43" s="22">
        <f>((((((((((((JJ30)+(JJ31))+(JJ32))+(JJ33))+(JJ34))+(JJ35))+(JJ36))+(JJ37))+(JJ38))+(JJ39))+(JJ40))+(JJ41))+(JJ42)</f>
        <v>0</v>
      </c>
      <c r="JK43" s="22">
        <f t="shared" si="110"/>
        <v>0</v>
      </c>
      <c r="JL43" s="22">
        <f>((((((((((((JL30)+(JL31))+(JL32))+(JL33))+(JL34))+(JL35))+(JL36))+(JL37))+(JL38))+(JL39))+(JL40))+(JL41))+(JL42)</f>
        <v>0</v>
      </c>
      <c r="JM43" s="22">
        <f>((((((((((((JM30)+(JM31))+(JM32))+(JM33))+(JM34))+(JM35))+(JM36))+(JM37))+(JM38))+(JM39))+(JM40))+(JM41))+(JM42)</f>
        <v>176466.72</v>
      </c>
      <c r="JN43" s="22">
        <f t="shared" si="111"/>
        <v>-176466.72</v>
      </c>
      <c r="JO43" s="22">
        <f>((((((((((((JO30)+(JO31))+(JO32))+(JO33))+(JO34))+(JO35))+(JO36))+(JO37))+(JO38))+(JO39))+(JO40))+(JO41))+(JO42)</f>
        <v>141561.75</v>
      </c>
      <c r="JP43" s="22">
        <f>((((((((((((JP30)+(JP31))+(JP32))+(JP33))+(JP34))+(JP35))+(JP36))+(JP37))+(JP38))+(JP39))+(JP40))+(JP41))+(JP42)</f>
        <v>0</v>
      </c>
      <c r="JQ43" s="22">
        <f t="shared" si="112"/>
        <v>141561.75</v>
      </c>
      <c r="JR43" s="22">
        <f t="shared" si="153"/>
        <v>141561.75</v>
      </c>
      <c r="JS43" s="22">
        <f t="shared" si="153"/>
        <v>176466.72</v>
      </c>
      <c r="JT43" s="22">
        <f t="shared" si="114"/>
        <v>-34904.97</v>
      </c>
      <c r="JU43" s="22">
        <f>((((((((((((JU30)+(JU31))+(JU32))+(JU33))+(JU34))+(JU35))+(JU36))+(JU37))+(JU38))+(JU39))+(JU40))+(JU41))+(JU42)</f>
        <v>0</v>
      </c>
      <c r="JV43" s="22">
        <f>((((((((((((JV30)+(JV31))+(JV32))+(JV33))+(JV34))+(JV35))+(JV36))+(JV37))+(JV38))+(JV39))+(JV40))+(JV41))+(JV42)</f>
        <v>0</v>
      </c>
      <c r="JW43" s="22">
        <f t="shared" si="115"/>
        <v>0</v>
      </c>
      <c r="JX43" s="22">
        <f>((((((((((((JX30)+(JX31))+(JX32))+(JX33))+(JX34))+(JX35))+(JX36))+(JX37))+(JX38))+(JX39))+(JX40))+(JX41))+(JX42)</f>
        <v>0</v>
      </c>
      <c r="JY43" s="22">
        <f>((((((((((((JY30)+(JY31))+(JY32))+(JY33))+(JY34))+(JY35))+(JY36))+(JY37))+(JY38))+(JY39))+(JY40))+(JY41))+(JY42)</f>
        <v>0</v>
      </c>
      <c r="JZ43" s="22">
        <f t="shared" si="116"/>
        <v>0</v>
      </c>
      <c r="KA43" s="22">
        <f t="shared" si="154"/>
        <v>0</v>
      </c>
      <c r="KB43" s="22">
        <f t="shared" si="154"/>
        <v>0</v>
      </c>
      <c r="KC43" s="22">
        <f t="shared" si="118"/>
        <v>0</v>
      </c>
      <c r="KD43" s="22">
        <f>((((((((((((KD30)+(KD31))+(KD32))+(KD33))+(KD34))+(KD35))+(KD36))+(KD37))+(KD38))+(KD39))+(KD40))+(KD41))+(KD42)</f>
        <v>150</v>
      </c>
      <c r="KE43" s="22">
        <f>((((((((((((KE30)+(KE31))+(KE32))+(KE33))+(KE34))+(KE35))+(KE36))+(KE37))+(KE38))+(KE39))+(KE40))+(KE41))+(KE42)</f>
        <v>150</v>
      </c>
      <c r="KF43" s="22">
        <f t="shared" si="119"/>
        <v>0</v>
      </c>
      <c r="KG43" s="22">
        <f>((((((((((((KG30)+(KG31))+(KG32))+(KG33))+(KG34))+(KG35))+(KG36))+(KG37))+(KG38))+(KG39))+(KG40))+(KG41))+(KG42)</f>
        <v>0</v>
      </c>
      <c r="KH43" s="22">
        <f>((((((((((((KH30)+(KH31))+(KH32))+(KH33))+(KH34))+(KH35))+(KH36))+(KH37))+(KH38))+(KH39))+(KH40))+(KH41))+(KH42)</f>
        <v>0</v>
      </c>
      <c r="KI43" s="22">
        <f t="shared" si="120"/>
        <v>0</v>
      </c>
      <c r="KJ43" s="22">
        <f>((((((((((((KJ30)+(KJ31))+(KJ32))+(KJ33))+(KJ34))+(KJ35))+(KJ36))+(KJ37))+(KJ38))+(KJ39))+(KJ40))+(KJ41))+(KJ42)</f>
        <v>0</v>
      </c>
      <c r="KK43" s="22">
        <f>((((((((((((KK30)+(KK31))+(KK32))+(KK33))+(KK34))+(KK35))+(KK36))+(KK37))+(KK38))+(KK39))+(KK40))+(KK41))+(KK42)</f>
        <v>0</v>
      </c>
      <c r="KL43" s="22">
        <f t="shared" si="121"/>
        <v>0</v>
      </c>
      <c r="KM43" s="22">
        <f>((((((((((((KM30)+(KM31))+(KM32))+(KM33))+(KM34))+(KM35))+(KM36))+(KM37))+(KM38))+(KM39))+(KM40))+(KM41))+(KM42)</f>
        <v>0</v>
      </c>
      <c r="KN43" s="22">
        <f>((((((((((((KN30)+(KN31))+(KN32))+(KN33))+(KN34))+(KN35))+(KN36))+(KN37))+(KN38))+(KN39))+(KN40))+(KN41))+(KN42)</f>
        <v>0</v>
      </c>
      <c r="KO43" s="22">
        <f t="shared" si="122"/>
        <v>0</v>
      </c>
      <c r="KP43" s="22">
        <f>((((((((((((KP30)+(KP31))+(KP32))+(KP33))+(KP34))+(KP35))+(KP36))+(KP37))+(KP38))+(KP39))+(KP40))+(KP41))+(KP42)</f>
        <v>0</v>
      </c>
      <c r="KQ43" s="22">
        <f>((((((((((((KQ30)+(KQ31))+(KQ32))+(KQ33))+(KQ34))+(KQ35))+(KQ36))+(KQ37))+(KQ38))+(KQ39))+(KQ40))+(KQ41))+(KQ42)</f>
        <v>0</v>
      </c>
      <c r="KR43" s="22">
        <f t="shared" si="123"/>
        <v>0</v>
      </c>
      <c r="KS43" s="22">
        <f t="shared" si="155"/>
        <v>0</v>
      </c>
      <c r="KT43" s="22">
        <f t="shared" si="155"/>
        <v>0</v>
      </c>
      <c r="KU43" s="22">
        <f t="shared" si="125"/>
        <v>0</v>
      </c>
      <c r="KV43" s="22">
        <f t="shared" si="156"/>
        <v>150</v>
      </c>
      <c r="KW43" s="22">
        <f t="shared" si="156"/>
        <v>150</v>
      </c>
      <c r="KX43" s="22">
        <f t="shared" si="127"/>
        <v>0</v>
      </c>
      <c r="KY43" s="22">
        <f>((((((((((((KY30)+(KY31))+(KY32))+(KY33))+(KY34))+(KY35))+(KY36))+(KY37))+(KY38))+(KY39))+(KY40))+(KY41))+(KY42)</f>
        <v>0</v>
      </c>
      <c r="KZ43" s="22">
        <f>((((((((((((KZ30)+(KZ31))+(KZ32))+(KZ33))+(KZ34))+(KZ35))+(KZ36))+(KZ37))+(KZ38))+(KZ39))+(KZ40))+(KZ41))+(KZ42)</f>
        <v>0</v>
      </c>
      <c r="LA43" s="22">
        <f t="shared" si="128"/>
        <v>0</v>
      </c>
      <c r="LB43" s="22">
        <f>((((((((((((LB30)+(LB31))+(LB32))+(LB33))+(LB34))+(LB35))+(LB36))+(LB37))+(LB38))+(LB39))+(LB40))+(LB41))+(LB42)</f>
        <v>0</v>
      </c>
      <c r="LC43" s="22">
        <f>((((((((((((LC30)+(LC31))+(LC32))+(LC33))+(LC34))+(LC35))+(LC36))+(LC37))+(LC38))+(LC39))+(LC40))+(LC41))+(LC42)</f>
        <v>0</v>
      </c>
      <c r="LD43" s="22">
        <f t="shared" si="129"/>
        <v>0</v>
      </c>
      <c r="LE43" s="22">
        <f t="shared" si="157"/>
        <v>289622.58</v>
      </c>
      <c r="LF43" s="22">
        <f t="shared" si="157"/>
        <v>342523.66000000003</v>
      </c>
      <c r="LG43" s="22">
        <f t="shared" si="131"/>
        <v>-52901.080000000016</v>
      </c>
    </row>
    <row r="44" spans="1:319" x14ac:dyDescent="0.3">
      <c r="A44" s="27" t="s">
        <v>149</v>
      </c>
      <c r="B44" s="19"/>
      <c r="C44" s="19"/>
      <c r="D44" s="20">
        <f t="shared" si="0"/>
        <v>0</v>
      </c>
      <c r="E44" s="19"/>
      <c r="F44" s="19"/>
      <c r="G44" s="20">
        <f t="shared" si="1"/>
        <v>0</v>
      </c>
      <c r="H44" s="19"/>
      <c r="I44" s="19"/>
      <c r="J44" s="20">
        <f t="shared" si="2"/>
        <v>0</v>
      </c>
      <c r="K44" s="19"/>
      <c r="L44" s="19"/>
      <c r="M44" s="20">
        <f t="shared" si="3"/>
        <v>0</v>
      </c>
      <c r="N44" s="19"/>
      <c r="O44" s="19"/>
      <c r="P44" s="20">
        <f t="shared" si="4"/>
        <v>0</v>
      </c>
      <c r="Q44" s="19"/>
      <c r="R44" s="19"/>
      <c r="S44" s="20">
        <f t="shared" si="5"/>
        <v>0</v>
      </c>
      <c r="T44" s="19"/>
      <c r="U44" s="19"/>
      <c r="V44" s="20">
        <f t="shared" si="6"/>
        <v>0</v>
      </c>
      <c r="W44" s="19"/>
      <c r="X44" s="19"/>
      <c r="Y44" s="20">
        <f t="shared" si="7"/>
        <v>0</v>
      </c>
      <c r="Z44" s="19"/>
      <c r="AA44" s="19"/>
      <c r="AB44" s="20">
        <f t="shared" si="8"/>
        <v>0</v>
      </c>
      <c r="AC44" s="19"/>
      <c r="AD44" s="19"/>
      <c r="AE44" s="20">
        <f t="shared" si="9"/>
        <v>0</v>
      </c>
      <c r="AF44" s="19"/>
      <c r="AG44" s="19"/>
      <c r="AH44" s="20">
        <f t="shared" si="10"/>
        <v>0</v>
      </c>
      <c r="AI44" s="19"/>
      <c r="AJ44" s="19"/>
      <c r="AK44" s="20">
        <f t="shared" si="11"/>
        <v>0</v>
      </c>
      <c r="AL44" s="20">
        <f t="shared" si="132"/>
        <v>0</v>
      </c>
      <c r="AM44" s="20">
        <f t="shared" si="132"/>
        <v>0</v>
      </c>
      <c r="AN44" s="20">
        <f t="shared" si="13"/>
        <v>0</v>
      </c>
      <c r="AO44" s="19"/>
      <c r="AP44" s="19"/>
      <c r="AQ44" s="20">
        <f t="shared" si="14"/>
        <v>0</v>
      </c>
      <c r="AR44" s="19"/>
      <c r="AS44" s="19"/>
      <c r="AT44" s="20">
        <f t="shared" si="15"/>
        <v>0</v>
      </c>
      <c r="AU44" s="19"/>
      <c r="AV44" s="19"/>
      <c r="AW44" s="20">
        <f t="shared" si="16"/>
        <v>0</v>
      </c>
      <c r="AX44" s="19"/>
      <c r="AY44" s="19"/>
      <c r="AZ44" s="20">
        <f t="shared" si="17"/>
        <v>0</v>
      </c>
      <c r="BA44" s="19"/>
      <c r="BB44" s="19"/>
      <c r="BC44" s="20">
        <f t="shared" si="18"/>
        <v>0</v>
      </c>
      <c r="BD44" s="19"/>
      <c r="BE44" s="19"/>
      <c r="BF44" s="20">
        <f t="shared" si="19"/>
        <v>0</v>
      </c>
      <c r="BG44" s="20">
        <f t="shared" si="133"/>
        <v>0</v>
      </c>
      <c r="BH44" s="20">
        <f t="shared" si="133"/>
        <v>0</v>
      </c>
      <c r="BI44" s="20">
        <f t="shared" si="21"/>
        <v>0</v>
      </c>
      <c r="BJ44" s="19"/>
      <c r="BK44" s="19"/>
      <c r="BL44" s="20">
        <f t="shared" si="22"/>
        <v>0</v>
      </c>
      <c r="BM44" s="19"/>
      <c r="BN44" s="19"/>
      <c r="BO44" s="20">
        <f t="shared" si="23"/>
        <v>0</v>
      </c>
      <c r="BP44" s="19"/>
      <c r="BQ44" s="19"/>
      <c r="BR44" s="20">
        <f t="shared" si="24"/>
        <v>0</v>
      </c>
      <c r="BS44" s="19"/>
      <c r="BT44" s="19"/>
      <c r="BU44" s="20">
        <f t="shared" si="25"/>
        <v>0</v>
      </c>
      <c r="BV44" s="19"/>
      <c r="BW44" s="19"/>
      <c r="BX44" s="20">
        <f t="shared" si="26"/>
        <v>0</v>
      </c>
      <c r="BY44" s="19"/>
      <c r="BZ44" s="19"/>
      <c r="CA44" s="20">
        <f t="shared" si="27"/>
        <v>0</v>
      </c>
      <c r="CB44" s="20">
        <f t="shared" si="134"/>
        <v>0</v>
      </c>
      <c r="CC44" s="20">
        <f t="shared" si="134"/>
        <v>0</v>
      </c>
      <c r="CD44" s="20">
        <f t="shared" si="29"/>
        <v>0</v>
      </c>
      <c r="CE44" s="19"/>
      <c r="CF44" s="19"/>
      <c r="CG44" s="20">
        <f t="shared" si="30"/>
        <v>0</v>
      </c>
      <c r="CH44" s="19"/>
      <c r="CI44" s="19"/>
      <c r="CJ44" s="20">
        <f t="shared" si="31"/>
        <v>0</v>
      </c>
      <c r="CK44" s="19"/>
      <c r="CL44" s="19"/>
      <c r="CM44" s="20">
        <f t="shared" si="32"/>
        <v>0</v>
      </c>
      <c r="CN44" s="20">
        <f t="shared" si="135"/>
        <v>0</v>
      </c>
      <c r="CO44" s="20">
        <f t="shared" si="135"/>
        <v>0</v>
      </c>
      <c r="CP44" s="20">
        <f t="shared" si="34"/>
        <v>0</v>
      </c>
      <c r="CQ44" s="19"/>
      <c r="CR44" s="19"/>
      <c r="CS44" s="20">
        <f t="shared" si="35"/>
        <v>0</v>
      </c>
      <c r="CT44" s="19"/>
      <c r="CU44" s="19"/>
      <c r="CV44" s="20">
        <f t="shared" si="36"/>
        <v>0</v>
      </c>
      <c r="CW44" s="19"/>
      <c r="CX44" s="19"/>
      <c r="CY44" s="20">
        <f t="shared" si="37"/>
        <v>0</v>
      </c>
      <c r="CZ44" s="20">
        <f t="shared" si="136"/>
        <v>0</v>
      </c>
      <c r="DA44" s="20">
        <f t="shared" si="136"/>
        <v>0</v>
      </c>
      <c r="DB44" s="20">
        <f t="shared" si="39"/>
        <v>0</v>
      </c>
      <c r="DC44" s="20">
        <f t="shared" si="137"/>
        <v>0</v>
      </c>
      <c r="DD44" s="20">
        <f t="shared" si="137"/>
        <v>0</v>
      </c>
      <c r="DE44" s="20">
        <f t="shared" si="41"/>
        <v>0</v>
      </c>
      <c r="DF44" s="19"/>
      <c r="DG44" s="19"/>
      <c r="DH44" s="20">
        <f t="shared" si="42"/>
        <v>0</v>
      </c>
      <c r="DI44" s="19"/>
      <c r="DJ44" s="19"/>
      <c r="DK44" s="20">
        <f t="shared" si="43"/>
        <v>0</v>
      </c>
      <c r="DL44" s="20">
        <f t="shared" si="138"/>
        <v>0</v>
      </c>
      <c r="DM44" s="20">
        <f t="shared" si="138"/>
        <v>0</v>
      </c>
      <c r="DN44" s="20">
        <f t="shared" si="45"/>
        <v>0</v>
      </c>
      <c r="DO44" s="19"/>
      <c r="DP44" s="19"/>
      <c r="DQ44" s="20">
        <f t="shared" si="46"/>
        <v>0</v>
      </c>
      <c r="DR44" s="19"/>
      <c r="DS44" s="19"/>
      <c r="DT44" s="20">
        <f t="shared" si="47"/>
        <v>0</v>
      </c>
      <c r="DU44" s="20">
        <f t="shared" si="139"/>
        <v>0</v>
      </c>
      <c r="DV44" s="20">
        <f t="shared" si="139"/>
        <v>0</v>
      </c>
      <c r="DW44" s="20">
        <f t="shared" si="49"/>
        <v>0</v>
      </c>
      <c r="DX44" s="20">
        <f t="shared" si="140"/>
        <v>0</v>
      </c>
      <c r="DY44" s="20">
        <f t="shared" si="140"/>
        <v>0</v>
      </c>
      <c r="DZ44" s="20">
        <f t="shared" si="51"/>
        <v>0</v>
      </c>
      <c r="EA44" s="19"/>
      <c r="EB44" s="19"/>
      <c r="EC44" s="20">
        <f t="shared" si="52"/>
        <v>0</v>
      </c>
      <c r="ED44" s="19"/>
      <c r="EE44" s="19"/>
      <c r="EF44" s="20">
        <f t="shared" si="53"/>
        <v>0</v>
      </c>
      <c r="EG44" s="19"/>
      <c r="EH44" s="19"/>
      <c r="EI44" s="20">
        <f t="shared" si="54"/>
        <v>0</v>
      </c>
      <c r="EJ44" s="19"/>
      <c r="EK44" s="19"/>
      <c r="EL44" s="20">
        <f t="shared" si="55"/>
        <v>0</v>
      </c>
      <c r="EM44" s="20">
        <f t="shared" si="141"/>
        <v>0</v>
      </c>
      <c r="EN44" s="20">
        <f t="shared" si="141"/>
        <v>0</v>
      </c>
      <c r="EO44" s="20">
        <f t="shared" si="57"/>
        <v>0</v>
      </c>
      <c r="EP44" s="19"/>
      <c r="EQ44" s="19"/>
      <c r="ER44" s="20">
        <f t="shared" si="58"/>
        <v>0</v>
      </c>
      <c r="ES44" s="19"/>
      <c r="ET44" s="19"/>
      <c r="EU44" s="20">
        <f t="shared" si="59"/>
        <v>0</v>
      </c>
      <c r="EV44" s="19"/>
      <c r="EW44" s="19"/>
      <c r="EX44" s="20">
        <f t="shared" si="60"/>
        <v>0</v>
      </c>
      <c r="EY44" s="19"/>
      <c r="EZ44" s="19"/>
      <c r="FA44" s="20">
        <f t="shared" si="61"/>
        <v>0</v>
      </c>
      <c r="FB44" s="20">
        <f t="shared" si="142"/>
        <v>0</v>
      </c>
      <c r="FC44" s="20">
        <f t="shared" si="142"/>
        <v>0</v>
      </c>
      <c r="FD44" s="20">
        <f t="shared" si="63"/>
        <v>0</v>
      </c>
      <c r="FE44" s="19"/>
      <c r="FF44" s="19"/>
      <c r="FG44" s="20">
        <f t="shared" si="64"/>
        <v>0</v>
      </c>
      <c r="FH44" s="19"/>
      <c r="FI44" s="19"/>
      <c r="FJ44" s="20">
        <f t="shared" si="65"/>
        <v>0</v>
      </c>
      <c r="FK44" s="19"/>
      <c r="FL44" s="19"/>
      <c r="FM44" s="20">
        <f t="shared" si="66"/>
        <v>0</v>
      </c>
      <c r="FN44" s="20">
        <f t="shared" si="143"/>
        <v>0</v>
      </c>
      <c r="FO44" s="20">
        <f t="shared" si="143"/>
        <v>0</v>
      </c>
      <c r="FP44" s="20">
        <f t="shared" si="68"/>
        <v>0</v>
      </c>
      <c r="FQ44" s="19"/>
      <c r="FR44" s="19"/>
      <c r="FS44" s="20">
        <f t="shared" si="69"/>
        <v>0</v>
      </c>
      <c r="FT44" s="19"/>
      <c r="FU44" s="19"/>
      <c r="FV44" s="20">
        <f t="shared" si="70"/>
        <v>0</v>
      </c>
      <c r="FW44" s="19"/>
      <c r="FX44" s="19"/>
      <c r="FY44" s="20">
        <f t="shared" si="71"/>
        <v>0</v>
      </c>
      <c r="FZ44" s="20">
        <f t="shared" si="144"/>
        <v>0</v>
      </c>
      <c r="GA44" s="20">
        <f t="shared" si="144"/>
        <v>0</v>
      </c>
      <c r="GB44" s="20">
        <f t="shared" si="73"/>
        <v>0</v>
      </c>
      <c r="GC44" s="19"/>
      <c r="GD44" s="19"/>
      <c r="GE44" s="20">
        <f t="shared" si="74"/>
        <v>0</v>
      </c>
      <c r="GF44" s="19"/>
      <c r="GG44" s="19"/>
      <c r="GH44" s="20">
        <f t="shared" si="75"/>
        <v>0</v>
      </c>
      <c r="GI44" s="19"/>
      <c r="GJ44" s="19"/>
      <c r="GK44" s="20">
        <f t="shared" si="76"/>
        <v>0</v>
      </c>
      <c r="GL44" s="19"/>
      <c r="GM44" s="19"/>
      <c r="GN44" s="20">
        <f t="shared" si="77"/>
        <v>0</v>
      </c>
      <c r="GO44" s="20">
        <f t="shared" si="145"/>
        <v>0</v>
      </c>
      <c r="GP44" s="20">
        <f t="shared" si="145"/>
        <v>0</v>
      </c>
      <c r="GQ44" s="20">
        <f t="shared" si="79"/>
        <v>0</v>
      </c>
      <c r="GR44" s="19"/>
      <c r="GS44" s="19"/>
      <c r="GT44" s="20">
        <f t="shared" si="80"/>
        <v>0</v>
      </c>
      <c r="GU44" s="19"/>
      <c r="GV44" s="19"/>
      <c r="GW44" s="20">
        <f t="shared" si="81"/>
        <v>0</v>
      </c>
      <c r="GX44" s="20">
        <f t="shared" si="146"/>
        <v>0</v>
      </c>
      <c r="GY44" s="20">
        <f t="shared" si="146"/>
        <v>0</v>
      </c>
      <c r="GZ44" s="20">
        <f t="shared" si="83"/>
        <v>0</v>
      </c>
      <c r="HA44" s="19"/>
      <c r="HB44" s="19"/>
      <c r="HC44" s="20">
        <f t="shared" si="84"/>
        <v>0</v>
      </c>
      <c r="HD44" s="19"/>
      <c r="HE44" s="19"/>
      <c r="HF44" s="20">
        <f t="shared" si="85"/>
        <v>0</v>
      </c>
      <c r="HG44" s="19"/>
      <c r="HH44" s="19"/>
      <c r="HI44" s="20">
        <f t="shared" si="86"/>
        <v>0</v>
      </c>
      <c r="HJ44" s="19"/>
      <c r="HK44" s="19"/>
      <c r="HL44" s="20">
        <f t="shared" si="87"/>
        <v>0</v>
      </c>
      <c r="HM44" s="20">
        <f t="shared" si="147"/>
        <v>0</v>
      </c>
      <c r="HN44" s="20">
        <f t="shared" si="147"/>
        <v>0</v>
      </c>
      <c r="HO44" s="20">
        <f t="shared" si="89"/>
        <v>0</v>
      </c>
      <c r="HP44" s="19"/>
      <c r="HQ44" s="19"/>
      <c r="HR44" s="20">
        <f t="shared" si="90"/>
        <v>0</v>
      </c>
      <c r="HS44" s="19"/>
      <c r="HT44" s="19"/>
      <c r="HU44" s="20">
        <f t="shared" si="91"/>
        <v>0</v>
      </c>
      <c r="HV44" s="19"/>
      <c r="HW44" s="19"/>
      <c r="HX44" s="20">
        <f t="shared" si="92"/>
        <v>0</v>
      </c>
      <c r="HY44" s="19"/>
      <c r="HZ44" s="19"/>
      <c r="IA44" s="20">
        <f t="shared" si="93"/>
        <v>0</v>
      </c>
      <c r="IB44" s="20">
        <f t="shared" si="148"/>
        <v>0</v>
      </c>
      <c r="IC44" s="20">
        <f t="shared" si="148"/>
        <v>0</v>
      </c>
      <c r="ID44" s="20">
        <f t="shared" si="95"/>
        <v>0</v>
      </c>
      <c r="IE44" s="20">
        <f t="shared" si="149"/>
        <v>0</v>
      </c>
      <c r="IF44" s="20">
        <f t="shared" si="149"/>
        <v>0</v>
      </c>
      <c r="IG44" s="20">
        <f t="shared" si="97"/>
        <v>0</v>
      </c>
      <c r="IH44" s="19"/>
      <c r="II44" s="19"/>
      <c r="IJ44" s="20">
        <f t="shared" si="98"/>
        <v>0</v>
      </c>
      <c r="IK44" s="19"/>
      <c r="IL44" s="19"/>
      <c r="IM44" s="20">
        <f t="shared" si="99"/>
        <v>0</v>
      </c>
      <c r="IN44" s="19"/>
      <c r="IO44" s="19"/>
      <c r="IP44" s="20">
        <f t="shared" si="100"/>
        <v>0</v>
      </c>
      <c r="IQ44" s="20">
        <f t="shared" si="150"/>
        <v>0</v>
      </c>
      <c r="IR44" s="20">
        <f t="shared" si="150"/>
        <v>0</v>
      </c>
      <c r="IS44" s="20">
        <f t="shared" si="102"/>
        <v>0</v>
      </c>
      <c r="IT44" s="20">
        <f t="shared" si="151"/>
        <v>0</v>
      </c>
      <c r="IU44" s="20">
        <f t="shared" si="151"/>
        <v>0</v>
      </c>
      <c r="IV44" s="20">
        <f t="shared" si="104"/>
        <v>0</v>
      </c>
      <c r="IW44" s="19"/>
      <c r="IX44" s="19"/>
      <c r="IY44" s="20">
        <f t="shared" si="105"/>
        <v>0</v>
      </c>
      <c r="IZ44" s="19"/>
      <c r="JA44" s="19"/>
      <c r="JB44" s="20">
        <f t="shared" si="106"/>
        <v>0</v>
      </c>
      <c r="JC44" s="19"/>
      <c r="JD44" s="19"/>
      <c r="JE44" s="20">
        <f t="shared" si="107"/>
        <v>0</v>
      </c>
      <c r="JF44" s="20">
        <f t="shared" si="152"/>
        <v>0</v>
      </c>
      <c r="JG44" s="20">
        <f t="shared" si="152"/>
        <v>0</v>
      </c>
      <c r="JH44" s="20">
        <f t="shared" si="109"/>
        <v>0</v>
      </c>
      <c r="JI44" s="19"/>
      <c r="JJ44" s="19"/>
      <c r="JK44" s="20">
        <f t="shared" si="110"/>
        <v>0</v>
      </c>
      <c r="JL44" s="19"/>
      <c r="JM44" s="19"/>
      <c r="JN44" s="20">
        <f t="shared" si="111"/>
        <v>0</v>
      </c>
      <c r="JO44" s="19"/>
      <c r="JP44" s="19"/>
      <c r="JQ44" s="20">
        <f t="shared" si="112"/>
        <v>0</v>
      </c>
      <c r="JR44" s="20">
        <f t="shared" si="153"/>
        <v>0</v>
      </c>
      <c r="JS44" s="20">
        <f t="shared" si="153"/>
        <v>0</v>
      </c>
      <c r="JT44" s="20">
        <f t="shared" si="114"/>
        <v>0</v>
      </c>
      <c r="JU44" s="19"/>
      <c r="JV44" s="19"/>
      <c r="JW44" s="20">
        <f t="shared" si="115"/>
        <v>0</v>
      </c>
      <c r="JX44" s="19"/>
      <c r="JY44" s="19"/>
      <c r="JZ44" s="20">
        <f t="shared" si="116"/>
        <v>0</v>
      </c>
      <c r="KA44" s="20">
        <f t="shared" si="154"/>
        <v>0</v>
      </c>
      <c r="KB44" s="20">
        <f t="shared" si="154"/>
        <v>0</v>
      </c>
      <c r="KC44" s="20">
        <f t="shared" si="118"/>
        <v>0</v>
      </c>
      <c r="KD44" s="19"/>
      <c r="KE44" s="19"/>
      <c r="KF44" s="20">
        <f t="shared" si="119"/>
        <v>0</v>
      </c>
      <c r="KG44" s="19"/>
      <c r="KH44" s="19"/>
      <c r="KI44" s="20">
        <f t="shared" si="120"/>
        <v>0</v>
      </c>
      <c r="KJ44" s="19"/>
      <c r="KK44" s="19"/>
      <c r="KL44" s="20">
        <f t="shared" si="121"/>
        <v>0</v>
      </c>
      <c r="KM44" s="19"/>
      <c r="KN44" s="19"/>
      <c r="KO44" s="20">
        <f t="shared" si="122"/>
        <v>0</v>
      </c>
      <c r="KP44" s="19"/>
      <c r="KQ44" s="19"/>
      <c r="KR44" s="20">
        <f t="shared" si="123"/>
        <v>0</v>
      </c>
      <c r="KS44" s="20">
        <f t="shared" si="155"/>
        <v>0</v>
      </c>
      <c r="KT44" s="20">
        <f t="shared" si="155"/>
        <v>0</v>
      </c>
      <c r="KU44" s="20">
        <f t="shared" si="125"/>
        <v>0</v>
      </c>
      <c r="KV44" s="20">
        <f t="shared" si="156"/>
        <v>0</v>
      </c>
      <c r="KW44" s="20">
        <f t="shared" si="156"/>
        <v>0</v>
      </c>
      <c r="KX44" s="20">
        <f t="shared" si="127"/>
        <v>0</v>
      </c>
      <c r="KY44" s="19"/>
      <c r="KZ44" s="19"/>
      <c r="LA44" s="20">
        <f t="shared" si="128"/>
        <v>0</v>
      </c>
      <c r="LB44" s="19"/>
      <c r="LC44" s="19"/>
      <c r="LD44" s="20">
        <f t="shared" si="129"/>
        <v>0</v>
      </c>
      <c r="LE44" s="20">
        <f t="shared" si="157"/>
        <v>0</v>
      </c>
      <c r="LF44" s="20">
        <f t="shared" si="157"/>
        <v>0</v>
      </c>
      <c r="LG44" s="20">
        <f t="shared" si="131"/>
        <v>0</v>
      </c>
    </row>
    <row r="45" spans="1:319" x14ac:dyDescent="0.3">
      <c r="A45" s="27" t="s">
        <v>150</v>
      </c>
      <c r="B45" s="19"/>
      <c r="C45" s="19"/>
      <c r="D45" s="20">
        <f t="shared" si="0"/>
        <v>0</v>
      </c>
      <c r="E45" s="19"/>
      <c r="F45" s="19"/>
      <c r="G45" s="20">
        <f t="shared" si="1"/>
        <v>0</v>
      </c>
      <c r="H45" s="19"/>
      <c r="I45" s="19"/>
      <c r="J45" s="20">
        <f t="shared" si="2"/>
        <v>0</v>
      </c>
      <c r="K45" s="19"/>
      <c r="L45" s="19"/>
      <c r="M45" s="20">
        <f t="shared" si="3"/>
        <v>0</v>
      </c>
      <c r="N45" s="19"/>
      <c r="O45" s="19"/>
      <c r="P45" s="20">
        <f t="shared" si="4"/>
        <v>0</v>
      </c>
      <c r="Q45" s="19"/>
      <c r="R45" s="19"/>
      <c r="S45" s="20">
        <f t="shared" si="5"/>
        <v>0</v>
      </c>
      <c r="T45" s="19"/>
      <c r="U45" s="19"/>
      <c r="V45" s="20">
        <f t="shared" si="6"/>
        <v>0</v>
      </c>
      <c r="W45" s="19"/>
      <c r="X45" s="19"/>
      <c r="Y45" s="20">
        <f t="shared" si="7"/>
        <v>0</v>
      </c>
      <c r="Z45" s="19"/>
      <c r="AA45" s="19"/>
      <c r="AB45" s="20">
        <f t="shared" si="8"/>
        <v>0</v>
      </c>
      <c r="AC45" s="19"/>
      <c r="AD45" s="19"/>
      <c r="AE45" s="20">
        <f t="shared" si="9"/>
        <v>0</v>
      </c>
      <c r="AF45" s="19"/>
      <c r="AG45" s="19"/>
      <c r="AH45" s="20">
        <f t="shared" si="10"/>
        <v>0</v>
      </c>
      <c r="AI45" s="19"/>
      <c r="AJ45" s="19"/>
      <c r="AK45" s="20">
        <f t="shared" si="11"/>
        <v>0</v>
      </c>
      <c r="AL45" s="20">
        <f t="shared" si="132"/>
        <v>0</v>
      </c>
      <c r="AM45" s="20">
        <f t="shared" si="132"/>
        <v>0</v>
      </c>
      <c r="AN45" s="20">
        <f t="shared" si="13"/>
        <v>0</v>
      </c>
      <c r="AO45" s="19"/>
      <c r="AP45" s="19"/>
      <c r="AQ45" s="20">
        <f t="shared" si="14"/>
        <v>0</v>
      </c>
      <c r="AR45" s="19"/>
      <c r="AS45" s="19"/>
      <c r="AT45" s="20">
        <f t="shared" si="15"/>
        <v>0</v>
      </c>
      <c r="AU45" s="19"/>
      <c r="AV45" s="19"/>
      <c r="AW45" s="20">
        <f t="shared" si="16"/>
        <v>0</v>
      </c>
      <c r="AX45" s="19"/>
      <c r="AY45" s="19"/>
      <c r="AZ45" s="20">
        <f t="shared" si="17"/>
        <v>0</v>
      </c>
      <c r="BA45" s="19"/>
      <c r="BB45" s="19"/>
      <c r="BC45" s="20">
        <f t="shared" si="18"/>
        <v>0</v>
      </c>
      <c r="BD45" s="19"/>
      <c r="BE45" s="19"/>
      <c r="BF45" s="20">
        <f t="shared" si="19"/>
        <v>0</v>
      </c>
      <c r="BG45" s="20">
        <f t="shared" si="133"/>
        <v>0</v>
      </c>
      <c r="BH45" s="20">
        <f t="shared" si="133"/>
        <v>0</v>
      </c>
      <c r="BI45" s="20">
        <f t="shared" si="21"/>
        <v>0</v>
      </c>
      <c r="BJ45" s="19"/>
      <c r="BK45" s="19"/>
      <c r="BL45" s="20">
        <f t="shared" si="22"/>
        <v>0</v>
      </c>
      <c r="BM45" s="19"/>
      <c r="BN45" s="19"/>
      <c r="BO45" s="20">
        <f t="shared" si="23"/>
        <v>0</v>
      </c>
      <c r="BP45" s="19"/>
      <c r="BQ45" s="19"/>
      <c r="BR45" s="20">
        <f t="shared" si="24"/>
        <v>0</v>
      </c>
      <c r="BS45" s="19"/>
      <c r="BT45" s="19"/>
      <c r="BU45" s="20">
        <f t="shared" si="25"/>
        <v>0</v>
      </c>
      <c r="BV45" s="19"/>
      <c r="BW45" s="19"/>
      <c r="BX45" s="20">
        <f t="shared" si="26"/>
        <v>0</v>
      </c>
      <c r="BY45" s="19"/>
      <c r="BZ45" s="19"/>
      <c r="CA45" s="20">
        <f t="shared" si="27"/>
        <v>0</v>
      </c>
      <c r="CB45" s="20">
        <f t="shared" si="134"/>
        <v>0</v>
      </c>
      <c r="CC45" s="20">
        <f t="shared" si="134"/>
        <v>0</v>
      </c>
      <c r="CD45" s="20">
        <f t="shared" si="29"/>
        <v>0</v>
      </c>
      <c r="CE45" s="19"/>
      <c r="CF45" s="19"/>
      <c r="CG45" s="20">
        <f t="shared" si="30"/>
        <v>0</v>
      </c>
      <c r="CH45" s="19"/>
      <c r="CI45" s="19"/>
      <c r="CJ45" s="20">
        <f t="shared" si="31"/>
        <v>0</v>
      </c>
      <c r="CK45" s="19"/>
      <c r="CL45" s="19"/>
      <c r="CM45" s="20">
        <f t="shared" si="32"/>
        <v>0</v>
      </c>
      <c r="CN45" s="20">
        <f t="shared" si="135"/>
        <v>0</v>
      </c>
      <c r="CO45" s="20">
        <f t="shared" si="135"/>
        <v>0</v>
      </c>
      <c r="CP45" s="20">
        <f t="shared" si="34"/>
        <v>0</v>
      </c>
      <c r="CQ45" s="19"/>
      <c r="CR45" s="19"/>
      <c r="CS45" s="20">
        <f t="shared" si="35"/>
        <v>0</v>
      </c>
      <c r="CT45" s="19"/>
      <c r="CU45" s="19"/>
      <c r="CV45" s="20">
        <f t="shared" si="36"/>
        <v>0</v>
      </c>
      <c r="CW45" s="19"/>
      <c r="CX45" s="19"/>
      <c r="CY45" s="20">
        <f t="shared" si="37"/>
        <v>0</v>
      </c>
      <c r="CZ45" s="20">
        <f t="shared" si="136"/>
        <v>0</v>
      </c>
      <c r="DA45" s="20">
        <f t="shared" si="136"/>
        <v>0</v>
      </c>
      <c r="DB45" s="20">
        <f t="shared" si="39"/>
        <v>0</v>
      </c>
      <c r="DC45" s="20">
        <f t="shared" si="137"/>
        <v>0</v>
      </c>
      <c r="DD45" s="20">
        <f t="shared" si="137"/>
        <v>0</v>
      </c>
      <c r="DE45" s="20">
        <f t="shared" si="41"/>
        <v>0</v>
      </c>
      <c r="DF45" s="19"/>
      <c r="DG45" s="19"/>
      <c r="DH45" s="20">
        <f t="shared" si="42"/>
        <v>0</v>
      </c>
      <c r="DI45" s="19"/>
      <c r="DJ45" s="19"/>
      <c r="DK45" s="20">
        <f t="shared" si="43"/>
        <v>0</v>
      </c>
      <c r="DL45" s="20">
        <f t="shared" si="138"/>
        <v>0</v>
      </c>
      <c r="DM45" s="20">
        <f t="shared" si="138"/>
        <v>0</v>
      </c>
      <c r="DN45" s="20">
        <f t="shared" si="45"/>
        <v>0</v>
      </c>
      <c r="DO45" s="19"/>
      <c r="DP45" s="19"/>
      <c r="DQ45" s="20">
        <f t="shared" si="46"/>
        <v>0</v>
      </c>
      <c r="DR45" s="19"/>
      <c r="DS45" s="19"/>
      <c r="DT45" s="20">
        <f t="shared" si="47"/>
        <v>0</v>
      </c>
      <c r="DU45" s="20">
        <f t="shared" si="139"/>
        <v>0</v>
      </c>
      <c r="DV45" s="20">
        <f t="shared" si="139"/>
        <v>0</v>
      </c>
      <c r="DW45" s="20">
        <f t="shared" si="49"/>
        <v>0</v>
      </c>
      <c r="DX45" s="20">
        <f t="shared" si="140"/>
        <v>0</v>
      </c>
      <c r="DY45" s="20">
        <f t="shared" si="140"/>
        <v>0</v>
      </c>
      <c r="DZ45" s="20">
        <f t="shared" si="51"/>
        <v>0</v>
      </c>
      <c r="EA45" s="19"/>
      <c r="EB45" s="19"/>
      <c r="EC45" s="20">
        <f t="shared" si="52"/>
        <v>0</v>
      </c>
      <c r="ED45" s="19"/>
      <c r="EE45" s="19"/>
      <c r="EF45" s="20">
        <f t="shared" si="53"/>
        <v>0</v>
      </c>
      <c r="EG45" s="19"/>
      <c r="EH45" s="19"/>
      <c r="EI45" s="20">
        <f t="shared" si="54"/>
        <v>0</v>
      </c>
      <c r="EJ45" s="19"/>
      <c r="EK45" s="19"/>
      <c r="EL45" s="20">
        <f t="shared" si="55"/>
        <v>0</v>
      </c>
      <c r="EM45" s="20">
        <f t="shared" si="141"/>
        <v>0</v>
      </c>
      <c r="EN45" s="20">
        <f t="shared" si="141"/>
        <v>0</v>
      </c>
      <c r="EO45" s="20">
        <f t="shared" si="57"/>
        <v>0</v>
      </c>
      <c r="EP45" s="19"/>
      <c r="EQ45" s="19"/>
      <c r="ER45" s="20">
        <f t="shared" si="58"/>
        <v>0</v>
      </c>
      <c r="ES45" s="19"/>
      <c r="ET45" s="19"/>
      <c r="EU45" s="20">
        <f t="shared" si="59"/>
        <v>0</v>
      </c>
      <c r="EV45" s="19"/>
      <c r="EW45" s="19"/>
      <c r="EX45" s="20">
        <f t="shared" si="60"/>
        <v>0</v>
      </c>
      <c r="EY45" s="19"/>
      <c r="EZ45" s="19"/>
      <c r="FA45" s="20">
        <f t="shared" si="61"/>
        <v>0</v>
      </c>
      <c r="FB45" s="20">
        <f t="shared" si="142"/>
        <v>0</v>
      </c>
      <c r="FC45" s="20">
        <f t="shared" si="142"/>
        <v>0</v>
      </c>
      <c r="FD45" s="20">
        <f t="shared" si="63"/>
        <v>0</v>
      </c>
      <c r="FE45" s="19"/>
      <c r="FF45" s="19"/>
      <c r="FG45" s="20">
        <f t="shared" si="64"/>
        <v>0</v>
      </c>
      <c r="FH45" s="19"/>
      <c r="FI45" s="19"/>
      <c r="FJ45" s="20">
        <f t="shared" si="65"/>
        <v>0</v>
      </c>
      <c r="FK45" s="19"/>
      <c r="FL45" s="19"/>
      <c r="FM45" s="20">
        <f t="shared" si="66"/>
        <v>0</v>
      </c>
      <c r="FN45" s="20">
        <f t="shared" si="143"/>
        <v>0</v>
      </c>
      <c r="FO45" s="20">
        <f t="shared" si="143"/>
        <v>0</v>
      </c>
      <c r="FP45" s="20">
        <f t="shared" si="68"/>
        <v>0</v>
      </c>
      <c r="FQ45" s="19"/>
      <c r="FR45" s="19"/>
      <c r="FS45" s="20">
        <f t="shared" si="69"/>
        <v>0</v>
      </c>
      <c r="FT45" s="19"/>
      <c r="FU45" s="19"/>
      <c r="FV45" s="20">
        <f t="shared" si="70"/>
        <v>0</v>
      </c>
      <c r="FW45" s="19"/>
      <c r="FX45" s="19"/>
      <c r="FY45" s="20">
        <f t="shared" si="71"/>
        <v>0</v>
      </c>
      <c r="FZ45" s="20">
        <f t="shared" si="144"/>
        <v>0</v>
      </c>
      <c r="GA45" s="20">
        <f t="shared" si="144"/>
        <v>0</v>
      </c>
      <c r="GB45" s="20">
        <f t="shared" si="73"/>
        <v>0</v>
      </c>
      <c r="GC45" s="19"/>
      <c r="GD45" s="19"/>
      <c r="GE45" s="20">
        <f t="shared" si="74"/>
        <v>0</v>
      </c>
      <c r="GF45" s="19"/>
      <c r="GG45" s="19"/>
      <c r="GH45" s="20">
        <f t="shared" si="75"/>
        <v>0</v>
      </c>
      <c r="GI45" s="19"/>
      <c r="GJ45" s="19"/>
      <c r="GK45" s="20">
        <f t="shared" si="76"/>
        <v>0</v>
      </c>
      <c r="GL45" s="19"/>
      <c r="GM45" s="19"/>
      <c r="GN45" s="20">
        <f t="shared" si="77"/>
        <v>0</v>
      </c>
      <c r="GO45" s="20">
        <f t="shared" si="145"/>
        <v>0</v>
      </c>
      <c r="GP45" s="20">
        <f t="shared" si="145"/>
        <v>0</v>
      </c>
      <c r="GQ45" s="20">
        <f t="shared" si="79"/>
        <v>0</v>
      </c>
      <c r="GR45" s="19"/>
      <c r="GS45" s="19"/>
      <c r="GT45" s="20">
        <f t="shared" si="80"/>
        <v>0</v>
      </c>
      <c r="GU45" s="19"/>
      <c r="GV45" s="19"/>
      <c r="GW45" s="20">
        <f t="shared" si="81"/>
        <v>0</v>
      </c>
      <c r="GX45" s="20">
        <f t="shared" si="146"/>
        <v>0</v>
      </c>
      <c r="GY45" s="20">
        <f t="shared" si="146"/>
        <v>0</v>
      </c>
      <c r="GZ45" s="20">
        <f t="shared" si="83"/>
        <v>0</v>
      </c>
      <c r="HA45" s="19"/>
      <c r="HB45" s="19"/>
      <c r="HC45" s="20">
        <f t="shared" si="84"/>
        <v>0</v>
      </c>
      <c r="HD45" s="19"/>
      <c r="HE45" s="19"/>
      <c r="HF45" s="20">
        <f t="shared" si="85"/>
        <v>0</v>
      </c>
      <c r="HG45" s="19"/>
      <c r="HH45" s="19"/>
      <c r="HI45" s="20">
        <f t="shared" si="86"/>
        <v>0</v>
      </c>
      <c r="HJ45" s="19"/>
      <c r="HK45" s="19"/>
      <c r="HL45" s="20">
        <f t="shared" si="87"/>
        <v>0</v>
      </c>
      <c r="HM45" s="20">
        <f t="shared" si="147"/>
        <v>0</v>
      </c>
      <c r="HN45" s="20">
        <f t="shared" si="147"/>
        <v>0</v>
      </c>
      <c r="HO45" s="20">
        <f t="shared" si="89"/>
        <v>0</v>
      </c>
      <c r="HP45" s="19"/>
      <c r="HQ45" s="19"/>
      <c r="HR45" s="20">
        <f t="shared" si="90"/>
        <v>0</v>
      </c>
      <c r="HS45" s="19"/>
      <c r="HT45" s="19"/>
      <c r="HU45" s="20">
        <f t="shared" si="91"/>
        <v>0</v>
      </c>
      <c r="HV45" s="19"/>
      <c r="HW45" s="19"/>
      <c r="HX45" s="20">
        <f t="shared" si="92"/>
        <v>0</v>
      </c>
      <c r="HY45" s="19"/>
      <c r="HZ45" s="19"/>
      <c r="IA45" s="20">
        <f t="shared" si="93"/>
        <v>0</v>
      </c>
      <c r="IB45" s="20">
        <f t="shared" si="148"/>
        <v>0</v>
      </c>
      <c r="IC45" s="20">
        <f t="shared" si="148"/>
        <v>0</v>
      </c>
      <c r="ID45" s="20">
        <f t="shared" si="95"/>
        <v>0</v>
      </c>
      <c r="IE45" s="20">
        <f t="shared" si="149"/>
        <v>0</v>
      </c>
      <c r="IF45" s="20">
        <f t="shared" si="149"/>
        <v>0</v>
      </c>
      <c r="IG45" s="20">
        <f t="shared" si="97"/>
        <v>0</v>
      </c>
      <c r="IH45" s="19"/>
      <c r="II45" s="19"/>
      <c r="IJ45" s="20">
        <f t="shared" si="98"/>
        <v>0</v>
      </c>
      <c r="IK45" s="19"/>
      <c r="IL45" s="19"/>
      <c r="IM45" s="20">
        <f t="shared" si="99"/>
        <v>0</v>
      </c>
      <c r="IN45" s="19"/>
      <c r="IO45" s="19"/>
      <c r="IP45" s="20">
        <f t="shared" si="100"/>
        <v>0</v>
      </c>
      <c r="IQ45" s="20">
        <f t="shared" si="150"/>
        <v>0</v>
      </c>
      <c r="IR45" s="20">
        <f t="shared" si="150"/>
        <v>0</v>
      </c>
      <c r="IS45" s="20">
        <f t="shared" si="102"/>
        <v>0</v>
      </c>
      <c r="IT45" s="20">
        <f t="shared" si="151"/>
        <v>0</v>
      </c>
      <c r="IU45" s="20">
        <f t="shared" si="151"/>
        <v>0</v>
      </c>
      <c r="IV45" s="20">
        <f t="shared" si="104"/>
        <v>0</v>
      </c>
      <c r="IW45" s="19"/>
      <c r="IX45" s="19"/>
      <c r="IY45" s="20">
        <f t="shared" si="105"/>
        <v>0</v>
      </c>
      <c r="IZ45" s="19"/>
      <c r="JA45" s="19"/>
      <c r="JB45" s="20">
        <f t="shared" si="106"/>
        <v>0</v>
      </c>
      <c r="JC45" s="19"/>
      <c r="JD45" s="19"/>
      <c r="JE45" s="20">
        <f t="shared" si="107"/>
        <v>0</v>
      </c>
      <c r="JF45" s="20">
        <f t="shared" si="152"/>
        <v>0</v>
      </c>
      <c r="JG45" s="20">
        <f t="shared" si="152"/>
        <v>0</v>
      </c>
      <c r="JH45" s="20">
        <f t="shared" si="109"/>
        <v>0</v>
      </c>
      <c r="JI45" s="19"/>
      <c r="JJ45" s="19"/>
      <c r="JK45" s="20">
        <f t="shared" si="110"/>
        <v>0</v>
      </c>
      <c r="JL45" s="19"/>
      <c r="JM45" s="19"/>
      <c r="JN45" s="20">
        <f t="shared" si="111"/>
        <v>0</v>
      </c>
      <c r="JO45" s="19"/>
      <c r="JP45" s="19"/>
      <c r="JQ45" s="20">
        <f t="shared" si="112"/>
        <v>0</v>
      </c>
      <c r="JR45" s="20">
        <f t="shared" si="153"/>
        <v>0</v>
      </c>
      <c r="JS45" s="20">
        <f t="shared" si="153"/>
        <v>0</v>
      </c>
      <c r="JT45" s="20">
        <f t="shared" si="114"/>
        <v>0</v>
      </c>
      <c r="JU45" s="19"/>
      <c r="JV45" s="19"/>
      <c r="JW45" s="20">
        <f t="shared" si="115"/>
        <v>0</v>
      </c>
      <c r="JX45" s="19"/>
      <c r="JY45" s="19"/>
      <c r="JZ45" s="20">
        <f t="shared" si="116"/>
        <v>0</v>
      </c>
      <c r="KA45" s="20">
        <f t="shared" si="154"/>
        <v>0</v>
      </c>
      <c r="KB45" s="20">
        <f t="shared" si="154"/>
        <v>0</v>
      </c>
      <c r="KC45" s="20">
        <f t="shared" si="118"/>
        <v>0</v>
      </c>
      <c r="KD45" s="19"/>
      <c r="KE45" s="19"/>
      <c r="KF45" s="20">
        <f t="shared" si="119"/>
        <v>0</v>
      </c>
      <c r="KG45" s="19"/>
      <c r="KH45" s="19"/>
      <c r="KI45" s="20">
        <f t="shared" si="120"/>
        <v>0</v>
      </c>
      <c r="KJ45" s="19"/>
      <c r="KK45" s="19"/>
      <c r="KL45" s="20">
        <f t="shared" si="121"/>
        <v>0</v>
      </c>
      <c r="KM45" s="19"/>
      <c r="KN45" s="19"/>
      <c r="KO45" s="20">
        <f t="shared" si="122"/>
        <v>0</v>
      </c>
      <c r="KP45" s="19"/>
      <c r="KQ45" s="19"/>
      <c r="KR45" s="20">
        <f t="shared" si="123"/>
        <v>0</v>
      </c>
      <c r="KS45" s="20">
        <f t="shared" si="155"/>
        <v>0</v>
      </c>
      <c r="KT45" s="20">
        <f t="shared" si="155"/>
        <v>0</v>
      </c>
      <c r="KU45" s="20">
        <f t="shared" si="125"/>
        <v>0</v>
      </c>
      <c r="KV45" s="20">
        <f t="shared" si="156"/>
        <v>0</v>
      </c>
      <c r="KW45" s="20">
        <f t="shared" si="156"/>
        <v>0</v>
      </c>
      <c r="KX45" s="20">
        <f t="shared" si="127"/>
        <v>0</v>
      </c>
      <c r="KY45" s="19"/>
      <c r="KZ45" s="19"/>
      <c r="LA45" s="20">
        <f t="shared" si="128"/>
        <v>0</v>
      </c>
      <c r="LB45" s="19"/>
      <c r="LC45" s="19"/>
      <c r="LD45" s="20">
        <f t="shared" si="129"/>
        <v>0</v>
      </c>
      <c r="LE45" s="20">
        <f t="shared" si="157"/>
        <v>0</v>
      </c>
      <c r="LF45" s="20">
        <f t="shared" si="157"/>
        <v>0</v>
      </c>
      <c r="LG45" s="20">
        <f t="shared" si="131"/>
        <v>0</v>
      </c>
    </row>
    <row r="46" spans="1:319" x14ac:dyDescent="0.3">
      <c r="A46" s="27" t="s">
        <v>151</v>
      </c>
      <c r="B46" s="19"/>
      <c r="C46" s="19"/>
      <c r="D46" s="20">
        <f t="shared" si="0"/>
        <v>0</v>
      </c>
      <c r="E46" s="19"/>
      <c r="F46" s="19"/>
      <c r="G46" s="20">
        <f t="shared" si="1"/>
        <v>0</v>
      </c>
      <c r="H46" s="19"/>
      <c r="I46" s="19"/>
      <c r="J46" s="20">
        <f t="shared" si="2"/>
        <v>0</v>
      </c>
      <c r="K46" s="19"/>
      <c r="L46" s="19"/>
      <c r="M46" s="20">
        <f t="shared" si="3"/>
        <v>0</v>
      </c>
      <c r="N46" s="20">
        <f>6841.64</f>
        <v>6841.64</v>
      </c>
      <c r="O46" s="20">
        <f>7000</f>
        <v>7000</v>
      </c>
      <c r="P46" s="20">
        <f t="shared" si="4"/>
        <v>-158.35999999999967</v>
      </c>
      <c r="Q46" s="19"/>
      <c r="R46" s="19"/>
      <c r="S46" s="20">
        <f t="shared" si="5"/>
        <v>0</v>
      </c>
      <c r="T46" s="19"/>
      <c r="U46" s="19"/>
      <c r="V46" s="20">
        <f t="shared" si="6"/>
        <v>0</v>
      </c>
      <c r="W46" s="19"/>
      <c r="X46" s="19"/>
      <c r="Y46" s="20">
        <f t="shared" si="7"/>
        <v>0</v>
      </c>
      <c r="Z46" s="19"/>
      <c r="AA46" s="19"/>
      <c r="AB46" s="20">
        <f t="shared" si="8"/>
        <v>0</v>
      </c>
      <c r="AC46" s="20">
        <f>4908.8</f>
        <v>4908.8</v>
      </c>
      <c r="AD46" s="20">
        <f>2500</f>
        <v>2500</v>
      </c>
      <c r="AE46" s="20">
        <f t="shared" si="9"/>
        <v>2408.8000000000002</v>
      </c>
      <c r="AF46" s="19"/>
      <c r="AG46" s="19"/>
      <c r="AH46" s="20">
        <f t="shared" si="10"/>
        <v>0</v>
      </c>
      <c r="AI46" s="20">
        <f>0</f>
        <v>0</v>
      </c>
      <c r="AJ46" s="20">
        <f>2500</f>
        <v>2500</v>
      </c>
      <c r="AK46" s="20">
        <f t="shared" si="11"/>
        <v>-2500</v>
      </c>
      <c r="AL46" s="20">
        <f t="shared" si="132"/>
        <v>11750.44</v>
      </c>
      <c r="AM46" s="20">
        <f t="shared" si="132"/>
        <v>12000</v>
      </c>
      <c r="AN46" s="20">
        <f t="shared" si="13"/>
        <v>-249.55999999999949</v>
      </c>
      <c r="AO46" s="19"/>
      <c r="AP46" s="19"/>
      <c r="AQ46" s="20">
        <f t="shared" si="14"/>
        <v>0</v>
      </c>
      <c r="AR46" s="19"/>
      <c r="AS46" s="19"/>
      <c r="AT46" s="20">
        <f t="shared" si="15"/>
        <v>0</v>
      </c>
      <c r="AU46" s="19"/>
      <c r="AV46" s="19"/>
      <c r="AW46" s="20">
        <f t="shared" si="16"/>
        <v>0</v>
      </c>
      <c r="AX46" s="19"/>
      <c r="AY46" s="19"/>
      <c r="AZ46" s="20">
        <f t="shared" si="17"/>
        <v>0</v>
      </c>
      <c r="BA46" s="19"/>
      <c r="BB46" s="19"/>
      <c r="BC46" s="20">
        <f t="shared" si="18"/>
        <v>0</v>
      </c>
      <c r="BD46" s="19"/>
      <c r="BE46" s="19"/>
      <c r="BF46" s="20">
        <f t="shared" si="19"/>
        <v>0</v>
      </c>
      <c r="BG46" s="20">
        <f t="shared" si="133"/>
        <v>0</v>
      </c>
      <c r="BH46" s="20">
        <f t="shared" si="133"/>
        <v>0</v>
      </c>
      <c r="BI46" s="20">
        <f t="shared" si="21"/>
        <v>0</v>
      </c>
      <c r="BJ46" s="19"/>
      <c r="BK46" s="19"/>
      <c r="BL46" s="20">
        <f t="shared" si="22"/>
        <v>0</v>
      </c>
      <c r="BM46" s="19"/>
      <c r="BN46" s="19"/>
      <c r="BO46" s="20">
        <f t="shared" si="23"/>
        <v>0</v>
      </c>
      <c r="BP46" s="19"/>
      <c r="BQ46" s="19"/>
      <c r="BR46" s="20">
        <f t="shared" si="24"/>
        <v>0</v>
      </c>
      <c r="BS46" s="19"/>
      <c r="BT46" s="19"/>
      <c r="BU46" s="20">
        <f t="shared" si="25"/>
        <v>0</v>
      </c>
      <c r="BV46" s="19"/>
      <c r="BW46" s="19"/>
      <c r="BX46" s="20">
        <f t="shared" si="26"/>
        <v>0</v>
      </c>
      <c r="BY46" s="19"/>
      <c r="BZ46" s="19"/>
      <c r="CA46" s="20">
        <f t="shared" si="27"/>
        <v>0</v>
      </c>
      <c r="CB46" s="20">
        <f t="shared" si="134"/>
        <v>0</v>
      </c>
      <c r="CC46" s="20">
        <f t="shared" si="134"/>
        <v>0</v>
      </c>
      <c r="CD46" s="20">
        <f t="shared" si="29"/>
        <v>0</v>
      </c>
      <c r="CE46" s="19"/>
      <c r="CF46" s="19"/>
      <c r="CG46" s="20">
        <f t="shared" si="30"/>
        <v>0</v>
      </c>
      <c r="CH46" s="19"/>
      <c r="CI46" s="19"/>
      <c r="CJ46" s="20">
        <f t="shared" si="31"/>
        <v>0</v>
      </c>
      <c r="CK46" s="19"/>
      <c r="CL46" s="19"/>
      <c r="CM46" s="20">
        <f t="shared" si="32"/>
        <v>0</v>
      </c>
      <c r="CN46" s="20">
        <f t="shared" si="135"/>
        <v>0</v>
      </c>
      <c r="CO46" s="20">
        <f t="shared" si="135"/>
        <v>0</v>
      </c>
      <c r="CP46" s="20">
        <f t="shared" si="34"/>
        <v>0</v>
      </c>
      <c r="CQ46" s="19"/>
      <c r="CR46" s="19"/>
      <c r="CS46" s="20">
        <f t="shared" si="35"/>
        <v>0</v>
      </c>
      <c r="CT46" s="19"/>
      <c r="CU46" s="19"/>
      <c r="CV46" s="20">
        <f t="shared" si="36"/>
        <v>0</v>
      </c>
      <c r="CW46" s="19"/>
      <c r="CX46" s="19"/>
      <c r="CY46" s="20">
        <f t="shared" si="37"/>
        <v>0</v>
      </c>
      <c r="CZ46" s="20">
        <f t="shared" si="136"/>
        <v>0</v>
      </c>
      <c r="DA46" s="20">
        <f t="shared" si="136"/>
        <v>0</v>
      </c>
      <c r="DB46" s="20">
        <f t="shared" si="39"/>
        <v>0</v>
      </c>
      <c r="DC46" s="20">
        <f t="shared" si="137"/>
        <v>0</v>
      </c>
      <c r="DD46" s="20">
        <f t="shared" si="137"/>
        <v>0</v>
      </c>
      <c r="DE46" s="20">
        <f t="shared" si="41"/>
        <v>0</v>
      </c>
      <c r="DF46" s="19"/>
      <c r="DG46" s="19"/>
      <c r="DH46" s="20">
        <f t="shared" si="42"/>
        <v>0</v>
      </c>
      <c r="DI46" s="20">
        <f>6565.52</f>
        <v>6565.52</v>
      </c>
      <c r="DJ46" s="20">
        <f>12000</f>
        <v>12000</v>
      </c>
      <c r="DK46" s="20">
        <f t="shared" si="43"/>
        <v>-5434.48</v>
      </c>
      <c r="DL46" s="20">
        <f t="shared" si="138"/>
        <v>6565.52</v>
      </c>
      <c r="DM46" s="20">
        <f t="shared" si="138"/>
        <v>12000</v>
      </c>
      <c r="DN46" s="20">
        <f t="shared" si="45"/>
        <v>-5434.48</v>
      </c>
      <c r="DO46" s="19"/>
      <c r="DP46" s="19"/>
      <c r="DQ46" s="20">
        <f t="shared" si="46"/>
        <v>0</v>
      </c>
      <c r="DR46" s="19"/>
      <c r="DS46" s="19"/>
      <c r="DT46" s="20">
        <f t="shared" si="47"/>
        <v>0</v>
      </c>
      <c r="DU46" s="20">
        <f t="shared" si="139"/>
        <v>0</v>
      </c>
      <c r="DV46" s="20">
        <f t="shared" si="139"/>
        <v>0</v>
      </c>
      <c r="DW46" s="20">
        <f t="shared" si="49"/>
        <v>0</v>
      </c>
      <c r="DX46" s="20">
        <f t="shared" si="140"/>
        <v>18315.96</v>
      </c>
      <c r="DY46" s="20">
        <f t="shared" si="140"/>
        <v>24000</v>
      </c>
      <c r="DZ46" s="20">
        <f t="shared" si="51"/>
        <v>-5684.0400000000009</v>
      </c>
      <c r="EA46" s="19"/>
      <c r="EB46" s="19"/>
      <c r="EC46" s="20">
        <f t="shared" si="52"/>
        <v>0</v>
      </c>
      <c r="ED46" s="19"/>
      <c r="EE46" s="19"/>
      <c r="EF46" s="20">
        <f t="shared" si="53"/>
        <v>0</v>
      </c>
      <c r="EG46" s="19"/>
      <c r="EH46" s="19"/>
      <c r="EI46" s="20">
        <f t="shared" si="54"/>
        <v>0</v>
      </c>
      <c r="EJ46" s="19"/>
      <c r="EK46" s="19"/>
      <c r="EL46" s="20">
        <f t="shared" si="55"/>
        <v>0</v>
      </c>
      <c r="EM46" s="20">
        <f t="shared" si="141"/>
        <v>0</v>
      </c>
      <c r="EN46" s="20">
        <f t="shared" si="141"/>
        <v>0</v>
      </c>
      <c r="EO46" s="20">
        <f t="shared" si="57"/>
        <v>0</v>
      </c>
      <c r="EP46" s="19"/>
      <c r="EQ46" s="19"/>
      <c r="ER46" s="20">
        <f t="shared" si="58"/>
        <v>0</v>
      </c>
      <c r="ES46" s="19"/>
      <c r="ET46" s="19"/>
      <c r="EU46" s="20">
        <f t="shared" si="59"/>
        <v>0</v>
      </c>
      <c r="EV46" s="19"/>
      <c r="EW46" s="19"/>
      <c r="EX46" s="20">
        <f t="shared" si="60"/>
        <v>0</v>
      </c>
      <c r="EY46" s="19"/>
      <c r="EZ46" s="19"/>
      <c r="FA46" s="20">
        <f t="shared" si="61"/>
        <v>0</v>
      </c>
      <c r="FB46" s="20">
        <f t="shared" si="142"/>
        <v>0</v>
      </c>
      <c r="FC46" s="20">
        <f t="shared" si="142"/>
        <v>0</v>
      </c>
      <c r="FD46" s="20">
        <f t="shared" si="63"/>
        <v>0</v>
      </c>
      <c r="FE46" s="19"/>
      <c r="FF46" s="19"/>
      <c r="FG46" s="20">
        <f t="shared" si="64"/>
        <v>0</v>
      </c>
      <c r="FH46" s="19"/>
      <c r="FI46" s="19"/>
      <c r="FJ46" s="20">
        <f t="shared" si="65"/>
        <v>0</v>
      </c>
      <c r="FK46" s="19"/>
      <c r="FL46" s="19"/>
      <c r="FM46" s="20">
        <f t="shared" si="66"/>
        <v>0</v>
      </c>
      <c r="FN46" s="20">
        <f t="shared" si="143"/>
        <v>0</v>
      </c>
      <c r="FO46" s="20">
        <f t="shared" si="143"/>
        <v>0</v>
      </c>
      <c r="FP46" s="20">
        <f t="shared" si="68"/>
        <v>0</v>
      </c>
      <c r="FQ46" s="19"/>
      <c r="FR46" s="19"/>
      <c r="FS46" s="20">
        <f t="shared" si="69"/>
        <v>0</v>
      </c>
      <c r="FT46" s="19"/>
      <c r="FU46" s="19"/>
      <c r="FV46" s="20">
        <f t="shared" si="70"/>
        <v>0</v>
      </c>
      <c r="FW46" s="19"/>
      <c r="FX46" s="19"/>
      <c r="FY46" s="20">
        <f t="shared" si="71"/>
        <v>0</v>
      </c>
      <c r="FZ46" s="20">
        <f t="shared" si="144"/>
        <v>0</v>
      </c>
      <c r="GA46" s="20">
        <f t="shared" si="144"/>
        <v>0</v>
      </c>
      <c r="GB46" s="20">
        <f t="shared" si="73"/>
        <v>0</v>
      </c>
      <c r="GC46" s="19"/>
      <c r="GD46" s="19"/>
      <c r="GE46" s="20">
        <f t="shared" si="74"/>
        <v>0</v>
      </c>
      <c r="GF46" s="19"/>
      <c r="GG46" s="19"/>
      <c r="GH46" s="20">
        <f t="shared" si="75"/>
        <v>0</v>
      </c>
      <c r="GI46" s="19"/>
      <c r="GJ46" s="19"/>
      <c r="GK46" s="20">
        <f t="shared" si="76"/>
        <v>0</v>
      </c>
      <c r="GL46" s="19"/>
      <c r="GM46" s="19"/>
      <c r="GN46" s="20">
        <f t="shared" si="77"/>
        <v>0</v>
      </c>
      <c r="GO46" s="20">
        <f t="shared" si="145"/>
        <v>0</v>
      </c>
      <c r="GP46" s="20">
        <f t="shared" si="145"/>
        <v>0</v>
      </c>
      <c r="GQ46" s="20">
        <f t="shared" si="79"/>
        <v>0</v>
      </c>
      <c r="GR46" s="19"/>
      <c r="GS46" s="19"/>
      <c r="GT46" s="20">
        <f t="shared" si="80"/>
        <v>0</v>
      </c>
      <c r="GU46" s="19"/>
      <c r="GV46" s="19"/>
      <c r="GW46" s="20">
        <f t="shared" si="81"/>
        <v>0</v>
      </c>
      <c r="GX46" s="20">
        <f t="shared" si="146"/>
        <v>0</v>
      </c>
      <c r="GY46" s="20">
        <f t="shared" si="146"/>
        <v>0</v>
      </c>
      <c r="GZ46" s="20">
        <f t="shared" si="83"/>
        <v>0</v>
      </c>
      <c r="HA46" s="19"/>
      <c r="HB46" s="19"/>
      <c r="HC46" s="20">
        <f t="shared" si="84"/>
        <v>0</v>
      </c>
      <c r="HD46" s="19"/>
      <c r="HE46" s="19"/>
      <c r="HF46" s="20">
        <f t="shared" si="85"/>
        <v>0</v>
      </c>
      <c r="HG46" s="19"/>
      <c r="HH46" s="19"/>
      <c r="HI46" s="20">
        <f t="shared" si="86"/>
        <v>0</v>
      </c>
      <c r="HJ46" s="19"/>
      <c r="HK46" s="19"/>
      <c r="HL46" s="20">
        <f t="shared" si="87"/>
        <v>0</v>
      </c>
      <c r="HM46" s="20">
        <f t="shared" si="147"/>
        <v>0</v>
      </c>
      <c r="HN46" s="20">
        <f t="shared" si="147"/>
        <v>0</v>
      </c>
      <c r="HO46" s="20">
        <f t="shared" si="89"/>
        <v>0</v>
      </c>
      <c r="HP46" s="19"/>
      <c r="HQ46" s="19"/>
      <c r="HR46" s="20">
        <f t="shared" si="90"/>
        <v>0</v>
      </c>
      <c r="HS46" s="19"/>
      <c r="HT46" s="19"/>
      <c r="HU46" s="20">
        <f t="shared" si="91"/>
        <v>0</v>
      </c>
      <c r="HV46" s="19"/>
      <c r="HW46" s="19"/>
      <c r="HX46" s="20">
        <f t="shared" si="92"/>
        <v>0</v>
      </c>
      <c r="HY46" s="19"/>
      <c r="HZ46" s="19"/>
      <c r="IA46" s="20">
        <f t="shared" si="93"/>
        <v>0</v>
      </c>
      <c r="IB46" s="20">
        <f t="shared" si="148"/>
        <v>0</v>
      </c>
      <c r="IC46" s="20">
        <f t="shared" si="148"/>
        <v>0</v>
      </c>
      <c r="ID46" s="20">
        <f t="shared" si="95"/>
        <v>0</v>
      </c>
      <c r="IE46" s="20">
        <f t="shared" si="149"/>
        <v>0</v>
      </c>
      <c r="IF46" s="20">
        <f t="shared" si="149"/>
        <v>0</v>
      </c>
      <c r="IG46" s="20">
        <f t="shared" si="97"/>
        <v>0</v>
      </c>
      <c r="IH46" s="19"/>
      <c r="II46" s="19"/>
      <c r="IJ46" s="20">
        <f t="shared" si="98"/>
        <v>0</v>
      </c>
      <c r="IK46" s="19"/>
      <c r="IL46" s="19"/>
      <c r="IM46" s="20">
        <f t="shared" si="99"/>
        <v>0</v>
      </c>
      <c r="IN46" s="19"/>
      <c r="IO46" s="19"/>
      <c r="IP46" s="20">
        <f t="shared" si="100"/>
        <v>0</v>
      </c>
      <c r="IQ46" s="20">
        <f t="shared" si="150"/>
        <v>0</v>
      </c>
      <c r="IR46" s="20">
        <f t="shared" si="150"/>
        <v>0</v>
      </c>
      <c r="IS46" s="20">
        <f t="shared" si="102"/>
        <v>0</v>
      </c>
      <c r="IT46" s="20">
        <f t="shared" si="151"/>
        <v>0</v>
      </c>
      <c r="IU46" s="20">
        <f t="shared" si="151"/>
        <v>0</v>
      </c>
      <c r="IV46" s="20">
        <f t="shared" si="104"/>
        <v>0</v>
      </c>
      <c r="IW46" s="19"/>
      <c r="IX46" s="19"/>
      <c r="IY46" s="20">
        <f t="shared" si="105"/>
        <v>0</v>
      </c>
      <c r="IZ46" s="19"/>
      <c r="JA46" s="19"/>
      <c r="JB46" s="20">
        <f t="shared" si="106"/>
        <v>0</v>
      </c>
      <c r="JC46" s="19"/>
      <c r="JD46" s="19"/>
      <c r="JE46" s="20">
        <f t="shared" si="107"/>
        <v>0</v>
      </c>
      <c r="JF46" s="20">
        <f t="shared" si="152"/>
        <v>0</v>
      </c>
      <c r="JG46" s="20">
        <f t="shared" si="152"/>
        <v>0</v>
      </c>
      <c r="JH46" s="20">
        <f t="shared" si="109"/>
        <v>0</v>
      </c>
      <c r="JI46" s="19"/>
      <c r="JJ46" s="19"/>
      <c r="JK46" s="20">
        <f t="shared" si="110"/>
        <v>0</v>
      </c>
      <c r="JL46" s="19"/>
      <c r="JM46" s="19"/>
      <c r="JN46" s="20">
        <f t="shared" si="111"/>
        <v>0</v>
      </c>
      <c r="JO46" s="19"/>
      <c r="JP46" s="19"/>
      <c r="JQ46" s="20">
        <f t="shared" si="112"/>
        <v>0</v>
      </c>
      <c r="JR46" s="20">
        <f t="shared" si="153"/>
        <v>0</v>
      </c>
      <c r="JS46" s="20">
        <f t="shared" si="153"/>
        <v>0</v>
      </c>
      <c r="JT46" s="20">
        <f t="shared" si="114"/>
        <v>0</v>
      </c>
      <c r="JU46" s="19"/>
      <c r="JV46" s="19"/>
      <c r="JW46" s="20">
        <f t="shared" si="115"/>
        <v>0</v>
      </c>
      <c r="JX46" s="19"/>
      <c r="JY46" s="19"/>
      <c r="JZ46" s="20">
        <f t="shared" si="116"/>
        <v>0</v>
      </c>
      <c r="KA46" s="20">
        <f t="shared" si="154"/>
        <v>0</v>
      </c>
      <c r="KB46" s="20">
        <f t="shared" si="154"/>
        <v>0</v>
      </c>
      <c r="KC46" s="20">
        <f t="shared" si="118"/>
        <v>0</v>
      </c>
      <c r="KD46" s="19"/>
      <c r="KE46" s="19"/>
      <c r="KF46" s="20">
        <f t="shared" si="119"/>
        <v>0</v>
      </c>
      <c r="KG46" s="19"/>
      <c r="KH46" s="19"/>
      <c r="KI46" s="20">
        <f t="shared" si="120"/>
        <v>0</v>
      </c>
      <c r="KJ46" s="19"/>
      <c r="KK46" s="19"/>
      <c r="KL46" s="20">
        <f t="shared" si="121"/>
        <v>0</v>
      </c>
      <c r="KM46" s="19"/>
      <c r="KN46" s="19"/>
      <c r="KO46" s="20">
        <f t="shared" si="122"/>
        <v>0</v>
      </c>
      <c r="KP46" s="19"/>
      <c r="KQ46" s="19"/>
      <c r="KR46" s="20">
        <f t="shared" si="123"/>
        <v>0</v>
      </c>
      <c r="KS46" s="20">
        <f t="shared" si="155"/>
        <v>0</v>
      </c>
      <c r="KT46" s="20">
        <f t="shared" si="155"/>
        <v>0</v>
      </c>
      <c r="KU46" s="20">
        <f t="shared" si="125"/>
        <v>0</v>
      </c>
      <c r="KV46" s="20">
        <f t="shared" si="156"/>
        <v>0</v>
      </c>
      <c r="KW46" s="20">
        <f t="shared" si="156"/>
        <v>0</v>
      </c>
      <c r="KX46" s="20">
        <f t="shared" si="127"/>
        <v>0</v>
      </c>
      <c r="KY46" s="19"/>
      <c r="KZ46" s="19"/>
      <c r="LA46" s="20">
        <f t="shared" si="128"/>
        <v>0</v>
      </c>
      <c r="LB46" s="19"/>
      <c r="LC46" s="19"/>
      <c r="LD46" s="20">
        <f t="shared" si="129"/>
        <v>0</v>
      </c>
      <c r="LE46" s="20">
        <f t="shared" si="157"/>
        <v>18315.96</v>
      </c>
      <c r="LF46" s="20">
        <f t="shared" si="157"/>
        <v>24000</v>
      </c>
      <c r="LG46" s="20">
        <f t="shared" si="131"/>
        <v>-5684.0400000000009</v>
      </c>
    </row>
    <row r="47" spans="1:319" x14ac:dyDescent="0.3">
      <c r="A47" s="27" t="s">
        <v>152</v>
      </c>
      <c r="B47" s="19"/>
      <c r="C47" s="19"/>
      <c r="D47" s="20">
        <f t="shared" si="0"/>
        <v>0</v>
      </c>
      <c r="E47" s="19"/>
      <c r="F47" s="19"/>
      <c r="G47" s="20">
        <f t="shared" si="1"/>
        <v>0</v>
      </c>
      <c r="H47" s="19"/>
      <c r="I47" s="19"/>
      <c r="J47" s="20">
        <f t="shared" si="2"/>
        <v>0</v>
      </c>
      <c r="K47" s="20">
        <f>13274.56</f>
        <v>13274.56</v>
      </c>
      <c r="L47" s="20">
        <f>4000</f>
        <v>4000</v>
      </c>
      <c r="M47" s="20">
        <f t="shared" si="3"/>
        <v>9274.56</v>
      </c>
      <c r="N47" s="19"/>
      <c r="O47" s="20">
        <f>0</f>
        <v>0</v>
      </c>
      <c r="P47" s="20">
        <f t="shared" si="4"/>
        <v>0</v>
      </c>
      <c r="Q47" s="19"/>
      <c r="R47" s="19"/>
      <c r="S47" s="20">
        <f t="shared" si="5"/>
        <v>0</v>
      </c>
      <c r="T47" s="19"/>
      <c r="U47" s="19"/>
      <c r="V47" s="20">
        <f t="shared" si="6"/>
        <v>0</v>
      </c>
      <c r="W47" s="19"/>
      <c r="X47" s="19"/>
      <c r="Y47" s="20">
        <f t="shared" si="7"/>
        <v>0</v>
      </c>
      <c r="Z47" s="20">
        <f>30996.04</f>
        <v>30996.04</v>
      </c>
      <c r="AA47" s="20">
        <f>4000</f>
        <v>4000</v>
      </c>
      <c r="AB47" s="20">
        <f t="shared" si="8"/>
        <v>26996.04</v>
      </c>
      <c r="AC47" s="19"/>
      <c r="AD47" s="19"/>
      <c r="AE47" s="20">
        <f t="shared" si="9"/>
        <v>0</v>
      </c>
      <c r="AF47" s="20">
        <f>0</f>
        <v>0</v>
      </c>
      <c r="AG47" s="20">
        <f>500</f>
        <v>500</v>
      </c>
      <c r="AH47" s="20">
        <f t="shared" si="10"/>
        <v>-500</v>
      </c>
      <c r="AI47" s="19"/>
      <c r="AJ47" s="19"/>
      <c r="AK47" s="20">
        <f t="shared" si="11"/>
        <v>0</v>
      </c>
      <c r="AL47" s="20">
        <f t="shared" si="132"/>
        <v>44270.6</v>
      </c>
      <c r="AM47" s="20">
        <f t="shared" si="132"/>
        <v>8500</v>
      </c>
      <c r="AN47" s="20">
        <f t="shared" si="13"/>
        <v>35770.6</v>
      </c>
      <c r="AO47" s="19"/>
      <c r="AP47" s="19"/>
      <c r="AQ47" s="20">
        <f t="shared" si="14"/>
        <v>0</v>
      </c>
      <c r="AR47" s="19"/>
      <c r="AS47" s="19"/>
      <c r="AT47" s="20">
        <f t="shared" si="15"/>
        <v>0</v>
      </c>
      <c r="AU47" s="20">
        <f>8718.53</f>
        <v>8718.5300000000007</v>
      </c>
      <c r="AV47" s="20">
        <f>8333.33</f>
        <v>8333.33</v>
      </c>
      <c r="AW47" s="20">
        <f t="shared" si="16"/>
        <v>385.20000000000073</v>
      </c>
      <c r="AX47" s="20">
        <f>48462.94</f>
        <v>48462.94</v>
      </c>
      <c r="AY47" s="20">
        <f>62288.56</f>
        <v>62288.56</v>
      </c>
      <c r="AZ47" s="20">
        <f t="shared" si="17"/>
        <v>-13825.619999999995</v>
      </c>
      <c r="BA47" s="19"/>
      <c r="BB47" s="19"/>
      <c r="BC47" s="20">
        <f t="shared" si="18"/>
        <v>0</v>
      </c>
      <c r="BD47" s="19"/>
      <c r="BE47" s="19"/>
      <c r="BF47" s="20">
        <f t="shared" si="19"/>
        <v>0</v>
      </c>
      <c r="BG47" s="20">
        <f t="shared" si="133"/>
        <v>0</v>
      </c>
      <c r="BH47" s="20">
        <f t="shared" si="133"/>
        <v>0</v>
      </c>
      <c r="BI47" s="20">
        <f t="shared" si="21"/>
        <v>0</v>
      </c>
      <c r="BJ47" s="19"/>
      <c r="BK47" s="19"/>
      <c r="BL47" s="20">
        <f t="shared" si="22"/>
        <v>0</v>
      </c>
      <c r="BM47" s="19"/>
      <c r="BN47" s="19"/>
      <c r="BO47" s="20">
        <f t="shared" si="23"/>
        <v>0</v>
      </c>
      <c r="BP47" s="19"/>
      <c r="BQ47" s="19"/>
      <c r="BR47" s="20">
        <f t="shared" si="24"/>
        <v>0</v>
      </c>
      <c r="BS47" s="19"/>
      <c r="BT47" s="19"/>
      <c r="BU47" s="20">
        <f t="shared" si="25"/>
        <v>0</v>
      </c>
      <c r="BV47" s="19"/>
      <c r="BW47" s="19"/>
      <c r="BX47" s="20">
        <f t="shared" si="26"/>
        <v>0</v>
      </c>
      <c r="BY47" s="19"/>
      <c r="BZ47" s="19"/>
      <c r="CA47" s="20">
        <f t="shared" si="27"/>
        <v>0</v>
      </c>
      <c r="CB47" s="20">
        <f t="shared" si="134"/>
        <v>0</v>
      </c>
      <c r="CC47" s="20">
        <f t="shared" si="134"/>
        <v>0</v>
      </c>
      <c r="CD47" s="20">
        <f t="shared" si="29"/>
        <v>0</v>
      </c>
      <c r="CE47" s="19"/>
      <c r="CF47" s="20">
        <f>6250</f>
        <v>6250</v>
      </c>
      <c r="CG47" s="20">
        <f t="shared" si="30"/>
        <v>-6250</v>
      </c>
      <c r="CH47" s="19"/>
      <c r="CI47" s="19"/>
      <c r="CJ47" s="20">
        <f t="shared" si="31"/>
        <v>0</v>
      </c>
      <c r="CK47" s="19"/>
      <c r="CL47" s="19"/>
      <c r="CM47" s="20">
        <f t="shared" si="32"/>
        <v>0</v>
      </c>
      <c r="CN47" s="20">
        <f t="shared" si="135"/>
        <v>0</v>
      </c>
      <c r="CO47" s="20">
        <f t="shared" si="135"/>
        <v>0</v>
      </c>
      <c r="CP47" s="20">
        <f t="shared" si="34"/>
        <v>0</v>
      </c>
      <c r="CQ47" s="19"/>
      <c r="CR47" s="19"/>
      <c r="CS47" s="20">
        <f t="shared" si="35"/>
        <v>0</v>
      </c>
      <c r="CT47" s="19"/>
      <c r="CU47" s="19"/>
      <c r="CV47" s="20">
        <f t="shared" si="36"/>
        <v>0</v>
      </c>
      <c r="CW47" s="19"/>
      <c r="CX47" s="19"/>
      <c r="CY47" s="20">
        <f t="shared" si="37"/>
        <v>0</v>
      </c>
      <c r="CZ47" s="20">
        <f t="shared" si="136"/>
        <v>0</v>
      </c>
      <c r="DA47" s="20">
        <f t="shared" si="136"/>
        <v>0</v>
      </c>
      <c r="DB47" s="20">
        <f t="shared" si="39"/>
        <v>0</v>
      </c>
      <c r="DC47" s="20">
        <f t="shared" si="137"/>
        <v>57181.47</v>
      </c>
      <c r="DD47" s="20">
        <f t="shared" si="137"/>
        <v>76871.89</v>
      </c>
      <c r="DE47" s="20">
        <f t="shared" si="41"/>
        <v>-19690.419999999998</v>
      </c>
      <c r="DF47" s="19"/>
      <c r="DG47" s="19"/>
      <c r="DH47" s="20">
        <f t="shared" si="42"/>
        <v>0</v>
      </c>
      <c r="DI47" s="19"/>
      <c r="DJ47" s="19"/>
      <c r="DK47" s="20">
        <f t="shared" si="43"/>
        <v>0</v>
      </c>
      <c r="DL47" s="20">
        <f t="shared" si="138"/>
        <v>0</v>
      </c>
      <c r="DM47" s="20">
        <f t="shared" si="138"/>
        <v>0</v>
      </c>
      <c r="DN47" s="20">
        <f t="shared" si="45"/>
        <v>0</v>
      </c>
      <c r="DO47" s="19"/>
      <c r="DP47" s="19"/>
      <c r="DQ47" s="20">
        <f t="shared" si="46"/>
        <v>0</v>
      </c>
      <c r="DR47" s="19"/>
      <c r="DS47" s="19"/>
      <c r="DT47" s="20">
        <f t="shared" si="47"/>
        <v>0</v>
      </c>
      <c r="DU47" s="20">
        <f t="shared" si="139"/>
        <v>0</v>
      </c>
      <c r="DV47" s="20">
        <f t="shared" si="139"/>
        <v>0</v>
      </c>
      <c r="DW47" s="20">
        <f t="shared" si="49"/>
        <v>0</v>
      </c>
      <c r="DX47" s="20">
        <f t="shared" si="140"/>
        <v>101452.07</v>
      </c>
      <c r="DY47" s="20">
        <f t="shared" si="140"/>
        <v>85371.89</v>
      </c>
      <c r="DZ47" s="20">
        <f t="shared" si="51"/>
        <v>16080.180000000008</v>
      </c>
      <c r="EA47" s="19"/>
      <c r="EB47" s="19"/>
      <c r="EC47" s="20">
        <f t="shared" si="52"/>
        <v>0</v>
      </c>
      <c r="ED47" s="19"/>
      <c r="EE47" s="19"/>
      <c r="EF47" s="20">
        <f t="shared" si="53"/>
        <v>0</v>
      </c>
      <c r="EG47" s="19"/>
      <c r="EH47" s="19"/>
      <c r="EI47" s="20">
        <f t="shared" si="54"/>
        <v>0</v>
      </c>
      <c r="EJ47" s="19"/>
      <c r="EK47" s="19"/>
      <c r="EL47" s="20">
        <f t="shared" si="55"/>
        <v>0</v>
      </c>
      <c r="EM47" s="20">
        <f t="shared" si="141"/>
        <v>0</v>
      </c>
      <c r="EN47" s="20">
        <f t="shared" si="141"/>
        <v>0</v>
      </c>
      <c r="EO47" s="20">
        <f t="shared" si="57"/>
        <v>0</v>
      </c>
      <c r="EP47" s="19"/>
      <c r="EQ47" s="19"/>
      <c r="ER47" s="20">
        <f t="shared" si="58"/>
        <v>0</v>
      </c>
      <c r="ES47" s="19"/>
      <c r="ET47" s="19"/>
      <c r="EU47" s="20">
        <f t="shared" si="59"/>
        <v>0</v>
      </c>
      <c r="EV47" s="19"/>
      <c r="EW47" s="19"/>
      <c r="EX47" s="20">
        <f t="shared" si="60"/>
        <v>0</v>
      </c>
      <c r="EY47" s="19"/>
      <c r="EZ47" s="19"/>
      <c r="FA47" s="20">
        <f t="shared" si="61"/>
        <v>0</v>
      </c>
      <c r="FB47" s="20">
        <f t="shared" si="142"/>
        <v>0</v>
      </c>
      <c r="FC47" s="20">
        <f t="shared" si="142"/>
        <v>0</v>
      </c>
      <c r="FD47" s="20">
        <f t="shared" si="63"/>
        <v>0</v>
      </c>
      <c r="FE47" s="19"/>
      <c r="FF47" s="19"/>
      <c r="FG47" s="20">
        <f t="shared" si="64"/>
        <v>0</v>
      </c>
      <c r="FH47" s="19"/>
      <c r="FI47" s="19"/>
      <c r="FJ47" s="20">
        <f t="shared" si="65"/>
        <v>0</v>
      </c>
      <c r="FK47" s="19"/>
      <c r="FL47" s="19"/>
      <c r="FM47" s="20">
        <f t="shared" si="66"/>
        <v>0</v>
      </c>
      <c r="FN47" s="20">
        <f t="shared" si="143"/>
        <v>0</v>
      </c>
      <c r="FO47" s="20">
        <f t="shared" si="143"/>
        <v>0</v>
      </c>
      <c r="FP47" s="20">
        <f t="shared" si="68"/>
        <v>0</v>
      </c>
      <c r="FQ47" s="19"/>
      <c r="FR47" s="19"/>
      <c r="FS47" s="20">
        <f t="shared" si="69"/>
        <v>0</v>
      </c>
      <c r="FT47" s="19"/>
      <c r="FU47" s="19"/>
      <c r="FV47" s="20">
        <f t="shared" si="70"/>
        <v>0</v>
      </c>
      <c r="FW47" s="19"/>
      <c r="FX47" s="19"/>
      <c r="FY47" s="20">
        <f t="shared" si="71"/>
        <v>0</v>
      </c>
      <c r="FZ47" s="20">
        <f t="shared" si="144"/>
        <v>0</v>
      </c>
      <c r="GA47" s="20">
        <f t="shared" si="144"/>
        <v>0</v>
      </c>
      <c r="GB47" s="20">
        <f t="shared" si="73"/>
        <v>0</v>
      </c>
      <c r="GC47" s="19"/>
      <c r="GD47" s="19"/>
      <c r="GE47" s="20">
        <f t="shared" si="74"/>
        <v>0</v>
      </c>
      <c r="GF47" s="19"/>
      <c r="GG47" s="19"/>
      <c r="GH47" s="20">
        <f t="shared" si="75"/>
        <v>0</v>
      </c>
      <c r="GI47" s="19"/>
      <c r="GJ47" s="19"/>
      <c r="GK47" s="20">
        <f t="shared" si="76"/>
        <v>0</v>
      </c>
      <c r="GL47" s="19"/>
      <c r="GM47" s="19"/>
      <c r="GN47" s="20">
        <f t="shared" si="77"/>
        <v>0</v>
      </c>
      <c r="GO47" s="20">
        <f t="shared" si="145"/>
        <v>0</v>
      </c>
      <c r="GP47" s="20">
        <f t="shared" si="145"/>
        <v>0</v>
      </c>
      <c r="GQ47" s="20">
        <f t="shared" si="79"/>
        <v>0</v>
      </c>
      <c r="GR47" s="19"/>
      <c r="GS47" s="19"/>
      <c r="GT47" s="20">
        <f t="shared" si="80"/>
        <v>0</v>
      </c>
      <c r="GU47" s="19"/>
      <c r="GV47" s="19"/>
      <c r="GW47" s="20">
        <f t="shared" si="81"/>
        <v>0</v>
      </c>
      <c r="GX47" s="20">
        <f t="shared" si="146"/>
        <v>0</v>
      </c>
      <c r="GY47" s="20">
        <f t="shared" si="146"/>
        <v>0</v>
      </c>
      <c r="GZ47" s="20">
        <f t="shared" si="83"/>
        <v>0</v>
      </c>
      <c r="HA47" s="19"/>
      <c r="HB47" s="19"/>
      <c r="HC47" s="20">
        <f t="shared" si="84"/>
        <v>0</v>
      </c>
      <c r="HD47" s="19"/>
      <c r="HE47" s="19"/>
      <c r="HF47" s="20">
        <f t="shared" si="85"/>
        <v>0</v>
      </c>
      <c r="HG47" s="19"/>
      <c r="HH47" s="19"/>
      <c r="HI47" s="20">
        <f t="shared" si="86"/>
        <v>0</v>
      </c>
      <c r="HJ47" s="19"/>
      <c r="HK47" s="19"/>
      <c r="HL47" s="20">
        <f t="shared" si="87"/>
        <v>0</v>
      </c>
      <c r="HM47" s="20">
        <f t="shared" si="147"/>
        <v>0</v>
      </c>
      <c r="HN47" s="20">
        <f t="shared" si="147"/>
        <v>0</v>
      </c>
      <c r="HO47" s="20">
        <f t="shared" si="89"/>
        <v>0</v>
      </c>
      <c r="HP47" s="19"/>
      <c r="HQ47" s="19"/>
      <c r="HR47" s="20">
        <f t="shared" si="90"/>
        <v>0</v>
      </c>
      <c r="HS47" s="19"/>
      <c r="HT47" s="19"/>
      <c r="HU47" s="20">
        <f t="shared" si="91"/>
        <v>0</v>
      </c>
      <c r="HV47" s="19"/>
      <c r="HW47" s="19"/>
      <c r="HX47" s="20">
        <f t="shared" si="92"/>
        <v>0</v>
      </c>
      <c r="HY47" s="19"/>
      <c r="HZ47" s="19"/>
      <c r="IA47" s="20">
        <f t="shared" si="93"/>
        <v>0</v>
      </c>
      <c r="IB47" s="20">
        <f t="shared" si="148"/>
        <v>0</v>
      </c>
      <c r="IC47" s="20">
        <f t="shared" si="148"/>
        <v>0</v>
      </c>
      <c r="ID47" s="20">
        <f t="shared" si="95"/>
        <v>0</v>
      </c>
      <c r="IE47" s="20">
        <f t="shared" si="149"/>
        <v>0</v>
      </c>
      <c r="IF47" s="20">
        <f t="shared" si="149"/>
        <v>0</v>
      </c>
      <c r="IG47" s="20">
        <f t="shared" si="97"/>
        <v>0</v>
      </c>
      <c r="IH47" s="19"/>
      <c r="II47" s="19"/>
      <c r="IJ47" s="20">
        <f t="shared" si="98"/>
        <v>0</v>
      </c>
      <c r="IK47" s="19"/>
      <c r="IL47" s="19"/>
      <c r="IM47" s="20">
        <f t="shared" si="99"/>
        <v>0</v>
      </c>
      <c r="IN47" s="19"/>
      <c r="IO47" s="19"/>
      <c r="IP47" s="20">
        <f t="shared" si="100"/>
        <v>0</v>
      </c>
      <c r="IQ47" s="20">
        <f t="shared" si="150"/>
        <v>0</v>
      </c>
      <c r="IR47" s="20">
        <f t="shared" si="150"/>
        <v>0</v>
      </c>
      <c r="IS47" s="20">
        <f t="shared" si="102"/>
        <v>0</v>
      </c>
      <c r="IT47" s="20">
        <f t="shared" si="151"/>
        <v>0</v>
      </c>
      <c r="IU47" s="20">
        <f t="shared" si="151"/>
        <v>0</v>
      </c>
      <c r="IV47" s="20">
        <f t="shared" si="104"/>
        <v>0</v>
      </c>
      <c r="IW47" s="19"/>
      <c r="IX47" s="19"/>
      <c r="IY47" s="20">
        <f t="shared" si="105"/>
        <v>0</v>
      </c>
      <c r="IZ47" s="19"/>
      <c r="JA47" s="19"/>
      <c r="JB47" s="20">
        <f t="shared" si="106"/>
        <v>0</v>
      </c>
      <c r="JC47" s="19"/>
      <c r="JD47" s="19"/>
      <c r="JE47" s="20">
        <f t="shared" si="107"/>
        <v>0</v>
      </c>
      <c r="JF47" s="20">
        <f t="shared" si="152"/>
        <v>0</v>
      </c>
      <c r="JG47" s="20">
        <f t="shared" si="152"/>
        <v>0</v>
      </c>
      <c r="JH47" s="20">
        <f t="shared" si="109"/>
        <v>0</v>
      </c>
      <c r="JI47" s="19"/>
      <c r="JJ47" s="19"/>
      <c r="JK47" s="20">
        <f t="shared" si="110"/>
        <v>0</v>
      </c>
      <c r="JL47" s="19"/>
      <c r="JM47" s="19"/>
      <c r="JN47" s="20">
        <f t="shared" si="111"/>
        <v>0</v>
      </c>
      <c r="JO47" s="19"/>
      <c r="JP47" s="19"/>
      <c r="JQ47" s="20">
        <f t="shared" si="112"/>
        <v>0</v>
      </c>
      <c r="JR47" s="20">
        <f t="shared" si="153"/>
        <v>0</v>
      </c>
      <c r="JS47" s="20">
        <f t="shared" si="153"/>
        <v>0</v>
      </c>
      <c r="JT47" s="20">
        <f t="shared" si="114"/>
        <v>0</v>
      </c>
      <c r="JU47" s="19"/>
      <c r="JV47" s="19"/>
      <c r="JW47" s="20">
        <f t="shared" si="115"/>
        <v>0</v>
      </c>
      <c r="JX47" s="19"/>
      <c r="JY47" s="19"/>
      <c r="JZ47" s="20">
        <f t="shared" si="116"/>
        <v>0</v>
      </c>
      <c r="KA47" s="20">
        <f t="shared" si="154"/>
        <v>0</v>
      </c>
      <c r="KB47" s="20">
        <f t="shared" si="154"/>
        <v>0</v>
      </c>
      <c r="KC47" s="20">
        <f t="shared" si="118"/>
        <v>0</v>
      </c>
      <c r="KD47" s="19"/>
      <c r="KE47" s="19"/>
      <c r="KF47" s="20">
        <f t="shared" si="119"/>
        <v>0</v>
      </c>
      <c r="KG47" s="19"/>
      <c r="KH47" s="19"/>
      <c r="KI47" s="20">
        <f t="shared" si="120"/>
        <v>0</v>
      </c>
      <c r="KJ47" s="19"/>
      <c r="KK47" s="19"/>
      <c r="KL47" s="20">
        <f t="shared" si="121"/>
        <v>0</v>
      </c>
      <c r="KM47" s="19"/>
      <c r="KN47" s="19"/>
      <c r="KO47" s="20">
        <f t="shared" si="122"/>
        <v>0</v>
      </c>
      <c r="KP47" s="19"/>
      <c r="KQ47" s="19"/>
      <c r="KR47" s="20">
        <f t="shared" si="123"/>
        <v>0</v>
      </c>
      <c r="KS47" s="20">
        <f t="shared" si="155"/>
        <v>0</v>
      </c>
      <c r="KT47" s="20">
        <f t="shared" si="155"/>
        <v>0</v>
      </c>
      <c r="KU47" s="20">
        <f t="shared" si="125"/>
        <v>0</v>
      </c>
      <c r="KV47" s="20">
        <f t="shared" si="156"/>
        <v>0</v>
      </c>
      <c r="KW47" s="20">
        <f t="shared" si="156"/>
        <v>0</v>
      </c>
      <c r="KX47" s="20">
        <f t="shared" si="127"/>
        <v>0</v>
      </c>
      <c r="KY47" s="19"/>
      <c r="KZ47" s="19"/>
      <c r="LA47" s="20">
        <f t="shared" si="128"/>
        <v>0</v>
      </c>
      <c r="LB47" s="19"/>
      <c r="LC47" s="19"/>
      <c r="LD47" s="20">
        <f t="shared" si="129"/>
        <v>0</v>
      </c>
      <c r="LE47" s="20">
        <f t="shared" si="157"/>
        <v>101452.07</v>
      </c>
      <c r="LF47" s="20">
        <f t="shared" si="157"/>
        <v>85371.89</v>
      </c>
      <c r="LG47" s="20">
        <f t="shared" si="131"/>
        <v>16080.180000000008</v>
      </c>
    </row>
    <row r="48" spans="1:319" x14ac:dyDescent="0.3">
      <c r="A48" s="27" t="s">
        <v>153</v>
      </c>
      <c r="B48" s="19"/>
      <c r="C48" s="19"/>
      <c r="D48" s="20">
        <f t="shared" si="0"/>
        <v>0</v>
      </c>
      <c r="E48" s="19"/>
      <c r="F48" s="19"/>
      <c r="G48" s="20">
        <f t="shared" si="1"/>
        <v>0</v>
      </c>
      <c r="H48" s="19"/>
      <c r="I48" s="19"/>
      <c r="J48" s="20">
        <f t="shared" si="2"/>
        <v>0</v>
      </c>
      <c r="K48" s="19"/>
      <c r="L48" s="19"/>
      <c r="M48" s="20">
        <f t="shared" si="3"/>
        <v>0</v>
      </c>
      <c r="N48" s="19"/>
      <c r="O48" s="19"/>
      <c r="P48" s="20">
        <f t="shared" si="4"/>
        <v>0</v>
      </c>
      <c r="Q48" s="19"/>
      <c r="R48" s="19"/>
      <c r="S48" s="20">
        <f t="shared" si="5"/>
        <v>0</v>
      </c>
      <c r="T48" s="19"/>
      <c r="U48" s="19"/>
      <c r="V48" s="20">
        <f t="shared" si="6"/>
        <v>0</v>
      </c>
      <c r="W48" s="19"/>
      <c r="X48" s="19"/>
      <c r="Y48" s="20">
        <f t="shared" si="7"/>
        <v>0</v>
      </c>
      <c r="Z48" s="19"/>
      <c r="AA48" s="19"/>
      <c r="AB48" s="20">
        <f t="shared" si="8"/>
        <v>0</v>
      </c>
      <c r="AC48" s="19"/>
      <c r="AD48" s="19"/>
      <c r="AE48" s="20">
        <f t="shared" si="9"/>
        <v>0</v>
      </c>
      <c r="AF48" s="19"/>
      <c r="AG48" s="19"/>
      <c r="AH48" s="20">
        <f t="shared" si="10"/>
        <v>0</v>
      </c>
      <c r="AI48" s="19"/>
      <c r="AJ48" s="19"/>
      <c r="AK48" s="20">
        <f t="shared" si="11"/>
        <v>0</v>
      </c>
      <c r="AL48" s="20">
        <f t="shared" si="132"/>
        <v>0</v>
      </c>
      <c r="AM48" s="20">
        <f t="shared" si="132"/>
        <v>0</v>
      </c>
      <c r="AN48" s="20">
        <f t="shared" si="13"/>
        <v>0</v>
      </c>
      <c r="AO48" s="19"/>
      <c r="AP48" s="19"/>
      <c r="AQ48" s="20">
        <f t="shared" si="14"/>
        <v>0</v>
      </c>
      <c r="AR48" s="19"/>
      <c r="AS48" s="19"/>
      <c r="AT48" s="20">
        <f t="shared" si="15"/>
        <v>0</v>
      </c>
      <c r="AU48" s="19"/>
      <c r="AV48" s="19"/>
      <c r="AW48" s="20">
        <f t="shared" si="16"/>
        <v>0</v>
      </c>
      <c r="AX48" s="19"/>
      <c r="AY48" s="19"/>
      <c r="AZ48" s="20">
        <f t="shared" si="17"/>
        <v>0</v>
      </c>
      <c r="BA48" s="19"/>
      <c r="BB48" s="19"/>
      <c r="BC48" s="20">
        <f t="shared" si="18"/>
        <v>0</v>
      </c>
      <c r="BD48" s="19"/>
      <c r="BE48" s="19"/>
      <c r="BF48" s="20">
        <f t="shared" si="19"/>
        <v>0</v>
      </c>
      <c r="BG48" s="20">
        <f t="shared" si="133"/>
        <v>0</v>
      </c>
      <c r="BH48" s="20">
        <f t="shared" si="133"/>
        <v>0</v>
      </c>
      <c r="BI48" s="20">
        <f t="shared" si="21"/>
        <v>0</v>
      </c>
      <c r="BJ48" s="19"/>
      <c r="BK48" s="19"/>
      <c r="BL48" s="20">
        <f t="shared" si="22"/>
        <v>0</v>
      </c>
      <c r="BM48" s="19"/>
      <c r="BN48" s="19"/>
      <c r="BO48" s="20">
        <f t="shared" si="23"/>
        <v>0</v>
      </c>
      <c r="BP48" s="19"/>
      <c r="BQ48" s="19"/>
      <c r="BR48" s="20">
        <f t="shared" si="24"/>
        <v>0</v>
      </c>
      <c r="BS48" s="20">
        <f>6609.35</f>
        <v>6609.35</v>
      </c>
      <c r="BT48" s="20">
        <f>10416.67</f>
        <v>10416.67</v>
      </c>
      <c r="BU48" s="20">
        <f t="shared" si="25"/>
        <v>-3807.3199999999997</v>
      </c>
      <c r="BV48" s="20">
        <f>1684.86</f>
        <v>1684.86</v>
      </c>
      <c r="BW48" s="20">
        <f>2083.33</f>
        <v>2083.33</v>
      </c>
      <c r="BX48" s="20">
        <f t="shared" si="26"/>
        <v>-398.47</v>
      </c>
      <c r="BY48" s="20">
        <f>10307.01</f>
        <v>10307.01</v>
      </c>
      <c r="BZ48" s="20">
        <f>8125</f>
        <v>8125</v>
      </c>
      <c r="CA48" s="20">
        <f t="shared" si="27"/>
        <v>2182.0100000000002</v>
      </c>
      <c r="CB48" s="20">
        <f t="shared" si="134"/>
        <v>18601.22</v>
      </c>
      <c r="CC48" s="20">
        <f t="shared" si="134"/>
        <v>20625</v>
      </c>
      <c r="CD48" s="20">
        <f t="shared" si="29"/>
        <v>-2023.7799999999988</v>
      </c>
      <c r="CE48" s="19"/>
      <c r="CF48" s="19"/>
      <c r="CG48" s="20">
        <f t="shared" si="30"/>
        <v>0</v>
      </c>
      <c r="CH48" s="19"/>
      <c r="CI48" s="19"/>
      <c r="CJ48" s="20">
        <f t="shared" si="31"/>
        <v>0</v>
      </c>
      <c r="CK48" s="19"/>
      <c r="CL48" s="19"/>
      <c r="CM48" s="20">
        <f t="shared" si="32"/>
        <v>0</v>
      </c>
      <c r="CN48" s="20">
        <f t="shared" si="135"/>
        <v>0</v>
      </c>
      <c r="CO48" s="20">
        <f t="shared" si="135"/>
        <v>0</v>
      </c>
      <c r="CP48" s="20">
        <f t="shared" si="34"/>
        <v>0</v>
      </c>
      <c r="CQ48" s="19"/>
      <c r="CR48" s="19"/>
      <c r="CS48" s="20">
        <f t="shared" si="35"/>
        <v>0</v>
      </c>
      <c r="CT48" s="19"/>
      <c r="CU48" s="19"/>
      <c r="CV48" s="20">
        <f t="shared" si="36"/>
        <v>0</v>
      </c>
      <c r="CW48" s="19"/>
      <c r="CX48" s="19"/>
      <c r="CY48" s="20">
        <f t="shared" si="37"/>
        <v>0</v>
      </c>
      <c r="CZ48" s="20">
        <f t="shared" si="136"/>
        <v>0</v>
      </c>
      <c r="DA48" s="20">
        <f t="shared" si="136"/>
        <v>0</v>
      </c>
      <c r="DB48" s="20">
        <f t="shared" si="39"/>
        <v>0</v>
      </c>
      <c r="DC48" s="20">
        <f t="shared" si="137"/>
        <v>18601.22</v>
      </c>
      <c r="DD48" s="20">
        <f t="shared" si="137"/>
        <v>20625</v>
      </c>
      <c r="DE48" s="20">
        <f t="shared" si="41"/>
        <v>-2023.7799999999988</v>
      </c>
      <c r="DF48" s="19"/>
      <c r="DG48" s="19"/>
      <c r="DH48" s="20">
        <f t="shared" si="42"/>
        <v>0</v>
      </c>
      <c r="DI48" s="19"/>
      <c r="DJ48" s="19"/>
      <c r="DK48" s="20">
        <f t="shared" si="43"/>
        <v>0</v>
      </c>
      <c r="DL48" s="20">
        <f t="shared" si="138"/>
        <v>0</v>
      </c>
      <c r="DM48" s="20">
        <f t="shared" si="138"/>
        <v>0</v>
      </c>
      <c r="DN48" s="20">
        <f t="shared" si="45"/>
        <v>0</v>
      </c>
      <c r="DO48" s="19"/>
      <c r="DP48" s="19"/>
      <c r="DQ48" s="20">
        <f t="shared" si="46"/>
        <v>0</v>
      </c>
      <c r="DR48" s="19"/>
      <c r="DS48" s="19"/>
      <c r="DT48" s="20">
        <f t="shared" si="47"/>
        <v>0</v>
      </c>
      <c r="DU48" s="20">
        <f t="shared" si="139"/>
        <v>0</v>
      </c>
      <c r="DV48" s="20">
        <f t="shared" si="139"/>
        <v>0</v>
      </c>
      <c r="DW48" s="20">
        <f t="shared" si="49"/>
        <v>0</v>
      </c>
      <c r="DX48" s="20">
        <f t="shared" si="140"/>
        <v>18601.22</v>
      </c>
      <c r="DY48" s="20">
        <f t="shared" si="140"/>
        <v>20625</v>
      </c>
      <c r="DZ48" s="20">
        <f t="shared" si="51"/>
        <v>-2023.7799999999988</v>
      </c>
      <c r="EA48" s="19"/>
      <c r="EB48" s="19"/>
      <c r="EC48" s="20">
        <f t="shared" si="52"/>
        <v>0</v>
      </c>
      <c r="ED48" s="19"/>
      <c r="EE48" s="19"/>
      <c r="EF48" s="20">
        <f t="shared" si="53"/>
        <v>0</v>
      </c>
      <c r="EG48" s="19"/>
      <c r="EH48" s="19"/>
      <c r="EI48" s="20">
        <f t="shared" si="54"/>
        <v>0</v>
      </c>
      <c r="EJ48" s="19"/>
      <c r="EK48" s="19"/>
      <c r="EL48" s="20">
        <f t="shared" si="55"/>
        <v>0</v>
      </c>
      <c r="EM48" s="20">
        <f t="shared" si="141"/>
        <v>0</v>
      </c>
      <c r="EN48" s="20">
        <f t="shared" si="141"/>
        <v>0</v>
      </c>
      <c r="EO48" s="20">
        <f t="shared" si="57"/>
        <v>0</v>
      </c>
      <c r="EP48" s="19"/>
      <c r="EQ48" s="19"/>
      <c r="ER48" s="20">
        <f t="shared" si="58"/>
        <v>0</v>
      </c>
      <c r="ES48" s="19"/>
      <c r="ET48" s="19"/>
      <c r="EU48" s="20">
        <f t="shared" si="59"/>
        <v>0</v>
      </c>
      <c r="EV48" s="19"/>
      <c r="EW48" s="19"/>
      <c r="EX48" s="20">
        <f t="shared" si="60"/>
        <v>0</v>
      </c>
      <c r="EY48" s="19"/>
      <c r="EZ48" s="19"/>
      <c r="FA48" s="20">
        <f t="shared" si="61"/>
        <v>0</v>
      </c>
      <c r="FB48" s="20">
        <f t="shared" si="142"/>
        <v>0</v>
      </c>
      <c r="FC48" s="20">
        <f t="shared" si="142"/>
        <v>0</v>
      </c>
      <c r="FD48" s="20">
        <f t="shared" si="63"/>
        <v>0</v>
      </c>
      <c r="FE48" s="19"/>
      <c r="FF48" s="19"/>
      <c r="FG48" s="20">
        <f t="shared" si="64"/>
        <v>0</v>
      </c>
      <c r="FH48" s="19"/>
      <c r="FI48" s="19"/>
      <c r="FJ48" s="20">
        <f t="shared" si="65"/>
        <v>0</v>
      </c>
      <c r="FK48" s="19"/>
      <c r="FL48" s="19"/>
      <c r="FM48" s="20">
        <f t="shared" si="66"/>
        <v>0</v>
      </c>
      <c r="FN48" s="20">
        <f t="shared" si="143"/>
        <v>0</v>
      </c>
      <c r="FO48" s="20">
        <f t="shared" si="143"/>
        <v>0</v>
      </c>
      <c r="FP48" s="20">
        <f t="shared" si="68"/>
        <v>0</v>
      </c>
      <c r="FQ48" s="19"/>
      <c r="FR48" s="19"/>
      <c r="FS48" s="20">
        <f t="shared" si="69"/>
        <v>0</v>
      </c>
      <c r="FT48" s="19"/>
      <c r="FU48" s="19"/>
      <c r="FV48" s="20">
        <f t="shared" si="70"/>
        <v>0</v>
      </c>
      <c r="FW48" s="19"/>
      <c r="FX48" s="19"/>
      <c r="FY48" s="20">
        <f t="shared" si="71"/>
        <v>0</v>
      </c>
      <c r="FZ48" s="20">
        <f t="shared" si="144"/>
        <v>0</v>
      </c>
      <c r="GA48" s="20">
        <f t="shared" si="144"/>
        <v>0</v>
      </c>
      <c r="GB48" s="20">
        <f t="shared" si="73"/>
        <v>0</v>
      </c>
      <c r="GC48" s="19"/>
      <c r="GD48" s="19"/>
      <c r="GE48" s="20">
        <f t="shared" si="74"/>
        <v>0</v>
      </c>
      <c r="GF48" s="19"/>
      <c r="GG48" s="19"/>
      <c r="GH48" s="20">
        <f t="shared" si="75"/>
        <v>0</v>
      </c>
      <c r="GI48" s="19"/>
      <c r="GJ48" s="19"/>
      <c r="GK48" s="20">
        <f t="shared" si="76"/>
        <v>0</v>
      </c>
      <c r="GL48" s="19"/>
      <c r="GM48" s="19"/>
      <c r="GN48" s="20">
        <f t="shared" si="77"/>
        <v>0</v>
      </c>
      <c r="GO48" s="20">
        <f t="shared" si="145"/>
        <v>0</v>
      </c>
      <c r="GP48" s="20">
        <f t="shared" si="145"/>
        <v>0</v>
      </c>
      <c r="GQ48" s="20">
        <f t="shared" si="79"/>
        <v>0</v>
      </c>
      <c r="GR48" s="19"/>
      <c r="GS48" s="19"/>
      <c r="GT48" s="20">
        <f t="shared" si="80"/>
        <v>0</v>
      </c>
      <c r="GU48" s="19"/>
      <c r="GV48" s="19"/>
      <c r="GW48" s="20">
        <f t="shared" si="81"/>
        <v>0</v>
      </c>
      <c r="GX48" s="20">
        <f t="shared" si="146"/>
        <v>0</v>
      </c>
      <c r="GY48" s="20">
        <f t="shared" si="146"/>
        <v>0</v>
      </c>
      <c r="GZ48" s="20">
        <f t="shared" si="83"/>
        <v>0</v>
      </c>
      <c r="HA48" s="19"/>
      <c r="HB48" s="19"/>
      <c r="HC48" s="20">
        <f t="shared" si="84"/>
        <v>0</v>
      </c>
      <c r="HD48" s="19"/>
      <c r="HE48" s="19"/>
      <c r="HF48" s="20">
        <f t="shared" si="85"/>
        <v>0</v>
      </c>
      <c r="HG48" s="19"/>
      <c r="HH48" s="19"/>
      <c r="HI48" s="20">
        <f t="shared" si="86"/>
        <v>0</v>
      </c>
      <c r="HJ48" s="19"/>
      <c r="HK48" s="19"/>
      <c r="HL48" s="20">
        <f t="shared" si="87"/>
        <v>0</v>
      </c>
      <c r="HM48" s="20">
        <f t="shared" si="147"/>
        <v>0</v>
      </c>
      <c r="HN48" s="20">
        <f t="shared" si="147"/>
        <v>0</v>
      </c>
      <c r="HO48" s="20">
        <f t="shared" si="89"/>
        <v>0</v>
      </c>
      <c r="HP48" s="19"/>
      <c r="HQ48" s="19"/>
      <c r="HR48" s="20">
        <f t="shared" si="90"/>
        <v>0</v>
      </c>
      <c r="HS48" s="19"/>
      <c r="HT48" s="19"/>
      <c r="HU48" s="20">
        <f t="shared" si="91"/>
        <v>0</v>
      </c>
      <c r="HV48" s="19"/>
      <c r="HW48" s="19"/>
      <c r="HX48" s="20">
        <f t="shared" si="92"/>
        <v>0</v>
      </c>
      <c r="HY48" s="19"/>
      <c r="HZ48" s="19"/>
      <c r="IA48" s="20">
        <f t="shared" si="93"/>
        <v>0</v>
      </c>
      <c r="IB48" s="20">
        <f t="shared" si="148"/>
        <v>0</v>
      </c>
      <c r="IC48" s="20">
        <f t="shared" si="148"/>
        <v>0</v>
      </c>
      <c r="ID48" s="20">
        <f t="shared" si="95"/>
        <v>0</v>
      </c>
      <c r="IE48" s="20">
        <f t="shared" si="149"/>
        <v>0</v>
      </c>
      <c r="IF48" s="20">
        <f t="shared" si="149"/>
        <v>0</v>
      </c>
      <c r="IG48" s="20">
        <f t="shared" si="97"/>
        <v>0</v>
      </c>
      <c r="IH48" s="19"/>
      <c r="II48" s="19"/>
      <c r="IJ48" s="20">
        <f t="shared" si="98"/>
        <v>0</v>
      </c>
      <c r="IK48" s="19"/>
      <c r="IL48" s="19"/>
      <c r="IM48" s="20">
        <f t="shared" si="99"/>
        <v>0</v>
      </c>
      <c r="IN48" s="19"/>
      <c r="IO48" s="19"/>
      <c r="IP48" s="20">
        <f t="shared" si="100"/>
        <v>0</v>
      </c>
      <c r="IQ48" s="20">
        <f t="shared" si="150"/>
        <v>0</v>
      </c>
      <c r="IR48" s="20">
        <f t="shared" si="150"/>
        <v>0</v>
      </c>
      <c r="IS48" s="20">
        <f t="shared" si="102"/>
        <v>0</v>
      </c>
      <c r="IT48" s="20">
        <f t="shared" si="151"/>
        <v>0</v>
      </c>
      <c r="IU48" s="20">
        <f t="shared" si="151"/>
        <v>0</v>
      </c>
      <c r="IV48" s="20">
        <f t="shared" si="104"/>
        <v>0</v>
      </c>
      <c r="IW48" s="19"/>
      <c r="IX48" s="19"/>
      <c r="IY48" s="20">
        <f t="shared" si="105"/>
        <v>0</v>
      </c>
      <c r="IZ48" s="19"/>
      <c r="JA48" s="19"/>
      <c r="JB48" s="20">
        <f t="shared" si="106"/>
        <v>0</v>
      </c>
      <c r="JC48" s="19"/>
      <c r="JD48" s="19"/>
      <c r="JE48" s="20">
        <f t="shared" si="107"/>
        <v>0</v>
      </c>
      <c r="JF48" s="20">
        <f t="shared" si="152"/>
        <v>0</v>
      </c>
      <c r="JG48" s="20">
        <f t="shared" si="152"/>
        <v>0</v>
      </c>
      <c r="JH48" s="20">
        <f t="shared" si="109"/>
        <v>0</v>
      </c>
      <c r="JI48" s="19"/>
      <c r="JJ48" s="19"/>
      <c r="JK48" s="20">
        <f t="shared" si="110"/>
        <v>0</v>
      </c>
      <c r="JL48" s="19"/>
      <c r="JM48" s="19"/>
      <c r="JN48" s="20">
        <f t="shared" si="111"/>
        <v>0</v>
      </c>
      <c r="JO48" s="19"/>
      <c r="JP48" s="19"/>
      <c r="JQ48" s="20">
        <f t="shared" si="112"/>
        <v>0</v>
      </c>
      <c r="JR48" s="20">
        <f t="shared" si="153"/>
        <v>0</v>
      </c>
      <c r="JS48" s="20">
        <f t="shared" si="153"/>
        <v>0</v>
      </c>
      <c r="JT48" s="20">
        <f t="shared" si="114"/>
        <v>0</v>
      </c>
      <c r="JU48" s="19"/>
      <c r="JV48" s="19"/>
      <c r="JW48" s="20">
        <f t="shared" si="115"/>
        <v>0</v>
      </c>
      <c r="JX48" s="19"/>
      <c r="JY48" s="19"/>
      <c r="JZ48" s="20">
        <f t="shared" si="116"/>
        <v>0</v>
      </c>
      <c r="KA48" s="20">
        <f t="shared" si="154"/>
        <v>0</v>
      </c>
      <c r="KB48" s="20">
        <f t="shared" si="154"/>
        <v>0</v>
      </c>
      <c r="KC48" s="20">
        <f t="shared" si="118"/>
        <v>0</v>
      </c>
      <c r="KD48" s="19"/>
      <c r="KE48" s="19"/>
      <c r="KF48" s="20">
        <f t="shared" si="119"/>
        <v>0</v>
      </c>
      <c r="KG48" s="19"/>
      <c r="KH48" s="19"/>
      <c r="KI48" s="20">
        <f t="shared" si="120"/>
        <v>0</v>
      </c>
      <c r="KJ48" s="19"/>
      <c r="KK48" s="19"/>
      <c r="KL48" s="20">
        <f t="shared" si="121"/>
        <v>0</v>
      </c>
      <c r="KM48" s="19"/>
      <c r="KN48" s="19"/>
      <c r="KO48" s="20">
        <f t="shared" si="122"/>
        <v>0</v>
      </c>
      <c r="KP48" s="19"/>
      <c r="KQ48" s="19"/>
      <c r="KR48" s="20">
        <f t="shared" si="123"/>
        <v>0</v>
      </c>
      <c r="KS48" s="20">
        <f t="shared" si="155"/>
        <v>0</v>
      </c>
      <c r="KT48" s="20">
        <f t="shared" si="155"/>
        <v>0</v>
      </c>
      <c r="KU48" s="20">
        <f t="shared" si="125"/>
        <v>0</v>
      </c>
      <c r="KV48" s="20">
        <f t="shared" si="156"/>
        <v>0</v>
      </c>
      <c r="KW48" s="20">
        <f t="shared" si="156"/>
        <v>0</v>
      </c>
      <c r="KX48" s="20">
        <f t="shared" si="127"/>
        <v>0</v>
      </c>
      <c r="KY48" s="19"/>
      <c r="KZ48" s="19"/>
      <c r="LA48" s="20">
        <f t="shared" si="128"/>
        <v>0</v>
      </c>
      <c r="LB48" s="19"/>
      <c r="LC48" s="19"/>
      <c r="LD48" s="20">
        <f t="shared" si="129"/>
        <v>0</v>
      </c>
      <c r="LE48" s="20">
        <f t="shared" si="157"/>
        <v>18601.22</v>
      </c>
      <c r="LF48" s="20">
        <f t="shared" si="157"/>
        <v>20625</v>
      </c>
      <c r="LG48" s="20">
        <f t="shared" si="131"/>
        <v>-2023.7799999999988</v>
      </c>
    </row>
    <row r="49" spans="1:319" x14ac:dyDescent="0.3">
      <c r="A49" s="27" t="s">
        <v>154</v>
      </c>
      <c r="B49" s="22">
        <f>(((B45)+(B46))+(B47))+(B48)</f>
        <v>0</v>
      </c>
      <c r="C49" s="22">
        <f>(((C45)+(C46))+(C47))+(C48)</f>
        <v>0</v>
      </c>
      <c r="D49" s="22">
        <f t="shared" si="0"/>
        <v>0</v>
      </c>
      <c r="E49" s="22">
        <f>(((E45)+(E46))+(E47))+(E48)</f>
        <v>0</v>
      </c>
      <c r="F49" s="22">
        <f>(((F45)+(F46))+(F47))+(F48)</f>
        <v>0</v>
      </c>
      <c r="G49" s="22">
        <f t="shared" si="1"/>
        <v>0</v>
      </c>
      <c r="H49" s="22">
        <f>(((H45)+(H46))+(H47))+(H48)</f>
        <v>0</v>
      </c>
      <c r="I49" s="22">
        <f>(((I45)+(I46))+(I47))+(I48)</f>
        <v>0</v>
      </c>
      <c r="J49" s="22">
        <f t="shared" si="2"/>
        <v>0</v>
      </c>
      <c r="K49" s="22">
        <f>(((K45)+(K46))+(K47))+(K48)</f>
        <v>13274.56</v>
      </c>
      <c r="L49" s="22">
        <f>(((L45)+(L46))+(L47))+(L48)</f>
        <v>4000</v>
      </c>
      <c r="M49" s="22">
        <f t="shared" si="3"/>
        <v>9274.56</v>
      </c>
      <c r="N49" s="22">
        <f>(((N45)+(N46))+(N47))+(N48)</f>
        <v>6841.64</v>
      </c>
      <c r="O49" s="22">
        <f>(((O45)+(O46))+(O47))+(O48)</f>
        <v>7000</v>
      </c>
      <c r="P49" s="22">
        <f t="shared" si="4"/>
        <v>-158.35999999999967</v>
      </c>
      <c r="Q49" s="22">
        <f>(((Q45)+(Q46))+(Q47))+(Q48)</f>
        <v>0</v>
      </c>
      <c r="R49" s="22">
        <f>(((R45)+(R46))+(R47))+(R48)</f>
        <v>0</v>
      </c>
      <c r="S49" s="22">
        <f t="shared" si="5"/>
        <v>0</v>
      </c>
      <c r="T49" s="22">
        <f>(((T45)+(T46))+(T47))+(T48)</f>
        <v>0</v>
      </c>
      <c r="U49" s="22">
        <f>(((U45)+(U46))+(U47))+(U48)</f>
        <v>0</v>
      </c>
      <c r="V49" s="22">
        <f t="shared" si="6"/>
        <v>0</v>
      </c>
      <c r="W49" s="22">
        <f>(((W45)+(W46))+(W47))+(W48)</f>
        <v>0</v>
      </c>
      <c r="X49" s="22">
        <f>(((X45)+(X46))+(X47))+(X48)</f>
        <v>0</v>
      </c>
      <c r="Y49" s="22">
        <f t="shared" si="7"/>
        <v>0</v>
      </c>
      <c r="Z49" s="22">
        <f>(((Z45)+(Z46))+(Z47))+(Z48)</f>
        <v>30996.04</v>
      </c>
      <c r="AA49" s="22">
        <f>(((AA45)+(AA46))+(AA47))+(AA48)</f>
        <v>4000</v>
      </c>
      <c r="AB49" s="22">
        <f t="shared" si="8"/>
        <v>26996.04</v>
      </c>
      <c r="AC49" s="22">
        <f>(((AC45)+(AC46))+(AC47))+(AC48)</f>
        <v>4908.8</v>
      </c>
      <c r="AD49" s="22">
        <f>(((AD45)+(AD46))+(AD47))+(AD48)</f>
        <v>2500</v>
      </c>
      <c r="AE49" s="22">
        <f t="shared" si="9"/>
        <v>2408.8000000000002</v>
      </c>
      <c r="AF49" s="22">
        <f>(((AF45)+(AF46))+(AF47))+(AF48)</f>
        <v>0</v>
      </c>
      <c r="AG49" s="22">
        <f>(((AG45)+(AG46))+(AG47))+(AG48)</f>
        <v>500</v>
      </c>
      <c r="AH49" s="22">
        <f t="shared" si="10"/>
        <v>-500</v>
      </c>
      <c r="AI49" s="22">
        <f>(((AI45)+(AI46))+(AI47))+(AI48)</f>
        <v>0</v>
      </c>
      <c r="AJ49" s="22">
        <f>(((AJ45)+(AJ46))+(AJ47))+(AJ48)</f>
        <v>2500</v>
      </c>
      <c r="AK49" s="22">
        <f t="shared" si="11"/>
        <v>-2500</v>
      </c>
      <c r="AL49" s="22">
        <f t="shared" si="132"/>
        <v>56021.040000000008</v>
      </c>
      <c r="AM49" s="22">
        <f t="shared" si="132"/>
        <v>20500</v>
      </c>
      <c r="AN49" s="22">
        <f t="shared" si="13"/>
        <v>35521.040000000008</v>
      </c>
      <c r="AO49" s="22">
        <f>(((AO45)+(AO46))+(AO47))+(AO48)</f>
        <v>0</v>
      </c>
      <c r="AP49" s="22">
        <f>(((AP45)+(AP46))+(AP47))+(AP48)</f>
        <v>0</v>
      </c>
      <c r="AQ49" s="22">
        <f t="shared" si="14"/>
        <v>0</v>
      </c>
      <c r="AR49" s="22">
        <f>(((AR45)+(AR46))+(AR47))+(AR48)</f>
        <v>0</v>
      </c>
      <c r="AS49" s="22">
        <f>(((AS45)+(AS46))+(AS47))+(AS48)</f>
        <v>0</v>
      </c>
      <c r="AT49" s="22">
        <f t="shared" si="15"/>
        <v>0</v>
      </c>
      <c r="AU49" s="22">
        <f>(((AU45)+(AU46))+(AU47))+(AU48)</f>
        <v>8718.5300000000007</v>
      </c>
      <c r="AV49" s="22">
        <f>(((AV45)+(AV46))+(AV47))+(AV48)</f>
        <v>8333.33</v>
      </c>
      <c r="AW49" s="22">
        <f t="shared" si="16"/>
        <v>385.20000000000073</v>
      </c>
      <c r="AX49" s="22">
        <f>(((AX45)+(AX46))+(AX47))+(AX48)</f>
        <v>48462.94</v>
      </c>
      <c r="AY49" s="22">
        <f>(((AY45)+(AY46))+(AY47))+(AY48)</f>
        <v>62288.56</v>
      </c>
      <c r="AZ49" s="22">
        <f t="shared" si="17"/>
        <v>-13825.619999999995</v>
      </c>
      <c r="BA49" s="22">
        <f>(((BA45)+(BA46))+(BA47))+(BA48)</f>
        <v>0</v>
      </c>
      <c r="BB49" s="22">
        <f>(((BB45)+(BB46))+(BB47))+(BB48)</f>
        <v>0</v>
      </c>
      <c r="BC49" s="22">
        <f t="shared" si="18"/>
        <v>0</v>
      </c>
      <c r="BD49" s="22">
        <f>(((BD45)+(BD46))+(BD47))+(BD48)</f>
        <v>0</v>
      </c>
      <c r="BE49" s="22">
        <f>(((BE45)+(BE46))+(BE47))+(BE48)</f>
        <v>0</v>
      </c>
      <c r="BF49" s="22">
        <f t="shared" si="19"/>
        <v>0</v>
      </c>
      <c r="BG49" s="22">
        <f t="shared" si="133"/>
        <v>0</v>
      </c>
      <c r="BH49" s="22">
        <f t="shared" si="133"/>
        <v>0</v>
      </c>
      <c r="BI49" s="22">
        <f t="shared" si="21"/>
        <v>0</v>
      </c>
      <c r="BJ49" s="22">
        <f>(((BJ45)+(BJ46))+(BJ47))+(BJ48)</f>
        <v>0</v>
      </c>
      <c r="BK49" s="22">
        <f>(((BK45)+(BK46))+(BK47))+(BK48)</f>
        <v>0</v>
      </c>
      <c r="BL49" s="22">
        <f t="shared" si="22"/>
        <v>0</v>
      </c>
      <c r="BM49" s="22">
        <f>(((BM45)+(BM46))+(BM47))+(BM48)</f>
        <v>0</v>
      </c>
      <c r="BN49" s="22">
        <f>(((BN45)+(BN46))+(BN47))+(BN48)</f>
        <v>0</v>
      </c>
      <c r="BO49" s="22">
        <f t="shared" si="23"/>
        <v>0</v>
      </c>
      <c r="BP49" s="22">
        <f>(((BP45)+(BP46))+(BP47))+(BP48)</f>
        <v>0</v>
      </c>
      <c r="BQ49" s="22">
        <f>(((BQ45)+(BQ46))+(BQ47))+(BQ48)</f>
        <v>0</v>
      </c>
      <c r="BR49" s="22">
        <f t="shared" si="24"/>
        <v>0</v>
      </c>
      <c r="BS49" s="22">
        <f>(((BS45)+(BS46))+(BS47))+(BS48)</f>
        <v>6609.35</v>
      </c>
      <c r="BT49" s="22">
        <f>(((BT45)+(BT46))+(BT47))+(BT48)</f>
        <v>10416.67</v>
      </c>
      <c r="BU49" s="22">
        <f t="shared" si="25"/>
        <v>-3807.3199999999997</v>
      </c>
      <c r="BV49" s="22">
        <f>(((BV45)+(BV46))+(BV47))+(BV48)</f>
        <v>1684.86</v>
      </c>
      <c r="BW49" s="22">
        <f>(((BW45)+(BW46))+(BW47))+(BW48)</f>
        <v>2083.33</v>
      </c>
      <c r="BX49" s="22">
        <f t="shared" si="26"/>
        <v>-398.47</v>
      </c>
      <c r="BY49" s="22">
        <f>(((BY45)+(BY46))+(BY47))+(BY48)</f>
        <v>10307.01</v>
      </c>
      <c r="BZ49" s="22">
        <f>(((BZ45)+(BZ46))+(BZ47))+(BZ48)</f>
        <v>8125</v>
      </c>
      <c r="CA49" s="22">
        <f t="shared" si="27"/>
        <v>2182.0100000000002</v>
      </c>
      <c r="CB49" s="22">
        <f t="shared" si="134"/>
        <v>18601.22</v>
      </c>
      <c r="CC49" s="22">
        <f t="shared" si="134"/>
        <v>20625</v>
      </c>
      <c r="CD49" s="22">
        <f t="shared" si="29"/>
        <v>-2023.7799999999988</v>
      </c>
      <c r="CE49" s="22">
        <f>(((CE45)+(CE46))+(CE47))+(CE48)</f>
        <v>0</v>
      </c>
      <c r="CF49" s="22">
        <f>(((CF45)+(CF46))+(CF47))+(CF48)</f>
        <v>6250</v>
      </c>
      <c r="CG49" s="22">
        <f t="shared" si="30"/>
        <v>-6250</v>
      </c>
      <c r="CH49" s="22">
        <f>(((CH45)+(CH46))+(CH47))+(CH48)</f>
        <v>0</v>
      </c>
      <c r="CI49" s="22">
        <f>(((CI45)+(CI46))+(CI47))+(CI48)</f>
        <v>0</v>
      </c>
      <c r="CJ49" s="22">
        <f t="shared" si="31"/>
        <v>0</v>
      </c>
      <c r="CK49" s="22">
        <f>(((CK45)+(CK46))+(CK47))+(CK48)</f>
        <v>0</v>
      </c>
      <c r="CL49" s="22">
        <f>(((CL45)+(CL46))+(CL47))+(CL48)</f>
        <v>0</v>
      </c>
      <c r="CM49" s="22">
        <f t="shared" si="32"/>
        <v>0</v>
      </c>
      <c r="CN49" s="22">
        <f t="shared" si="135"/>
        <v>0</v>
      </c>
      <c r="CO49" s="22">
        <f t="shared" si="135"/>
        <v>0</v>
      </c>
      <c r="CP49" s="22">
        <f t="shared" si="34"/>
        <v>0</v>
      </c>
      <c r="CQ49" s="22">
        <f>(((CQ45)+(CQ46))+(CQ47))+(CQ48)</f>
        <v>0</v>
      </c>
      <c r="CR49" s="22">
        <f>(((CR45)+(CR46))+(CR47))+(CR48)</f>
        <v>0</v>
      </c>
      <c r="CS49" s="22">
        <f t="shared" si="35"/>
        <v>0</v>
      </c>
      <c r="CT49" s="22">
        <f>(((CT45)+(CT46))+(CT47))+(CT48)</f>
        <v>0</v>
      </c>
      <c r="CU49" s="22">
        <f>(((CU45)+(CU46))+(CU47))+(CU48)</f>
        <v>0</v>
      </c>
      <c r="CV49" s="22">
        <f t="shared" si="36"/>
        <v>0</v>
      </c>
      <c r="CW49" s="22">
        <f>(((CW45)+(CW46))+(CW47))+(CW48)</f>
        <v>0</v>
      </c>
      <c r="CX49" s="22">
        <f>(((CX45)+(CX46))+(CX47))+(CX48)</f>
        <v>0</v>
      </c>
      <c r="CY49" s="22">
        <f t="shared" si="37"/>
        <v>0</v>
      </c>
      <c r="CZ49" s="22">
        <f t="shared" si="136"/>
        <v>0</v>
      </c>
      <c r="DA49" s="22">
        <f t="shared" si="136"/>
        <v>0</v>
      </c>
      <c r="DB49" s="22">
        <f t="shared" si="39"/>
        <v>0</v>
      </c>
      <c r="DC49" s="22">
        <f t="shared" si="137"/>
        <v>75782.69</v>
      </c>
      <c r="DD49" s="22">
        <f t="shared" si="137"/>
        <v>97496.89</v>
      </c>
      <c r="DE49" s="22">
        <f t="shared" si="41"/>
        <v>-21714.199999999997</v>
      </c>
      <c r="DF49" s="22">
        <f>(((DF45)+(DF46))+(DF47))+(DF48)</f>
        <v>0</v>
      </c>
      <c r="DG49" s="22">
        <f>(((DG45)+(DG46))+(DG47))+(DG48)</f>
        <v>0</v>
      </c>
      <c r="DH49" s="22">
        <f t="shared" si="42"/>
        <v>0</v>
      </c>
      <c r="DI49" s="22">
        <f>(((DI45)+(DI46))+(DI47))+(DI48)</f>
        <v>6565.52</v>
      </c>
      <c r="DJ49" s="22">
        <f>(((DJ45)+(DJ46))+(DJ47))+(DJ48)</f>
        <v>12000</v>
      </c>
      <c r="DK49" s="22">
        <f t="shared" si="43"/>
        <v>-5434.48</v>
      </c>
      <c r="DL49" s="22">
        <f t="shared" si="138"/>
        <v>6565.52</v>
      </c>
      <c r="DM49" s="22">
        <f t="shared" si="138"/>
        <v>12000</v>
      </c>
      <c r="DN49" s="22">
        <f t="shared" si="45"/>
        <v>-5434.48</v>
      </c>
      <c r="DO49" s="22">
        <f>(((DO45)+(DO46))+(DO47))+(DO48)</f>
        <v>0</v>
      </c>
      <c r="DP49" s="22">
        <f>(((DP45)+(DP46))+(DP47))+(DP48)</f>
        <v>0</v>
      </c>
      <c r="DQ49" s="22">
        <f t="shared" si="46"/>
        <v>0</v>
      </c>
      <c r="DR49" s="22">
        <f>(((DR45)+(DR46))+(DR47))+(DR48)</f>
        <v>0</v>
      </c>
      <c r="DS49" s="22">
        <f>(((DS45)+(DS46))+(DS47))+(DS48)</f>
        <v>0</v>
      </c>
      <c r="DT49" s="22">
        <f t="shared" si="47"/>
        <v>0</v>
      </c>
      <c r="DU49" s="22">
        <f t="shared" si="139"/>
        <v>0</v>
      </c>
      <c r="DV49" s="22">
        <f t="shared" si="139"/>
        <v>0</v>
      </c>
      <c r="DW49" s="22">
        <f t="shared" si="49"/>
        <v>0</v>
      </c>
      <c r="DX49" s="22">
        <f t="shared" si="140"/>
        <v>138369.25</v>
      </c>
      <c r="DY49" s="22">
        <f t="shared" si="140"/>
        <v>129996.89</v>
      </c>
      <c r="DZ49" s="22">
        <f t="shared" si="51"/>
        <v>8372.36</v>
      </c>
      <c r="EA49" s="22">
        <f>(((EA45)+(EA46))+(EA47))+(EA48)</f>
        <v>0</v>
      </c>
      <c r="EB49" s="22">
        <f>(((EB45)+(EB46))+(EB47))+(EB48)</f>
        <v>0</v>
      </c>
      <c r="EC49" s="22">
        <f t="shared" si="52"/>
        <v>0</v>
      </c>
      <c r="ED49" s="22">
        <f>(((ED45)+(ED46))+(ED47))+(ED48)</f>
        <v>0</v>
      </c>
      <c r="EE49" s="22">
        <f>(((EE45)+(EE46))+(EE47))+(EE48)</f>
        <v>0</v>
      </c>
      <c r="EF49" s="22">
        <f t="shared" si="53"/>
        <v>0</v>
      </c>
      <c r="EG49" s="22">
        <f>(((EG45)+(EG46))+(EG47))+(EG48)</f>
        <v>0</v>
      </c>
      <c r="EH49" s="22">
        <f>(((EH45)+(EH46))+(EH47))+(EH48)</f>
        <v>0</v>
      </c>
      <c r="EI49" s="22">
        <f t="shared" si="54"/>
        <v>0</v>
      </c>
      <c r="EJ49" s="22">
        <f>(((EJ45)+(EJ46))+(EJ47))+(EJ48)</f>
        <v>0</v>
      </c>
      <c r="EK49" s="22">
        <f>(((EK45)+(EK46))+(EK47))+(EK48)</f>
        <v>0</v>
      </c>
      <c r="EL49" s="22">
        <f t="shared" si="55"/>
        <v>0</v>
      </c>
      <c r="EM49" s="22">
        <f t="shared" si="141"/>
        <v>0</v>
      </c>
      <c r="EN49" s="22">
        <f t="shared" si="141"/>
        <v>0</v>
      </c>
      <c r="EO49" s="22">
        <f t="shared" si="57"/>
        <v>0</v>
      </c>
      <c r="EP49" s="22">
        <f>(((EP45)+(EP46))+(EP47))+(EP48)</f>
        <v>0</v>
      </c>
      <c r="EQ49" s="22">
        <f>(((EQ45)+(EQ46))+(EQ47))+(EQ48)</f>
        <v>0</v>
      </c>
      <c r="ER49" s="22">
        <f t="shared" si="58"/>
        <v>0</v>
      </c>
      <c r="ES49" s="22">
        <f>(((ES45)+(ES46))+(ES47))+(ES48)</f>
        <v>0</v>
      </c>
      <c r="ET49" s="22">
        <f>(((ET45)+(ET46))+(ET47))+(ET48)</f>
        <v>0</v>
      </c>
      <c r="EU49" s="22">
        <f t="shared" si="59"/>
        <v>0</v>
      </c>
      <c r="EV49" s="22">
        <f>(((EV45)+(EV46))+(EV47))+(EV48)</f>
        <v>0</v>
      </c>
      <c r="EW49" s="22">
        <f>(((EW45)+(EW46))+(EW47))+(EW48)</f>
        <v>0</v>
      </c>
      <c r="EX49" s="22">
        <f t="shared" si="60"/>
        <v>0</v>
      </c>
      <c r="EY49" s="22">
        <f>(((EY45)+(EY46))+(EY47))+(EY48)</f>
        <v>0</v>
      </c>
      <c r="EZ49" s="22">
        <f>(((EZ45)+(EZ46))+(EZ47))+(EZ48)</f>
        <v>0</v>
      </c>
      <c r="FA49" s="22">
        <f t="shared" si="61"/>
        <v>0</v>
      </c>
      <c r="FB49" s="22">
        <f t="shared" si="142"/>
        <v>0</v>
      </c>
      <c r="FC49" s="22">
        <f t="shared" si="142"/>
        <v>0</v>
      </c>
      <c r="FD49" s="22">
        <f t="shared" si="63"/>
        <v>0</v>
      </c>
      <c r="FE49" s="22">
        <f>(((FE45)+(FE46))+(FE47))+(FE48)</f>
        <v>0</v>
      </c>
      <c r="FF49" s="22">
        <f>(((FF45)+(FF46))+(FF47))+(FF48)</f>
        <v>0</v>
      </c>
      <c r="FG49" s="22">
        <f t="shared" si="64"/>
        <v>0</v>
      </c>
      <c r="FH49" s="22">
        <f>(((FH45)+(FH46))+(FH47))+(FH48)</f>
        <v>0</v>
      </c>
      <c r="FI49" s="22">
        <f>(((FI45)+(FI46))+(FI47))+(FI48)</f>
        <v>0</v>
      </c>
      <c r="FJ49" s="22">
        <f t="shared" si="65"/>
        <v>0</v>
      </c>
      <c r="FK49" s="22">
        <f>(((FK45)+(FK46))+(FK47))+(FK48)</f>
        <v>0</v>
      </c>
      <c r="FL49" s="22">
        <f>(((FL45)+(FL46))+(FL47))+(FL48)</f>
        <v>0</v>
      </c>
      <c r="FM49" s="22">
        <f t="shared" si="66"/>
        <v>0</v>
      </c>
      <c r="FN49" s="22">
        <f t="shared" si="143"/>
        <v>0</v>
      </c>
      <c r="FO49" s="22">
        <f t="shared" si="143"/>
        <v>0</v>
      </c>
      <c r="FP49" s="22">
        <f t="shared" si="68"/>
        <v>0</v>
      </c>
      <c r="FQ49" s="22">
        <f>(((FQ45)+(FQ46))+(FQ47))+(FQ48)</f>
        <v>0</v>
      </c>
      <c r="FR49" s="22">
        <f>(((FR45)+(FR46))+(FR47))+(FR48)</f>
        <v>0</v>
      </c>
      <c r="FS49" s="22">
        <f t="shared" si="69"/>
        <v>0</v>
      </c>
      <c r="FT49" s="22">
        <f>(((FT45)+(FT46))+(FT47))+(FT48)</f>
        <v>0</v>
      </c>
      <c r="FU49" s="22">
        <f>(((FU45)+(FU46))+(FU47))+(FU48)</f>
        <v>0</v>
      </c>
      <c r="FV49" s="22">
        <f t="shared" si="70"/>
        <v>0</v>
      </c>
      <c r="FW49" s="22">
        <f>(((FW45)+(FW46))+(FW47))+(FW48)</f>
        <v>0</v>
      </c>
      <c r="FX49" s="22">
        <f>(((FX45)+(FX46))+(FX47))+(FX48)</f>
        <v>0</v>
      </c>
      <c r="FY49" s="22">
        <f t="shared" si="71"/>
        <v>0</v>
      </c>
      <c r="FZ49" s="22">
        <f t="shared" si="144"/>
        <v>0</v>
      </c>
      <c r="GA49" s="22">
        <f t="shared" si="144"/>
        <v>0</v>
      </c>
      <c r="GB49" s="22">
        <f t="shared" si="73"/>
        <v>0</v>
      </c>
      <c r="GC49" s="22">
        <f>(((GC45)+(GC46))+(GC47))+(GC48)</f>
        <v>0</v>
      </c>
      <c r="GD49" s="22">
        <f>(((GD45)+(GD46))+(GD47))+(GD48)</f>
        <v>0</v>
      </c>
      <c r="GE49" s="22">
        <f t="shared" si="74"/>
        <v>0</v>
      </c>
      <c r="GF49" s="22">
        <f>(((GF45)+(GF46))+(GF47))+(GF48)</f>
        <v>0</v>
      </c>
      <c r="GG49" s="22">
        <f>(((GG45)+(GG46))+(GG47))+(GG48)</f>
        <v>0</v>
      </c>
      <c r="GH49" s="22">
        <f t="shared" si="75"/>
        <v>0</v>
      </c>
      <c r="GI49" s="22">
        <f>(((GI45)+(GI46))+(GI47))+(GI48)</f>
        <v>0</v>
      </c>
      <c r="GJ49" s="22">
        <f>(((GJ45)+(GJ46))+(GJ47))+(GJ48)</f>
        <v>0</v>
      </c>
      <c r="GK49" s="22">
        <f t="shared" si="76"/>
        <v>0</v>
      </c>
      <c r="GL49" s="22">
        <f>(((GL45)+(GL46))+(GL47))+(GL48)</f>
        <v>0</v>
      </c>
      <c r="GM49" s="22">
        <f>(((GM45)+(GM46))+(GM47))+(GM48)</f>
        <v>0</v>
      </c>
      <c r="GN49" s="22">
        <f t="shared" si="77"/>
        <v>0</v>
      </c>
      <c r="GO49" s="22">
        <f t="shared" si="145"/>
        <v>0</v>
      </c>
      <c r="GP49" s="22">
        <f t="shared" si="145"/>
        <v>0</v>
      </c>
      <c r="GQ49" s="22">
        <f t="shared" si="79"/>
        <v>0</v>
      </c>
      <c r="GR49" s="22">
        <f>(((GR45)+(GR46))+(GR47))+(GR48)</f>
        <v>0</v>
      </c>
      <c r="GS49" s="22">
        <f>(((GS45)+(GS46))+(GS47))+(GS48)</f>
        <v>0</v>
      </c>
      <c r="GT49" s="22">
        <f t="shared" si="80"/>
        <v>0</v>
      </c>
      <c r="GU49" s="22">
        <f>(((GU45)+(GU46))+(GU47))+(GU48)</f>
        <v>0</v>
      </c>
      <c r="GV49" s="22">
        <f>(((GV45)+(GV46))+(GV47))+(GV48)</f>
        <v>0</v>
      </c>
      <c r="GW49" s="22">
        <f t="shared" si="81"/>
        <v>0</v>
      </c>
      <c r="GX49" s="22">
        <f t="shared" si="146"/>
        <v>0</v>
      </c>
      <c r="GY49" s="22">
        <f t="shared" si="146"/>
        <v>0</v>
      </c>
      <c r="GZ49" s="22">
        <f t="shared" si="83"/>
        <v>0</v>
      </c>
      <c r="HA49" s="22">
        <f>(((HA45)+(HA46))+(HA47))+(HA48)</f>
        <v>0</v>
      </c>
      <c r="HB49" s="22">
        <f>(((HB45)+(HB46))+(HB47))+(HB48)</f>
        <v>0</v>
      </c>
      <c r="HC49" s="22">
        <f t="shared" si="84"/>
        <v>0</v>
      </c>
      <c r="HD49" s="22">
        <f>(((HD45)+(HD46))+(HD47))+(HD48)</f>
        <v>0</v>
      </c>
      <c r="HE49" s="22">
        <f>(((HE45)+(HE46))+(HE47))+(HE48)</f>
        <v>0</v>
      </c>
      <c r="HF49" s="22">
        <f t="shared" si="85"/>
        <v>0</v>
      </c>
      <c r="HG49" s="22">
        <f>(((HG45)+(HG46))+(HG47))+(HG48)</f>
        <v>0</v>
      </c>
      <c r="HH49" s="22">
        <f>(((HH45)+(HH46))+(HH47))+(HH48)</f>
        <v>0</v>
      </c>
      <c r="HI49" s="22">
        <f t="shared" si="86"/>
        <v>0</v>
      </c>
      <c r="HJ49" s="22">
        <f>(((HJ45)+(HJ46))+(HJ47))+(HJ48)</f>
        <v>0</v>
      </c>
      <c r="HK49" s="22">
        <f>(((HK45)+(HK46))+(HK47))+(HK48)</f>
        <v>0</v>
      </c>
      <c r="HL49" s="22">
        <f t="shared" si="87"/>
        <v>0</v>
      </c>
      <c r="HM49" s="22">
        <f t="shared" si="147"/>
        <v>0</v>
      </c>
      <c r="HN49" s="22">
        <f t="shared" si="147"/>
        <v>0</v>
      </c>
      <c r="HO49" s="22">
        <f t="shared" si="89"/>
        <v>0</v>
      </c>
      <c r="HP49" s="22">
        <f>(((HP45)+(HP46))+(HP47))+(HP48)</f>
        <v>0</v>
      </c>
      <c r="HQ49" s="22">
        <f>(((HQ45)+(HQ46))+(HQ47))+(HQ48)</f>
        <v>0</v>
      </c>
      <c r="HR49" s="22">
        <f t="shared" si="90"/>
        <v>0</v>
      </c>
      <c r="HS49" s="22">
        <f>(((HS45)+(HS46))+(HS47))+(HS48)</f>
        <v>0</v>
      </c>
      <c r="HT49" s="22">
        <f>(((HT45)+(HT46))+(HT47))+(HT48)</f>
        <v>0</v>
      </c>
      <c r="HU49" s="22">
        <f t="shared" si="91"/>
        <v>0</v>
      </c>
      <c r="HV49" s="22">
        <f>(((HV45)+(HV46))+(HV47))+(HV48)</f>
        <v>0</v>
      </c>
      <c r="HW49" s="22">
        <f>(((HW45)+(HW46))+(HW47))+(HW48)</f>
        <v>0</v>
      </c>
      <c r="HX49" s="22">
        <f t="shared" si="92"/>
        <v>0</v>
      </c>
      <c r="HY49" s="22">
        <f>(((HY45)+(HY46))+(HY47))+(HY48)</f>
        <v>0</v>
      </c>
      <c r="HZ49" s="22">
        <f>(((HZ45)+(HZ46))+(HZ47))+(HZ48)</f>
        <v>0</v>
      </c>
      <c r="IA49" s="22">
        <f t="shared" si="93"/>
        <v>0</v>
      </c>
      <c r="IB49" s="22">
        <f t="shared" si="148"/>
        <v>0</v>
      </c>
      <c r="IC49" s="22">
        <f t="shared" si="148"/>
        <v>0</v>
      </c>
      <c r="ID49" s="22">
        <f t="shared" si="95"/>
        <v>0</v>
      </c>
      <c r="IE49" s="22">
        <f t="shared" si="149"/>
        <v>0</v>
      </c>
      <c r="IF49" s="22">
        <f t="shared" si="149"/>
        <v>0</v>
      </c>
      <c r="IG49" s="22">
        <f t="shared" si="97"/>
        <v>0</v>
      </c>
      <c r="IH49" s="22">
        <f>(((IH45)+(IH46))+(IH47))+(IH48)</f>
        <v>0</v>
      </c>
      <c r="II49" s="22">
        <f>(((II45)+(II46))+(II47))+(II48)</f>
        <v>0</v>
      </c>
      <c r="IJ49" s="22">
        <f t="shared" si="98"/>
        <v>0</v>
      </c>
      <c r="IK49" s="22">
        <f>(((IK45)+(IK46))+(IK47))+(IK48)</f>
        <v>0</v>
      </c>
      <c r="IL49" s="22">
        <f>(((IL45)+(IL46))+(IL47))+(IL48)</f>
        <v>0</v>
      </c>
      <c r="IM49" s="22">
        <f t="shared" si="99"/>
        <v>0</v>
      </c>
      <c r="IN49" s="22">
        <f>(((IN45)+(IN46))+(IN47))+(IN48)</f>
        <v>0</v>
      </c>
      <c r="IO49" s="22">
        <f>(((IO45)+(IO46))+(IO47))+(IO48)</f>
        <v>0</v>
      </c>
      <c r="IP49" s="22">
        <f t="shared" si="100"/>
        <v>0</v>
      </c>
      <c r="IQ49" s="22">
        <f t="shared" si="150"/>
        <v>0</v>
      </c>
      <c r="IR49" s="22">
        <f t="shared" si="150"/>
        <v>0</v>
      </c>
      <c r="IS49" s="22">
        <f t="shared" si="102"/>
        <v>0</v>
      </c>
      <c r="IT49" s="22">
        <f t="shared" si="151"/>
        <v>0</v>
      </c>
      <c r="IU49" s="22">
        <f t="shared" si="151"/>
        <v>0</v>
      </c>
      <c r="IV49" s="22">
        <f t="shared" si="104"/>
        <v>0</v>
      </c>
      <c r="IW49" s="22">
        <f>(((IW45)+(IW46))+(IW47))+(IW48)</f>
        <v>0</v>
      </c>
      <c r="IX49" s="22">
        <f>(((IX45)+(IX46))+(IX47))+(IX48)</f>
        <v>0</v>
      </c>
      <c r="IY49" s="22">
        <f t="shared" si="105"/>
        <v>0</v>
      </c>
      <c r="IZ49" s="22">
        <f>(((IZ45)+(IZ46))+(IZ47))+(IZ48)</f>
        <v>0</v>
      </c>
      <c r="JA49" s="22">
        <f>(((JA45)+(JA46))+(JA47))+(JA48)</f>
        <v>0</v>
      </c>
      <c r="JB49" s="22">
        <f t="shared" si="106"/>
        <v>0</v>
      </c>
      <c r="JC49" s="22">
        <f>(((JC45)+(JC46))+(JC47))+(JC48)</f>
        <v>0</v>
      </c>
      <c r="JD49" s="22">
        <f>(((JD45)+(JD46))+(JD47))+(JD48)</f>
        <v>0</v>
      </c>
      <c r="JE49" s="22">
        <f t="shared" si="107"/>
        <v>0</v>
      </c>
      <c r="JF49" s="22">
        <f t="shared" si="152"/>
        <v>0</v>
      </c>
      <c r="JG49" s="22">
        <f t="shared" si="152"/>
        <v>0</v>
      </c>
      <c r="JH49" s="22">
        <f t="shared" si="109"/>
        <v>0</v>
      </c>
      <c r="JI49" s="22">
        <f>(((JI45)+(JI46))+(JI47))+(JI48)</f>
        <v>0</v>
      </c>
      <c r="JJ49" s="22">
        <f>(((JJ45)+(JJ46))+(JJ47))+(JJ48)</f>
        <v>0</v>
      </c>
      <c r="JK49" s="22">
        <f t="shared" si="110"/>
        <v>0</v>
      </c>
      <c r="JL49" s="22">
        <f>(((JL45)+(JL46))+(JL47))+(JL48)</f>
        <v>0</v>
      </c>
      <c r="JM49" s="22">
        <f>(((JM45)+(JM46))+(JM47))+(JM48)</f>
        <v>0</v>
      </c>
      <c r="JN49" s="22">
        <f t="shared" si="111"/>
        <v>0</v>
      </c>
      <c r="JO49" s="22">
        <f>(((JO45)+(JO46))+(JO47))+(JO48)</f>
        <v>0</v>
      </c>
      <c r="JP49" s="22">
        <f>(((JP45)+(JP46))+(JP47))+(JP48)</f>
        <v>0</v>
      </c>
      <c r="JQ49" s="22">
        <f t="shared" si="112"/>
        <v>0</v>
      </c>
      <c r="JR49" s="22">
        <f t="shared" si="153"/>
        <v>0</v>
      </c>
      <c r="JS49" s="22">
        <f t="shared" si="153"/>
        <v>0</v>
      </c>
      <c r="JT49" s="22">
        <f t="shared" si="114"/>
        <v>0</v>
      </c>
      <c r="JU49" s="22">
        <f>(((JU45)+(JU46))+(JU47))+(JU48)</f>
        <v>0</v>
      </c>
      <c r="JV49" s="22">
        <f>(((JV45)+(JV46))+(JV47))+(JV48)</f>
        <v>0</v>
      </c>
      <c r="JW49" s="22">
        <f t="shared" si="115"/>
        <v>0</v>
      </c>
      <c r="JX49" s="22">
        <f>(((JX45)+(JX46))+(JX47))+(JX48)</f>
        <v>0</v>
      </c>
      <c r="JY49" s="22">
        <f>(((JY45)+(JY46))+(JY47))+(JY48)</f>
        <v>0</v>
      </c>
      <c r="JZ49" s="22">
        <f t="shared" si="116"/>
        <v>0</v>
      </c>
      <c r="KA49" s="22">
        <f t="shared" si="154"/>
        <v>0</v>
      </c>
      <c r="KB49" s="22">
        <f t="shared" si="154"/>
        <v>0</v>
      </c>
      <c r="KC49" s="22">
        <f t="shared" si="118"/>
        <v>0</v>
      </c>
      <c r="KD49" s="22">
        <f>(((KD45)+(KD46))+(KD47))+(KD48)</f>
        <v>0</v>
      </c>
      <c r="KE49" s="22">
        <f>(((KE45)+(KE46))+(KE47))+(KE48)</f>
        <v>0</v>
      </c>
      <c r="KF49" s="22">
        <f t="shared" si="119"/>
        <v>0</v>
      </c>
      <c r="KG49" s="22">
        <f>(((KG45)+(KG46))+(KG47))+(KG48)</f>
        <v>0</v>
      </c>
      <c r="KH49" s="22">
        <f>(((KH45)+(KH46))+(KH47))+(KH48)</f>
        <v>0</v>
      </c>
      <c r="KI49" s="22">
        <f t="shared" si="120"/>
        <v>0</v>
      </c>
      <c r="KJ49" s="22">
        <f>(((KJ45)+(KJ46))+(KJ47))+(KJ48)</f>
        <v>0</v>
      </c>
      <c r="KK49" s="22">
        <f>(((KK45)+(KK46))+(KK47))+(KK48)</f>
        <v>0</v>
      </c>
      <c r="KL49" s="22">
        <f t="shared" si="121"/>
        <v>0</v>
      </c>
      <c r="KM49" s="22">
        <f>(((KM45)+(KM46))+(KM47))+(KM48)</f>
        <v>0</v>
      </c>
      <c r="KN49" s="22">
        <f>(((KN45)+(KN46))+(KN47))+(KN48)</f>
        <v>0</v>
      </c>
      <c r="KO49" s="22">
        <f t="shared" si="122"/>
        <v>0</v>
      </c>
      <c r="KP49" s="22">
        <f>(((KP45)+(KP46))+(KP47))+(KP48)</f>
        <v>0</v>
      </c>
      <c r="KQ49" s="22">
        <f>(((KQ45)+(KQ46))+(KQ47))+(KQ48)</f>
        <v>0</v>
      </c>
      <c r="KR49" s="22">
        <f t="shared" si="123"/>
        <v>0</v>
      </c>
      <c r="KS49" s="22">
        <f t="shared" si="155"/>
        <v>0</v>
      </c>
      <c r="KT49" s="22">
        <f t="shared" si="155"/>
        <v>0</v>
      </c>
      <c r="KU49" s="22">
        <f t="shared" si="125"/>
        <v>0</v>
      </c>
      <c r="KV49" s="22">
        <f t="shared" si="156"/>
        <v>0</v>
      </c>
      <c r="KW49" s="22">
        <f t="shared" si="156"/>
        <v>0</v>
      </c>
      <c r="KX49" s="22">
        <f t="shared" si="127"/>
        <v>0</v>
      </c>
      <c r="KY49" s="22">
        <f>(((KY45)+(KY46))+(KY47))+(KY48)</f>
        <v>0</v>
      </c>
      <c r="KZ49" s="22">
        <f>(((KZ45)+(KZ46))+(KZ47))+(KZ48)</f>
        <v>0</v>
      </c>
      <c r="LA49" s="22">
        <f t="shared" si="128"/>
        <v>0</v>
      </c>
      <c r="LB49" s="22">
        <f>(((LB45)+(LB46))+(LB47))+(LB48)</f>
        <v>0</v>
      </c>
      <c r="LC49" s="22">
        <f>(((LC45)+(LC46))+(LC47))+(LC48)</f>
        <v>0</v>
      </c>
      <c r="LD49" s="22">
        <f t="shared" si="129"/>
        <v>0</v>
      </c>
      <c r="LE49" s="22">
        <f t="shared" si="157"/>
        <v>138369.25</v>
      </c>
      <c r="LF49" s="22">
        <f t="shared" si="157"/>
        <v>129996.89</v>
      </c>
      <c r="LG49" s="22">
        <f t="shared" si="131"/>
        <v>8372.36</v>
      </c>
    </row>
    <row r="50" spans="1:319" x14ac:dyDescent="0.3">
      <c r="A50" s="27" t="s">
        <v>155</v>
      </c>
      <c r="B50" s="22">
        <f>(B44)+(B49)</f>
        <v>0</v>
      </c>
      <c r="C50" s="22">
        <f>(C44)+(C49)</f>
        <v>0</v>
      </c>
      <c r="D50" s="22">
        <f t="shared" si="0"/>
        <v>0</v>
      </c>
      <c r="E50" s="22">
        <f>(E44)+(E49)</f>
        <v>0</v>
      </c>
      <c r="F50" s="22">
        <f>(F44)+(F49)</f>
        <v>0</v>
      </c>
      <c r="G50" s="22">
        <f t="shared" si="1"/>
        <v>0</v>
      </c>
      <c r="H50" s="22">
        <f>(H44)+(H49)</f>
        <v>0</v>
      </c>
      <c r="I50" s="22">
        <f>(I44)+(I49)</f>
        <v>0</v>
      </c>
      <c r="J50" s="22">
        <f t="shared" si="2"/>
        <v>0</v>
      </c>
      <c r="K50" s="22">
        <f>(K44)+(K49)</f>
        <v>13274.56</v>
      </c>
      <c r="L50" s="22">
        <f>(L44)+(L49)</f>
        <v>4000</v>
      </c>
      <c r="M50" s="22">
        <f t="shared" si="3"/>
        <v>9274.56</v>
      </c>
      <c r="N50" s="22">
        <f>(N44)+(N49)</f>
        <v>6841.64</v>
      </c>
      <c r="O50" s="22">
        <f>(O44)+(O49)</f>
        <v>7000</v>
      </c>
      <c r="P50" s="22">
        <f t="shared" si="4"/>
        <v>-158.35999999999967</v>
      </c>
      <c r="Q50" s="22">
        <f>(Q44)+(Q49)</f>
        <v>0</v>
      </c>
      <c r="R50" s="22">
        <f>(R44)+(R49)</f>
        <v>0</v>
      </c>
      <c r="S50" s="22">
        <f t="shared" si="5"/>
        <v>0</v>
      </c>
      <c r="T50" s="22">
        <f>(T44)+(T49)</f>
        <v>0</v>
      </c>
      <c r="U50" s="22">
        <f>(U44)+(U49)</f>
        <v>0</v>
      </c>
      <c r="V50" s="22">
        <f t="shared" si="6"/>
        <v>0</v>
      </c>
      <c r="W50" s="22">
        <f>(W44)+(W49)</f>
        <v>0</v>
      </c>
      <c r="X50" s="22">
        <f>(X44)+(X49)</f>
        <v>0</v>
      </c>
      <c r="Y50" s="22">
        <f t="shared" si="7"/>
        <v>0</v>
      </c>
      <c r="Z50" s="22">
        <f>(Z44)+(Z49)</f>
        <v>30996.04</v>
      </c>
      <c r="AA50" s="22">
        <f>(AA44)+(AA49)</f>
        <v>4000</v>
      </c>
      <c r="AB50" s="22">
        <f t="shared" si="8"/>
        <v>26996.04</v>
      </c>
      <c r="AC50" s="22">
        <f>(AC44)+(AC49)</f>
        <v>4908.8</v>
      </c>
      <c r="AD50" s="22">
        <f>(AD44)+(AD49)</f>
        <v>2500</v>
      </c>
      <c r="AE50" s="22">
        <f t="shared" si="9"/>
        <v>2408.8000000000002</v>
      </c>
      <c r="AF50" s="22">
        <f>(AF44)+(AF49)</f>
        <v>0</v>
      </c>
      <c r="AG50" s="22">
        <f>(AG44)+(AG49)</f>
        <v>500</v>
      </c>
      <c r="AH50" s="22">
        <f t="shared" si="10"/>
        <v>-500</v>
      </c>
      <c r="AI50" s="22">
        <f>(AI44)+(AI49)</f>
        <v>0</v>
      </c>
      <c r="AJ50" s="22">
        <f>(AJ44)+(AJ49)</f>
        <v>2500</v>
      </c>
      <c r="AK50" s="22">
        <f t="shared" si="11"/>
        <v>-2500</v>
      </c>
      <c r="AL50" s="22">
        <f t="shared" si="132"/>
        <v>56021.040000000008</v>
      </c>
      <c r="AM50" s="22">
        <f t="shared" si="132"/>
        <v>20500</v>
      </c>
      <c r="AN50" s="22">
        <f t="shared" si="13"/>
        <v>35521.040000000008</v>
      </c>
      <c r="AO50" s="22">
        <f>(AO44)+(AO49)</f>
        <v>0</v>
      </c>
      <c r="AP50" s="22">
        <f>(AP44)+(AP49)</f>
        <v>0</v>
      </c>
      <c r="AQ50" s="22">
        <f t="shared" si="14"/>
        <v>0</v>
      </c>
      <c r="AR50" s="22">
        <f>(AR44)+(AR49)</f>
        <v>0</v>
      </c>
      <c r="AS50" s="22">
        <f>(AS44)+(AS49)</f>
        <v>0</v>
      </c>
      <c r="AT50" s="22">
        <f t="shared" si="15"/>
        <v>0</v>
      </c>
      <c r="AU50" s="22">
        <f>(AU44)+(AU49)</f>
        <v>8718.5300000000007</v>
      </c>
      <c r="AV50" s="22">
        <f>(AV44)+(AV49)</f>
        <v>8333.33</v>
      </c>
      <c r="AW50" s="22">
        <f t="shared" si="16"/>
        <v>385.20000000000073</v>
      </c>
      <c r="AX50" s="22">
        <f>(AX44)+(AX49)</f>
        <v>48462.94</v>
      </c>
      <c r="AY50" s="22">
        <f>(AY44)+(AY49)</f>
        <v>62288.56</v>
      </c>
      <c r="AZ50" s="22">
        <f t="shared" si="17"/>
        <v>-13825.619999999995</v>
      </c>
      <c r="BA50" s="22">
        <f>(BA44)+(BA49)</f>
        <v>0</v>
      </c>
      <c r="BB50" s="22">
        <f>(BB44)+(BB49)</f>
        <v>0</v>
      </c>
      <c r="BC50" s="22">
        <f t="shared" si="18"/>
        <v>0</v>
      </c>
      <c r="BD50" s="22">
        <f>(BD44)+(BD49)</f>
        <v>0</v>
      </c>
      <c r="BE50" s="22">
        <f>(BE44)+(BE49)</f>
        <v>0</v>
      </c>
      <c r="BF50" s="22">
        <f t="shared" si="19"/>
        <v>0</v>
      </c>
      <c r="BG50" s="22">
        <f t="shared" si="133"/>
        <v>0</v>
      </c>
      <c r="BH50" s="22">
        <f t="shared" si="133"/>
        <v>0</v>
      </c>
      <c r="BI50" s="22">
        <f t="shared" si="21"/>
        <v>0</v>
      </c>
      <c r="BJ50" s="22">
        <f>(BJ44)+(BJ49)</f>
        <v>0</v>
      </c>
      <c r="BK50" s="22">
        <f>(BK44)+(BK49)</f>
        <v>0</v>
      </c>
      <c r="BL50" s="22">
        <f t="shared" si="22"/>
        <v>0</v>
      </c>
      <c r="BM50" s="22">
        <f>(BM44)+(BM49)</f>
        <v>0</v>
      </c>
      <c r="BN50" s="22">
        <f>(BN44)+(BN49)</f>
        <v>0</v>
      </c>
      <c r="BO50" s="22">
        <f t="shared" si="23"/>
        <v>0</v>
      </c>
      <c r="BP50" s="22">
        <f>(BP44)+(BP49)</f>
        <v>0</v>
      </c>
      <c r="BQ50" s="22">
        <f>(BQ44)+(BQ49)</f>
        <v>0</v>
      </c>
      <c r="BR50" s="22">
        <f t="shared" si="24"/>
        <v>0</v>
      </c>
      <c r="BS50" s="22">
        <f>(BS44)+(BS49)</f>
        <v>6609.35</v>
      </c>
      <c r="BT50" s="22">
        <f>(BT44)+(BT49)</f>
        <v>10416.67</v>
      </c>
      <c r="BU50" s="22">
        <f t="shared" si="25"/>
        <v>-3807.3199999999997</v>
      </c>
      <c r="BV50" s="22">
        <f>(BV44)+(BV49)</f>
        <v>1684.86</v>
      </c>
      <c r="BW50" s="22">
        <f>(BW44)+(BW49)</f>
        <v>2083.33</v>
      </c>
      <c r="BX50" s="22">
        <f t="shared" si="26"/>
        <v>-398.47</v>
      </c>
      <c r="BY50" s="22">
        <f>(BY44)+(BY49)</f>
        <v>10307.01</v>
      </c>
      <c r="BZ50" s="22">
        <f>(BZ44)+(BZ49)</f>
        <v>8125</v>
      </c>
      <c r="CA50" s="22">
        <f t="shared" si="27"/>
        <v>2182.0100000000002</v>
      </c>
      <c r="CB50" s="22">
        <f t="shared" si="134"/>
        <v>18601.22</v>
      </c>
      <c r="CC50" s="22">
        <f t="shared" si="134"/>
        <v>20625</v>
      </c>
      <c r="CD50" s="22">
        <f t="shared" si="29"/>
        <v>-2023.7799999999988</v>
      </c>
      <c r="CE50" s="22">
        <f>(CE44)+(CE49)</f>
        <v>0</v>
      </c>
      <c r="CF50" s="22">
        <f>(CF44)+(CF49)</f>
        <v>6250</v>
      </c>
      <c r="CG50" s="22">
        <f t="shared" si="30"/>
        <v>-6250</v>
      </c>
      <c r="CH50" s="22">
        <f>(CH44)+(CH49)</f>
        <v>0</v>
      </c>
      <c r="CI50" s="22">
        <f>(CI44)+(CI49)</f>
        <v>0</v>
      </c>
      <c r="CJ50" s="22">
        <f t="shared" si="31"/>
        <v>0</v>
      </c>
      <c r="CK50" s="22">
        <f>(CK44)+(CK49)</f>
        <v>0</v>
      </c>
      <c r="CL50" s="22">
        <f>(CL44)+(CL49)</f>
        <v>0</v>
      </c>
      <c r="CM50" s="22">
        <f t="shared" si="32"/>
        <v>0</v>
      </c>
      <c r="CN50" s="22">
        <f t="shared" si="135"/>
        <v>0</v>
      </c>
      <c r="CO50" s="22">
        <f t="shared" si="135"/>
        <v>0</v>
      </c>
      <c r="CP50" s="22">
        <f t="shared" si="34"/>
        <v>0</v>
      </c>
      <c r="CQ50" s="22">
        <f>(CQ44)+(CQ49)</f>
        <v>0</v>
      </c>
      <c r="CR50" s="22">
        <f>(CR44)+(CR49)</f>
        <v>0</v>
      </c>
      <c r="CS50" s="22">
        <f t="shared" si="35"/>
        <v>0</v>
      </c>
      <c r="CT50" s="22">
        <f>(CT44)+(CT49)</f>
        <v>0</v>
      </c>
      <c r="CU50" s="22">
        <f>(CU44)+(CU49)</f>
        <v>0</v>
      </c>
      <c r="CV50" s="22">
        <f t="shared" si="36"/>
        <v>0</v>
      </c>
      <c r="CW50" s="22">
        <f>(CW44)+(CW49)</f>
        <v>0</v>
      </c>
      <c r="CX50" s="22">
        <f>(CX44)+(CX49)</f>
        <v>0</v>
      </c>
      <c r="CY50" s="22">
        <f t="shared" si="37"/>
        <v>0</v>
      </c>
      <c r="CZ50" s="22">
        <f t="shared" si="136"/>
        <v>0</v>
      </c>
      <c r="DA50" s="22">
        <f t="shared" si="136"/>
        <v>0</v>
      </c>
      <c r="DB50" s="22">
        <f t="shared" si="39"/>
        <v>0</v>
      </c>
      <c r="DC50" s="22">
        <f t="shared" si="137"/>
        <v>75782.69</v>
      </c>
      <c r="DD50" s="22">
        <f t="shared" si="137"/>
        <v>97496.89</v>
      </c>
      <c r="DE50" s="22">
        <f t="shared" si="41"/>
        <v>-21714.199999999997</v>
      </c>
      <c r="DF50" s="22">
        <f>(DF44)+(DF49)</f>
        <v>0</v>
      </c>
      <c r="DG50" s="22">
        <f>(DG44)+(DG49)</f>
        <v>0</v>
      </c>
      <c r="DH50" s="22">
        <f t="shared" si="42"/>
        <v>0</v>
      </c>
      <c r="DI50" s="22">
        <f>(DI44)+(DI49)</f>
        <v>6565.52</v>
      </c>
      <c r="DJ50" s="22">
        <f>(DJ44)+(DJ49)</f>
        <v>12000</v>
      </c>
      <c r="DK50" s="22">
        <f t="shared" si="43"/>
        <v>-5434.48</v>
      </c>
      <c r="DL50" s="22">
        <f t="shared" si="138"/>
        <v>6565.52</v>
      </c>
      <c r="DM50" s="22">
        <f t="shared" si="138"/>
        <v>12000</v>
      </c>
      <c r="DN50" s="22">
        <f t="shared" si="45"/>
        <v>-5434.48</v>
      </c>
      <c r="DO50" s="22">
        <f>(DO44)+(DO49)</f>
        <v>0</v>
      </c>
      <c r="DP50" s="22">
        <f>(DP44)+(DP49)</f>
        <v>0</v>
      </c>
      <c r="DQ50" s="22">
        <f t="shared" si="46"/>
        <v>0</v>
      </c>
      <c r="DR50" s="22">
        <f>(DR44)+(DR49)</f>
        <v>0</v>
      </c>
      <c r="DS50" s="22">
        <f>(DS44)+(DS49)</f>
        <v>0</v>
      </c>
      <c r="DT50" s="22">
        <f t="shared" si="47"/>
        <v>0</v>
      </c>
      <c r="DU50" s="22">
        <f t="shared" si="139"/>
        <v>0</v>
      </c>
      <c r="DV50" s="22">
        <f t="shared" si="139"/>
        <v>0</v>
      </c>
      <c r="DW50" s="22">
        <f t="shared" si="49"/>
        <v>0</v>
      </c>
      <c r="DX50" s="22">
        <f t="shared" si="140"/>
        <v>138369.25</v>
      </c>
      <c r="DY50" s="22">
        <f t="shared" si="140"/>
        <v>129996.89</v>
      </c>
      <c r="DZ50" s="22">
        <f t="shared" si="51"/>
        <v>8372.36</v>
      </c>
      <c r="EA50" s="22">
        <f>(EA44)+(EA49)</f>
        <v>0</v>
      </c>
      <c r="EB50" s="22">
        <f>(EB44)+(EB49)</f>
        <v>0</v>
      </c>
      <c r="EC50" s="22">
        <f t="shared" si="52"/>
        <v>0</v>
      </c>
      <c r="ED50" s="22">
        <f>(ED44)+(ED49)</f>
        <v>0</v>
      </c>
      <c r="EE50" s="22">
        <f>(EE44)+(EE49)</f>
        <v>0</v>
      </c>
      <c r="EF50" s="22">
        <f t="shared" si="53"/>
        <v>0</v>
      </c>
      <c r="EG50" s="22">
        <f>(EG44)+(EG49)</f>
        <v>0</v>
      </c>
      <c r="EH50" s="22">
        <f>(EH44)+(EH49)</f>
        <v>0</v>
      </c>
      <c r="EI50" s="22">
        <f t="shared" si="54"/>
        <v>0</v>
      </c>
      <c r="EJ50" s="22">
        <f>(EJ44)+(EJ49)</f>
        <v>0</v>
      </c>
      <c r="EK50" s="22">
        <f>(EK44)+(EK49)</f>
        <v>0</v>
      </c>
      <c r="EL50" s="22">
        <f t="shared" si="55"/>
        <v>0</v>
      </c>
      <c r="EM50" s="22">
        <f t="shared" si="141"/>
        <v>0</v>
      </c>
      <c r="EN50" s="22">
        <f t="shared" si="141"/>
        <v>0</v>
      </c>
      <c r="EO50" s="22">
        <f t="shared" si="57"/>
        <v>0</v>
      </c>
      <c r="EP50" s="22">
        <f>(EP44)+(EP49)</f>
        <v>0</v>
      </c>
      <c r="EQ50" s="22">
        <f>(EQ44)+(EQ49)</f>
        <v>0</v>
      </c>
      <c r="ER50" s="22">
        <f t="shared" si="58"/>
        <v>0</v>
      </c>
      <c r="ES50" s="22">
        <f>(ES44)+(ES49)</f>
        <v>0</v>
      </c>
      <c r="ET50" s="22">
        <f>(ET44)+(ET49)</f>
        <v>0</v>
      </c>
      <c r="EU50" s="22">
        <f t="shared" si="59"/>
        <v>0</v>
      </c>
      <c r="EV50" s="22">
        <f>(EV44)+(EV49)</f>
        <v>0</v>
      </c>
      <c r="EW50" s="22">
        <f>(EW44)+(EW49)</f>
        <v>0</v>
      </c>
      <c r="EX50" s="22">
        <f t="shared" si="60"/>
        <v>0</v>
      </c>
      <c r="EY50" s="22">
        <f>(EY44)+(EY49)</f>
        <v>0</v>
      </c>
      <c r="EZ50" s="22">
        <f>(EZ44)+(EZ49)</f>
        <v>0</v>
      </c>
      <c r="FA50" s="22">
        <f t="shared" si="61"/>
        <v>0</v>
      </c>
      <c r="FB50" s="22">
        <f t="shared" si="142"/>
        <v>0</v>
      </c>
      <c r="FC50" s="22">
        <f t="shared" si="142"/>
        <v>0</v>
      </c>
      <c r="FD50" s="22">
        <f t="shared" si="63"/>
        <v>0</v>
      </c>
      <c r="FE50" s="22">
        <f>(FE44)+(FE49)</f>
        <v>0</v>
      </c>
      <c r="FF50" s="22">
        <f>(FF44)+(FF49)</f>
        <v>0</v>
      </c>
      <c r="FG50" s="22">
        <f t="shared" si="64"/>
        <v>0</v>
      </c>
      <c r="FH50" s="22">
        <f>(FH44)+(FH49)</f>
        <v>0</v>
      </c>
      <c r="FI50" s="22">
        <f>(FI44)+(FI49)</f>
        <v>0</v>
      </c>
      <c r="FJ50" s="22">
        <f t="shared" si="65"/>
        <v>0</v>
      </c>
      <c r="FK50" s="22">
        <f>(FK44)+(FK49)</f>
        <v>0</v>
      </c>
      <c r="FL50" s="22">
        <f>(FL44)+(FL49)</f>
        <v>0</v>
      </c>
      <c r="FM50" s="22">
        <f t="shared" si="66"/>
        <v>0</v>
      </c>
      <c r="FN50" s="22">
        <f t="shared" si="143"/>
        <v>0</v>
      </c>
      <c r="FO50" s="22">
        <f t="shared" si="143"/>
        <v>0</v>
      </c>
      <c r="FP50" s="22">
        <f t="shared" si="68"/>
        <v>0</v>
      </c>
      <c r="FQ50" s="22">
        <f>(FQ44)+(FQ49)</f>
        <v>0</v>
      </c>
      <c r="FR50" s="22">
        <f>(FR44)+(FR49)</f>
        <v>0</v>
      </c>
      <c r="FS50" s="22">
        <f t="shared" si="69"/>
        <v>0</v>
      </c>
      <c r="FT50" s="22">
        <f>(FT44)+(FT49)</f>
        <v>0</v>
      </c>
      <c r="FU50" s="22">
        <f>(FU44)+(FU49)</f>
        <v>0</v>
      </c>
      <c r="FV50" s="22">
        <f t="shared" si="70"/>
        <v>0</v>
      </c>
      <c r="FW50" s="22">
        <f>(FW44)+(FW49)</f>
        <v>0</v>
      </c>
      <c r="FX50" s="22">
        <f>(FX44)+(FX49)</f>
        <v>0</v>
      </c>
      <c r="FY50" s="22">
        <f t="shared" si="71"/>
        <v>0</v>
      </c>
      <c r="FZ50" s="22">
        <f t="shared" si="144"/>
        <v>0</v>
      </c>
      <c r="GA50" s="22">
        <f t="shared" si="144"/>
        <v>0</v>
      </c>
      <c r="GB50" s="22">
        <f t="shared" si="73"/>
        <v>0</v>
      </c>
      <c r="GC50" s="22">
        <f>(GC44)+(GC49)</f>
        <v>0</v>
      </c>
      <c r="GD50" s="22">
        <f>(GD44)+(GD49)</f>
        <v>0</v>
      </c>
      <c r="GE50" s="22">
        <f t="shared" si="74"/>
        <v>0</v>
      </c>
      <c r="GF50" s="22">
        <f>(GF44)+(GF49)</f>
        <v>0</v>
      </c>
      <c r="GG50" s="22">
        <f>(GG44)+(GG49)</f>
        <v>0</v>
      </c>
      <c r="GH50" s="22">
        <f t="shared" si="75"/>
        <v>0</v>
      </c>
      <c r="GI50" s="22">
        <f>(GI44)+(GI49)</f>
        <v>0</v>
      </c>
      <c r="GJ50" s="22">
        <f>(GJ44)+(GJ49)</f>
        <v>0</v>
      </c>
      <c r="GK50" s="22">
        <f t="shared" si="76"/>
        <v>0</v>
      </c>
      <c r="GL50" s="22">
        <f>(GL44)+(GL49)</f>
        <v>0</v>
      </c>
      <c r="GM50" s="22">
        <f>(GM44)+(GM49)</f>
        <v>0</v>
      </c>
      <c r="GN50" s="22">
        <f t="shared" si="77"/>
        <v>0</v>
      </c>
      <c r="GO50" s="22">
        <f t="shared" si="145"/>
        <v>0</v>
      </c>
      <c r="GP50" s="22">
        <f t="shared" si="145"/>
        <v>0</v>
      </c>
      <c r="GQ50" s="22">
        <f t="shared" si="79"/>
        <v>0</v>
      </c>
      <c r="GR50" s="22">
        <f>(GR44)+(GR49)</f>
        <v>0</v>
      </c>
      <c r="GS50" s="22">
        <f>(GS44)+(GS49)</f>
        <v>0</v>
      </c>
      <c r="GT50" s="22">
        <f t="shared" si="80"/>
        <v>0</v>
      </c>
      <c r="GU50" s="22">
        <f>(GU44)+(GU49)</f>
        <v>0</v>
      </c>
      <c r="GV50" s="22">
        <f>(GV44)+(GV49)</f>
        <v>0</v>
      </c>
      <c r="GW50" s="22">
        <f t="shared" si="81"/>
        <v>0</v>
      </c>
      <c r="GX50" s="22">
        <f t="shared" si="146"/>
        <v>0</v>
      </c>
      <c r="GY50" s="22">
        <f t="shared" si="146"/>
        <v>0</v>
      </c>
      <c r="GZ50" s="22">
        <f t="shared" si="83"/>
        <v>0</v>
      </c>
      <c r="HA50" s="22">
        <f>(HA44)+(HA49)</f>
        <v>0</v>
      </c>
      <c r="HB50" s="22">
        <f>(HB44)+(HB49)</f>
        <v>0</v>
      </c>
      <c r="HC50" s="22">
        <f t="shared" si="84"/>
        <v>0</v>
      </c>
      <c r="HD50" s="22">
        <f>(HD44)+(HD49)</f>
        <v>0</v>
      </c>
      <c r="HE50" s="22">
        <f>(HE44)+(HE49)</f>
        <v>0</v>
      </c>
      <c r="HF50" s="22">
        <f t="shared" si="85"/>
        <v>0</v>
      </c>
      <c r="HG50" s="22">
        <f>(HG44)+(HG49)</f>
        <v>0</v>
      </c>
      <c r="HH50" s="22">
        <f>(HH44)+(HH49)</f>
        <v>0</v>
      </c>
      <c r="HI50" s="22">
        <f t="shared" si="86"/>
        <v>0</v>
      </c>
      <c r="HJ50" s="22">
        <f>(HJ44)+(HJ49)</f>
        <v>0</v>
      </c>
      <c r="HK50" s="22">
        <f>(HK44)+(HK49)</f>
        <v>0</v>
      </c>
      <c r="HL50" s="22">
        <f t="shared" si="87"/>
        <v>0</v>
      </c>
      <c r="HM50" s="22">
        <f t="shared" si="147"/>
        <v>0</v>
      </c>
      <c r="HN50" s="22">
        <f t="shared" si="147"/>
        <v>0</v>
      </c>
      <c r="HO50" s="22">
        <f t="shared" si="89"/>
        <v>0</v>
      </c>
      <c r="HP50" s="22">
        <f>(HP44)+(HP49)</f>
        <v>0</v>
      </c>
      <c r="HQ50" s="22">
        <f>(HQ44)+(HQ49)</f>
        <v>0</v>
      </c>
      <c r="HR50" s="22">
        <f t="shared" si="90"/>
        <v>0</v>
      </c>
      <c r="HS50" s="22">
        <f>(HS44)+(HS49)</f>
        <v>0</v>
      </c>
      <c r="HT50" s="22">
        <f>(HT44)+(HT49)</f>
        <v>0</v>
      </c>
      <c r="HU50" s="22">
        <f t="shared" si="91"/>
        <v>0</v>
      </c>
      <c r="HV50" s="22">
        <f>(HV44)+(HV49)</f>
        <v>0</v>
      </c>
      <c r="HW50" s="22">
        <f>(HW44)+(HW49)</f>
        <v>0</v>
      </c>
      <c r="HX50" s="22">
        <f t="shared" si="92"/>
        <v>0</v>
      </c>
      <c r="HY50" s="22">
        <f>(HY44)+(HY49)</f>
        <v>0</v>
      </c>
      <c r="HZ50" s="22">
        <f>(HZ44)+(HZ49)</f>
        <v>0</v>
      </c>
      <c r="IA50" s="22">
        <f t="shared" si="93"/>
        <v>0</v>
      </c>
      <c r="IB50" s="22">
        <f t="shared" si="148"/>
        <v>0</v>
      </c>
      <c r="IC50" s="22">
        <f t="shared" si="148"/>
        <v>0</v>
      </c>
      <c r="ID50" s="22">
        <f t="shared" si="95"/>
        <v>0</v>
      </c>
      <c r="IE50" s="22">
        <f t="shared" si="149"/>
        <v>0</v>
      </c>
      <c r="IF50" s="22">
        <f t="shared" si="149"/>
        <v>0</v>
      </c>
      <c r="IG50" s="22">
        <f t="shared" si="97"/>
        <v>0</v>
      </c>
      <c r="IH50" s="22">
        <f>(IH44)+(IH49)</f>
        <v>0</v>
      </c>
      <c r="II50" s="22">
        <f>(II44)+(II49)</f>
        <v>0</v>
      </c>
      <c r="IJ50" s="22">
        <f t="shared" si="98"/>
        <v>0</v>
      </c>
      <c r="IK50" s="22">
        <f>(IK44)+(IK49)</f>
        <v>0</v>
      </c>
      <c r="IL50" s="22">
        <f>(IL44)+(IL49)</f>
        <v>0</v>
      </c>
      <c r="IM50" s="22">
        <f t="shared" si="99"/>
        <v>0</v>
      </c>
      <c r="IN50" s="22">
        <f>(IN44)+(IN49)</f>
        <v>0</v>
      </c>
      <c r="IO50" s="22">
        <f>(IO44)+(IO49)</f>
        <v>0</v>
      </c>
      <c r="IP50" s="22">
        <f t="shared" si="100"/>
        <v>0</v>
      </c>
      <c r="IQ50" s="22">
        <f t="shared" si="150"/>
        <v>0</v>
      </c>
      <c r="IR50" s="22">
        <f t="shared" si="150"/>
        <v>0</v>
      </c>
      <c r="IS50" s="22">
        <f t="shared" si="102"/>
        <v>0</v>
      </c>
      <c r="IT50" s="22">
        <f t="shared" si="151"/>
        <v>0</v>
      </c>
      <c r="IU50" s="22">
        <f t="shared" si="151"/>
        <v>0</v>
      </c>
      <c r="IV50" s="22">
        <f t="shared" si="104"/>
        <v>0</v>
      </c>
      <c r="IW50" s="22">
        <f>(IW44)+(IW49)</f>
        <v>0</v>
      </c>
      <c r="IX50" s="22">
        <f>(IX44)+(IX49)</f>
        <v>0</v>
      </c>
      <c r="IY50" s="22">
        <f t="shared" si="105"/>
        <v>0</v>
      </c>
      <c r="IZ50" s="22">
        <f>(IZ44)+(IZ49)</f>
        <v>0</v>
      </c>
      <c r="JA50" s="22">
        <f>(JA44)+(JA49)</f>
        <v>0</v>
      </c>
      <c r="JB50" s="22">
        <f t="shared" si="106"/>
        <v>0</v>
      </c>
      <c r="JC50" s="22">
        <f>(JC44)+(JC49)</f>
        <v>0</v>
      </c>
      <c r="JD50" s="22">
        <f>(JD44)+(JD49)</f>
        <v>0</v>
      </c>
      <c r="JE50" s="22">
        <f t="shared" si="107"/>
        <v>0</v>
      </c>
      <c r="JF50" s="22">
        <f t="shared" si="152"/>
        <v>0</v>
      </c>
      <c r="JG50" s="22">
        <f t="shared" si="152"/>
        <v>0</v>
      </c>
      <c r="JH50" s="22">
        <f t="shared" si="109"/>
        <v>0</v>
      </c>
      <c r="JI50" s="22">
        <f>(JI44)+(JI49)</f>
        <v>0</v>
      </c>
      <c r="JJ50" s="22">
        <f>(JJ44)+(JJ49)</f>
        <v>0</v>
      </c>
      <c r="JK50" s="22">
        <f t="shared" si="110"/>
        <v>0</v>
      </c>
      <c r="JL50" s="22">
        <f>(JL44)+(JL49)</f>
        <v>0</v>
      </c>
      <c r="JM50" s="22">
        <f>(JM44)+(JM49)</f>
        <v>0</v>
      </c>
      <c r="JN50" s="22">
        <f t="shared" si="111"/>
        <v>0</v>
      </c>
      <c r="JO50" s="22">
        <f>(JO44)+(JO49)</f>
        <v>0</v>
      </c>
      <c r="JP50" s="22">
        <f>(JP44)+(JP49)</f>
        <v>0</v>
      </c>
      <c r="JQ50" s="22">
        <f t="shared" si="112"/>
        <v>0</v>
      </c>
      <c r="JR50" s="22">
        <f t="shared" si="153"/>
        <v>0</v>
      </c>
      <c r="JS50" s="22">
        <f t="shared" si="153"/>
        <v>0</v>
      </c>
      <c r="JT50" s="22">
        <f t="shared" si="114"/>
        <v>0</v>
      </c>
      <c r="JU50" s="22">
        <f>(JU44)+(JU49)</f>
        <v>0</v>
      </c>
      <c r="JV50" s="22">
        <f>(JV44)+(JV49)</f>
        <v>0</v>
      </c>
      <c r="JW50" s="22">
        <f t="shared" si="115"/>
        <v>0</v>
      </c>
      <c r="JX50" s="22">
        <f>(JX44)+(JX49)</f>
        <v>0</v>
      </c>
      <c r="JY50" s="22">
        <f>(JY44)+(JY49)</f>
        <v>0</v>
      </c>
      <c r="JZ50" s="22">
        <f t="shared" si="116"/>
        <v>0</v>
      </c>
      <c r="KA50" s="22">
        <f t="shared" si="154"/>
        <v>0</v>
      </c>
      <c r="KB50" s="22">
        <f t="shared" si="154"/>
        <v>0</v>
      </c>
      <c r="KC50" s="22">
        <f t="shared" si="118"/>
        <v>0</v>
      </c>
      <c r="KD50" s="22">
        <f>(KD44)+(KD49)</f>
        <v>0</v>
      </c>
      <c r="KE50" s="22">
        <f>(KE44)+(KE49)</f>
        <v>0</v>
      </c>
      <c r="KF50" s="22">
        <f t="shared" si="119"/>
        <v>0</v>
      </c>
      <c r="KG50" s="22">
        <f>(KG44)+(KG49)</f>
        <v>0</v>
      </c>
      <c r="KH50" s="22">
        <f>(KH44)+(KH49)</f>
        <v>0</v>
      </c>
      <c r="KI50" s="22">
        <f t="shared" si="120"/>
        <v>0</v>
      </c>
      <c r="KJ50" s="22">
        <f>(KJ44)+(KJ49)</f>
        <v>0</v>
      </c>
      <c r="KK50" s="22">
        <f>(KK44)+(KK49)</f>
        <v>0</v>
      </c>
      <c r="KL50" s="22">
        <f t="shared" si="121"/>
        <v>0</v>
      </c>
      <c r="KM50" s="22">
        <f>(KM44)+(KM49)</f>
        <v>0</v>
      </c>
      <c r="KN50" s="22">
        <f>(KN44)+(KN49)</f>
        <v>0</v>
      </c>
      <c r="KO50" s="22">
        <f t="shared" si="122"/>
        <v>0</v>
      </c>
      <c r="KP50" s="22">
        <f>(KP44)+(KP49)</f>
        <v>0</v>
      </c>
      <c r="KQ50" s="22">
        <f>(KQ44)+(KQ49)</f>
        <v>0</v>
      </c>
      <c r="KR50" s="22">
        <f t="shared" si="123"/>
        <v>0</v>
      </c>
      <c r="KS50" s="22">
        <f t="shared" si="155"/>
        <v>0</v>
      </c>
      <c r="KT50" s="22">
        <f t="shared" si="155"/>
        <v>0</v>
      </c>
      <c r="KU50" s="22">
        <f t="shared" si="125"/>
        <v>0</v>
      </c>
      <c r="KV50" s="22">
        <f t="shared" si="156"/>
        <v>0</v>
      </c>
      <c r="KW50" s="22">
        <f t="shared" si="156"/>
        <v>0</v>
      </c>
      <c r="KX50" s="22">
        <f t="shared" si="127"/>
        <v>0</v>
      </c>
      <c r="KY50" s="22">
        <f>(KY44)+(KY49)</f>
        <v>0</v>
      </c>
      <c r="KZ50" s="22">
        <f>(KZ44)+(KZ49)</f>
        <v>0</v>
      </c>
      <c r="LA50" s="22">
        <f t="shared" si="128"/>
        <v>0</v>
      </c>
      <c r="LB50" s="22">
        <f>(LB44)+(LB49)</f>
        <v>0</v>
      </c>
      <c r="LC50" s="22">
        <f>(LC44)+(LC49)</f>
        <v>0</v>
      </c>
      <c r="LD50" s="22">
        <f t="shared" si="129"/>
        <v>0</v>
      </c>
      <c r="LE50" s="22">
        <f t="shared" si="157"/>
        <v>138369.25</v>
      </c>
      <c r="LF50" s="22">
        <f t="shared" si="157"/>
        <v>129996.89</v>
      </c>
      <c r="LG50" s="22">
        <f t="shared" si="131"/>
        <v>8372.36</v>
      </c>
    </row>
    <row r="51" spans="1:319" x14ac:dyDescent="0.3">
      <c r="A51" s="27" t="s">
        <v>156</v>
      </c>
      <c r="B51" s="19"/>
      <c r="C51" s="19"/>
      <c r="D51" s="20">
        <f t="shared" si="0"/>
        <v>0</v>
      </c>
      <c r="E51" s="19"/>
      <c r="F51" s="19"/>
      <c r="G51" s="20">
        <f t="shared" si="1"/>
        <v>0</v>
      </c>
      <c r="H51" s="19"/>
      <c r="I51" s="19"/>
      <c r="J51" s="20">
        <f t="shared" si="2"/>
        <v>0</v>
      </c>
      <c r="K51" s="19"/>
      <c r="L51" s="19"/>
      <c r="M51" s="20">
        <f t="shared" si="3"/>
        <v>0</v>
      </c>
      <c r="N51" s="19"/>
      <c r="O51" s="19"/>
      <c r="P51" s="20">
        <f t="shared" si="4"/>
        <v>0</v>
      </c>
      <c r="Q51" s="19"/>
      <c r="R51" s="19"/>
      <c r="S51" s="20">
        <f t="shared" si="5"/>
        <v>0</v>
      </c>
      <c r="T51" s="19"/>
      <c r="U51" s="19"/>
      <c r="V51" s="20">
        <f t="shared" si="6"/>
        <v>0</v>
      </c>
      <c r="W51" s="19"/>
      <c r="X51" s="19"/>
      <c r="Y51" s="20">
        <f t="shared" si="7"/>
        <v>0</v>
      </c>
      <c r="Z51" s="19"/>
      <c r="AA51" s="19"/>
      <c r="AB51" s="20">
        <f t="shared" si="8"/>
        <v>0</v>
      </c>
      <c r="AC51" s="19"/>
      <c r="AD51" s="19"/>
      <c r="AE51" s="20">
        <f t="shared" si="9"/>
        <v>0</v>
      </c>
      <c r="AF51" s="19"/>
      <c r="AG51" s="19"/>
      <c r="AH51" s="20">
        <f t="shared" si="10"/>
        <v>0</v>
      </c>
      <c r="AI51" s="19"/>
      <c r="AJ51" s="19"/>
      <c r="AK51" s="20">
        <f t="shared" si="11"/>
        <v>0</v>
      </c>
      <c r="AL51" s="20">
        <f t="shared" si="132"/>
        <v>0</v>
      </c>
      <c r="AM51" s="20">
        <f t="shared" si="132"/>
        <v>0</v>
      </c>
      <c r="AN51" s="20">
        <f t="shared" si="13"/>
        <v>0</v>
      </c>
      <c r="AO51" s="19"/>
      <c r="AP51" s="19"/>
      <c r="AQ51" s="20">
        <f t="shared" si="14"/>
        <v>0</v>
      </c>
      <c r="AR51" s="19"/>
      <c r="AS51" s="19"/>
      <c r="AT51" s="20">
        <f t="shared" si="15"/>
        <v>0</v>
      </c>
      <c r="AU51" s="19"/>
      <c r="AV51" s="19"/>
      <c r="AW51" s="20">
        <f t="shared" si="16"/>
        <v>0</v>
      </c>
      <c r="AX51" s="19"/>
      <c r="AY51" s="19"/>
      <c r="AZ51" s="20">
        <f t="shared" si="17"/>
        <v>0</v>
      </c>
      <c r="BA51" s="19"/>
      <c r="BB51" s="19"/>
      <c r="BC51" s="20">
        <f t="shared" si="18"/>
        <v>0</v>
      </c>
      <c r="BD51" s="19"/>
      <c r="BE51" s="19"/>
      <c r="BF51" s="20">
        <f t="shared" si="19"/>
        <v>0</v>
      </c>
      <c r="BG51" s="20">
        <f t="shared" si="133"/>
        <v>0</v>
      </c>
      <c r="BH51" s="20">
        <f t="shared" si="133"/>
        <v>0</v>
      </c>
      <c r="BI51" s="20">
        <f t="shared" si="21"/>
        <v>0</v>
      </c>
      <c r="BJ51" s="19"/>
      <c r="BK51" s="19"/>
      <c r="BL51" s="20">
        <f t="shared" si="22"/>
        <v>0</v>
      </c>
      <c r="BM51" s="19"/>
      <c r="BN51" s="19"/>
      <c r="BO51" s="20">
        <f t="shared" si="23"/>
        <v>0</v>
      </c>
      <c r="BP51" s="19"/>
      <c r="BQ51" s="19"/>
      <c r="BR51" s="20">
        <f t="shared" si="24"/>
        <v>0</v>
      </c>
      <c r="BS51" s="19"/>
      <c r="BT51" s="19"/>
      <c r="BU51" s="20">
        <f t="shared" si="25"/>
        <v>0</v>
      </c>
      <c r="BV51" s="19"/>
      <c r="BW51" s="19"/>
      <c r="BX51" s="20">
        <f t="shared" si="26"/>
        <v>0</v>
      </c>
      <c r="BY51" s="19"/>
      <c r="BZ51" s="19"/>
      <c r="CA51" s="20">
        <f t="shared" si="27"/>
        <v>0</v>
      </c>
      <c r="CB51" s="20">
        <f t="shared" si="134"/>
        <v>0</v>
      </c>
      <c r="CC51" s="20">
        <f t="shared" si="134"/>
        <v>0</v>
      </c>
      <c r="CD51" s="20">
        <f t="shared" si="29"/>
        <v>0</v>
      </c>
      <c r="CE51" s="19"/>
      <c r="CF51" s="19"/>
      <c r="CG51" s="20">
        <f t="shared" si="30"/>
        <v>0</v>
      </c>
      <c r="CH51" s="19"/>
      <c r="CI51" s="19"/>
      <c r="CJ51" s="20">
        <f t="shared" si="31"/>
        <v>0</v>
      </c>
      <c r="CK51" s="19"/>
      <c r="CL51" s="19"/>
      <c r="CM51" s="20">
        <f t="shared" si="32"/>
        <v>0</v>
      </c>
      <c r="CN51" s="20">
        <f t="shared" si="135"/>
        <v>0</v>
      </c>
      <c r="CO51" s="20">
        <f t="shared" si="135"/>
        <v>0</v>
      </c>
      <c r="CP51" s="20">
        <f t="shared" si="34"/>
        <v>0</v>
      </c>
      <c r="CQ51" s="19"/>
      <c r="CR51" s="19"/>
      <c r="CS51" s="20">
        <f t="shared" si="35"/>
        <v>0</v>
      </c>
      <c r="CT51" s="19"/>
      <c r="CU51" s="19"/>
      <c r="CV51" s="20">
        <f t="shared" si="36"/>
        <v>0</v>
      </c>
      <c r="CW51" s="19"/>
      <c r="CX51" s="19"/>
      <c r="CY51" s="20">
        <f t="shared" si="37"/>
        <v>0</v>
      </c>
      <c r="CZ51" s="20">
        <f t="shared" si="136"/>
        <v>0</v>
      </c>
      <c r="DA51" s="20">
        <f t="shared" si="136"/>
        <v>0</v>
      </c>
      <c r="DB51" s="20">
        <f t="shared" si="39"/>
        <v>0</v>
      </c>
      <c r="DC51" s="20">
        <f t="shared" si="137"/>
        <v>0</v>
      </c>
      <c r="DD51" s="20">
        <f t="shared" si="137"/>
        <v>0</v>
      </c>
      <c r="DE51" s="20">
        <f t="shared" si="41"/>
        <v>0</v>
      </c>
      <c r="DF51" s="19"/>
      <c r="DG51" s="19"/>
      <c r="DH51" s="20">
        <f t="shared" si="42"/>
        <v>0</v>
      </c>
      <c r="DI51" s="19"/>
      <c r="DJ51" s="19"/>
      <c r="DK51" s="20">
        <f t="shared" si="43"/>
        <v>0</v>
      </c>
      <c r="DL51" s="20">
        <f t="shared" si="138"/>
        <v>0</v>
      </c>
      <c r="DM51" s="20">
        <f t="shared" si="138"/>
        <v>0</v>
      </c>
      <c r="DN51" s="20">
        <f t="shared" si="45"/>
        <v>0</v>
      </c>
      <c r="DO51" s="19"/>
      <c r="DP51" s="19"/>
      <c r="DQ51" s="20">
        <f t="shared" si="46"/>
        <v>0</v>
      </c>
      <c r="DR51" s="19"/>
      <c r="DS51" s="19"/>
      <c r="DT51" s="20">
        <f t="shared" si="47"/>
        <v>0</v>
      </c>
      <c r="DU51" s="20">
        <f t="shared" si="139"/>
        <v>0</v>
      </c>
      <c r="DV51" s="20">
        <f t="shared" si="139"/>
        <v>0</v>
      </c>
      <c r="DW51" s="20">
        <f t="shared" si="49"/>
        <v>0</v>
      </c>
      <c r="DX51" s="20">
        <f t="shared" si="140"/>
        <v>0</v>
      </c>
      <c r="DY51" s="20">
        <f t="shared" si="140"/>
        <v>0</v>
      </c>
      <c r="DZ51" s="20">
        <f t="shared" si="51"/>
        <v>0</v>
      </c>
      <c r="EA51" s="19"/>
      <c r="EB51" s="19"/>
      <c r="EC51" s="20">
        <f t="shared" si="52"/>
        <v>0</v>
      </c>
      <c r="ED51" s="19"/>
      <c r="EE51" s="19"/>
      <c r="EF51" s="20">
        <f t="shared" si="53"/>
        <v>0</v>
      </c>
      <c r="EG51" s="19"/>
      <c r="EH51" s="19"/>
      <c r="EI51" s="20">
        <f t="shared" si="54"/>
        <v>0</v>
      </c>
      <c r="EJ51" s="19"/>
      <c r="EK51" s="19"/>
      <c r="EL51" s="20">
        <f t="shared" si="55"/>
        <v>0</v>
      </c>
      <c r="EM51" s="20">
        <f t="shared" si="141"/>
        <v>0</v>
      </c>
      <c r="EN51" s="20">
        <f t="shared" si="141"/>
        <v>0</v>
      </c>
      <c r="EO51" s="20">
        <f t="shared" si="57"/>
        <v>0</v>
      </c>
      <c r="EP51" s="19"/>
      <c r="EQ51" s="19"/>
      <c r="ER51" s="20">
        <f t="shared" si="58"/>
        <v>0</v>
      </c>
      <c r="ES51" s="19"/>
      <c r="ET51" s="19"/>
      <c r="EU51" s="20">
        <f t="shared" si="59"/>
        <v>0</v>
      </c>
      <c r="EV51" s="19"/>
      <c r="EW51" s="19"/>
      <c r="EX51" s="20">
        <f t="shared" si="60"/>
        <v>0</v>
      </c>
      <c r="EY51" s="19"/>
      <c r="EZ51" s="19"/>
      <c r="FA51" s="20">
        <f t="shared" si="61"/>
        <v>0</v>
      </c>
      <c r="FB51" s="20">
        <f t="shared" si="142"/>
        <v>0</v>
      </c>
      <c r="FC51" s="20">
        <f t="shared" si="142"/>
        <v>0</v>
      </c>
      <c r="FD51" s="20">
        <f t="shared" si="63"/>
        <v>0</v>
      </c>
      <c r="FE51" s="19"/>
      <c r="FF51" s="19"/>
      <c r="FG51" s="20">
        <f t="shared" si="64"/>
        <v>0</v>
      </c>
      <c r="FH51" s="19"/>
      <c r="FI51" s="19"/>
      <c r="FJ51" s="20">
        <f t="shared" si="65"/>
        <v>0</v>
      </c>
      <c r="FK51" s="19"/>
      <c r="FL51" s="19"/>
      <c r="FM51" s="20">
        <f t="shared" si="66"/>
        <v>0</v>
      </c>
      <c r="FN51" s="20">
        <f t="shared" si="143"/>
        <v>0</v>
      </c>
      <c r="FO51" s="20">
        <f t="shared" si="143"/>
        <v>0</v>
      </c>
      <c r="FP51" s="20">
        <f t="shared" si="68"/>
        <v>0</v>
      </c>
      <c r="FQ51" s="19"/>
      <c r="FR51" s="19"/>
      <c r="FS51" s="20">
        <f t="shared" si="69"/>
        <v>0</v>
      </c>
      <c r="FT51" s="19"/>
      <c r="FU51" s="19"/>
      <c r="FV51" s="20">
        <f t="shared" si="70"/>
        <v>0</v>
      </c>
      <c r="FW51" s="19"/>
      <c r="FX51" s="19"/>
      <c r="FY51" s="20">
        <f t="shared" si="71"/>
        <v>0</v>
      </c>
      <c r="FZ51" s="20">
        <f t="shared" si="144"/>
        <v>0</v>
      </c>
      <c r="GA51" s="20">
        <f t="shared" si="144"/>
        <v>0</v>
      </c>
      <c r="GB51" s="20">
        <f t="shared" si="73"/>
        <v>0</v>
      </c>
      <c r="GC51" s="19"/>
      <c r="GD51" s="19"/>
      <c r="GE51" s="20">
        <f t="shared" si="74"/>
        <v>0</v>
      </c>
      <c r="GF51" s="19"/>
      <c r="GG51" s="19"/>
      <c r="GH51" s="20">
        <f t="shared" si="75"/>
        <v>0</v>
      </c>
      <c r="GI51" s="19"/>
      <c r="GJ51" s="19"/>
      <c r="GK51" s="20">
        <f t="shared" si="76"/>
        <v>0</v>
      </c>
      <c r="GL51" s="19"/>
      <c r="GM51" s="19"/>
      <c r="GN51" s="20">
        <f t="shared" si="77"/>
        <v>0</v>
      </c>
      <c r="GO51" s="20">
        <f t="shared" si="145"/>
        <v>0</v>
      </c>
      <c r="GP51" s="20">
        <f t="shared" si="145"/>
        <v>0</v>
      </c>
      <c r="GQ51" s="20">
        <f t="shared" si="79"/>
        <v>0</v>
      </c>
      <c r="GR51" s="19"/>
      <c r="GS51" s="19"/>
      <c r="GT51" s="20">
        <f t="shared" si="80"/>
        <v>0</v>
      </c>
      <c r="GU51" s="19"/>
      <c r="GV51" s="19"/>
      <c r="GW51" s="20">
        <f t="shared" si="81"/>
        <v>0</v>
      </c>
      <c r="GX51" s="20">
        <f t="shared" si="146"/>
        <v>0</v>
      </c>
      <c r="GY51" s="20">
        <f t="shared" si="146"/>
        <v>0</v>
      </c>
      <c r="GZ51" s="20">
        <f t="shared" si="83"/>
        <v>0</v>
      </c>
      <c r="HA51" s="19"/>
      <c r="HB51" s="19"/>
      <c r="HC51" s="20">
        <f t="shared" si="84"/>
        <v>0</v>
      </c>
      <c r="HD51" s="19"/>
      <c r="HE51" s="19"/>
      <c r="HF51" s="20">
        <f t="shared" si="85"/>
        <v>0</v>
      </c>
      <c r="HG51" s="19"/>
      <c r="HH51" s="19"/>
      <c r="HI51" s="20">
        <f t="shared" si="86"/>
        <v>0</v>
      </c>
      <c r="HJ51" s="19"/>
      <c r="HK51" s="19"/>
      <c r="HL51" s="20">
        <f t="shared" si="87"/>
        <v>0</v>
      </c>
      <c r="HM51" s="20">
        <f t="shared" si="147"/>
        <v>0</v>
      </c>
      <c r="HN51" s="20">
        <f t="shared" si="147"/>
        <v>0</v>
      </c>
      <c r="HO51" s="20">
        <f t="shared" si="89"/>
        <v>0</v>
      </c>
      <c r="HP51" s="19"/>
      <c r="HQ51" s="19"/>
      <c r="HR51" s="20">
        <f t="shared" si="90"/>
        <v>0</v>
      </c>
      <c r="HS51" s="19"/>
      <c r="HT51" s="19"/>
      <c r="HU51" s="20">
        <f t="shared" si="91"/>
        <v>0</v>
      </c>
      <c r="HV51" s="19"/>
      <c r="HW51" s="19"/>
      <c r="HX51" s="20">
        <f t="shared" si="92"/>
        <v>0</v>
      </c>
      <c r="HY51" s="19"/>
      <c r="HZ51" s="19"/>
      <c r="IA51" s="20">
        <f t="shared" si="93"/>
        <v>0</v>
      </c>
      <c r="IB51" s="20">
        <f t="shared" si="148"/>
        <v>0</v>
      </c>
      <c r="IC51" s="20">
        <f t="shared" si="148"/>
        <v>0</v>
      </c>
      <c r="ID51" s="20">
        <f t="shared" si="95"/>
        <v>0</v>
      </c>
      <c r="IE51" s="20">
        <f t="shared" si="149"/>
        <v>0</v>
      </c>
      <c r="IF51" s="20">
        <f t="shared" si="149"/>
        <v>0</v>
      </c>
      <c r="IG51" s="20">
        <f t="shared" si="97"/>
        <v>0</v>
      </c>
      <c r="IH51" s="19"/>
      <c r="II51" s="19"/>
      <c r="IJ51" s="20">
        <f t="shared" si="98"/>
        <v>0</v>
      </c>
      <c r="IK51" s="19"/>
      <c r="IL51" s="19"/>
      <c r="IM51" s="20">
        <f t="shared" si="99"/>
        <v>0</v>
      </c>
      <c r="IN51" s="19"/>
      <c r="IO51" s="19"/>
      <c r="IP51" s="20">
        <f t="shared" si="100"/>
        <v>0</v>
      </c>
      <c r="IQ51" s="20">
        <f t="shared" si="150"/>
        <v>0</v>
      </c>
      <c r="IR51" s="20">
        <f t="shared" si="150"/>
        <v>0</v>
      </c>
      <c r="IS51" s="20">
        <f t="shared" si="102"/>
        <v>0</v>
      </c>
      <c r="IT51" s="20">
        <f t="shared" si="151"/>
        <v>0</v>
      </c>
      <c r="IU51" s="20">
        <f t="shared" si="151"/>
        <v>0</v>
      </c>
      <c r="IV51" s="20">
        <f t="shared" si="104"/>
        <v>0</v>
      </c>
      <c r="IW51" s="19"/>
      <c r="IX51" s="19"/>
      <c r="IY51" s="20">
        <f t="shared" si="105"/>
        <v>0</v>
      </c>
      <c r="IZ51" s="19"/>
      <c r="JA51" s="19"/>
      <c r="JB51" s="20">
        <f t="shared" si="106"/>
        <v>0</v>
      </c>
      <c r="JC51" s="19"/>
      <c r="JD51" s="19"/>
      <c r="JE51" s="20">
        <f t="shared" si="107"/>
        <v>0</v>
      </c>
      <c r="JF51" s="20">
        <f t="shared" si="152"/>
        <v>0</v>
      </c>
      <c r="JG51" s="20">
        <f t="shared" si="152"/>
        <v>0</v>
      </c>
      <c r="JH51" s="20">
        <f t="shared" si="109"/>
        <v>0</v>
      </c>
      <c r="JI51" s="19"/>
      <c r="JJ51" s="19"/>
      <c r="JK51" s="20">
        <f t="shared" si="110"/>
        <v>0</v>
      </c>
      <c r="JL51" s="19"/>
      <c r="JM51" s="19"/>
      <c r="JN51" s="20">
        <f t="shared" si="111"/>
        <v>0</v>
      </c>
      <c r="JO51" s="19"/>
      <c r="JP51" s="19"/>
      <c r="JQ51" s="20">
        <f t="shared" si="112"/>
        <v>0</v>
      </c>
      <c r="JR51" s="20">
        <f t="shared" si="153"/>
        <v>0</v>
      </c>
      <c r="JS51" s="20">
        <f t="shared" si="153"/>
        <v>0</v>
      </c>
      <c r="JT51" s="20">
        <f t="shared" si="114"/>
        <v>0</v>
      </c>
      <c r="JU51" s="19"/>
      <c r="JV51" s="19"/>
      <c r="JW51" s="20">
        <f t="shared" si="115"/>
        <v>0</v>
      </c>
      <c r="JX51" s="19"/>
      <c r="JY51" s="19"/>
      <c r="JZ51" s="20">
        <f t="shared" si="116"/>
        <v>0</v>
      </c>
      <c r="KA51" s="20">
        <f t="shared" si="154"/>
        <v>0</v>
      </c>
      <c r="KB51" s="20">
        <f t="shared" si="154"/>
        <v>0</v>
      </c>
      <c r="KC51" s="20">
        <f t="shared" si="118"/>
        <v>0</v>
      </c>
      <c r="KD51" s="19"/>
      <c r="KE51" s="19"/>
      <c r="KF51" s="20">
        <f t="shared" si="119"/>
        <v>0</v>
      </c>
      <c r="KG51" s="19"/>
      <c r="KH51" s="19"/>
      <c r="KI51" s="20">
        <f t="shared" si="120"/>
        <v>0</v>
      </c>
      <c r="KJ51" s="19"/>
      <c r="KK51" s="19"/>
      <c r="KL51" s="20">
        <f t="shared" si="121"/>
        <v>0</v>
      </c>
      <c r="KM51" s="19"/>
      <c r="KN51" s="19"/>
      <c r="KO51" s="20">
        <f t="shared" si="122"/>
        <v>0</v>
      </c>
      <c r="KP51" s="19"/>
      <c r="KQ51" s="19"/>
      <c r="KR51" s="20">
        <f t="shared" si="123"/>
        <v>0</v>
      </c>
      <c r="KS51" s="20">
        <f t="shared" si="155"/>
        <v>0</v>
      </c>
      <c r="KT51" s="20">
        <f t="shared" si="155"/>
        <v>0</v>
      </c>
      <c r="KU51" s="20">
        <f t="shared" si="125"/>
        <v>0</v>
      </c>
      <c r="KV51" s="20">
        <f t="shared" si="156"/>
        <v>0</v>
      </c>
      <c r="KW51" s="20">
        <f t="shared" si="156"/>
        <v>0</v>
      </c>
      <c r="KX51" s="20">
        <f t="shared" si="127"/>
        <v>0</v>
      </c>
      <c r="KY51" s="19"/>
      <c r="KZ51" s="19"/>
      <c r="LA51" s="20">
        <f t="shared" si="128"/>
        <v>0</v>
      </c>
      <c r="LB51" s="19"/>
      <c r="LC51" s="19"/>
      <c r="LD51" s="20">
        <f t="shared" si="129"/>
        <v>0</v>
      </c>
      <c r="LE51" s="20">
        <f t="shared" si="157"/>
        <v>0</v>
      </c>
      <c r="LF51" s="20">
        <f t="shared" si="157"/>
        <v>0</v>
      </c>
      <c r="LG51" s="20">
        <f t="shared" si="131"/>
        <v>0</v>
      </c>
    </row>
    <row r="52" spans="1:319" x14ac:dyDescent="0.3">
      <c r="A52" s="27" t="s">
        <v>157</v>
      </c>
      <c r="B52" s="19"/>
      <c r="C52" s="19"/>
      <c r="D52" s="20">
        <f t="shared" si="0"/>
        <v>0</v>
      </c>
      <c r="E52" s="19"/>
      <c r="F52" s="19"/>
      <c r="G52" s="20">
        <f t="shared" si="1"/>
        <v>0</v>
      </c>
      <c r="H52" s="19"/>
      <c r="I52" s="19"/>
      <c r="J52" s="20">
        <f t="shared" si="2"/>
        <v>0</v>
      </c>
      <c r="K52" s="19"/>
      <c r="L52" s="19"/>
      <c r="M52" s="20">
        <f t="shared" si="3"/>
        <v>0</v>
      </c>
      <c r="N52" s="19"/>
      <c r="O52" s="19"/>
      <c r="P52" s="20">
        <f t="shared" si="4"/>
        <v>0</v>
      </c>
      <c r="Q52" s="19"/>
      <c r="R52" s="19"/>
      <c r="S52" s="20">
        <f t="shared" si="5"/>
        <v>0</v>
      </c>
      <c r="T52" s="19"/>
      <c r="U52" s="19"/>
      <c r="V52" s="20">
        <f t="shared" si="6"/>
        <v>0</v>
      </c>
      <c r="W52" s="19"/>
      <c r="X52" s="19"/>
      <c r="Y52" s="20">
        <f t="shared" si="7"/>
        <v>0</v>
      </c>
      <c r="Z52" s="19"/>
      <c r="AA52" s="19"/>
      <c r="AB52" s="20">
        <f t="shared" si="8"/>
        <v>0</v>
      </c>
      <c r="AC52" s="19"/>
      <c r="AD52" s="19"/>
      <c r="AE52" s="20">
        <f t="shared" si="9"/>
        <v>0</v>
      </c>
      <c r="AF52" s="19"/>
      <c r="AG52" s="19"/>
      <c r="AH52" s="20">
        <f t="shared" si="10"/>
        <v>0</v>
      </c>
      <c r="AI52" s="19"/>
      <c r="AJ52" s="19"/>
      <c r="AK52" s="20">
        <f t="shared" si="11"/>
        <v>0</v>
      </c>
      <c r="AL52" s="20">
        <f t="shared" si="132"/>
        <v>0</v>
      </c>
      <c r="AM52" s="20">
        <f t="shared" si="132"/>
        <v>0</v>
      </c>
      <c r="AN52" s="20">
        <f t="shared" si="13"/>
        <v>0</v>
      </c>
      <c r="AO52" s="19"/>
      <c r="AP52" s="19"/>
      <c r="AQ52" s="20">
        <f t="shared" si="14"/>
        <v>0</v>
      </c>
      <c r="AR52" s="19"/>
      <c r="AS52" s="20">
        <f>0</f>
        <v>0</v>
      </c>
      <c r="AT52" s="20">
        <f t="shared" si="15"/>
        <v>0</v>
      </c>
      <c r="AU52" s="19"/>
      <c r="AV52" s="19"/>
      <c r="AW52" s="20">
        <f t="shared" si="16"/>
        <v>0</v>
      </c>
      <c r="AX52" s="19"/>
      <c r="AY52" s="19"/>
      <c r="AZ52" s="20">
        <f t="shared" si="17"/>
        <v>0</v>
      </c>
      <c r="BA52" s="19"/>
      <c r="BB52" s="19"/>
      <c r="BC52" s="20">
        <f t="shared" si="18"/>
        <v>0</v>
      </c>
      <c r="BD52" s="19"/>
      <c r="BE52" s="19"/>
      <c r="BF52" s="20">
        <f t="shared" si="19"/>
        <v>0</v>
      </c>
      <c r="BG52" s="20">
        <f t="shared" si="133"/>
        <v>0</v>
      </c>
      <c r="BH52" s="20">
        <f t="shared" si="133"/>
        <v>0</v>
      </c>
      <c r="BI52" s="20">
        <f t="shared" si="21"/>
        <v>0</v>
      </c>
      <c r="BJ52" s="19"/>
      <c r="BK52" s="19"/>
      <c r="BL52" s="20">
        <f t="shared" si="22"/>
        <v>0</v>
      </c>
      <c r="BM52" s="19"/>
      <c r="BN52" s="19"/>
      <c r="BO52" s="20">
        <f t="shared" si="23"/>
        <v>0</v>
      </c>
      <c r="BP52" s="19"/>
      <c r="BQ52" s="19"/>
      <c r="BR52" s="20">
        <f t="shared" si="24"/>
        <v>0</v>
      </c>
      <c r="BS52" s="19"/>
      <c r="BT52" s="19"/>
      <c r="BU52" s="20">
        <f t="shared" si="25"/>
        <v>0</v>
      </c>
      <c r="BV52" s="19"/>
      <c r="BW52" s="19"/>
      <c r="BX52" s="20">
        <f t="shared" si="26"/>
        <v>0</v>
      </c>
      <c r="BY52" s="19"/>
      <c r="BZ52" s="19"/>
      <c r="CA52" s="20">
        <f t="shared" si="27"/>
        <v>0</v>
      </c>
      <c r="CB52" s="20">
        <f t="shared" si="134"/>
        <v>0</v>
      </c>
      <c r="CC52" s="20">
        <f t="shared" si="134"/>
        <v>0</v>
      </c>
      <c r="CD52" s="20">
        <f t="shared" si="29"/>
        <v>0</v>
      </c>
      <c r="CE52" s="19"/>
      <c r="CF52" s="19"/>
      <c r="CG52" s="20">
        <f t="shared" si="30"/>
        <v>0</v>
      </c>
      <c r="CH52" s="19"/>
      <c r="CI52" s="19"/>
      <c r="CJ52" s="20">
        <f t="shared" si="31"/>
        <v>0</v>
      </c>
      <c r="CK52" s="19"/>
      <c r="CL52" s="19"/>
      <c r="CM52" s="20">
        <f t="shared" si="32"/>
        <v>0</v>
      </c>
      <c r="CN52" s="20">
        <f t="shared" si="135"/>
        <v>0</v>
      </c>
      <c r="CO52" s="20">
        <f t="shared" si="135"/>
        <v>0</v>
      </c>
      <c r="CP52" s="20">
        <f t="shared" si="34"/>
        <v>0</v>
      </c>
      <c r="CQ52" s="19"/>
      <c r="CR52" s="19"/>
      <c r="CS52" s="20">
        <f t="shared" si="35"/>
        <v>0</v>
      </c>
      <c r="CT52" s="19"/>
      <c r="CU52" s="19"/>
      <c r="CV52" s="20">
        <f t="shared" si="36"/>
        <v>0</v>
      </c>
      <c r="CW52" s="19"/>
      <c r="CX52" s="19"/>
      <c r="CY52" s="20">
        <f t="shared" si="37"/>
        <v>0</v>
      </c>
      <c r="CZ52" s="20">
        <f t="shared" si="136"/>
        <v>0</v>
      </c>
      <c r="DA52" s="20">
        <f t="shared" si="136"/>
        <v>0</v>
      </c>
      <c r="DB52" s="20">
        <f t="shared" si="39"/>
        <v>0</v>
      </c>
      <c r="DC52" s="20">
        <f t="shared" si="137"/>
        <v>0</v>
      </c>
      <c r="DD52" s="20">
        <f t="shared" si="137"/>
        <v>0</v>
      </c>
      <c r="DE52" s="20">
        <f t="shared" si="41"/>
        <v>0</v>
      </c>
      <c r="DF52" s="19"/>
      <c r="DG52" s="19"/>
      <c r="DH52" s="20">
        <f t="shared" si="42"/>
        <v>0</v>
      </c>
      <c r="DI52" s="19"/>
      <c r="DJ52" s="19"/>
      <c r="DK52" s="20">
        <f t="shared" si="43"/>
        <v>0</v>
      </c>
      <c r="DL52" s="20">
        <f t="shared" si="138"/>
        <v>0</v>
      </c>
      <c r="DM52" s="20">
        <f t="shared" si="138"/>
        <v>0</v>
      </c>
      <c r="DN52" s="20">
        <f t="shared" si="45"/>
        <v>0</v>
      </c>
      <c r="DO52" s="19"/>
      <c r="DP52" s="19"/>
      <c r="DQ52" s="20">
        <f t="shared" si="46"/>
        <v>0</v>
      </c>
      <c r="DR52" s="19"/>
      <c r="DS52" s="19"/>
      <c r="DT52" s="20">
        <f t="shared" si="47"/>
        <v>0</v>
      </c>
      <c r="DU52" s="20">
        <f t="shared" si="139"/>
        <v>0</v>
      </c>
      <c r="DV52" s="20">
        <f t="shared" si="139"/>
        <v>0</v>
      </c>
      <c r="DW52" s="20">
        <f t="shared" si="49"/>
        <v>0</v>
      </c>
      <c r="DX52" s="20">
        <f t="shared" si="140"/>
        <v>0</v>
      </c>
      <c r="DY52" s="20">
        <f t="shared" si="140"/>
        <v>0</v>
      </c>
      <c r="DZ52" s="20">
        <f t="shared" si="51"/>
        <v>0</v>
      </c>
      <c r="EA52" s="19"/>
      <c r="EB52" s="19"/>
      <c r="EC52" s="20">
        <f t="shared" si="52"/>
        <v>0</v>
      </c>
      <c r="ED52" s="19"/>
      <c r="EE52" s="19"/>
      <c r="EF52" s="20">
        <f t="shared" si="53"/>
        <v>0</v>
      </c>
      <c r="EG52" s="19"/>
      <c r="EH52" s="19"/>
      <c r="EI52" s="20">
        <f t="shared" si="54"/>
        <v>0</v>
      </c>
      <c r="EJ52" s="19"/>
      <c r="EK52" s="19"/>
      <c r="EL52" s="20">
        <f t="shared" si="55"/>
        <v>0</v>
      </c>
      <c r="EM52" s="20">
        <f t="shared" si="141"/>
        <v>0</v>
      </c>
      <c r="EN52" s="20">
        <f t="shared" si="141"/>
        <v>0</v>
      </c>
      <c r="EO52" s="20">
        <f t="shared" si="57"/>
        <v>0</v>
      </c>
      <c r="EP52" s="19"/>
      <c r="EQ52" s="19"/>
      <c r="ER52" s="20">
        <f t="shared" si="58"/>
        <v>0</v>
      </c>
      <c r="ES52" s="19"/>
      <c r="ET52" s="19"/>
      <c r="EU52" s="20">
        <f t="shared" si="59"/>
        <v>0</v>
      </c>
      <c r="EV52" s="19"/>
      <c r="EW52" s="19"/>
      <c r="EX52" s="20">
        <f t="shared" si="60"/>
        <v>0</v>
      </c>
      <c r="EY52" s="19"/>
      <c r="EZ52" s="19"/>
      <c r="FA52" s="20">
        <f t="shared" si="61"/>
        <v>0</v>
      </c>
      <c r="FB52" s="20">
        <f t="shared" si="142"/>
        <v>0</v>
      </c>
      <c r="FC52" s="20">
        <f t="shared" si="142"/>
        <v>0</v>
      </c>
      <c r="FD52" s="20">
        <f t="shared" si="63"/>
        <v>0</v>
      </c>
      <c r="FE52" s="19"/>
      <c r="FF52" s="19"/>
      <c r="FG52" s="20">
        <f t="shared" si="64"/>
        <v>0</v>
      </c>
      <c r="FH52" s="19"/>
      <c r="FI52" s="19"/>
      <c r="FJ52" s="20">
        <f t="shared" si="65"/>
        <v>0</v>
      </c>
      <c r="FK52" s="19"/>
      <c r="FL52" s="19"/>
      <c r="FM52" s="20">
        <f t="shared" si="66"/>
        <v>0</v>
      </c>
      <c r="FN52" s="20">
        <f t="shared" si="143"/>
        <v>0</v>
      </c>
      <c r="FO52" s="20">
        <f t="shared" si="143"/>
        <v>0</v>
      </c>
      <c r="FP52" s="20">
        <f t="shared" si="68"/>
        <v>0</v>
      </c>
      <c r="FQ52" s="19"/>
      <c r="FR52" s="19"/>
      <c r="FS52" s="20">
        <f t="shared" si="69"/>
        <v>0</v>
      </c>
      <c r="FT52" s="19"/>
      <c r="FU52" s="19"/>
      <c r="FV52" s="20">
        <f t="shared" si="70"/>
        <v>0</v>
      </c>
      <c r="FW52" s="19"/>
      <c r="FX52" s="19"/>
      <c r="FY52" s="20">
        <f t="shared" si="71"/>
        <v>0</v>
      </c>
      <c r="FZ52" s="20">
        <f t="shared" si="144"/>
        <v>0</v>
      </c>
      <c r="GA52" s="20">
        <f t="shared" si="144"/>
        <v>0</v>
      </c>
      <c r="GB52" s="20">
        <f t="shared" si="73"/>
        <v>0</v>
      </c>
      <c r="GC52" s="19"/>
      <c r="GD52" s="19"/>
      <c r="GE52" s="20">
        <f t="shared" si="74"/>
        <v>0</v>
      </c>
      <c r="GF52" s="19"/>
      <c r="GG52" s="19"/>
      <c r="GH52" s="20">
        <f t="shared" si="75"/>
        <v>0</v>
      </c>
      <c r="GI52" s="19"/>
      <c r="GJ52" s="19"/>
      <c r="GK52" s="20">
        <f t="shared" si="76"/>
        <v>0</v>
      </c>
      <c r="GL52" s="19"/>
      <c r="GM52" s="19"/>
      <c r="GN52" s="20">
        <f t="shared" si="77"/>
        <v>0</v>
      </c>
      <c r="GO52" s="20">
        <f t="shared" si="145"/>
        <v>0</v>
      </c>
      <c r="GP52" s="20">
        <f t="shared" si="145"/>
        <v>0</v>
      </c>
      <c r="GQ52" s="20">
        <f t="shared" si="79"/>
        <v>0</v>
      </c>
      <c r="GR52" s="19"/>
      <c r="GS52" s="19"/>
      <c r="GT52" s="20">
        <f t="shared" si="80"/>
        <v>0</v>
      </c>
      <c r="GU52" s="19"/>
      <c r="GV52" s="19"/>
      <c r="GW52" s="20">
        <f t="shared" si="81"/>
        <v>0</v>
      </c>
      <c r="GX52" s="20">
        <f t="shared" si="146"/>
        <v>0</v>
      </c>
      <c r="GY52" s="20">
        <f t="shared" si="146"/>
        <v>0</v>
      </c>
      <c r="GZ52" s="20">
        <f t="shared" si="83"/>
        <v>0</v>
      </c>
      <c r="HA52" s="19"/>
      <c r="HB52" s="19"/>
      <c r="HC52" s="20">
        <f t="shared" si="84"/>
        <v>0</v>
      </c>
      <c r="HD52" s="19"/>
      <c r="HE52" s="19"/>
      <c r="HF52" s="20">
        <f t="shared" si="85"/>
        <v>0</v>
      </c>
      <c r="HG52" s="19"/>
      <c r="HH52" s="19"/>
      <c r="HI52" s="20">
        <f t="shared" si="86"/>
        <v>0</v>
      </c>
      <c r="HJ52" s="19"/>
      <c r="HK52" s="19"/>
      <c r="HL52" s="20">
        <f t="shared" si="87"/>
        <v>0</v>
      </c>
      <c r="HM52" s="20">
        <f t="shared" si="147"/>
        <v>0</v>
      </c>
      <c r="HN52" s="20">
        <f t="shared" si="147"/>
        <v>0</v>
      </c>
      <c r="HO52" s="20">
        <f t="shared" si="89"/>
        <v>0</v>
      </c>
      <c r="HP52" s="19"/>
      <c r="HQ52" s="19"/>
      <c r="HR52" s="20">
        <f t="shared" si="90"/>
        <v>0</v>
      </c>
      <c r="HS52" s="19"/>
      <c r="HT52" s="19"/>
      <c r="HU52" s="20">
        <f t="shared" si="91"/>
        <v>0</v>
      </c>
      <c r="HV52" s="19"/>
      <c r="HW52" s="19"/>
      <c r="HX52" s="20">
        <f t="shared" si="92"/>
        <v>0</v>
      </c>
      <c r="HY52" s="19"/>
      <c r="HZ52" s="19"/>
      <c r="IA52" s="20">
        <f t="shared" si="93"/>
        <v>0</v>
      </c>
      <c r="IB52" s="20">
        <f t="shared" si="148"/>
        <v>0</v>
      </c>
      <c r="IC52" s="20">
        <f t="shared" si="148"/>
        <v>0</v>
      </c>
      <c r="ID52" s="20">
        <f t="shared" si="95"/>
        <v>0</v>
      </c>
      <c r="IE52" s="20">
        <f t="shared" si="149"/>
        <v>0</v>
      </c>
      <c r="IF52" s="20">
        <f t="shared" si="149"/>
        <v>0</v>
      </c>
      <c r="IG52" s="20">
        <f t="shared" si="97"/>
        <v>0</v>
      </c>
      <c r="IH52" s="19"/>
      <c r="II52" s="19"/>
      <c r="IJ52" s="20">
        <f t="shared" si="98"/>
        <v>0</v>
      </c>
      <c r="IK52" s="19"/>
      <c r="IL52" s="19"/>
      <c r="IM52" s="20">
        <f t="shared" si="99"/>
        <v>0</v>
      </c>
      <c r="IN52" s="19"/>
      <c r="IO52" s="19"/>
      <c r="IP52" s="20">
        <f t="shared" si="100"/>
        <v>0</v>
      </c>
      <c r="IQ52" s="20">
        <f t="shared" si="150"/>
        <v>0</v>
      </c>
      <c r="IR52" s="20">
        <f t="shared" si="150"/>
        <v>0</v>
      </c>
      <c r="IS52" s="20">
        <f t="shared" si="102"/>
        <v>0</v>
      </c>
      <c r="IT52" s="20">
        <f t="shared" si="151"/>
        <v>0</v>
      </c>
      <c r="IU52" s="20">
        <f t="shared" si="151"/>
        <v>0</v>
      </c>
      <c r="IV52" s="20">
        <f t="shared" si="104"/>
        <v>0</v>
      </c>
      <c r="IW52" s="19"/>
      <c r="IX52" s="19"/>
      <c r="IY52" s="20">
        <f t="shared" si="105"/>
        <v>0</v>
      </c>
      <c r="IZ52" s="19"/>
      <c r="JA52" s="19"/>
      <c r="JB52" s="20">
        <f t="shared" si="106"/>
        <v>0</v>
      </c>
      <c r="JC52" s="19"/>
      <c r="JD52" s="19"/>
      <c r="JE52" s="20">
        <f t="shared" si="107"/>
        <v>0</v>
      </c>
      <c r="JF52" s="20">
        <f t="shared" si="152"/>
        <v>0</v>
      </c>
      <c r="JG52" s="20">
        <f t="shared" si="152"/>
        <v>0</v>
      </c>
      <c r="JH52" s="20">
        <f t="shared" si="109"/>
        <v>0</v>
      </c>
      <c r="JI52" s="19"/>
      <c r="JJ52" s="19"/>
      <c r="JK52" s="20">
        <f t="shared" si="110"/>
        <v>0</v>
      </c>
      <c r="JL52" s="19"/>
      <c r="JM52" s="19"/>
      <c r="JN52" s="20">
        <f t="shared" si="111"/>
        <v>0</v>
      </c>
      <c r="JO52" s="19"/>
      <c r="JP52" s="19"/>
      <c r="JQ52" s="20">
        <f t="shared" si="112"/>
        <v>0</v>
      </c>
      <c r="JR52" s="20">
        <f t="shared" si="153"/>
        <v>0</v>
      </c>
      <c r="JS52" s="20">
        <f t="shared" si="153"/>
        <v>0</v>
      </c>
      <c r="JT52" s="20">
        <f t="shared" si="114"/>
        <v>0</v>
      </c>
      <c r="JU52" s="19"/>
      <c r="JV52" s="19"/>
      <c r="JW52" s="20">
        <f t="shared" si="115"/>
        <v>0</v>
      </c>
      <c r="JX52" s="19"/>
      <c r="JY52" s="19"/>
      <c r="JZ52" s="20">
        <f t="shared" si="116"/>
        <v>0</v>
      </c>
      <c r="KA52" s="20">
        <f t="shared" si="154"/>
        <v>0</v>
      </c>
      <c r="KB52" s="20">
        <f t="shared" si="154"/>
        <v>0</v>
      </c>
      <c r="KC52" s="20">
        <f t="shared" si="118"/>
        <v>0</v>
      </c>
      <c r="KD52" s="19"/>
      <c r="KE52" s="19"/>
      <c r="KF52" s="20">
        <f t="shared" si="119"/>
        <v>0</v>
      </c>
      <c r="KG52" s="19"/>
      <c r="KH52" s="19"/>
      <c r="KI52" s="20">
        <f t="shared" si="120"/>
        <v>0</v>
      </c>
      <c r="KJ52" s="19"/>
      <c r="KK52" s="19"/>
      <c r="KL52" s="20">
        <f t="shared" si="121"/>
        <v>0</v>
      </c>
      <c r="KM52" s="19"/>
      <c r="KN52" s="19"/>
      <c r="KO52" s="20">
        <f t="shared" si="122"/>
        <v>0</v>
      </c>
      <c r="KP52" s="19"/>
      <c r="KQ52" s="19"/>
      <c r="KR52" s="20">
        <f t="shared" si="123"/>
        <v>0</v>
      </c>
      <c r="KS52" s="20">
        <f t="shared" si="155"/>
        <v>0</v>
      </c>
      <c r="KT52" s="20">
        <f t="shared" si="155"/>
        <v>0</v>
      </c>
      <c r="KU52" s="20">
        <f t="shared" si="125"/>
        <v>0</v>
      </c>
      <c r="KV52" s="20">
        <f t="shared" si="156"/>
        <v>0</v>
      </c>
      <c r="KW52" s="20">
        <f t="shared" si="156"/>
        <v>0</v>
      </c>
      <c r="KX52" s="20">
        <f t="shared" si="127"/>
        <v>0</v>
      </c>
      <c r="KY52" s="19"/>
      <c r="KZ52" s="19"/>
      <c r="LA52" s="20">
        <f t="shared" si="128"/>
        <v>0</v>
      </c>
      <c r="LB52" s="19"/>
      <c r="LC52" s="19"/>
      <c r="LD52" s="20">
        <f t="shared" si="129"/>
        <v>0</v>
      </c>
      <c r="LE52" s="20">
        <f t="shared" si="157"/>
        <v>0</v>
      </c>
      <c r="LF52" s="20">
        <f t="shared" si="157"/>
        <v>0</v>
      </c>
      <c r="LG52" s="20">
        <f t="shared" si="131"/>
        <v>0</v>
      </c>
    </row>
    <row r="53" spans="1:319" x14ac:dyDescent="0.3">
      <c r="A53" s="27" t="s">
        <v>159</v>
      </c>
      <c r="B53" s="19"/>
      <c r="C53" s="19"/>
      <c r="D53" s="20">
        <f t="shared" si="0"/>
        <v>0</v>
      </c>
      <c r="E53" s="19"/>
      <c r="F53" s="19"/>
      <c r="G53" s="20">
        <f t="shared" si="1"/>
        <v>0</v>
      </c>
      <c r="H53" s="19"/>
      <c r="I53" s="19"/>
      <c r="J53" s="20">
        <f t="shared" si="2"/>
        <v>0</v>
      </c>
      <c r="K53" s="19"/>
      <c r="L53" s="19"/>
      <c r="M53" s="20">
        <f t="shared" si="3"/>
        <v>0</v>
      </c>
      <c r="N53" s="19"/>
      <c r="O53" s="19"/>
      <c r="P53" s="20">
        <f t="shared" si="4"/>
        <v>0</v>
      </c>
      <c r="Q53" s="19"/>
      <c r="R53" s="19"/>
      <c r="S53" s="20">
        <f t="shared" si="5"/>
        <v>0</v>
      </c>
      <c r="T53" s="19"/>
      <c r="U53" s="19"/>
      <c r="V53" s="20">
        <f t="shared" si="6"/>
        <v>0</v>
      </c>
      <c r="W53" s="19"/>
      <c r="X53" s="19"/>
      <c r="Y53" s="20">
        <f t="shared" si="7"/>
        <v>0</v>
      </c>
      <c r="Z53" s="19"/>
      <c r="AA53" s="19"/>
      <c r="AB53" s="20">
        <f t="shared" si="8"/>
        <v>0</v>
      </c>
      <c r="AC53" s="19"/>
      <c r="AD53" s="19"/>
      <c r="AE53" s="20">
        <f t="shared" si="9"/>
        <v>0</v>
      </c>
      <c r="AF53" s="19"/>
      <c r="AG53" s="19"/>
      <c r="AH53" s="20">
        <f t="shared" si="10"/>
        <v>0</v>
      </c>
      <c r="AI53" s="19"/>
      <c r="AJ53" s="19"/>
      <c r="AK53" s="20">
        <f t="shared" si="11"/>
        <v>0</v>
      </c>
      <c r="AL53" s="20">
        <f t="shared" si="132"/>
        <v>0</v>
      </c>
      <c r="AM53" s="20">
        <f t="shared" si="132"/>
        <v>0</v>
      </c>
      <c r="AN53" s="20">
        <f t="shared" si="13"/>
        <v>0</v>
      </c>
      <c r="AO53" s="19"/>
      <c r="AP53" s="19"/>
      <c r="AQ53" s="20">
        <f t="shared" si="14"/>
        <v>0</v>
      </c>
      <c r="AR53" s="19"/>
      <c r="AS53" s="19"/>
      <c r="AT53" s="20">
        <f t="shared" si="15"/>
        <v>0</v>
      </c>
      <c r="AU53" s="19"/>
      <c r="AV53" s="19"/>
      <c r="AW53" s="20">
        <f t="shared" si="16"/>
        <v>0</v>
      </c>
      <c r="AX53" s="19"/>
      <c r="AY53" s="19"/>
      <c r="AZ53" s="20">
        <f t="shared" si="17"/>
        <v>0</v>
      </c>
      <c r="BA53" s="19"/>
      <c r="BB53" s="19"/>
      <c r="BC53" s="20">
        <f t="shared" si="18"/>
        <v>0</v>
      </c>
      <c r="BD53" s="19"/>
      <c r="BE53" s="19"/>
      <c r="BF53" s="20">
        <f t="shared" si="19"/>
        <v>0</v>
      </c>
      <c r="BG53" s="20">
        <f t="shared" si="133"/>
        <v>0</v>
      </c>
      <c r="BH53" s="20">
        <f t="shared" si="133"/>
        <v>0</v>
      </c>
      <c r="BI53" s="20">
        <f t="shared" si="21"/>
        <v>0</v>
      </c>
      <c r="BJ53" s="19"/>
      <c r="BK53" s="19"/>
      <c r="BL53" s="20">
        <f t="shared" si="22"/>
        <v>0</v>
      </c>
      <c r="BM53" s="19"/>
      <c r="BN53" s="19"/>
      <c r="BO53" s="20">
        <f t="shared" si="23"/>
        <v>0</v>
      </c>
      <c r="BP53" s="19"/>
      <c r="BQ53" s="19"/>
      <c r="BR53" s="20">
        <f t="shared" si="24"/>
        <v>0</v>
      </c>
      <c r="BS53" s="19"/>
      <c r="BT53" s="19"/>
      <c r="BU53" s="20">
        <f t="shared" si="25"/>
        <v>0</v>
      </c>
      <c r="BV53" s="19"/>
      <c r="BW53" s="19"/>
      <c r="BX53" s="20">
        <f t="shared" si="26"/>
        <v>0</v>
      </c>
      <c r="BY53" s="19"/>
      <c r="BZ53" s="19"/>
      <c r="CA53" s="20">
        <f t="shared" si="27"/>
        <v>0</v>
      </c>
      <c r="CB53" s="20">
        <f t="shared" si="134"/>
        <v>0</v>
      </c>
      <c r="CC53" s="20">
        <f t="shared" si="134"/>
        <v>0</v>
      </c>
      <c r="CD53" s="20">
        <f t="shared" si="29"/>
        <v>0</v>
      </c>
      <c r="CE53" s="19"/>
      <c r="CF53" s="19"/>
      <c r="CG53" s="20">
        <f t="shared" si="30"/>
        <v>0</v>
      </c>
      <c r="CH53" s="19"/>
      <c r="CI53" s="19"/>
      <c r="CJ53" s="20">
        <f t="shared" si="31"/>
        <v>0</v>
      </c>
      <c r="CK53" s="19"/>
      <c r="CL53" s="19"/>
      <c r="CM53" s="20">
        <f t="shared" si="32"/>
        <v>0</v>
      </c>
      <c r="CN53" s="20">
        <f t="shared" si="135"/>
        <v>0</v>
      </c>
      <c r="CO53" s="20">
        <f t="shared" si="135"/>
        <v>0</v>
      </c>
      <c r="CP53" s="20">
        <f t="shared" si="34"/>
        <v>0</v>
      </c>
      <c r="CQ53" s="19"/>
      <c r="CR53" s="19"/>
      <c r="CS53" s="20">
        <f t="shared" si="35"/>
        <v>0</v>
      </c>
      <c r="CT53" s="19"/>
      <c r="CU53" s="19"/>
      <c r="CV53" s="20">
        <f t="shared" si="36"/>
        <v>0</v>
      </c>
      <c r="CW53" s="19"/>
      <c r="CX53" s="19"/>
      <c r="CY53" s="20">
        <f t="shared" si="37"/>
        <v>0</v>
      </c>
      <c r="CZ53" s="20">
        <f t="shared" si="136"/>
        <v>0</v>
      </c>
      <c r="DA53" s="20">
        <f t="shared" si="136"/>
        <v>0</v>
      </c>
      <c r="DB53" s="20">
        <f t="shared" si="39"/>
        <v>0</v>
      </c>
      <c r="DC53" s="20">
        <f t="shared" si="137"/>
        <v>0</v>
      </c>
      <c r="DD53" s="20">
        <f t="shared" si="137"/>
        <v>0</v>
      </c>
      <c r="DE53" s="20">
        <f t="shared" si="41"/>
        <v>0</v>
      </c>
      <c r="DF53" s="19"/>
      <c r="DG53" s="19"/>
      <c r="DH53" s="20">
        <f t="shared" si="42"/>
        <v>0</v>
      </c>
      <c r="DI53" s="19"/>
      <c r="DJ53" s="19"/>
      <c r="DK53" s="20">
        <f t="shared" si="43"/>
        <v>0</v>
      </c>
      <c r="DL53" s="20">
        <f t="shared" si="138"/>
        <v>0</v>
      </c>
      <c r="DM53" s="20">
        <f t="shared" si="138"/>
        <v>0</v>
      </c>
      <c r="DN53" s="20">
        <f t="shared" si="45"/>
        <v>0</v>
      </c>
      <c r="DO53" s="19"/>
      <c r="DP53" s="19"/>
      <c r="DQ53" s="20">
        <f t="shared" si="46"/>
        <v>0</v>
      </c>
      <c r="DR53" s="19"/>
      <c r="DS53" s="19"/>
      <c r="DT53" s="20">
        <f t="shared" si="47"/>
        <v>0</v>
      </c>
      <c r="DU53" s="20">
        <f t="shared" si="139"/>
        <v>0</v>
      </c>
      <c r="DV53" s="20">
        <f t="shared" si="139"/>
        <v>0</v>
      </c>
      <c r="DW53" s="20">
        <f t="shared" si="49"/>
        <v>0</v>
      </c>
      <c r="DX53" s="20">
        <f t="shared" si="140"/>
        <v>0</v>
      </c>
      <c r="DY53" s="20">
        <f t="shared" si="140"/>
        <v>0</v>
      </c>
      <c r="DZ53" s="20">
        <f t="shared" si="51"/>
        <v>0</v>
      </c>
      <c r="EA53" s="19"/>
      <c r="EB53" s="19"/>
      <c r="EC53" s="20">
        <f t="shared" si="52"/>
        <v>0</v>
      </c>
      <c r="ED53" s="19"/>
      <c r="EE53" s="19"/>
      <c r="EF53" s="20">
        <f t="shared" si="53"/>
        <v>0</v>
      </c>
      <c r="EG53" s="19"/>
      <c r="EH53" s="19"/>
      <c r="EI53" s="20">
        <f t="shared" si="54"/>
        <v>0</v>
      </c>
      <c r="EJ53" s="19"/>
      <c r="EK53" s="19"/>
      <c r="EL53" s="20">
        <f t="shared" si="55"/>
        <v>0</v>
      </c>
      <c r="EM53" s="20">
        <f t="shared" si="141"/>
        <v>0</v>
      </c>
      <c r="EN53" s="20">
        <f t="shared" si="141"/>
        <v>0</v>
      </c>
      <c r="EO53" s="20">
        <f t="shared" si="57"/>
        <v>0</v>
      </c>
      <c r="EP53" s="19"/>
      <c r="EQ53" s="19"/>
      <c r="ER53" s="20">
        <f t="shared" si="58"/>
        <v>0</v>
      </c>
      <c r="ES53" s="19"/>
      <c r="ET53" s="19"/>
      <c r="EU53" s="20">
        <f t="shared" si="59"/>
        <v>0</v>
      </c>
      <c r="EV53" s="19"/>
      <c r="EW53" s="19"/>
      <c r="EX53" s="20">
        <f t="shared" si="60"/>
        <v>0</v>
      </c>
      <c r="EY53" s="19"/>
      <c r="EZ53" s="19"/>
      <c r="FA53" s="20">
        <f t="shared" si="61"/>
        <v>0</v>
      </c>
      <c r="FB53" s="20">
        <f t="shared" si="142"/>
        <v>0</v>
      </c>
      <c r="FC53" s="20">
        <f t="shared" si="142"/>
        <v>0</v>
      </c>
      <c r="FD53" s="20">
        <f t="shared" si="63"/>
        <v>0</v>
      </c>
      <c r="FE53" s="19"/>
      <c r="FF53" s="19"/>
      <c r="FG53" s="20">
        <f t="shared" si="64"/>
        <v>0</v>
      </c>
      <c r="FH53" s="19"/>
      <c r="FI53" s="19"/>
      <c r="FJ53" s="20">
        <f t="shared" si="65"/>
        <v>0</v>
      </c>
      <c r="FK53" s="19"/>
      <c r="FL53" s="19"/>
      <c r="FM53" s="20">
        <f t="shared" si="66"/>
        <v>0</v>
      </c>
      <c r="FN53" s="20">
        <f t="shared" si="143"/>
        <v>0</v>
      </c>
      <c r="FO53" s="20">
        <f t="shared" si="143"/>
        <v>0</v>
      </c>
      <c r="FP53" s="20">
        <f t="shared" si="68"/>
        <v>0</v>
      </c>
      <c r="FQ53" s="19"/>
      <c r="FR53" s="19"/>
      <c r="FS53" s="20">
        <f t="shared" si="69"/>
        <v>0</v>
      </c>
      <c r="FT53" s="19"/>
      <c r="FU53" s="19"/>
      <c r="FV53" s="20">
        <f t="shared" si="70"/>
        <v>0</v>
      </c>
      <c r="FW53" s="19"/>
      <c r="FX53" s="19"/>
      <c r="FY53" s="20">
        <f t="shared" si="71"/>
        <v>0</v>
      </c>
      <c r="FZ53" s="20">
        <f t="shared" si="144"/>
        <v>0</v>
      </c>
      <c r="GA53" s="20">
        <f t="shared" si="144"/>
        <v>0</v>
      </c>
      <c r="GB53" s="20">
        <f t="shared" si="73"/>
        <v>0</v>
      </c>
      <c r="GC53" s="19"/>
      <c r="GD53" s="19"/>
      <c r="GE53" s="20">
        <f t="shared" si="74"/>
        <v>0</v>
      </c>
      <c r="GF53" s="19"/>
      <c r="GG53" s="19"/>
      <c r="GH53" s="20">
        <f t="shared" si="75"/>
        <v>0</v>
      </c>
      <c r="GI53" s="19"/>
      <c r="GJ53" s="19"/>
      <c r="GK53" s="20">
        <f t="shared" si="76"/>
        <v>0</v>
      </c>
      <c r="GL53" s="19"/>
      <c r="GM53" s="19"/>
      <c r="GN53" s="20">
        <f t="shared" si="77"/>
        <v>0</v>
      </c>
      <c r="GO53" s="20">
        <f t="shared" si="145"/>
        <v>0</v>
      </c>
      <c r="GP53" s="20">
        <f t="shared" si="145"/>
        <v>0</v>
      </c>
      <c r="GQ53" s="20">
        <f t="shared" si="79"/>
        <v>0</v>
      </c>
      <c r="GR53" s="19"/>
      <c r="GS53" s="19"/>
      <c r="GT53" s="20">
        <f t="shared" si="80"/>
        <v>0</v>
      </c>
      <c r="GU53" s="19"/>
      <c r="GV53" s="19"/>
      <c r="GW53" s="20">
        <f t="shared" si="81"/>
        <v>0</v>
      </c>
      <c r="GX53" s="20">
        <f t="shared" si="146"/>
        <v>0</v>
      </c>
      <c r="GY53" s="20">
        <f t="shared" si="146"/>
        <v>0</v>
      </c>
      <c r="GZ53" s="20">
        <f t="shared" si="83"/>
        <v>0</v>
      </c>
      <c r="HA53" s="19"/>
      <c r="HB53" s="19"/>
      <c r="HC53" s="20">
        <f t="shared" si="84"/>
        <v>0</v>
      </c>
      <c r="HD53" s="19"/>
      <c r="HE53" s="19"/>
      <c r="HF53" s="20">
        <f t="shared" si="85"/>
        <v>0</v>
      </c>
      <c r="HG53" s="19"/>
      <c r="HH53" s="19"/>
      <c r="HI53" s="20">
        <f t="shared" si="86"/>
        <v>0</v>
      </c>
      <c r="HJ53" s="19"/>
      <c r="HK53" s="19"/>
      <c r="HL53" s="20">
        <f t="shared" si="87"/>
        <v>0</v>
      </c>
      <c r="HM53" s="20">
        <f t="shared" si="147"/>
        <v>0</v>
      </c>
      <c r="HN53" s="20">
        <f t="shared" si="147"/>
        <v>0</v>
      </c>
      <c r="HO53" s="20">
        <f t="shared" si="89"/>
        <v>0</v>
      </c>
      <c r="HP53" s="19"/>
      <c r="HQ53" s="19"/>
      <c r="HR53" s="20">
        <f t="shared" si="90"/>
        <v>0</v>
      </c>
      <c r="HS53" s="19"/>
      <c r="HT53" s="19"/>
      <c r="HU53" s="20">
        <f t="shared" si="91"/>
        <v>0</v>
      </c>
      <c r="HV53" s="19"/>
      <c r="HW53" s="19"/>
      <c r="HX53" s="20">
        <f t="shared" si="92"/>
        <v>0</v>
      </c>
      <c r="HY53" s="19"/>
      <c r="HZ53" s="19"/>
      <c r="IA53" s="20">
        <f t="shared" si="93"/>
        <v>0</v>
      </c>
      <c r="IB53" s="20">
        <f t="shared" si="148"/>
        <v>0</v>
      </c>
      <c r="IC53" s="20">
        <f t="shared" si="148"/>
        <v>0</v>
      </c>
      <c r="ID53" s="20">
        <f t="shared" si="95"/>
        <v>0</v>
      </c>
      <c r="IE53" s="20">
        <f t="shared" si="149"/>
        <v>0</v>
      </c>
      <c r="IF53" s="20">
        <f t="shared" si="149"/>
        <v>0</v>
      </c>
      <c r="IG53" s="20">
        <f t="shared" si="97"/>
        <v>0</v>
      </c>
      <c r="IH53" s="19"/>
      <c r="II53" s="19"/>
      <c r="IJ53" s="20">
        <f t="shared" si="98"/>
        <v>0</v>
      </c>
      <c r="IK53" s="19"/>
      <c r="IL53" s="19"/>
      <c r="IM53" s="20">
        <f t="shared" si="99"/>
        <v>0</v>
      </c>
      <c r="IN53" s="19"/>
      <c r="IO53" s="19"/>
      <c r="IP53" s="20">
        <f t="shared" si="100"/>
        <v>0</v>
      </c>
      <c r="IQ53" s="20">
        <f t="shared" si="150"/>
        <v>0</v>
      </c>
      <c r="IR53" s="20">
        <f t="shared" si="150"/>
        <v>0</v>
      </c>
      <c r="IS53" s="20">
        <f t="shared" si="102"/>
        <v>0</v>
      </c>
      <c r="IT53" s="20">
        <f t="shared" si="151"/>
        <v>0</v>
      </c>
      <c r="IU53" s="20">
        <f t="shared" si="151"/>
        <v>0</v>
      </c>
      <c r="IV53" s="20">
        <f t="shared" si="104"/>
        <v>0</v>
      </c>
      <c r="IW53" s="19"/>
      <c r="IX53" s="19"/>
      <c r="IY53" s="20">
        <f t="shared" si="105"/>
        <v>0</v>
      </c>
      <c r="IZ53" s="19"/>
      <c r="JA53" s="19"/>
      <c r="JB53" s="20">
        <f t="shared" si="106"/>
        <v>0</v>
      </c>
      <c r="JC53" s="19"/>
      <c r="JD53" s="19"/>
      <c r="JE53" s="20">
        <f t="shared" si="107"/>
        <v>0</v>
      </c>
      <c r="JF53" s="20">
        <f t="shared" si="152"/>
        <v>0</v>
      </c>
      <c r="JG53" s="20">
        <f t="shared" si="152"/>
        <v>0</v>
      </c>
      <c r="JH53" s="20">
        <f t="shared" si="109"/>
        <v>0</v>
      </c>
      <c r="JI53" s="19"/>
      <c r="JJ53" s="19"/>
      <c r="JK53" s="20">
        <f t="shared" si="110"/>
        <v>0</v>
      </c>
      <c r="JL53" s="19"/>
      <c r="JM53" s="19"/>
      <c r="JN53" s="20">
        <f t="shared" si="111"/>
        <v>0</v>
      </c>
      <c r="JO53" s="19"/>
      <c r="JP53" s="19"/>
      <c r="JQ53" s="20">
        <f t="shared" si="112"/>
        <v>0</v>
      </c>
      <c r="JR53" s="20">
        <f t="shared" si="153"/>
        <v>0</v>
      </c>
      <c r="JS53" s="20">
        <f t="shared" si="153"/>
        <v>0</v>
      </c>
      <c r="JT53" s="20">
        <f t="shared" si="114"/>
        <v>0</v>
      </c>
      <c r="JU53" s="19"/>
      <c r="JV53" s="19"/>
      <c r="JW53" s="20">
        <f t="shared" si="115"/>
        <v>0</v>
      </c>
      <c r="JX53" s="19"/>
      <c r="JY53" s="19"/>
      <c r="JZ53" s="20">
        <f t="shared" si="116"/>
        <v>0</v>
      </c>
      <c r="KA53" s="20">
        <f t="shared" si="154"/>
        <v>0</v>
      </c>
      <c r="KB53" s="20">
        <f t="shared" si="154"/>
        <v>0</v>
      </c>
      <c r="KC53" s="20">
        <f t="shared" si="118"/>
        <v>0</v>
      </c>
      <c r="KD53" s="20">
        <f>65.04</f>
        <v>65.040000000000006</v>
      </c>
      <c r="KE53" s="20">
        <f>6250</f>
        <v>6250</v>
      </c>
      <c r="KF53" s="20">
        <f t="shared" si="119"/>
        <v>-6184.96</v>
      </c>
      <c r="KG53" s="19"/>
      <c r="KH53" s="19"/>
      <c r="KI53" s="20">
        <f t="shared" si="120"/>
        <v>0</v>
      </c>
      <c r="KJ53" s="19"/>
      <c r="KK53" s="19"/>
      <c r="KL53" s="20">
        <f t="shared" si="121"/>
        <v>0</v>
      </c>
      <c r="KM53" s="19"/>
      <c r="KN53" s="19"/>
      <c r="KO53" s="20">
        <f t="shared" si="122"/>
        <v>0</v>
      </c>
      <c r="KP53" s="19"/>
      <c r="KQ53" s="19"/>
      <c r="KR53" s="20">
        <f t="shared" si="123"/>
        <v>0</v>
      </c>
      <c r="KS53" s="20">
        <f t="shared" si="155"/>
        <v>0</v>
      </c>
      <c r="KT53" s="20">
        <f t="shared" si="155"/>
        <v>0</v>
      </c>
      <c r="KU53" s="20">
        <f t="shared" si="125"/>
        <v>0</v>
      </c>
      <c r="KV53" s="20">
        <f t="shared" si="156"/>
        <v>65.040000000000006</v>
      </c>
      <c r="KW53" s="20">
        <f t="shared" si="156"/>
        <v>6250</v>
      </c>
      <c r="KX53" s="20">
        <f t="shared" si="127"/>
        <v>-6184.96</v>
      </c>
      <c r="KY53" s="19"/>
      <c r="KZ53" s="19"/>
      <c r="LA53" s="20">
        <f t="shared" si="128"/>
        <v>0</v>
      </c>
      <c r="LB53" s="19"/>
      <c r="LC53" s="19"/>
      <c r="LD53" s="20">
        <f t="shared" si="129"/>
        <v>0</v>
      </c>
      <c r="LE53" s="20">
        <f t="shared" si="157"/>
        <v>65.040000000000006</v>
      </c>
      <c r="LF53" s="20">
        <f t="shared" si="157"/>
        <v>6250</v>
      </c>
      <c r="LG53" s="20">
        <f t="shared" si="131"/>
        <v>-6184.96</v>
      </c>
    </row>
    <row r="54" spans="1:319" x14ac:dyDescent="0.3">
      <c r="A54" s="27" t="s">
        <v>160</v>
      </c>
      <c r="B54" s="19"/>
      <c r="C54" s="19"/>
      <c r="D54" s="20">
        <f t="shared" si="0"/>
        <v>0</v>
      </c>
      <c r="E54" s="19"/>
      <c r="F54" s="19"/>
      <c r="G54" s="20">
        <f t="shared" si="1"/>
        <v>0</v>
      </c>
      <c r="H54" s="19"/>
      <c r="I54" s="19"/>
      <c r="J54" s="20">
        <f t="shared" si="2"/>
        <v>0</v>
      </c>
      <c r="K54" s="19"/>
      <c r="L54" s="19"/>
      <c r="M54" s="20">
        <f t="shared" si="3"/>
        <v>0</v>
      </c>
      <c r="N54" s="19"/>
      <c r="O54" s="19"/>
      <c r="P54" s="20">
        <f t="shared" si="4"/>
        <v>0</v>
      </c>
      <c r="Q54" s="19"/>
      <c r="R54" s="19"/>
      <c r="S54" s="20">
        <f t="shared" si="5"/>
        <v>0</v>
      </c>
      <c r="T54" s="19"/>
      <c r="U54" s="19"/>
      <c r="V54" s="20">
        <f t="shared" si="6"/>
        <v>0</v>
      </c>
      <c r="W54" s="19"/>
      <c r="X54" s="19"/>
      <c r="Y54" s="20">
        <f t="shared" si="7"/>
        <v>0</v>
      </c>
      <c r="Z54" s="19"/>
      <c r="AA54" s="19"/>
      <c r="AB54" s="20">
        <f t="shared" si="8"/>
        <v>0</v>
      </c>
      <c r="AC54" s="19"/>
      <c r="AD54" s="19"/>
      <c r="AE54" s="20">
        <f t="shared" si="9"/>
        <v>0</v>
      </c>
      <c r="AF54" s="19"/>
      <c r="AG54" s="19"/>
      <c r="AH54" s="20">
        <f t="shared" si="10"/>
        <v>0</v>
      </c>
      <c r="AI54" s="19"/>
      <c r="AJ54" s="19"/>
      <c r="AK54" s="20">
        <f t="shared" si="11"/>
        <v>0</v>
      </c>
      <c r="AL54" s="20">
        <f t="shared" si="132"/>
        <v>0</v>
      </c>
      <c r="AM54" s="20">
        <f t="shared" si="132"/>
        <v>0</v>
      </c>
      <c r="AN54" s="20">
        <f t="shared" si="13"/>
        <v>0</v>
      </c>
      <c r="AO54" s="19"/>
      <c r="AP54" s="19"/>
      <c r="AQ54" s="20">
        <f t="shared" si="14"/>
        <v>0</v>
      </c>
      <c r="AR54" s="19"/>
      <c r="AS54" s="19"/>
      <c r="AT54" s="20">
        <f t="shared" si="15"/>
        <v>0</v>
      </c>
      <c r="AU54" s="19"/>
      <c r="AV54" s="19"/>
      <c r="AW54" s="20">
        <f t="shared" si="16"/>
        <v>0</v>
      </c>
      <c r="AX54" s="19"/>
      <c r="AY54" s="19"/>
      <c r="AZ54" s="20">
        <f t="shared" si="17"/>
        <v>0</v>
      </c>
      <c r="BA54" s="19"/>
      <c r="BB54" s="19"/>
      <c r="BC54" s="20">
        <f t="shared" si="18"/>
        <v>0</v>
      </c>
      <c r="BD54" s="19"/>
      <c r="BE54" s="19"/>
      <c r="BF54" s="20">
        <f t="shared" si="19"/>
        <v>0</v>
      </c>
      <c r="BG54" s="20">
        <f t="shared" si="133"/>
        <v>0</v>
      </c>
      <c r="BH54" s="20">
        <f t="shared" si="133"/>
        <v>0</v>
      </c>
      <c r="BI54" s="20">
        <f t="shared" si="21"/>
        <v>0</v>
      </c>
      <c r="BJ54" s="19"/>
      <c r="BK54" s="19"/>
      <c r="BL54" s="20">
        <f t="shared" si="22"/>
        <v>0</v>
      </c>
      <c r="BM54" s="19"/>
      <c r="BN54" s="19"/>
      <c r="BO54" s="20">
        <f t="shared" si="23"/>
        <v>0</v>
      </c>
      <c r="BP54" s="19"/>
      <c r="BQ54" s="19"/>
      <c r="BR54" s="20">
        <f t="shared" si="24"/>
        <v>0</v>
      </c>
      <c r="BS54" s="19"/>
      <c r="BT54" s="19"/>
      <c r="BU54" s="20">
        <f t="shared" si="25"/>
        <v>0</v>
      </c>
      <c r="BV54" s="19"/>
      <c r="BW54" s="19"/>
      <c r="BX54" s="20">
        <f t="shared" si="26"/>
        <v>0</v>
      </c>
      <c r="BY54" s="19"/>
      <c r="BZ54" s="19"/>
      <c r="CA54" s="20">
        <f t="shared" si="27"/>
        <v>0</v>
      </c>
      <c r="CB54" s="20">
        <f t="shared" si="134"/>
        <v>0</v>
      </c>
      <c r="CC54" s="20">
        <f t="shared" si="134"/>
        <v>0</v>
      </c>
      <c r="CD54" s="20">
        <f t="shared" si="29"/>
        <v>0</v>
      </c>
      <c r="CE54" s="19"/>
      <c r="CF54" s="19"/>
      <c r="CG54" s="20">
        <f t="shared" si="30"/>
        <v>0</v>
      </c>
      <c r="CH54" s="19"/>
      <c r="CI54" s="19"/>
      <c r="CJ54" s="20">
        <f t="shared" si="31"/>
        <v>0</v>
      </c>
      <c r="CK54" s="19"/>
      <c r="CL54" s="19"/>
      <c r="CM54" s="20">
        <f t="shared" si="32"/>
        <v>0</v>
      </c>
      <c r="CN54" s="20">
        <f t="shared" si="135"/>
        <v>0</v>
      </c>
      <c r="CO54" s="20">
        <f t="shared" si="135"/>
        <v>0</v>
      </c>
      <c r="CP54" s="20">
        <f t="shared" si="34"/>
        <v>0</v>
      </c>
      <c r="CQ54" s="19"/>
      <c r="CR54" s="19"/>
      <c r="CS54" s="20">
        <f t="shared" si="35"/>
        <v>0</v>
      </c>
      <c r="CT54" s="19"/>
      <c r="CU54" s="19"/>
      <c r="CV54" s="20">
        <f t="shared" si="36"/>
        <v>0</v>
      </c>
      <c r="CW54" s="19"/>
      <c r="CX54" s="19"/>
      <c r="CY54" s="20">
        <f t="shared" si="37"/>
        <v>0</v>
      </c>
      <c r="CZ54" s="20">
        <f t="shared" si="136"/>
        <v>0</v>
      </c>
      <c r="DA54" s="20">
        <f t="shared" si="136"/>
        <v>0</v>
      </c>
      <c r="DB54" s="20">
        <f t="shared" si="39"/>
        <v>0</v>
      </c>
      <c r="DC54" s="20">
        <f t="shared" si="137"/>
        <v>0</v>
      </c>
      <c r="DD54" s="20">
        <f t="shared" si="137"/>
        <v>0</v>
      </c>
      <c r="DE54" s="20">
        <f t="shared" si="41"/>
        <v>0</v>
      </c>
      <c r="DF54" s="19"/>
      <c r="DG54" s="19"/>
      <c r="DH54" s="20">
        <f t="shared" si="42"/>
        <v>0</v>
      </c>
      <c r="DI54" s="19"/>
      <c r="DJ54" s="19"/>
      <c r="DK54" s="20">
        <f t="shared" si="43"/>
        <v>0</v>
      </c>
      <c r="DL54" s="20">
        <f t="shared" si="138"/>
        <v>0</v>
      </c>
      <c r="DM54" s="20">
        <f t="shared" si="138"/>
        <v>0</v>
      </c>
      <c r="DN54" s="20">
        <f t="shared" si="45"/>
        <v>0</v>
      </c>
      <c r="DO54" s="19"/>
      <c r="DP54" s="19"/>
      <c r="DQ54" s="20">
        <f t="shared" si="46"/>
        <v>0</v>
      </c>
      <c r="DR54" s="19"/>
      <c r="DS54" s="19"/>
      <c r="DT54" s="20">
        <f t="shared" si="47"/>
        <v>0</v>
      </c>
      <c r="DU54" s="20">
        <f t="shared" si="139"/>
        <v>0</v>
      </c>
      <c r="DV54" s="20">
        <f t="shared" si="139"/>
        <v>0</v>
      </c>
      <c r="DW54" s="20">
        <f t="shared" si="49"/>
        <v>0</v>
      </c>
      <c r="DX54" s="20">
        <f t="shared" si="140"/>
        <v>0</v>
      </c>
      <c r="DY54" s="20">
        <f t="shared" si="140"/>
        <v>0</v>
      </c>
      <c r="DZ54" s="20">
        <f t="shared" si="51"/>
        <v>0</v>
      </c>
      <c r="EA54" s="19"/>
      <c r="EB54" s="19"/>
      <c r="EC54" s="20">
        <f t="shared" si="52"/>
        <v>0</v>
      </c>
      <c r="ED54" s="19"/>
      <c r="EE54" s="19"/>
      <c r="EF54" s="20">
        <f t="shared" si="53"/>
        <v>0</v>
      </c>
      <c r="EG54" s="19"/>
      <c r="EH54" s="19"/>
      <c r="EI54" s="20">
        <f t="shared" si="54"/>
        <v>0</v>
      </c>
      <c r="EJ54" s="19"/>
      <c r="EK54" s="19"/>
      <c r="EL54" s="20">
        <f t="shared" si="55"/>
        <v>0</v>
      </c>
      <c r="EM54" s="20">
        <f t="shared" si="141"/>
        <v>0</v>
      </c>
      <c r="EN54" s="20">
        <f t="shared" si="141"/>
        <v>0</v>
      </c>
      <c r="EO54" s="20">
        <f t="shared" si="57"/>
        <v>0</v>
      </c>
      <c r="EP54" s="19"/>
      <c r="EQ54" s="19"/>
      <c r="ER54" s="20">
        <f t="shared" si="58"/>
        <v>0</v>
      </c>
      <c r="ES54" s="19"/>
      <c r="ET54" s="19"/>
      <c r="EU54" s="20">
        <f t="shared" si="59"/>
        <v>0</v>
      </c>
      <c r="EV54" s="19"/>
      <c r="EW54" s="19"/>
      <c r="EX54" s="20">
        <f t="shared" si="60"/>
        <v>0</v>
      </c>
      <c r="EY54" s="19"/>
      <c r="EZ54" s="19"/>
      <c r="FA54" s="20">
        <f t="shared" si="61"/>
        <v>0</v>
      </c>
      <c r="FB54" s="20">
        <f t="shared" si="142"/>
        <v>0</v>
      </c>
      <c r="FC54" s="20">
        <f t="shared" si="142"/>
        <v>0</v>
      </c>
      <c r="FD54" s="20">
        <f t="shared" si="63"/>
        <v>0</v>
      </c>
      <c r="FE54" s="19"/>
      <c r="FF54" s="19"/>
      <c r="FG54" s="20">
        <f t="shared" si="64"/>
        <v>0</v>
      </c>
      <c r="FH54" s="19"/>
      <c r="FI54" s="19"/>
      <c r="FJ54" s="20">
        <f t="shared" si="65"/>
        <v>0</v>
      </c>
      <c r="FK54" s="19"/>
      <c r="FL54" s="19"/>
      <c r="FM54" s="20">
        <f t="shared" si="66"/>
        <v>0</v>
      </c>
      <c r="FN54" s="20">
        <f t="shared" si="143"/>
        <v>0</v>
      </c>
      <c r="FO54" s="20">
        <f t="shared" si="143"/>
        <v>0</v>
      </c>
      <c r="FP54" s="20">
        <f t="shared" si="68"/>
        <v>0</v>
      </c>
      <c r="FQ54" s="19"/>
      <c r="FR54" s="19"/>
      <c r="FS54" s="20">
        <f t="shared" si="69"/>
        <v>0</v>
      </c>
      <c r="FT54" s="19"/>
      <c r="FU54" s="19"/>
      <c r="FV54" s="20">
        <f t="shared" si="70"/>
        <v>0</v>
      </c>
      <c r="FW54" s="19"/>
      <c r="FX54" s="19"/>
      <c r="FY54" s="20">
        <f t="shared" si="71"/>
        <v>0</v>
      </c>
      <c r="FZ54" s="20">
        <f t="shared" si="144"/>
        <v>0</v>
      </c>
      <c r="GA54" s="20">
        <f t="shared" si="144"/>
        <v>0</v>
      </c>
      <c r="GB54" s="20">
        <f t="shared" si="73"/>
        <v>0</v>
      </c>
      <c r="GC54" s="19"/>
      <c r="GD54" s="19"/>
      <c r="GE54" s="20">
        <f t="shared" si="74"/>
        <v>0</v>
      </c>
      <c r="GF54" s="19"/>
      <c r="GG54" s="19"/>
      <c r="GH54" s="20">
        <f t="shared" si="75"/>
        <v>0</v>
      </c>
      <c r="GI54" s="19"/>
      <c r="GJ54" s="19"/>
      <c r="GK54" s="20">
        <f t="shared" si="76"/>
        <v>0</v>
      </c>
      <c r="GL54" s="19"/>
      <c r="GM54" s="19"/>
      <c r="GN54" s="20">
        <f t="shared" si="77"/>
        <v>0</v>
      </c>
      <c r="GO54" s="20">
        <f t="shared" si="145"/>
        <v>0</v>
      </c>
      <c r="GP54" s="20">
        <f t="shared" si="145"/>
        <v>0</v>
      </c>
      <c r="GQ54" s="20">
        <f t="shared" si="79"/>
        <v>0</v>
      </c>
      <c r="GR54" s="19"/>
      <c r="GS54" s="19"/>
      <c r="GT54" s="20">
        <f t="shared" si="80"/>
        <v>0</v>
      </c>
      <c r="GU54" s="19"/>
      <c r="GV54" s="19"/>
      <c r="GW54" s="20">
        <f t="shared" si="81"/>
        <v>0</v>
      </c>
      <c r="GX54" s="20">
        <f t="shared" si="146"/>
        <v>0</v>
      </c>
      <c r="GY54" s="20">
        <f t="shared" si="146"/>
        <v>0</v>
      </c>
      <c r="GZ54" s="20">
        <f t="shared" si="83"/>
        <v>0</v>
      </c>
      <c r="HA54" s="19"/>
      <c r="HB54" s="19"/>
      <c r="HC54" s="20">
        <f t="shared" si="84"/>
        <v>0</v>
      </c>
      <c r="HD54" s="19"/>
      <c r="HE54" s="19"/>
      <c r="HF54" s="20">
        <f t="shared" si="85"/>
        <v>0</v>
      </c>
      <c r="HG54" s="19"/>
      <c r="HH54" s="19"/>
      <c r="HI54" s="20">
        <f t="shared" si="86"/>
        <v>0</v>
      </c>
      <c r="HJ54" s="19"/>
      <c r="HK54" s="19"/>
      <c r="HL54" s="20">
        <f t="shared" si="87"/>
        <v>0</v>
      </c>
      <c r="HM54" s="20">
        <f t="shared" si="147"/>
        <v>0</v>
      </c>
      <c r="HN54" s="20">
        <f t="shared" si="147"/>
        <v>0</v>
      </c>
      <c r="HO54" s="20">
        <f t="shared" si="89"/>
        <v>0</v>
      </c>
      <c r="HP54" s="19"/>
      <c r="HQ54" s="19"/>
      <c r="HR54" s="20">
        <f t="shared" si="90"/>
        <v>0</v>
      </c>
      <c r="HS54" s="19"/>
      <c r="HT54" s="19"/>
      <c r="HU54" s="20">
        <f t="shared" si="91"/>
        <v>0</v>
      </c>
      <c r="HV54" s="19"/>
      <c r="HW54" s="19"/>
      <c r="HX54" s="20">
        <f t="shared" si="92"/>
        <v>0</v>
      </c>
      <c r="HY54" s="19"/>
      <c r="HZ54" s="19"/>
      <c r="IA54" s="20">
        <f t="shared" si="93"/>
        <v>0</v>
      </c>
      <c r="IB54" s="20">
        <f t="shared" si="148"/>
        <v>0</v>
      </c>
      <c r="IC54" s="20">
        <f t="shared" si="148"/>
        <v>0</v>
      </c>
      <c r="ID54" s="20">
        <f t="shared" si="95"/>
        <v>0</v>
      </c>
      <c r="IE54" s="20">
        <f t="shared" si="149"/>
        <v>0</v>
      </c>
      <c r="IF54" s="20">
        <f t="shared" si="149"/>
        <v>0</v>
      </c>
      <c r="IG54" s="20">
        <f t="shared" si="97"/>
        <v>0</v>
      </c>
      <c r="IH54" s="19"/>
      <c r="II54" s="19"/>
      <c r="IJ54" s="20">
        <f t="shared" si="98"/>
        <v>0</v>
      </c>
      <c r="IK54" s="19"/>
      <c r="IL54" s="19"/>
      <c r="IM54" s="20">
        <f t="shared" si="99"/>
        <v>0</v>
      </c>
      <c r="IN54" s="19"/>
      <c r="IO54" s="19"/>
      <c r="IP54" s="20">
        <f t="shared" si="100"/>
        <v>0</v>
      </c>
      <c r="IQ54" s="20">
        <f t="shared" si="150"/>
        <v>0</v>
      </c>
      <c r="IR54" s="20">
        <f t="shared" si="150"/>
        <v>0</v>
      </c>
      <c r="IS54" s="20">
        <f t="shared" si="102"/>
        <v>0</v>
      </c>
      <c r="IT54" s="20">
        <f t="shared" si="151"/>
        <v>0</v>
      </c>
      <c r="IU54" s="20">
        <f t="shared" si="151"/>
        <v>0</v>
      </c>
      <c r="IV54" s="20">
        <f t="shared" si="104"/>
        <v>0</v>
      </c>
      <c r="IW54" s="19"/>
      <c r="IX54" s="19"/>
      <c r="IY54" s="20">
        <f t="shared" si="105"/>
        <v>0</v>
      </c>
      <c r="IZ54" s="19"/>
      <c r="JA54" s="19"/>
      <c r="JB54" s="20">
        <f t="shared" si="106"/>
        <v>0</v>
      </c>
      <c r="JC54" s="19"/>
      <c r="JD54" s="19"/>
      <c r="JE54" s="20">
        <f t="shared" si="107"/>
        <v>0</v>
      </c>
      <c r="JF54" s="20">
        <f t="shared" si="152"/>
        <v>0</v>
      </c>
      <c r="JG54" s="20">
        <f t="shared" si="152"/>
        <v>0</v>
      </c>
      <c r="JH54" s="20">
        <f t="shared" si="109"/>
        <v>0</v>
      </c>
      <c r="JI54" s="19"/>
      <c r="JJ54" s="19"/>
      <c r="JK54" s="20">
        <f t="shared" si="110"/>
        <v>0</v>
      </c>
      <c r="JL54" s="19"/>
      <c r="JM54" s="19"/>
      <c r="JN54" s="20">
        <f t="shared" si="111"/>
        <v>0</v>
      </c>
      <c r="JO54" s="19"/>
      <c r="JP54" s="19"/>
      <c r="JQ54" s="20">
        <f t="shared" si="112"/>
        <v>0</v>
      </c>
      <c r="JR54" s="20">
        <f t="shared" si="153"/>
        <v>0</v>
      </c>
      <c r="JS54" s="20">
        <f t="shared" si="153"/>
        <v>0</v>
      </c>
      <c r="JT54" s="20">
        <f t="shared" si="114"/>
        <v>0</v>
      </c>
      <c r="JU54" s="19"/>
      <c r="JV54" s="19"/>
      <c r="JW54" s="20">
        <f t="shared" si="115"/>
        <v>0</v>
      </c>
      <c r="JX54" s="19"/>
      <c r="JY54" s="19"/>
      <c r="JZ54" s="20">
        <f t="shared" si="116"/>
        <v>0</v>
      </c>
      <c r="KA54" s="20">
        <f t="shared" si="154"/>
        <v>0</v>
      </c>
      <c r="KB54" s="20">
        <f t="shared" si="154"/>
        <v>0</v>
      </c>
      <c r="KC54" s="20">
        <f t="shared" si="118"/>
        <v>0</v>
      </c>
      <c r="KD54" s="19"/>
      <c r="KE54" s="20">
        <f>50</f>
        <v>50</v>
      </c>
      <c r="KF54" s="20">
        <f t="shared" si="119"/>
        <v>-50</v>
      </c>
      <c r="KG54" s="19"/>
      <c r="KH54" s="19"/>
      <c r="KI54" s="20">
        <f t="shared" si="120"/>
        <v>0</v>
      </c>
      <c r="KJ54" s="19"/>
      <c r="KK54" s="19"/>
      <c r="KL54" s="20">
        <f t="shared" si="121"/>
        <v>0</v>
      </c>
      <c r="KM54" s="19"/>
      <c r="KN54" s="19"/>
      <c r="KO54" s="20">
        <f t="shared" si="122"/>
        <v>0</v>
      </c>
      <c r="KP54" s="19"/>
      <c r="KQ54" s="19"/>
      <c r="KR54" s="20">
        <f t="shared" si="123"/>
        <v>0</v>
      </c>
      <c r="KS54" s="20">
        <f t="shared" si="155"/>
        <v>0</v>
      </c>
      <c r="KT54" s="20">
        <f t="shared" si="155"/>
        <v>0</v>
      </c>
      <c r="KU54" s="20">
        <f t="shared" si="125"/>
        <v>0</v>
      </c>
      <c r="KV54" s="20">
        <f t="shared" si="156"/>
        <v>0</v>
      </c>
      <c r="KW54" s="20">
        <f t="shared" si="156"/>
        <v>50</v>
      </c>
      <c r="KX54" s="20">
        <f t="shared" si="127"/>
        <v>-50</v>
      </c>
      <c r="KY54" s="19"/>
      <c r="KZ54" s="19"/>
      <c r="LA54" s="20">
        <f t="shared" si="128"/>
        <v>0</v>
      </c>
      <c r="LB54" s="19"/>
      <c r="LC54" s="19"/>
      <c r="LD54" s="20">
        <f t="shared" si="129"/>
        <v>0</v>
      </c>
      <c r="LE54" s="20">
        <f t="shared" si="157"/>
        <v>0</v>
      </c>
      <c r="LF54" s="20">
        <f t="shared" si="157"/>
        <v>50</v>
      </c>
      <c r="LG54" s="20">
        <f t="shared" si="131"/>
        <v>-50</v>
      </c>
    </row>
    <row r="55" spans="1:319" x14ac:dyDescent="0.3">
      <c r="A55" s="27" t="s">
        <v>161</v>
      </c>
      <c r="B55" s="22">
        <f>(((B51)+(B52))+(B53))+(B54)</f>
        <v>0</v>
      </c>
      <c r="C55" s="22">
        <f>(((C51)+(C52))+(C53))+(C54)</f>
        <v>0</v>
      </c>
      <c r="D55" s="22">
        <f t="shared" si="0"/>
        <v>0</v>
      </c>
      <c r="E55" s="22">
        <f>(((E51)+(E52))+(E53))+(E54)</f>
        <v>0</v>
      </c>
      <c r="F55" s="22">
        <f>(((F51)+(F52))+(F53))+(F54)</f>
        <v>0</v>
      </c>
      <c r="G55" s="22">
        <f t="shared" si="1"/>
        <v>0</v>
      </c>
      <c r="H55" s="22">
        <f>(((H51)+(H52))+(H53))+(H54)</f>
        <v>0</v>
      </c>
      <c r="I55" s="22">
        <f>(((I51)+(I52))+(I53))+(I54)</f>
        <v>0</v>
      </c>
      <c r="J55" s="22">
        <f t="shared" si="2"/>
        <v>0</v>
      </c>
      <c r="K55" s="22">
        <f>(((K51)+(K52))+(K53))+(K54)</f>
        <v>0</v>
      </c>
      <c r="L55" s="22">
        <f>(((L51)+(L52))+(L53))+(L54)</f>
        <v>0</v>
      </c>
      <c r="M55" s="22">
        <f t="shared" si="3"/>
        <v>0</v>
      </c>
      <c r="N55" s="22">
        <f>(((N51)+(N52))+(N53))+(N54)</f>
        <v>0</v>
      </c>
      <c r="O55" s="22">
        <f>(((O51)+(O52))+(O53))+(O54)</f>
        <v>0</v>
      </c>
      <c r="P55" s="22">
        <f t="shared" si="4"/>
        <v>0</v>
      </c>
      <c r="Q55" s="22">
        <f>(((Q51)+(Q52))+(Q53))+(Q54)</f>
        <v>0</v>
      </c>
      <c r="R55" s="22">
        <f>(((R51)+(R52))+(R53))+(R54)</f>
        <v>0</v>
      </c>
      <c r="S55" s="22">
        <f t="shared" si="5"/>
        <v>0</v>
      </c>
      <c r="T55" s="22">
        <f>(((T51)+(T52))+(T53))+(T54)</f>
        <v>0</v>
      </c>
      <c r="U55" s="22">
        <f>(((U51)+(U52))+(U53))+(U54)</f>
        <v>0</v>
      </c>
      <c r="V55" s="22">
        <f t="shared" si="6"/>
        <v>0</v>
      </c>
      <c r="W55" s="22">
        <f>(((W51)+(W52))+(W53))+(W54)</f>
        <v>0</v>
      </c>
      <c r="X55" s="22">
        <f>(((X51)+(X52))+(X53))+(X54)</f>
        <v>0</v>
      </c>
      <c r="Y55" s="22">
        <f t="shared" si="7"/>
        <v>0</v>
      </c>
      <c r="Z55" s="22">
        <f>(((Z51)+(Z52))+(Z53))+(Z54)</f>
        <v>0</v>
      </c>
      <c r="AA55" s="22">
        <f>(((AA51)+(AA52))+(AA53))+(AA54)</f>
        <v>0</v>
      </c>
      <c r="AB55" s="22">
        <f t="shared" si="8"/>
        <v>0</v>
      </c>
      <c r="AC55" s="22">
        <f>(((AC51)+(AC52))+(AC53))+(AC54)</f>
        <v>0</v>
      </c>
      <c r="AD55" s="22">
        <f>(((AD51)+(AD52))+(AD53))+(AD54)</f>
        <v>0</v>
      </c>
      <c r="AE55" s="22">
        <f t="shared" si="9"/>
        <v>0</v>
      </c>
      <c r="AF55" s="22">
        <f>(((AF51)+(AF52))+(AF53))+(AF54)</f>
        <v>0</v>
      </c>
      <c r="AG55" s="22">
        <f>(((AG51)+(AG52))+(AG53))+(AG54)</f>
        <v>0</v>
      </c>
      <c r="AH55" s="22">
        <f t="shared" si="10"/>
        <v>0</v>
      </c>
      <c r="AI55" s="22">
        <f>(((AI51)+(AI52))+(AI53))+(AI54)</f>
        <v>0</v>
      </c>
      <c r="AJ55" s="22">
        <f>(((AJ51)+(AJ52))+(AJ53))+(AJ54)</f>
        <v>0</v>
      </c>
      <c r="AK55" s="22">
        <f t="shared" si="11"/>
        <v>0</v>
      </c>
      <c r="AL55" s="22">
        <f t="shared" si="132"/>
        <v>0</v>
      </c>
      <c r="AM55" s="22">
        <f t="shared" si="132"/>
        <v>0</v>
      </c>
      <c r="AN55" s="22">
        <f t="shared" si="13"/>
        <v>0</v>
      </c>
      <c r="AO55" s="22">
        <f>(((AO51)+(AO52))+(AO53))+(AO54)</f>
        <v>0</v>
      </c>
      <c r="AP55" s="22">
        <f>(((AP51)+(AP52))+(AP53))+(AP54)</f>
        <v>0</v>
      </c>
      <c r="AQ55" s="22">
        <f t="shared" si="14"/>
        <v>0</v>
      </c>
      <c r="AR55" s="22">
        <f>(((AR51)+(AR52))+(AR53))+(AR54)</f>
        <v>0</v>
      </c>
      <c r="AS55" s="22">
        <f>(((AS51)+(AS52))+(AS53))+(AS54)</f>
        <v>0</v>
      </c>
      <c r="AT55" s="22">
        <f t="shared" si="15"/>
        <v>0</v>
      </c>
      <c r="AU55" s="22">
        <f>(((AU51)+(AU52))+(AU53))+(AU54)</f>
        <v>0</v>
      </c>
      <c r="AV55" s="22">
        <f>(((AV51)+(AV52))+(AV53))+(AV54)</f>
        <v>0</v>
      </c>
      <c r="AW55" s="22">
        <f t="shared" si="16"/>
        <v>0</v>
      </c>
      <c r="AX55" s="22">
        <f>(((AX51)+(AX52))+(AX53))+(AX54)</f>
        <v>0</v>
      </c>
      <c r="AY55" s="22">
        <f>(((AY51)+(AY52))+(AY53))+(AY54)</f>
        <v>0</v>
      </c>
      <c r="AZ55" s="22">
        <f t="shared" si="17"/>
        <v>0</v>
      </c>
      <c r="BA55" s="22">
        <f>(((BA51)+(BA52))+(BA53))+(BA54)</f>
        <v>0</v>
      </c>
      <c r="BB55" s="22">
        <f>(((BB51)+(BB52))+(BB53))+(BB54)</f>
        <v>0</v>
      </c>
      <c r="BC55" s="22">
        <f t="shared" si="18"/>
        <v>0</v>
      </c>
      <c r="BD55" s="22">
        <f>(((BD51)+(BD52))+(BD53))+(BD54)</f>
        <v>0</v>
      </c>
      <c r="BE55" s="22">
        <f>(((BE51)+(BE52))+(BE53))+(BE54)</f>
        <v>0</v>
      </c>
      <c r="BF55" s="22">
        <f t="shared" si="19"/>
        <v>0</v>
      </c>
      <c r="BG55" s="22">
        <f t="shared" si="133"/>
        <v>0</v>
      </c>
      <c r="BH55" s="22">
        <f t="shared" si="133"/>
        <v>0</v>
      </c>
      <c r="BI55" s="22">
        <f t="shared" si="21"/>
        <v>0</v>
      </c>
      <c r="BJ55" s="22">
        <f>(((BJ51)+(BJ52))+(BJ53))+(BJ54)</f>
        <v>0</v>
      </c>
      <c r="BK55" s="22">
        <f>(((BK51)+(BK52))+(BK53))+(BK54)</f>
        <v>0</v>
      </c>
      <c r="BL55" s="22">
        <f t="shared" si="22"/>
        <v>0</v>
      </c>
      <c r="BM55" s="22">
        <f>(((BM51)+(BM52))+(BM53))+(BM54)</f>
        <v>0</v>
      </c>
      <c r="BN55" s="22">
        <f>(((BN51)+(BN52))+(BN53))+(BN54)</f>
        <v>0</v>
      </c>
      <c r="BO55" s="22">
        <f t="shared" si="23"/>
        <v>0</v>
      </c>
      <c r="BP55" s="22">
        <f>(((BP51)+(BP52))+(BP53))+(BP54)</f>
        <v>0</v>
      </c>
      <c r="BQ55" s="22">
        <f>(((BQ51)+(BQ52))+(BQ53))+(BQ54)</f>
        <v>0</v>
      </c>
      <c r="BR55" s="22">
        <f t="shared" si="24"/>
        <v>0</v>
      </c>
      <c r="BS55" s="22">
        <f>(((BS51)+(BS52))+(BS53))+(BS54)</f>
        <v>0</v>
      </c>
      <c r="BT55" s="22">
        <f>(((BT51)+(BT52))+(BT53))+(BT54)</f>
        <v>0</v>
      </c>
      <c r="BU55" s="22">
        <f t="shared" si="25"/>
        <v>0</v>
      </c>
      <c r="BV55" s="22">
        <f>(((BV51)+(BV52))+(BV53))+(BV54)</f>
        <v>0</v>
      </c>
      <c r="BW55" s="22">
        <f>(((BW51)+(BW52))+(BW53))+(BW54)</f>
        <v>0</v>
      </c>
      <c r="BX55" s="22">
        <f t="shared" si="26"/>
        <v>0</v>
      </c>
      <c r="BY55" s="22">
        <f>(((BY51)+(BY52))+(BY53))+(BY54)</f>
        <v>0</v>
      </c>
      <c r="BZ55" s="22">
        <f>(((BZ51)+(BZ52))+(BZ53))+(BZ54)</f>
        <v>0</v>
      </c>
      <c r="CA55" s="22">
        <f t="shared" si="27"/>
        <v>0</v>
      </c>
      <c r="CB55" s="22">
        <f t="shared" si="134"/>
        <v>0</v>
      </c>
      <c r="CC55" s="22">
        <f t="shared" si="134"/>
        <v>0</v>
      </c>
      <c r="CD55" s="22">
        <f t="shared" si="29"/>
        <v>0</v>
      </c>
      <c r="CE55" s="22">
        <f>(((CE51)+(CE52))+(CE53))+(CE54)</f>
        <v>0</v>
      </c>
      <c r="CF55" s="22">
        <f>(((CF51)+(CF52))+(CF53))+(CF54)</f>
        <v>0</v>
      </c>
      <c r="CG55" s="22">
        <f t="shared" si="30"/>
        <v>0</v>
      </c>
      <c r="CH55" s="22">
        <f>(((CH51)+(CH52))+(CH53))+(CH54)</f>
        <v>0</v>
      </c>
      <c r="CI55" s="22">
        <f>(((CI51)+(CI52))+(CI53))+(CI54)</f>
        <v>0</v>
      </c>
      <c r="CJ55" s="22">
        <f t="shared" si="31"/>
        <v>0</v>
      </c>
      <c r="CK55" s="22">
        <f>(((CK51)+(CK52))+(CK53))+(CK54)</f>
        <v>0</v>
      </c>
      <c r="CL55" s="22">
        <f>(((CL51)+(CL52))+(CL53))+(CL54)</f>
        <v>0</v>
      </c>
      <c r="CM55" s="22">
        <f t="shared" si="32"/>
        <v>0</v>
      </c>
      <c r="CN55" s="22">
        <f t="shared" si="135"/>
        <v>0</v>
      </c>
      <c r="CO55" s="22">
        <f t="shared" si="135"/>
        <v>0</v>
      </c>
      <c r="CP55" s="22">
        <f t="shared" si="34"/>
        <v>0</v>
      </c>
      <c r="CQ55" s="22">
        <f>(((CQ51)+(CQ52))+(CQ53))+(CQ54)</f>
        <v>0</v>
      </c>
      <c r="CR55" s="22">
        <f>(((CR51)+(CR52))+(CR53))+(CR54)</f>
        <v>0</v>
      </c>
      <c r="CS55" s="22">
        <f t="shared" si="35"/>
        <v>0</v>
      </c>
      <c r="CT55" s="22">
        <f>(((CT51)+(CT52))+(CT53))+(CT54)</f>
        <v>0</v>
      </c>
      <c r="CU55" s="22">
        <f>(((CU51)+(CU52))+(CU53))+(CU54)</f>
        <v>0</v>
      </c>
      <c r="CV55" s="22">
        <f t="shared" si="36"/>
        <v>0</v>
      </c>
      <c r="CW55" s="22">
        <f>(((CW51)+(CW52))+(CW53))+(CW54)</f>
        <v>0</v>
      </c>
      <c r="CX55" s="22">
        <f>(((CX51)+(CX52))+(CX53))+(CX54)</f>
        <v>0</v>
      </c>
      <c r="CY55" s="22">
        <f t="shared" si="37"/>
        <v>0</v>
      </c>
      <c r="CZ55" s="22">
        <f t="shared" si="136"/>
        <v>0</v>
      </c>
      <c r="DA55" s="22">
        <f t="shared" si="136"/>
        <v>0</v>
      </c>
      <c r="DB55" s="22">
        <f t="shared" si="39"/>
        <v>0</v>
      </c>
      <c r="DC55" s="22">
        <f t="shared" si="137"/>
        <v>0</v>
      </c>
      <c r="DD55" s="22">
        <f t="shared" si="137"/>
        <v>0</v>
      </c>
      <c r="DE55" s="22">
        <f t="shared" si="41"/>
        <v>0</v>
      </c>
      <c r="DF55" s="22">
        <f>(((DF51)+(DF52))+(DF53))+(DF54)</f>
        <v>0</v>
      </c>
      <c r="DG55" s="22">
        <f>(((DG51)+(DG52))+(DG53))+(DG54)</f>
        <v>0</v>
      </c>
      <c r="DH55" s="22">
        <f t="shared" si="42"/>
        <v>0</v>
      </c>
      <c r="DI55" s="22">
        <f>(((DI51)+(DI52))+(DI53))+(DI54)</f>
        <v>0</v>
      </c>
      <c r="DJ55" s="22">
        <f>(((DJ51)+(DJ52))+(DJ53))+(DJ54)</f>
        <v>0</v>
      </c>
      <c r="DK55" s="22">
        <f t="shared" si="43"/>
        <v>0</v>
      </c>
      <c r="DL55" s="22">
        <f t="shared" si="138"/>
        <v>0</v>
      </c>
      <c r="DM55" s="22">
        <f t="shared" si="138"/>
        <v>0</v>
      </c>
      <c r="DN55" s="22">
        <f t="shared" si="45"/>
        <v>0</v>
      </c>
      <c r="DO55" s="22">
        <f>(((DO51)+(DO52))+(DO53))+(DO54)</f>
        <v>0</v>
      </c>
      <c r="DP55" s="22">
        <f>(((DP51)+(DP52))+(DP53))+(DP54)</f>
        <v>0</v>
      </c>
      <c r="DQ55" s="22">
        <f t="shared" si="46"/>
        <v>0</v>
      </c>
      <c r="DR55" s="22">
        <f>(((DR51)+(DR52))+(DR53))+(DR54)</f>
        <v>0</v>
      </c>
      <c r="DS55" s="22">
        <f>(((DS51)+(DS52))+(DS53))+(DS54)</f>
        <v>0</v>
      </c>
      <c r="DT55" s="22">
        <f t="shared" si="47"/>
        <v>0</v>
      </c>
      <c r="DU55" s="22">
        <f t="shared" si="139"/>
        <v>0</v>
      </c>
      <c r="DV55" s="22">
        <f t="shared" si="139"/>
        <v>0</v>
      </c>
      <c r="DW55" s="22">
        <f t="shared" si="49"/>
        <v>0</v>
      </c>
      <c r="DX55" s="22">
        <f t="shared" si="140"/>
        <v>0</v>
      </c>
      <c r="DY55" s="22">
        <f t="shared" si="140"/>
        <v>0</v>
      </c>
      <c r="DZ55" s="22">
        <f t="shared" si="51"/>
        <v>0</v>
      </c>
      <c r="EA55" s="22">
        <f>(((EA51)+(EA52))+(EA53))+(EA54)</f>
        <v>0</v>
      </c>
      <c r="EB55" s="22">
        <f>(((EB51)+(EB52))+(EB53))+(EB54)</f>
        <v>0</v>
      </c>
      <c r="EC55" s="22">
        <f t="shared" si="52"/>
        <v>0</v>
      </c>
      <c r="ED55" s="22">
        <f>(((ED51)+(ED52))+(ED53))+(ED54)</f>
        <v>0</v>
      </c>
      <c r="EE55" s="22">
        <f>(((EE51)+(EE52))+(EE53))+(EE54)</f>
        <v>0</v>
      </c>
      <c r="EF55" s="22">
        <f t="shared" si="53"/>
        <v>0</v>
      </c>
      <c r="EG55" s="22">
        <f>(((EG51)+(EG52))+(EG53))+(EG54)</f>
        <v>0</v>
      </c>
      <c r="EH55" s="22">
        <f>(((EH51)+(EH52))+(EH53))+(EH54)</f>
        <v>0</v>
      </c>
      <c r="EI55" s="22">
        <f t="shared" si="54"/>
        <v>0</v>
      </c>
      <c r="EJ55" s="22">
        <f>(((EJ51)+(EJ52))+(EJ53))+(EJ54)</f>
        <v>0</v>
      </c>
      <c r="EK55" s="22">
        <f>(((EK51)+(EK52))+(EK53))+(EK54)</f>
        <v>0</v>
      </c>
      <c r="EL55" s="22">
        <f t="shared" si="55"/>
        <v>0</v>
      </c>
      <c r="EM55" s="22">
        <f t="shared" si="141"/>
        <v>0</v>
      </c>
      <c r="EN55" s="22">
        <f t="shared" si="141"/>
        <v>0</v>
      </c>
      <c r="EO55" s="22">
        <f t="shared" si="57"/>
        <v>0</v>
      </c>
      <c r="EP55" s="22">
        <f>(((EP51)+(EP52))+(EP53))+(EP54)</f>
        <v>0</v>
      </c>
      <c r="EQ55" s="22">
        <f>(((EQ51)+(EQ52))+(EQ53))+(EQ54)</f>
        <v>0</v>
      </c>
      <c r="ER55" s="22">
        <f t="shared" si="58"/>
        <v>0</v>
      </c>
      <c r="ES55" s="22">
        <f>(((ES51)+(ES52))+(ES53))+(ES54)</f>
        <v>0</v>
      </c>
      <c r="ET55" s="22">
        <f>(((ET51)+(ET52))+(ET53))+(ET54)</f>
        <v>0</v>
      </c>
      <c r="EU55" s="22">
        <f t="shared" si="59"/>
        <v>0</v>
      </c>
      <c r="EV55" s="22">
        <f>(((EV51)+(EV52))+(EV53))+(EV54)</f>
        <v>0</v>
      </c>
      <c r="EW55" s="22">
        <f>(((EW51)+(EW52))+(EW53))+(EW54)</f>
        <v>0</v>
      </c>
      <c r="EX55" s="22">
        <f t="shared" si="60"/>
        <v>0</v>
      </c>
      <c r="EY55" s="22">
        <f>(((EY51)+(EY52))+(EY53))+(EY54)</f>
        <v>0</v>
      </c>
      <c r="EZ55" s="22">
        <f>(((EZ51)+(EZ52))+(EZ53))+(EZ54)</f>
        <v>0</v>
      </c>
      <c r="FA55" s="22">
        <f t="shared" si="61"/>
        <v>0</v>
      </c>
      <c r="FB55" s="22">
        <f t="shared" si="142"/>
        <v>0</v>
      </c>
      <c r="FC55" s="22">
        <f t="shared" si="142"/>
        <v>0</v>
      </c>
      <c r="FD55" s="22">
        <f t="shared" si="63"/>
        <v>0</v>
      </c>
      <c r="FE55" s="22">
        <f>(((FE51)+(FE52))+(FE53))+(FE54)</f>
        <v>0</v>
      </c>
      <c r="FF55" s="22">
        <f>(((FF51)+(FF52))+(FF53))+(FF54)</f>
        <v>0</v>
      </c>
      <c r="FG55" s="22">
        <f t="shared" si="64"/>
        <v>0</v>
      </c>
      <c r="FH55" s="22">
        <f>(((FH51)+(FH52))+(FH53))+(FH54)</f>
        <v>0</v>
      </c>
      <c r="FI55" s="22">
        <f>(((FI51)+(FI52))+(FI53))+(FI54)</f>
        <v>0</v>
      </c>
      <c r="FJ55" s="22">
        <f t="shared" si="65"/>
        <v>0</v>
      </c>
      <c r="FK55" s="22">
        <f>(((FK51)+(FK52))+(FK53))+(FK54)</f>
        <v>0</v>
      </c>
      <c r="FL55" s="22">
        <f>(((FL51)+(FL52))+(FL53))+(FL54)</f>
        <v>0</v>
      </c>
      <c r="FM55" s="22">
        <f t="shared" si="66"/>
        <v>0</v>
      </c>
      <c r="FN55" s="22">
        <f t="shared" si="143"/>
        <v>0</v>
      </c>
      <c r="FO55" s="22">
        <f t="shared" si="143"/>
        <v>0</v>
      </c>
      <c r="FP55" s="22">
        <f t="shared" si="68"/>
        <v>0</v>
      </c>
      <c r="FQ55" s="22">
        <f>(((FQ51)+(FQ52))+(FQ53))+(FQ54)</f>
        <v>0</v>
      </c>
      <c r="FR55" s="22">
        <f>(((FR51)+(FR52))+(FR53))+(FR54)</f>
        <v>0</v>
      </c>
      <c r="FS55" s="22">
        <f t="shared" si="69"/>
        <v>0</v>
      </c>
      <c r="FT55" s="22">
        <f>(((FT51)+(FT52))+(FT53))+(FT54)</f>
        <v>0</v>
      </c>
      <c r="FU55" s="22">
        <f>(((FU51)+(FU52))+(FU53))+(FU54)</f>
        <v>0</v>
      </c>
      <c r="FV55" s="22">
        <f t="shared" si="70"/>
        <v>0</v>
      </c>
      <c r="FW55" s="22">
        <f>(((FW51)+(FW52))+(FW53))+(FW54)</f>
        <v>0</v>
      </c>
      <c r="FX55" s="22">
        <f>(((FX51)+(FX52))+(FX53))+(FX54)</f>
        <v>0</v>
      </c>
      <c r="FY55" s="22">
        <f t="shared" si="71"/>
        <v>0</v>
      </c>
      <c r="FZ55" s="22">
        <f t="shared" si="144"/>
        <v>0</v>
      </c>
      <c r="GA55" s="22">
        <f t="shared" si="144"/>
        <v>0</v>
      </c>
      <c r="GB55" s="22">
        <f t="shared" si="73"/>
        <v>0</v>
      </c>
      <c r="GC55" s="22">
        <f>(((GC51)+(GC52))+(GC53))+(GC54)</f>
        <v>0</v>
      </c>
      <c r="GD55" s="22">
        <f>(((GD51)+(GD52))+(GD53))+(GD54)</f>
        <v>0</v>
      </c>
      <c r="GE55" s="22">
        <f t="shared" si="74"/>
        <v>0</v>
      </c>
      <c r="GF55" s="22">
        <f>(((GF51)+(GF52))+(GF53))+(GF54)</f>
        <v>0</v>
      </c>
      <c r="GG55" s="22">
        <f>(((GG51)+(GG52))+(GG53))+(GG54)</f>
        <v>0</v>
      </c>
      <c r="GH55" s="22">
        <f t="shared" si="75"/>
        <v>0</v>
      </c>
      <c r="GI55" s="22">
        <f>(((GI51)+(GI52))+(GI53))+(GI54)</f>
        <v>0</v>
      </c>
      <c r="GJ55" s="22">
        <f>(((GJ51)+(GJ52))+(GJ53))+(GJ54)</f>
        <v>0</v>
      </c>
      <c r="GK55" s="22">
        <f t="shared" si="76"/>
        <v>0</v>
      </c>
      <c r="GL55" s="22">
        <f>(((GL51)+(GL52))+(GL53))+(GL54)</f>
        <v>0</v>
      </c>
      <c r="GM55" s="22">
        <f>(((GM51)+(GM52))+(GM53))+(GM54)</f>
        <v>0</v>
      </c>
      <c r="GN55" s="22">
        <f t="shared" si="77"/>
        <v>0</v>
      </c>
      <c r="GO55" s="22">
        <f t="shared" si="145"/>
        <v>0</v>
      </c>
      <c r="GP55" s="22">
        <f t="shared" si="145"/>
        <v>0</v>
      </c>
      <c r="GQ55" s="22">
        <f t="shared" si="79"/>
        <v>0</v>
      </c>
      <c r="GR55" s="22">
        <f>(((GR51)+(GR52))+(GR53))+(GR54)</f>
        <v>0</v>
      </c>
      <c r="GS55" s="22">
        <f>(((GS51)+(GS52))+(GS53))+(GS54)</f>
        <v>0</v>
      </c>
      <c r="GT55" s="22">
        <f t="shared" si="80"/>
        <v>0</v>
      </c>
      <c r="GU55" s="22">
        <f>(((GU51)+(GU52))+(GU53))+(GU54)</f>
        <v>0</v>
      </c>
      <c r="GV55" s="22">
        <f>(((GV51)+(GV52))+(GV53))+(GV54)</f>
        <v>0</v>
      </c>
      <c r="GW55" s="22">
        <f t="shared" si="81"/>
        <v>0</v>
      </c>
      <c r="GX55" s="22">
        <f t="shared" si="146"/>
        <v>0</v>
      </c>
      <c r="GY55" s="22">
        <f t="shared" si="146"/>
        <v>0</v>
      </c>
      <c r="GZ55" s="22">
        <f t="shared" si="83"/>
        <v>0</v>
      </c>
      <c r="HA55" s="22">
        <f>(((HA51)+(HA52))+(HA53))+(HA54)</f>
        <v>0</v>
      </c>
      <c r="HB55" s="22">
        <f>(((HB51)+(HB52))+(HB53))+(HB54)</f>
        <v>0</v>
      </c>
      <c r="HC55" s="22">
        <f t="shared" si="84"/>
        <v>0</v>
      </c>
      <c r="HD55" s="22">
        <f>(((HD51)+(HD52))+(HD53))+(HD54)</f>
        <v>0</v>
      </c>
      <c r="HE55" s="22">
        <f>(((HE51)+(HE52))+(HE53))+(HE54)</f>
        <v>0</v>
      </c>
      <c r="HF55" s="22">
        <f t="shared" si="85"/>
        <v>0</v>
      </c>
      <c r="HG55" s="22">
        <f>(((HG51)+(HG52))+(HG53))+(HG54)</f>
        <v>0</v>
      </c>
      <c r="HH55" s="22">
        <f>(((HH51)+(HH52))+(HH53))+(HH54)</f>
        <v>0</v>
      </c>
      <c r="HI55" s="22">
        <f t="shared" si="86"/>
        <v>0</v>
      </c>
      <c r="HJ55" s="22">
        <f>(((HJ51)+(HJ52))+(HJ53))+(HJ54)</f>
        <v>0</v>
      </c>
      <c r="HK55" s="22">
        <f>(((HK51)+(HK52))+(HK53))+(HK54)</f>
        <v>0</v>
      </c>
      <c r="HL55" s="22">
        <f t="shared" si="87"/>
        <v>0</v>
      </c>
      <c r="HM55" s="22">
        <f t="shared" si="147"/>
        <v>0</v>
      </c>
      <c r="HN55" s="22">
        <f t="shared" si="147"/>
        <v>0</v>
      </c>
      <c r="HO55" s="22">
        <f t="shared" si="89"/>
        <v>0</v>
      </c>
      <c r="HP55" s="22">
        <f>(((HP51)+(HP52))+(HP53))+(HP54)</f>
        <v>0</v>
      </c>
      <c r="HQ55" s="22">
        <f>(((HQ51)+(HQ52))+(HQ53))+(HQ54)</f>
        <v>0</v>
      </c>
      <c r="HR55" s="22">
        <f t="shared" si="90"/>
        <v>0</v>
      </c>
      <c r="HS55" s="22">
        <f>(((HS51)+(HS52))+(HS53))+(HS54)</f>
        <v>0</v>
      </c>
      <c r="HT55" s="22">
        <f>(((HT51)+(HT52))+(HT53))+(HT54)</f>
        <v>0</v>
      </c>
      <c r="HU55" s="22">
        <f t="shared" si="91"/>
        <v>0</v>
      </c>
      <c r="HV55" s="22">
        <f>(((HV51)+(HV52))+(HV53))+(HV54)</f>
        <v>0</v>
      </c>
      <c r="HW55" s="22">
        <f>(((HW51)+(HW52))+(HW53))+(HW54)</f>
        <v>0</v>
      </c>
      <c r="HX55" s="22">
        <f t="shared" si="92"/>
        <v>0</v>
      </c>
      <c r="HY55" s="22">
        <f>(((HY51)+(HY52))+(HY53))+(HY54)</f>
        <v>0</v>
      </c>
      <c r="HZ55" s="22">
        <f>(((HZ51)+(HZ52))+(HZ53))+(HZ54)</f>
        <v>0</v>
      </c>
      <c r="IA55" s="22">
        <f t="shared" si="93"/>
        <v>0</v>
      </c>
      <c r="IB55" s="22">
        <f t="shared" si="148"/>
        <v>0</v>
      </c>
      <c r="IC55" s="22">
        <f t="shared" si="148"/>
        <v>0</v>
      </c>
      <c r="ID55" s="22">
        <f t="shared" si="95"/>
        <v>0</v>
      </c>
      <c r="IE55" s="22">
        <f t="shared" si="149"/>
        <v>0</v>
      </c>
      <c r="IF55" s="22">
        <f t="shared" si="149"/>
        <v>0</v>
      </c>
      <c r="IG55" s="22">
        <f t="shared" si="97"/>
        <v>0</v>
      </c>
      <c r="IH55" s="22">
        <f>(((IH51)+(IH52))+(IH53))+(IH54)</f>
        <v>0</v>
      </c>
      <c r="II55" s="22">
        <f>(((II51)+(II52))+(II53))+(II54)</f>
        <v>0</v>
      </c>
      <c r="IJ55" s="22">
        <f t="shared" si="98"/>
        <v>0</v>
      </c>
      <c r="IK55" s="22">
        <f>(((IK51)+(IK52))+(IK53))+(IK54)</f>
        <v>0</v>
      </c>
      <c r="IL55" s="22">
        <f>(((IL51)+(IL52))+(IL53))+(IL54)</f>
        <v>0</v>
      </c>
      <c r="IM55" s="22">
        <f t="shared" si="99"/>
        <v>0</v>
      </c>
      <c r="IN55" s="22">
        <f>(((IN51)+(IN52))+(IN53))+(IN54)</f>
        <v>0</v>
      </c>
      <c r="IO55" s="22">
        <f>(((IO51)+(IO52))+(IO53))+(IO54)</f>
        <v>0</v>
      </c>
      <c r="IP55" s="22">
        <f t="shared" si="100"/>
        <v>0</v>
      </c>
      <c r="IQ55" s="22">
        <f t="shared" si="150"/>
        <v>0</v>
      </c>
      <c r="IR55" s="22">
        <f t="shared" si="150"/>
        <v>0</v>
      </c>
      <c r="IS55" s="22">
        <f t="shared" si="102"/>
        <v>0</v>
      </c>
      <c r="IT55" s="22">
        <f t="shared" si="151"/>
        <v>0</v>
      </c>
      <c r="IU55" s="22">
        <f t="shared" si="151"/>
        <v>0</v>
      </c>
      <c r="IV55" s="22">
        <f t="shared" si="104"/>
        <v>0</v>
      </c>
      <c r="IW55" s="22">
        <f>(((IW51)+(IW52))+(IW53))+(IW54)</f>
        <v>0</v>
      </c>
      <c r="IX55" s="22">
        <f>(((IX51)+(IX52))+(IX53))+(IX54)</f>
        <v>0</v>
      </c>
      <c r="IY55" s="22">
        <f t="shared" si="105"/>
        <v>0</v>
      </c>
      <c r="IZ55" s="22">
        <f>(((IZ51)+(IZ52))+(IZ53))+(IZ54)</f>
        <v>0</v>
      </c>
      <c r="JA55" s="22">
        <f>(((JA51)+(JA52))+(JA53))+(JA54)</f>
        <v>0</v>
      </c>
      <c r="JB55" s="22">
        <f t="shared" si="106"/>
        <v>0</v>
      </c>
      <c r="JC55" s="22">
        <f>(((JC51)+(JC52))+(JC53))+(JC54)</f>
        <v>0</v>
      </c>
      <c r="JD55" s="22">
        <f>(((JD51)+(JD52))+(JD53))+(JD54)</f>
        <v>0</v>
      </c>
      <c r="JE55" s="22">
        <f t="shared" si="107"/>
        <v>0</v>
      </c>
      <c r="JF55" s="22">
        <f t="shared" si="152"/>
        <v>0</v>
      </c>
      <c r="JG55" s="22">
        <f t="shared" si="152"/>
        <v>0</v>
      </c>
      <c r="JH55" s="22">
        <f t="shared" si="109"/>
        <v>0</v>
      </c>
      <c r="JI55" s="22">
        <f>(((JI51)+(JI52))+(JI53))+(JI54)</f>
        <v>0</v>
      </c>
      <c r="JJ55" s="22">
        <f>(((JJ51)+(JJ52))+(JJ53))+(JJ54)</f>
        <v>0</v>
      </c>
      <c r="JK55" s="22">
        <f t="shared" si="110"/>
        <v>0</v>
      </c>
      <c r="JL55" s="22">
        <f>(((JL51)+(JL52))+(JL53))+(JL54)</f>
        <v>0</v>
      </c>
      <c r="JM55" s="22">
        <f>(((JM51)+(JM52))+(JM53))+(JM54)</f>
        <v>0</v>
      </c>
      <c r="JN55" s="22">
        <f t="shared" si="111"/>
        <v>0</v>
      </c>
      <c r="JO55" s="22">
        <f>(((JO51)+(JO52))+(JO53))+(JO54)</f>
        <v>0</v>
      </c>
      <c r="JP55" s="22">
        <f>(((JP51)+(JP52))+(JP53))+(JP54)</f>
        <v>0</v>
      </c>
      <c r="JQ55" s="22">
        <f t="shared" si="112"/>
        <v>0</v>
      </c>
      <c r="JR55" s="22">
        <f t="shared" si="153"/>
        <v>0</v>
      </c>
      <c r="JS55" s="22">
        <f t="shared" si="153"/>
        <v>0</v>
      </c>
      <c r="JT55" s="22">
        <f t="shared" si="114"/>
        <v>0</v>
      </c>
      <c r="JU55" s="22">
        <f>(((JU51)+(JU52))+(JU53))+(JU54)</f>
        <v>0</v>
      </c>
      <c r="JV55" s="22">
        <f>(((JV51)+(JV52))+(JV53))+(JV54)</f>
        <v>0</v>
      </c>
      <c r="JW55" s="22">
        <f t="shared" si="115"/>
        <v>0</v>
      </c>
      <c r="JX55" s="22">
        <f>(((JX51)+(JX52))+(JX53))+(JX54)</f>
        <v>0</v>
      </c>
      <c r="JY55" s="22">
        <f>(((JY51)+(JY52))+(JY53))+(JY54)</f>
        <v>0</v>
      </c>
      <c r="JZ55" s="22">
        <f t="shared" si="116"/>
        <v>0</v>
      </c>
      <c r="KA55" s="22">
        <f t="shared" si="154"/>
        <v>0</v>
      </c>
      <c r="KB55" s="22">
        <f t="shared" si="154"/>
        <v>0</v>
      </c>
      <c r="KC55" s="22">
        <f t="shared" si="118"/>
        <v>0</v>
      </c>
      <c r="KD55" s="22">
        <f>(((KD51)+(KD52))+(KD53))+(KD54)</f>
        <v>65.040000000000006</v>
      </c>
      <c r="KE55" s="22">
        <f>(((KE51)+(KE52))+(KE53))+(KE54)</f>
        <v>6300</v>
      </c>
      <c r="KF55" s="22">
        <f t="shared" si="119"/>
        <v>-6234.96</v>
      </c>
      <c r="KG55" s="22">
        <f>(((KG51)+(KG52))+(KG53))+(KG54)</f>
        <v>0</v>
      </c>
      <c r="KH55" s="22">
        <f>(((KH51)+(KH52))+(KH53))+(KH54)</f>
        <v>0</v>
      </c>
      <c r="KI55" s="22">
        <f t="shared" si="120"/>
        <v>0</v>
      </c>
      <c r="KJ55" s="22">
        <f>(((KJ51)+(KJ52))+(KJ53))+(KJ54)</f>
        <v>0</v>
      </c>
      <c r="KK55" s="22">
        <f>(((KK51)+(KK52))+(KK53))+(KK54)</f>
        <v>0</v>
      </c>
      <c r="KL55" s="22">
        <f t="shared" si="121"/>
        <v>0</v>
      </c>
      <c r="KM55" s="22">
        <f>(((KM51)+(KM52))+(KM53))+(KM54)</f>
        <v>0</v>
      </c>
      <c r="KN55" s="22">
        <f>(((KN51)+(KN52))+(KN53))+(KN54)</f>
        <v>0</v>
      </c>
      <c r="KO55" s="22">
        <f t="shared" si="122"/>
        <v>0</v>
      </c>
      <c r="KP55" s="22">
        <f>(((KP51)+(KP52))+(KP53))+(KP54)</f>
        <v>0</v>
      </c>
      <c r="KQ55" s="22">
        <f>(((KQ51)+(KQ52))+(KQ53))+(KQ54)</f>
        <v>0</v>
      </c>
      <c r="KR55" s="22">
        <f t="shared" si="123"/>
        <v>0</v>
      </c>
      <c r="KS55" s="22">
        <f t="shared" si="155"/>
        <v>0</v>
      </c>
      <c r="KT55" s="22">
        <f t="shared" si="155"/>
        <v>0</v>
      </c>
      <c r="KU55" s="22">
        <f t="shared" si="125"/>
        <v>0</v>
      </c>
      <c r="KV55" s="22">
        <f t="shared" si="156"/>
        <v>65.040000000000006</v>
      </c>
      <c r="KW55" s="22">
        <f t="shared" si="156"/>
        <v>6300</v>
      </c>
      <c r="KX55" s="22">
        <f t="shared" si="127"/>
        <v>-6234.96</v>
      </c>
      <c r="KY55" s="22">
        <f>(((KY51)+(KY52))+(KY53))+(KY54)</f>
        <v>0</v>
      </c>
      <c r="KZ55" s="22">
        <f>(((KZ51)+(KZ52))+(KZ53))+(KZ54)</f>
        <v>0</v>
      </c>
      <c r="LA55" s="22">
        <f t="shared" si="128"/>
        <v>0</v>
      </c>
      <c r="LB55" s="22">
        <f>(((LB51)+(LB52))+(LB53))+(LB54)</f>
        <v>0</v>
      </c>
      <c r="LC55" s="22">
        <f>(((LC51)+(LC52))+(LC53))+(LC54)</f>
        <v>0</v>
      </c>
      <c r="LD55" s="22">
        <f t="shared" si="129"/>
        <v>0</v>
      </c>
      <c r="LE55" s="22">
        <f t="shared" si="157"/>
        <v>65.040000000000006</v>
      </c>
      <c r="LF55" s="22">
        <f t="shared" si="157"/>
        <v>6300</v>
      </c>
      <c r="LG55" s="22">
        <f t="shared" si="131"/>
        <v>-6234.96</v>
      </c>
    </row>
    <row r="56" spans="1:319" x14ac:dyDescent="0.3">
      <c r="A56" s="27" t="s">
        <v>162</v>
      </c>
      <c r="B56" s="19"/>
      <c r="C56" s="19"/>
      <c r="D56" s="20">
        <f t="shared" si="0"/>
        <v>0</v>
      </c>
      <c r="E56" s="19"/>
      <c r="F56" s="19"/>
      <c r="G56" s="20">
        <f t="shared" si="1"/>
        <v>0</v>
      </c>
      <c r="H56" s="19"/>
      <c r="I56" s="19"/>
      <c r="J56" s="20">
        <f t="shared" si="2"/>
        <v>0</v>
      </c>
      <c r="K56" s="19"/>
      <c r="L56" s="19"/>
      <c r="M56" s="20">
        <f t="shared" si="3"/>
        <v>0</v>
      </c>
      <c r="N56" s="19"/>
      <c r="O56" s="19"/>
      <c r="P56" s="20">
        <f t="shared" si="4"/>
        <v>0</v>
      </c>
      <c r="Q56" s="19"/>
      <c r="R56" s="19"/>
      <c r="S56" s="20">
        <f t="shared" si="5"/>
        <v>0</v>
      </c>
      <c r="T56" s="19"/>
      <c r="U56" s="19"/>
      <c r="V56" s="20">
        <f t="shared" si="6"/>
        <v>0</v>
      </c>
      <c r="W56" s="19"/>
      <c r="X56" s="19"/>
      <c r="Y56" s="20">
        <f t="shared" si="7"/>
        <v>0</v>
      </c>
      <c r="Z56" s="19"/>
      <c r="AA56" s="19"/>
      <c r="AB56" s="20">
        <f t="shared" si="8"/>
        <v>0</v>
      </c>
      <c r="AC56" s="19"/>
      <c r="AD56" s="19"/>
      <c r="AE56" s="20">
        <f t="shared" si="9"/>
        <v>0</v>
      </c>
      <c r="AF56" s="19"/>
      <c r="AG56" s="19"/>
      <c r="AH56" s="20">
        <f t="shared" si="10"/>
        <v>0</v>
      </c>
      <c r="AI56" s="19"/>
      <c r="AJ56" s="19"/>
      <c r="AK56" s="20">
        <f t="shared" si="11"/>
        <v>0</v>
      </c>
      <c r="AL56" s="20">
        <f t="shared" si="132"/>
        <v>0</v>
      </c>
      <c r="AM56" s="20">
        <f t="shared" si="132"/>
        <v>0</v>
      </c>
      <c r="AN56" s="20">
        <f t="shared" si="13"/>
        <v>0</v>
      </c>
      <c r="AO56" s="19"/>
      <c r="AP56" s="19"/>
      <c r="AQ56" s="20">
        <f t="shared" si="14"/>
        <v>0</v>
      </c>
      <c r="AR56" s="19"/>
      <c r="AS56" s="19"/>
      <c r="AT56" s="20">
        <f t="shared" si="15"/>
        <v>0</v>
      </c>
      <c r="AU56" s="19"/>
      <c r="AV56" s="19"/>
      <c r="AW56" s="20">
        <f t="shared" si="16"/>
        <v>0</v>
      </c>
      <c r="AX56" s="19"/>
      <c r="AY56" s="19"/>
      <c r="AZ56" s="20">
        <f t="shared" si="17"/>
        <v>0</v>
      </c>
      <c r="BA56" s="19"/>
      <c r="BB56" s="19"/>
      <c r="BC56" s="20">
        <f t="shared" si="18"/>
        <v>0</v>
      </c>
      <c r="BD56" s="19"/>
      <c r="BE56" s="19"/>
      <c r="BF56" s="20">
        <f t="shared" si="19"/>
        <v>0</v>
      </c>
      <c r="BG56" s="20">
        <f t="shared" si="133"/>
        <v>0</v>
      </c>
      <c r="BH56" s="20">
        <f t="shared" si="133"/>
        <v>0</v>
      </c>
      <c r="BI56" s="20">
        <f t="shared" si="21"/>
        <v>0</v>
      </c>
      <c r="BJ56" s="19"/>
      <c r="BK56" s="19"/>
      <c r="BL56" s="20">
        <f t="shared" si="22"/>
        <v>0</v>
      </c>
      <c r="BM56" s="19"/>
      <c r="BN56" s="19"/>
      <c r="BO56" s="20">
        <f t="shared" si="23"/>
        <v>0</v>
      </c>
      <c r="BP56" s="19"/>
      <c r="BQ56" s="19"/>
      <c r="BR56" s="20">
        <f t="shared" si="24"/>
        <v>0</v>
      </c>
      <c r="BS56" s="19"/>
      <c r="BT56" s="19"/>
      <c r="BU56" s="20">
        <f t="shared" si="25"/>
        <v>0</v>
      </c>
      <c r="BV56" s="19"/>
      <c r="BW56" s="19"/>
      <c r="BX56" s="20">
        <f t="shared" si="26"/>
        <v>0</v>
      </c>
      <c r="BY56" s="19"/>
      <c r="BZ56" s="19"/>
      <c r="CA56" s="20">
        <f t="shared" si="27"/>
        <v>0</v>
      </c>
      <c r="CB56" s="20">
        <f t="shared" si="134"/>
        <v>0</v>
      </c>
      <c r="CC56" s="20">
        <f t="shared" si="134"/>
        <v>0</v>
      </c>
      <c r="CD56" s="20">
        <f t="shared" si="29"/>
        <v>0</v>
      </c>
      <c r="CE56" s="19"/>
      <c r="CF56" s="19"/>
      <c r="CG56" s="20">
        <f t="shared" si="30"/>
        <v>0</v>
      </c>
      <c r="CH56" s="19"/>
      <c r="CI56" s="19"/>
      <c r="CJ56" s="20">
        <f t="shared" si="31"/>
        <v>0</v>
      </c>
      <c r="CK56" s="19"/>
      <c r="CL56" s="19"/>
      <c r="CM56" s="20">
        <f t="shared" si="32"/>
        <v>0</v>
      </c>
      <c r="CN56" s="20">
        <f t="shared" si="135"/>
        <v>0</v>
      </c>
      <c r="CO56" s="20">
        <f t="shared" si="135"/>
        <v>0</v>
      </c>
      <c r="CP56" s="20">
        <f t="shared" si="34"/>
        <v>0</v>
      </c>
      <c r="CQ56" s="19"/>
      <c r="CR56" s="19"/>
      <c r="CS56" s="20">
        <f t="shared" si="35"/>
        <v>0</v>
      </c>
      <c r="CT56" s="19"/>
      <c r="CU56" s="19"/>
      <c r="CV56" s="20">
        <f t="shared" si="36"/>
        <v>0</v>
      </c>
      <c r="CW56" s="19"/>
      <c r="CX56" s="19"/>
      <c r="CY56" s="20">
        <f t="shared" si="37"/>
        <v>0</v>
      </c>
      <c r="CZ56" s="20">
        <f t="shared" si="136"/>
        <v>0</v>
      </c>
      <c r="DA56" s="20">
        <f t="shared" si="136"/>
        <v>0</v>
      </c>
      <c r="DB56" s="20">
        <f t="shared" si="39"/>
        <v>0</v>
      </c>
      <c r="DC56" s="20">
        <f t="shared" si="137"/>
        <v>0</v>
      </c>
      <c r="DD56" s="20">
        <f t="shared" si="137"/>
        <v>0</v>
      </c>
      <c r="DE56" s="20">
        <f t="shared" si="41"/>
        <v>0</v>
      </c>
      <c r="DF56" s="19"/>
      <c r="DG56" s="19"/>
      <c r="DH56" s="20">
        <f t="shared" si="42"/>
        <v>0</v>
      </c>
      <c r="DI56" s="19"/>
      <c r="DJ56" s="19"/>
      <c r="DK56" s="20">
        <f t="shared" si="43"/>
        <v>0</v>
      </c>
      <c r="DL56" s="20">
        <f t="shared" si="138"/>
        <v>0</v>
      </c>
      <c r="DM56" s="20">
        <f t="shared" si="138"/>
        <v>0</v>
      </c>
      <c r="DN56" s="20">
        <f t="shared" si="45"/>
        <v>0</v>
      </c>
      <c r="DO56" s="19"/>
      <c r="DP56" s="19"/>
      <c r="DQ56" s="20">
        <f t="shared" si="46"/>
        <v>0</v>
      </c>
      <c r="DR56" s="19"/>
      <c r="DS56" s="19"/>
      <c r="DT56" s="20">
        <f t="shared" si="47"/>
        <v>0</v>
      </c>
      <c r="DU56" s="20">
        <f t="shared" si="139"/>
        <v>0</v>
      </c>
      <c r="DV56" s="20">
        <f t="shared" si="139"/>
        <v>0</v>
      </c>
      <c r="DW56" s="20">
        <f t="shared" si="49"/>
        <v>0</v>
      </c>
      <c r="DX56" s="20">
        <f t="shared" si="140"/>
        <v>0</v>
      </c>
      <c r="DY56" s="20">
        <f t="shared" si="140"/>
        <v>0</v>
      </c>
      <c r="DZ56" s="20">
        <f t="shared" si="51"/>
        <v>0</v>
      </c>
      <c r="EA56" s="19"/>
      <c r="EB56" s="19"/>
      <c r="EC56" s="20">
        <f t="shared" si="52"/>
        <v>0</v>
      </c>
      <c r="ED56" s="19"/>
      <c r="EE56" s="19"/>
      <c r="EF56" s="20">
        <f t="shared" si="53"/>
        <v>0</v>
      </c>
      <c r="EG56" s="19"/>
      <c r="EH56" s="19"/>
      <c r="EI56" s="20">
        <f t="shared" si="54"/>
        <v>0</v>
      </c>
      <c r="EJ56" s="19"/>
      <c r="EK56" s="19"/>
      <c r="EL56" s="20">
        <f t="shared" si="55"/>
        <v>0</v>
      </c>
      <c r="EM56" s="20">
        <f t="shared" si="141"/>
        <v>0</v>
      </c>
      <c r="EN56" s="20">
        <f t="shared" si="141"/>
        <v>0</v>
      </c>
      <c r="EO56" s="20">
        <f t="shared" si="57"/>
        <v>0</v>
      </c>
      <c r="EP56" s="19"/>
      <c r="EQ56" s="19"/>
      <c r="ER56" s="20">
        <f t="shared" si="58"/>
        <v>0</v>
      </c>
      <c r="ES56" s="19"/>
      <c r="ET56" s="19"/>
      <c r="EU56" s="20">
        <f t="shared" si="59"/>
        <v>0</v>
      </c>
      <c r="EV56" s="19"/>
      <c r="EW56" s="19"/>
      <c r="EX56" s="20">
        <f t="shared" si="60"/>
        <v>0</v>
      </c>
      <c r="EY56" s="19"/>
      <c r="EZ56" s="19"/>
      <c r="FA56" s="20">
        <f t="shared" si="61"/>
        <v>0</v>
      </c>
      <c r="FB56" s="20">
        <f t="shared" si="142"/>
        <v>0</v>
      </c>
      <c r="FC56" s="20">
        <f t="shared" si="142"/>
        <v>0</v>
      </c>
      <c r="FD56" s="20">
        <f t="shared" si="63"/>
        <v>0</v>
      </c>
      <c r="FE56" s="19"/>
      <c r="FF56" s="19"/>
      <c r="FG56" s="20">
        <f t="shared" si="64"/>
        <v>0</v>
      </c>
      <c r="FH56" s="19"/>
      <c r="FI56" s="19"/>
      <c r="FJ56" s="20">
        <f t="shared" si="65"/>
        <v>0</v>
      </c>
      <c r="FK56" s="19"/>
      <c r="FL56" s="19"/>
      <c r="FM56" s="20">
        <f t="shared" si="66"/>
        <v>0</v>
      </c>
      <c r="FN56" s="20">
        <f t="shared" si="143"/>
        <v>0</v>
      </c>
      <c r="FO56" s="20">
        <f t="shared" si="143"/>
        <v>0</v>
      </c>
      <c r="FP56" s="20">
        <f t="shared" si="68"/>
        <v>0</v>
      </c>
      <c r="FQ56" s="19"/>
      <c r="FR56" s="19"/>
      <c r="FS56" s="20">
        <f t="shared" si="69"/>
        <v>0</v>
      </c>
      <c r="FT56" s="19"/>
      <c r="FU56" s="19"/>
      <c r="FV56" s="20">
        <f t="shared" si="70"/>
        <v>0</v>
      </c>
      <c r="FW56" s="19"/>
      <c r="FX56" s="19"/>
      <c r="FY56" s="20">
        <f t="shared" si="71"/>
        <v>0</v>
      </c>
      <c r="FZ56" s="20">
        <f t="shared" si="144"/>
        <v>0</v>
      </c>
      <c r="GA56" s="20">
        <f t="shared" si="144"/>
        <v>0</v>
      </c>
      <c r="GB56" s="20">
        <f t="shared" si="73"/>
        <v>0</v>
      </c>
      <c r="GC56" s="19"/>
      <c r="GD56" s="19"/>
      <c r="GE56" s="20">
        <f t="shared" si="74"/>
        <v>0</v>
      </c>
      <c r="GF56" s="19"/>
      <c r="GG56" s="19"/>
      <c r="GH56" s="20">
        <f t="shared" si="75"/>
        <v>0</v>
      </c>
      <c r="GI56" s="19"/>
      <c r="GJ56" s="19"/>
      <c r="GK56" s="20">
        <f t="shared" si="76"/>
        <v>0</v>
      </c>
      <c r="GL56" s="19"/>
      <c r="GM56" s="19"/>
      <c r="GN56" s="20">
        <f t="shared" si="77"/>
        <v>0</v>
      </c>
      <c r="GO56" s="20">
        <f t="shared" si="145"/>
        <v>0</v>
      </c>
      <c r="GP56" s="20">
        <f t="shared" si="145"/>
        <v>0</v>
      </c>
      <c r="GQ56" s="20">
        <f t="shared" si="79"/>
        <v>0</v>
      </c>
      <c r="GR56" s="19"/>
      <c r="GS56" s="19"/>
      <c r="GT56" s="20">
        <f t="shared" si="80"/>
        <v>0</v>
      </c>
      <c r="GU56" s="19"/>
      <c r="GV56" s="19"/>
      <c r="GW56" s="20">
        <f t="shared" si="81"/>
        <v>0</v>
      </c>
      <c r="GX56" s="20">
        <f t="shared" si="146"/>
        <v>0</v>
      </c>
      <c r="GY56" s="20">
        <f t="shared" si="146"/>
        <v>0</v>
      </c>
      <c r="GZ56" s="20">
        <f t="shared" si="83"/>
        <v>0</v>
      </c>
      <c r="HA56" s="19"/>
      <c r="HB56" s="19"/>
      <c r="HC56" s="20">
        <f t="shared" si="84"/>
        <v>0</v>
      </c>
      <c r="HD56" s="19"/>
      <c r="HE56" s="19"/>
      <c r="HF56" s="20">
        <f t="shared" si="85"/>
        <v>0</v>
      </c>
      <c r="HG56" s="19"/>
      <c r="HH56" s="19"/>
      <c r="HI56" s="20">
        <f t="shared" si="86"/>
        <v>0</v>
      </c>
      <c r="HJ56" s="19"/>
      <c r="HK56" s="19"/>
      <c r="HL56" s="20">
        <f t="shared" si="87"/>
        <v>0</v>
      </c>
      <c r="HM56" s="20">
        <f t="shared" si="147"/>
        <v>0</v>
      </c>
      <c r="HN56" s="20">
        <f t="shared" si="147"/>
        <v>0</v>
      </c>
      <c r="HO56" s="20">
        <f t="shared" si="89"/>
        <v>0</v>
      </c>
      <c r="HP56" s="19"/>
      <c r="HQ56" s="19"/>
      <c r="HR56" s="20">
        <f t="shared" si="90"/>
        <v>0</v>
      </c>
      <c r="HS56" s="19"/>
      <c r="HT56" s="19"/>
      <c r="HU56" s="20">
        <f t="shared" si="91"/>
        <v>0</v>
      </c>
      <c r="HV56" s="19"/>
      <c r="HW56" s="19"/>
      <c r="HX56" s="20">
        <f t="shared" si="92"/>
        <v>0</v>
      </c>
      <c r="HY56" s="19"/>
      <c r="HZ56" s="19"/>
      <c r="IA56" s="20">
        <f t="shared" si="93"/>
        <v>0</v>
      </c>
      <c r="IB56" s="20">
        <f t="shared" si="148"/>
        <v>0</v>
      </c>
      <c r="IC56" s="20">
        <f t="shared" si="148"/>
        <v>0</v>
      </c>
      <c r="ID56" s="20">
        <f t="shared" si="95"/>
        <v>0</v>
      </c>
      <c r="IE56" s="20">
        <f t="shared" si="149"/>
        <v>0</v>
      </c>
      <c r="IF56" s="20">
        <f t="shared" si="149"/>
        <v>0</v>
      </c>
      <c r="IG56" s="20">
        <f t="shared" si="97"/>
        <v>0</v>
      </c>
      <c r="IH56" s="19"/>
      <c r="II56" s="19"/>
      <c r="IJ56" s="20">
        <f t="shared" si="98"/>
        <v>0</v>
      </c>
      <c r="IK56" s="19"/>
      <c r="IL56" s="19"/>
      <c r="IM56" s="20">
        <f t="shared" si="99"/>
        <v>0</v>
      </c>
      <c r="IN56" s="19"/>
      <c r="IO56" s="19"/>
      <c r="IP56" s="20">
        <f t="shared" si="100"/>
        <v>0</v>
      </c>
      <c r="IQ56" s="20">
        <f t="shared" si="150"/>
        <v>0</v>
      </c>
      <c r="IR56" s="20">
        <f t="shared" si="150"/>
        <v>0</v>
      </c>
      <c r="IS56" s="20">
        <f t="shared" si="102"/>
        <v>0</v>
      </c>
      <c r="IT56" s="20">
        <f t="shared" si="151"/>
        <v>0</v>
      </c>
      <c r="IU56" s="20">
        <f t="shared" si="151"/>
        <v>0</v>
      </c>
      <c r="IV56" s="20">
        <f t="shared" si="104"/>
        <v>0</v>
      </c>
      <c r="IW56" s="19"/>
      <c r="IX56" s="19"/>
      <c r="IY56" s="20">
        <f t="shared" si="105"/>
        <v>0</v>
      </c>
      <c r="IZ56" s="19"/>
      <c r="JA56" s="19"/>
      <c r="JB56" s="20">
        <f t="shared" si="106"/>
        <v>0</v>
      </c>
      <c r="JC56" s="19"/>
      <c r="JD56" s="19"/>
      <c r="JE56" s="20">
        <f t="shared" si="107"/>
        <v>0</v>
      </c>
      <c r="JF56" s="20">
        <f t="shared" si="152"/>
        <v>0</v>
      </c>
      <c r="JG56" s="20">
        <f t="shared" si="152"/>
        <v>0</v>
      </c>
      <c r="JH56" s="20">
        <f t="shared" si="109"/>
        <v>0</v>
      </c>
      <c r="JI56" s="19"/>
      <c r="JJ56" s="19"/>
      <c r="JK56" s="20">
        <f t="shared" si="110"/>
        <v>0</v>
      </c>
      <c r="JL56" s="19"/>
      <c r="JM56" s="19"/>
      <c r="JN56" s="20">
        <f t="shared" si="111"/>
        <v>0</v>
      </c>
      <c r="JO56" s="19"/>
      <c r="JP56" s="19"/>
      <c r="JQ56" s="20">
        <f t="shared" si="112"/>
        <v>0</v>
      </c>
      <c r="JR56" s="20">
        <f t="shared" si="153"/>
        <v>0</v>
      </c>
      <c r="JS56" s="20">
        <f t="shared" si="153"/>
        <v>0</v>
      </c>
      <c r="JT56" s="20">
        <f t="shared" si="114"/>
        <v>0</v>
      </c>
      <c r="JU56" s="19"/>
      <c r="JV56" s="19"/>
      <c r="JW56" s="20">
        <f t="shared" si="115"/>
        <v>0</v>
      </c>
      <c r="JX56" s="19"/>
      <c r="JY56" s="19"/>
      <c r="JZ56" s="20">
        <f t="shared" si="116"/>
        <v>0</v>
      </c>
      <c r="KA56" s="20">
        <f t="shared" si="154"/>
        <v>0</v>
      </c>
      <c r="KB56" s="20">
        <f t="shared" si="154"/>
        <v>0</v>
      </c>
      <c r="KC56" s="20">
        <f t="shared" si="118"/>
        <v>0</v>
      </c>
      <c r="KD56" s="19"/>
      <c r="KE56" s="19"/>
      <c r="KF56" s="20">
        <f t="shared" si="119"/>
        <v>0</v>
      </c>
      <c r="KG56" s="19"/>
      <c r="KH56" s="19"/>
      <c r="KI56" s="20">
        <f t="shared" si="120"/>
        <v>0</v>
      </c>
      <c r="KJ56" s="19"/>
      <c r="KK56" s="19"/>
      <c r="KL56" s="20">
        <f t="shared" si="121"/>
        <v>0</v>
      </c>
      <c r="KM56" s="19"/>
      <c r="KN56" s="19"/>
      <c r="KO56" s="20">
        <f t="shared" si="122"/>
        <v>0</v>
      </c>
      <c r="KP56" s="19"/>
      <c r="KQ56" s="19"/>
      <c r="KR56" s="20">
        <f t="shared" si="123"/>
        <v>0</v>
      </c>
      <c r="KS56" s="20">
        <f t="shared" si="155"/>
        <v>0</v>
      </c>
      <c r="KT56" s="20">
        <f t="shared" si="155"/>
        <v>0</v>
      </c>
      <c r="KU56" s="20">
        <f t="shared" si="125"/>
        <v>0</v>
      </c>
      <c r="KV56" s="20">
        <f t="shared" si="156"/>
        <v>0</v>
      </c>
      <c r="KW56" s="20">
        <f t="shared" si="156"/>
        <v>0</v>
      </c>
      <c r="KX56" s="20">
        <f t="shared" si="127"/>
        <v>0</v>
      </c>
      <c r="KY56" s="19"/>
      <c r="KZ56" s="19"/>
      <c r="LA56" s="20">
        <f t="shared" si="128"/>
        <v>0</v>
      </c>
      <c r="LB56" s="19"/>
      <c r="LC56" s="19"/>
      <c r="LD56" s="20">
        <f t="shared" si="129"/>
        <v>0</v>
      </c>
      <c r="LE56" s="20">
        <f t="shared" si="157"/>
        <v>0</v>
      </c>
      <c r="LF56" s="20">
        <f t="shared" si="157"/>
        <v>0</v>
      </c>
      <c r="LG56" s="20">
        <f t="shared" si="131"/>
        <v>0</v>
      </c>
    </row>
    <row r="57" spans="1:319" x14ac:dyDescent="0.3">
      <c r="A57" s="27" t="s">
        <v>163</v>
      </c>
      <c r="B57" s="19"/>
      <c r="C57" s="19"/>
      <c r="D57" s="20">
        <f t="shared" si="0"/>
        <v>0</v>
      </c>
      <c r="E57" s="19"/>
      <c r="F57" s="19"/>
      <c r="G57" s="20">
        <f t="shared" si="1"/>
        <v>0</v>
      </c>
      <c r="H57" s="19"/>
      <c r="I57" s="19"/>
      <c r="J57" s="20">
        <f t="shared" si="2"/>
        <v>0</v>
      </c>
      <c r="K57" s="19"/>
      <c r="L57" s="19"/>
      <c r="M57" s="20">
        <f t="shared" si="3"/>
        <v>0</v>
      </c>
      <c r="N57" s="19"/>
      <c r="O57" s="19"/>
      <c r="P57" s="20">
        <f t="shared" si="4"/>
        <v>0</v>
      </c>
      <c r="Q57" s="19"/>
      <c r="R57" s="19"/>
      <c r="S57" s="20">
        <f t="shared" si="5"/>
        <v>0</v>
      </c>
      <c r="T57" s="19"/>
      <c r="U57" s="19"/>
      <c r="V57" s="20">
        <f t="shared" si="6"/>
        <v>0</v>
      </c>
      <c r="W57" s="19"/>
      <c r="X57" s="19"/>
      <c r="Y57" s="20">
        <f t="shared" si="7"/>
        <v>0</v>
      </c>
      <c r="Z57" s="19"/>
      <c r="AA57" s="19"/>
      <c r="AB57" s="20">
        <f t="shared" si="8"/>
        <v>0</v>
      </c>
      <c r="AC57" s="19"/>
      <c r="AD57" s="19"/>
      <c r="AE57" s="20">
        <f t="shared" si="9"/>
        <v>0</v>
      </c>
      <c r="AF57" s="19"/>
      <c r="AG57" s="19"/>
      <c r="AH57" s="20">
        <f t="shared" si="10"/>
        <v>0</v>
      </c>
      <c r="AI57" s="19"/>
      <c r="AJ57" s="19"/>
      <c r="AK57" s="20">
        <f t="shared" si="11"/>
        <v>0</v>
      </c>
      <c r="AL57" s="20">
        <f t="shared" si="132"/>
        <v>0</v>
      </c>
      <c r="AM57" s="20">
        <f t="shared" si="132"/>
        <v>0</v>
      </c>
      <c r="AN57" s="20">
        <f t="shared" si="13"/>
        <v>0</v>
      </c>
      <c r="AO57" s="19"/>
      <c r="AP57" s="19"/>
      <c r="AQ57" s="20">
        <f t="shared" si="14"/>
        <v>0</v>
      </c>
      <c r="AR57" s="19"/>
      <c r="AS57" s="19"/>
      <c r="AT57" s="20">
        <f t="shared" si="15"/>
        <v>0</v>
      </c>
      <c r="AU57" s="19"/>
      <c r="AV57" s="19"/>
      <c r="AW57" s="20">
        <f t="shared" si="16"/>
        <v>0</v>
      </c>
      <c r="AX57" s="19"/>
      <c r="AY57" s="19"/>
      <c r="AZ57" s="20">
        <f t="shared" si="17"/>
        <v>0</v>
      </c>
      <c r="BA57" s="19"/>
      <c r="BB57" s="19"/>
      <c r="BC57" s="20">
        <f t="shared" si="18"/>
        <v>0</v>
      </c>
      <c r="BD57" s="19"/>
      <c r="BE57" s="19"/>
      <c r="BF57" s="20">
        <f t="shared" si="19"/>
        <v>0</v>
      </c>
      <c r="BG57" s="20">
        <f t="shared" si="133"/>
        <v>0</v>
      </c>
      <c r="BH57" s="20">
        <f t="shared" si="133"/>
        <v>0</v>
      </c>
      <c r="BI57" s="20">
        <f t="shared" si="21"/>
        <v>0</v>
      </c>
      <c r="BJ57" s="19"/>
      <c r="BK57" s="19"/>
      <c r="BL57" s="20">
        <f t="shared" si="22"/>
        <v>0</v>
      </c>
      <c r="BM57" s="19"/>
      <c r="BN57" s="19"/>
      <c r="BO57" s="20">
        <f t="shared" si="23"/>
        <v>0</v>
      </c>
      <c r="BP57" s="19"/>
      <c r="BQ57" s="19"/>
      <c r="BR57" s="20">
        <f t="shared" si="24"/>
        <v>0</v>
      </c>
      <c r="BS57" s="19"/>
      <c r="BT57" s="19"/>
      <c r="BU57" s="20">
        <f t="shared" si="25"/>
        <v>0</v>
      </c>
      <c r="BV57" s="19"/>
      <c r="BW57" s="19"/>
      <c r="BX57" s="20">
        <f t="shared" si="26"/>
        <v>0</v>
      </c>
      <c r="BY57" s="19"/>
      <c r="BZ57" s="19"/>
      <c r="CA57" s="20">
        <f t="shared" si="27"/>
        <v>0</v>
      </c>
      <c r="CB57" s="20">
        <f t="shared" si="134"/>
        <v>0</v>
      </c>
      <c r="CC57" s="20">
        <f t="shared" si="134"/>
        <v>0</v>
      </c>
      <c r="CD57" s="20">
        <f t="shared" si="29"/>
        <v>0</v>
      </c>
      <c r="CE57" s="19"/>
      <c r="CF57" s="19"/>
      <c r="CG57" s="20">
        <f t="shared" si="30"/>
        <v>0</v>
      </c>
      <c r="CH57" s="19"/>
      <c r="CI57" s="19"/>
      <c r="CJ57" s="20">
        <f t="shared" si="31"/>
        <v>0</v>
      </c>
      <c r="CK57" s="19"/>
      <c r="CL57" s="19"/>
      <c r="CM57" s="20">
        <f t="shared" si="32"/>
        <v>0</v>
      </c>
      <c r="CN57" s="20">
        <f t="shared" si="135"/>
        <v>0</v>
      </c>
      <c r="CO57" s="20">
        <f t="shared" si="135"/>
        <v>0</v>
      </c>
      <c r="CP57" s="20">
        <f t="shared" si="34"/>
        <v>0</v>
      </c>
      <c r="CQ57" s="19"/>
      <c r="CR57" s="19"/>
      <c r="CS57" s="20">
        <f t="shared" si="35"/>
        <v>0</v>
      </c>
      <c r="CT57" s="19"/>
      <c r="CU57" s="19"/>
      <c r="CV57" s="20">
        <f t="shared" si="36"/>
        <v>0</v>
      </c>
      <c r="CW57" s="19"/>
      <c r="CX57" s="19"/>
      <c r="CY57" s="20">
        <f t="shared" si="37"/>
        <v>0</v>
      </c>
      <c r="CZ57" s="20">
        <f t="shared" si="136"/>
        <v>0</v>
      </c>
      <c r="DA57" s="20">
        <f t="shared" si="136"/>
        <v>0</v>
      </c>
      <c r="DB57" s="20">
        <f t="shared" si="39"/>
        <v>0</v>
      </c>
      <c r="DC57" s="20">
        <f t="shared" si="137"/>
        <v>0</v>
      </c>
      <c r="DD57" s="20">
        <f t="shared" si="137"/>
        <v>0</v>
      </c>
      <c r="DE57" s="20">
        <f t="shared" si="41"/>
        <v>0</v>
      </c>
      <c r="DF57" s="19"/>
      <c r="DG57" s="19"/>
      <c r="DH57" s="20">
        <f t="shared" si="42"/>
        <v>0</v>
      </c>
      <c r="DI57" s="19"/>
      <c r="DJ57" s="19"/>
      <c r="DK57" s="20">
        <f t="shared" si="43"/>
        <v>0</v>
      </c>
      <c r="DL57" s="20">
        <f t="shared" si="138"/>
        <v>0</v>
      </c>
      <c r="DM57" s="20">
        <f t="shared" si="138"/>
        <v>0</v>
      </c>
      <c r="DN57" s="20">
        <f t="shared" si="45"/>
        <v>0</v>
      </c>
      <c r="DO57" s="19"/>
      <c r="DP57" s="19"/>
      <c r="DQ57" s="20">
        <f t="shared" si="46"/>
        <v>0</v>
      </c>
      <c r="DR57" s="19"/>
      <c r="DS57" s="19"/>
      <c r="DT57" s="20">
        <f t="shared" si="47"/>
        <v>0</v>
      </c>
      <c r="DU57" s="20">
        <f t="shared" si="139"/>
        <v>0</v>
      </c>
      <c r="DV57" s="20">
        <f t="shared" si="139"/>
        <v>0</v>
      </c>
      <c r="DW57" s="20">
        <f t="shared" si="49"/>
        <v>0</v>
      </c>
      <c r="DX57" s="20">
        <f t="shared" si="140"/>
        <v>0</v>
      </c>
      <c r="DY57" s="20">
        <f t="shared" si="140"/>
        <v>0</v>
      </c>
      <c r="DZ57" s="20">
        <f t="shared" si="51"/>
        <v>0</v>
      </c>
      <c r="EA57" s="19"/>
      <c r="EB57" s="19"/>
      <c r="EC57" s="20">
        <f t="shared" si="52"/>
        <v>0</v>
      </c>
      <c r="ED57" s="19"/>
      <c r="EE57" s="19"/>
      <c r="EF57" s="20">
        <f t="shared" si="53"/>
        <v>0</v>
      </c>
      <c r="EG57" s="19"/>
      <c r="EH57" s="19"/>
      <c r="EI57" s="20">
        <f t="shared" si="54"/>
        <v>0</v>
      </c>
      <c r="EJ57" s="19"/>
      <c r="EK57" s="19"/>
      <c r="EL57" s="20">
        <f t="shared" si="55"/>
        <v>0</v>
      </c>
      <c r="EM57" s="20">
        <f t="shared" si="141"/>
        <v>0</v>
      </c>
      <c r="EN57" s="20">
        <f t="shared" si="141"/>
        <v>0</v>
      </c>
      <c r="EO57" s="20">
        <f t="shared" si="57"/>
        <v>0</v>
      </c>
      <c r="EP57" s="19"/>
      <c r="EQ57" s="19"/>
      <c r="ER57" s="20">
        <f t="shared" si="58"/>
        <v>0</v>
      </c>
      <c r="ES57" s="19"/>
      <c r="ET57" s="19"/>
      <c r="EU57" s="20">
        <f t="shared" si="59"/>
        <v>0</v>
      </c>
      <c r="EV57" s="19"/>
      <c r="EW57" s="19"/>
      <c r="EX57" s="20">
        <f t="shared" si="60"/>
        <v>0</v>
      </c>
      <c r="EY57" s="19"/>
      <c r="EZ57" s="19"/>
      <c r="FA57" s="20">
        <f t="shared" si="61"/>
        <v>0</v>
      </c>
      <c r="FB57" s="20">
        <f t="shared" si="142"/>
        <v>0</v>
      </c>
      <c r="FC57" s="20">
        <f t="shared" si="142"/>
        <v>0</v>
      </c>
      <c r="FD57" s="20">
        <f t="shared" si="63"/>
        <v>0</v>
      </c>
      <c r="FE57" s="19"/>
      <c r="FF57" s="19"/>
      <c r="FG57" s="20">
        <f t="shared" si="64"/>
        <v>0</v>
      </c>
      <c r="FH57" s="19"/>
      <c r="FI57" s="19"/>
      <c r="FJ57" s="20">
        <f t="shared" si="65"/>
        <v>0</v>
      </c>
      <c r="FK57" s="19"/>
      <c r="FL57" s="19"/>
      <c r="FM57" s="20">
        <f t="shared" si="66"/>
        <v>0</v>
      </c>
      <c r="FN57" s="20">
        <f t="shared" si="143"/>
        <v>0</v>
      </c>
      <c r="FO57" s="20">
        <f t="shared" si="143"/>
        <v>0</v>
      </c>
      <c r="FP57" s="20">
        <f t="shared" si="68"/>
        <v>0</v>
      </c>
      <c r="FQ57" s="19"/>
      <c r="FR57" s="19"/>
      <c r="FS57" s="20">
        <f t="shared" si="69"/>
        <v>0</v>
      </c>
      <c r="FT57" s="19"/>
      <c r="FU57" s="19"/>
      <c r="FV57" s="20">
        <f t="shared" si="70"/>
        <v>0</v>
      </c>
      <c r="FW57" s="19"/>
      <c r="FX57" s="19"/>
      <c r="FY57" s="20">
        <f t="shared" si="71"/>
        <v>0</v>
      </c>
      <c r="FZ57" s="20">
        <f t="shared" si="144"/>
        <v>0</v>
      </c>
      <c r="GA57" s="20">
        <f t="shared" si="144"/>
        <v>0</v>
      </c>
      <c r="GB57" s="20">
        <f t="shared" si="73"/>
        <v>0</v>
      </c>
      <c r="GC57" s="19"/>
      <c r="GD57" s="19"/>
      <c r="GE57" s="20">
        <f t="shared" si="74"/>
        <v>0</v>
      </c>
      <c r="GF57" s="19"/>
      <c r="GG57" s="19"/>
      <c r="GH57" s="20">
        <f t="shared" si="75"/>
        <v>0</v>
      </c>
      <c r="GI57" s="19"/>
      <c r="GJ57" s="19"/>
      <c r="GK57" s="20">
        <f t="shared" si="76"/>
        <v>0</v>
      </c>
      <c r="GL57" s="19"/>
      <c r="GM57" s="19"/>
      <c r="GN57" s="20">
        <f t="shared" si="77"/>
        <v>0</v>
      </c>
      <c r="GO57" s="20">
        <f t="shared" si="145"/>
        <v>0</v>
      </c>
      <c r="GP57" s="20">
        <f t="shared" si="145"/>
        <v>0</v>
      </c>
      <c r="GQ57" s="20">
        <f t="shared" si="79"/>
        <v>0</v>
      </c>
      <c r="GR57" s="19"/>
      <c r="GS57" s="19"/>
      <c r="GT57" s="20">
        <f t="shared" si="80"/>
        <v>0</v>
      </c>
      <c r="GU57" s="19"/>
      <c r="GV57" s="19"/>
      <c r="GW57" s="20">
        <f t="shared" si="81"/>
        <v>0</v>
      </c>
      <c r="GX57" s="20">
        <f t="shared" si="146"/>
        <v>0</v>
      </c>
      <c r="GY57" s="20">
        <f t="shared" si="146"/>
        <v>0</v>
      </c>
      <c r="GZ57" s="20">
        <f t="shared" si="83"/>
        <v>0</v>
      </c>
      <c r="HA57" s="19"/>
      <c r="HB57" s="19"/>
      <c r="HC57" s="20">
        <f t="shared" si="84"/>
        <v>0</v>
      </c>
      <c r="HD57" s="19"/>
      <c r="HE57" s="19"/>
      <c r="HF57" s="20">
        <f t="shared" si="85"/>
        <v>0</v>
      </c>
      <c r="HG57" s="19"/>
      <c r="HH57" s="19"/>
      <c r="HI57" s="20">
        <f t="shared" si="86"/>
        <v>0</v>
      </c>
      <c r="HJ57" s="19"/>
      <c r="HK57" s="19"/>
      <c r="HL57" s="20">
        <f t="shared" si="87"/>
        <v>0</v>
      </c>
      <c r="HM57" s="20">
        <f t="shared" si="147"/>
        <v>0</v>
      </c>
      <c r="HN57" s="20">
        <f t="shared" si="147"/>
        <v>0</v>
      </c>
      <c r="HO57" s="20">
        <f t="shared" si="89"/>
        <v>0</v>
      </c>
      <c r="HP57" s="19"/>
      <c r="HQ57" s="19"/>
      <c r="HR57" s="20">
        <f t="shared" si="90"/>
        <v>0</v>
      </c>
      <c r="HS57" s="19"/>
      <c r="HT57" s="19"/>
      <c r="HU57" s="20">
        <f t="shared" si="91"/>
        <v>0</v>
      </c>
      <c r="HV57" s="19"/>
      <c r="HW57" s="19"/>
      <c r="HX57" s="20">
        <f t="shared" si="92"/>
        <v>0</v>
      </c>
      <c r="HY57" s="19"/>
      <c r="HZ57" s="19"/>
      <c r="IA57" s="20">
        <f t="shared" si="93"/>
        <v>0</v>
      </c>
      <c r="IB57" s="20">
        <f t="shared" si="148"/>
        <v>0</v>
      </c>
      <c r="IC57" s="20">
        <f t="shared" si="148"/>
        <v>0</v>
      </c>
      <c r="ID57" s="20">
        <f t="shared" si="95"/>
        <v>0</v>
      </c>
      <c r="IE57" s="20">
        <f t="shared" si="149"/>
        <v>0</v>
      </c>
      <c r="IF57" s="20">
        <f t="shared" si="149"/>
        <v>0</v>
      </c>
      <c r="IG57" s="20">
        <f t="shared" si="97"/>
        <v>0</v>
      </c>
      <c r="IH57" s="19"/>
      <c r="II57" s="19"/>
      <c r="IJ57" s="20">
        <f t="shared" si="98"/>
        <v>0</v>
      </c>
      <c r="IK57" s="19"/>
      <c r="IL57" s="19"/>
      <c r="IM57" s="20">
        <f t="shared" si="99"/>
        <v>0</v>
      </c>
      <c r="IN57" s="19"/>
      <c r="IO57" s="19"/>
      <c r="IP57" s="20">
        <f t="shared" si="100"/>
        <v>0</v>
      </c>
      <c r="IQ57" s="20">
        <f t="shared" si="150"/>
        <v>0</v>
      </c>
      <c r="IR57" s="20">
        <f t="shared" si="150"/>
        <v>0</v>
      </c>
      <c r="IS57" s="20">
        <f t="shared" si="102"/>
        <v>0</v>
      </c>
      <c r="IT57" s="20">
        <f t="shared" si="151"/>
        <v>0</v>
      </c>
      <c r="IU57" s="20">
        <f t="shared" si="151"/>
        <v>0</v>
      </c>
      <c r="IV57" s="20">
        <f t="shared" si="104"/>
        <v>0</v>
      </c>
      <c r="IW57" s="19"/>
      <c r="IX57" s="19"/>
      <c r="IY57" s="20">
        <f t="shared" si="105"/>
        <v>0</v>
      </c>
      <c r="IZ57" s="19"/>
      <c r="JA57" s="19"/>
      <c r="JB57" s="20">
        <f t="shared" si="106"/>
        <v>0</v>
      </c>
      <c r="JC57" s="19"/>
      <c r="JD57" s="19"/>
      <c r="JE57" s="20">
        <f t="shared" si="107"/>
        <v>0</v>
      </c>
      <c r="JF57" s="20">
        <f t="shared" si="152"/>
        <v>0</v>
      </c>
      <c r="JG57" s="20">
        <f t="shared" si="152"/>
        <v>0</v>
      </c>
      <c r="JH57" s="20">
        <f t="shared" si="109"/>
        <v>0</v>
      </c>
      <c r="JI57" s="19"/>
      <c r="JJ57" s="19"/>
      <c r="JK57" s="20">
        <f t="shared" si="110"/>
        <v>0</v>
      </c>
      <c r="JL57" s="19"/>
      <c r="JM57" s="19"/>
      <c r="JN57" s="20">
        <f t="shared" si="111"/>
        <v>0</v>
      </c>
      <c r="JO57" s="19"/>
      <c r="JP57" s="19"/>
      <c r="JQ57" s="20">
        <f t="shared" si="112"/>
        <v>0</v>
      </c>
      <c r="JR57" s="20">
        <f t="shared" si="153"/>
        <v>0</v>
      </c>
      <c r="JS57" s="20">
        <f t="shared" si="153"/>
        <v>0</v>
      </c>
      <c r="JT57" s="20">
        <f t="shared" si="114"/>
        <v>0</v>
      </c>
      <c r="JU57" s="19"/>
      <c r="JV57" s="19"/>
      <c r="JW57" s="20">
        <f t="shared" si="115"/>
        <v>0</v>
      </c>
      <c r="JX57" s="19"/>
      <c r="JY57" s="19"/>
      <c r="JZ57" s="20">
        <f t="shared" si="116"/>
        <v>0</v>
      </c>
      <c r="KA57" s="20">
        <f t="shared" si="154"/>
        <v>0</v>
      </c>
      <c r="KB57" s="20">
        <f t="shared" si="154"/>
        <v>0</v>
      </c>
      <c r="KC57" s="20">
        <f t="shared" si="118"/>
        <v>0</v>
      </c>
      <c r="KD57" s="19"/>
      <c r="KE57" s="19"/>
      <c r="KF57" s="20">
        <f t="shared" si="119"/>
        <v>0</v>
      </c>
      <c r="KG57" s="19"/>
      <c r="KH57" s="19"/>
      <c r="KI57" s="20">
        <f t="shared" si="120"/>
        <v>0</v>
      </c>
      <c r="KJ57" s="19"/>
      <c r="KK57" s="19"/>
      <c r="KL57" s="20">
        <f t="shared" si="121"/>
        <v>0</v>
      </c>
      <c r="KM57" s="19"/>
      <c r="KN57" s="19"/>
      <c r="KO57" s="20">
        <f t="shared" si="122"/>
        <v>0</v>
      </c>
      <c r="KP57" s="19"/>
      <c r="KQ57" s="19"/>
      <c r="KR57" s="20">
        <f t="shared" si="123"/>
        <v>0</v>
      </c>
      <c r="KS57" s="20">
        <f t="shared" si="155"/>
        <v>0</v>
      </c>
      <c r="KT57" s="20">
        <f t="shared" si="155"/>
        <v>0</v>
      </c>
      <c r="KU57" s="20">
        <f t="shared" si="125"/>
        <v>0</v>
      </c>
      <c r="KV57" s="20">
        <f t="shared" si="156"/>
        <v>0</v>
      </c>
      <c r="KW57" s="20">
        <f t="shared" si="156"/>
        <v>0</v>
      </c>
      <c r="KX57" s="20">
        <f t="shared" si="127"/>
        <v>0</v>
      </c>
      <c r="KY57" s="19"/>
      <c r="KZ57" s="19"/>
      <c r="LA57" s="20">
        <f t="shared" si="128"/>
        <v>0</v>
      </c>
      <c r="LB57" s="19"/>
      <c r="LC57" s="19"/>
      <c r="LD57" s="20">
        <f t="shared" si="129"/>
        <v>0</v>
      </c>
      <c r="LE57" s="20">
        <f t="shared" si="157"/>
        <v>0</v>
      </c>
      <c r="LF57" s="20">
        <f t="shared" si="157"/>
        <v>0</v>
      </c>
      <c r="LG57" s="20">
        <f t="shared" si="131"/>
        <v>0</v>
      </c>
    </row>
    <row r="58" spans="1:319" x14ac:dyDescent="0.3">
      <c r="A58" s="27" t="s">
        <v>164</v>
      </c>
      <c r="B58" s="19"/>
      <c r="C58" s="19"/>
      <c r="D58" s="20">
        <f t="shared" si="0"/>
        <v>0</v>
      </c>
      <c r="E58" s="19"/>
      <c r="F58" s="19"/>
      <c r="G58" s="20">
        <f t="shared" si="1"/>
        <v>0</v>
      </c>
      <c r="H58" s="19"/>
      <c r="I58" s="19"/>
      <c r="J58" s="20">
        <f t="shared" si="2"/>
        <v>0</v>
      </c>
      <c r="K58" s="19"/>
      <c r="L58" s="19"/>
      <c r="M58" s="20">
        <f t="shared" si="3"/>
        <v>0</v>
      </c>
      <c r="N58" s="19"/>
      <c r="O58" s="19"/>
      <c r="P58" s="20">
        <f t="shared" si="4"/>
        <v>0</v>
      </c>
      <c r="Q58" s="19"/>
      <c r="R58" s="19"/>
      <c r="S58" s="20">
        <f t="shared" si="5"/>
        <v>0</v>
      </c>
      <c r="T58" s="19"/>
      <c r="U58" s="19"/>
      <c r="V58" s="20">
        <f t="shared" si="6"/>
        <v>0</v>
      </c>
      <c r="W58" s="19"/>
      <c r="X58" s="19"/>
      <c r="Y58" s="20">
        <f t="shared" si="7"/>
        <v>0</v>
      </c>
      <c r="Z58" s="19"/>
      <c r="AA58" s="19"/>
      <c r="AB58" s="20">
        <f t="shared" si="8"/>
        <v>0</v>
      </c>
      <c r="AC58" s="19"/>
      <c r="AD58" s="19"/>
      <c r="AE58" s="20">
        <f t="shared" si="9"/>
        <v>0</v>
      </c>
      <c r="AF58" s="19"/>
      <c r="AG58" s="19"/>
      <c r="AH58" s="20">
        <f t="shared" si="10"/>
        <v>0</v>
      </c>
      <c r="AI58" s="19"/>
      <c r="AJ58" s="19"/>
      <c r="AK58" s="20">
        <f t="shared" si="11"/>
        <v>0</v>
      </c>
      <c r="AL58" s="20">
        <f t="shared" si="132"/>
        <v>0</v>
      </c>
      <c r="AM58" s="20">
        <f t="shared" si="132"/>
        <v>0</v>
      </c>
      <c r="AN58" s="20">
        <f t="shared" si="13"/>
        <v>0</v>
      </c>
      <c r="AO58" s="19"/>
      <c r="AP58" s="19"/>
      <c r="AQ58" s="20">
        <f t="shared" si="14"/>
        <v>0</v>
      </c>
      <c r="AR58" s="19"/>
      <c r="AS58" s="19"/>
      <c r="AT58" s="20">
        <f t="shared" si="15"/>
        <v>0</v>
      </c>
      <c r="AU58" s="19"/>
      <c r="AV58" s="19"/>
      <c r="AW58" s="20">
        <f t="shared" si="16"/>
        <v>0</v>
      </c>
      <c r="AX58" s="19"/>
      <c r="AY58" s="19"/>
      <c r="AZ58" s="20">
        <f t="shared" si="17"/>
        <v>0</v>
      </c>
      <c r="BA58" s="19"/>
      <c r="BB58" s="19"/>
      <c r="BC58" s="20">
        <f t="shared" si="18"/>
        <v>0</v>
      </c>
      <c r="BD58" s="19"/>
      <c r="BE58" s="19"/>
      <c r="BF58" s="20">
        <f t="shared" si="19"/>
        <v>0</v>
      </c>
      <c r="BG58" s="20">
        <f t="shared" si="133"/>
        <v>0</v>
      </c>
      <c r="BH58" s="20">
        <f t="shared" si="133"/>
        <v>0</v>
      </c>
      <c r="BI58" s="20">
        <f t="shared" si="21"/>
        <v>0</v>
      </c>
      <c r="BJ58" s="19"/>
      <c r="BK58" s="19"/>
      <c r="BL58" s="20">
        <f t="shared" si="22"/>
        <v>0</v>
      </c>
      <c r="BM58" s="19"/>
      <c r="BN58" s="19"/>
      <c r="BO58" s="20">
        <f t="shared" si="23"/>
        <v>0</v>
      </c>
      <c r="BP58" s="19"/>
      <c r="BQ58" s="19"/>
      <c r="BR58" s="20">
        <f t="shared" si="24"/>
        <v>0</v>
      </c>
      <c r="BS58" s="19"/>
      <c r="BT58" s="19"/>
      <c r="BU58" s="20">
        <f t="shared" si="25"/>
        <v>0</v>
      </c>
      <c r="BV58" s="19"/>
      <c r="BW58" s="19"/>
      <c r="BX58" s="20">
        <f t="shared" si="26"/>
        <v>0</v>
      </c>
      <c r="BY58" s="19"/>
      <c r="BZ58" s="19"/>
      <c r="CA58" s="20">
        <f t="shared" si="27"/>
        <v>0</v>
      </c>
      <c r="CB58" s="20">
        <f t="shared" si="134"/>
        <v>0</v>
      </c>
      <c r="CC58" s="20">
        <f t="shared" si="134"/>
        <v>0</v>
      </c>
      <c r="CD58" s="20">
        <f t="shared" si="29"/>
        <v>0</v>
      </c>
      <c r="CE58" s="19"/>
      <c r="CF58" s="19"/>
      <c r="CG58" s="20">
        <f t="shared" si="30"/>
        <v>0</v>
      </c>
      <c r="CH58" s="19"/>
      <c r="CI58" s="19"/>
      <c r="CJ58" s="20">
        <f t="shared" si="31"/>
        <v>0</v>
      </c>
      <c r="CK58" s="19"/>
      <c r="CL58" s="19"/>
      <c r="CM58" s="20">
        <f t="shared" si="32"/>
        <v>0</v>
      </c>
      <c r="CN58" s="20">
        <f t="shared" si="135"/>
        <v>0</v>
      </c>
      <c r="CO58" s="20">
        <f t="shared" si="135"/>
        <v>0</v>
      </c>
      <c r="CP58" s="20">
        <f t="shared" si="34"/>
        <v>0</v>
      </c>
      <c r="CQ58" s="19"/>
      <c r="CR58" s="19"/>
      <c r="CS58" s="20">
        <f t="shared" si="35"/>
        <v>0</v>
      </c>
      <c r="CT58" s="19"/>
      <c r="CU58" s="19"/>
      <c r="CV58" s="20">
        <f t="shared" si="36"/>
        <v>0</v>
      </c>
      <c r="CW58" s="19"/>
      <c r="CX58" s="19"/>
      <c r="CY58" s="20">
        <f t="shared" si="37"/>
        <v>0</v>
      </c>
      <c r="CZ58" s="20">
        <f t="shared" si="136"/>
        <v>0</v>
      </c>
      <c r="DA58" s="20">
        <f t="shared" si="136"/>
        <v>0</v>
      </c>
      <c r="DB58" s="20">
        <f t="shared" si="39"/>
        <v>0</v>
      </c>
      <c r="DC58" s="20">
        <f t="shared" si="137"/>
        <v>0</v>
      </c>
      <c r="DD58" s="20">
        <f t="shared" si="137"/>
        <v>0</v>
      </c>
      <c r="DE58" s="20">
        <f t="shared" si="41"/>
        <v>0</v>
      </c>
      <c r="DF58" s="19"/>
      <c r="DG58" s="19"/>
      <c r="DH58" s="20">
        <f t="shared" si="42"/>
        <v>0</v>
      </c>
      <c r="DI58" s="19"/>
      <c r="DJ58" s="19"/>
      <c r="DK58" s="20">
        <f t="shared" si="43"/>
        <v>0</v>
      </c>
      <c r="DL58" s="20">
        <f t="shared" si="138"/>
        <v>0</v>
      </c>
      <c r="DM58" s="20">
        <f t="shared" si="138"/>
        <v>0</v>
      </c>
      <c r="DN58" s="20">
        <f t="shared" si="45"/>
        <v>0</v>
      </c>
      <c r="DO58" s="19"/>
      <c r="DP58" s="19"/>
      <c r="DQ58" s="20">
        <f t="shared" si="46"/>
        <v>0</v>
      </c>
      <c r="DR58" s="19"/>
      <c r="DS58" s="19"/>
      <c r="DT58" s="20">
        <f t="shared" si="47"/>
        <v>0</v>
      </c>
      <c r="DU58" s="20">
        <f t="shared" si="139"/>
        <v>0</v>
      </c>
      <c r="DV58" s="20">
        <f t="shared" si="139"/>
        <v>0</v>
      </c>
      <c r="DW58" s="20">
        <f t="shared" si="49"/>
        <v>0</v>
      </c>
      <c r="DX58" s="20">
        <f t="shared" si="140"/>
        <v>0</v>
      </c>
      <c r="DY58" s="20">
        <f t="shared" si="140"/>
        <v>0</v>
      </c>
      <c r="DZ58" s="20">
        <f t="shared" si="51"/>
        <v>0</v>
      </c>
      <c r="EA58" s="19"/>
      <c r="EB58" s="19"/>
      <c r="EC58" s="20">
        <f t="shared" si="52"/>
        <v>0</v>
      </c>
      <c r="ED58" s="19"/>
      <c r="EE58" s="19"/>
      <c r="EF58" s="20">
        <f t="shared" si="53"/>
        <v>0</v>
      </c>
      <c r="EG58" s="19"/>
      <c r="EH58" s="19"/>
      <c r="EI58" s="20">
        <f t="shared" si="54"/>
        <v>0</v>
      </c>
      <c r="EJ58" s="19"/>
      <c r="EK58" s="19"/>
      <c r="EL58" s="20">
        <f t="shared" si="55"/>
        <v>0</v>
      </c>
      <c r="EM58" s="20">
        <f t="shared" si="141"/>
        <v>0</v>
      </c>
      <c r="EN58" s="20">
        <f t="shared" si="141"/>
        <v>0</v>
      </c>
      <c r="EO58" s="20">
        <f t="shared" si="57"/>
        <v>0</v>
      </c>
      <c r="EP58" s="19"/>
      <c r="EQ58" s="19"/>
      <c r="ER58" s="20">
        <f t="shared" si="58"/>
        <v>0</v>
      </c>
      <c r="ES58" s="19"/>
      <c r="ET58" s="19"/>
      <c r="EU58" s="20">
        <f t="shared" si="59"/>
        <v>0</v>
      </c>
      <c r="EV58" s="19"/>
      <c r="EW58" s="19"/>
      <c r="EX58" s="20">
        <f t="shared" si="60"/>
        <v>0</v>
      </c>
      <c r="EY58" s="19"/>
      <c r="EZ58" s="19"/>
      <c r="FA58" s="20">
        <f t="shared" si="61"/>
        <v>0</v>
      </c>
      <c r="FB58" s="20">
        <f t="shared" si="142"/>
        <v>0</v>
      </c>
      <c r="FC58" s="20">
        <f t="shared" si="142"/>
        <v>0</v>
      </c>
      <c r="FD58" s="20">
        <f t="shared" si="63"/>
        <v>0</v>
      </c>
      <c r="FE58" s="19"/>
      <c r="FF58" s="19"/>
      <c r="FG58" s="20">
        <f t="shared" si="64"/>
        <v>0</v>
      </c>
      <c r="FH58" s="19"/>
      <c r="FI58" s="19"/>
      <c r="FJ58" s="20">
        <f t="shared" si="65"/>
        <v>0</v>
      </c>
      <c r="FK58" s="19"/>
      <c r="FL58" s="19"/>
      <c r="FM58" s="20">
        <f t="shared" si="66"/>
        <v>0</v>
      </c>
      <c r="FN58" s="20">
        <f t="shared" si="143"/>
        <v>0</v>
      </c>
      <c r="FO58" s="20">
        <f t="shared" si="143"/>
        <v>0</v>
      </c>
      <c r="FP58" s="20">
        <f t="shared" si="68"/>
        <v>0</v>
      </c>
      <c r="FQ58" s="19"/>
      <c r="FR58" s="19"/>
      <c r="FS58" s="20">
        <f t="shared" si="69"/>
        <v>0</v>
      </c>
      <c r="FT58" s="19"/>
      <c r="FU58" s="19"/>
      <c r="FV58" s="20">
        <f t="shared" si="70"/>
        <v>0</v>
      </c>
      <c r="FW58" s="19"/>
      <c r="FX58" s="19"/>
      <c r="FY58" s="20">
        <f t="shared" si="71"/>
        <v>0</v>
      </c>
      <c r="FZ58" s="20">
        <f t="shared" si="144"/>
        <v>0</v>
      </c>
      <c r="GA58" s="20">
        <f t="shared" si="144"/>
        <v>0</v>
      </c>
      <c r="GB58" s="20">
        <f t="shared" si="73"/>
        <v>0</v>
      </c>
      <c r="GC58" s="19"/>
      <c r="GD58" s="19"/>
      <c r="GE58" s="20">
        <f t="shared" si="74"/>
        <v>0</v>
      </c>
      <c r="GF58" s="19"/>
      <c r="GG58" s="19"/>
      <c r="GH58" s="20">
        <f t="shared" si="75"/>
        <v>0</v>
      </c>
      <c r="GI58" s="19"/>
      <c r="GJ58" s="19"/>
      <c r="GK58" s="20">
        <f t="shared" si="76"/>
        <v>0</v>
      </c>
      <c r="GL58" s="19"/>
      <c r="GM58" s="19"/>
      <c r="GN58" s="20">
        <f t="shared" si="77"/>
        <v>0</v>
      </c>
      <c r="GO58" s="20">
        <f t="shared" si="145"/>
        <v>0</v>
      </c>
      <c r="GP58" s="20">
        <f t="shared" si="145"/>
        <v>0</v>
      </c>
      <c r="GQ58" s="20">
        <f t="shared" si="79"/>
        <v>0</v>
      </c>
      <c r="GR58" s="19"/>
      <c r="GS58" s="19"/>
      <c r="GT58" s="20">
        <f t="shared" si="80"/>
        <v>0</v>
      </c>
      <c r="GU58" s="19"/>
      <c r="GV58" s="19"/>
      <c r="GW58" s="20">
        <f t="shared" si="81"/>
        <v>0</v>
      </c>
      <c r="GX58" s="20">
        <f t="shared" si="146"/>
        <v>0</v>
      </c>
      <c r="GY58" s="20">
        <f t="shared" si="146"/>
        <v>0</v>
      </c>
      <c r="GZ58" s="20">
        <f t="shared" si="83"/>
        <v>0</v>
      </c>
      <c r="HA58" s="19"/>
      <c r="HB58" s="19"/>
      <c r="HC58" s="20">
        <f t="shared" si="84"/>
        <v>0</v>
      </c>
      <c r="HD58" s="19"/>
      <c r="HE58" s="19"/>
      <c r="HF58" s="20">
        <f t="shared" si="85"/>
        <v>0</v>
      </c>
      <c r="HG58" s="19"/>
      <c r="HH58" s="19"/>
      <c r="HI58" s="20">
        <f t="shared" si="86"/>
        <v>0</v>
      </c>
      <c r="HJ58" s="19"/>
      <c r="HK58" s="19"/>
      <c r="HL58" s="20">
        <f t="shared" si="87"/>
        <v>0</v>
      </c>
      <c r="HM58" s="20">
        <f t="shared" si="147"/>
        <v>0</v>
      </c>
      <c r="HN58" s="20">
        <f t="shared" si="147"/>
        <v>0</v>
      </c>
      <c r="HO58" s="20">
        <f t="shared" si="89"/>
        <v>0</v>
      </c>
      <c r="HP58" s="19"/>
      <c r="HQ58" s="19"/>
      <c r="HR58" s="20">
        <f t="shared" si="90"/>
        <v>0</v>
      </c>
      <c r="HS58" s="19"/>
      <c r="HT58" s="19"/>
      <c r="HU58" s="20">
        <f t="shared" si="91"/>
        <v>0</v>
      </c>
      <c r="HV58" s="19"/>
      <c r="HW58" s="19"/>
      <c r="HX58" s="20">
        <f t="shared" si="92"/>
        <v>0</v>
      </c>
      <c r="HY58" s="19"/>
      <c r="HZ58" s="19"/>
      <c r="IA58" s="20">
        <f t="shared" si="93"/>
        <v>0</v>
      </c>
      <c r="IB58" s="20">
        <f t="shared" si="148"/>
        <v>0</v>
      </c>
      <c r="IC58" s="20">
        <f t="shared" si="148"/>
        <v>0</v>
      </c>
      <c r="ID58" s="20">
        <f t="shared" si="95"/>
        <v>0</v>
      </c>
      <c r="IE58" s="20">
        <f t="shared" si="149"/>
        <v>0</v>
      </c>
      <c r="IF58" s="20">
        <f t="shared" si="149"/>
        <v>0</v>
      </c>
      <c r="IG58" s="20">
        <f t="shared" si="97"/>
        <v>0</v>
      </c>
      <c r="IH58" s="19"/>
      <c r="II58" s="19"/>
      <c r="IJ58" s="20">
        <f t="shared" si="98"/>
        <v>0</v>
      </c>
      <c r="IK58" s="19"/>
      <c r="IL58" s="19"/>
      <c r="IM58" s="20">
        <f t="shared" si="99"/>
        <v>0</v>
      </c>
      <c r="IN58" s="19"/>
      <c r="IO58" s="19"/>
      <c r="IP58" s="20">
        <f t="shared" si="100"/>
        <v>0</v>
      </c>
      <c r="IQ58" s="20">
        <f t="shared" si="150"/>
        <v>0</v>
      </c>
      <c r="IR58" s="20">
        <f t="shared" si="150"/>
        <v>0</v>
      </c>
      <c r="IS58" s="20">
        <f t="shared" si="102"/>
        <v>0</v>
      </c>
      <c r="IT58" s="20">
        <f t="shared" si="151"/>
        <v>0</v>
      </c>
      <c r="IU58" s="20">
        <f t="shared" si="151"/>
        <v>0</v>
      </c>
      <c r="IV58" s="20">
        <f t="shared" si="104"/>
        <v>0</v>
      </c>
      <c r="IW58" s="19"/>
      <c r="IX58" s="19"/>
      <c r="IY58" s="20">
        <f t="shared" si="105"/>
        <v>0</v>
      </c>
      <c r="IZ58" s="19"/>
      <c r="JA58" s="19"/>
      <c r="JB58" s="20">
        <f t="shared" si="106"/>
        <v>0</v>
      </c>
      <c r="JC58" s="19"/>
      <c r="JD58" s="19"/>
      <c r="JE58" s="20">
        <f t="shared" si="107"/>
        <v>0</v>
      </c>
      <c r="JF58" s="20">
        <f t="shared" si="152"/>
        <v>0</v>
      </c>
      <c r="JG58" s="20">
        <f t="shared" si="152"/>
        <v>0</v>
      </c>
      <c r="JH58" s="20">
        <f t="shared" si="109"/>
        <v>0</v>
      </c>
      <c r="JI58" s="19"/>
      <c r="JJ58" s="19"/>
      <c r="JK58" s="20">
        <f t="shared" si="110"/>
        <v>0</v>
      </c>
      <c r="JL58" s="19"/>
      <c r="JM58" s="19"/>
      <c r="JN58" s="20">
        <f t="shared" si="111"/>
        <v>0</v>
      </c>
      <c r="JO58" s="19"/>
      <c r="JP58" s="19"/>
      <c r="JQ58" s="20">
        <f t="shared" si="112"/>
        <v>0</v>
      </c>
      <c r="JR58" s="20">
        <f t="shared" si="153"/>
        <v>0</v>
      </c>
      <c r="JS58" s="20">
        <f t="shared" si="153"/>
        <v>0</v>
      </c>
      <c r="JT58" s="20">
        <f t="shared" si="114"/>
        <v>0</v>
      </c>
      <c r="JU58" s="19"/>
      <c r="JV58" s="19"/>
      <c r="JW58" s="20">
        <f t="shared" si="115"/>
        <v>0</v>
      </c>
      <c r="JX58" s="19"/>
      <c r="JY58" s="19"/>
      <c r="JZ58" s="20">
        <f t="shared" si="116"/>
        <v>0</v>
      </c>
      <c r="KA58" s="20">
        <f t="shared" si="154"/>
        <v>0</v>
      </c>
      <c r="KB58" s="20">
        <f t="shared" si="154"/>
        <v>0</v>
      </c>
      <c r="KC58" s="20">
        <f t="shared" si="118"/>
        <v>0</v>
      </c>
      <c r="KD58" s="19"/>
      <c r="KE58" s="19"/>
      <c r="KF58" s="20">
        <f t="shared" si="119"/>
        <v>0</v>
      </c>
      <c r="KG58" s="19"/>
      <c r="KH58" s="19"/>
      <c r="KI58" s="20">
        <f t="shared" si="120"/>
        <v>0</v>
      </c>
      <c r="KJ58" s="19"/>
      <c r="KK58" s="19"/>
      <c r="KL58" s="20">
        <f t="shared" si="121"/>
        <v>0</v>
      </c>
      <c r="KM58" s="19"/>
      <c r="KN58" s="19"/>
      <c r="KO58" s="20">
        <f t="shared" si="122"/>
        <v>0</v>
      </c>
      <c r="KP58" s="19"/>
      <c r="KQ58" s="19"/>
      <c r="KR58" s="20">
        <f t="shared" si="123"/>
        <v>0</v>
      </c>
      <c r="KS58" s="20">
        <f t="shared" si="155"/>
        <v>0</v>
      </c>
      <c r="KT58" s="20">
        <f t="shared" si="155"/>
        <v>0</v>
      </c>
      <c r="KU58" s="20">
        <f t="shared" si="125"/>
        <v>0</v>
      </c>
      <c r="KV58" s="20">
        <f t="shared" si="156"/>
        <v>0</v>
      </c>
      <c r="KW58" s="20">
        <f t="shared" si="156"/>
        <v>0</v>
      </c>
      <c r="KX58" s="20">
        <f t="shared" si="127"/>
        <v>0</v>
      </c>
      <c r="KY58" s="19"/>
      <c r="KZ58" s="19"/>
      <c r="LA58" s="20">
        <f t="shared" si="128"/>
        <v>0</v>
      </c>
      <c r="LB58" s="19"/>
      <c r="LC58" s="19"/>
      <c r="LD58" s="20">
        <f t="shared" si="129"/>
        <v>0</v>
      </c>
      <c r="LE58" s="20">
        <f t="shared" si="157"/>
        <v>0</v>
      </c>
      <c r="LF58" s="20">
        <f t="shared" si="157"/>
        <v>0</v>
      </c>
      <c r="LG58" s="20">
        <f t="shared" si="131"/>
        <v>0</v>
      </c>
    </row>
    <row r="59" spans="1:319" x14ac:dyDescent="0.3">
      <c r="A59" s="27" t="s">
        <v>165</v>
      </c>
      <c r="B59" s="19"/>
      <c r="C59" s="19"/>
      <c r="D59" s="20">
        <f t="shared" si="0"/>
        <v>0</v>
      </c>
      <c r="E59" s="19"/>
      <c r="F59" s="19"/>
      <c r="G59" s="20">
        <f t="shared" si="1"/>
        <v>0</v>
      </c>
      <c r="H59" s="19"/>
      <c r="I59" s="19"/>
      <c r="J59" s="20">
        <f t="shared" si="2"/>
        <v>0</v>
      </c>
      <c r="K59" s="19"/>
      <c r="L59" s="19"/>
      <c r="M59" s="20">
        <f t="shared" si="3"/>
        <v>0</v>
      </c>
      <c r="N59" s="19"/>
      <c r="O59" s="19"/>
      <c r="P59" s="20">
        <f t="shared" si="4"/>
        <v>0</v>
      </c>
      <c r="Q59" s="19"/>
      <c r="R59" s="19"/>
      <c r="S59" s="20">
        <f t="shared" si="5"/>
        <v>0</v>
      </c>
      <c r="T59" s="19"/>
      <c r="U59" s="19"/>
      <c r="V59" s="20">
        <f t="shared" si="6"/>
        <v>0</v>
      </c>
      <c r="W59" s="19"/>
      <c r="X59" s="19"/>
      <c r="Y59" s="20">
        <f t="shared" si="7"/>
        <v>0</v>
      </c>
      <c r="Z59" s="19"/>
      <c r="AA59" s="19"/>
      <c r="AB59" s="20">
        <f t="shared" si="8"/>
        <v>0</v>
      </c>
      <c r="AC59" s="19"/>
      <c r="AD59" s="19"/>
      <c r="AE59" s="20">
        <f t="shared" si="9"/>
        <v>0</v>
      </c>
      <c r="AF59" s="19"/>
      <c r="AG59" s="19"/>
      <c r="AH59" s="20">
        <f t="shared" si="10"/>
        <v>0</v>
      </c>
      <c r="AI59" s="19"/>
      <c r="AJ59" s="19"/>
      <c r="AK59" s="20">
        <f t="shared" si="11"/>
        <v>0</v>
      </c>
      <c r="AL59" s="20">
        <f t="shared" si="132"/>
        <v>0</v>
      </c>
      <c r="AM59" s="20">
        <f t="shared" si="132"/>
        <v>0</v>
      </c>
      <c r="AN59" s="20">
        <f t="shared" si="13"/>
        <v>0</v>
      </c>
      <c r="AO59" s="19"/>
      <c r="AP59" s="19"/>
      <c r="AQ59" s="20">
        <f t="shared" si="14"/>
        <v>0</v>
      </c>
      <c r="AR59" s="19"/>
      <c r="AS59" s="19"/>
      <c r="AT59" s="20">
        <f t="shared" si="15"/>
        <v>0</v>
      </c>
      <c r="AU59" s="19"/>
      <c r="AV59" s="19"/>
      <c r="AW59" s="20">
        <f t="shared" si="16"/>
        <v>0</v>
      </c>
      <c r="AX59" s="19"/>
      <c r="AY59" s="19"/>
      <c r="AZ59" s="20">
        <f t="shared" si="17"/>
        <v>0</v>
      </c>
      <c r="BA59" s="19"/>
      <c r="BB59" s="19"/>
      <c r="BC59" s="20">
        <f t="shared" si="18"/>
        <v>0</v>
      </c>
      <c r="BD59" s="19"/>
      <c r="BE59" s="19"/>
      <c r="BF59" s="20">
        <f t="shared" si="19"/>
        <v>0</v>
      </c>
      <c r="BG59" s="20">
        <f t="shared" si="133"/>
        <v>0</v>
      </c>
      <c r="BH59" s="20">
        <f t="shared" si="133"/>
        <v>0</v>
      </c>
      <c r="BI59" s="20">
        <f t="shared" si="21"/>
        <v>0</v>
      </c>
      <c r="BJ59" s="19"/>
      <c r="BK59" s="19"/>
      <c r="BL59" s="20">
        <f t="shared" si="22"/>
        <v>0</v>
      </c>
      <c r="BM59" s="19"/>
      <c r="BN59" s="19"/>
      <c r="BO59" s="20">
        <f t="shared" si="23"/>
        <v>0</v>
      </c>
      <c r="BP59" s="19"/>
      <c r="BQ59" s="19"/>
      <c r="BR59" s="20">
        <f t="shared" si="24"/>
        <v>0</v>
      </c>
      <c r="BS59" s="19"/>
      <c r="BT59" s="19"/>
      <c r="BU59" s="20">
        <f t="shared" si="25"/>
        <v>0</v>
      </c>
      <c r="BV59" s="19"/>
      <c r="BW59" s="19"/>
      <c r="BX59" s="20">
        <f t="shared" si="26"/>
        <v>0</v>
      </c>
      <c r="BY59" s="19"/>
      <c r="BZ59" s="19"/>
      <c r="CA59" s="20">
        <f t="shared" si="27"/>
        <v>0</v>
      </c>
      <c r="CB59" s="20">
        <f t="shared" si="134"/>
        <v>0</v>
      </c>
      <c r="CC59" s="20">
        <f t="shared" si="134"/>
        <v>0</v>
      </c>
      <c r="CD59" s="20">
        <f t="shared" si="29"/>
        <v>0</v>
      </c>
      <c r="CE59" s="19"/>
      <c r="CF59" s="19"/>
      <c r="CG59" s="20">
        <f t="shared" si="30"/>
        <v>0</v>
      </c>
      <c r="CH59" s="19"/>
      <c r="CI59" s="19"/>
      <c r="CJ59" s="20">
        <f t="shared" si="31"/>
        <v>0</v>
      </c>
      <c r="CK59" s="19"/>
      <c r="CL59" s="19"/>
      <c r="CM59" s="20">
        <f t="shared" si="32"/>
        <v>0</v>
      </c>
      <c r="CN59" s="20">
        <f t="shared" si="135"/>
        <v>0</v>
      </c>
      <c r="CO59" s="20">
        <f t="shared" si="135"/>
        <v>0</v>
      </c>
      <c r="CP59" s="20">
        <f t="shared" si="34"/>
        <v>0</v>
      </c>
      <c r="CQ59" s="19"/>
      <c r="CR59" s="19"/>
      <c r="CS59" s="20">
        <f t="shared" si="35"/>
        <v>0</v>
      </c>
      <c r="CT59" s="19"/>
      <c r="CU59" s="19"/>
      <c r="CV59" s="20">
        <f t="shared" si="36"/>
        <v>0</v>
      </c>
      <c r="CW59" s="19"/>
      <c r="CX59" s="19"/>
      <c r="CY59" s="20">
        <f t="shared" si="37"/>
        <v>0</v>
      </c>
      <c r="CZ59" s="20">
        <f t="shared" si="136"/>
        <v>0</v>
      </c>
      <c r="DA59" s="20">
        <f t="shared" si="136"/>
        <v>0</v>
      </c>
      <c r="DB59" s="20">
        <f t="shared" si="39"/>
        <v>0</v>
      </c>
      <c r="DC59" s="20">
        <f t="shared" si="137"/>
        <v>0</v>
      </c>
      <c r="DD59" s="20">
        <f t="shared" si="137"/>
        <v>0</v>
      </c>
      <c r="DE59" s="20">
        <f t="shared" si="41"/>
        <v>0</v>
      </c>
      <c r="DF59" s="19"/>
      <c r="DG59" s="19"/>
      <c r="DH59" s="20">
        <f t="shared" si="42"/>
        <v>0</v>
      </c>
      <c r="DI59" s="19"/>
      <c r="DJ59" s="19"/>
      <c r="DK59" s="20">
        <f t="shared" si="43"/>
        <v>0</v>
      </c>
      <c r="DL59" s="20">
        <f t="shared" si="138"/>
        <v>0</v>
      </c>
      <c r="DM59" s="20">
        <f t="shared" si="138"/>
        <v>0</v>
      </c>
      <c r="DN59" s="20">
        <f t="shared" si="45"/>
        <v>0</v>
      </c>
      <c r="DO59" s="19"/>
      <c r="DP59" s="19"/>
      <c r="DQ59" s="20">
        <f t="shared" si="46"/>
        <v>0</v>
      </c>
      <c r="DR59" s="19"/>
      <c r="DS59" s="19"/>
      <c r="DT59" s="20">
        <f t="shared" si="47"/>
        <v>0</v>
      </c>
      <c r="DU59" s="20">
        <f t="shared" si="139"/>
        <v>0</v>
      </c>
      <c r="DV59" s="20">
        <f t="shared" si="139"/>
        <v>0</v>
      </c>
      <c r="DW59" s="20">
        <f t="shared" si="49"/>
        <v>0</v>
      </c>
      <c r="DX59" s="20">
        <f t="shared" si="140"/>
        <v>0</v>
      </c>
      <c r="DY59" s="20">
        <f t="shared" si="140"/>
        <v>0</v>
      </c>
      <c r="DZ59" s="20">
        <f t="shared" si="51"/>
        <v>0</v>
      </c>
      <c r="EA59" s="19"/>
      <c r="EB59" s="19"/>
      <c r="EC59" s="20">
        <f t="shared" si="52"/>
        <v>0</v>
      </c>
      <c r="ED59" s="19"/>
      <c r="EE59" s="19"/>
      <c r="EF59" s="20">
        <f t="shared" si="53"/>
        <v>0</v>
      </c>
      <c r="EG59" s="19"/>
      <c r="EH59" s="19"/>
      <c r="EI59" s="20">
        <f t="shared" si="54"/>
        <v>0</v>
      </c>
      <c r="EJ59" s="19"/>
      <c r="EK59" s="19"/>
      <c r="EL59" s="20">
        <f t="shared" si="55"/>
        <v>0</v>
      </c>
      <c r="EM59" s="20">
        <f t="shared" si="141"/>
        <v>0</v>
      </c>
      <c r="EN59" s="20">
        <f t="shared" si="141"/>
        <v>0</v>
      </c>
      <c r="EO59" s="20">
        <f t="shared" si="57"/>
        <v>0</v>
      </c>
      <c r="EP59" s="19"/>
      <c r="EQ59" s="19"/>
      <c r="ER59" s="20">
        <f t="shared" si="58"/>
        <v>0</v>
      </c>
      <c r="ES59" s="19"/>
      <c r="ET59" s="19"/>
      <c r="EU59" s="20">
        <f t="shared" si="59"/>
        <v>0</v>
      </c>
      <c r="EV59" s="19"/>
      <c r="EW59" s="19"/>
      <c r="EX59" s="20">
        <f t="shared" si="60"/>
        <v>0</v>
      </c>
      <c r="EY59" s="19"/>
      <c r="EZ59" s="19"/>
      <c r="FA59" s="20">
        <f t="shared" si="61"/>
        <v>0</v>
      </c>
      <c r="FB59" s="20">
        <f t="shared" si="142"/>
        <v>0</v>
      </c>
      <c r="FC59" s="20">
        <f t="shared" si="142"/>
        <v>0</v>
      </c>
      <c r="FD59" s="20">
        <f t="shared" si="63"/>
        <v>0</v>
      </c>
      <c r="FE59" s="19"/>
      <c r="FF59" s="19"/>
      <c r="FG59" s="20">
        <f t="shared" si="64"/>
        <v>0</v>
      </c>
      <c r="FH59" s="19"/>
      <c r="FI59" s="19"/>
      <c r="FJ59" s="20">
        <f t="shared" si="65"/>
        <v>0</v>
      </c>
      <c r="FK59" s="19"/>
      <c r="FL59" s="19"/>
      <c r="FM59" s="20">
        <f t="shared" si="66"/>
        <v>0</v>
      </c>
      <c r="FN59" s="20">
        <f t="shared" si="143"/>
        <v>0</v>
      </c>
      <c r="FO59" s="20">
        <f t="shared" si="143"/>
        <v>0</v>
      </c>
      <c r="FP59" s="20">
        <f t="shared" si="68"/>
        <v>0</v>
      </c>
      <c r="FQ59" s="19"/>
      <c r="FR59" s="19"/>
      <c r="FS59" s="20">
        <f t="shared" si="69"/>
        <v>0</v>
      </c>
      <c r="FT59" s="19"/>
      <c r="FU59" s="19"/>
      <c r="FV59" s="20">
        <f t="shared" si="70"/>
        <v>0</v>
      </c>
      <c r="FW59" s="19"/>
      <c r="FX59" s="19"/>
      <c r="FY59" s="20">
        <f t="shared" si="71"/>
        <v>0</v>
      </c>
      <c r="FZ59" s="20">
        <f t="shared" si="144"/>
        <v>0</v>
      </c>
      <c r="GA59" s="20">
        <f t="shared" si="144"/>
        <v>0</v>
      </c>
      <c r="GB59" s="20">
        <f t="shared" si="73"/>
        <v>0</v>
      </c>
      <c r="GC59" s="19"/>
      <c r="GD59" s="19"/>
      <c r="GE59" s="20">
        <f t="shared" si="74"/>
        <v>0</v>
      </c>
      <c r="GF59" s="19"/>
      <c r="GG59" s="19"/>
      <c r="GH59" s="20">
        <f t="shared" si="75"/>
        <v>0</v>
      </c>
      <c r="GI59" s="19"/>
      <c r="GJ59" s="19"/>
      <c r="GK59" s="20">
        <f t="shared" si="76"/>
        <v>0</v>
      </c>
      <c r="GL59" s="19"/>
      <c r="GM59" s="19"/>
      <c r="GN59" s="20">
        <f t="shared" si="77"/>
        <v>0</v>
      </c>
      <c r="GO59" s="20">
        <f t="shared" si="145"/>
        <v>0</v>
      </c>
      <c r="GP59" s="20">
        <f t="shared" si="145"/>
        <v>0</v>
      </c>
      <c r="GQ59" s="20">
        <f t="shared" si="79"/>
        <v>0</v>
      </c>
      <c r="GR59" s="19"/>
      <c r="GS59" s="19"/>
      <c r="GT59" s="20">
        <f t="shared" si="80"/>
        <v>0</v>
      </c>
      <c r="GU59" s="19"/>
      <c r="GV59" s="19"/>
      <c r="GW59" s="20">
        <f t="shared" si="81"/>
        <v>0</v>
      </c>
      <c r="GX59" s="20">
        <f t="shared" si="146"/>
        <v>0</v>
      </c>
      <c r="GY59" s="20">
        <f t="shared" si="146"/>
        <v>0</v>
      </c>
      <c r="GZ59" s="20">
        <f t="shared" si="83"/>
        <v>0</v>
      </c>
      <c r="HA59" s="19"/>
      <c r="HB59" s="19"/>
      <c r="HC59" s="20">
        <f t="shared" si="84"/>
        <v>0</v>
      </c>
      <c r="HD59" s="19"/>
      <c r="HE59" s="19"/>
      <c r="HF59" s="20">
        <f t="shared" si="85"/>
        <v>0</v>
      </c>
      <c r="HG59" s="19"/>
      <c r="HH59" s="19"/>
      <c r="HI59" s="20">
        <f t="shared" si="86"/>
        <v>0</v>
      </c>
      <c r="HJ59" s="19"/>
      <c r="HK59" s="19"/>
      <c r="HL59" s="20">
        <f t="shared" si="87"/>
        <v>0</v>
      </c>
      <c r="HM59" s="20">
        <f t="shared" si="147"/>
        <v>0</v>
      </c>
      <c r="HN59" s="20">
        <f t="shared" si="147"/>
        <v>0</v>
      </c>
      <c r="HO59" s="20">
        <f t="shared" si="89"/>
        <v>0</v>
      </c>
      <c r="HP59" s="19"/>
      <c r="HQ59" s="19"/>
      <c r="HR59" s="20">
        <f t="shared" si="90"/>
        <v>0</v>
      </c>
      <c r="HS59" s="19"/>
      <c r="HT59" s="19"/>
      <c r="HU59" s="20">
        <f t="shared" si="91"/>
        <v>0</v>
      </c>
      <c r="HV59" s="19"/>
      <c r="HW59" s="19"/>
      <c r="HX59" s="20">
        <f t="shared" si="92"/>
        <v>0</v>
      </c>
      <c r="HY59" s="19"/>
      <c r="HZ59" s="19"/>
      <c r="IA59" s="20">
        <f t="shared" si="93"/>
        <v>0</v>
      </c>
      <c r="IB59" s="20">
        <f t="shared" si="148"/>
        <v>0</v>
      </c>
      <c r="IC59" s="20">
        <f t="shared" si="148"/>
        <v>0</v>
      </c>
      <c r="ID59" s="20">
        <f t="shared" si="95"/>
        <v>0</v>
      </c>
      <c r="IE59" s="20">
        <f t="shared" si="149"/>
        <v>0</v>
      </c>
      <c r="IF59" s="20">
        <f t="shared" si="149"/>
        <v>0</v>
      </c>
      <c r="IG59" s="20">
        <f t="shared" si="97"/>
        <v>0</v>
      </c>
      <c r="IH59" s="19"/>
      <c r="II59" s="19"/>
      <c r="IJ59" s="20">
        <f t="shared" si="98"/>
        <v>0</v>
      </c>
      <c r="IK59" s="19"/>
      <c r="IL59" s="19"/>
      <c r="IM59" s="20">
        <f t="shared" si="99"/>
        <v>0</v>
      </c>
      <c r="IN59" s="19"/>
      <c r="IO59" s="19"/>
      <c r="IP59" s="20">
        <f t="shared" si="100"/>
        <v>0</v>
      </c>
      <c r="IQ59" s="20">
        <f t="shared" si="150"/>
        <v>0</v>
      </c>
      <c r="IR59" s="20">
        <f t="shared" si="150"/>
        <v>0</v>
      </c>
      <c r="IS59" s="20">
        <f t="shared" si="102"/>
        <v>0</v>
      </c>
      <c r="IT59" s="20">
        <f t="shared" si="151"/>
        <v>0</v>
      </c>
      <c r="IU59" s="20">
        <f t="shared" si="151"/>
        <v>0</v>
      </c>
      <c r="IV59" s="20">
        <f t="shared" si="104"/>
        <v>0</v>
      </c>
      <c r="IW59" s="20">
        <f>759.82</f>
        <v>759.82</v>
      </c>
      <c r="IX59" s="20">
        <f>2000</f>
        <v>2000</v>
      </c>
      <c r="IY59" s="20">
        <f t="shared" si="105"/>
        <v>-1240.1799999999998</v>
      </c>
      <c r="IZ59" s="19"/>
      <c r="JA59" s="19"/>
      <c r="JB59" s="20">
        <f t="shared" si="106"/>
        <v>0</v>
      </c>
      <c r="JC59" s="19"/>
      <c r="JD59" s="19"/>
      <c r="JE59" s="20">
        <f t="shared" si="107"/>
        <v>0</v>
      </c>
      <c r="JF59" s="20">
        <f t="shared" si="152"/>
        <v>759.82</v>
      </c>
      <c r="JG59" s="20">
        <f t="shared" si="152"/>
        <v>2000</v>
      </c>
      <c r="JH59" s="20">
        <f t="shared" si="109"/>
        <v>-1240.1799999999998</v>
      </c>
      <c r="JI59" s="19"/>
      <c r="JJ59" s="19"/>
      <c r="JK59" s="20">
        <f t="shared" si="110"/>
        <v>0</v>
      </c>
      <c r="JL59" s="19"/>
      <c r="JM59" s="19"/>
      <c r="JN59" s="20">
        <f t="shared" si="111"/>
        <v>0</v>
      </c>
      <c r="JO59" s="19"/>
      <c r="JP59" s="19"/>
      <c r="JQ59" s="20">
        <f t="shared" si="112"/>
        <v>0</v>
      </c>
      <c r="JR59" s="20">
        <f t="shared" si="153"/>
        <v>0</v>
      </c>
      <c r="JS59" s="20">
        <f t="shared" si="153"/>
        <v>0</v>
      </c>
      <c r="JT59" s="20">
        <f t="shared" si="114"/>
        <v>0</v>
      </c>
      <c r="JU59" s="19"/>
      <c r="JV59" s="19"/>
      <c r="JW59" s="20">
        <f t="shared" si="115"/>
        <v>0</v>
      </c>
      <c r="JX59" s="19"/>
      <c r="JY59" s="19"/>
      <c r="JZ59" s="20">
        <f t="shared" si="116"/>
        <v>0</v>
      </c>
      <c r="KA59" s="20">
        <f t="shared" si="154"/>
        <v>0</v>
      </c>
      <c r="KB59" s="20">
        <f t="shared" si="154"/>
        <v>0</v>
      </c>
      <c r="KC59" s="20">
        <f t="shared" si="118"/>
        <v>0</v>
      </c>
      <c r="KD59" s="19"/>
      <c r="KE59" s="19"/>
      <c r="KF59" s="20">
        <f t="shared" si="119"/>
        <v>0</v>
      </c>
      <c r="KG59" s="19"/>
      <c r="KH59" s="19"/>
      <c r="KI59" s="20">
        <f t="shared" si="120"/>
        <v>0</v>
      </c>
      <c r="KJ59" s="19"/>
      <c r="KK59" s="19"/>
      <c r="KL59" s="20">
        <f t="shared" si="121"/>
        <v>0</v>
      </c>
      <c r="KM59" s="19"/>
      <c r="KN59" s="19"/>
      <c r="KO59" s="20">
        <f t="shared" si="122"/>
        <v>0</v>
      </c>
      <c r="KP59" s="19"/>
      <c r="KQ59" s="19"/>
      <c r="KR59" s="20">
        <f t="shared" si="123"/>
        <v>0</v>
      </c>
      <c r="KS59" s="20">
        <f t="shared" si="155"/>
        <v>0</v>
      </c>
      <c r="KT59" s="20">
        <f t="shared" si="155"/>
        <v>0</v>
      </c>
      <c r="KU59" s="20">
        <f t="shared" si="125"/>
        <v>0</v>
      </c>
      <c r="KV59" s="20">
        <f t="shared" si="156"/>
        <v>0</v>
      </c>
      <c r="KW59" s="20">
        <f t="shared" si="156"/>
        <v>0</v>
      </c>
      <c r="KX59" s="20">
        <f t="shared" si="127"/>
        <v>0</v>
      </c>
      <c r="KY59" s="19"/>
      <c r="KZ59" s="19"/>
      <c r="LA59" s="20">
        <f t="shared" si="128"/>
        <v>0</v>
      </c>
      <c r="LB59" s="19"/>
      <c r="LC59" s="19"/>
      <c r="LD59" s="20">
        <f t="shared" si="129"/>
        <v>0</v>
      </c>
      <c r="LE59" s="20">
        <f t="shared" si="157"/>
        <v>759.82</v>
      </c>
      <c r="LF59" s="20">
        <f t="shared" si="157"/>
        <v>2000</v>
      </c>
      <c r="LG59" s="20">
        <f t="shared" si="131"/>
        <v>-1240.1799999999998</v>
      </c>
    </row>
    <row r="60" spans="1:319" x14ac:dyDescent="0.3">
      <c r="A60" s="27" t="s">
        <v>166</v>
      </c>
      <c r="B60" s="19"/>
      <c r="C60" s="19"/>
      <c r="D60" s="20">
        <f t="shared" si="0"/>
        <v>0</v>
      </c>
      <c r="E60" s="19"/>
      <c r="F60" s="19"/>
      <c r="G60" s="20">
        <f t="shared" si="1"/>
        <v>0</v>
      </c>
      <c r="H60" s="19"/>
      <c r="I60" s="19"/>
      <c r="J60" s="20">
        <f t="shared" si="2"/>
        <v>0</v>
      </c>
      <c r="K60" s="19"/>
      <c r="L60" s="19"/>
      <c r="M60" s="20">
        <f t="shared" si="3"/>
        <v>0</v>
      </c>
      <c r="N60" s="19"/>
      <c r="O60" s="19"/>
      <c r="P60" s="20">
        <f t="shared" si="4"/>
        <v>0</v>
      </c>
      <c r="Q60" s="19"/>
      <c r="R60" s="19"/>
      <c r="S60" s="20">
        <f t="shared" si="5"/>
        <v>0</v>
      </c>
      <c r="T60" s="19"/>
      <c r="U60" s="19"/>
      <c r="V60" s="20">
        <f t="shared" si="6"/>
        <v>0</v>
      </c>
      <c r="W60" s="19"/>
      <c r="X60" s="19"/>
      <c r="Y60" s="20">
        <f t="shared" si="7"/>
        <v>0</v>
      </c>
      <c r="Z60" s="19"/>
      <c r="AA60" s="19"/>
      <c r="AB60" s="20">
        <f t="shared" si="8"/>
        <v>0</v>
      </c>
      <c r="AC60" s="19"/>
      <c r="AD60" s="19"/>
      <c r="AE60" s="20">
        <f t="shared" si="9"/>
        <v>0</v>
      </c>
      <c r="AF60" s="19"/>
      <c r="AG60" s="19"/>
      <c r="AH60" s="20">
        <f t="shared" si="10"/>
        <v>0</v>
      </c>
      <c r="AI60" s="19"/>
      <c r="AJ60" s="19"/>
      <c r="AK60" s="20">
        <f t="shared" si="11"/>
        <v>0</v>
      </c>
      <c r="AL60" s="20">
        <f t="shared" si="132"/>
        <v>0</v>
      </c>
      <c r="AM60" s="20">
        <f t="shared" si="132"/>
        <v>0</v>
      </c>
      <c r="AN60" s="20">
        <f t="shared" si="13"/>
        <v>0</v>
      </c>
      <c r="AO60" s="19"/>
      <c r="AP60" s="19"/>
      <c r="AQ60" s="20">
        <f t="shared" si="14"/>
        <v>0</v>
      </c>
      <c r="AR60" s="19"/>
      <c r="AS60" s="19"/>
      <c r="AT60" s="20">
        <f t="shared" si="15"/>
        <v>0</v>
      </c>
      <c r="AU60" s="19"/>
      <c r="AV60" s="19"/>
      <c r="AW60" s="20">
        <f t="shared" si="16"/>
        <v>0</v>
      </c>
      <c r="AX60" s="19"/>
      <c r="AY60" s="19"/>
      <c r="AZ60" s="20">
        <f t="shared" si="17"/>
        <v>0</v>
      </c>
      <c r="BA60" s="19"/>
      <c r="BB60" s="19"/>
      <c r="BC60" s="20">
        <f t="shared" si="18"/>
        <v>0</v>
      </c>
      <c r="BD60" s="19"/>
      <c r="BE60" s="19"/>
      <c r="BF60" s="20">
        <f t="shared" si="19"/>
        <v>0</v>
      </c>
      <c r="BG60" s="20">
        <f t="shared" si="133"/>
        <v>0</v>
      </c>
      <c r="BH60" s="20">
        <f t="shared" si="133"/>
        <v>0</v>
      </c>
      <c r="BI60" s="20">
        <f t="shared" si="21"/>
        <v>0</v>
      </c>
      <c r="BJ60" s="19"/>
      <c r="BK60" s="19"/>
      <c r="BL60" s="20">
        <f t="shared" si="22"/>
        <v>0</v>
      </c>
      <c r="BM60" s="19"/>
      <c r="BN60" s="19"/>
      <c r="BO60" s="20">
        <f t="shared" si="23"/>
        <v>0</v>
      </c>
      <c r="BP60" s="19"/>
      <c r="BQ60" s="19"/>
      <c r="BR60" s="20">
        <f t="shared" si="24"/>
        <v>0</v>
      </c>
      <c r="BS60" s="19"/>
      <c r="BT60" s="19"/>
      <c r="BU60" s="20">
        <f t="shared" si="25"/>
        <v>0</v>
      </c>
      <c r="BV60" s="19"/>
      <c r="BW60" s="19"/>
      <c r="BX60" s="20">
        <f t="shared" si="26"/>
        <v>0</v>
      </c>
      <c r="BY60" s="19"/>
      <c r="BZ60" s="19"/>
      <c r="CA60" s="20">
        <f t="shared" si="27"/>
        <v>0</v>
      </c>
      <c r="CB60" s="20">
        <f t="shared" si="134"/>
        <v>0</v>
      </c>
      <c r="CC60" s="20">
        <f t="shared" si="134"/>
        <v>0</v>
      </c>
      <c r="CD60" s="20">
        <f t="shared" si="29"/>
        <v>0</v>
      </c>
      <c r="CE60" s="19"/>
      <c r="CF60" s="19"/>
      <c r="CG60" s="20">
        <f t="shared" si="30"/>
        <v>0</v>
      </c>
      <c r="CH60" s="19"/>
      <c r="CI60" s="19"/>
      <c r="CJ60" s="20">
        <f t="shared" si="31"/>
        <v>0</v>
      </c>
      <c r="CK60" s="19"/>
      <c r="CL60" s="19"/>
      <c r="CM60" s="20">
        <f t="shared" si="32"/>
        <v>0</v>
      </c>
      <c r="CN60" s="20">
        <f t="shared" si="135"/>
        <v>0</v>
      </c>
      <c r="CO60" s="20">
        <f t="shared" si="135"/>
        <v>0</v>
      </c>
      <c r="CP60" s="20">
        <f t="shared" si="34"/>
        <v>0</v>
      </c>
      <c r="CQ60" s="19"/>
      <c r="CR60" s="19"/>
      <c r="CS60" s="20">
        <f t="shared" si="35"/>
        <v>0</v>
      </c>
      <c r="CT60" s="19"/>
      <c r="CU60" s="19"/>
      <c r="CV60" s="20">
        <f t="shared" si="36"/>
        <v>0</v>
      </c>
      <c r="CW60" s="19"/>
      <c r="CX60" s="19"/>
      <c r="CY60" s="20">
        <f t="shared" si="37"/>
        <v>0</v>
      </c>
      <c r="CZ60" s="20">
        <f t="shared" si="136"/>
        <v>0</v>
      </c>
      <c r="DA60" s="20">
        <f t="shared" si="136"/>
        <v>0</v>
      </c>
      <c r="DB60" s="20">
        <f t="shared" si="39"/>
        <v>0</v>
      </c>
      <c r="DC60" s="20">
        <f t="shared" si="137"/>
        <v>0</v>
      </c>
      <c r="DD60" s="20">
        <f t="shared" si="137"/>
        <v>0</v>
      </c>
      <c r="DE60" s="20">
        <f t="shared" si="41"/>
        <v>0</v>
      </c>
      <c r="DF60" s="19"/>
      <c r="DG60" s="19"/>
      <c r="DH60" s="20">
        <f t="shared" si="42"/>
        <v>0</v>
      </c>
      <c r="DI60" s="19"/>
      <c r="DJ60" s="19"/>
      <c r="DK60" s="20">
        <f t="shared" si="43"/>
        <v>0</v>
      </c>
      <c r="DL60" s="20">
        <f t="shared" si="138"/>
        <v>0</v>
      </c>
      <c r="DM60" s="20">
        <f t="shared" si="138"/>
        <v>0</v>
      </c>
      <c r="DN60" s="20">
        <f t="shared" si="45"/>
        <v>0</v>
      </c>
      <c r="DO60" s="19"/>
      <c r="DP60" s="19"/>
      <c r="DQ60" s="20">
        <f t="shared" si="46"/>
        <v>0</v>
      </c>
      <c r="DR60" s="19"/>
      <c r="DS60" s="19"/>
      <c r="DT60" s="20">
        <f t="shared" si="47"/>
        <v>0</v>
      </c>
      <c r="DU60" s="20">
        <f t="shared" si="139"/>
        <v>0</v>
      </c>
      <c r="DV60" s="20">
        <f t="shared" si="139"/>
        <v>0</v>
      </c>
      <c r="DW60" s="20">
        <f t="shared" si="49"/>
        <v>0</v>
      </c>
      <c r="DX60" s="20">
        <f t="shared" si="140"/>
        <v>0</v>
      </c>
      <c r="DY60" s="20">
        <f t="shared" si="140"/>
        <v>0</v>
      </c>
      <c r="DZ60" s="20">
        <f t="shared" si="51"/>
        <v>0</v>
      </c>
      <c r="EA60" s="19"/>
      <c r="EB60" s="19"/>
      <c r="EC60" s="20">
        <f t="shared" si="52"/>
        <v>0</v>
      </c>
      <c r="ED60" s="19"/>
      <c r="EE60" s="19"/>
      <c r="EF60" s="20">
        <f t="shared" si="53"/>
        <v>0</v>
      </c>
      <c r="EG60" s="19"/>
      <c r="EH60" s="19"/>
      <c r="EI60" s="20">
        <f t="shared" si="54"/>
        <v>0</v>
      </c>
      <c r="EJ60" s="19"/>
      <c r="EK60" s="19"/>
      <c r="EL60" s="20">
        <f t="shared" si="55"/>
        <v>0</v>
      </c>
      <c r="EM60" s="20">
        <f t="shared" si="141"/>
        <v>0</v>
      </c>
      <c r="EN60" s="20">
        <f t="shared" si="141"/>
        <v>0</v>
      </c>
      <c r="EO60" s="20">
        <f t="shared" si="57"/>
        <v>0</v>
      </c>
      <c r="EP60" s="19"/>
      <c r="EQ60" s="19"/>
      <c r="ER60" s="20">
        <f t="shared" si="58"/>
        <v>0</v>
      </c>
      <c r="ES60" s="19"/>
      <c r="ET60" s="19"/>
      <c r="EU60" s="20">
        <f t="shared" si="59"/>
        <v>0</v>
      </c>
      <c r="EV60" s="19"/>
      <c r="EW60" s="19"/>
      <c r="EX60" s="20">
        <f t="shared" si="60"/>
        <v>0</v>
      </c>
      <c r="EY60" s="19"/>
      <c r="EZ60" s="19"/>
      <c r="FA60" s="20">
        <f t="shared" si="61"/>
        <v>0</v>
      </c>
      <c r="FB60" s="20">
        <f t="shared" si="142"/>
        <v>0</v>
      </c>
      <c r="FC60" s="20">
        <f t="shared" si="142"/>
        <v>0</v>
      </c>
      <c r="FD60" s="20">
        <f t="shared" si="63"/>
        <v>0</v>
      </c>
      <c r="FE60" s="19"/>
      <c r="FF60" s="19"/>
      <c r="FG60" s="20">
        <f t="shared" si="64"/>
        <v>0</v>
      </c>
      <c r="FH60" s="19"/>
      <c r="FI60" s="19"/>
      <c r="FJ60" s="20">
        <f t="shared" si="65"/>
        <v>0</v>
      </c>
      <c r="FK60" s="19"/>
      <c r="FL60" s="19"/>
      <c r="FM60" s="20">
        <f t="shared" si="66"/>
        <v>0</v>
      </c>
      <c r="FN60" s="20">
        <f t="shared" si="143"/>
        <v>0</v>
      </c>
      <c r="FO60" s="20">
        <f t="shared" si="143"/>
        <v>0</v>
      </c>
      <c r="FP60" s="20">
        <f t="shared" si="68"/>
        <v>0</v>
      </c>
      <c r="FQ60" s="19"/>
      <c r="FR60" s="19"/>
      <c r="FS60" s="20">
        <f t="shared" si="69"/>
        <v>0</v>
      </c>
      <c r="FT60" s="19"/>
      <c r="FU60" s="19"/>
      <c r="FV60" s="20">
        <f t="shared" si="70"/>
        <v>0</v>
      </c>
      <c r="FW60" s="19"/>
      <c r="FX60" s="19"/>
      <c r="FY60" s="20">
        <f t="shared" si="71"/>
        <v>0</v>
      </c>
      <c r="FZ60" s="20">
        <f t="shared" si="144"/>
        <v>0</v>
      </c>
      <c r="GA60" s="20">
        <f t="shared" si="144"/>
        <v>0</v>
      </c>
      <c r="GB60" s="20">
        <f t="shared" si="73"/>
        <v>0</v>
      </c>
      <c r="GC60" s="19"/>
      <c r="GD60" s="19"/>
      <c r="GE60" s="20">
        <f t="shared" si="74"/>
        <v>0</v>
      </c>
      <c r="GF60" s="19"/>
      <c r="GG60" s="19"/>
      <c r="GH60" s="20">
        <f t="shared" si="75"/>
        <v>0</v>
      </c>
      <c r="GI60" s="19"/>
      <c r="GJ60" s="19"/>
      <c r="GK60" s="20">
        <f t="shared" si="76"/>
        <v>0</v>
      </c>
      <c r="GL60" s="19"/>
      <c r="GM60" s="19"/>
      <c r="GN60" s="20">
        <f t="shared" si="77"/>
        <v>0</v>
      </c>
      <c r="GO60" s="20">
        <f t="shared" si="145"/>
        <v>0</v>
      </c>
      <c r="GP60" s="20">
        <f t="shared" si="145"/>
        <v>0</v>
      </c>
      <c r="GQ60" s="20">
        <f t="shared" si="79"/>
        <v>0</v>
      </c>
      <c r="GR60" s="19"/>
      <c r="GS60" s="19"/>
      <c r="GT60" s="20">
        <f t="shared" si="80"/>
        <v>0</v>
      </c>
      <c r="GU60" s="19"/>
      <c r="GV60" s="19"/>
      <c r="GW60" s="20">
        <f t="shared" si="81"/>
        <v>0</v>
      </c>
      <c r="GX60" s="20">
        <f t="shared" si="146"/>
        <v>0</v>
      </c>
      <c r="GY60" s="20">
        <f t="shared" si="146"/>
        <v>0</v>
      </c>
      <c r="GZ60" s="20">
        <f t="shared" si="83"/>
        <v>0</v>
      </c>
      <c r="HA60" s="19"/>
      <c r="HB60" s="19"/>
      <c r="HC60" s="20">
        <f t="shared" si="84"/>
        <v>0</v>
      </c>
      <c r="HD60" s="19"/>
      <c r="HE60" s="19"/>
      <c r="HF60" s="20">
        <f t="shared" si="85"/>
        <v>0</v>
      </c>
      <c r="HG60" s="19"/>
      <c r="HH60" s="19"/>
      <c r="HI60" s="20">
        <f t="shared" si="86"/>
        <v>0</v>
      </c>
      <c r="HJ60" s="19"/>
      <c r="HK60" s="19"/>
      <c r="HL60" s="20">
        <f t="shared" si="87"/>
        <v>0</v>
      </c>
      <c r="HM60" s="20">
        <f t="shared" si="147"/>
        <v>0</v>
      </c>
      <c r="HN60" s="20">
        <f t="shared" si="147"/>
        <v>0</v>
      </c>
      <c r="HO60" s="20">
        <f t="shared" si="89"/>
        <v>0</v>
      </c>
      <c r="HP60" s="19"/>
      <c r="HQ60" s="19"/>
      <c r="HR60" s="20">
        <f t="shared" si="90"/>
        <v>0</v>
      </c>
      <c r="HS60" s="19"/>
      <c r="HT60" s="19"/>
      <c r="HU60" s="20">
        <f t="shared" si="91"/>
        <v>0</v>
      </c>
      <c r="HV60" s="19"/>
      <c r="HW60" s="19"/>
      <c r="HX60" s="20">
        <f t="shared" si="92"/>
        <v>0</v>
      </c>
      <c r="HY60" s="19"/>
      <c r="HZ60" s="19"/>
      <c r="IA60" s="20">
        <f t="shared" si="93"/>
        <v>0</v>
      </c>
      <c r="IB60" s="20">
        <f t="shared" si="148"/>
        <v>0</v>
      </c>
      <c r="IC60" s="20">
        <f t="shared" si="148"/>
        <v>0</v>
      </c>
      <c r="ID60" s="20">
        <f t="shared" si="95"/>
        <v>0</v>
      </c>
      <c r="IE60" s="20">
        <f t="shared" si="149"/>
        <v>0</v>
      </c>
      <c r="IF60" s="20">
        <f t="shared" si="149"/>
        <v>0</v>
      </c>
      <c r="IG60" s="20">
        <f t="shared" si="97"/>
        <v>0</v>
      </c>
      <c r="IH60" s="19"/>
      <c r="II60" s="19"/>
      <c r="IJ60" s="20">
        <f t="shared" si="98"/>
        <v>0</v>
      </c>
      <c r="IK60" s="19"/>
      <c r="IL60" s="19"/>
      <c r="IM60" s="20">
        <f t="shared" si="99"/>
        <v>0</v>
      </c>
      <c r="IN60" s="19"/>
      <c r="IO60" s="19"/>
      <c r="IP60" s="20">
        <f t="shared" si="100"/>
        <v>0</v>
      </c>
      <c r="IQ60" s="20">
        <f t="shared" si="150"/>
        <v>0</v>
      </c>
      <c r="IR60" s="20">
        <f t="shared" si="150"/>
        <v>0</v>
      </c>
      <c r="IS60" s="20">
        <f t="shared" si="102"/>
        <v>0</v>
      </c>
      <c r="IT60" s="20">
        <f t="shared" si="151"/>
        <v>0</v>
      </c>
      <c r="IU60" s="20">
        <f t="shared" si="151"/>
        <v>0</v>
      </c>
      <c r="IV60" s="20">
        <f t="shared" si="104"/>
        <v>0</v>
      </c>
      <c r="IW60" s="20">
        <f>0</f>
        <v>0</v>
      </c>
      <c r="IX60" s="19"/>
      <c r="IY60" s="20">
        <f t="shared" si="105"/>
        <v>0</v>
      </c>
      <c r="IZ60" s="19"/>
      <c r="JA60" s="19"/>
      <c r="JB60" s="20">
        <f t="shared" si="106"/>
        <v>0</v>
      </c>
      <c r="JC60" s="19"/>
      <c r="JD60" s="19"/>
      <c r="JE60" s="20">
        <f t="shared" si="107"/>
        <v>0</v>
      </c>
      <c r="JF60" s="20">
        <f t="shared" si="152"/>
        <v>0</v>
      </c>
      <c r="JG60" s="20">
        <f t="shared" si="152"/>
        <v>0</v>
      </c>
      <c r="JH60" s="20">
        <f t="shared" si="109"/>
        <v>0</v>
      </c>
      <c r="JI60" s="19"/>
      <c r="JJ60" s="19"/>
      <c r="JK60" s="20">
        <f t="shared" si="110"/>
        <v>0</v>
      </c>
      <c r="JL60" s="19"/>
      <c r="JM60" s="19"/>
      <c r="JN60" s="20">
        <f t="shared" si="111"/>
        <v>0</v>
      </c>
      <c r="JO60" s="19"/>
      <c r="JP60" s="19"/>
      <c r="JQ60" s="20">
        <f t="shared" si="112"/>
        <v>0</v>
      </c>
      <c r="JR60" s="20">
        <f t="shared" si="153"/>
        <v>0</v>
      </c>
      <c r="JS60" s="20">
        <f t="shared" si="153"/>
        <v>0</v>
      </c>
      <c r="JT60" s="20">
        <f t="shared" si="114"/>
        <v>0</v>
      </c>
      <c r="JU60" s="19"/>
      <c r="JV60" s="19"/>
      <c r="JW60" s="20">
        <f t="shared" si="115"/>
        <v>0</v>
      </c>
      <c r="JX60" s="19"/>
      <c r="JY60" s="19"/>
      <c r="JZ60" s="20">
        <f t="shared" si="116"/>
        <v>0</v>
      </c>
      <c r="KA60" s="20">
        <f t="shared" si="154"/>
        <v>0</v>
      </c>
      <c r="KB60" s="20">
        <f t="shared" si="154"/>
        <v>0</v>
      </c>
      <c r="KC60" s="20">
        <f t="shared" si="118"/>
        <v>0</v>
      </c>
      <c r="KD60" s="19"/>
      <c r="KE60" s="19"/>
      <c r="KF60" s="20">
        <f t="shared" si="119"/>
        <v>0</v>
      </c>
      <c r="KG60" s="19"/>
      <c r="KH60" s="19"/>
      <c r="KI60" s="20">
        <f t="shared" si="120"/>
        <v>0</v>
      </c>
      <c r="KJ60" s="19"/>
      <c r="KK60" s="19"/>
      <c r="KL60" s="20">
        <f t="shared" si="121"/>
        <v>0</v>
      </c>
      <c r="KM60" s="19"/>
      <c r="KN60" s="19"/>
      <c r="KO60" s="20">
        <f t="shared" si="122"/>
        <v>0</v>
      </c>
      <c r="KP60" s="19"/>
      <c r="KQ60" s="19"/>
      <c r="KR60" s="20">
        <f t="shared" si="123"/>
        <v>0</v>
      </c>
      <c r="KS60" s="20">
        <f t="shared" si="155"/>
        <v>0</v>
      </c>
      <c r="KT60" s="20">
        <f t="shared" si="155"/>
        <v>0</v>
      </c>
      <c r="KU60" s="20">
        <f t="shared" si="125"/>
        <v>0</v>
      </c>
      <c r="KV60" s="20">
        <f t="shared" si="156"/>
        <v>0</v>
      </c>
      <c r="KW60" s="20">
        <f t="shared" si="156"/>
        <v>0</v>
      </c>
      <c r="KX60" s="20">
        <f t="shared" si="127"/>
        <v>0</v>
      </c>
      <c r="KY60" s="19"/>
      <c r="KZ60" s="19"/>
      <c r="LA60" s="20">
        <f t="shared" si="128"/>
        <v>0</v>
      </c>
      <c r="LB60" s="19"/>
      <c r="LC60" s="19"/>
      <c r="LD60" s="20">
        <f t="shared" si="129"/>
        <v>0</v>
      </c>
      <c r="LE60" s="20">
        <f t="shared" si="157"/>
        <v>0</v>
      </c>
      <c r="LF60" s="20">
        <f t="shared" si="157"/>
        <v>0</v>
      </c>
      <c r="LG60" s="20">
        <f t="shared" si="131"/>
        <v>0</v>
      </c>
    </row>
    <row r="61" spans="1:319" x14ac:dyDescent="0.3">
      <c r="A61" s="27" t="s">
        <v>167</v>
      </c>
      <c r="B61" s="22">
        <f>((B58)+(B59))+(B60)</f>
        <v>0</v>
      </c>
      <c r="C61" s="22">
        <f>((C58)+(C59))+(C60)</f>
        <v>0</v>
      </c>
      <c r="D61" s="22">
        <f t="shared" si="0"/>
        <v>0</v>
      </c>
      <c r="E61" s="22">
        <f>((E58)+(E59))+(E60)</f>
        <v>0</v>
      </c>
      <c r="F61" s="22">
        <f>((F58)+(F59))+(F60)</f>
        <v>0</v>
      </c>
      <c r="G61" s="22">
        <f t="shared" si="1"/>
        <v>0</v>
      </c>
      <c r="H61" s="22">
        <f>((H58)+(H59))+(H60)</f>
        <v>0</v>
      </c>
      <c r="I61" s="22">
        <f>((I58)+(I59))+(I60)</f>
        <v>0</v>
      </c>
      <c r="J61" s="22">
        <f t="shared" si="2"/>
        <v>0</v>
      </c>
      <c r="K61" s="22">
        <f>((K58)+(K59))+(K60)</f>
        <v>0</v>
      </c>
      <c r="L61" s="22">
        <f>((L58)+(L59))+(L60)</f>
        <v>0</v>
      </c>
      <c r="M61" s="22">
        <f t="shared" si="3"/>
        <v>0</v>
      </c>
      <c r="N61" s="22">
        <f>((N58)+(N59))+(N60)</f>
        <v>0</v>
      </c>
      <c r="O61" s="22">
        <f>((O58)+(O59))+(O60)</f>
        <v>0</v>
      </c>
      <c r="P61" s="22">
        <f t="shared" si="4"/>
        <v>0</v>
      </c>
      <c r="Q61" s="22">
        <f>((Q58)+(Q59))+(Q60)</f>
        <v>0</v>
      </c>
      <c r="R61" s="22">
        <f>((R58)+(R59))+(R60)</f>
        <v>0</v>
      </c>
      <c r="S61" s="22">
        <f t="shared" si="5"/>
        <v>0</v>
      </c>
      <c r="T61" s="22">
        <f>((T58)+(T59))+(T60)</f>
        <v>0</v>
      </c>
      <c r="U61" s="22">
        <f>((U58)+(U59))+(U60)</f>
        <v>0</v>
      </c>
      <c r="V61" s="22">
        <f t="shared" si="6"/>
        <v>0</v>
      </c>
      <c r="W61" s="22">
        <f>((W58)+(W59))+(W60)</f>
        <v>0</v>
      </c>
      <c r="X61" s="22">
        <f>((X58)+(X59))+(X60)</f>
        <v>0</v>
      </c>
      <c r="Y61" s="22">
        <f t="shared" si="7"/>
        <v>0</v>
      </c>
      <c r="Z61" s="22">
        <f>((Z58)+(Z59))+(Z60)</f>
        <v>0</v>
      </c>
      <c r="AA61" s="22">
        <f>((AA58)+(AA59))+(AA60)</f>
        <v>0</v>
      </c>
      <c r="AB61" s="22">
        <f t="shared" si="8"/>
        <v>0</v>
      </c>
      <c r="AC61" s="22">
        <f>((AC58)+(AC59))+(AC60)</f>
        <v>0</v>
      </c>
      <c r="AD61" s="22">
        <f>((AD58)+(AD59))+(AD60)</f>
        <v>0</v>
      </c>
      <c r="AE61" s="22">
        <f t="shared" si="9"/>
        <v>0</v>
      </c>
      <c r="AF61" s="22">
        <f>((AF58)+(AF59))+(AF60)</f>
        <v>0</v>
      </c>
      <c r="AG61" s="22">
        <f>((AG58)+(AG59))+(AG60)</f>
        <v>0</v>
      </c>
      <c r="AH61" s="22">
        <f t="shared" si="10"/>
        <v>0</v>
      </c>
      <c r="AI61" s="22">
        <f>((AI58)+(AI59))+(AI60)</f>
        <v>0</v>
      </c>
      <c r="AJ61" s="22">
        <f>((AJ58)+(AJ59))+(AJ60)</f>
        <v>0</v>
      </c>
      <c r="AK61" s="22">
        <f t="shared" si="11"/>
        <v>0</v>
      </c>
      <c r="AL61" s="22">
        <f t="shared" si="132"/>
        <v>0</v>
      </c>
      <c r="AM61" s="22">
        <f t="shared" si="132"/>
        <v>0</v>
      </c>
      <c r="AN61" s="22">
        <f t="shared" si="13"/>
        <v>0</v>
      </c>
      <c r="AO61" s="22">
        <f>((AO58)+(AO59))+(AO60)</f>
        <v>0</v>
      </c>
      <c r="AP61" s="22">
        <f>((AP58)+(AP59))+(AP60)</f>
        <v>0</v>
      </c>
      <c r="AQ61" s="22">
        <f t="shared" si="14"/>
        <v>0</v>
      </c>
      <c r="AR61" s="22">
        <f>((AR58)+(AR59))+(AR60)</f>
        <v>0</v>
      </c>
      <c r="AS61" s="22">
        <f>((AS58)+(AS59))+(AS60)</f>
        <v>0</v>
      </c>
      <c r="AT61" s="22">
        <f t="shared" si="15"/>
        <v>0</v>
      </c>
      <c r="AU61" s="22">
        <f>((AU58)+(AU59))+(AU60)</f>
        <v>0</v>
      </c>
      <c r="AV61" s="22">
        <f>((AV58)+(AV59))+(AV60)</f>
        <v>0</v>
      </c>
      <c r="AW61" s="22">
        <f t="shared" si="16"/>
        <v>0</v>
      </c>
      <c r="AX61" s="22">
        <f>((AX58)+(AX59))+(AX60)</f>
        <v>0</v>
      </c>
      <c r="AY61" s="22">
        <f>((AY58)+(AY59))+(AY60)</f>
        <v>0</v>
      </c>
      <c r="AZ61" s="22">
        <f t="shared" si="17"/>
        <v>0</v>
      </c>
      <c r="BA61" s="22">
        <f>((BA58)+(BA59))+(BA60)</f>
        <v>0</v>
      </c>
      <c r="BB61" s="22">
        <f>((BB58)+(BB59))+(BB60)</f>
        <v>0</v>
      </c>
      <c r="BC61" s="22">
        <f t="shared" si="18"/>
        <v>0</v>
      </c>
      <c r="BD61" s="22">
        <f>((BD58)+(BD59))+(BD60)</f>
        <v>0</v>
      </c>
      <c r="BE61" s="22">
        <f>((BE58)+(BE59))+(BE60)</f>
        <v>0</v>
      </c>
      <c r="BF61" s="22">
        <f t="shared" si="19"/>
        <v>0</v>
      </c>
      <c r="BG61" s="22">
        <f t="shared" si="133"/>
        <v>0</v>
      </c>
      <c r="BH61" s="22">
        <f t="shared" si="133"/>
        <v>0</v>
      </c>
      <c r="BI61" s="22">
        <f t="shared" si="21"/>
        <v>0</v>
      </c>
      <c r="BJ61" s="22">
        <f>((BJ58)+(BJ59))+(BJ60)</f>
        <v>0</v>
      </c>
      <c r="BK61" s="22">
        <f>((BK58)+(BK59))+(BK60)</f>
        <v>0</v>
      </c>
      <c r="BL61" s="22">
        <f t="shared" si="22"/>
        <v>0</v>
      </c>
      <c r="BM61" s="22">
        <f>((BM58)+(BM59))+(BM60)</f>
        <v>0</v>
      </c>
      <c r="BN61" s="22">
        <f>((BN58)+(BN59))+(BN60)</f>
        <v>0</v>
      </c>
      <c r="BO61" s="22">
        <f t="shared" si="23"/>
        <v>0</v>
      </c>
      <c r="BP61" s="22">
        <f>((BP58)+(BP59))+(BP60)</f>
        <v>0</v>
      </c>
      <c r="BQ61" s="22">
        <f>((BQ58)+(BQ59))+(BQ60)</f>
        <v>0</v>
      </c>
      <c r="BR61" s="22">
        <f t="shared" si="24"/>
        <v>0</v>
      </c>
      <c r="BS61" s="22">
        <f>((BS58)+(BS59))+(BS60)</f>
        <v>0</v>
      </c>
      <c r="BT61" s="22">
        <f>((BT58)+(BT59))+(BT60)</f>
        <v>0</v>
      </c>
      <c r="BU61" s="22">
        <f t="shared" si="25"/>
        <v>0</v>
      </c>
      <c r="BV61" s="22">
        <f>((BV58)+(BV59))+(BV60)</f>
        <v>0</v>
      </c>
      <c r="BW61" s="22">
        <f>((BW58)+(BW59))+(BW60)</f>
        <v>0</v>
      </c>
      <c r="BX61" s="22">
        <f t="shared" si="26"/>
        <v>0</v>
      </c>
      <c r="BY61" s="22">
        <f>((BY58)+(BY59))+(BY60)</f>
        <v>0</v>
      </c>
      <c r="BZ61" s="22">
        <f>((BZ58)+(BZ59))+(BZ60)</f>
        <v>0</v>
      </c>
      <c r="CA61" s="22">
        <f t="shared" si="27"/>
        <v>0</v>
      </c>
      <c r="CB61" s="22">
        <f t="shared" si="134"/>
        <v>0</v>
      </c>
      <c r="CC61" s="22">
        <f t="shared" si="134"/>
        <v>0</v>
      </c>
      <c r="CD61" s="22">
        <f t="shared" si="29"/>
        <v>0</v>
      </c>
      <c r="CE61" s="22">
        <f>((CE58)+(CE59))+(CE60)</f>
        <v>0</v>
      </c>
      <c r="CF61" s="22">
        <f>((CF58)+(CF59))+(CF60)</f>
        <v>0</v>
      </c>
      <c r="CG61" s="22">
        <f t="shared" si="30"/>
        <v>0</v>
      </c>
      <c r="CH61" s="22">
        <f>((CH58)+(CH59))+(CH60)</f>
        <v>0</v>
      </c>
      <c r="CI61" s="22">
        <f>((CI58)+(CI59))+(CI60)</f>
        <v>0</v>
      </c>
      <c r="CJ61" s="22">
        <f t="shared" si="31"/>
        <v>0</v>
      </c>
      <c r="CK61" s="22">
        <f>((CK58)+(CK59))+(CK60)</f>
        <v>0</v>
      </c>
      <c r="CL61" s="22">
        <f>((CL58)+(CL59))+(CL60)</f>
        <v>0</v>
      </c>
      <c r="CM61" s="22">
        <f t="shared" si="32"/>
        <v>0</v>
      </c>
      <c r="CN61" s="22">
        <f t="shared" si="135"/>
        <v>0</v>
      </c>
      <c r="CO61" s="22">
        <f t="shared" si="135"/>
        <v>0</v>
      </c>
      <c r="CP61" s="22">
        <f t="shared" si="34"/>
        <v>0</v>
      </c>
      <c r="CQ61" s="22">
        <f>((CQ58)+(CQ59))+(CQ60)</f>
        <v>0</v>
      </c>
      <c r="CR61" s="22">
        <f>((CR58)+(CR59))+(CR60)</f>
        <v>0</v>
      </c>
      <c r="CS61" s="22">
        <f t="shared" si="35"/>
        <v>0</v>
      </c>
      <c r="CT61" s="22">
        <f>((CT58)+(CT59))+(CT60)</f>
        <v>0</v>
      </c>
      <c r="CU61" s="22">
        <f>((CU58)+(CU59))+(CU60)</f>
        <v>0</v>
      </c>
      <c r="CV61" s="22">
        <f t="shared" si="36"/>
        <v>0</v>
      </c>
      <c r="CW61" s="22">
        <f>((CW58)+(CW59))+(CW60)</f>
        <v>0</v>
      </c>
      <c r="CX61" s="22">
        <f>((CX58)+(CX59))+(CX60)</f>
        <v>0</v>
      </c>
      <c r="CY61" s="22">
        <f t="shared" si="37"/>
        <v>0</v>
      </c>
      <c r="CZ61" s="22">
        <f t="shared" si="136"/>
        <v>0</v>
      </c>
      <c r="DA61" s="22">
        <f t="shared" si="136"/>
        <v>0</v>
      </c>
      <c r="DB61" s="22">
        <f t="shared" si="39"/>
        <v>0</v>
      </c>
      <c r="DC61" s="22">
        <f t="shared" si="137"/>
        <v>0</v>
      </c>
      <c r="DD61" s="22">
        <f t="shared" si="137"/>
        <v>0</v>
      </c>
      <c r="DE61" s="22">
        <f t="shared" si="41"/>
        <v>0</v>
      </c>
      <c r="DF61" s="22">
        <f>((DF58)+(DF59))+(DF60)</f>
        <v>0</v>
      </c>
      <c r="DG61" s="22">
        <f>((DG58)+(DG59))+(DG60)</f>
        <v>0</v>
      </c>
      <c r="DH61" s="22">
        <f t="shared" si="42"/>
        <v>0</v>
      </c>
      <c r="DI61" s="22">
        <f>((DI58)+(DI59))+(DI60)</f>
        <v>0</v>
      </c>
      <c r="DJ61" s="22">
        <f>((DJ58)+(DJ59))+(DJ60)</f>
        <v>0</v>
      </c>
      <c r="DK61" s="22">
        <f t="shared" si="43"/>
        <v>0</v>
      </c>
      <c r="DL61" s="22">
        <f t="shared" si="138"/>
        <v>0</v>
      </c>
      <c r="DM61" s="22">
        <f t="shared" si="138"/>
        <v>0</v>
      </c>
      <c r="DN61" s="22">
        <f t="shared" si="45"/>
        <v>0</v>
      </c>
      <c r="DO61" s="22">
        <f>((DO58)+(DO59))+(DO60)</f>
        <v>0</v>
      </c>
      <c r="DP61" s="22">
        <f>((DP58)+(DP59))+(DP60)</f>
        <v>0</v>
      </c>
      <c r="DQ61" s="22">
        <f t="shared" si="46"/>
        <v>0</v>
      </c>
      <c r="DR61" s="22">
        <f>((DR58)+(DR59))+(DR60)</f>
        <v>0</v>
      </c>
      <c r="DS61" s="22">
        <f>((DS58)+(DS59))+(DS60)</f>
        <v>0</v>
      </c>
      <c r="DT61" s="22">
        <f t="shared" si="47"/>
        <v>0</v>
      </c>
      <c r="DU61" s="22">
        <f t="shared" si="139"/>
        <v>0</v>
      </c>
      <c r="DV61" s="22">
        <f t="shared" si="139"/>
        <v>0</v>
      </c>
      <c r="DW61" s="22">
        <f t="shared" si="49"/>
        <v>0</v>
      </c>
      <c r="DX61" s="22">
        <f t="shared" si="140"/>
        <v>0</v>
      </c>
      <c r="DY61" s="22">
        <f t="shared" si="140"/>
        <v>0</v>
      </c>
      <c r="DZ61" s="22">
        <f t="shared" si="51"/>
        <v>0</v>
      </c>
      <c r="EA61" s="22">
        <f>((EA58)+(EA59))+(EA60)</f>
        <v>0</v>
      </c>
      <c r="EB61" s="22">
        <f>((EB58)+(EB59))+(EB60)</f>
        <v>0</v>
      </c>
      <c r="EC61" s="22">
        <f t="shared" si="52"/>
        <v>0</v>
      </c>
      <c r="ED61" s="22">
        <f>((ED58)+(ED59))+(ED60)</f>
        <v>0</v>
      </c>
      <c r="EE61" s="22">
        <f>((EE58)+(EE59))+(EE60)</f>
        <v>0</v>
      </c>
      <c r="EF61" s="22">
        <f t="shared" si="53"/>
        <v>0</v>
      </c>
      <c r="EG61" s="22">
        <f>((EG58)+(EG59))+(EG60)</f>
        <v>0</v>
      </c>
      <c r="EH61" s="22">
        <f>((EH58)+(EH59))+(EH60)</f>
        <v>0</v>
      </c>
      <c r="EI61" s="22">
        <f t="shared" si="54"/>
        <v>0</v>
      </c>
      <c r="EJ61" s="22">
        <f>((EJ58)+(EJ59))+(EJ60)</f>
        <v>0</v>
      </c>
      <c r="EK61" s="22">
        <f>((EK58)+(EK59))+(EK60)</f>
        <v>0</v>
      </c>
      <c r="EL61" s="22">
        <f t="shared" si="55"/>
        <v>0</v>
      </c>
      <c r="EM61" s="22">
        <f t="shared" si="141"/>
        <v>0</v>
      </c>
      <c r="EN61" s="22">
        <f t="shared" si="141"/>
        <v>0</v>
      </c>
      <c r="EO61" s="22">
        <f t="shared" si="57"/>
        <v>0</v>
      </c>
      <c r="EP61" s="22">
        <f>((EP58)+(EP59))+(EP60)</f>
        <v>0</v>
      </c>
      <c r="EQ61" s="22">
        <f>((EQ58)+(EQ59))+(EQ60)</f>
        <v>0</v>
      </c>
      <c r="ER61" s="22">
        <f t="shared" si="58"/>
        <v>0</v>
      </c>
      <c r="ES61" s="22">
        <f>((ES58)+(ES59))+(ES60)</f>
        <v>0</v>
      </c>
      <c r="ET61" s="22">
        <f>((ET58)+(ET59))+(ET60)</f>
        <v>0</v>
      </c>
      <c r="EU61" s="22">
        <f t="shared" si="59"/>
        <v>0</v>
      </c>
      <c r="EV61" s="22">
        <f>((EV58)+(EV59))+(EV60)</f>
        <v>0</v>
      </c>
      <c r="EW61" s="22">
        <f>((EW58)+(EW59))+(EW60)</f>
        <v>0</v>
      </c>
      <c r="EX61" s="22">
        <f t="shared" si="60"/>
        <v>0</v>
      </c>
      <c r="EY61" s="22">
        <f>((EY58)+(EY59))+(EY60)</f>
        <v>0</v>
      </c>
      <c r="EZ61" s="22">
        <f>((EZ58)+(EZ59))+(EZ60)</f>
        <v>0</v>
      </c>
      <c r="FA61" s="22">
        <f t="shared" si="61"/>
        <v>0</v>
      </c>
      <c r="FB61" s="22">
        <f t="shared" si="142"/>
        <v>0</v>
      </c>
      <c r="FC61" s="22">
        <f t="shared" si="142"/>
        <v>0</v>
      </c>
      <c r="FD61" s="22">
        <f t="shared" si="63"/>
        <v>0</v>
      </c>
      <c r="FE61" s="22">
        <f>((FE58)+(FE59))+(FE60)</f>
        <v>0</v>
      </c>
      <c r="FF61" s="22">
        <f>((FF58)+(FF59))+(FF60)</f>
        <v>0</v>
      </c>
      <c r="FG61" s="22">
        <f t="shared" si="64"/>
        <v>0</v>
      </c>
      <c r="FH61" s="22">
        <f>((FH58)+(FH59))+(FH60)</f>
        <v>0</v>
      </c>
      <c r="FI61" s="22">
        <f>((FI58)+(FI59))+(FI60)</f>
        <v>0</v>
      </c>
      <c r="FJ61" s="22">
        <f t="shared" si="65"/>
        <v>0</v>
      </c>
      <c r="FK61" s="22">
        <f>((FK58)+(FK59))+(FK60)</f>
        <v>0</v>
      </c>
      <c r="FL61" s="22">
        <f>((FL58)+(FL59))+(FL60)</f>
        <v>0</v>
      </c>
      <c r="FM61" s="22">
        <f t="shared" si="66"/>
        <v>0</v>
      </c>
      <c r="FN61" s="22">
        <f t="shared" si="143"/>
        <v>0</v>
      </c>
      <c r="FO61" s="22">
        <f t="shared" si="143"/>
        <v>0</v>
      </c>
      <c r="FP61" s="22">
        <f t="shared" si="68"/>
        <v>0</v>
      </c>
      <c r="FQ61" s="22">
        <f>((FQ58)+(FQ59))+(FQ60)</f>
        <v>0</v>
      </c>
      <c r="FR61" s="22">
        <f>((FR58)+(FR59))+(FR60)</f>
        <v>0</v>
      </c>
      <c r="FS61" s="22">
        <f t="shared" si="69"/>
        <v>0</v>
      </c>
      <c r="FT61" s="22">
        <f>((FT58)+(FT59))+(FT60)</f>
        <v>0</v>
      </c>
      <c r="FU61" s="22">
        <f>((FU58)+(FU59))+(FU60)</f>
        <v>0</v>
      </c>
      <c r="FV61" s="22">
        <f t="shared" si="70"/>
        <v>0</v>
      </c>
      <c r="FW61" s="22">
        <f>((FW58)+(FW59))+(FW60)</f>
        <v>0</v>
      </c>
      <c r="FX61" s="22">
        <f>((FX58)+(FX59))+(FX60)</f>
        <v>0</v>
      </c>
      <c r="FY61" s="22">
        <f t="shared" si="71"/>
        <v>0</v>
      </c>
      <c r="FZ61" s="22">
        <f t="shared" si="144"/>
        <v>0</v>
      </c>
      <c r="GA61" s="22">
        <f t="shared" si="144"/>
        <v>0</v>
      </c>
      <c r="GB61" s="22">
        <f t="shared" si="73"/>
        <v>0</v>
      </c>
      <c r="GC61" s="22">
        <f>((GC58)+(GC59))+(GC60)</f>
        <v>0</v>
      </c>
      <c r="GD61" s="22">
        <f>((GD58)+(GD59))+(GD60)</f>
        <v>0</v>
      </c>
      <c r="GE61" s="22">
        <f t="shared" si="74"/>
        <v>0</v>
      </c>
      <c r="GF61" s="22">
        <f>((GF58)+(GF59))+(GF60)</f>
        <v>0</v>
      </c>
      <c r="GG61" s="22">
        <f>((GG58)+(GG59))+(GG60)</f>
        <v>0</v>
      </c>
      <c r="GH61" s="22">
        <f t="shared" si="75"/>
        <v>0</v>
      </c>
      <c r="GI61" s="22">
        <f>((GI58)+(GI59))+(GI60)</f>
        <v>0</v>
      </c>
      <c r="GJ61" s="22">
        <f>((GJ58)+(GJ59))+(GJ60)</f>
        <v>0</v>
      </c>
      <c r="GK61" s="22">
        <f t="shared" si="76"/>
        <v>0</v>
      </c>
      <c r="GL61" s="22">
        <f>((GL58)+(GL59))+(GL60)</f>
        <v>0</v>
      </c>
      <c r="GM61" s="22">
        <f>((GM58)+(GM59))+(GM60)</f>
        <v>0</v>
      </c>
      <c r="GN61" s="22">
        <f t="shared" si="77"/>
        <v>0</v>
      </c>
      <c r="GO61" s="22">
        <f t="shared" si="145"/>
        <v>0</v>
      </c>
      <c r="GP61" s="22">
        <f t="shared" si="145"/>
        <v>0</v>
      </c>
      <c r="GQ61" s="22">
        <f t="shared" si="79"/>
        <v>0</v>
      </c>
      <c r="GR61" s="22">
        <f>((GR58)+(GR59))+(GR60)</f>
        <v>0</v>
      </c>
      <c r="GS61" s="22">
        <f>((GS58)+(GS59))+(GS60)</f>
        <v>0</v>
      </c>
      <c r="GT61" s="22">
        <f t="shared" si="80"/>
        <v>0</v>
      </c>
      <c r="GU61" s="22">
        <f>((GU58)+(GU59))+(GU60)</f>
        <v>0</v>
      </c>
      <c r="GV61" s="22">
        <f>((GV58)+(GV59))+(GV60)</f>
        <v>0</v>
      </c>
      <c r="GW61" s="22">
        <f t="shared" si="81"/>
        <v>0</v>
      </c>
      <c r="GX61" s="22">
        <f t="shared" si="146"/>
        <v>0</v>
      </c>
      <c r="GY61" s="22">
        <f t="shared" si="146"/>
        <v>0</v>
      </c>
      <c r="GZ61" s="22">
        <f t="shared" si="83"/>
        <v>0</v>
      </c>
      <c r="HA61" s="22">
        <f>((HA58)+(HA59))+(HA60)</f>
        <v>0</v>
      </c>
      <c r="HB61" s="22">
        <f>((HB58)+(HB59))+(HB60)</f>
        <v>0</v>
      </c>
      <c r="HC61" s="22">
        <f t="shared" si="84"/>
        <v>0</v>
      </c>
      <c r="HD61" s="22">
        <f>((HD58)+(HD59))+(HD60)</f>
        <v>0</v>
      </c>
      <c r="HE61" s="22">
        <f>((HE58)+(HE59))+(HE60)</f>
        <v>0</v>
      </c>
      <c r="HF61" s="22">
        <f t="shared" si="85"/>
        <v>0</v>
      </c>
      <c r="HG61" s="22">
        <f>((HG58)+(HG59))+(HG60)</f>
        <v>0</v>
      </c>
      <c r="HH61" s="22">
        <f>((HH58)+(HH59))+(HH60)</f>
        <v>0</v>
      </c>
      <c r="HI61" s="22">
        <f t="shared" si="86"/>
        <v>0</v>
      </c>
      <c r="HJ61" s="22">
        <f>((HJ58)+(HJ59))+(HJ60)</f>
        <v>0</v>
      </c>
      <c r="HK61" s="22">
        <f>((HK58)+(HK59))+(HK60)</f>
        <v>0</v>
      </c>
      <c r="HL61" s="22">
        <f t="shared" si="87"/>
        <v>0</v>
      </c>
      <c r="HM61" s="22">
        <f t="shared" si="147"/>
        <v>0</v>
      </c>
      <c r="HN61" s="22">
        <f t="shared" si="147"/>
        <v>0</v>
      </c>
      <c r="HO61" s="22">
        <f t="shared" si="89"/>
        <v>0</v>
      </c>
      <c r="HP61" s="22">
        <f>((HP58)+(HP59))+(HP60)</f>
        <v>0</v>
      </c>
      <c r="HQ61" s="22">
        <f>((HQ58)+(HQ59))+(HQ60)</f>
        <v>0</v>
      </c>
      <c r="HR61" s="22">
        <f t="shared" si="90"/>
        <v>0</v>
      </c>
      <c r="HS61" s="22">
        <f>((HS58)+(HS59))+(HS60)</f>
        <v>0</v>
      </c>
      <c r="HT61" s="22">
        <f>((HT58)+(HT59))+(HT60)</f>
        <v>0</v>
      </c>
      <c r="HU61" s="22">
        <f t="shared" si="91"/>
        <v>0</v>
      </c>
      <c r="HV61" s="22">
        <f>((HV58)+(HV59))+(HV60)</f>
        <v>0</v>
      </c>
      <c r="HW61" s="22">
        <f>((HW58)+(HW59))+(HW60)</f>
        <v>0</v>
      </c>
      <c r="HX61" s="22">
        <f t="shared" si="92"/>
        <v>0</v>
      </c>
      <c r="HY61" s="22">
        <f>((HY58)+(HY59))+(HY60)</f>
        <v>0</v>
      </c>
      <c r="HZ61" s="22">
        <f>((HZ58)+(HZ59))+(HZ60)</f>
        <v>0</v>
      </c>
      <c r="IA61" s="22">
        <f t="shared" si="93"/>
        <v>0</v>
      </c>
      <c r="IB61" s="22">
        <f t="shared" si="148"/>
        <v>0</v>
      </c>
      <c r="IC61" s="22">
        <f t="shared" si="148"/>
        <v>0</v>
      </c>
      <c r="ID61" s="22">
        <f t="shared" si="95"/>
        <v>0</v>
      </c>
      <c r="IE61" s="22">
        <f t="shared" si="149"/>
        <v>0</v>
      </c>
      <c r="IF61" s="22">
        <f t="shared" si="149"/>
        <v>0</v>
      </c>
      <c r="IG61" s="22">
        <f t="shared" si="97"/>
        <v>0</v>
      </c>
      <c r="IH61" s="22">
        <f>((IH58)+(IH59))+(IH60)</f>
        <v>0</v>
      </c>
      <c r="II61" s="22">
        <f>((II58)+(II59))+(II60)</f>
        <v>0</v>
      </c>
      <c r="IJ61" s="22">
        <f t="shared" si="98"/>
        <v>0</v>
      </c>
      <c r="IK61" s="22">
        <f>((IK58)+(IK59))+(IK60)</f>
        <v>0</v>
      </c>
      <c r="IL61" s="22">
        <f>((IL58)+(IL59))+(IL60)</f>
        <v>0</v>
      </c>
      <c r="IM61" s="22">
        <f t="shared" si="99"/>
        <v>0</v>
      </c>
      <c r="IN61" s="22">
        <f>((IN58)+(IN59))+(IN60)</f>
        <v>0</v>
      </c>
      <c r="IO61" s="22">
        <f>((IO58)+(IO59))+(IO60)</f>
        <v>0</v>
      </c>
      <c r="IP61" s="22">
        <f t="shared" si="100"/>
        <v>0</v>
      </c>
      <c r="IQ61" s="22">
        <f t="shared" si="150"/>
        <v>0</v>
      </c>
      <c r="IR61" s="22">
        <f t="shared" si="150"/>
        <v>0</v>
      </c>
      <c r="IS61" s="22">
        <f t="shared" si="102"/>
        <v>0</v>
      </c>
      <c r="IT61" s="22">
        <f t="shared" si="151"/>
        <v>0</v>
      </c>
      <c r="IU61" s="22">
        <f t="shared" si="151"/>
        <v>0</v>
      </c>
      <c r="IV61" s="22">
        <f t="shared" si="104"/>
        <v>0</v>
      </c>
      <c r="IW61" s="22">
        <f>((IW58)+(IW59))+(IW60)</f>
        <v>759.82</v>
      </c>
      <c r="IX61" s="22">
        <f>((IX58)+(IX59))+(IX60)</f>
        <v>2000</v>
      </c>
      <c r="IY61" s="22">
        <f t="shared" si="105"/>
        <v>-1240.1799999999998</v>
      </c>
      <c r="IZ61" s="22">
        <f>((IZ58)+(IZ59))+(IZ60)</f>
        <v>0</v>
      </c>
      <c r="JA61" s="22">
        <f>((JA58)+(JA59))+(JA60)</f>
        <v>0</v>
      </c>
      <c r="JB61" s="22">
        <f t="shared" si="106"/>
        <v>0</v>
      </c>
      <c r="JC61" s="22">
        <f>((JC58)+(JC59))+(JC60)</f>
        <v>0</v>
      </c>
      <c r="JD61" s="22">
        <f>((JD58)+(JD59))+(JD60)</f>
        <v>0</v>
      </c>
      <c r="JE61" s="22">
        <f t="shared" si="107"/>
        <v>0</v>
      </c>
      <c r="JF61" s="22">
        <f t="shared" si="152"/>
        <v>759.82</v>
      </c>
      <c r="JG61" s="22">
        <f t="shared" si="152"/>
        <v>2000</v>
      </c>
      <c r="JH61" s="22">
        <f t="shared" si="109"/>
        <v>-1240.1799999999998</v>
      </c>
      <c r="JI61" s="22">
        <f>((JI58)+(JI59))+(JI60)</f>
        <v>0</v>
      </c>
      <c r="JJ61" s="22">
        <f>((JJ58)+(JJ59))+(JJ60)</f>
        <v>0</v>
      </c>
      <c r="JK61" s="22">
        <f t="shared" si="110"/>
        <v>0</v>
      </c>
      <c r="JL61" s="22">
        <f>((JL58)+(JL59))+(JL60)</f>
        <v>0</v>
      </c>
      <c r="JM61" s="22">
        <f>((JM58)+(JM59))+(JM60)</f>
        <v>0</v>
      </c>
      <c r="JN61" s="22">
        <f t="shared" si="111"/>
        <v>0</v>
      </c>
      <c r="JO61" s="22">
        <f>((JO58)+(JO59))+(JO60)</f>
        <v>0</v>
      </c>
      <c r="JP61" s="22">
        <f>((JP58)+(JP59))+(JP60)</f>
        <v>0</v>
      </c>
      <c r="JQ61" s="22">
        <f t="shared" si="112"/>
        <v>0</v>
      </c>
      <c r="JR61" s="22">
        <f t="shared" si="153"/>
        <v>0</v>
      </c>
      <c r="JS61" s="22">
        <f t="shared" si="153"/>
        <v>0</v>
      </c>
      <c r="JT61" s="22">
        <f t="shared" si="114"/>
        <v>0</v>
      </c>
      <c r="JU61" s="22">
        <f>((JU58)+(JU59))+(JU60)</f>
        <v>0</v>
      </c>
      <c r="JV61" s="22">
        <f>((JV58)+(JV59))+(JV60)</f>
        <v>0</v>
      </c>
      <c r="JW61" s="22">
        <f t="shared" si="115"/>
        <v>0</v>
      </c>
      <c r="JX61" s="22">
        <f>((JX58)+(JX59))+(JX60)</f>
        <v>0</v>
      </c>
      <c r="JY61" s="22">
        <f>((JY58)+(JY59))+(JY60)</f>
        <v>0</v>
      </c>
      <c r="JZ61" s="22">
        <f t="shared" si="116"/>
        <v>0</v>
      </c>
      <c r="KA61" s="22">
        <f t="shared" si="154"/>
        <v>0</v>
      </c>
      <c r="KB61" s="22">
        <f t="shared" si="154"/>
        <v>0</v>
      </c>
      <c r="KC61" s="22">
        <f t="shared" si="118"/>
        <v>0</v>
      </c>
      <c r="KD61" s="22">
        <f>((KD58)+(KD59))+(KD60)</f>
        <v>0</v>
      </c>
      <c r="KE61" s="22">
        <f>((KE58)+(KE59))+(KE60)</f>
        <v>0</v>
      </c>
      <c r="KF61" s="22">
        <f t="shared" si="119"/>
        <v>0</v>
      </c>
      <c r="KG61" s="22">
        <f>((KG58)+(KG59))+(KG60)</f>
        <v>0</v>
      </c>
      <c r="KH61" s="22">
        <f>((KH58)+(KH59))+(KH60)</f>
        <v>0</v>
      </c>
      <c r="KI61" s="22">
        <f t="shared" si="120"/>
        <v>0</v>
      </c>
      <c r="KJ61" s="22">
        <f>((KJ58)+(KJ59))+(KJ60)</f>
        <v>0</v>
      </c>
      <c r="KK61" s="22">
        <f>((KK58)+(KK59))+(KK60)</f>
        <v>0</v>
      </c>
      <c r="KL61" s="22">
        <f t="shared" si="121"/>
        <v>0</v>
      </c>
      <c r="KM61" s="22">
        <f>((KM58)+(KM59))+(KM60)</f>
        <v>0</v>
      </c>
      <c r="KN61" s="22">
        <f>((KN58)+(KN59))+(KN60)</f>
        <v>0</v>
      </c>
      <c r="KO61" s="22">
        <f t="shared" si="122"/>
        <v>0</v>
      </c>
      <c r="KP61" s="22">
        <f>((KP58)+(KP59))+(KP60)</f>
        <v>0</v>
      </c>
      <c r="KQ61" s="22">
        <f>((KQ58)+(KQ59))+(KQ60)</f>
        <v>0</v>
      </c>
      <c r="KR61" s="22">
        <f t="shared" si="123"/>
        <v>0</v>
      </c>
      <c r="KS61" s="22">
        <f t="shared" si="155"/>
        <v>0</v>
      </c>
      <c r="KT61" s="22">
        <f t="shared" si="155"/>
        <v>0</v>
      </c>
      <c r="KU61" s="22">
        <f t="shared" si="125"/>
        <v>0</v>
      </c>
      <c r="KV61" s="22">
        <f t="shared" si="156"/>
        <v>0</v>
      </c>
      <c r="KW61" s="22">
        <f t="shared" si="156"/>
        <v>0</v>
      </c>
      <c r="KX61" s="22">
        <f t="shared" si="127"/>
        <v>0</v>
      </c>
      <c r="KY61" s="22">
        <f>((KY58)+(KY59))+(KY60)</f>
        <v>0</v>
      </c>
      <c r="KZ61" s="22">
        <f>((KZ58)+(KZ59))+(KZ60)</f>
        <v>0</v>
      </c>
      <c r="LA61" s="22">
        <f t="shared" si="128"/>
        <v>0</v>
      </c>
      <c r="LB61" s="22">
        <f>((LB58)+(LB59))+(LB60)</f>
        <v>0</v>
      </c>
      <c r="LC61" s="22">
        <f>((LC58)+(LC59))+(LC60)</f>
        <v>0</v>
      </c>
      <c r="LD61" s="22">
        <f t="shared" si="129"/>
        <v>0</v>
      </c>
      <c r="LE61" s="22">
        <f t="shared" si="157"/>
        <v>759.82</v>
      </c>
      <c r="LF61" s="22">
        <f t="shared" si="157"/>
        <v>2000</v>
      </c>
      <c r="LG61" s="22">
        <f t="shared" si="131"/>
        <v>-1240.1799999999998</v>
      </c>
    </row>
    <row r="62" spans="1:319" x14ac:dyDescent="0.3">
      <c r="A62" s="27" t="s">
        <v>168</v>
      </c>
      <c r="B62" s="19"/>
      <c r="C62" s="19"/>
      <c r="D62" s="20">
        <f t="shared" si="0"/>
        <v>0</v>
      </c>
      <c r="E62" s="19"/>
      <c r="F62" s="19"/>
      <c r="G62" s="20">
        <f t="shared" si="1"/>
        <v>0</v>
      </c>
      <c r="H62" s="19"/>
      <c r="I62" s="19"/>
      <c r="J62" s="20">
        <f t="shared" si="2"/>
        <v>0</v>
      </c>
      <c r="K62" s="19"/>
      <c r="L62" s="19"/>
      <c r="M62" s="20">
        <f t="shared" si="3"/>
        <v>0</v>
      </c>
      <c r="N62" s="19"/>
      <c r="O62" s="19"/>
      <c r="P62" s="20">
        <f t="shared" si="4"/>
        <v>0</v>
      </c>
      <c r="Q62" s="19"/>
      <c r="R62" s="19"/>
      <c r="S62" s="20">
        <f t="shared" si="5"/>
        <v>0</v>
      </c>
      <c r="T62" s="19"/>
      <c r="U62" s="19"/>
      <c r="V62" s="20">
        <f t="shared" si="6"/>
        <v>0</v>
      </c>
      <c r="W62" s="19"/>
      <c r="X62" s="19"/>
      <c r="Y62" s="20">
        <f t="shared" si="7"/>
        <v>0</v>
      </c>
      <c r="Z62" s="19"/>
      <c r="AA62" s="19"/>
      <c r="AB62" s="20">
        <f t="shared" si="8"/>
        <v>0</v>
      </c>
      <c r="AC62" s="19"/>
      <c r="AD62" s="19"/>
      <c r="AE62" s="20">
        <f t="shared" si="9"/>
        <v>0</v>
      </c>
      <c r="AF62" s="19"/>
      <c r="AG62" s="19"/>
      <c r="AH62" s="20">
        <f t="shared" si="10"/>
        <v>0</v>
      </c>
      <c r="AI62" s="19"/>
      <c r="AJ62" s="19"/>
      <c r="AK62" s="20">
        <f t="shared" si="11"/>
        <v>0</v>
      </c>
      <c r="AL62" s="20">
        <f t="shared" si="132"/>
        <v>0</v>
      </c>
      <c r="AM62" s="20">
        <f t="shared" si="132"/>
        <v>0</v>
      </c>
      <c r="AN62" s="20">
        <f t="shared" si="13"/>
        <v>0</v>
      </c>
      <c r="AO62" s="19"/>
      <c r="AP62" s="19"/>
      <c r="AQ62" s="20">
        <f t="shared" si="14"/>
        <v>0</v>
      </c>
      <c r="AR62" s="19"/>
      <c r="AS62" s="19"/>
      <c r="AT62" s="20">
        <f t="shared" si="15"/>
        <v>0</v>
      </c>
      <c r="AU62" s="19"/>
      <c r="AV62" s="19"/>
      <c r="AW62" s="20">
        <f t="shared" si="16"/>
        <v>0</v>
      </c>
      <c r="AX62" s="19"/>
      <c r="AY62" s="19"/>
      <c r="AZ62" s="20">
        <f t="shared" si="17"/>
        <v>0</v>
      </c>
      <c r="BA62" s="19"/>
      <c r="BB62" s="19"/>
      <c r="BC62" s="20">
        <f t="shared" si="18"/>
        <v>0</v>
      </c>
      <c r="BD62" s="19"/>
      <c r="BE62" s="19"/>
      <c r="BF62" s="20">
        <f t="shared" si="19"/>
        <v>0</v>
      </c>
      <c r="BG62" s="20">
        <f t="shared" si="133"/>
        <v>0</v>
      </c>
      <c r="BH62" s="20">
        <f t="shared" si="133"/>
        <v>0</v>
      </c>
      <c r="BI62" s="20">
        <f t="shared" si="21"/>
        <v>0</v>
      </c>
      <c r="BJ62" s="19"/>
      <c r="BK62" s="19"/>
      <c r="BL62" s="20">
        <f t="shared" si="22"/>
        <v>0</v>
      </c>
      <c r="BM62" s="19"/>
      <c r="BN62" s="19"/>
      <c r="BO62" s="20">
        <f t="shared" si="23"/>
        <v>0</v>
      </c>
      <c r="BP62" s="19"/>
      <c r="BQ62" s="19"/>
      <c r="BR62" s="20">
        <f t="shared" si="24"/>
        <v>0</v>
      </c>
      <c r="BS62" s="19"/>
      <c r="BT62" s="19"/>
      <c r="BU62" s="20">
        <f t="shared" si="25"/>
        <v>0</v>
      </c>
      <c r="BV62" s="19"/>
      <c r="BW62" s="19"/>
      <c r="BX62" s="20">
        <f t="shared" si="26"/>
        <v>0</v>
      </c>
      <c r="BY62" s="19"/>
      <c r="BZ62" s="19"/>
      <c r="CA62" s="20">
        <f t="shared" si="27"/>
        <v>0</v>
      </c>
      <c r="CB62" s="20">
        <f t="shared" si="134"/>
        <v>0</v>
      </c>
      <c r="CC62" s="20">
        <f t="shared" si="134"/>
        <v>0</v>
      </c>
      <c r="CD62" s="20">
        <f t="shared" si="29"/>
        <v>0</v>
      </c>
      <c r="CE62" s="19"/>
      <c r="CF62" s="19"/>
      <c r="CG62" s="20">
        <f t="shared" si="30"/>
        <v>0</v>
      </c>
      <c r="CH62" s="19"/>
      <c r="CI62" s="19"/>
      <c r="CJ62" s="20">
        <f t="shared" si="31"/>
        <v>0</v>
      </c>
      <c r="CK62" s="19"/>
      <c r="CL62" s="19"/>
      <c r="CM62" s="20">
        <f t="shared" si="32"/>
        <v>0</v>
      </c>
      <c r="CN62" s="20">
        <f t="shared" si="135"/>
        <v>0</v>
      </c>
      <c r="CO62" s="20">
        <f t="shared" si="135"/>
        <v>0</v>
      </c>
      <c r="CP62" s="20">
        <f t="shared" si="34"/>
        <v>0</v>
      </c>
      <c r="CQ62" s="19"/>
      <c r="CR62" s="19"/>
      <c r="CS62" s="20">
        <f t="shared" si="35"/>
        <v>0</v>
      </c>
      <c r="CT62" s="19"/>
      <c r="CU62" s="19"/>
      <c r="CV62" s="20">
        <f t="shared" si="36"/>
        <v>0</v>
      </c>
      <c r="CW62" s="19"/>
      <c r="CX62" s="19"/>
      <c r="CY62" s="20">
        <f t="shared" si="37"/>
        <v>0</v>
      </c>
      <c r="CZ62" s="20">
        <f t="shared" si="136"/>
        <v>0</v>
      </c>
      <c r="DA62" s="20">
        <f t="shared" si="136"/>
        <v>0</v>
      </c>
      <c r="DB62" s="20">
        <f t="shared" si="39"/>
        <v>0</v>
      </c>
      <c r="DC62" s="20">
        <f t="shared" si="137"/>
        <v>0</v>
      </c>
      <c r="DD62" s="20">
        <f t="shared" si="137"/>
        <v>0</v>
      </c>
      <c r="DE62" s="20">
        <f t="shared" si="41"/>
        <v>0</v>
      </c>
      <c r="DF62" s="19"/>
      <c r="DG62" s="19"/>
      <c r="DH62" s="20">
        <f t="shared" si="42"/>
        <v>0</v>
      </c>
      <c r="DI62" s="19"/>
      <c r="DJ62" s="19"/>
      <c r="DK62" s="20">
        <f t="shared" si="43"/>
        <v>0</v>
      </c>
      <c r="DL62" s="20">
        <f t="shared" si="138"/>
        <v>0</v>
      </c>
      <c r="DM62" s="20">
        <f t="shared" si="138"/>
        <v>0</v>
      </c>
      <c r="DN62" s="20">
        <f t="shared" si="45"/>
        <v>0</v>
      </c>
      <c r="DO62" s="19"/>
      <c r="DP62" s="19"/>
      <c r="DQ62" s="20">
        <f t="shared" si="46"/>
        <v>0</v>
      </c>
      <c r="DR62" s="19"/>
      <c r="DS62" s="19"/>
      <c r="DT62" s="20">
        <f t="shared" si="47"/>
        <v>0</v>
      </c>
      <c r="DU62" s="20">
        <f t="shared" si="139"/>
        <v>0</v>
      </c>
      <c r="DV62" s="20">
        <f t="shared" si="139"/>
        <v>0</v>
      </c>
      <c r="DW62" s="20">
        <f t="shared" si="49"/>
        <v>0</v>
      </c>
      <c r="DX62" s="20">
        <f t="shared" si="140"/>
        <v>0</v>
      </c>
      <c r="DY62" s="20">
        <f t="shared" si="140"/>
        <v>0</v>
      </c>
      <c r="DZ62" s="20">
        <f t="shared" si="51"/>
        <v>0</v>
      </c>
      <c r="EA62" s="19"/>
      <c r="EB62" s="19"/>
      <c r="EC62" s="20">
        <f t="shared" si="52"/>
        <v>0</v>
      </c>
      <c r="ED62" s="19"/>
      <c r="EE62" s="19"/>
      <c r="EF62" s="20">
        <f t="shared" si="53"/>
        <v>0</v>
      </c>
      <c r="EG62" s="19"/>
      <c r="EH62" s="19"/>
      <c r="EI62" s="20">
        <f t="shared" si="54"/>
        <v>0</v>
      </c>
      <c r="EJ62" s="19"/>
      <c r="EK62" s="19"/>
      <c r="EL62" s="20">
        <f t="shared" si="55"/>
        <v>0</v>
      </c>
      <c r="EM62" s="20">
        <f t="shared" si="141"/>
        <v>0</v>
      </c>
      <c r="EN62" s="20">
        <f t="shared" si="141"/>
        <v>0</v>
      </c>
      <c r="EO62" s="20">
        <f t="shared" si="57"/>
        <v>0</v>
      </c>
      <c r="EP62" s="19"/>
      <c r="EQ62" s="19"/>
      <c r="ER62" s="20">
        <f t="shared" si="58"/>
        <v>0</v>
      </c>
      <c r="ES62" s="19"/>
      <c r="ET62" s="19"/>
      <c r="EU62" s="20">
        <f t="shared" si="59"/>
        <v>0</v>
      </c>
      <c r="EV62" s="19"/>
      <c r="EW62" s="19"/>
      <c r="EX62" s="20">
        <f t="shared" si="60"/>
        <v>0</v>
      </c>
      <c r="EY62" s="19"/>
      <c r="EZ62" s="19"/>
      <c r="FA62" s="20">
        <f t="shared" si="61"/>
        <v>0</v>
      </c>
      <c r="FB62" s="20">
        <f t="shared" si="142"/>
        <v>0</v>
      </c>
      <c r="FC62" s="20">
        <f t="shared" si="142"/>
        <v>0</v>
      </c>
      <c r="FD62" s="20">
        <f t="shared" si="63"/>
        <v>0</v>
      </c>
      <c r="FE62" s="19"/>
      <c r="FF62" s="19"/>
      <c r="FG62" s="20">
        <f t="shared" si="64"/>
        <v>0</v>
      </c>
      <c r="FH62" s="19"/>
      <c r="FI62" s="19"/>
      <c r="FJ62" s="20">
        <f t="shared" si="65"/>
        <v>0</v>
      </c>
      <c r="FK62" s="19"/>
      <c r="FL62" s="19"/>
      <c r="FM62" s="20">
        <f t="shared" si="66"/>
        <v>0</v>
      </c>
      <c r="FN62" s="20">
        <f t="shared" si="143"/>
        <v>0</v>
      </c>
      <c r="FO62" s="20">
        <f t="shared" si="143"/>
        <v>0</v>
      </c>
      <c r="FP62" s="20">
        <f t="shared" si="68"/>
        <v>0</v>
      </c>
      <c r="FQ62" s="19"/>
      <c r="FR62" s="19"/>
      <c r="FS62" s="20">
        <f t="shared" si="69"/>
        <v>0</v>
      </c>
      <c r="FT62" s="19"/>
      <c r="FU62" s="19"/>
      <c r="FV62" s="20">
        <f t="shared" si="70"/>
        <v>0</v>
      </c>
      <c r="FW62" s="19"/>
      <c r="FX62" s="19"/>
      <c r="FY62" s="20">
        <f t="shared" si="71"/>
        <v>0</v>
      </c>
      <c r="FZ62" s="20">
        <f t="shared" si="144"/>
        <v>0</v>
      </c>
      <c r="GA62" s="20">
        <f t="shared" si="144"/>
        <v>0</v>
      </c>
      <c r="GB62" s="20">
        <f t="shared" si="73"/>
        <v>0</v>
      </c>
      <c r="GC62" s="19"/>
      <c r="GD62" s="19"/>
      <c r="GE62" s="20">
        <f t="shared" si="74"/>
        <v>0</v>
      </c>
      <c r="GF62" s="19"/>
      <c r="GG62" s="19"/>
      <c r="GH62" s="20">
        <f t="shared" si="75"/>
        <v>0</v>
      </c>
      <c r="GI62" s="19"/>
      <c r="GJ62" s="19"/>
      <c r="GK62" s="20">
        <f t="shared" si="76"/>
        <v>0</v>
      </c>
      <c r="GL62" s="19"/>
      <c r="GM62" s="19"/>
      <c r="GN62" s="20">
        <f t="shared" si="77"/>
        <v>0</v>
      </c>
      <c r="GO62" s="20">
        <f t="shared" si="145"/>
        <v>0</v>
      </c>
      <c r="GP62" s="20">
        <f t="shared" si="145"/>
        <v>0</v>
      </c>
      <c r="GQ62" s="20">
        <f t="shared" si="79"/>
        <v>0</v>
      </c>
      <c r="GR62" s="19"/>
      <c r="GS62" s="19"/>
      <c r="GT62" s="20">
        <f t="shared" si="80"/>
        <v>0</v>
      </c>
      <c r="GU62" s="19"/>
      <c r="GV62" s="19"/>
      <c r="GW62" s="20">
        <f t="shared" si="81"/>
        <v>0</v>
      </c>
      <c r="GX62" s="20">
        <f t="shared" si="146"/>
        <v>0</v>
      </c>
      <c r="GY62" s="20">
        <f t="shared" si="146"/>
        <v>0</v>
      </c>
      <c r="GZ62" s="20">
        <f t="shared" si="83"/>
        <v>0</v>
      </c>
      <c r="HA62" s="19"/>
      <c r="HB62" s="19"/>
      <c r="HC62" s="20">
        <f t="shared" si="84"/>
        <v>0</v>
      </c>
      <c r="HD62" s="19"/>
      <c r="HE62" s="19"/>
      <c r="HF62" s="20">
        <f t="shared" si="85"/>
        <v>0</v>
      </c>
      <c r="HG62" s="19"/>
      <c r="HH62" s="19"/>
      <c r="HI62" s="20">
        <f t="shared" si="86"/>
        <v>0</v>
      </c>
      <c r="HJ62" s="19"/>
      <c r="HK62" s="19"/>
      <c r="HL62" s="20">
        <f t="shared" si="87"/>
        <v>0</v>
      </c>
      <c r="HM62" s="20">
        <f t="shared" si="147"/>
        <v>0</v>
      </c>
      <c r="HN62" s="20">
        <f t="shared" si="147"/>
        <v>0</v>
      </c>
      <c r="HO62" s="20">
        <f t="shared" si="89"/>
        <v>0</v>
      </c>
      <c r="HP62" s="19"/>
      <c r="HQ62" s="19"/>
      <c r="HR62" s="20">
        <f t="shared" si="90"/>
        <v>0</v>
      </c>
      <c r="HS62" s="19"/>
      <c r="HT62" s="19"/>
      <c r="HU62" s="20">
        <f t="shared" si="91"/>
        <v>0</v>
      </c>
      <c r="HV62" s="19"/>
      <c r="HW62" s="19"/>
      <c r="HX62" s="20">
        <f t="shared" si="92"/>
        <v>0</v>
      </c>
      <c r="HY62" s="19"/>
      <c r="HZ62" s="19"/>
      <c r="IA62" s="20">
        <f t="shared" si="93"/>
        <v>0</v>
      </c>
      <c r="IB62" s="20">
        <f t="shared" si="148"/>
        <v>0</v>
      </c>
      <c r="IC62" s="20">
        <f t="shared" si="148"/>
        <v>0</v>
      </c>
      <c r="ID62" s="20">
        <f t="shared" si="95"/>
        <v>0</v>
      </c>
      <c r="IE62" s="20">
        <f t="shared" si="149"/>
        <v>0</v>
      </c>
      <c r="IF62" s="20">
        <f t="shared" si="149"/>
        <v>0</v>
      </c>
      <c r="IG62" s="20">
        <f t="shared" si="97"/>
        <v>0</v>
      </c>
      <c r="IH62" s="19"/>
      <c r="II62" s="19"/>
      <c r="IJ62" s="20">
        <f t="shared" si="98"/>
        <v>0</v>
      </c>
      <c r="IK62" s="19"/>
      <c r="IL62" s="19"/>
      <c r="IM62" s="20">
        <f t="shared" si="99"/>
        <v>0</v>
      </c>
      <c r="IN62" s="19"/>
      <c r="IO62" s="19"/>
      <c r="IP62" s="20">
        <f t="shared" si="100"/>
        <v>0</v>
      </c>
      <c r="IQ62" s="20">
        <f t="shared" si="150"/>
        <v>0</v>
      </c>
      <c r="IR62" s="20">
        <f t="shared" si="150"/>
        <v>0</v>
      </c>
      <c r="IS62" s="20">
        <f t="shared" si="102"/>
        <v>0</v>
      </c>
      <c r="IT62" s="20">
        <f t="shared" si="151"/>
        <v>0</v>
      </c>
      <c r="IU62" s="20">
        <f t="shared" si="151"/>
        <v>0</v>
      </c>
      <c r="IV62" s="20">
        <f t="shared" si="104"/>
        <v>0</v>
      </c>
      <c r="IW62" s="19"/>
      <c r="IX62" s="19"/>
      <c r="IY62" s="20">
        <f t="shared" si="105"/>
        <v>0</v>
      </c>
      <c r="IZ62" s="19"/>
      <c r="JA62" s="19"/>
      <c r="JB62" s="20">
        <f t="shared" si="106"/>
        <v>0</v>
      </c>
      <c r="JC62" s="19"/>
      <c r="JD62" s="19"/>
      <c r="JE62" s="20">
        <f t="shared" si="107"/>
        <v>0</v>
      </c>
      <c r="JF62" s="20">
        <f t="shared" si="152"/>
        <v>0</v>
      </c>
      <c r="JG62" s="20">
        <f t="shared" si="152"/>
        <v>0</v>
      </c>
      <c r="JH62" s="20">
        <f t="shared" si="109"/>
        <v>0</v>
      </c>
      <c r="JI62" s="19"/>
      <c r="JJ62" s="19"/>
      <c r="JK62" s="20">
        <f t="shared" si="110"/>
        <v>0</v>
      </c>
      <c r="JL62" s="19"/>
      <c r="JM62" s="19"/>
      <c r="JN62" s="20">
        <f t="shared" si="111"/>
        <v>0</v>
      </c>
      <c r="JO62" s="19"/>
      <c r="JP62" s="19"/>
      <c r="JQ62" s="20">
        <f t="shared" si="112"/>
        <v>0</v>
      </c>
      <c r="JR62" s="20">
        <f t="shared" si="153"/>
        <v>0</v>
      </c>
      <c r="JS62" s="20">
        <f t="shared" si="153"/>
        <v>0</v>
      </c>
      <c r="JT62" s="20">
        <f t="shared" si="114"/>
        <v>0</v>
      </c>
      <c r="JU62" s="19"/>
      <c r="JV62" s="19"/>
      <c r="JW62" s="20">
        <f t="shared" si="115"/>
        <v>0</v>
      </c>
      <c r="JX62" s="19"/>
      <c r="JY62" s="19"/>
      <c r="JZ62" s="20">
        <f t="shared" si="116"/>
        <v>0</v>
      </c>
      <c r="KA62" s="20">
        <f t="shared" si="154"/>
        <v>0</v>
      </c>
      <c r="KB62" s="20">
        <f t="shared" si="154"/>
        <v>0</v>
      </c>
      <c r="KC62" s="20">
        <f t="shared" si="118"/>
        <v>0</v>
      </c>
      <c r="KD62" s="19"/>
      <c r="KE62" s="19"/>
      <c r="KF62" s="20">
        <f t="shared" si="119"/>
        <v>0</v>
      </c>
      <c r="KG62" s="19"/>
      <c r="KH62" s="19"/>
      <c r="KI62" s="20">
        <f t="shared" si="120"/>
        <v>0</v>
      </c>
      <c r="KJ62" s="19"/>
      <c r="KK62" s="19"/>
      <c r="KL62" s="20">
        <f t="shared" si="121"/>
        <v>0</v>
      </c>
      <c r="KM62" s="19"/>
      <c r="KN62" s="19"/>
      <c r="KO62" s="20">
        <f t="shared" si="122"/>
        <v>0</v>
      </c>
      <c r="KP62" s="19"/>
      <c r="KQ62" s="19"/>
      <c r="KR62" s="20">
        <f t="shared" si="123"/>
        <v>0</v>
      </c>
      <c r="KS62" s="20">
        <f t="shared" si="155"/>
        <v>0</v>
      </c>
      <c r="KT62" s="20">
        <f t="shared" si="155"/>
        <v>0</v>
      </c>
      <c r="KU62" s="20">
        <f t="shared" si="125"/>
        <v>0</v>
      </c>
      <c r="KV62" s="20">
        <f t="shared" si="156"/>
        <v>0</v>
      </c>
      <c r="KW62" s="20">
        <f t="shared" si="156"/>
        <v>0</v>
      </c>
      <c r="KX62" s="20">
        <f t="shared" si="127"/>
        <v>0</v>
      </c>
      <c r="KY62" s="19"/>
      <c r="KZ62" s="19"/>
      <c r="LA62" s="20">
        <f t="shared" si="128"/>
        <v>0</v>
      </c>
      <c r="LB62" s="19"/>
      <c r="LC62" s="19"/>
      <c r="LD62" s="20">
        <f t="shared" si="129"/>
        <v>0</v>
      </c>
      <c r="LE62" s="20">
        <f t="shared" si="157"/>
        <v>0</v>
      </c>
      <c r="LF62" s="20">
        <f t="shared" si="157"/>
        <v>0</v>
      </c>
      <c r="LG62" s="20">
        <f t="shared" si="131"/>
        <v>0</v>
      </c>
    </row>
    <row r="63" spans="1:319" x14ac:dyDescent="0.3">
      <c r="A63" s="27" t="s">
        <v>169</v>
      </c>
      <c r="B63" s="19"/>
      <c r="C63" s="19"/>
      <c r="D63" s="20">
        <f t="shared" si="0"/>
        <v>0</v>
      </c>
      <c r="E63" s="19"/>
      <c r="F63" s="19"/>
      <c r="G63" s="20">
        <f t="shared" si="1"/>
        <v>0</v>
      </c>
      <c r="H63" s="19"/>
      <c r="I63" s="19"/>
      <c r="J63" s="20">
        <f t="shared" si="2"/>
        <v>0</v>
      </c>
      <c r="K63" s="19"/>
      <c r="L63" s="19"/>
      <c r="M63" s="20">
        <f t="shared" si="3"/>
        <v>0</v>
      </c>
      <c r="N63" s="19"/>
      <c r="O63" s="19"/>
      <c r="P63" s="20">
        <f t="shared" si="4"/>
        <v>0</v>
      </c>
      <c r="Q63" s="19"/>
      <c r="R63" s="19"/>
      <c r="S63" s="20">
        <f t="shared" si="5"/>
        <v>0</v>
      </c>
      <c r="T63" s="19"/>
      <c r="U63" s="19"/>
      <c r="V63" s="20">
        <f t="shared" si="6"/>
        <v>0</v>
      </c>
      <c r="W63" s="19"/>
      <c r="X63" s="19"/>
      <c r="Y63" s="20">
        <f t="shared" si="7"/>
        <v>0</v>
      </c>
      <c r="Z63" s="19"/>
      <c r="AA63" s="19"/>
      <c r="AB63" s="20">
        <f t="shared" si="8"/>
        <v>0</v>
      </c>
      <c r="AC63" s="19"/>
      <c r="AD63" s="19"/>
      <c r="AE63" s="20">
        <f t="shared" si="9"/>
        <v>0</v>
      </c>
      <c r="AF63" s="19"/>
      <c r="AG63" s="19"/>
      <c r="AH63" s="20">
        <f t="shared" si="10"/>
        <v>0</v>
      </c>
      <c r="AI63" s="19"/>
      <c r="AJ63" s="19"/>
      <c r="AK63" s="20">
        <f t="shared" si="11"/>
        <v>0</v>
      </c>
      <c r="AL63" s="20">
        <f t="shared" si="132"/>
        <v>0</v>
      </c>
      <c r="AM63" s="20">
        <f t="shared" si="132"/>
        <v>0</v>
      </c>
      <c r="AN63" s="20">
        <f t="shared" si="13"/>
        <v>0</v>
      </c>
      <c r="AO63" s="19"/>
      <c r="AP63" s="19"/>
      <c r="AQ63" s="20">
        <f t="shared" si="14"/>
        <v>0</v>
      </c>
      <c r="AR63" s="19"/>
      <c r="AS63" s="19"/>
      <c r="AT63" s="20">
        <f t="shared" si="15"/>
        <v>0</v>
      </c>
      <c r="AU63" s="19"/>
      <c r="AV63" s="19"/>
      <c r="AW63" s="20">
        <f t="shared" si="16"/>
        <v>0</v>
      </c>
      <c r="AX63" s="19"/>
      <c r="AY63" s="19"/>
      <c r="AZ63" s="20">
        <f t="shared" si="17"/>
        <v>0</v>
      </c>
      <c r="BA63" s="19"/>
      <c r="BB63" s="19"/>
      <c r="BC63" s="20">
        <f t="shared" si="18"/>
        <v>0</v>
      </c>
      <c r="BD63" s="19"/>
      <c r="BE63" s="19"/>
      <c r="BF63" s="20">
        <f t="shared" si="19"/>
        <v>0</v>
      </c>
      <c r="BG63" s="20">
        <f t="shared" si="133"/>
        <v>0</v>
      </c>
      <c r="BH63" s="20">
        <f t="shared" si="133"/>
        <v>0</v>
      </c>
      <c r="BI63" s="20">
        <f t="shared" si="21"/>
        <v>0</v>
      </c>
      <c r="BJ63" s="19"/>
      <c r="BK63" s="19"/>
      <c r="BL63" s="20">
        <f t="shared" si="22"/>
        <v>0</v>
      </c>
      <c r="BM63" s="19"/>
      <c r="BN63" s="19"/>
      <c r="BO63" s="20">
        <f t="shared" si="23"/>
        <v>0</v>
      </c>
      <c r="BP63" s="19"/>
      <c r="BQ63" s="19"/>
      <c r="BR63" s="20">
        <f t="shared" si="24"/>
        <v>0</v>
      </c>
      <c r="BS63" s="19"/>
      <c r="BT63" s="19"/>
      <c r="BU63" s="20">
        <f t="shared" si="25"/>
        <v>0</v>
      </c>
      <c r="BV63" s="19"/>
      <c r="BW63" s="19"/>
      <c r="BX63" s="20">
        <f t="shared" si="26"/>
        <v>0</v>
      </c>
      <c r="BY63" s="19"/>
      <c r="BZ63" s="19"/>
      <c r="CA63" s="20">
        <f t="shared" si="27"/>
        <v>0</v>
      </c>
      <c r="CB63" s="20">
        <f t="shared" si="134"/>
        <v>0</v>
      </c>
      <c r="CC63" s="20">
        <f t="shared" si="134"/>
        <v>0</v>
      </c>
      <c r="CD63" s="20">
        <f t="shared" si="29"/>
        <v>0</v>
      </c>
      <c r="CE63" s="19"/>
      <c r="CF63" s="19"/>
      <c r="CG63" s="20">
        <f t="shared" si="30"/>
        <v>0</v>
      </c>
      <c r="CH63" s="19"/>
      <c r="CI63" s="19"/>
      <c r="CJ63" s="20">
        <f t="shared" si="31"/>
        <v>0</v>
      </c>
      <c r="CK63" s="19"/>
      <c r="CL63" s="19"/>
      <c r="CM63" s="20">
        <f t="shared" si="32"/>
        <v>0</v>
      </c>
      <c r="CN63" s="20">
        <f t="shared" si="135"/>
        <v>0</v>
      </c>
      <c r="CO63" s="20">
        <f t="shared" si="135"/>
        <v>0</v>
      </c>
      <c r="CP63" s="20">
        <f t="shared" si="34"/>
        <v>0</v>
      </c>
      <c r="CQ63" s="19"/>
      <c r="CR63" s="19"/>
      <c r="CS63" s="20">
        <f t="shared" si="35"/>
        <v>0</v>
      </c>
      <c r="CT63" s="19"/>
      <c r="CU63" s="19"/>
      <c r="CV63" s="20">
        <f t="shared" si="36"/>
        <v>0</v>
      </c>
      <c r="CW63" s="19"/>
      <c r="CX63" s="19"/>
      <c r="CY63" s="20">
        <f t="shared" si="37"/>
        <v>0</v>
      </c>
      <c r="CZ63" s="20">
        <f t="shared" si="136"/>
        <v>0</v>
      </c>
      <c r="DA63" s="20">
        <f t="shared" si="136"/>
        <v>0</v>
      </c>
      <c r="DB63" s="20">
        <f t="shared" si="39"/>
        <v>0</v>
      </c>
      <c r="DC63" s="20">
        <f t="shared" si="137"/>
        <v>0</v>
      </c>
      <c r="DD63" s="20">
        <f t="shared" si="137"/>
        <v>0</v>
      </c>
      <c r="DE63" s="20">
        <f t="shared" si="41"/>
        <v>0</v>
      </c>
      <c r="DF63" s="19"/>
      <c r="DG63" s="19"/>
      <c r="DH63" s="20">
        <f t="shared" si="42"/>
        <v>0</v>
      </c>
      <c r="DI63" s="19"/>
      <c r="DJ63" s="19"/>
      <c r="DK63" s="20">
        <f t="shared" si="43"/>
        <v>0</v>
      </c>
      <c r="DL63" s="20">
        <f t="shared" si="138"/>
        <v>0</v>
      </c>
      <c r="DM63" s="20">
        <f t="shared" si="138"/>
        <v>0</v>
      </c>
      <c r="DN63" s="20">
        <f t="shared" si="45"/>
        <v>0</v>
      </c>
      <c r="DO63" s="19"/>
      <c r="DP63" s="19"/>
      <c r="DQ63" s="20">
        <f t="shared" si="46"/>
        <v>0</v>
      </c>
      <c r="DR63" s="19"/>
      <c r="DS63" s="19"/>
      <c r="DT63" s="20">
        <f t="shared" si="47"/>
        <v>0</v>
      </c>
      <c r="DU63" s="20">
        <f t="shared" si="139"/>
        <v>0</v>
      </c>
      <c r="DV63" s="20">
        <f t="shared" si="139"/>
        <v>0</v>
      </c>
      <c r="DW63" s="20">
        <f t="shared" si="49"/>
        <v>0</v>
      </c>
      <c r="DX63" s="20">
        <f t="shared" si="140"/>
        <v>0</v>
      </c>
      <c r="DY63" s="20">
        <f t="shared" si="140"/>
        <v>0</v>
      </c>
      <c r="DZ63" s="20">
        <f t="shared" si="51"/>
        <v>0</v>
      </c>
      <c r="EA63" s="19"/>
      <c r="EB63" s="19"/>
      <c r="EC63" s="20">
        <f t="shared" si="52"/>
        <v>0</v>
      </c>
      <c r="ED63" s="19"/>
      <c r="EE63" s="19"/>
      <c r="EF63" s="20">
        <f t="shared" si="53"/>
        <v>0</v>
      </c>
      <c r="EG63" s="19"/>
      <c r="EH63" s="19"/>
      <c r="EI63" s="20">
        <f t="shared" si="54"/>
        <v>0</v>
      </c>
      <c r="EJ63" s="19"/>
      <c r="EK63" s="19"/>
      <c r="EL63" s="20">
        <f t="shared" si="55"/>
        <v>0</v>
      </c>
      <c r="EM63" s="20">
        <f t="shared" si="141"/>
        <v>0</v>
      </c>
      <c r="EN63" s="20">
        <f t="shared" si="141"/>
        <v>0</v>
      </c>
      <c r="EO63" s="20">
        <f t="shared" si="57"/>
        <v>0</v>
      </c>
      <c r="EP63" s="19"/>
      <c r="EQ63" s="19"/>
      <c r="ER63" s="20">
        <f t="shared" si="58"/>
        <v>0</v>
      </c>
      <c r="ES63" s="19"/>
      <c r="ET63" s="19"/>
      <c r="EU63" s="20">
        <f t="shared" si="59"/>
        <v>0</v>
      </c>
      <c r="EV63" s="19"/>
      <c r="EW63" s="19"/>
      <c r="EX63" s="20">
        <f t="shared" si="60"/>
        <v>0</v>
      </c>
      <c r="EY63" s="19"/>
      <c r="EZ63" s="19"/>
      <c r="FA63" s="20">
        <f t="shared" si="61"/>
        <v>0</v>
      </c>
      <c r="FB63" s="20">
        <f t="shared" si="142"/>
        <v>0</v>
      </c>
      <c r="FC63" s="20">
        <f t="shared" si="142"/>
        <v>0</v>
      </c>
      <c r="FD63" s="20">
        <f t="shared" si="63"/>
        <v>0</v>
      </c>
      <c r="FE63" s="19"/>
      <c r="FF63" s="19"/>
      <c r="FG63" s="20">
        <f t="shared" si="64"/>
        <v>0</v>
      </c>
      <c r="FH63" s="19"/>
      <c r="FI63" s="19"/>
      <c r="FJ63" s="20">
        <f t="shared" si="65"/>
        <v>0</v>
      </c>
      <c r="FK63" s="19"/>
      <c r="FL63" s="19"/>
      <c r="FM63" s="20">
        <f t="shared" si="66"/>
        <v>0</v>
      </c>
      <c r="FN63" s="20">
        <f t="shared" si="143"/>
        <v>0</v>
      </c>
      <c r="FO63" s="20">
        <f t="shared" si="143"/>
        <v>0</v>
      </c>
      <c r="FP63" s="20">
        <f t="shared" si="68"/>
        <v>0</v>
      </c>
      <c r="FQ63" s="19"/>
      <c r="FR63" s="19"/>
      <c r="FS63" s="20">
        <f t="shared" si="69"/>
        <v>0</v>
      </c>
      <c r="FT63" s="19"/>
      <c r="FU63" s="19"/>
      <c r="FV63" s="20">
        <f t="shared" si="70"/>
        <v>0</v>
      </c>
      <c r="FW63" s="19"/>
      <c r="FX63" s="19"/>
      <c r="FY63" s="20">
        <f t="shared" si="71"/>
        <v>0</v>
      </c>
      <c r="FZ63" s="20">
        <f t="shared" si="144"/>
        <v>0</v>
      </c>
      <c r="GA63" s="20">
        <f t="shared" si="144"/>
        <v>0</v>
      </c>
      <c r="GB63" s="20">
        <f t="shared" si="73"/>
        <v>0</v>
      </c>
      <c r="GC63" s="19"/>
      <c r="GD63" s="19"/>
      <c r="GE63" s="20">
        <f t="shared" si="74"/>
        <v>0</v>
      </c>
      <c r="GF63" s="19"/>
      <c r="GG63" s="19"/>
      <c r="GH63" s="20">
        <f t="shared" si="75"/>
        <v>0</v>
      </c>
      <c r="GI63" s="19"/>
      <c r="GJ63" s="19"/>
      <c r="GK63" s="20">
        <f t="shared" si="76"/>
        <v>0</v>
      </c>
      <c r="GL63" s="19"/>
      <c r="GM63" s="19"/>
      <c r="GN63" s="20">
        <f t="shared" si="77"/>
        <v>0</v>
      </c>
      <c r="GO63" s="20">
        <f t="shared" si="145"/>
        <v>0</v>
      </c>
      <c r="GP63" s="20">
        <f t="shared" si="145"/>
        <v>0</v>
      </c>
      <c r="GQ63" s="20">
        <f t="shared" si="79"/>
        <v>0</v>
      </c>
      <c r="GR63" s="19"/>
      <c r="GS63" s="19"/>
      <c r="GT63" s="20">
        <f t="shared" si="80"/>
        <v>0</v>
      </c>
      <c r="GU63" s="19"/>
      <c r="GV63" s="19"/>
      <c r="GW63" s="20">
        <f t="shared" si="81"/>
        <v>0</v>
      </c>
      <c r="GX63" s="20">
        <f t="shared" si="146"/>
        <v>0</v>
      </c>
      <c r="GY63" s="20">
        <f t="shared" si="146"/>
        <v>0</v>
      </c>
      <c r="GZ63" s="20">
        <f t="shared" si="83"/>
        <v>0</v>
      </c>
      <c r="HA63" s="19"/>
      <c r="HB63" s="19"/>
      <c r="HC63" s="20">
        <f t="shared" si="84"/>
        <v>0</v>
      </c>
      <c r="HD63" s="19"/>
      <c r="HE63" s="19"/>
      <c r="HF63" s="20">
        <f t="shared" si="85"/>
        <v>0</v>
      </c>
      <c r="HG63" s="19"/>
      <c r="HH63" s="19"/>
      <c r="HI63" s="20">
        <f t="shared" si="86"/>
        <v>0</v>
      </c>
      <c r="HJ63" s="19"/>
      <c r="HK63" s="19"/>
      <c r="HL63" s="20">
        <f t="shared" si="87"/>
        <v>0</v>
      </c>
      <c r="HM63" s="20">
        <f t="shared" si="147"/>
        <v>0</v>
      </c>
      <c r="HN63" s="20">
        <f t="shared" si="147"/>
        <v>0</v>
      </c>
      <c r="HO63" s="20">
        <f t="shared" si="89"/>
        <v>0</v>
      </c>
      <c r="HP63" s="19"/>
      <c r="HQ63" s="19"/>
      <c r="HR63" s="20">
        <f t="shared" si="90"/>
        <v>0</v>
      </c>
      <c r="HS63" s="19"/>
      <c r="HT63" s="19"/>
      <c r="HU63" s="20">
        <f t="shared" si="91"/>
        <v>0</v>
      </c>
      <c r="HV63" s="19"/>
      <c r="HW63" s="19"/>
      <c r="HX63" s="20">
        <f t="shared" si="92"/>
        <v>0</v>
      </c>
      <c r="HY63" s="19"/>
      <c r="HZ63" s="19"/>
      <c r="IA63" s="20">
        <f t="shared" si="93"/>
        <v>0</v>
      </c>
      <c r="IB63" s="20">
        <f t="shared" si="148"/>
        <v>0</v>
      </c>
      <c r="IC63" s="20">
        <f t="shared" si="148"/>
        <v>0</v>
      </c>
      <c r="ID63" s="20">
        <f t="shared" si="95"/>
        <v>0</v>
      </c>
      <c r="IE63" s="20">
        <f t="shared" si="149"/>
        <v>0</v>
      </c>
      <c r="IF63" s="20">
        <f t="shared" si="149"/>
        <v>0</v>
      </c>
      <c r="IG63" s="20">
        <f t="shared" si="97"/>
        <v>0</v>
      </c>
      <c r="IH63" s="19"/>
      <c r="II63" s="19"/>
      <c r="IJ63" s="20">
        <f t="shared" si="98"/>
        <v>0</v>
      </c>
      <c r="IK63" s="19"/>
      <c r="IL63" s="19"/>
      <c r="IM63" s="20">
        <f t="shared" si="99"/>
        <v>0</v>
      </c>
      <c r="IN63" s="19"/>
      <c r="IO63" s="19"/>
      <c r="IP63" s="20">
        <f t="shared" si="100"/>
        <v>0</v>
      </c>
      <c r="IQ63" s="20">
        <f t="shared" si="150"/>
        <v>0</v>
      </c>
      <c r="IR63" s="20">
        <f t="shared" si="150"/>
        <v>0</v>
      </c>
      <c r="IS63" s="20">
        <f t="shared" si="102"/>
        <v>0</v>
      </c>
      <c r="IT63" s="20">
        <f t="shared" si="151"/>
        <v>0</v>
      </c>
      <c r="IU63" s="20">
        <f t="shared" si="151"/>
        <v>0</v>
      </c>
      <c r="IV63" s="20">
        <f t="shared" si="104"/>
        <v>0</v>
      </c>
      <c r="IW63" s="20">
        <f>2631.14</f>
        <v>2631.14</v>
      </c>
      <c r="IX63" s="20">
        <f>1800</f>
        <v>1800</v>
      </c>
      <c r="IY63" s="20">
        <f t="shared" si="105"/>
        <v>831.13999999999987</v>
      </c>
      <c r="IZ63" s="19"/>
      <c r="JA63" s="19"/>
      <c r="JB63" s="20">
        <f t="shared" si="106"/>
        <v>0</v>
      </c>
      <c r="JC63" s="19"/>
      <c r="JD63" s="19"/>
      <c r="JE63" s="20">
        <f t="shared" si="107"/>
        <v>0</v>
      </c>
      <c r="JF63" s="20">
        <f t="shared" si="152"/>
        <v>2631.14</v>
      </c>
      <c r="JG63" s="20">
        <f t="shared" si="152"/>
        <v>1800</v>
      </c>
      <c r="JH63" s="20">
        <f t="shared" si="109"/>
        <v>831.13999999999987</v>
      </c>
      <c r="JI63" s="19"/>
      <c r="JJ63" s="19"/>
      <c r="JK63" s="20">
        <f t="shared" si="110"/>
        <v>0</v>
      </c>
      <c r="JL63" s="19"/>
      <c r="JM63" s="19"/>
      <c r="JN63" s="20">
        <f t="shared" si="111"/>
        <v>0</v>
      </c>
      <c r="JO63" s="19"/>
      <c r="JP63" s="19"/>
      <c r="JQ63" s="20">
        <f t="shared" si="112"/>
        <v>0</v>
      </c>
      <c r="JR63" s="20">
        <f t="shared" si="153"/>
        <v>0</v>
      </c>
      <c r="JS63" s="20">
        <f t="shared" si="153"/>
        <v>0</v>
      </c>
      <c r="JT63" s="20">
        <f t="shared" si="114"/>
        <v>0</v>
      </c>
      <c r="JU63" s="19"/>
      <c r="JV63" s="19"/>
      <c r="JW63" s="20">
        <f t="shared" si="115"/>
        <v>0</v>
      </c>
      <c r="JX63" s="19"/>
      <c r="JY63" s="19"/>
      <c r="JZ63" s="20">
        <f t="shared" si="116"/>
        <v>0</v>
      </c>
      <c r="KA63" s="20">
        <f t="shared" si="154"/>
        <v>0</v>
      </c>
      <c r="KB63" s="20">
        <f t="shared" si="154"/>
        <v>0</v>
      </c>
      <c r="KC63" s="20">
        <f t="shared" si="118"/>
        <v>0</v>
      </c>
      <c r="KD63" s="19"/>
      <c r="KE63" s="19"/>
      <c r="KF63" s="20">
        <f t="shared" si="119"/>
        <v>0</v>
      </c>
      <c r="KG63" s="19"/>
      <c r="KH63" s="19"/>
      <c r="KI63" s="20">
        <f t="shared" si="120"/>
        <v>0</v>
      </c>
      <c r="KJ63" s="19"/>
      <c r="KK63" s="19"/>
      <c r="KL63" s="20">
        <f t="shared" si="121"/>
        <v>0</v>
      </c>
      <c r="KM63" s="19"/>
      <c r="KN63" s="19"/>
      <c r="KO63" s="20">
        <f t="shared" si="122"/>
        <v>0</v>
      </c>
      <c r="KP63" s="19"/>
      <c r="KQ63" s="19"/>
      <c r="KR63" s="20">
        <f t="shared" si="123"/>
        <v>0</v>
      </c>
      <c r="KS63" s="20">
        <f t="shared" si="155"/>
        <v>0</v>
      </c>
      <c r="KT63" s="20">
        <f t="shared" si="155"/>
        <v>0</v>
      </c>
      <c r="KU63" s="20">
        <f t="shared" si="125"/>
        <v>0</v>
      </c>
      <c r="KV63" s="20">
        <f t="shared" si="156"/>
        <v>0</v>
      </c>
      <c r="KW63" s="20">
        <f t="shared" si="156"/>
        <v>0</v>
      </c>
      <c r="KX63" s="20">
        <f t="shared" si="127"/>
        <v>0</v>
      </c>
      <c r="KY63" s="19"/>
      <c r="KZ63" s="19"/>
      <c r="LA63" s="20">
        <f t="shared" si="128"/>
        <v>0</v>
      </c>
      <c r="LB63" s="19"/>
      <c r="LC63" s="19"/>
      <c r="LD63" s="20">
        <f t="shared" si="129"/>
        <v>0</v>
      </c>
      <c r="LE63" s="20">
        <f t="shared" si="157"/>
        <v>2631.14</v>
      </c>
      <c r="LF63" s="20">
        <f t="shared" si="157"/>
        <v>1800</v>
      </c>
      <c r="LG63" s="20">
        <f t="shared" si="131"/>
        <v>831.13999999999987</v>
      </c>
    </row>
    <row r="64" spans="1:319" x14ac:dyDescent="0.3">
      <c r="A64" s="27" t="s">
        <v>170</v>
      </c>
      <c r="B64" s="22">
        <f>(B62)+(B63)</f>
        <v>0</v>
      </c>
      <c r="C64" s="22">
        <f>(C62)+(C63)</f>
        <v>0</v>
      </c>
      <c r="D64" s="22">
        <f t="shared" si="0"/>
        <v>0</v>
      </c>
      <c r="E64" s="22">
        <f>(E62)+(E63)</f>
        <v>0</v>
      </c>
      <c r="F64" s="22">
        <f>(F62)+(F63)</f>
        <v>0</v>
      </c>
      <c r="G64" s="22">
        <f t="shared" si="1"/>
        <v>0</v>
      </c>
      <c r="H64" s="22">
        <f>(H62)+(H63)</f>
        <v>0</v>
      </c>
      <c r="I64" s="22">
        <f>(I62)+(I63)</f>
        <v>0</v>
      </c>
      <c r="J64" s="22">
        <f t="shared" si="2"/>
        <v>0</v>
      </c>
      <c r="K64" s="22">
        <f>(K62)+(K63)</f>
        <v>0</v>
      </c>
      <c r="L64" s="22">
        <f>(L62)+(L63)</f>
        <v>0</v>
      </c>
      <c r="M64" s="22">
        <f t="shared" si="3"/>
        <v>0</v>
      </c>
      <c r="N64" s="22">
        <f>(N62)+(N63)</f>
        <v>0</v>
      </c>
      <c r="O64" s="22">
        <f>(O62)+(O63)</f>
        <v>0</v>
      </c>
      <c r="P64" s="22">
        <f t="shared" si="4"/>
        <v>0</v>
      </c>
      <c r="Q64" s="22">
        <f>(Q62)+(Q63)</f>
        <v>0</v>
      </c>
      <c r="R64" s="22">
        <f>(R62)+(R63)</f>
        <v>0</v>
      </c>
      <c r="S64" s="22">
        <f t="shared" si="5"/>
        <v>0</v>
      </c>
      <c r="T64" s="22">
        <f>(T62)+(T63)</f>
        <v>0</v>
      </c>
      <c r="U64" s="22">
        <f>(U62)+(U63)</f>
        <v>0</v>
      </c>
      <c r="V64" s="22">
        <f t="shared" si="6"/>
        <v>0</v>
      </c>
      <c r="W64" s="22">
        <f>(W62)+(W63)</f>
        <v>0</v>
      </c>
      <c r="X64" s="22">
        <f>(X62)+(X63)</f>
        <v>0</v>
      </c>
      <c r="Y64" s="22">
        <f t="shared" si="7"/>
        <v>0</v>
      </c>
      <c r="Z64" s="22">
        <f>(Z62)+(Z63)</f>
        <v>0</v>
      </c>
      <c r="AA64" s="22">
        <f>(AA62)+(AA63)</f>
        <v>0</v>
      </c>
      <c r="AB64" s="22">
        <f t="shared" si="8"/>
        <v>0</v>
      </c>
      <c r="AC64" s="22">
        <f>(AC62)+(AC63)</f>
        <v>0</v>
      </c>
      <c r="AD64" s="22">
        <f>(AD62)+(AD63)</f>
        <v>0</v>
      </c>
      <c r="AE64" s="22">
        <f t="shared" si="9"/>
        <v>0</v>
      </c>
      <c r="AF64" s="22">
        <f>(AF62)+(AF63)</f>
        <v>0</v>
      </c>
      <c r="AG64" s="22">
        <f>(AG62)+(AG63)</f>
        <v>0</v>
      </c>
      <c r="AH64" s="22">
        <f t="shared" si="10"/>
        <v>0</v>
      </c>
      <c r="AI64" s="22">
        <f>(AI62)+(AI63)</f>
        <v>0</v>
      </c>
      <c r="AJ64" s="22">
        <f>(AJ62)+(AJ63)</f>
        <v>0</v>
      </c>
      <c r="AK64" s="22">
        <f t="shared" si="11"/>
        <v>0</v>
      </c>
      <c r="AL64" s="22">
        <f t="shared" si="132"/>
        <v>0</v>
      </c>
      <c r="AM64" s="22">
        <f t="shared" si="132"/>
        <v>0</v>
      </c>
      <c r="AN64" s="22">
        <f t="shared" si="13"/>
        <v>0</v>
      </c>
      <c r="AO64" s="22">
        <f>(AO62)+(AO63)</f>
        <v>0</v>
      </c>
      <c r="AP64" s="22">
        <f>(AP62)+(AP63)</f>
        <v>0</v>
      </c>
      <c r="AQ64" s="22">
        <f t="shared" si="14"/>
        <v>0</v>
      </c>
      <c r="AR64" s="22">
        <f>(AR62)+(AR63)</f>
        <v>0</v>
      </c>
      <c r="AS64" s="22">
        <f>(AS62)+(AS63)</f>
        <v>0</v>
      </c>
      <c r="AT64" s="22">
        <f t="shared" si="15"/>
        <v>0</v>
      </c>
      <c r="AU64" s="22">
        <f>(AU62)+(AU63)</f>
        <v>0</v>
      </c>
      <c r="AV64" s="22">
        <f>(AV62)+(AV63)</f>
        <v>0</v>
      </c>
      <c r="AW64" s="22">
        <f t="shared" si="16"/>
        <v>0</v>
      </c>
      <c r="AX64" s="22">
        <f>(AX62)+(AX63)</f>
        <v>0</v>
      </c>
      <c r="AY64" s="22">
        <f>(AY62)+(AY63)</f>
        <v>0</v>
      </c>
      <c r="AZ64" s="22">
        <f t="shared" si="17"/>
        <v>0</v>
      </c>
      <c r="BA64" s="22">
        <f>(BA62)+(BA63)</f>
        <v>0</v>
      </c>
      <c r="BB64" s="22">
        <f>(BB62)+(BB63)</f>
        <v>0</v>
      </c>
      <c r="BC64" s="22">
        <f t="shared" si="18"/>
        <v>0</v>
      </c>
      <c r="BD64" s="22">
        <f>(BD62)+(BD63)</f>
        <v>0</v>
      </c>
      <c r="BE64" s="22">
        <f>(BE62)+(BE63)</f>
        <v>0</v>
      </c>
      <c r="BF64" s="22">
        <f t="shared" si="19"/>
        <v>0</v>
      </c>
      <c r="BG64" s="22">
        <f t="shared" si="133"/>
        <v>0</v>
      </c>
      <c r="BH64" s="22">
        <f t="shared" si="133"/>
        <v>0</v>
      </c>
      <c r="BI64" s="22">
        <f t="shared" si="21"/>
        <v>0</v>
      </c>
      <c r="BJ64" s="22">
        <f>(BJ62)+(BJ63)</f>
        <v>0</v>
      </c>
      <c r="BK64" s="22">
        <f>(BK62)+(BK63)</f>
        <v>0</v>
      </c>
      <c r="BL64" s="22">
        <f t="shared" si="22"/>
        <v>0</v>
      </c>
      <c r="BM64" s="22">
        <f>(BM62)+(BM63)</f>
        <v>0</v>
      </c>
      <c r="BN64" s="22">
        <f>(BN62)+(BN63)</f>
        <v>0</v>
      </c>
      <c r="BO64" s="22">
        <f t="shared" si="23"/>
        <v>0</v>
      </c>
      <c r="BP64" s="22">
        <f>(BP62)+(BP63)</f>
        <v>0</v>
      </c>
      <c r="BQ64" s="22">
        <f>(BQ62)+(BQ63)</f>
        <v>0</v>
      </c>
      <c r="BR64" s="22">
        <f t="shared" si="24"/>
        <v>0</v>
      </c>
      <c r="BS64" s="22">
        <f>(BS62)+(BS63)</f>
        <v>0</v>
      </c>
      <c r="BT64" s="22">
        <f>(BT62)+(BT63)</f>
        <v>0</v>
      </c>
      <c r="BU64" s="22">
        <f t="shared" si="25"/>
        <v>0</v>
      </c>
      <c r="BV64" s="22">
        <f>(BV62)+(BV63)</f>
        <v>0</v>
      </c>
      <c r="BW64" s="22">
        <f>(BW62)+(BW63)</f>
        <v>0</v>
      </c>
      <c r="BX64" s="22">
        <f t="shared" si="26"/>
        <v>0</v>
      </c>
      <c r="BY64" s="22">
        <f>(BY62)+(BY63)</f>
        <v>0</v>
      </c>
      <c r="BZ64" s="22">
        <f>(BZ62)+(BZ63)</f>
        <v>0</v>
      </c>
      <c r="CA64" s="22">
        <f t="shared" si="27"/>
        <v>0</v>
      </c>
      <c r="CB64" s="22">
        <f t="shared" si="134"/>
        <v>0</v>
      </c>
      <c r="CC64" s="22">
        <f t="shared" si="134"/>
        <v>0</v>
      </c>
      <c r="CD64" s="22">
        <f t="shared" si="29"/>
        <v>0</v>
      </c>
      <c r="CE64" s="22">
        <f>(CE62)+(CE63)</f>
        <v>0</v>
      </c>
      <c r="CF64" s="22">
        <f>(CF62)+(CF63)</f>
        <v>0</v>
      </c>
      <c r="CG64" s="22">
        <f t="shared" si="30"/>
        <v>0</v>
      </c>
      <c r="CH64" s="22">
        <f>(CH62)+(CH63)</f>
        <v>0</v>
      </c>
      <c r="CI64" s="22">
        <f>(CI62)+(CI63)</f>
        <v>0</v>
      </c>
      <c r="CJ64" s="22">
        <f t="shared" si="31"/>
        <v>0</v>
      </c>
      <c r="CK64" s="22">
        <f>(CK62)+(CK63)</f>
        <v>0</v>
      </c>
      <c r="CL64" s="22">
        <f>(CL62)+(CL63)</f>
        <v>0</v>
      </c>
      <c r="CM64" s="22">
        <f t="shared" si="32"/>
        <v>0</v>
      </c>
      <c r="CN64" s="22">
        <f t="shared" si="135"/>
        <v>0</v>
      </c>
      <c r="CO64" s="22">
        <f t="shared" si="135"/>
        <v>0</v>
      </c>
      <c r="CP64" s="22">
        <f t="shared" si="34"/>
        <v>0</v>
      </c>
      <c r="CQ64" s="22">
        <f>(CQ62)+(CQ63)</f>
        <v>0</v>
      </c>
      <c r="CR64" s="22">
        <f>(CR62)+(CR63)</f>
        <v>0</v>
      </c>
      <c r="CS64" s="22">
        <f t="shared" si="35"/>
        <v>0</v>
      </c>
      <c r="CT64" s="22">
        <f>(CT62)+(CT63)</f>
        <v>0</v>
      </c>
      <c r="CU64" s="22">
        <f>(CU62)+(CU63)</f>
        <v>0</v>
      </c>
      <c r="CV64" s="22">
        <f t="shared" si="36"/>
        <v>0</v>
      </c>
      <c r="CW64" s="22">
        <f>(CW62)+(CW63)</f>
        <v>0</v>
      </c>
      <c r="CX64" s="22">
        <f>(CX62)+(CX63)</f>
        <v>0</v>
      </c>
      <c r="CY64" s="22">
        <f t="shared" si="37"/>
        <v>0</v>
      </c>
      <c r="CZ64" s="22">
        <f t="shared" si="136"/>
        <v>0</v>
      </c>
      <c r="DA64" s="22">
        <f t="shared" si="136"/>
        <v>0</v>
      </c>
      <c r="DB64" s="22">
        <f t="shared" si="39"/>
        <v>0</v>
      </c>
      <c r="DC64" s="22">
        <f t="shared" si="137"/>
        <v>0</v>
      </c>
      <c r="DD64" s="22">
        <f t="shared" si="137"/>
        <v>0</v>
      </c>
      <c r="DE64" s="22">
        <f t="shared" si="41"/>
        <v>0</v>
      </c>
      <c r="DF64" s="22">
        <f>(DF62)+(DF63)</f>
        <v>0</v>
      </c>
      <c r="DG64" s="22">
        <f>(DG62)+(DG63)</f>
        <v>0</v>
      </c>
      <c r="DH64" s="22">
        <f t="shared" si="42"/>
        <v>0</v>
      </c>
      <c r="DI64" s="22">
        <f>(DI62)+(DI63)</f>
        <v>0</v>
      </c>
      <c r="DJ64" s="22">
        <f>(DJ62)+(DJ63)</f>
        <v>0</v>
      </c>
      <c r="DK64" s="22">
        <f t="shared" si="43"/>
        <v>0</v>
      </c>
      <c r="DL64" s="22">
        <f t="shared" si="138"/>
        <v>0</v>
      </c>
      <c r="DM64" s="22">
        <f t="shared" si="138"/>
        <v>0</v>
      </c>
      <c r="DN64" s="22">
        <f t="shared" si="45"/>
        <v>0</v>
      </c>
      <c r="DO64" s="22">
        <f>(DO62)+(DO63)</f>
        <v>0</v>
      </c>
      <c r="DP64" s="22">
        <f>(DP62)+(DP63)</f>
        <v>0</v>
      </c>
      <c r="DQ64" s="22">
        <f t="shared" si="46"/>
        <v>0</v>
      </c>
      <c r="DR64" s="22">
        <f>(DR62)+(DR63)</f>
        <v>0</v>
      </c>
      <c r="DS64" s="22">
        <f>(DS62)+(DS63)</f>
        <v>0</v>
      </c>
      <c r="DT64" s="22">
        <f t="shared" si="47"/>
        <v>0</v>
      </c>
      <c r="DU64" s="22">
        <f t="shared" si="139"/>
        <v>0</v>
      </c>
      <c r="DV64" s="22">
        <f t="shared" si="139"/>
        <v>0</v>
      </c>
      <c r="DW64" s="22">
        <f t="shared" si="49"/>
        <v>0</v>
      </c>
      <c r="DX64" s="22">
        <f t="shared" si="140"/>
        <v>0</v>
      </c>
      <c r="DY64" s="22">
        <f t="shared" si="140"/>
        <v>0</v>
      </c>
      <c r="DZ64" s="22">
        <f t="shared" si="51"/>
        <v>0</v>
      </c>
      <c r="EA64" s="22">
        <f>(EA62)+(EA63)</f>
        <v>0</v>
      </c>
      <c r="EB64" s="22">
        <f>(EB62)+(EB63)</f>
        <v>0</v>
      </c>
      <c r="EC64" s="22">
        <f t="shared" si="52"/>
        <v>0</v>
      </c>
      <c r="ED64" s="22">
        <f>(ED62)+(ED63)</f>
        <v>0</v>
      </c>
      <c r="EE64" s="22">
        <f>(EE62)+(EE63)</f>
        <v>0</v>
      </c>
      <c r="EF64" s="22">
        <f t="shared" si="53"/>
        <v>0</v>
      </c>
      <c r="EG64" s="22">
        <f>(EG62)+(EG63)</f>
        <v>0</v>
      </c>
      <c r="EH64" s="22">
        <f>(EH62)+(EH63)</f>
        <v>0</v>
      </c>
      <c r="EI64" s="22">
        <f t="shared" si="54"/>
        <v>0</v>
      </c>
      <c r="EJ64" s="22">
        <f>(EJ62)+(EJ63)</f>
        <v>0</v>
      </c>
      <c r="EK64" s="22">
        <f>(EK62)+(EK63)</f>
        <v>0</v>
      </c>
      <c r="EL64" s="22">
        <f t="shared" si="55"/>
        <v>0</v>
      </c>
      <c r="EM64" s="22">
        <f t="shared" si="141"/>
        <v>0</v>
      </c>
      <c r="EN64" s="22">
        <f t="shared" si="141"/>
        <v>0</v>
      </c>
      <c r="EO64" s="22">
        <f t="shared" si="57"/>
        <v>0</v>
      </c>
      <c r="EP64" s="22">
        <f>(EP62)+(EP63)</f>
        <v>0</v>
      </c>
      <c r="EQ64" s="22">
        <f>(EQ62)+(EQ63)</f>
        <v>0</v>
      </c>
      <c r="ER64" s="22">
        <f t="shared" si="58"/>
        <v>0</v>
      </c>
      <c r="ES64" s="22">
        <f>(ES62)+(ES63)</f>
        <v>0</v>
      </c>
      <c r="ET64" s="22">
        <f>(ET62)+(ET63)</f>
        <v>0</v>
      </c>
      <c r="EU64" s="22">
        <f t="shared" si="59"/>
        <v>0</v>
      </c>
      <c r="EV64" s="22">
        <f>(EV62)+(EV63)</f>
        <v>0</v>
      </c>
      <c r="EW64" s="22">
        <f>(EW62)+(EW63)</f>
        <v>0</v>
      </c>
      <c r="EX64" s="22">
        <f t="shared" si="60"/>
        <v>0</v>
      </c>
      <c r="EY64" s="22">
        <f>(EY62)+(EY63)</f>
        <v>0</v>
      </c>
      <c r="EZ64" s="22">
        <f>(EZ62)+(EZ63)</f>
        <v>0</v>
      </c>
      <c r="FA64" s="22">
        <f t="shared" si="61"/>
        <v>0</v>
      </c>
      <c r="FB64" s="22">
        <f t="shared" si="142"/>
        <v>0</v>
      </c>
      <c r="FC64" s="22">
        <f t="shared" si="142"/>
        <v>0</v>
      </c>
      <c r="FD64" s="22">
        <f t="shared" si="63"/>
        <v>0</v>
      </c>
      <c r="FE64" s="22">
        <f>(FE62)+(FE63)</f>
        <v>0</v>
      </c>
      <c r="FF64" s="22">
        <f>(FF62)+(FF63)</f>
        <v>0</v>
      </c>
      <c r="FG64" s="22">
        <f t="shared" si="64"/>
        <v>0</v>
      </c>
      <c r="FH64" s="22">
        <f>(FH62)+(FH63)</f>
        <v>0</v>
      </c>
      <c r="FI64" s="22">
        <f>(FI62)+(FI63)</f>
        <v>0</v>
      </c>
      <c r="FJ64" s="22">
        <f t="shared" si="65"/>
        <v>0</v>
      </c>
      <c r="FK64" s="22">
        <f>(FK62)+(FK63)</f>
        <v>0</v>
      </c>
      <c r="FL64" s="22">
        <f>(FL62)+(FL63)</f>
        <v>0</v>
      </c>
      <c r="FM64" s="22">
        <f t="shared" si="66"/>
        <v>0</v>
      </c>
      <c r="FN64" s="22">
        <f t="shared" si="143"/>
        <v>0</v>
      </c>
      <c r="FO64" s="22">
        <f t="shared" si="143"/>
        <v>0</v>
      </c>
      <c r="FP64" s="22">
        <f t="shared" si="68"/>
        <v>0</v>
      </c>
      <c r="FQ64" s="22">
        <f>(FQ62)+(FQ63)</f>
        <v>0</v>
      </c>
      <c r="FR64" s="22">
        <f>(FR62)+(FR63)</f>
        <v>0</v>
      </c>
      <c r="FS64" s="22">
        <f t="shared" si="69"/>
        <v>0</v>
      </c>
      <c r="FT64" s="22">
        <f>(FT62)+(FT63)</f>
        <v>0</v>
      </c>
      <c r="FU64" s="22">
        <f>(FU62)+(FU63)</f>
        <v>0</v>
      </c>
      <c r="FV64" s="22">
        <f t="shared" si="70"/>
        <v>0</v>
      </c>
      <c r="FW64" s="22">
        <f>(FW62)+(FW63)</f>
        <v>0</v>
      </c>
      <c r="FX64" s="22">
        <f>(FX62)+(FX63)</f>
        <v>0</v>
      </c>
      <c r="FY64" s="22">
        <f t="shared" si="71"/>
        <v>0</v>
      </c>
      <c r="FZ64" s="22">
        <f t="shared" si="144"/>
        <v>0</v>
      </c>
      <c r="GA64" s="22">
        <f t="shared" si="144"/>
        <v>0</v>
      </c>
      <c r="GB64" s="22">
        <f t="shared" si="73"/>
        <v>0</v>
      </c>
      <c r="GC64" s="22">
        <f>(GC62)+(GC63)</f>
        <v>0</v>
      </c>
      <c r="GD64" s="22">
        <f>(GD62)+(GD63)</f>
        <v>0</v>
      </c>
      <c r="GE64" s="22">
        <f t="shared" si="74"/>
        <v>0</v>
      </c>
      <c r="GF64" s="22">
        <f>(GF62)+(GF63)</f>
        <v>0</v>
      </c>
      <c r="GG64" s="22">
        <f>(GG62)+(GG63)</f>
        <v>0</v>
      </c>
      <c r="GH64" s="22">
        <f t="shared" si="75"/>
        <v>0</v>
      </c>
      <c r="GI64" s="22">
        <f>(GI62)+(GI63)</f>
        <v>0</v>
      </c>
      <c r="GJ64" s="22">
        <f>(GJ62)+(GJ63)</f>
        <v>0</v>
      </c>
      <c r="GK64" s="22">
        <f t="shared" si="76"/>
        <v>0</v>
      </c>
      <c r="GL64" s="22">
        <f>(GL62)+(GL63)</f>
        <v>0</v>
      </c>
      <c r="GM64" s="22">
        <f>(GM62)+(GM63)</f>
        <v>0</v>
      </c>
      <c r="GN64" s="22">
        <f t="shared" si="77"/>
        <v>0</v>
      </c>
      <c r="GO64" s="22">
        <f t="shared" si="145"/>
        <v>0</v>
      </c>
      <c r="GP64" s="22">
        <f t="shared" si="145"/>
        <v>0</v>
      </c>
      <c r="GQ64" s="22">
        <f t="shared" si="79"/>
        <v>0</v>
      </c>
      <c r="GR64" s="22">
        <f>(GR62)+(GR63)</f>
        <v>0</v>
      </c>
      <c r="GS64" s="22">
        <f>(GS62)+(GS63)</f>
        <v>0</v>
      </c>
      <c r="GT64" s="22">
        <f t="shared" si="80"/>
        <v>0</v>
      </c>
      <c r="GU64" s="22">
        <f>(GU62)+(GU63)</f>
        <v>0</v>
      </c>
      <c r="GV64" s="22">
        <f>(GV62)+(GV63)</f>
        <v>0</v>
      </c>
      <c r="GW64" s="22">
        <f t="shared" si="81"/>
        <v>0</v>
      </c>
      <c r="GX64" s="22">
        <f t="shared" si="146"/>
        <v>0</v>
      </c>
      <c r="GY64" s="22">
        <f t="shared" si="146"/>
        <v>0</v>
      </c>
      <c r="GZ64" s="22">
        <f t="shared" si="83"/>
        <v>0</v>
      </c>
      <c r="HA64" s="22">
        <f>(HA62)+(HA63)</f>
        <v>0</v>
      </c>
      <c r="HB64" s="22">
        <f>(HB62)+(HB63)</f>
        <v>0</v>
      </c>
      <c r="HC64" s="22">
        <f t="shared" si="84"/>
        <v>0</v>
      </c>
      <c r="HD64" s="22">
        <f>(HD62)+(HD63)</f>
        <v>0</v>
      </c>
      <c r="HE64" s="22">
        <f>(HE62)+(HE63)</f>
        <v>0</v>
      </c>
      <c r="HF64" s="22">
        <f t="shared" si="85"/>
        <v>0</v>
      </c>
      <c r="HG64" s="22">
        <f>(HG62)+(HG63)</f>
        <v>0</v>
      </c>
      <c r="HH64" s="22">
        <f>(HH62)+(HH63)</f>
        <v>0</v>
      </c>
      <c r="HI64" s="22">
        <f t="shared" si="86"/>
        <v>0</v>
      </c>
      <c r="HJ64" s="22">
        <f>(HJ62)+(HJ63)</f>
        <v>0</v>
      </c>
      <c r="HK64" s="22">
        <f>(HK62)+(HK63)</f>
        <v>0</v>
      </c>
      <c r="HL64" s="22">
        <f t="shared" si="87"/>
        <v>0</v>
      </c>
      <c r="HM64" s="22">
        <f t="shared" si="147"/>
        <v>0</v>
      </c>
      <c r="HN64" s="22">
        <f t="shared" si="147"/>
        <v>0</v>
      </c>
      <c r="HO64" s="22">
        <f t="shared" si="89"/>
        <v>0</v>
      </c>
      <c r="HP64" s="22">
        <f>(HP62)+(HP63)</f>
        <v>0</v>
      </c>
      <c r="HQ64" s="22">
        <f>(HQ62)+(HQ63)</f>
        <v>0</v>
      </c>
      <c r="HR64" s="22">
        <f t="shared" si="90"/>
        <v>0</v>
      </c>
      <c r="HS64" s="22">
        <f>(HS62)+(HS63)</f>
        <v>0</v>
      </c>
      <c r="HT64" s="22">
        <f>(HT62)+(HT63)</f>
        <v>0</v>
      </c>
      <c r="HU64" s="22">
        <f t="shared" si="91"/>
        <v>0</v>
      </c>
      <c r="HV64" s="22">
        <f>(HV62)+(HV63)</f>
        <v>0</v>
      </c>
      <c r="HW64" s="22">
        <f>(HW62)+(HW63)</f>
        <v>0</v>
      </c>
      <c r="HX64" s="22">
        <f t="shared" si="92"/>
        <v>0</v>
      </c>
      <c r="HY64" s="22">
        <f>(HY62)+(HY63)</f>
        <v>0</v>
      </c>
      <c r="HZ64" s="22">
        <f>(HZ62)+(HZ63)</f>
        <v>0</v>
      </c>
      <c r="IA64" s="22">
        <f t="shared" si="93"/>
        <v>0</v>
      </c>
      <c r="IB64" s="22">
        <f t="shared" si="148"/>
        <v>0</v>
      </c>
      <c r="IC64" s="22">
        <f t="shared" si="148"/>
        <v>0</v>
      </c>
      <c r="ID64" s="22">
        <f t="shared" si="95"/>
        <v>0</v>
      </c>
      <c r="IE64" s="22">
        <f t="shared" si="149"/>
        <v>0</v>
      </c>
      <c r="IF64" s="22">
        <f t="shared" si="149"/>
        <v>0</v>
      </c>
      <c r="IG64" s="22">
        <f t="shared" si="97"/>
        <v>0</v>
      </c>
      <c r="IH64" s="22">
        <f>(IH62)+(IH63)</f>
        <v>0</v>
      </c>
      <c r="II64" s="22">
        <f>(II62)+(II63)</f>
        <v>0</v>
      </c>
      <c r="IJ64" s="22">
        <f t="shared" si="98"/>
        <v>0</v>
      </c>
      <c r="IK64" s="22">
        <f>(IK62)+(IK63)</f>
        <v>0</v>
      </c>
      <c r="IL64" s="22">
        <f>(IL62)+(IL63)</f>
        <v>0</v>
      </c>
      <c r="IM64" s="22">
        <f t="shared" si="99"/>
        <v>0</v>
      </c>
      <c r="IN64" s="22">
        <f>(IN62)+(IN63)</f>
        <v>0</v>
      </c>
      <c r="IO64" s="22">
        <f>(IO62)+(IO63)</f>
        <v>0</v>
      </c>
      <c r="IP64" s="22">
        <f t="shared" si="100"/>
        <v>0</v>
      </c>
      <c r="IQ64" s="22">
        <f t="shared" si="150"/>
        <v>0</v>
      </c>
      <c r="IR64" s="22">
        <f t="shared" si="150"/>
        <v>0</v>
      </c>
      <c r="IS64" s="22">
        <f t="shared" si="102"/>
        <v>0</v>
      </c>
      <c r="IT64" s="22">
        <f t="shared" si="151"/>
        <v>0</v>
      </c>
      <c r="IU64" s="22">
        <f t="shared" si="151"/>
        <v>0</v>
      </c>
      <c r="IV64" s="22">
        <f t="shared" si="104"/>
        <v>0</v>
      </c>
      <c r="IW64" s="22">
        <f>(IW62)+(IW63)</f>
        <v>2631.14</v>
      </c>
      <c r="IX64" s="22">
        <f>(IX62)+(IX63)</f>
        <v>1800</v>
      </c>
      <c r="IY64" s="22">
        <f t="shared" si="105"/>
        <v>831.13999999999987</v>
      </c>
      <c r="IZ64" s="22">
        <f>(IZ62)+(IZ63)</f>
        <v>0</v>
      </c>
      <c r="JA64" s="22">
        <f>(JA62)+(JA63)</f>
        <v>0</v>
      </c>
      <c r="JB64" s="22">
        <f t="shared" si="106"/>
        <v>0</v>
      </c>
      <c r="JC64" s="22">
        <f>(JC62)+(JC63)</f>
        <v>0</v>
      </c>
      <c r="JD64" s="22">
        <f>(JD62)+(JD63)</f>
        <v>0</v>
      </c>
      <c r="JE64" s="22">
        <f t="shared" si="107"/>
        <v>0</v>
      </c>
      <c r="JF64" s="22">
        <f t="shared" si="152"/>
        <v>2631.14</v>
      </c>
      <c r="JG64" s="22">
        <f t="shared" si="152"/>
        <v>1800</v>
      </c>
      <c r="JH64" s="22">
        <f t="shared" si="109"/>
        <v>831.13999999999987</v>
      </c>
      <c r="JI64" s="22">
        <f>(JI62)+(JI63)</f>
        <v>0</v>
      </c>
      <c r="JJ64" s="22">
        <f>(JJ62)+(JJ63)</f>
        <v>0</v>
      </c>
      <c r="JK64" s="22">
        <f t="shared" si="110"/>
        <v>0</v>
      </c>
      <c r="JL64" s="22">
        <f>(JL62)+(JL63)</f>
        <v>0</v>
      </c>
      <c r="JM64" s="22">
        <f>(JM62)+(JM63)</f>
        <v>0</v>
      </c>
      <c r="JN64" s="22">
        <f t="shared" si="111"/>
        <v>0</v>
      </c>
      <c r="JO64" s="22">
        <f>(JO62)+(JO63)</f>
        <v>0</v>
      </c>
      <c r="JP64" s="22">
        <f>(JP62)+(JP63)</f>
        <v>0</v>
      </c>
      <c r="JQ64" s="22">
        <f t="shared" si="112"/>
        <v>0</v>
      </c>
      <c r="JR64" s="22">
        <f t="shared" si="153"/>
        <v>0</v>
      </c>
      <c r="JS64" s="22">
        <f t="shared" si="153"/>
        <v>0</v>
      </c>
      <c r="JT64" s="22">
        <f t="shared" si="114"/>
        <v>0</v>
      </c>
      <c r="JU64" s="22">
        <f>(JU62)+(JU63)</f>
        <v>0</v>
      </c>
      <c r="JV64" s="22">
        <f>(JV62)+(JV63)</f>
        <v>0</v>
      </c>
      <c r="JW64" s="22">
        <f t="shared" si="115"/>
        <v>0</v>
      </c>
      <c r="JX64" s="22">
        <f>(JX62)+(JX63)</f>
        <v>0</v>
      </c>
      <c r="JY64" s="22">
        <f>(JY62)+(JY63)</f>
        <v>0</v>
      </c>
      <c r="JZ64" s="22">
        <f t="shared" si="116"/>
        <v>0</v>
      </c>
      <c r="KA64" s="22">
        <f t="shared" si="154"/>
        <v>0</v>
      </c>
      <c r="KB64" s="22">
        <f t="shared" si="154"/>
        <v>0</v>
      </c>
      <c r="KC64" s="22">
        <f t="shared" si="118"/>
        <v>0</v>
      </c>
      <c r="KD64" s="22">
        <f>(KD62)+(KD63)</f>
        <v>0</v>
      </c>
      <c r="KE64" s="22">
        <f>(KE62)+(KE63)</f>
        <v>0</v>
      </c>
      <c r="KF64" s="22">
        <f t="shared" si="119"/>
        <v>0</v>
      </c>
      <c r="KG64" s="22">
        <f>(KG62)+(KG63)</f>
        <v>0</v>
      </c>
      <c r="KH64" s="22">
        <f>(KH62)+(KH63)</f>
        <v>0</v>
      </c>
      <c r="KI64" s="22">
        <f t="shared" si="120"/>
        <v>0</v>
      </c>
      <c r="KJ64" s="22">
        <f>(KJ62)+(KJ63)</f>
        <v>0</v>
      </c>
      <c r="KK64" s="22">
        <f>(KK62)+(KK63)</f>
        <v>0</v>
      </c>
      <c r="KL64" s="22">
        <f t="shared" si="121"/>
        <v>0</v>
      </c>
      <c r="KM64" s="22">
        <f>(KM62)+(KM63)</f>
        <v>0</v>
      </c>
      <c r="KN64" s="22">
        <f>(KN62)+(KN63)</f>
        <v>0</v>
      </c>
      <c r="KO64" s="22">
        <f t="shared" si="122"/>
        <v>0</v>
      </c>
      <c r="KP64" s="22">
        <f>(KP62)+(KP63)</f>
        <v>0</v>
      </c>
      <c r="KQ64" s="22">
        <f>(KQ62)+(KQ63)</f>
        <v>0</v>
      </c>
      <c r="KR64" s="22">
        <f t="shared" si="123"/>
        <v>0</v>
      </c>
      <c r="KS64" s="22">
        <f t="shared" si="155"/>
        <v>0</v>
      </c>
      <c r="KT64" s="22">
        <f t="shared" si="155"/>
        <v>0</v>
      </c>
      <c r="KU64" s="22">
        <f t="shared" si="125"/>
        <v>0</v>
      </c>
      <c r="KV64" s="22">
        <f t="shared" si="156"/>
        <v>0</v>
      </c>
      <c r="KW64" s="22">
        <f t="shared" si="156"/>
        <v>0</v>
      </c>
      <c r="KX64" s="22">
        <f t="shared" si="127"/>
        <v>0</v>
      </c>
      <c r="KY64" s="22">
        <f>(KY62)+(KY63)</f>
        <v>0</v>
      </c>
      <c r="KZ64" s="22">
        <f>(KZ62)+(KZ63)</f>
        <v>0</v>
      </c>
      <c r="LA64" s="22">
        <f t="shared" si="128"/>
        <v>0</v>
      </c>
      <c r="LB64" s="22">
        <f>(LB62)+(LB63)</f>
        <v>0</v>
      </c>
      <c r="LC64" s="22">
        <f>(LC62)+(LC63)</f>
        <v>0</v>
      </c>
      <c r="LD64" s="22">
        <f t="shared" si="129"/>
        <v>0</v>
      </c>
      <c r="LE64" s="22">
        <f t="shared" si="157"/>
        <v>2631.14</v>
      </c>
      <c r="LF64" s="22">
        <f t="shared" si="157"/>
        <v>1800</v>
      </c>
      <c r="LG64" s="22">
        <f t="shared" si="131"/>
        <v>831.13999999999987</v>
      </c>
    </row>
    <row r="65" spans="1:319" x14ac:dyDescent="0.3">
      <c r="A65" s="27" t="s">
        <v>171</v>
      </c>
      <c r="B65" s="19"/>
      <c r="C65" s="19"/>
      <c r="D65" s="20">
        <f t="shared" si="0"/>
        <v>0</v>
      </c>
      <c r="E65" s="19"/>
      <c r="F65" s="19"/>
      <c r="G65" s="20">
        <f t="shared" si="1"/>
        <v>0</v>
      </c>
      <c r="H65" s="19"/>
      <c r="I65" s="19"/>
      <c r="J65" s="20">
        <f t="shared" si="2"/>
        <v>0</v>
      </c>
      <c r="K65" s="19"/>
      <c r="L65" s="19"/>
      <c r="M65" s="20">
        <f t="shared" si="3"/>
        <v>0</v>
      </c>
      <c r="N65" s="19"/>
      <c r="O65" s="19"/>
      <c r="P65" s="20">
        <f t="shared" si="4"/>
        <v>0</v>
      </c>
      <c r="Q65" s="19"/>
      <c r="R65" s="19"/>
      <c r="S65" s="20">
        <f t="shared" si="5"/>
        <v>0</v>
      </c>
      <c r="T65" s="19"/>
      <c r="U65" s="19"/>
      <c r="V65" s="20">
        <f t="shared" si="6"/>
        <v>0</v>
      </c>
      <c r="W65" s="19"/>
      <c r="X65" s="19"/>
      <c r="Y65" s="20">
        <f t="shared" si="7"/>
        <v>0</v>
      </c>
      <c r="Z65" s="19"/>
      <c r="AA65" s="19"/>
      <c r="AB65" s="20">
        <f t="shared" si="8"/>
        <v>0</v>
      </c>
      <c r="AC65" s="19"/>
      <c r="AD65" s="19"/>
      <c r="AE65" s="20">
        <f t="shared" si="9"/>
        <v>0</v>
      </c>
      <c r="AF65" s="19"/>
      <c r="AG65" s="19"/>
      <c r="AH65" s="20">
        <f t="shared" si="10"/>
        <v>0</v>
      </c>
      <c r="AI65" s="19"/>
      <c r="AJ65" s="19"/>
      <c r="AK65" s="20">
        <f t="shared" si="11"/>
        <v>0</v>
      </c>
      <c r="AL65" s="20">
        <f t="shared" si="132"/>
        <v>0</v>
      </c>
      <c r="AM65" s="20">
        <f t="shared" si="132"/>
        <v>0</v>
      </c>
      <c r="AN65" s="20">
        <f t="shared" si="13"/>
        <v>0</v>
      </c>
      <c r="AO65" s="19"/>
      <c r="AP65" s="19"/>
      <c r="AQ65" s="20">
        <f t="shared" si="14"/>
        <v>0</v>
      </c>
      <c r="AR65" s="19"/>
      <c r="AS65" s="19"/>
      <c r="AT65" s="20">
        <f t="shared" si="15"/>
        <v>0</v>
      </c>
      <c r="AU65" s="19"/>
      <c r="AV65" s="19"/>
      <c r="AW65" s="20">
        <f t="shared" si="16"/>
        <v>0</v>
      </c>
      <c r="AX65" s="19"/>
      <c r="AY65" s="19"/>
      <c r="AZ65" s="20">
        <f t="shared" si="17"/>
        <v>0</v>
      </c>
      <c r="BA65" s="19"/>
      <c r="BB65" s="19"/>
      <c r="BC65" s="20">
        <f t="shared" si="18"/>
        <v>0</v>
      </c>
      <c r="BD65" s="19"/>
      <c r="BE65" s="19"/>
      <c r="BF65" s="20">
        <f t="shared" si="19"/>
        <v>0</v>
      </c>
      <c r="BG65" s="20">
        <f t="shared" si="133"/>
        <v>0</v>
      </c>
      <c r="BH65" s="20">
        <f t="shared" si="133"/>
        <v>0</v>
      </c>
      <c r="BI65" s="20">
        <f t="shared" si="21"/>
        <v>0</v>
      </c>
      <c r="BJ65" s="19"/>
      <c r="BK65" s="19"/>
      <c r="BL65" s="20">
        <f t="shared" si="22"/>
        <v>0</v>
      </c>
      <c r="BM65" s="19"/>
      <c r="BN65" s="19"/>
      <c r="BO65" s="20">
        <f t="shared" si="23"/>
        <v>0</v>
      </c>
      <c r="BP65" s="19"/>
      <c r="BQ65" s="19"/>
      <c r="BR65" s="20">
        <f t="shared" si="24"/>
        <v>0</v>
      </c>
      <c r="BS65" s="19"/>
      <c r="BT65" s="19"/>
      <c r="BU65" s="20">
        <f t="shared" si="25"/>
        <v>0</v>
      </c>
      <c r="BV65" s="19"/>
      <c r="BW65" s="19"/>
      <c r="BX65" s="20">
        <f t="shared" si="26"/>
        <v>0</v>
      </c>
      <c r="BY65" s="19"/>
      <c r="BZ65" s="19"/>
      <c r="CA65" s="20">
        <f t="shared" si="27"/>
        <v>0</v>
      </c>
      <c r="CB65" s="20">
        <f t="shared" si="134"/>
        <v>0</v>
      </c>
      <c r="CC65" s="20">
        <f t="shared" si="134"/>
        <v>0</v>
      </c>
      <c r="CD65" s="20">
        <f t="shared" si="29"/>
        <v>0</v>
      </c>
      <c r="CE65" s="19"/>
      <c r="CF65" s="19"/>
      <c r="CG65" s="20">
        <f t="shared" si="30"/>
        <v>0</v>
      </c>
      <c r="CH65" s="19"/>
      <c r="CI65" s="19"/>
      <c r="CJ65" s="20">
        <f t="shared" si="31"/>
        <v>0</v>
      </c>
      <c r="CK65" s="19"/>
      <c r="CL65" s="19"/>
      <c r="CM65" s="20">
        <f t="shared" si="32"/>
        <v>0</v>
      </c>
      <c r="CN65" s="20">
        <f t="shared" si="135"/>
        <v>0</v>
      </c>
      <c r="CO65" s="20">
        <f t="shared" si="135"/>
        <v>0</v>
      </c>
      <c r="CP65" s="20">
        <f t="shared" si="34"/>
        <v>0</v>
      </c>
      <c r="CQ65" s="19"/>
      <c r="CR65" s="19"/>
      <c r="CS65" s="20">
        <f t="shared" si="35"/>
        <v>0</v>
      </c>
      <c r="CT65" s="19"/>
      <c r="CU65" s="19"/>
      <c r="CV65" s="20">
        <f t="shared" si="36"/>
        <v>0</v>
      </c>
      <c r="CW65" s="19"/>
      <c r="CX65" s="19"/>
      <c r="CY65" s="20">
        <f t="shared" si="37"/>
        <v>0</v>
      </c>
      <c r="CZ65" s="20">
        <f t="shared" si="136"/>
        <v>0</v>
      </c>
      <c r="DA65" s="20">
        <f t="shared" si="136"/>
        <v>0</v>
      </c>
      <c r="DB65" s="20">
        <f t="shared" si="39"/>
        <v>0</v>
      </c>
      <c r="DC65" s="20">
        <f t="shared" si="137"/>
        <v>0</v>
      </c>
      <c r="DD65" s="20">
        <f t="shared" si="137"/>
        <v>0</v>
      </c>
      <c r="DE65" s="20">
        <f t="shared" si="41"/>
        <v>0</v>
      </c>
      <c r="DF65" s="19"/>
      <c r="DG65" s="19"/>
      <c r="DH65" s="20">
        <f t="shared" si="42"/>
        <v>0</v>
      </c>
      <c r="DI65" s="19"/>
      <c r="DJ65" s="19"/>
      <c r="DK65" s="20">
        <f t="shared" si="43"/>
        <v>0</v>
      </c>
      <c r="DL65" s="20">
        <f t="shared" si="138"/>
        <v>0</v>
      </c>
      <c r="DM65" s="20">
        <f t="shared" si="138"/>
        <v>0</v>
      </c>
      <c r="DN65" s="20">
        <f t="shared" si="45"/>
        <v>0</v>
      </c>
      <c r="DO65" s="19"/>
      <c r="DP65" s="19"/>
      <c r="DQ65" s="20">
        <f t="shared" si="46"/>
        <v>0</v>
      </c>
      <c r="DR65" s="19"/>
      <c r="DS65" s="19"/>
      <c r="DT65" s="20">
        <f t="shared" si="47"/>
        <v>0</v>
      </c>
      <c r="DU65" s="20">
        <f t="shared" si="139"/>
        <v>0</v>
      </c>
      <c r="DV65" s="20">
        <f t="shared" si="139"/>
        <v>0</v>
      </c>
      <c r="DW65" s="20">
        <f t="shared" si="49"/>
        <v>0</v>
      </c>
      <c r="DX65" s="20">
        <f t="shared" si="140"/>
        <v>0</v>
      </c>
      <c r="DY65" s="20">
        <f t="shared" si="140"/>
        <v>0</v>
      </c>
      <c r="DZ65" s="20">
        <f t="shared" si="51"/>
        <v>0</v>
      </c>
      <c r="EA65" s="19"/>
      <c r="EB65" s="19"/>
      <c r="EC65" s="20">
        <f t="shared" si="52"/>
        <v>0</v>
      </c>
      <c r="ED65" s="19"/>
      <c r="EE65" s="19"/>
      <c r="EF65" s="20">
        <f t="shared" si="53"/>
        <v>0</v>
      </c>
      <c r="EG65" s="19"/>
      <c r="EH65" s="19"/>
      <c r="EI65" s="20">
        <f t="shared" si="54"/>
        <v>0</v>
      </c>
      <c r="EJ65" s="19"/>
      <c r="EK65" s="19"/>
      <c r="EL65" s="20">
        <f t="shared" si="55"/>
        <v>0</v>
      </c>
      <c r="EM65" s="20">
        <f t="shared" si="141"/>
        <v>0</v>
      </c>
      <c r="EN65" s="20">
        <f t="shared" si="141"/>
        <v>0</v>
      </c>
      <c r="EO65" s="20">
        <f t="shared" si="57"/>
        <v>0</v>
      </c>
      <c r="EP65" s="19"/>
      <c r="EQ65" s="19"/>
      <c r="ER65" s="20">
        <f t="shared" si="58"/>
        <v>0</v>
      </c>
      <c r="ES65" s="19"/>
      <c r="ET65" s="19"/>
      <c r="EU65" s="20">
        <f t="shared" si="59"/>
        <v>0</v>
      </c>
      <c r="EV65" s="19"/>
      <c r="EW65" s="19"/>
      <c r="EX65" s="20">
        <f t="shared" si="60"/>
        <v>0</v>
      </c>
      <c r="EY65" s="19"/>
      <c r="EZ65" s="19"/>
      <c r="FA65" s="20">
        <f t="shared" si="61"/>
        <v>0</v>
      </c>
      <c r="FB65" s="20">
        <f t="shared" si="142"/>
        <v>0</v>
      </c>
      <c r="FC65" s="20">
        <f t="shared" si="142"/>
        <v>0</v>
      </c>
      <c r="FD65" s="20">
        <f t="shared" si="63"/>
        <v>0</v>
      </c>
      <c r="FE65" s="19"/>
      <c r="FF65" s="19"/>
      <c r="FG65" s="20">
        <f t="shared" si="64"/>
        <v>0</v>
      </c>
      <c r="FH65" s="19"/>
      <c r="FI65" s="19"/>
      <c r="FJ65" s="20">
        <f t="shared" si="65"/>
        <v>0</v>
      </c>
      <c r="FK65" s="19"/>
      <c r="FL65" s="19"/>
      <c r="FM65" s="20">
        <f t="shared" si="66"/>
        <v>0</v>
      </c>
      <c r="FN65" s="20">
        <f t="shared" si="143"/>
        <v>0</v>
      </c>
      <c r="FO65" s="20">
        <f t="shared" si="143"/>
        <v>0</v>
      </c>
      <c r="FP65" s="20">
        <f t="shared" si="68"/>
        <v>0</v>
      </c>
      <c r="FQ65" s="19"/>
      <c r="FR65" s="19"/>
      <c r="FS65" s="20">
        <f t="shared" si="69"/>
        <v>0</v>
      </c>
      <c r="FT65" s="19"/>
      <c r="FU65" s="19"/>
      <c r="FV65" s="20">
        <f t="shared" si="70"/>
        <v>0</v>
      </c>
      <c r="FW65" s="19"/>
      <c r="FX65" s="19"/>
      <c r="FY65" s="20">
        <f t="shared" si="71"/>
        <v>0</v>
      </c>
      <c r="FZ65" s="20">
        <f t="shared" si="144"/>
        <v>0</v>
      </c>
      <c r="GA65" s="20">
        <f t="shared" si="144"/>
        <v>0</v>
      </c>
      <c r="GB65" s="20">
        <f t="shared" si="73"/>
        <v>0</v>
      </c>
      <c r="GC65" s="19"/>
      <c r="GD65" s="19"/>
      <c r="GE65" s="20">
        <f t="shared" si="74"/>
        <v>0</v>
      </c>
      <c r="GF65" s="19"/>
      <c r="GG65" s="19"/>
      <c r="GH65" s="20">
        <f t="shared" si="75"/>
        <v>0</v>
      </c>
      <c r="GI65" s="19"/>
      <c r="GJ65" s="19"/>
      <c r="GK65" s="20">
        <f t="shared" si="76"/>
        <v>0</v>
      </c>
      <c r="GL65" s="19"/>
      <c r="GM65" s="19"/>
      <c r="GN65" s="20">
        <f t="shared" si="77"/>
        <v>0</v>
      </c>
      <c r="GO65" s="20">
        <f t="shared" si="145"/>
        <v>0</v>
      </c>
      <c r="GP65" s="20">
        <f t="shared" si="145"/>
        <v>0</v>
      </c>
      <c r="GQ65" s="20">
        <f t="shared" si="79"/>
        <v>0</v>
      </c>
      <c r="GR65" s="19"/>
      <c r="GS65" s="19"/>
      <c r="GT65" s="20">
        <f t="shared" si="80"/>
        <v>0</v>
      </c>
      <c r="GU65" s="19"/>
      <c r="GV65" s="19"/>
      <c r="GW65" s="20">
        <f t="shared" si="81"/>
        <v>0</v>
      </c>
      <c r="GX65" s="20">
        <f t="shared" si="146"/>
        <v>0</v>
      </c>
      <c r="GY65" s="20">
        <f t="shared" si="146"/>
        <v>0</v>
      </c>
      <c r="GZ65" s="20">
        <f t="shared" si="83"/>
        <v>0</v>
      </c>
      <c r="HA65" s="19"/>
      <c r="HB65" s="19"/>
      <c r="HC65" s="20">
        <f t="shared" si="84"/>
        <v>0</v>
      </c>
      <c r="HD65" s="19"/>
      <c r="HE65" s="19"/>
      <c r="HF65" s="20">
        <f t="shared" si="85"/>
        <v>0</v>
      </c>
      <c r="HG65" s="19"/>
      <c r="HH65" s="19"/>
      <c r="HI65" s="20">
        <f t="shared" si="86"/>
        <v>0</v>
      </c>
      <c r="HJ65" s="19"/>
      <c r="HK65" s="19"/>
      <c r="HL65" s="20">
        <f t="shared" si="87"/>
        <v>0</v>
      </c>
      <c r="HM65" s="20">
        <f t="shared" si="147"/>
        <v>0</v>
      </c>
      <c r="HN65" s="20">
        <f t="shared" si="147"/>
        <v>0</v>
      </c>
      <c r="HO65" s="20">
        <f t="shared" si="89"/>
        <v>0</v>
      </c>
      <c r="HP65" s="19"/>
      <c r="HQ65" s="19"/>
      <c r="HR65" s="20">
        <f t="shared" si="90"/>
        <v>0</v>
      </c>
      <c r="HS65" s="19"/>
      <c r="HT65" s="19"/>
      <c r="HU65" s="20">
        <f t="shared" si="91"/>
        <v>0</v>
      </c>
      <c r="HV65" s="19"/>
      <c r="HW65" s="19"/>
      <c r="HX65" s="20">
        <f t="shared" si="92"/>
        <v>0</v>
      </c>
      <c r="HY65" s="19"/>
      <c r="HZ65" s="19"/>
      <c r="IA65" s="20">
        <f t="shared" si="93"/>
        <v>0</v>
      </c>
      <c r="IB65" s="20">
        <f t="shared" si="148"/>
        <v>0</v>
      </c>
      <c r="IC65" s="20">
        <f t="shared" si="148"/>
        <v>0</v>
      </c>
      <c r="ID65" s="20">
        <f t="shared" si="95"/>
        <v>0</v>
      </c>
      <c r="IE65" s="20">
        <f t="shared" si="149"/>
        <v>0</v>
      </c>
      <c r="IF65" s="20">
        <f t="shared" si="149"/>
        <v>0</v>
      </c>
      <c r="IG65" s="20">
        <f t="shared" si="97"/>
        <v>0</v>
      </c>
      <c r="IH65" s="19"/>
      <c r="II65" s="19"/>
      <c r="IJ65" s="20">
        <f t="shared" si="98"/>
        <v>0</v>
      </c>
      <c r="IK65" s="19"/>
      <c r="IL65" s="19"/>
      <c r="IM65" s="20">
        <f t="shared" si="99"/>
        <v>0</v>
      </c>
      <c r="IN65" s="19"/>
      <c r="IO65" s="19"/>
      <c r="IP65" s="20">
        <f t="shared" si="100"/>
        <v>0</v>
      </c>
      <c r="IQ65" s="20">
        <f t="shared" si="150"/>
        <v>0</v>
      </c>
      <c r="IR65" s="20">
        <f t="shared" si="150"/>
        <v>0</v>
      </c>
      <c r="IS65" s="20">
        <f t="shared" si="102"/>
        <v>0</v>
      </c>
      <c r="IT65" s="20">
        <f t="shared" si="151"/>
        <v>0</v>
      </c>
      <c r="IU65" s="20">
        <f t="shared" si="151"/>
        <v>0</v>
      </c>
      <c r="IV65" s="20">
        <f t="shared" si="104"/>
        <v>0</v>
      </c>
      <c r="IW65" s="19"/>
      <c r="IX65" s="19"/>
      <c r="IY65" s="20">
        <f t="shared" si="105"/>
        <v>0</v>
      </c>
      <c r="IZ65" s="19"/>
      <c r="JA65" s="19"/>
      <c r="JB65" s="20">
        <f t="shared" si="106"/>
        <v>0</v>
      </c>
      <c r="JC65" s="19"/>
      <c r="JD65" s="19"/>
      <c r="JE65" s="20">
        <f t="shared" si="107"/>
        <v>0</v>
      </c>
      <c r="JF65" s="20">
        <f t="shared" si="152"/>
        <v>0</v>
      </c>
      <c r="JG65" s="20">
        <f t="shared" si="152"/>
        <v>0</v>
      </c>
      <c r="JH65" s="20">
        <f t="shared" si="109"/>
        <v>0</v>
      </c>
      <c r="JI65" s="19"/>
      <c r="JJ65" s="19"/>
      <c r="JK65" s="20">
        <f t="shared" si="110"/>
        <v>0</v>
      </c>
      <c r="JL65" s="19"/>
      <c r="JM65" s="19"/>
      <c r="JN65" s="20">
        <f t="shared" si="111"/>
        <v>0</v>
      </c>
      <c r="JO65" s="19"/>
      <c r="JP65" s="19"/>
      <c r="JQ65" s="20">
        <f t="shared" si="112"/>
        <v>0</v>
      </c>
      <c r="JR65" s="20">
        <f t="shared" si="153"/>
        <v>0</v>
      </c>
      <c r="JS65" s="20">
        <f t="shared" si="153"/>
        <v>0</v>
      </c>
      <c r="JT65" s="20">
        <f t="shared" si="114"/>
        <v>0</v>
      </c>
      <c r="JU65" s="19"/>
      <c r="JV65" s="19"/>
      <c r="JW65" s="20">
        <f t="shared" si="115"/>
        <v>0</v>
      </c>
      <c r="JX65" s="19"/>
      <c r="JY65" s="19"/>
      <c r="JZ65" s="20">
        <f t="shared" si="116"/>
        <v>0</v>
      </c>
      <c r="KA65" s="20">
        <f t="shared" si="154"/>
        <v>0</v>
      </c>
      <c r="KB65" s="20">
        <f t="shared" si="154"/>
        <v>0</v>
      </c>
      <c r="KC65" s="20">
        <f t="shared" si="118"/>
        <v>0</v>
      </c>
      <c r="KD65" s="19"/>
      <c r="KE65" s="19"/>
      <c r="KF65" s="20">
        <f t="shared" si="119"/>
        <v>0</v>
      </c>
      <c r="KG65" s="19"/>
      <c r="KH65" s="19"/>
      <c r="KI65" s="20">
        <f t="shared" si="120"/>
        <v>0</v>
      </c>
      <c r="KJ65" s="19"/>
      <c r="KK65" s="19"/>
      <c r="KL65" s="20">
        <f t="shared" si="121"/>
        <v>0</v>
      </c>
      <c r="KM65" s="19"/>
      <c r="KN65" s="19"/>
      <c r="KO65" s="20">
        <f t="shared" si="122"/>
        <v>0</v>
      </c>
      <c r="KP65" s="19"/>
      <c r="KQ65" s="19"/>
      <c r="KR65" s="20">
        <f t="shared" si="123"/>
        <v>0</v>
      </c>
      <c r="KS65" s="20">
        <f t="shared" si="155"/>
        <v>0</v>
      </c>
      <c r="KT65" s="20">
        <f t="shared" si="155"/>
        <v>0</v>
      </c>
      <c r="KU65" s="20">
        <f t="shared" si="125"/>
        <v>0</v>
      </c>
      <c r="KV65" s="20">
        <f t="shared" si="156"/>
        <v>0</v>
      </c>
      <c r="KW65" s="20">
        <f t="shared" si="156"/>
        <v>0</v>
      </c>
      <c r="KX65" s="20">
        <f t="shared" si="127"/>
        <v>0</v>
      </c>
      <c r="KY65" s="19"/>
      <c r="KZ65" s="19"/>
      <c r="LA65" s="20">
        <f t="shared" si="128"/>
        <v>0</v>
      </c>
      <c r="LB65" s="19"/>
      <c r="LC65" s="19"/>
      <c r="LD65" s="20">
        <f t="shared" si="129"/>
        <v>0</v>
      </c>
      <c r="LE65" s="20">
        <f t="shared" si="157"/>
        <v>0</v>
      </c>
      <c r="LF65" s="20">
        <f t="shared" si="157"/>
        <v>0</v>
      </c>
      <c r="LG65" s="20">
        <f t="shared" si="131"/>
        <v>0</v>
      </c>
    </row>
    <row r="66" spans="1:319" x14ac:dyDescent="0.3">
      <c r="A66" s="27" t="s">
        <v>172</v>
      </c>
      <c r="B66" s="19"/>
      <c r="C66" s="19"/>
      <c r="D66" s="20">
        <f t="shared" si="0"/>
        <v>0</v>
      </c>
      <c r="E66" s="19"/>
      <c r="F66" s="19"/>
      <c r="G66" s="20">
        <f t="shared" si="1"/>
        <v>0</v>
      </c>
      <c r="H66" s="19"/>
      <c r="I66" s="19"/>
      <c r="J66" s="20">
        <f t="shared" si="2"/>
        <v>0</v>
      </c>
      <c r="K66" s="19"/>
      <c r="L66" s="19"/>
      <c r="M66" s="20">
        <f t="shared" si="3"/>
        <v>0</v>
      </c>
      <c r="N66" s="19"/>
      <c r="O66" s="19"/>
      <c r="P66" s="20">
        <f t="shared" si="4"/>
        <v>0</v>
      </c>
      <c r="Q66" s="19"/>
      <c r="R66" s="19"/>
      <c r="S66" s="20">
        <f t="shared" si="5"/>
        <v>0</v>
      </c>
      <c r="T66" s="19"/>
      <c r="U66" s="19"/>
      <c r="V66" s="20">
        <f t="shared" si="6"/>
        <v>0</v>
      </c>
      <c r="W66" s="19"/>
      <c r="X66" s="19"/>
      <c r="Y66" s="20">
        <f t="shared" si="7"/>
        <v>0</v>
      </c>
      <c r="Z66" s="19"/>
      <c r="AA66" s="19"/>
      <c r="AB66" s="20">
        <f t="shared" si="8"/>
        <v>0</v>
      </c>
      <c r="AC66" s="19"/>
      <c r="AD66" s="19"/>
      <c r="AE66" s="20">
        <f t="shared" si="9"/>
        <v>0</v>
      </c>
      <c r="AF66" s="19"/>
      <c r="AG66" s="19"/>
      <c r="AH66" s="20">
        <f t="shared" si="10"/>
        <v>0</v>
      </c>
      <c r="AI66" s="19"/>
      <c r="AJ66" s="19"/>
      <c r="AK66" s="20">
        <f t="shared" si="11"/>
        <v>0</v>
      </c>
      <c r="AL66" s="20">
        <f t="shared" si="132"/>
        <v>0</v>
      </c>
      <c r="AM66" s="20">
        <f t="shared" si="132"/>
        <v>0</v>
      </c>
      <c r="AN66" s="20">
        <f t="shared" si="13"/>
        <v>0</v>
      </c>
      <c r="AO66" s="19"/>
      <c r="AP66" s="19"/>
      <c r="AQ66" s="20">
        <f t="shared" si="14"/>
        <v>0</v>
      </c>
      <c r="AR66" s="19"/>
      <c r="AS66" s="19"/>
      <c r="AT66" s="20">
        <f t="shared" si="15"/>
        <v>0</v>
      </c>
      <c r="AU66" s="19"/>
      <c r="AV66" s="19"/>
      <c r="AW66" s="20">
        <f t="shared" si="16"/>
        <v>0</v>
      </c>
      <c r="AX66" s="19"/>
      <c r="AY66" s="19"/>
      <c r="AZ66" s="20">
        <f t="shared" si="17"/>
        <v>0</v>
      </c>
      <c r="BA66" s="19"/>
      <c r="BB66" s="19"/>
      <c r="BC66" s="20">
        <f t="shared" si="18"/>
        <v>0</v>
      </c>
      <c r="BD66" s="19"/>
      <c r="BE66" s="19"/>
      <c r="BF66" s="20">
        <f t="shared" si="19"/>
        <v>0</v>
      </c>
      <c r="BG66" s="20">
        <f t="shared" si="133"/>
        <v>0</v>
      </c>
      <c r="BH66" s="20">
        <f t="shared" si="133"/>
        <v>0</v>
      </c>
      <c r="BI66" s="20">
        <f t="shared" si="21"/>
        <v>0</v>
      </c>
      <c r="BJ66" s="19"/>
      <c r="BK66" s="19"/>
      <c r="BL66" s="20">
        <f t="shared" si="22"/>
        <v>0</v>
      </c>
      <c r="BM66" s="19"/>
      <c r="BN66" s="19"/>
      <c r="BO66" s="20">
        <f t="shared" si="23"/>
        <v>0</v>
      </c>
      <c r="BP66" s="19"/>
      <c r="BQ66" s="19"/>
      <c r="BR66" s="20">
        <f t="shared" si="24"/>
        <v>0</v>
      </c>
      <c r="BS66" s="19"/>
      <c r="BT66" s="19"/>
      <c r="BU66" s="20">
        <f t="shared" si="25"/>
        <v>0</v>
      </c>
      <c r="BV66" s="19"/>
      <c r="BW66" s="19"/>
      <c r="BX66" s="20">
        <f t="shared" si="26"/>
        <v>0</v>
      </c>
      <c r="BY66" s="19"/>
      <c r="BZ66" s="19"/>
      <c r="CA66" s="20">
        <f t="shared" si="27"/>
        <v>0</v>
      </c>
      <c r="CB66" s="20">
        <f t="shared" si="134"/>
        <v>0</v>
      </c>
      <c r="CC66" s="20">
        <f t="shared" si="134"/>
        <v>0</v>
      </c>
      <c r="CD66" s="20">
        <f t="shared" si="29"/>
        <v>0</v>
      </c>
      <c r="CE66" s="19"/>
      <c r="CF66" s="19"/>
      <c r="CG66" s="20">
        <f t="shared" si="30"/>
        <v>0</v>
      </c>
      <c r="CH66" s="19"/>
      <c r="CI66" s="19"/>
      <c r="CJ66" s="20">
        <f t="shared" si="31"/>
        <v>0</v>
      </c>
      <c r="CK66" s="19"/>
      <c r="CL66" s="19"/>
      <c r="CM66" s="20">
        <f t="shared" si="32"/>
        <v>0</v>
      </c>
      <c r="CN66" s="20">
        <f t="shared" si="135"/>
        <v>0</v>
      </c>
      <c r="CO66" s="20">
        <f t="shared" si="135"/>
        <v>0</v>
      </c>
      <c r="CP66" s="20">
        <f t="shared" si="34"/>
        <v>0</v>
      </c>
      <c r="CQ66" s="19"/>
      <c r="CR66" s="19"/>
      <c r="CS66" s="20">
        <f t="shared" si="35"/>
        <v>0</v>
      </c>
      <c r="CT66" s="19"/>
      <c r="CU66" s="19"/>
      <c r="CV66" s="20">
        <f t="shared" si="36"/>
        <v>0</v>
      </c>
      <c r="CW66" s="19"/>
      <c r="CX66" s="19"/>
      <c r="CY66" s="20">
        <f t="shared" si="37"/>
        <v>0</v>
      </c>
      <c r="CZ66" s="20">
        <f t="shared" si="136"/>
        <v>0</v>
      </c>
      <c r="DA66" s="20">
        <f t="shared" si="136"/>
        <v>0</v>
      </c>
      <c r="DB66" s="20">
        <f t="shared" si="39"/>
        <v>0</v>
      </c>
      <c r="DC66" s="20">
        <f t="shared" si="137"/>
        <v>0</v>
      </c>
      <c r="DD66" s="20">
        <f t="shared" si="137"/>
        <v>0</v>
      </c>
      <c r="DE66" s="20">
        <f t="shared" si="41"/>
        <v>0</v>
      </c>
      <c r="DF66" s="19"/>
      <c r="DG66" s="19"/>
      <c r="DH66" s="20">
        <f t="shared" si="42"/>
        <v>0</v>
      </c>
      <c r="DI66" s="19"/>
      <c r="DJ66" s="19"/>
      <c r="DK66" s="20">
        <f t="shared" si="43"/>
        <v>0</v>
      </c>
      <c r="DL66" s="20">
        <f t="shared" si="138"/>
        <v>0</v>
      </c>
      <c r="DM66" s="20">
        <f t="shared" si="138"/>
        <v>0</v>
      </c>
      <c r="DN66" s="20">
        <f t="shared" si="45"/>
        <v>0</v>
      </c>
      <c r="DO66" s="19"/>
      <c r="DP66" s="19"/>
      <c r="DQ66" s="20">
        <f t="shared" si="46"/>
        <v>0</v>
      </c>
      <c r="DR66" s="19"/>
      <c r="DS66" s="19"/>
      <c r="DT66" s="20">
        <f t="shared" si="47"/>
        <v>0</v>
      </c>
      <c r="DU66" s="20">
        <f t="shared" si="139"/>
        <v>0</v>
      </c>
      <c r="DV66" s="20">
        <f t="shared" si="139"/>
        <v>0</v>
      </c>
      <c r="DW66" s="20">
        <f t="shared" si="49"/>
        <v>0</v>
      </c>
      <c r="DX66" s="20">
        <f t="shared" si="140"/>
        <v>0</v>
      </c>
      <c r="DY66" s="20">
        <f t="shared" si="140"/>
        <v>0</v>
      </c>
      <c r="DZ66" s="20">
        <f t="shared" si="51"/>
        <v>0</v>
      </c>
      <c r="EA66" s="19"/>
      <c r="EB66" s="19"/>
      <c r="EC66" s="20">
        <f t="shared" si="52"/>
        <v>0</v>
      </c>
      <c r="ED66" s="19"/>
      <c r="EE66" s="19"/>
      <c r="EF66" s="20">
        <f t="shared" si="53"/>
        <v>0</v>
      </c>
      <c r="EG66" s="19"/>
      <c r="EH66" s="19"/>
      <c r="EI66" s="20">
        <f t="shared" si="54"/>
        <v>0</v>
      </c>
      <c r="EJ66" s="19"/>
      <c r="EK66" s="19"/>
      <c r="EL66" s="20">
        <f t="shared" si="55"/>
        <v>0</v>
      </c>
      <c r="EM66" s="20">
        <f t="shared" si="141"/>
        <v>0</v>
      </c>
      <c r="EN66" s="20">
        <f t="shared" si="141"/>
        <v>0</v>
      </c>
      <c r="EO66" s="20">
        <f t="shared" si="57"/>
        <v>0</v>
      </c>
      <c r="EP66" s="19"/>
      <c r="EQ66" s="19"/>
      <c r="ER66" s="20">
        <f t="shared" si="58"/>
        <v>0</v>
      </c>
      <c r="ES66" s="19"/>
      <c r="ET66" s="19"/>
      <c r="EU66" s="20">
        <f t="shared" si="59"/>
        <v>0</v>
      </c>
      <c r="EV66" s="19"/>
      <c r="EW66" s="19"/>
      <c r="EX66" s="20">
        <f t="shared" si="60"/>
        <v>0</v>
      </c>
      <c r="EY66" s="19"/>
      <c r="EZ66" s="19"/>
      <c r="FA66" s="20">
        <f t="shared" si="61"/>
        <v>0</v>
      </c>
      <c r="FB66" s="20">
        <f t="shared" si="142"/>
        <v>0</v>
      </c>
      <c r="FC66" s="20">
        <f t="shared" si="142"/>
        <v>0</v>
      </c>
      <c r="FD66" s="20">
        <f t="shared" si="63"/>
        <v>0</v>
      </c>
      <c r="FE66" s="19"/>
      <c r="FF66" s="19"/>
      <c r="FG66" s="20">
        <f t="shared" si="64"/>
        <v>0</v>
      </c>
      <c r="FH66" s="19"/>
      <c r="FI66" s="19"/>
      <c r="FJ66" s="20">
        <f t="shared" si="65"/>
        <v>0</v>
      </c>
      <c r="FK66" s="19"/>
      <c r="FL66" s="19"/>
      <c r="FM66" s="20">
        <f t="shared" si="66"/>
        <v>0</v>
      </c>
      <c r="FN66" s="20">
        <f t="shared" si="143"/>
        <v>0</v>
      </c>
      <c r="FO66" s="20">
        <f t="shared" si="143"/>
        <v>0</v>
      </c>
      <c r="FP66" s="20">
        <f t="shared" si="68"/>
        <v>0</v>
      </c>
      <c r="FQ66" s="19"/>
      <c r="FR66" s="19"/>
      <c r="FS66" s="20">
        <f t="shared" si="69"/>
        <v>0</v>
      </c>
      <c r="FT66" s="19"/>
      <c r="FU66" s="19"/>
      <c r="FV66" s="20">
        <f t="shared" si="70"/>
        <v>0</v>
      </c>
      <c r="FW66" s="19"/>
      <c r="FX66" s="19"/>
      <c r="FY66" s="20">
        <f t="shared" si="71"/>
        <v>0</v>
      </c>
      <c r="FZ66" s="20">
        <f t="shared" si="144"/>
        <v>0</v>
      </c>
      <c r="GA66" s="20">
        <f t="shared" si="144"/>
        <v>0</v>
      </c>
      <c r="GB66" s="20">
        <f t="shared" si="73"/>
        <v>0</v>
      </c>
      <c r="GC66" s="19"/>
      <c r="GD66" s="19"/>
      <c r="GE66" s="20">
        <f t="shared" si="74"/>
        <v>0</v>
      </c>
      <c r="GF66" s="19"/>
      <c r="GG66" s="19"/>
      <c r="GH66" s="20">
        <f t="shared" si="75"/>
        <v>0</v>
      </c>
      <c r="GI66" s="19"/>
      <c r="GJ66" s="19"/>
      <c r="GK66" s="20">
        <f t="shared" si="76"/>
        <v>0</v>
      </c>
      <c r="GL66" s="19"/>
      <c r="GM66" s="19"/>
      <c r="GN66" s="20">
        <f t="shared" si="77"/>
        <v>0</v>
      </c>
      <c r="GO66" s="20">
        <f t="shared" si="145"/>
        <v>0</v>
      </c>
      <c r="GP66" s="20">
        <f t="shared" si="145"/>
        <v>0</v>
      </c>
      <c r="GQ66" s="20">
        <f t="shared" si="79"/>
        <v>0</v>
      </c>
      <c r="GR66" s="19"/>
      <c r="GS66" s="19"/>
      <c r="GT66" s="20">
        <f t="shared" si="80"/>
        <v>0</v>
      </c>
      <c r="GU66" s="19"/>
      <c r="GV66" s="19"/>
      <c r="GW66" s="20">
        <f t="shared" si="81"/>
        <v>0</v>
      </c>
      <c r="GX66" s="20">
        <f t="shared" si="146"/>
        <v>0</v>
      </c>
      <c r="GY66" s="20">
        <f t="shared" si="146"/>
        <v>0</v>
      </c>
      <c r="GZ66" s="20">
        <f t="shared" si="83"/>
        <v>0</v>
      </c>
      <c r="HA66" s="19"/>
      <c r="HB66" s="19"/>
      <c r="HC66" s="20">
        <f t="shared" si="84"/>
        <v>0</v>
      </c>
      <c r="HD66" s="19"/>
      <c r="HE66" s="19"/>
      <c r="HF66" s="20">
        <f t="shared" si="85"/>
        <v>0</v>
      </c>
      <c r="HG66" s="19"/>
      <c r="HH66" s="19"/>
      <c r="HI66" s="20">
        <f t="shared" si="86"/>
        <v>0</v>
      </c>
      <c r="HJ66" s="19"/>
      <c r="HK66" s="19"/>
      <c r="HL66" s="20">
        <f t="shared" si="87"/>
        <v>0</v>
      </c>
      <c r="HM66" s="20">
        <f t="shared" si="147"/>
        <v>0</v>
      </c>
      <c r="HN66" s="20">
        <f t="shared" si="147"/>
        <v>0</v>
      </c>
      <c r="HO66" s="20">
        <f t="shared" si="89"/>
        <v>0</v>
      </c>
      <c r="HP66" s="19"/>
      <c r="HQ66" s="19"/>
      <c r="HR66" s="20">
        <f t="shared" si="90"/>
        <v>0</v>
      </c>
      <c r="HS66" s="19"/>
      <c r="HT66" s="19"/>
      <c r="HU66" s="20">
        <f t="shared" si="91"/>
        <v>0</v>
      </c>
      <c r="HV66" s="19"/>
      <c r="HW66" s="19"/>
      <c r="HX66" s="20">
        <f t="shared" si="92"/>
        <v>0</v>
      </c>
      <c r="HY66" s="19"/>
      <c r="HZ66" s="19"/>
      <c r="IA66" s="20">
        <f t="shared" si="93"/>
        <v>0</v>
      </c>
      <c r="IB66" s="20">
        <f t="shared" si="148"/>
        <v>0</v>
      </c>
      <c r="IC66" s="20">
        <f t="shared" si="148"/>
        <v>0</v>
      </c>
      <c r="ID66" s="20">
        <f t="shared" si="95"/>
        <v>0</v>
      </c>
      <c r="IE66" s="20">
        <f t="shared" si="149"/>
        <v>0</v>
      </c>
      <c r="IF66" s="20">
        <f t="shared" si="149"/>
        <v>0</v>
      </c>
      <c r="IG66" s="20">
        <f t="shared" si="97"/>
        <v>0</v>
      </c>
      <c r="IH66" s="19"/>
      <c r="II66" s="19"/>
      <c r="IJ66" s="20">
        <f t="shared" si="98"/>
        <v>0</v>
      </c>
      <c r="IK66" s="19"/>
      <c r="IL66" s="19"/>
      <c r="IM66" s="20">
        <f t="shared" si="99"/>
        <v>0</v>
      </c>
      <c r="IN66" s="19"/>
      <c r="IO66" s="19"/>
      <c r="IP66" s="20">
        <f t="shared" si="100"/>
        <v>0</v>
      </c>
      <c r="IQ66" s="20">
        <f t="shared" si="150"/>
        <v>0</v>
      </c>
      <c r="IR66" s="20">
        <f t="shared" si="150"/>
        <v>0</v>
      </c>
      <c r="IS66" s="20">
        <f t="shared" si="102"/>
        <v>0</v>
      </c>
      <c r="IT66" s="20">
        <f t="shared" si="151"/>
        <v>0</v>
      </c>
      <c r="IU66" s="20">
        <f t="shared" si="151"/>
        <v>0</v>
      </c>
      <c r="IV66" s="20">
        <f t="shared" si="104"/>
        <v>0</v>
      </c>
      <c r="IW66" s="20">
        <f>0</f>
        <v>0</v>
      </c>
      <c r="IX66" s="20">
        <f>1400</f>
        <v>1400</v>
      </c>
      <c r="IY66" s="20">
        <f t="shared" si="105"/>
        <v>-1400</v>
      </c>
      <c r="IZ66" s="19"/>
      <c r="JA66" s="19"/>
      <c r="JB66" s="20">
        <f t="shared" si="106"/>
        <v>0</v>
      </c>
      <c r="JC66" s="19"/>
      <c r="JD66" s="19"/>
      <c r="JE66" s="20">
        <f t="shared" si="107"/>
        <v>0</v>
      </c>
      <c r="JF66" s="20">
        <f t="shared" si="152"/>
        <v>0</v>
      </c>
      <c r="JG66" s="20">
        <f t="shared" si="152"/>
        <v>1400</v>
      </c>
      <c r="JH66" s="20">
        <f t="shared" si="109"/>
        <v>-1400</v>
      </c>
      <c r="JI66" s="19"/>
      <c r="JJ66" s="19"/>
      <c r="JK66" s="20">
        <f t="shared" si="110"/>
        <v>0</v>
      </c>
      <c r="JL66" s="19"/>
      <c r="JM66" s="19"/>
      <c r="JN66" s="20">
        <f t="shared" si="111"/>
        <v>0</v>
      </c>
      <c r="JO66" s="19"/>
      <c r="JP66" s="19"/>
      <c r="JQ66" s="20">
        <f t="shared" si="112"/>
        <v>0</v>
      </c>
      <c r="JR66" s="20">
        <f t="shared" si="153"/>
        <v>0</v>
      </c>
      <c r="JS66" s="20">
        <f t="shared" si="153"/>
        <v>0</v>
      </c>
      <c r="JT66" s="20">
        <f t="shared" si="114"/>
        <v>0</v>
      </c>
      <c r="JU66" s="19"/>
      <c r="JV66" s="19"/>
      <c r="JW66" s="20">
        <f t="shared" si="115"/>
        <v>0</v>
      </c>
      <c r="JX66" s="19"/>
      <c r="JY66" s="19"/>
      <c r="JZ66" s="20">
        <f t="shared" si="116"/>
        <v>0</v>
      </c>
      <c r="KA66" s="20">
        <f t="shared" si="154"/>
        <v>0</v>
      </c>
      <c r="KB66" s="20">
        <f t="shared" si="154"/>
        <v>0</v>
      </c>
      <c r="KC66" s="20">
        <f t="shared" si="118"/>
        <v>0</v>
      </c>
      <c r="KD66" s="19"/>
      <c r="KE66" s="19"/>
      <c r="KF66" s="20">
        <f t="shared" si="119"/>
        <v>0</v>
      </c>
      <c r="KG66" s="19"/>
      <c r="KH66" s="19"/>
      <c r="KI66" s="20">
        <f t="shared" si="120"/>
        <v>0</v>
      </c>
      <c r="KJ66" s="19"/>
      <c r="KK66" s="19"/>
      <c r="KL66" s="20">
        <f t="shared" si="121"/>
        <v>0</v>
      </c>
      <c r="KM66" s="19"/>
      <c r="KN66" s="19"/>
      <c r="KO66" s="20">
        <f t="shared" si="122"/>
        <v>0</v>
      </c>
      <c r="KP66" s="19"/>
      <c r="KQ66" s="19"/>
      <c r="KR66" s="20">
        <f t="shared" si="123"/>
        <v>0</v>
      </c>
      <c r="KS66" s="20">
        <f t="shared" si="155"/>
        <v>0</v>
      </c>
      <c r="KT66" s="20">
        <f t="shared" si="155"/>
        <v>0</v>
      </c>
      <c r="KU66" s="20">
        <f t="shared" si="125"/>
        <v>0</v>
      </c>
      <c r="KV66" s="20">
        <f t="shared" si="156"/>
        <v>0</v>
      </c>
      <c r="KW66" s="20">
        <f t="shared" si="156"/>
        <v>0</v>
      </c>
      <c r="KX66" s="20">
        <f t="shared" si="127"/>
        <v>0</v>
      </c>
      <c r="KY66" s="19"/>
      <c r="KZ66" s="19"/>
      <c r="LA66" s="20">
        <f t="shared" si="128"/>
        <v>0</v>
      </c>
      <c r="LB66" s="19"/>
      <c r="LC66" s="19"/>
      <c r="LD66" s="20">
        <f t="shared" si="129"/>
        <v>0</v>
      </c>
      <c r="LE66" s="20">
        <f t="shared" si="157"/>
        <v>0</v>
      </c>
      <c r="LF66" s="20">
        <f t="shared" si="157"/>
        <v>1400</v>
      </c>
      <c r="LG66" s="20">
        <f t="shared" si="131"/>
        <v>-1400</v>
      </c>
    </row>
    <row r="67" spans="1:319" x14ac:dyDescent="0.3">
      <c r="A67" s="27" t="s">
        <v>173</v>
      </c>
      <c r="B67" s="19"/>
      <c r="C67" s="19"/>
      <c r="D67" s="20">
        <f t="shared" si="0"/>
        <v>0</v>
      </c>
      <c r="E67" s="19"/>
      <c r="F67" s="19"/>
      <c r="G67" s="20">
        <f t="shared" si="1"/>
        <v>0</v>
      </c>
      <c r="H67" s="19"/>
      <c r="I67" s="19"/>
      <c r="J67" s="20">
        <f t="shared" si="2"/>
        <v>0</v>
      </c>
      <c r="K67" s="19"/>
      <c r="L67" s="19"/>
      <c r="M67" s="20">
        <f t="shared" si="3"/>
        <v>0</v>
      </c>
      <c r="N67" s="19"/>
      <c r="O67" s="19"/>
      <c r="P67" s="20">
        <f t="shared" si="4"/>
        <v>0</v>
      </c>
      <c r="Q67" s="19"/>
      <c r="R67" s="19"/>
      <c r="S67" s="20">
        <f t="shared" si="5"/>
        <v>0</v>
      </c>
      <c r="T67" s="19"/>
      <c r="U67" s="19"/>
      <c r="V67" s="20">
        <f t="shared" si="6"/>
        <v>0</v>
      </c>
      <c r="W67" s="19"/>
      <c r="X67" s="19"/>
      <c r="Y67" s="20">
        <f t="shared" si="7"/>
        <v>0</v>
      </c>
      <c r="Z67" s="19"/>
      <c r="AA67" s="19"/>
      <c r="AB67" s="20">
        <f t="shared" si="8"/>
        <v>0</v>
      </c>
      <c r="AC67" s="19"/>
      <c r="AD67" s="19"/>
      <c r="AE67" s="20">
        <f t="shared" si="9"/>
        <v>0</v>
      </c>
      <c r="AF67" s="19"/>
      <c r="AG67" s="19"/>
      <c r="AH67" s="20">
        <f t="shared" si="10"/>
        <v>0</v>
      </c>
      <c r="AI67" s="19"/>
      <c r="AJ67" s="19"/>
      <c r="AK67" s="20">
        <f t="shared" si="11"/>
        <v>0</v>
      </c>
      <c r="AL67" s="20">
        <f t="shared" si="132"/>
        <v>0</v>
      </c>
      <c r="AM67" s="20">
        <f t="shared" si="132"/>
        <v>0</v>
      </c>
      <c r="AN67" s="20">
        <f t="shared" si="13"/>
        <v>0</v>
      </c>
      <c r="AO67" s="19"/>
      <c r="AP67" s="19"/>
      <c r="AQ67" s="20">
        <f t="shared" si="14"/>
        <v>0</v>
      </c>
      <c r="AR67" s="19"/>
      <c r="AS67" s="19"/>
      <c r="AT67" s="20">
        <f t="shared" si="15"/>
        <v>0</v>
      </c>
      <c r="AU67" s="19"/>
      <c r="AV67" s="19"/>
      <c r="AW67" s="20">
        <f t="shared" si="16"/>
        <v>0</v>
      </c>
      <c r="AX67" s="19"/>
      <c r="AY67" s="19"/>
      <c r="AZ67" s="20">
        <f t="shared" si="17"/>
        <v>0</v>
      </c>
      <c r="BA67" s="19"/>
      <c r="BB67" s="19"/>
      <c r="BC67" s="20">
        <f t="shared" si="18"/>
        <v>0</v>
      </c>
      <c r="BD67" s="19"/>
      <c r="BE67" s="19"/>
      <c r="BF67" s="20">
        <f t="shared" si="19"/>
        <v>0</v>
      </c>
      <c r="BG67" s="20">
        <f t="shared" si="133"/>
        <v>0</v>
      </c>
      <c r="BH67" s="20">
        <f t="shared" si="133"/>
        <v>0</v>
      </c>
      <c r="BI67" s="20">
        <f t="shared" si="21"/>
        <v>0</v>
      </c>
      <c r="BJ67" s="19"/>
      <c r="BK67" s="19"/>
      <c r="BL67" s="20">
        <f t="shared" si="22"/>
        <v>0</v>
      </c>
      <c r="BM67" s="19"/>
      <c r="BN67" s="19"/>
      <c r="BO67" s="20">
        <f t="shared" si="23"/>
        <v>0</v>
      </c>
      <c r="BP67" s="19"/>
      <c r="BQ67" s="19"/>
      <c r="BR67" s="20">
        <f t="shared" si="24"/>
        <v>0</v>
      </c>
      <c r="BS67" s="19"/>
      <c r="BT67" s="19"/>
      <c r="BU67" s="20">
        <f t="shared" si="25"/>
        <v>0</v>
      </c>
      <c r="BV67" s="19"/>
      <c r="BW67" s="19"/>
      <c r="BX67" s="20">
        <f t="shared" si="26"/>
        <v>0</v>
      </c>
      <c r="BY67" s="19"/>
      <c r="BZ67" s="19"/>
      <c r="CA67" s="20">
        <f t="shared" si="27"/>
        <v>0</v>
      </c>
      <c r="CB67" s="20">
        <f t="shared" si="134"/>
        <v>0</v>
      </c>
      <c r="CC67" s="20">
        <f t="shared" si="134"/>
        <v>0</v>
      </c>
      <c r="CD67" s="20">
        <f t="shared" si="29"/>
        <v>0</v>
      </c>
      <c r="CE67" s="19"/>
      <c r="CF67" s="19"/>
      <c r="CG67" s="20">
        <f t="shared" si="30"/>
        <v>0</v>
      </c>
      <c r="CH67" s="19"/>
      <c r="CI67" s="19"/>
      <c r="CJ67" s="20">
        <f t="shared" si="31"/>
        <v>0</v>
      </c>
      <c r="CK67" s="19"/>
      <c r="CL67" s="19"/>
      <c r="CM67" s="20">
        <f t="shared" si="32"/>
        <v>0</v>
      </c>
      <c r="CN67" s="20">
        <f t="shared" si="135"/>
        <v>0</v>
      </c>
      <c r="CO67" s="20">
        <f t="shared" si="135"/>
        <v>0</v>
      </c>
      <c r="CP67" s="20">
        <f t="shared" si="34"/>
        <v>0</v>
      </c>
      <c r="CQ67" s="19"/>
      <c r="CR67" s="19"/>
      <c r="CS67" s="20">
        <f t="shared" si="35"/>
        <v>0</v>
      </c>
      <c r="CT67" s="19"/>
      <c r="CU67" s="19"/>
      <c r="CV67" s="20">
        <f t="shared" si="36"/>
        <v>0</v>
      </c>
      <c r="CW67" s="19"/>
      <c r="CX67" s="19"/>
      <c r="CY67" s="20">
        <f t="shared" si="37"/>
        <v>0</v>
      </c>
      <c r="CZ67" s="20">
        <f t="shared" si="136"/>
        <v>0</v>
      </c>
      <c r="DA67" s="20">
        <f t="shared" si="136"/>
        <v>0</v>
      </c>
      <c r="DB67" s="20">
        <f t="shared" si="39"/>
        <v>0</v>
      </c>
      <c r="DC67" s="20">
        <f t="shared" si="137"/>
        <v>0</v>
      </c>
      <c r="DD67" s="20">
        <f t="shared" si="137"/>
        <v>0</v>
      </c>
      <c r="DE67" s="20">
        <f t="shared" si="41"/>
        <v>0</v>
      </c>
      <c r="DF67" s="19"/>
      <c r="DG67" s="19"/>
      <c r="DH67" s="20">
        <f t="shared" si="42"/>
        <v>0</v>
      </c>
      <c r="DI67" s="19"/>
      <c r="DJ67" s="19"/>
      <c r="DK67" s="20">
        <f t="shared" si="43"/>
        <v>0</v>
      </c>
      <c r="DL67" s="20">
        <f t="shared" si="138"/>
        <v>0</v>
      </c>
      <c r="DM67" s="20">
        <f t="shared" si="138"/>
        <v>0</v>
      </c>
      <c r="DN67" s="20">
        <f t="shared" si="45"/>
        <v>0</v>
      </c>
      <c r="DO67" s="19"/>
      <c r="DP67" s="19"/>
      <c r="DQ67" s="20">
        <f t="shared" si="46"/>
        <v>0</v>
      </c>
      <c r="DR67" s="19"/>
      <c r="DS67" s="19"/>
      <c r="DT67" s="20">
        <f t="shared" si="47"/>
        <v>0</v>
      </c>
      <c r="DU67" s="20">
        <f t="shared" si="139"/>
        <v>0</v>
      </c>
      <c r="DV67" s="20">
        <f t="shared" si="139"/>
        <v>0</v>
      </c>
      <c r="DW67" s="20">
        <f t="shared" si="49"/>
        <v>0</v>
      </c>
      <c r="DX67" s="20">
        <f t="shared" si="140"/>
        <v>0</v>
      </c>
      <c r="DY67" s="20">
        <f t="shared" si="140"/>
        <v>0</v>
      </c>
      <c r="DZ67" s="20">
        <f t="shared" si="51"/>
        <v>0</v>
      </c>
      <c r="EA67" s="19"/>
      <c r="EB67" s="19"/>
      <c r="EC67" s="20">
        <f t="shared" si="52"/>
        <v>0</v>
      </c>
      <c r="ED67" s="19"/>
      <c r="EE67" s="19"/>
      <c r="EF67" s="20">
        <f t="shared" si="53"/>
        <v>0</v>
      </c>
      <c r="EG67" s="19"/>
      <c r="EH67" s="19"/>
      <c r="EI67" s="20">
        <f t="shared" si="54"/>
        <v>0</v>
      </c>
      <c r="EJ67" s="19"/>
      <c r="EK67" s="19"/>
      <c r="EL67" s="20">
        <f t="shared" si="55"/>
        <v>0</v>
      </c>
      <c r="EM67" s="20">
        <f t="shared" si="141"/>
        <v>0</v>
      </c>
      <c r="EN67" s="20">
        <f t="shared" si="141"/>
        <v>0</v>
      </c>
      <c r="EO67" s="20">
        <f t="shared" si="57"/>
        <v>0</v>
      </c>
      <c r="EP67" s="19"/>
      <c r="EQ67" s="19"/>
      <c r="ER67" s="20">
        <f t="shared" si="58"/>
        <v>0</v>
      </c>
      <c r="ES67" s="19"/>
      <c r="ET67" s="19"/>
      <c r="EU67" s="20">
        <f t="shared" si="59"/>
        <v>0</v>
      </c>
      <c r="EV67" s="19"/>
      <c r="EW67" s="19"/>
      <c r="EX67" s="20">
        <f t="shared" si="60"/>
        <v>0</v>
      </c>
      <c r="EY67" s="19"/>
      <c r="EZ67" s="19"/>
      <c r="FA67" s="20">
        <f t="shared" si="61"/>
        <v>0</v>
      </c>
      <c r="FB67" s="20">
        <f t="shared" si="142"/>
        <v>0</v>
      </c>
      <c r="FC67" s="20">
        <f t="shared" si="142"/>
        <v>0</v>
      </c>
      <c r="FD67" s="20">
        <f t="shared" si="63"/>
        <v>0</v>
      </c>
      <c r="FE67" s="19"/>
      <c r="FF67" s="19"/>
      <c r="FG67" s="20">
        <f t="shared" si="64"/>
        <v>0</v>
      </c>
      <c r="FH67" s="19"/>
      <c r="FI67" s="19"/>
      <c r="FJ67" s="20">
        <f t="shared" si="65"/>
        <v>0</v>
      </c>
      <c r="FK67" s="19"/>
      <c r="FL67" s="19"/>
      <c r="FM67" s="20">
        <f t="shared" si="66"/>
        <v>0</v>
      </c>
      <c r="FN67" s="20">
        <f t="shared" si="143"/>
        <v>0</v>
      </c>
      <c r="FO67" s="20">
        <f t="shared" si="143"/>
        <v>0</v>
      </c>
      <c r="FP67" s="20">
        <f t="shared" si="68"/>
        <v>0</v>
      </c>
      <c r="FQ67" s="19"/>
      <c r="FR67" s="19"/>
      <c r="FS67" s="20">
        <f t="shared" si="69"/>
        <v>0</v>
      </c>
      <c r="FT67" s="19"/>
      <c r="FU67" s="19"/>
      <c r="FV67" s="20">
        <f t="shared" si="70"/>
        <v>0</v>
      </c>
      <c r="FW67" s="19"/>
      <c r="FX67" s="19"/>
      <c r="FY67" s="20">
        <f t="shared" si="71"/>
        <v>0</v>
      </c>
      <c r="FZ67" s="20">
        <f t="shared" si="144"/>
        <v>0</v>
      </c>
      <c r="GA67" s="20">
        <f t="shared" si="144"/>
        <v>0</v>
      </c>
      <c r="GB67" s="20">
        <f t="shared" si="73"/>
        <v>0</v>
      </c>
      <c r="GC67" s="19"/>
      <c r="GD67" s="19"/>
      <c r="GE67" s="20">
        <f t="shared" si="74"/>
        <v>0</v>
      </c>
      <c r="GF67" s="19"/>
      <c r="GG67" s="19"/>
      <c r="GH67" s="20">
        <f t="shared" si="75"/>
        <v>0</v>
      </c>
      <c r="GI67" s="19"/>
      <c r="GJ67" s="19"/>
      <c r="GK67" s="20">
        <f t="shared" si="76"/>
        <v>0</v>
      </c>
      <c r="GL67" s="19"/>
      <c r="GM67" s="19"/>
      <c r="GN67" s="20">
        <f t="shared" si="77"/>
        <v>0</v>
      </c>
      <c r="GO67" s="20">
        <f t="shared" si="145"/>
        <v>0</v>
      </c>
      <c r="GP67" s="20">
        <f t="shared" si="145"/>
        <v>0</v>
      </c>
      <c r="GQ67" s="20">
        <f t="shared" si="79"/>
        <v>0</v>
      </c>
      <c r="GR67" s="19"/>
      <c r="GS67" s="19"/>
      <c r="GT67" s="20">
        <f t="shared" si="80"/>
        <v>0</v>
      </c>
      <c r="GU67" s="19"/>
      <c r="GV67" s="19"/>
      <c r="GW67" s="20">
        <f t="shared" si="81"/>
        <v>0</v>
      </c>
      <c r="GX67" s="20">
        <f t="shared" si="146"/>
        <v>0</v>
      </c>
      <c r="GY67" s="20">
        <f t="shared" si="146"/>
        <v>0</v>
      </c>
      <c r="GZ67" s="20">
        <f t="shared" si="83"/>
        <v>0</v>
      </c>
      <c r="HA67" s="19"/>
      <c r="HB67" s="19"/>
      <c r="HC67" s="20">
        <f t="shared" si="84"/>
        <v>0</v>
      </c>
      <c r="HD67" s="19"/>
      <c r="HE67" s="19"/>
      <c r="HF67" s="20">
        <f t="shared" si="85"/>
        <v>0</v>
      </c>
      <c r="HG67" s="19"/>
      <c r="HH67" s="19"/>
      <c r="HI67" s="20">
        <f t="shared" si="86"/>
        <v>0</v>
      </c>
      <c r="HJ67" s="19"/>
      <c r="HK67" s="19"/>
      <c r="HL67" s="20">
        <f t="shared" si="87"/>
        <v>0</v>
      </c>
      <c r="HM67" s="20">
        <f t="shared" si="147"/>
        <v>0</v>
      </c>
      <c r="HN67" s="20">
        <f t="shared" si="147"/>
        <v>0</v>
      </c>
      <c r="HO67" s="20">
        <f t="shared" si="89"/>
        <v>0</v>
      </c>
      <c r="HP67" s="19"/>
      <c r="HQ67" s="19"/>
      <c r="HR67" s="20">
        <f t="shared" si="90"/>
        <v>0</v>
      </c>
      <c r="HS67" s="19"/>
      <c r="HT67" s="19"/>
      <c r="HU67" s="20">
        <f t="shared" si="91"/>
        <v>0</v>
      </c>
      <c r="HV67" s="19"/>
      <c r="HW67" s="19"/>
      <c r="HX67" s="20">
        <f t="shared" si="92"/>
        <v>0</v>
      </c>
      <c r="HY67" s="19"/>
      <c r="HZ67" s="19"/>
      <c r="IA67" s="20">
        <f t="shared" si="93"/>
        <v>0</v>
      </c>
      <c r="IB67" s="20">
        <f t="shared" si="148"/>
        <v>0</v>
      </c>
      <c r="IC67" s="20">
        <f t="shared" si="148"/>
        <v>0</v>
      </c>
      <c r="ID67" s="20">
        <f t="shared" si="95"/>
        <v>0</v>
      </c>
      <c r="IE67" s="20">
        <f t="shared" si="149"/>
        <v>0</v>
      </c>
      <c r="IF67" s="20">
        <f t="shared" si="149"/>
        <v>0</v>
      </c>
      <c r="IG67" s="20">
        <f t="shared" si="97"/>
        <v>0</v>
      </c>
      <c r="IH67" s="19"/>
      <c r="II67" s="19"/>
      <c r="IJ67" s="20">
        <f t="shared" si="98"/>
        <v>0</v>
      </c>
      <c r="IK67" s="19"/>
      <c r="IL67" s="19"/>
      <c r="IM67" s="20">
        <f t="shared" si="99"/>
        <v>0</v>
      </c>
      <c r="IN67" s="19"/>
      <c r="IO67" s="19"/>
      <c r="IP67" s="20">
        <f t="shared" si="100"/>
        <v>0</v>
      </c>
      <c r="IQ67" s="20">
        <f t="shared" si="150"/>
        <v>0</v>
      </c>
      <c r="IR67" s="20">
        <f t="shared" si="150"/>
        <v>0</v>
      </c>
      <c r="IS67" s="20">
        <f t="shared" si="102"/>
        <v>0</v>
      </c>
      <c r="IT67" s="20">
        <f t="shared" si="151"/>
        <v>0</v>
      </c>
      <c r="IU67" s="20">
        <f t="shared" si="151"/>
        <v>0</v>
      </c>
      <c r="IV67" s="20">
        <f t="shared" si="104"/>
        <v>0</v>
      </c>
      <c r="IW67" s="20">
        <f>0</f>
        <v>0</v>
      </c>
      <c r="IX67" s="20">
        <f>0</f>
        <v>0</v>
      </c>
      <c r="IY67" s="20">
        <f t="shared" si="105"/>
        <v>0</v>
      </c>
      <c r="IZ67" s="19"/>
      <c r="JA67" s="19"/>
      <c r="JB67" s="20">
        <f t="shared" si="106"/>
        <v>0</v>
      </c>
      <c r="JC67" s="19"/>
      <c r="JD67" s="19"/>
      <c r="JE67" s="20">
        <f t="shared" si="107"/>
        <v>0</v>
      </c>
      <c r="JF67" s="20">
        <f t="shared" si="152"/>
        <v>0</v>
      </c>
      <c r="JG67" s="20">
        <f t="shared" si="152"/>
        <v>0</v>
      </c>
      <c r="JH67" s="20">
        <f t="shared" si="109"/>
        <v>0</v>
      </c>
      <c r="JI67" s="19"/>
      <c r="JJ67" s="19"/>
      <c r="JK67" s="20">
        <f t="shared" si="110"/>
        <v>0</v>
      </c>
      <c r="JL67" s="19"/>
      <c r="JM67" s="19"/>
      <c r="JN67" s="20">
        <f t="shared" si="111"/>
        <v>0</v>
      </c>
      <c r="JO67" s="19"/>
      <c r="JP67" s="19"/>
      <c r="JQ67" s="20">
        <f t="shared" si="112"/>
        <v>0</v>
      </c>
      <c r="JR67" s="20">
        <f t="shared" si="153"/>
        <v>0</v>
      </c>
      <c r="JS67" s="20">
        <f t="shared" si="153"/>
        <v>0</v>
      </c>
      <c r="JT67" s="20">
        <f t="shared" si="114"/>
        <v>0</v>
      </c>
      <c r="JU67" s="19"/>
      <c r="JV67" s="19"/>
      <c r="JW67" s="20">
        <f t="shared" si="115"/>
        <v>0</v>
      </c>
      <c r="JX67" s="19"/>
      <c r="JY67" s="19"/>
      <c r="JZ67" s="20">
        <f t="shared" si="116"/>
        <v>0</v>
      </c>
      <c r="KA67" s="20">
        <f t="shared" si="154"/>
        <v>0</v>
      </c>
      <c r="KB67" s="20">
        <f t="shared" si="154"/>
        <v>0</v>
      </c>
      <c r="KC67" s="20">
        <f t="shared" si="118"/>
        <v>0</v>
      </c>
      <c r="KD67" s="19"/>
      <c r="KE67" s="19"/>
      <c r="KF67" s="20">
        <f t="shared" si="119"/>
        <v>0</v>
      </c>
      <c r="KG67" s="19"/>
      <c r="KH67" s="19"/>
      <c r="KI67" s="20">
        <f t="shared" si="120"/>
        <v>0</v>
      </c>
      <c r="KJ67" s="19"/>
      <c r="KK67" s="19"/>
      <c r="KL67" s="20">
        <f t="shared" si="121"/>
        <v>0</v>
      </c>
      <c r="KM67" s="19"/>
      <c r="KN67" s="19"/>
      <c r="KO67" s="20">
        <f t="shared" si="122"/>
        <v>0</v>
      </c>
      <c r="KP67" s="19"/>
      <c r="KQ67" s="19"/>
      <c r="KR67" s="20">
        <f t="shared" si="123"/>
        <v>0</v>
      </c>
      <c r="KS67" s="20">
        <f t="shared" si="155"/>
        <v>0</v>
      </c>
      <c r="KT67" s="20">
        <f t="shared" si="155"/>
        <v>0</v>
      </c>
      <c r="KU67" s="20">
        <f t="shared" si="125"/>
        <v>0</v>
      </c>
      <c r="KV67" s="20">
        <f t="shared" si="156"/>
        <v>0</v>
      </c>
      <c r="KW67" s="20">
        <f t="shared" si="156"/>
        <v>0</v>
      </c>
      <c r="KX67" s="20">
        <f t="shared" si="127"/>
        <v>0</v>
      </c>
      <c r="KY67" s="19"/>
      <c r="KZ67" s="19"/>
      <c r="LA67" s="20">
        <f t="shared" si="128"/>
        <v>0</v>
      </c>
      <c r="LB67" s="19"/>
      <c r="LC67" s="19"/>
      <c r="LD67" s="20">
        <f t="shared" si="129"/>
        <v>0</v>
      </c>
      <c r="LE67" s="20">
        <f t="shared" si="157"/>
        <v>0</v>
      </c>
      <c r="LF67" s="20">
        <f t="shared" si="157"/>
        <v>0</v>
      </c>
      <c r="LG67" s="20">
        <f t="shared" si="131"/>
        <v>0</v>
      </c>
    </row>
    <row r="68" spans="1:319" x14ac:dyDescent="0.3">
      <c r="A68" s="27" t="s">
        <v>174</v>
      </c>
      <c r="B68" s="22">
        <f>((B65)+(B66))+(B67)</f>
        <v>0</v>
      </c>
      <c r="C68" s="22">
        <f>((C65)+(C66))+(C67)</f>
        <v>0</v>
      </c>
      <c r="D68" s="22">
        <f t="shared" si="0"/>
        <v>0</v>
      </c>
      <c r="E68" s="22">
        <f>((E65)+(E66))+(E67)</f>
        <v>0</v>
      </c>
      <c r="F68" s="22">
        <f>((F65)+(F66))+(F67)</f>
        <v>0</v>
      </c>
      <c r="G68" s="22">
        <f t="shared" si="1"/>
        <v>0</v>
      </c>
      <c r="H68" s="22">
        <f>((H65)+(H66))+(H67)</f>
        <v>0</v>
      </c>
      <c r="I68" s="22">
        <f>((I65)+(I66))+(I67)</f>
        <v>0</v>
      </c>
      <c r="J68" s="22">
        <f t="shared" si="2"/>
        <v>0</v>
      </c>
      <c r="K68" s="22">
        <f>((K65)+(K66))+(K67)</f>
        <v>0</v>
      </c>
      <c r="L68" s="22">
        <f>((L65)+(L66))+(L67)</f>
        <v>0</v>
      </c>
      <c r="M68" s="22">
        <f t="shared" si="3"/>
        <v>0</v>
      </c>
      <c r="N68" s="22">
        <f>((N65)+(N66))+(N67)</f>
        <v>0</v>
      </c>
      <c r="O68" s="22">
        <f>((O65)+(O66))+(O67)</f>
        <v>0</v>
      </c>
      <c r="P68" s="22">
        <f t="shared" si="4"/>
        <v>0</v>
      </c>
      <c r="Q68" s="22">
        <f>((Q65)+(Q66))+(Q67)</f>
        <v>0</v>
      </c>
      <c r="R68" s="22">
        <f>((R65)+(R66))+(R67)</f>
        <v>0</v>
      </c>
      <c r="S68" s="22">
        <f t="shared" si="5"/>
        <v>0</v>
      </c>
      <c r="T68" s="22">
        <f>((T65)+(T66))+(T67)</f>
        <v>0</v>
      </c>
      <c r="U68" s="22">
        <f>((U65)+(U66))+(U67)</f>
        <v>0</v>
      </c>
      <c r="V68" s="22">
        <f t="shared" si="6"/>
        <v>0</v>
      </c>
      <c r="W68" s="22">
        <f>((W65)+(W66))+(W67)</f>
        <v>0</v>
      </c>
      <c r="X68" s="22">
        <f>((X65)+(X66))+(X67)</f>
        <v>0</v>
      </c>
      <c r="Y68" s="22">
        <f t="shared" si="7"/>
        <v>0</v>
      </c>
      <c r="Z68" s="22">
        <f>((Z65)+(Z66))+(Z67)</f>
        <v>0</v>
      </c>
      <c r="AA68" s="22">
        <f>((AA65)+(AA66))+(AA67)</f>
        <v>0</v>
      </c>
      <c r="AB68" s="22">
        <f t="shared" si="8"/>
        <v>0</v>
      </c>
      <c r="AC68" s="22">
        <f>((AC65)+(AC66))+(AC67)</f>
        <v>0</v>
      </c>
      <c r="AD68" s="22">
        <f>((AD65)+(AD66))+(AD67)</f>
        <v>0</v>
      </c>
      <c r="AE68" s="22">
        <f t="shared" si="9"/>
        <v>0</v>
      </c>
      <c r="AF68" s="22">
        <f>((AF65)+(AF66))+(AF67)</f>
        <v>0</v>
      </c>
      <c r="AG68" s="22">
        <f>((AG65)+(AG66))+(AG67)</f>
        <v>0</v>
      </c>
      <c r="AH68" s="22">
        <f t="shared" si="10"/>
        <v>0</v>
      </c>
      <c r="AI68" s="22">
        <f>((AI65)+(AI66))+(AI67)</f>
        <v>0</v>
      </c>
      <c r="AJ68" s="22">
        <f>((AJ65)+(AJ66))+(AJ67)</f>
        <v>0</v>
      </c>
      <c r="AK68" s="22">
        <f t="shared" si="11"/>
        <v>0</v>
      </c>
      <c r="AL68" s="22">
        <f t="shared" si="132"/>
        <v>0</v>
      </c>
      <c r="AM68" s="22">
        <f t="shared" si="132"/>
        <v>0</v>
      </c>
      <c r="AN68" s="22">
        <f t="shared" si="13"/>
        <v>0</v>
      </c>
      <c r="AO68" s="22">
        <f>((AO65)+(AO66))+(AO67)</f>
        <v>0</v>
      </c>
      <c r="AP68" s="22">
        <f>((AP65)+(AP66))+(AP67)</f>
        <v>0</v>
      </c>
      <c r="AQ68" s="22">
        <f t="shared" si="14"/>
        <v>0</v>
      </c>
      <c r="AR68" s="22">
        <f>((AR65)+(AR66))+(AR67)</f>
        <v>0</v>
      </c>
      <c r="AS68" s="22">
        <f>((AS65)+(AS66))+(AS67)</f>
        <v>0</v>
      </c>
      <c r="AT68" s="22">
        <f t="shared" si="15"/>
        <v>0</v>
      </c>
      <c r="AU68" s="22">
        <f>((AU65)+(AU66))+(AU67)</f>
        <v>0</v>
      </c>
      <c r="AV68" s="22">
        <f>((AV65)+(AV66))+(AV67)</f>
        <v>0</v>
      </c>
      <c r="AW68" s="22">
        <f t="shared" si="16"/>
        <v>0</v>
      </c>
      <c r="AX68" s="22">
        <f>((AX65)+(AX66))+(AX67)</f>
        <v>0</v>
      </c>
      <c r="AY68" s="22">
        <f>((AY65)+(AY66))+(AY67)</f>
        <v>0</v>
      </c>
      <c r="AZ68" s="22">
        <f t="shared" si="17"/>
        <v>0</v>
      </c>
      <c r="BA68" s="22">
        <f>((BA65)+(BA66))+(BA67)</f>
        <v>0</v>
      </c>
      <c r="BB68" s="22">
        <f>((BB65)+(BB66))+(BB67)</f>
        <v>0</v>
      </c>
      <c r="BC68" s="22">
        <f t="shared" si="18"/>
        <v>0</v>
      </c>
      <c r="BD68" s="22">
        <f>((BD65)+(BD66))+(BD67)</f>
        <v>0</v>
      </c>
      <c r="BE68" s="22">
        <f>((BE65)+(BE66))+(BE67)</f>
        <v>0</v>
      </c>
      <c r="BF68" s="22">
        <f t="shared" si="19"/>
        <v>0</v>
      </c>
      <c r="BG68" s="22">
        <f t="shared" si="133"/>
        <v>0</v>
      </c>
      <c r="BH68" s="22">
        <f t="shared" si="133"/>
        <v>0</v>
      </c>
      <c r="BI68" s="22">
        <f t="shared" si="21"/>
        <v>0</v>
      </c>
      <c r="BJ68" s="22">
        <f>((BJ65)+(BJ66))+(BJ67)</f>
        <v>0</v>
      </c>
      <c r="BK68" s="22">
        <f>((BK65)+(BK66))+(BK67)</f>
        <v>0</v>
      </c>
      <c r="BL68" s="22">
        <f t="shared" si="22"/>
        <v>0</v>
      </c>
      <c r="BM68" s="22">
        <f>((BM65)+(BM66))+(BM67)</f>
        <v>0</v>
      </c>
      <c r="BN68" s="22">
        <f>((BN65)+(BN66))+(BN67)</f>
        <v>0</v>
      </c>
      <c r="BO68" s="22">
        <f t="shared" si="23"/>
        <v>0</v>
      </c>
      <c r="BP68" s="22">
        <f>((BP65)+(BP66))+(BP67)</f>
        <v>0</v>
      </c>
      <c r="BQ68" s="22">
        <f>((BQ65)+(BQ66))+(BQ67)</f>
        <v>0</v>
      </c>
      <c r="BR68" s="22">
        <f t="shared" si="24"/>
        <v>0</v>
      </c>
      <c r="BS68" s="22">
        <f>((BS65)+(BS66))+(BS67)</f>
        <v>0</v>
      </c>
      <c r="BT68" s="22">
        <f>((BT65)+(BT66))+(BT67)</f>
        <v>0</v>
      </c>
      <c r="BU68" s="22">
        <f t="shared" si="25"/>
        <v>0</v>
      </c>
      <c r="BV68" s="22">
        <f>((BV65)+(BV66))+(BV67)</f>
        <v>0</v>
      </c>
      <c r="BW68" s="22">
        <f>((BW65)+(BW66))+(BW67)</f>
        <v>0</v>
      </c>
      <c r="BX68" s="22">
        <f t="shared" si="26"/>
        <v>0</v>
      </c>
      <c r="BY68" s="22">
        <f>((BY65)+(BY66))+(BY67)</f>
        <v>0</v>
      </c>
      <c r="BZ68" s="22">
        <f>((BZ65)+(BZ66))+(BZ67)</f>
        <v>0</v>
      </c>
      <c r="CA68" s="22">
        <f t="shared" si="27"/>
        <v>0</v>
      </c>
      <c r="CB68" s="22">
        <f t="shared" si="134"/>
        <v>0</v>
      </c>
      <c r="CC68" s="22">
        <f t="shared" si="134"/>
        <v>0</v>
      </c>
      <c r="CD68" s="22">
        <f t="shared" si="29"/>
        <v>0</v>
      </c>
      <c r="CE68" s="22">
        <f>((CE65)+(CE66))+(CE67)</f>
        <v>0</v>
      </c>
      <c r="CF68" s="22">
        <f>((CF65)+(CF66))+(CF67)</f>
        <v>0</v>
      </c>
      <c r="CG68" s="22">
        <f t="shared" si="30"/>
        <v>0</v>
      </c>
      <c r="CH68" s="22">
        <f>((CH65)+(CH66))+(CH67)</f>
        <v>0</v>
      </c>
      <c r="CI68" s="22">
        <f>((CI65)+(CI66))+(CI67)</f>
        <v>0</v>
      </c>
      <c r="CJ68" s="22">
        <f t="shared" si="31"/>
        <v>0</v>
      </c>
      <c r="CK68" s="22">
        <f>((CK65)+(CK66))+(CK67)</f>
        <v>0</v>
      </c>
      <c r="CL68" s="22">
        <f>((CL65)+(CL66))+(CL67)</f>
        <v>0</v>
      </c>
      <c r="CM68" s="22">
        <f t="shared" si="32"/>
        <v>0</v>
      </c>
      <c r="CN68" s="22">
        <f t="shared" si="135"/>
        <v>0</v>
      </c>
      <c r="CO68" s="22">
        <f t="shared" si="135"/>
        <v>0</v>
      </c>
      <c r="CP68" s="22">
        <f t="shared" si="34"/>
        <v>0</v>
      </c>
      <c r="CQ68" s="22">
        <f>((CQ65)+(CQ66))+(CQ67)</f>
        <v>0</v>
      </c>
      <c r="CR68" s="22">
        <f>((CR65)+(CR66))+(CR67)</f>
        <v>0</v>
      </c>
      <c r="CS68" s="22">
        <f t="shared" si="35"/>
        <v>0</v>
      </c>
      <c r="CT68" s="22">
        <f>((CT65)+(CT66))+(CT67)</f>
        <v>0</v>
      </c>
      <c r="CU68" s="22">
        <f>((CU65)+(CU66))+(CU67)</f>
        <v>0</v>
      </c>
      <c r="CV68" s="22">
        <f t="shared" si="36"/>
        <v>0</v>
      </c>
      <c r="CW68" s="22">
        <f>((CW65)+(CW66))+(CW67)</f>
        <v>0</v>
      </c>
      <c r="CX68" s="22">
        <f>((CX65)+(CX66))+(CX67)</f>
        <v>0</v>
      </c>
      <c r="CY68" s="22">
        <f t="shared" si="37"/>
        <v>0</v>
      </c>
      <c r="CZ68" s="22">
        <f t="shared" si="136"/>
        <v>0</v>
      </c>
      <c r="DA68" s="22">
        <f t="shared" si="136"/>
        <v>0</v>
      </c>
      <c r="DB68" s="22">
        <f t="shared" si="39"/>
        <v>0</v>
      </c>
      <c r="DC68" s="22">
        <f t="shared" si="137"/>
        <v>0</v>
      </c>
      <c r="DD68" s="22">
        <f t="shared" si="137"/>
        <v>0</v>
      </c>
      <c r="DE68" s="22">
        <f t="shared" si="41"/>
        <v>0</v>
      </c>
      <c r="DF68" s="22">
        <f>((DF65)+(DF66))+(DF67)</f>
        <v>0</v>
      </c>
      <c r="DG68" s="22">
        <f>((DG65)+(DG66))+(DG67)</f>
        <v>0</v>
      </c>
      <c r="DH68" s="22">
        <f t="shared" si="42"/>
        <v>0</v>
      </c>
      <c r="DI68" s="22">
        <f>((DI65)+(DI66))+(DI67)</f>
        <v>0</v>
      </c>
      <c r="DJ68" s="22">
        <f>((DJ65)+(DJ66))+(DJ67)</f>
        <v>0</v>
      </c>
      <c r="DK68" s="22">
        <f t="shared" si="43"/>
        <v>0</v>
      </c>
      <c r="DL68" s="22">
        <f t="shared" si="138"/>
        <v>0</v>
      </c>
      <c r="DM68" s="22">
        <f t="shared" si="138"/>
        <v>0</v>
      </c>
      <c r="DN68" s="22">
        <f t="shared" si="45"/>
        <v>0</v>
      </c>
      <c r="DO68" s="22">
        <f>((DO65)+(DO66))+(DO67)</f>
        <v>0</v>
      </c>
      <c r="DP68" s="22">
        <f>((DP65)+(DP66))+(DP67)</f>
        <v>0</v>
      </c>
      <c r="DQ68" s="22">
        <f t="shared" si="46"/>
        <v>0</v>
      </c>
      <c r="DR68" s="22">
        <f>((DR65)+(DR66))+(DR67)</f>
        <v>0</v>
      </c>
      <c r="DS68" s="22">
        <f>((DS65)+(DS66))+(DS67)</f>
        <v>0</v>
      </c>
      <c r="DT68" s="22">
        <f t="shared" si="47"/>
        <v>0</v>
      </c>
      <c r="DU68" s="22">
        <f t="shared" si="139"/>
        <v>0</v>
      </c>
      <c r="DV68" s="22">
        <f t="shared" si="139"/>
        <v>0</v>
      </c>
      <c r="DW68" s="22">
        <f t="shared" si="49"/>
        <v>0</v>
      </c>
      <c r="DX68" s="22">
        <f t="shared" si="140"/>
        <v>0</v>
      </c>
      <c r="DY68" s="22">
        <f t="shared" si="140"/>
        <v>0</v>
      </c>
      <c r="DZ68" s="22">
        <f t="shared" si="51"/>
        <v>0</v>
      </c>
      <c r="EA68" s="22">
        <f>((EA65)+(EA66))+(EA67)</f>
        <v>0</v>
      </c>
      <c r="EB68" s="22">
        <f>((EB65)+(EB66))+(EB67)</f>
        <v>0</v>
      </c>
      <c r="EC68" s="22">
        <f t="shared" si="52"/>
        <v>0</v>
      </c>
      <c r="ED68" s="22">
        <f>((ED65)+(ED66))+(ED67)</f>
        <v>0</v>
      </c>
      <c r="EE68" s="22">
        <f>((EE65)+(EE66))+(EE67)</f>
        <v>0</v>
      </c>
      <c r="EF68" s="22">
        <f t="shared" si="53"/>
        <v>0</v>
      </c>
      <c r="EG68" s="22">
        <f>((EG65)+(EG66))+(EG67)</f>
        <v>0</v>
      </c>
      <c r="EH68" s="22">
        <f>((EH65)+(EH66))+(EH67)</f>
        <v>0</v>
      </c>
      <c r="EI68" s="22">
        <f t="shared" si="54"/>
        <v>0</v>
      </c>
      <c r="EJ68" s="22">
        <f>((EJ65)+(EJ66))+(EJ67)</f>
        <v>0</v>
      </c>
      <c r="EK68" s="22">
        <f>((EK65)+(EK66))+(EK67)</f>
        <v>0</v>
      </c>
      <c r="EL68" s="22">
        <f t="shared" si="55"/>
        <v>0</v>
      </c>
      <c r="EM68" s="22">
        <f t="shared" si="141"/>
        <v>0</v>
      </c>
      <c r="EN68" s="22">
        <f t="shared" si="141"/>
        <v>0</v>
      </c>
      <c r="EO68" s="22">
        <f t="shared" si="57"/>
        <v>0</v>
      </c>
      <c r="EP68" s="22">
        <f>((EP65)+(EP66))+(EP67)</f>
        <v>0</v>
      </c>
      <c r="EQ68" s="22">
        <f>((EQ65)+(EQ66))+(EQ67)</f>
        <v>0</v>
      </c>
      <c r="ER68" s="22">
        <f t="shared" si="58"/>
        <v>0</v>
      </c>
      <c r="ES68" s="22">
        <f>((ES65)+(ES66))+(ES67)</f>
        <v>0</v>
      </c>
      <c r="ET68" s="22">
        <f>((ET65)+(ET66))+(ET67)</f>
        <v>0</v>
      </c>
      <c r="EU68" s="22">
        <f t="shared" si="59"/>
        <v>0</v>
      </c>
      <c r="EV68" s="22">
        <f>((EV65)+(EV66))+(EV67)</f>
        <v>0</v>
      </c>
      <c r="EW68" s="22">
        <f>((EW65)+(EW66))+(EW67)</f>
        <v>0</v>
      </c>
      <c r="EX68" s="22">
        <f t="shared" si="60"/>
        <v>0</v>
      </c>
      <c r="EY68" s="22">
        <f>((EY65)+(EY66))+(EY67)</f>
        <v>0</v>
      </c>
      <c r="EZ68" s="22">
        <f>((EZ65)+(EZ66))+(EZ67)</f>
        <v>0</v>
      </c>
      <c r="FA68" s="22">
        <f t="shared" si="61"/>
        <v>0</v>
      </c>
      <c r="FB68" s="22">
        <f t="shared" si="142"/>
        <v>0</v>
      </c>
      <c r="FC68" s="22">
        <f t="shared" si="142"/>
        <v>0</v>
      </c>
      <c r="FD68" s="22">
        <f t="shared" si="63"/>
        <v>0</v>
      </c>
      <c r="FE68" s="22">
        <f>((FE65)+(FE66))+(FE67)</f>
        <v>0</v>
      </c>
      <c r="FF68" s="22">
        <f>((FF65)+(FF66))+(FF67)</f>
        <v>0</v>
      </c>
      <c r="FG68" s="22">
        <f t="shared" si="64"/>
        <v>0</v>
      </c>
      <c r="FH68" s="22">
        <f>((FH65)+(FH66))+(FH67)</f>
        <v>0</v>
      </c>
      <c r="FI68" s="22">
        <f>((FI65)+(FI66))+(FI67)</f>
        <v>0</v>
      </c>
      <c r="FJ68" s="22">
        <f t="shared" si="65"/>
        <v>0</v>
      </c>
      <c r="FK68" s="22">
        <f>((FK65)+(FK66))+(FK67)</f>
        <v>0</v>
      </c>
      <c r="FL68" s="22">
        <f>((FL65)+(FL66))+(FL67)</f>
        <v>0</v>
      </c>
      <c r="FM68" s="22">
        <f t="shared" si="66"/>
        <v>0</v>
      </c>
      <c r="FN68" s="22">
        <f t="shared" si="143"/>
        <v>0</v>
      </c>
      <c r="FO68" s="22">
        <f t="shared" si="143"/>
        <v>0</v>
      </c>
      <c r="FP68" s="22">
        <f t="shared" si="68"/>
        <v>0</v>
      </c>
      <c r="FQ68" s="22">
        <f>((FQ65)+(FQ66))+(FQ67)</f>
        <v>0</v>
      </c>
      <c r="FR68" s="22">
        <f>((FR65)+(FR66))+(FR67)</f>
        <v>0</v>
      </c>
      <c r="FS68" s="22">
        <f t="shared" si="69"/>
        <v>0</v>
      </c>
      <c r="FT68" s="22">
        <f>((FT65)+(FT66))+(FT67)</f>
        <v>0</v>
      </c>
      <c r="FU68" s="22">
        <f>((FU65)+(FU66))+(FU67)</f>
        <v>0</v>
      </c>
      <c r="FV68" s="22">
        <f t="shared" si="70"/>
        <v>0</v>
      </c>
      <c r="FW68" s="22">
        <f>((FW65)+(FW66))+(FW67)</f>
        <v>0</v>
      </c>
      <c r="FX68" s="22">
        <f>((FX65)+(FX66))+(FX67)</f>
        <v>0</v>
      </c>
      <c r="FY68" s="22">
        <f t="shared" si="71"/>
        <v>0</v>
      </c>
      <c r="FZ68" s="22">
        <f t="shared" si="144"/>
        <v>0</v>
      </c>
      <c r="GA68" s="22">
        <f t="shared" si="144"/>
        <v>0</v>
      </c>
      <c r="GB68" s="22">
        <f t="shared" si="73"/>
        <v>0</v>
      </c>
      <c r="GC68" s="22">
        <f>((GC65)+(GC66))+(GC67)</f>
        <v>0</v>
      </c>
      <c r="GD68" s="22">
        <f>((GD65)+(GD66))+(GD67)</f>
        <v>0</v>
      </c>
      <c r="GE68" s="22">
        <f t="shared" si="74"/>
        <v>0</v>
      </c>
      <c r="GF68" s="22">
        <f>((GF65)+(GF66))+(GF67)</f>
        <v>0</v>
      </c>
      <c r="GG68" s="22">
        <f>((GG65)+(GG66))+(GG67)</f>
        <v>0</v>
      </c>
      <c r="GH68" s="22">
        <f t="shared" si="75"/>
        <v>0</v>
      </c>
      <c r="GI68" s="22">
        <f>((GI65)+(GI66))+(GI67)</f>
        <v>0</v>
      </c>
      <c r="GJ68" s="22">
        <f>((GJ65)+(GJ66))+(GJ67)</f>
        <v>0</v>
      </c>
      <c r="GK68" s="22">
        <f t="shared" si="76"/>
        <v>0</v>
      </c>
      <c r="GL68" s="22">
        <f>((GL65)+(GL66))+(GL67)</f>
        <v>0</v>
      </c>
      <c r="GM68" s="22">
        <f>((GM65)+(GM66))+(GM67)</f>
        <v>0</v>
      </c>
      <c r="GN68" s="22">
        <f t="shared" si="77"/>
        <v>0</v>
      </c>
      <c r="GO68" s="22">
        <f t="shared" si="145"/>
        <v>0</v>
      </c>
      <c r="GP68" s="22">
        <f t="shared" si="145"/>
        <v>0</v>
      </c>
      <c r="GQ68" s="22">
        <f t="shared" si="79"/>
        <v>0</v>
      </c>
      <c r="GR68" s="22">
        <f>((GR65)+(GR66))+(GR67)</f>
        <v>0</v>
      </c>
      <c r="GS68" s="22">
        <f>((GS65)+(GS66))+(GS67)</f>
        <v>0</v>
      </c>
      <c r="GT68" s="22">
        <f t="shared" si="80"/>
        <v>0</v>
      </c>
      <c r="GU68" s="22">
        <f>((GU65)+(GU66))+(GU67)</f>
        <v>0</v>
      </c>
      <c r="GV68" s="22">
        <f>((GV65)+(GV66))+(GV67)</f>
        <v>0</v>
      </c>
      <c r="GW68" s="22">
        <f t="shared" si="81"/>
        <v>0</v>
      </c>
      <c r="GX68" s="22">
        <f t="shared" si="146"/>
        <v>0</v>
      </c>
      <c r="GY68" s="22">
        <f t="shared" si="146"/>
        <v>0</v>
      </c>
      <c r="GZ68" s="22">
        <f t="shared" si="83"/>
        <v>0</v>
      </c>
      <c r="HA68" s="22">
        <f>((HA65)+(HA66))+(HA67)</f>
        <v>0</v>
      </c>
      <c r="HB68" s="22">
        <f>((HB65)+(HB66))+(HB67)</f>
        <v>0</v>
      </c>
      <c r="HC68" s="22">
        <f t="shared" si="84"/>
        <v>0</v>
      </c>
      <c r="HD68" s="22">
        <f>((HD65)+(HD66))+(HD67)</f>
        <v>0</v>
      </c>
      <c r="HE68" s="22">
        <f>((HE65)+(HE66))+(HE67)</f>
        <v>0</v>
      </c>
      <c r="HF68" s="22">
        <f t="shared" si="85"/>
        <v>0</v>
      </c>
      <c r="HG68" s="22">
        <f>((HG65)+(HG66))+(HG67)</f>
        <v>0</v>
      </c>
      <c r="HH68" s="22">
        <f>((HH65)+(HH66))+(HH67)</f>
        <v>0</v>
      </c>
      <c r="HI68" s="22">
        <f t="shared" si="86"/>
        <v>0</v>
      </c>
      <c r="HJ68" s="22">
        <f>((HJ65)+(HJ66))+(HJ67)</f>
        <v>0</v>
      </c>
      <c r="HK68" s="22">
        <f>((HK65)+(HK66))+(HK67)</f>
        <v>0</v>
      </c>
      <c r="HL68" s="22">
        <f t="shared" si="87"/>
        <v>0</v>
      </c>
      <c r="HM68" s="22">
        <f t="shared" si="147"/>
        <v>0</v>
      </c>
      <c r="HN68" s="22">
        <f t="shared" si="147"/>
        <v>0</v>
      </c>
      <c r="HO68" s="22">
        <f t="shared" si="89"/>
        <v>0</v>
      </c>
      <c r="HP68" s="22">
        <f>((HP65)+(HP66))+(HP67)</f>
        <v>0</v>
      </c>
      <c r="HQ68" s="22">
        <f>((HQ65)+(HQ66))+(HQ67)</f>
        <v>0</v>
      </c>
      <c r="HR68" s="22">
        <f t="shared" si="90"/>
        <v>0</v>
      </c>
      <c r="HS68" s="22">
        <f>((HS65)+(HS66))+(HS67)</f>
        <v>0</v>
      </c>
      <c r="HT68" s="22">
        <f>((HT65)+(HT66))+(HT67)</f>
        <v>0</v>
      </c>
      <c r="HU68" s="22">
        <f t="shared" si="91"/>
        <v>0</v>
      </c>
      <c r="HV68" s="22">
        <f>((HV65)+(HV66))+(HV67)</f>
        <v>0</v>
      </c>
      <c r="HW68" s="22">
        <f>((HW65)+(HW66))+(HW67)</f>
        <v>0</v>
      </c>
      <c r="HX68" s="22">
        <f t="shared" si="92"/>
        <v>0</v>
      </c>
      <c r="HY68" s="22">
        <f>((HY65)+(HY66))+(HY67)</f>
        <v>0</v>
      </c>
      <c r="HZ68" s="22">
        <f>((HZ65)+(HZ66))+(HZ67)</f>
        <v>0</v>
      </c>
      <c r="IA68" s="22">
        <f t="shared" si="93"/>
        <v>0</v>
      </c>
      <c r="IB68" s="22">
        <f t="shared" si="148"/>
        <v>0</v>
      </c>
      <c r="IC68" s="22">
        <f t="shared" si="148"/>
        <v>0</v>
      </c>
      <c r="ID68" s="22">
        <f t="shared" si="95"/>
        <v>0</v>
      </c>
      <c r="IE68" s="22">
        <f t="shared" si="149"/>
        <v>0</v>
      </c>
      <c r="IF68" s="22">
        <f t="shared" si="149"/>
        <v>0</v>
      </c>
      <c r="IG68" s="22">
        <f t="shared" si="97"/>
        <v>0</v>
      </c>
      <c r="IH68" s="22">
        <f>((IH65)+(IH66))+(IH67)</f>
        <v>0</v>
      </c>
      <c r="II68" s="22">
        <f>((II65)+(II66))+(II67)</f>
        <v>0</v>
      </c>
      <c r="IJ68" s="22">
        <f t="shared" si="98"/>
        <v>0</v>
      </c>
      <c r="IK68" s="22">
        <f>((IK65)+(IK66))+(IK67)</f>
        <v>0</v>
      </c>
      <c r="IL68" s="22">
        <f>((IL65)+(IL66))+(IL67)</f>
        <v>0</v>
      </c>
      <c r="IM68" s="22">
        <f t="shared" si="99"/>
        <v>0</v>
      </c>
      <c r="IN68" s="22">
        <f>((IN65)+(IN66))+(IN67)</f>
        <v>0</v>
      </c>
      <c r="IO68" s="22">
        <f>((IO65)+(IO66))+(IO67)</f>
        <v>0</v>
      </c>
      <c r="IP68" s="22">
        <f t="shared" si="100"/>
        <v>0</v>
      </c>
      <c r="IQ68" s="22">
        <f t="shared" si="150"/>
        <v>0</v>
      </c>
      <c r="IR68" s="22">
        <f t="shared" si="150"/>
        <v>0</v>
      </c>
      <c r="IS68" s="22">
        <f t="shared" si="102"/>
        <v>0</v>
      </c>
      <c r="IT68" s="22">
        <f t="shared" si="151"/>
        <v>0</v>
      </c>
      <c r="IU68" s="22">
        <f t="shared" si="151"/>
        <v>0</v>
      </c>
      <c r="IV68" s="22">
        <f t="shared" si="104"/>
        <v>0</v>
      </c>
      <c r="IW68" s="22">
        <f>((IW65)+(IW66))+(IW67)</f>
        <v>0</v>
      </c>
      <c r="IX68" s="22">
        <f>((IX65)+(IX66))+(IX67)</f>
        <v>1400</v>
      </c>
      <c r="IY68" s="22">
        <f t="shared" si="105"/>
        <v>-1400</v>
      </c>
      <c r="IZ68" s="22">
        <f>((IZ65)+(IZ66))+(IZ67)</f>
        <v>0</v>
      </c>
      <c r="JA68" s="22">
        <f>((JA65)+(JA66))+(JA67)</f>
        <v>0</v>
      </c>
      <c r="JB68" s="22">
        <f t="shared" si="106"/>
        <v>0</v>
      </c>
      <c r="JC68" s="22">
        <f>((JC65)+(JC66))+(JC67)</f>
        <v>0</v>
      </c>
      <c r="JD68" s="22">
        <f>((JD65)+(JD66))+(JD67)</f>
        <v>0</v>
      </c>
      <c r="JE68" s="22">
        <f t="shared" si="107"/>
        <v>0</v>
      </c>
      <c r="JF68" s="22">
        <f t="shared" si="152"/>
        <v>0</v>
      </c>
      <c r="JG68" s="22">
        <f t="shared" si="152"/>
        <v>1400</v>
      </c>
      <c r="JH68" s="22">
        <f t="shared" si="109"/>
        <v>-1400</v>
      </c>
      <c r="JI68" s="22">
        <f>((JI65)+(JI66))+(JI67)</f>
        <v>0</v>
      </c>
      <c r="JJ68" s="22">
        <f>((JJ65)+(JJ66))+(JJ67)</f>
        <v>0</v>
      </c>
      <c r="JK68" s="22">
        <f t="shared" si="110"/>
        <v>0</v>
      </c>
      <c r="JL68" s="22">
        <f>((JL65)+(JL66))+(JL67)</f>
        <v>0</v>
      </c>
      <c r="JM68" s="22">
        <f>((JM65)+(JM66))+(JM67)</f>
        <v>0</v>
      </c>
      <c r="JN68" s="22">
        <f t="shared" si="111"/>
        <v>0</v>
      </c>
      <c r="JO68" s="22">
        <f>((JO65)+(JO66))+(JO67)</f>
        <v>0</v>
      </c>
      <c r="JP68" s="22">
        <f>((JP65)+(JP66))+(JP67)</f>
        <v>0</v>
      </c>
      <c r="JQ68" s="22">
        <f t="shared" si="112"/>
        <v>0</v>
      </c>
      <c r="JR68" s="22">
        <f t="shared" si="153"/>
        <v>0</v>
      </c>
      <c r="JS68" s="22">
        <f t="shared" si="153"/>
        <v>0</v>
      </c>
      <c r="JT68" s="22">
        <f t="shared" si="114"/>
        <v>0</v>
      </c>
      <c r="JU68" s="22">
        <f>((JU65)+(JU66))+(JU67)</f>
        <v>0</v>
      </c>
      <c r="JV68" s="22">
        <f>((JV65)+(JV66))+(JV67)</f>
        <v>0</v>
      </c>
      <c r="JW68" s="22">
        <f t="shared" si="115"/>
        <v>0</v>
      </c>
      <c r="JX68" s="22">
        <f>((JX65)+(JX66))+(JX67)</f>
        <v>0</v>
      </c>
      <c r="JY68" s="22">
        <f>((JY65)+(JY66))+(JY67)</f>
        <v>0</v>
      </c>
      <c r="JZ68" s="22">
        <f t="shared" si="116"/>
        <v>0</v>
      </c>
      <c r="KA68" s="22">
        <f t="shared" si="154"/>
        <v>0</v>
      </c>
      <c r="KB68" s="22">
        <f t="shared" si="154"/>
        <v>0</v>
      </c>
      <c r="KC68" s="22">
        <f t="shared" si="118"/>
        <v>0</v>
      </c>
      <c r="KD68" s="22">
        <f>((KD65)+(KD66))+(KD67)</f>
        <v>0</v>
      </c>
      <c r="KE68" s="22">
        <f>((KE65)+(KE66))+(KE67)</f>
        <v>0</v>
      </c>
      <c r="KF68" s="22">
        <f t="shared" si="119"/>
        <v>0</v>
      </c>
      <c r="KG68" s="22">
        <f>((KG65)+(KG66))+(KG67)</f>
        <v>0</v>
      </c>
      <c r="KH68" s="22">
        <f>((KH65)+(KH66))+(KH67)</f>
        <v>0</v>
      </c>
      <c r="KI68" s="22">
        <f t="shared" si="120"/>
        <v>0</v>
      </c>
      <c r="KJ68" s="22">
        <f>((KJ65)+(KJ66))+(KJ67)</f>
        <v>0</v>
      </c>
      <c r="KK68" s="22">
        <f>((KK65)+(KK66))+(KK67)</f>
        <v>0</v>
      </c>
      <c r="KL68" s="22">
        <f t="shared" si="121"/>
        <v>0</v>
      </c>
      <c r="KM68" s="22">
        <f>((KM65)+(KM66))+(KM67)</f>
        <v>0</v>
      </c>
      <c r="KN68" s="22">
        <f>((KN65)+(KN66))+(KN67)</f>
        <v>0</v>
      </c>
      <c r="KO68" s="22">
        <f t="shared" si="122"/>
        <v>0</v>
      </c>
      <c r="KP68" s="22">
        <f>((KP65)+(KP66))+(KP67)</f>
        <v>0</v>
      </c>
      <c r="KQ68" s="22">
        <f>((KQ65)+(KQ66))+(KQ67)</f>
        <v>0</v>
      </c>
      <c r="KR68" s="22">
        <f t="shared" si="123"/>
        <v>0</v>
      </c>
      <c r="KS68" s="22">
        <f t="shared" si="155"/>
        <v>0</v>
      </c>
      <c r="KT68" s="22">
        <f t="shared" si="155"/>
        <v>0</v>
      </c>
      <c r="KU68" s="22">
        <f t="shared" si="125"/>
        <v>0</v>
      </c>
      <c r="KV68" s="22">
        <f t="shared" si="156"/>
        <v>0</v>
      </c>
      <c r="KW68" s="22">
        <f t="shared" si="156"/>
        <v>0</v>
      </c>
      <c r="KX68" s="22">
        <f t="shared" si="127"/>
        <v>0</v>
      </c>
      <c r="KY68" s="22">
        <f>((KY65)+(KY66))+(KY67)</f>
        <v>0</v>
      </c>
      <c r="KZ68" s="22">
        <f>((KZ65)+(KZ66))+(KZ67)</f>
        <v>0</v>
      </c>
      <c r="LA68" s="22">
        <f t="shared" si="128"/>
        <v>0</v>
      </c>
      <c r="LB68" s="22">
        <f>((LB65)+(LB66))+(LB67)</f>
        <v>0</v>
      </c>
      <c r="LC68" s="22">
        <f>((LC65)+(LC66))+(LC67)</f>
        <v>0</v>
      </c>
      <c r="LD68" s="22">
        <f t="shared" si="129"/>
        <v>0</v>
      </c>
      <c r="LE68" s="22">
        <f t="shared" si="157"/>
        <v>0</v>
      </c>
      <c r="LF68" s="22">
        <f t="shared" si="157"/>
        <v>1400</v>
      </c>
      <c r="LG68" s="22">
        <f t="shared" si="131"/>
        <v>-1400</v>
      </c>
    </row>
    <row r="69" spans="1:319" x14ac:dyDescent="0.3">
      <c r="A69" s="27" t="s">
        <v>175</v>
      </c>
      <c r="B69" s="19"/>
      <c r="C69" s="19"/>
      <c r="D69" s="20">
        <f t="shared" si="0"/>
        <v>0</v>
      </c>
      <c r="E69" s="19"/>
      <c r="F69" s="19"/>
      <c r="G69" s="20">
        <f t="shared" si="1"/>
        <v>0</v>
      </c>
      <c r="H69" s="19"/>
      <c r="I69" s="19"/>
      <c r="J69" s="20">
        <f t="shared" si="2"/>
        <v>0</v>
      </c>
      <c r="K69" s="19"/>
      <c r="L69" s="19"/>
      <c r="M69" s="20">
        <f t="shared" si="3"/>
        <v>0</v>
      </c>
      <c r="N69" s="19"/>
      <c r="O69" s="19"/>
      <c r="P69" s="20">
        <f t="shared" si="4"/>
        <v>0</v>
      </c>
      <c r="Q69" s="19"/>
      <c r="R69" s="19"/>
      <c r="S69" s="20">
        <f t="shared" si="5"/>
        <v>0</v>
      </c>
      <c r="T69" s="19"/>
      <c r="U69" s="19"/>
      <c r="V69" s="20">
        <f t="shared" si="6"/>
        <v>0</v>
      </c>
      <c r="W69" s="19"/>
      <c r="X69" s="19"/>
      <c r="Y69" s="20">
        <f t="shared" si="7"/>
        <v>0</v>
      </c>
      <c r="Z69" s="19"/>
      <c r="AA69" s="19"/>
      <c r="AB69" s="20">
        <f t="shared" si="8"/>
        <v>0</v>
      </c>
      <c r="AC69" s="19"/>
      <c r="AD69" s="19"/>
      <c r="AE69" s="20">
        <f t="shared" si="9"/>
        <v>0</v>
      </c>
      <c r="AF69" s="19"/>
      <c r="AG69" s="19"/>
      <c r="AH69" s="20">
        <f t="shared" si="10"/>
        <v>0</v>
      </c>
      <c r="AI69" s="19"/>
      <c r="AJ69" s="19"/>
      <c r="AK69" s="20">
        <f t="shared" si="11"/>
        <v>0</v>
      </c>
      <c r="AL69" s="20">
        <f t="shared" si="132"/>
        <v>0</v>
      </c>
      <c r="AM69" s="20">
        <f t="shared" si="132"/>
        <v>0</v>
      </c>
      <c r="AN69" s="20">
        <f t="shared" si="13"/>
        <v>0</v>
      </c>
      <c r="AO69" s="19"/>
      <c r="AP69" s="19"/>
      <c r="AQ69" s="20">
        <f t="shared" si="14"/>
        <v>0</v>
      </c>
      <c r="AR69" s="19"/>
      <c r="AS69" s="19"/>
      <c r="AT69" s="20">
        <f t="shared" si="15"/>
        <v>0</v>
      </c>
      <c r="AU69" s="19"/>
      <c r="AV69" s="19"/>
      <c r="AW69" s="20">
        <f t="shared" si="16"/>
        <v>0</v>
      </c>
      <c r="AX69" s="19"/>
      <c r="AY69" s="19"/>
      <c r="AZ69" s="20">
        <f t="shared" si="17"/>
        <v>0</v>
      </c>
      <c r="BA69" s="19"/>
      <c r="BB69" s="19"/>
      <c r="BC69" s="20">
        <f t="shared" si="18"/>
        <v>0</v>
      </c>
      <c r="BD69" s="19"/>
      <c r="BE69" s="19"/>
      <c r="BF69" s="20">
        <f t="shared" si="19"/>
        <v>0</v>
      </c>
      <c r="BG69" s="20">
        <f t="shared" si="133"/>
        <v>0</v>
      </c>
      <c r="BH69" s="20">
        <f t="shared" si="133"/>
        <v>0</v>
      </c>
      <c r="BI69" s="20">
        <f t="shared" si="21"/>
        <v>0</v>
      </c>
      <c r="BJ69" s="19"/>
      <c r="BK69" s="19"/>
      <c r="BL69" s="20">
        <f t="shared" si="22"/>
        <v>0</v>
      </c>
      <c r="BM69" s="19"/>
      <c r="BN69" s="19"/>
      <c r="BO69" s="20">
        <f t="shared" si="23"/>
        <v>0</v>
      </c>
      <c r="BP69" s="19"/>
      <c r="BQ69" s="19"/>
      <c r="BR69" s="20">
        <f t="shared" si="24"/>
        <v>0</v>
      </c>
      <c r="BS69" s="19"/>
      <c r="BT69" s="19"/>
      <c r="BU69" s="20">
        <f t="shared" si="25"/>
        <v>0</v>
      </c>
      <c r="BV69" s="19"/>
      <c r="BW69" s="19"/>
      <c r="BX69" s="20">
        <f t="shared" si="26"/>
        <v>0</v>
      </c>
      <c r="BY69" s="19"/>
      <c r="BZ69" s="19"/>
      <c r="CA69" s="20">
        <f t="shared" si="27"/>
        <v>0</v>
      </c>
      <c r="CB69" s="20">
        <f t="shared" si="134"/>
        <v>0</v>
      </c>
      <c r="CC69" s="20">
        <f t="shared" si="134"/>
        <v>0</v>
      </c>
      <c r="CD69" s="20">
        <f t="shared" si="29"/>
        <v>0</v>
      </c>
      <c r="CE69" s="19"/>
      <c r="CF69" s="19"/>
      <c r="CG69" s="20">
        <f t="shared" si="30"/>
        <v>0</v>
      </c>
      <c r="CH69" s="19"/>
      <c r="CI69" s="19"/>
      <c r="CJ69" s="20">
        <f t="shared" si="31"/>
        <v>0</v>
      </c>
      <c r="CK69" s="19"/>
      <c r="CL69" s="19"/>
      <c r="CM69" s="20">
        <f t="shared" si="32"/>
        <v>0</v>
      </c>
      <c r="CN69" s="20">
        <f t="shared" si="135"/>
        <v>0</v>
      </c>
      <c r="CO69" s="20">
        <f t="shared" si="135"/>
        <v>0</v>
      </c>
      <c r="CP69" s="20">
        <f t="shared" si="34"/>
        <v>0</v>
      </c>
      <c r="CQ69" s="19"/>
      <c r="CR69" s="19"/>
      <c r="CS69" s="20">
        <f t="shared" si="35"/>
        <v>0</v>
      </c>
      <c r="CT69" s="19"/>
      <c r="CU69" s="19"/>
      <c r="CV69" s="20">
        <f t="shared" si="36"/>
        <v>0</v>
      </c>
      <c r="CW69" s="19"/>
      <c r="CX69" s="19"/>
      <c r="CY69" s="20">
        <f t="shared" si="37"/>
        <v>0</v>
      </c>
      <c r="CZ69" s="20">
        <f t="shared" si="136"/>
        <v>0</v>
      </c>
      <c r="DA69" s="20">
        <f t="shared" si="136"/>
        <v>0</v>
      </c>
      <c r="DB69" s="20">
        <f t="shared" si="39"/>
        <v>0</v>
      </c>
      <c r="DC69" s="20">
        <f t="shared" si="137"/>
        <v>0</v>
      </c>
      <c r="DD69" s="20">
        <f t="shared" si="137"/>
        <v>0</v>
      </c>
      <c r="DE69" s="20">
        <f t="shared" si="41"/>
        <v>0</v>
      </c>
      <c r="DF69" s="19"/>
      <c r="DG69" s="19"/>
      <c r="DH69" s="20">
        <f t="shared" si="42"/>
        <v>0</v>
      </c>
      <c r="DI69" s="19"/>
      <c r="DJ69" s="19"/>
      <c r="DK69" s="20">
        <f t="shared" si="43"/>
        <v>0</v>
      </c>
      <c r="DL69" s="20">
        <f t="shared" si="138"/>
        <v>0</v>
      </c>
      <c r="DM69" s="20">
        <f t="shared" si="138"/>
        <v>0</v>
      </c>
      <c r="DN69" s="20">
        <f t="shared" si="45"/>
        <v>0</v>
      </c>
      <c r="DO69" s="19"/>
      <c r="DP69" s="19"/>
      <c r="DQ69" s="20">
        <f t="shared" si="46"/>
        <v>0</v>
      </c>
      <c r="DR69" s="19"/>
      <c r="DS69" s="19"/>
      <c r="DT69" s="20">
        <f t="shared" si="47"/>
        <v>0</v>
      </c>
      <c r="DU69" s="20">
        <f t="shared" si="139"/>
        <v>0</v>
      </c>
      <c r="DV69" s="20">
        <f t="shared" si="139"/>
        <v>0</v>
      </c>
      <c r="DW69" s="20">
        <f t="shared" si="49"/>
        <v>0</v>
      </c>
      <c r="DX69" s="20">
        <f t="shared" si="140"/>
        <v>0</v>
      </c>
      <c r="DY69" s="20">
        <f t="shared" si="140"/>
        <v>0</v>
      </c>
      <c r="DZ69" s="20">
        <f t="shared" si="51"/>
        <v>0</v>
      </c>
      <c r="EA69" s="19"/>
      <c r="EB69" s="19"/>
      <c r="EC69" s="20">
        <f t="shared" si="52"/>
        <v>0</v>
      </c>
      <c r="ED69" s="19"/>
      <c r="EE69" s="19"/>
      <c r="EF69" s="20">
        <f t="shared" si="53"/>
        <v>0</v>
      </c>
      <c r="EG69" s="19"/>
      <c r="EH69" s="19"/>
      <c r="EI69" s="20">
        <f t="shared" si="54"/>
        <v>0</v>
      </c>
      <c r="EJ69" s="19"/>
      <c r="EK69" s="19"/>
      <c r="EL69" s="20">
        <f t="shared" si="55"/>
        <v>0</v>
      </c>
      <c r="EM69" s="20">
        <f t="shared" si="141"/>
        <v>0</v>
      </c>
      <c r="EN69" s="20">
        <f t="shared" si="141"/>
        <v>0</v>
      </c>
      <c r="EO69" s="20">
        <f t="shared" si="57"/>
        <v>0</v>
      </c>
      <c r="EP69" s="19"/>
      <c r="EQ69" s="19"/>
      <c r="ER69" s="20">
        <f t="shared" si="58"/>
        <v>0</v>
      </c>
      <c r="ES69" s="19"/>
      <c r="ET69" s="19"/>
      <c r="EU69" s="20">
        <f t="shared" si="59"/>
        <v>0</v>
      </c>
      <c r="EV69" s="19"/>
      <c r="EW69" s="19"/>
      <c r="EX69" s="20">
        <f t="shared" si="60"/>
        <v>0</v>
      </c>
      <c r="EY69" s="19"/>
      <c r="EZ69" s="19"/>
      <c r="FA69" s="20">
        <f t="shared" si="61"/>
        <v>0</v>
      </c>
      <c r="FB69" s="20">
        <f t="shared" si="142"/>
        <v>0</v>
      </c>
      <c r="FC69" s="20">
        <f t="shared" si="142"/>
        <v>0</v>
      </c>
      <c r="FD69" s="20">
        <f t="shared" si="63"/>
        <v>0</v>
      </c>
      <c r="FE69" s="19"/>
      <c r="FF69" s="19"/>
      <c r="FG69" s="20">
        <f t="shared" si="64"/>
        <v>0</v>
      </c>
      <c r="FH69" s="19"/>
      <c r="FI69" s="19"/>
      <c r="FJ69" s="20">
        <f t="shared" si="65"/>
        <v>0</v>
      </c>
      <c r="FK69" s="19"/>
      <c r="FL69" s="19"/>
      <c r="FM69" s="20">
        <f t="shared" si="66"/>
        <v>0</v>
      </c>
      <c r="FN69" s="20">
        <f t="shared" si="143"/>
        <v>0</v>
      </c>
      <c r="FO69" s="20">
        <f t="shared" si="143"/>
        <v>0</v>
      </c>
      <c r="FP69" s="20">
        <f t="shared" si="68"/>
        <v>0</v>
      </c>
      <c r="FQ69" s="19"/>
      <c r="FR69" s="19"/>
      <c r="FS69" s="20">
        <f t="shared" si="69"/>
        <v>0</v>
      </c>
      <c r="FT69" s="19"/>
      <c r="FU69" s="19"/>
      <c r="FV69" s="20">
        <f t="shared" si="70"/>
        <v>0</v>
      </c>
      <c r="FW69" s="19"/>
      <c r="FX69" s="19"/>
      <c r="FY69" s="20">
        <f t="shared" si="71"/>
        <v>0</v>
      </c>
      <c r="FZ69" s="20">
        <f t="shared" si="144"/>
        <v>0</v>
      </c>
      <c r="GA69" s="20">
        <f t="shared" si="144"/>
        <v>0</v>
      </c>
      <c r="GB69" s="20">
        <f t="shared" si="73"/>
        <v>0</v>
      </c>
      <c r="GC69" s="19"/>
      <c r="GD69" s="19"/>
      <c r="GE69" s="20">
        <f t="shared" si="74"/>
        <v>0</v>
      </c>
      <c r="GF69" s="19"/>
      <c r="GG69" s="19"/>
      <c r="GH69" s="20">
        <f t="shared" si="75"/>
        <v>0</v>
      </c>
      <c r="GI69" s="19"/>
      <c r="GJ69" s="19"/>
      <c r="GK69" s="20">
        <f t="shared" si="76"/>
        <v>0</v>
      </c>
      <c r="GL69" s="19"/>
      <c r="GM69" s="19"/>
      <c r="GN69" s="20">
        <f t="shared" si="77"/>
        <v>0</v>
      </c>
      <c r="GO69" s="20">
        <f t="shared" si="145"/>
        <v>0</v>
      </c>
      <c r="GP69" s="20">
        <f t="shared" si="145"/>
        <v>0</v>
      </c>
      <c r="GQ69" s="20">
        <f t="shared" si="79"/>
        <v>0</v>
      </c>
      <c r="GR69" s="19"/>
      <c r="GS69" s="19"/>
      <c r="GT69" s="20">
        <f t="shared" si="80"/>
        <v>0</v>
      </c>
      <c r="GU69" s="19"/>
      <c r="GV69" s="19"/>
      <c r="GW69" s="20">
        <f t="shared" si="81"/>
        <v>0</v>
      </c>
      <c r="GX69" s="20">
        <f t="shared" si="146"/>
        <v>0</v>
      </c>
      <c r="GY69" s="20">
        <f t="shared" si="146"/>
        <v>0</v>
      </c>
      <c r="GZ69" s="20">
        <f t="shared" si="83"/>
        <v>0</v>
      </c>
      <c r="HA69" s="19"/>
      <c r="HB69" s="19"/>
      <c r="HC69" s="20">
        <f t="shared" si="84"/>
        <v>0</v>
      </c>
      <c r="HD69" s="19"/>
      <c r="HE69" s="19"/>
      <c r="HF69" s="20">
        <f t="shared" si="85"/>
        <v>0</v>
      </c>
      <c r="HG69" s="19"/>
      <c r="HH69" s="19"/>
      <c r="HI69" s="20">
        <f t="shared" si="86"/>
        <v>0</v>
      </c>
      <c r="HJ69" s="19"/>
      <c r="HK69" s="19"/>
      <c r="HL69" s="20">
        <f t="shared" si="87"/>
        <v>0</v>
      </c>
      <c r="HM69" s="20">
        <f t="shared" si="147"/>
        <v>0</v>
      </c>
      <c r="HN69" s="20">
        <f t="shared" si="147"/>
        <v>0</v>
      </c>
      <c r="HO69" s="20">
        <f t="shared" si="89"/>
        <v>0</v>
      </c>
      <c r="HP69" s="19"/>
      <c r="HQ69" s="19"/>
      <c r="HR69" s="20">
        <f t="shared" si="90"/>
        <v>0</v>
      </c>
      <c r="HS69" s="19"/>
      <c r="HT69" s="19"/>
      <c r="HU69" s="20">
        <f t="shared" si="91"/>
        <v>0</v>
      </c>
      <c r="HV69" s="19"/>
      <c r="HW69" s="19"/>
      <c r="HX69" s="20">
        <f t="shared" si="92"/>
        <v>0</v>
      </c>
      <c r="HY69" s="19"/>
      <c r="HZ69" s="19"/>
      <c r="IA69" s="20">
        <f t="shared" si="93"/>
        <v>0</v>
      </c>
      <c r="IB69" s="20">
        <f t="shared" si="148"/>
        <v>0</v>
      </c>
      <c r="IC69" s="20">
        <f t="shared" si="148"/>
        <v>0</v>
      </c>
      <c r="ID69" s="20">
        <f t="shared" si="95"/>
        <v>0</v>
      </c>
      <c r="IE69" s="20">
        <f t="shared" si="149"/>
        <v>0</v>
      </c>
      <c r="IF69" s="20">
        <f t="shared" si="149"/>
        <v>0</v>
      </c>
      <c r="IG69" s="20">
        <f t="shared" si="97"/>
        <v>0</v>
      </c>
      <c r="IH69" s="19"/>
      <c r="II69" s="19"/>
      <c r="IJ69" s="20">
        <f t="shared" si="98"/>
        <v>0</v>
      </c>
      <c r="IK69" s="19"/>
      <c r="IL69" s="19"/>
      <c r="IM69" s="20">
        <f t="shared" si="99"/>
        <v>0</v>
      </c>
      <c r="IN69" s="19"/>
      <c r="IO69" s="19"/>
      <c r="IP69" s="20">
        <f t="shared" si="100"/>
        <v>0</v>
      </c>
      <c r="IQ69" s="20">
        <f t="shared" si="150"/>
        <v>0</v>
      </c>
      <c r="IR69" s="20">
        <f t="shared" si="150"/>
        <v>0</v>
      </c>
      <c r="IS69" s="20">
        <f t="shared" si="102"/>
        <v>0</v>
      </c>
      <c r="IT69" s="20">
        <f t="shared" si="151"/>
        <v>0</v>
      </c>
      <c r="IU69" s="20">
        <f t="shared" si="151"/>
        <v>0</v>
      </c>
      <c r="IV69" s="20">
        <f t="shared" si="104"/>
        <v>0</v>
      </c>
      <c r="IW69" s="19"/>
      <c r="IX69" s="19"/>
      <c r="IY69" s="20">
        <f t="shared" si="105"/>
        <v>0</v>
      </c>
      <c r="IZ69" s="19"/>
      <c r="JA69" s="19"/>
      <c r="JB69" s="20">
        <f t="shared" si="106"/>
        <v>0</v>
      </c>
      <c r="JC69" s="19"/>
      <c r="JD69" s="19"/>
      <c r="JE69" s="20">
        <f t="shared" si="107"/>
        <v>0</v>
      </c>
      <c r="JF69" s="20">
        <f t="shared" si="152"/>
        <v>0</v>
      </c>
      <c r="JG69" s="20">
        <f t="shared" si="152"/>
        <v>0</v>
      </c>
      <c r="JH69" s="20">
        <f t="shared" si="109"/>
        <v>0</v>
      </c>
      <c r="JI69" s="19"/>
      <c r="JJ69" s="19"/>
      <c r="JK69" s="20">
        <f t="shared" si="110"/>
        <v>0</v>
      </c>
      <c r="JL69" s="19"/>
      <c r="JM69" s="19"/>
      <c r="JN69" s="20">
        <f t="shared" si="111"/>
        <v>0</v>
      </c>
      <c r="JO69" s="19"/>
      <c r="JP69" s="19"/>
      <c r="JQ69" s="20">
        <f t="shared" si="112"/>
        <v>0</v>
      </c>
      <c r="JR69" s="20">
        <f t="shared" si="153"/>
        <v>0</v>
      </c>
      <c r="JS69" s="20">
        <f t="shared" si="153"/>
        <v>0</v>
      </c>
      <c r="JT69" s="20">
        <f t="shared" si="114"/>
        <v>0</v>
      </c>
      <c r="JU69" s="19"/>
      <c r="JV69" s="19"/>
      <c r="JW69" s="20">
        <f t="shared" si="115"/>
        <v>0</v>
      </c>
      <c r="JX69" s="19"/>
      <c r="JY69" s="19"/>
      <c r="JZ69" s="20">
        <f t="shared" si="116"/>
        <v>0</v>
      </c>
      <c r="KA69" s="20">
        <f t="shared" si="154"/>
        <v>0</v>
      </c>
      <c r="KB69" s="20">
        <f t="shared" si="154"/>
        <v>0</v>
      </c>
      <c r="KC69" s="20">
        <f t="shared" si="118"/>
        <v>0</v>
      </c>
      <c r="KD69" s="19"/>
      <c r="KE69" s="19"/>
      <c r="KF69" s="20">
        <f t="shared" si="119"/>
        <v>0</v>
      </c>
      <c r="KG69" s="19"/>
      <c r="KH69" s="19"/>
      <c r="KI69" s="20">
        <f t="shared" si="120"/>
        <v>0</v>
      </c>
      <c r="KJ69" s="19"/>
      <c r="KK69" s="19"/>
      <c r="KL69" s="20">
        <f t="shared" si="121"/>
        <v>0</v>
      </c>
      <c r="KM69" s="19"/>
      <c r="KN69" s="19"/>
      <c r="KO69" s="20">
        <f t="shared" si="122"/>
        <v>0</v>
      </c>
      <c r="KP69" s="19"/>
      <c r="KQ69" s="19"/>
      <c r="KR69" s="20">
        <f t="shared" si="123"/>
        <v>0</v>
      </c>
      <c r="KS69" s="20">
        <f t="shared" si="155"/>
        <v>0</v>
      </c>
      <c r="KT69" s="20">
        <f t="shared" si="155"/>
        <v>0</v>
      </c>
      <c r="KU69" s="20">
        <f t="shared" si="125"/>
        <v>0</v>
      </c>
      <c r="KV69" s="20">
        <f t="shared" si="156"/>
        <v>0</v>
      </c>
      <c r="KW69" s="20">
        <f t="shared" si="156"/>
        <v>0</v>
      </c>
      <c r="KX69" s="20">
        <f t="shared" si="127"/>
        <v>0</v>
      </c>
      <c r="KY69" s="19"/>
      <c r="KZ69" s="19"/>
      <c r="LA69" s="20">
        <f t="shared" si="128"/>
        <v>0</v>
      </c>
      <c r="LB69" s="19"/>
      <c r="LC69" s="19"/>
      <c r="LD69" s="20">
        <f t="shared" si="129"/>
        <v>0</v>
      </c>
      <c r="LE69" s="20">
        <f t="shared" si="157"/>
        <v>0</v>
      </c>
      <c r="LF69" s="20">
        <f t="shared" si="157"/>
        <v>0</v>
      </c>
      <c r="LG69" s="20">
        <f t="shared" si="131"/>
        <v>0</v>
      </c>
    </row>
    <row r="70" spans="1:319" x14ac:dyDescent="0.3">
      <c r="A70" s="27" t="s">
        <v>176</v>
      </c>
      <c r="B70" s="19"/>
      <c r="C70" s="19"/>
      <c r="D70" s="20">
        <f t="shared" si="0"/>
        <v>0</v>
      </c>
      <c r="E70" s="19"/>
      <c r="F70" s="19"/>
      <c r="G70" s="20">
        <f t="shared" si="1"/>
        <v>0</v>
      </c>
      <c r="H70" s="19"/>
      <c r="I70" s="19"/>
      <c r="J70" s="20">
        <f t="shared" si="2"/>
        <v>0</v>
      </c>
      <c r="K70" s="19"/>
      <c r="L70" s="19"/>
      <c r="M70" s="20">
        <f t="shared" si="3"/>
        <v>0</v>
      </c>
      <c r="N70" s="19"/>
      <c r="O70" s="19"/>
      <c r="P70" s="20">
        <f t="shared" si="4"/>
        <v>0</v>
      </c>
      <c r="Q70" s="19"/>
      <c r="R70" s="19"/>
      <c r="S70" s="20">
        <f t="shared" si="5"/>
        <v>0</v>
      </c>
      <c r="T70" s="19"/>
      <c r="U70" s="19"/>
      <c r="V70" s="20">
        <f t="shared" si="6"/>
        <v>0</v>
      </c>
      <c r="W70" s="19"/>
      <c r="X70" s="19"/>
      <c r="Y70" s="20">
        <f t="shared" si="7"/>
        <v>0</v>
      </c>
      <c r="Z70" s="19"/>
      <c r="AA70" s="19"/>
      <c r="AB70" s="20">
        <f t="shared" si="8"/>
        <v>0</v>
      </c>
      <c r="AC70" s="19"/>
      <c r="AD70" s="19"/>
      <c r="AE70" s="20">
        <f t="shared" si="9"/>
        <v>0</v>
      </c>
      <c r="AF70" s="19"/>
      <c r="AG70" s="19"/>
      <c r="AH70" s="20">
        <f t="shared" si="10"/>
        <v>0</v>
      </c>
      <c r="AI70" s="19"/>
      <c r="AJ70" s="19"/>
      <c r="AK70" s="20">
        <f t="shared" si="11"/>
        <v>0</v>
      </c>
      <c r="AL70" s="20">
        <f t="shared" si="132"/>
        <v>0</v>
      </c>
      <c r="AM70" s="20">
        <f t="shared" si="132"/>
        <v>0</v>
      </c>
      <c r="AN70" s="20">
        <f t="shared" si="13"/>
        <v>0</v>
      </c>
      <c r="AO70" s="19"/>
      <c r="AP70" s="19"/>
      <c r="AQ70" s="20">
        <f t="shared" si="14"/>
        <v>0</v>
      </c>
      <c r="AR70" s="19"/>
      <c r="AS70" s="19"/>
      <c r="AT70" s="20">
        <f t="shared" si="15"/>
        <v>0</v>
      </c>
      <c r="AU70" s="19"/>
      <c r="AV70" s="19"/>
      <c r="AW70" s="20">
        <f t="shared" si="16"/>
        <v>0</v>
      </c>
      <c r="AX70" s="19"/>
      <c r="AY70" s="19"/>
      <c r="AZ70" s="20">
        <f t="shared" si="17"/>
        <v>0</v>
      </c>
      <c r="BA70" s="19"/>
      <c r="BB70" s="19"/>
      <c r="BC70" s="20">
        <f t="shared" si="18"/>
        <v>0</v>
      </c>
      <c r="BD70" s="19"/>
      <c r="BE70" s="19"/>
      <c r="BF70" s="20">
        <f t="shared" si="19"/>
        <v>0</v>
      </c>
      <c r="BG70" s="20">
        <f t="shared" si="133"/>
        <v>0</v>
      </c>
      <c r="BH70" s="20">
        <f t="shared" si="133"/>
        <v>0</v>
      </c>
      <c r="BI70" s="20">
        <f t="shared" si="21"/>
        <v>0</v>
      </c>
      <c r="BJ70" s="19"/>
      <c r="BK70" s="19"/>
      <c r="BL70" s="20">
        <f t="shared" si="22"/>
        <v>0</v>
      </c>
      <c r="BM70" s="19"/>
      <c r="BN70" s="19"/>
      <c r="BO70" s="20">
        <f t="shared" si="23"/>
        <v>0</v>
      </c>
      <c r="BP70" s="19"/>
      <c r="BQ70" s="19"/>
      <c r="BR70" s="20">
        <f t="shared" si="24"/>
        <v>0</v>
      </c>
      <c r="BS70" s="19"/>
      <c r="BT70" s="19"/>
      <c r="BU70" s="20">
        <f t="shared" si="25"/>
        <v>0</v>
      </c>
      <c r="BV70" s="19"/>
      <c r="BW70" s="19"/>
      <c r="BX70" s="20">
        <f t="shared" si="26"/>
        <v>0</v>
      </c>
      <c r="BY70" s="19"/>
      <c r="BZ70" s="19"/>
      <c r="CA70" s="20">
        <f t="shared" si="27"/>
        <v>0</v>
      </c>
      <c r="CB70" s="20">
        <f t="shared" si="134"/>
        <v>0</v>
      </c>
      <c r="CC70" s="20">
        <f t="shared" si="134"/>
        <v>0</v>
      </c>
      <c r="CD70" s="20">
        <f t="shared" si="29"/>
        <v>0</v>
      </c>
      <c r="CE70" s="19"/>
      <c r="CF70" s="19"/>
      <c r="CG70" s="20">
        <f t="shared" si="30"/>
        <v>0</v>
      </c>
      <c r="CH70" s="19"/>
      <c r="CI70" s="19"/>
      <c r="CJ70" s="20">
        <f t="shared" si="31"/>
        <v>0</v>
      </c>
      <c r="CK70" s="19"/>
      <c r="CL70" s="19"/>
      <c r="CM70" s="20">
        <f t="shared" si="32"/>
        <v>0</v>
      </c>
      <c r="CN70" s="20">
        <f t="shared" si="135"/>
        <v>0</v>
      </c>
      <c r="CO70" s="20">
        <f t="shared" si="135"/>
        <v>0</v>
      </c>
      <c r="CP70" s="20">
        <f t="shared" si="34"/>
        <v>0</v>
      </c>
      <c r="CQ70" s="19"/>
      <c r="CR70" s="19"/>
      <c r="CS70" s="20">
        <f t="shared" si="35"/>
        <v>0</v>
      </c>
      <c r="CT70" s="19"/>
      <c r="CU70" s="19"/>
      <c r="CV70" s="20">
        <f t="shared" si="36"/>
        <v>0</v>
      </c>
      <c r="CW70" s="19"/>
      <c r="CX70" s="19"/>
      <c r="CY70" s="20">
        <f t="shared" si="37"/>
        <v>0</v>
      </c>
      <c r="CZ70" s="20">
        <f t="shared" si="136"/>
        <v>0</v>
      </c>
      <c r="DA70" s="20">
        <f t="shared" si="136"/>
        <v>0</v>
      </c>
      <c r="DB70" s="20">
        <f t="shared" si="39"/>
        <v>0</v>
      </c>
      <c r="DC70" s="20">
        <f t="shared" si="137"/>
        <v>0</v>
      </c>
      <c r="DD70" s="20">
        <f t="shared" si="137"/>
        <v>0</v>
      </c>
      <c r="DE70" s="20">
        <f t="shared" si="41"/>
        <v>0</v>
      </c>
      <c r="DF70" s="19"/>
      <c r="DG70" s="19"/>
      <c r="DH70" s="20">
        <f t="shared" si="42"/>
        <v>0</v>
      </c>
      <c r="DI70" s="19"/>
      <c r="DJ70" s="19"/>
      <c r="DK70" s="20">
        <f t="shared" si="43"/>
        <v>0</v>
      </c>
      <c r="DL70" s="20">
        <f t="shared" si="138"/>
        <v>0</v>
      </c>
      <c r="DM70" s="20">
        <f t="shared" si="138"/>
        <v>0</v>
      </c>
      <c r="DN70" s="20">
        <f t="shared" si="45"/>
        <v>0</v>
      </c>
      <c r="DO70" s="19"/>
      <c r="DP70" s="19"/>
      <c r="DQ70" s="20">
        <f t="shared" si="46"/>
        <v>0</v>
      </c>
      <c r="DR70" s="19"/>
      <c r="DS70" s="19"/>
      <c r="DT70" s="20">
        <f t="shared" si="47"/>
        <v>0</v>
      </c>
      <c r="DU70" s="20">
        <f t="shared" si="139"/>
        <v>0</v>
      </c>
      <c r="DV70" s="20">
        <f t="shared" si="139"/>
        <v>0</v>
      </c>
      <c r="DW70" s="20">
        <f t="shared" si="49"/>
        <v>0</v>
      </c>
      <c r="DX70" s="20">
        <f t="shared" si="140"/>
        <v>0</v>
      </c>
      <c r="DY70" s="20">
        <f t="shared" si="140"/>
        <v>0</v>
      </c>
      <c r="DZ70" s="20">
        <f t="shared" si="51"/>
        <v>0</v>
      </c>
      <c r="EA70" s="19"/>
      <c r="EB70" s="19"/>
      <c r="EC70" s="20">
        <f t="shared" si="52"/>
        <v>0</v>
      </c>
      <c r="ED70" s="19"/>
      <c r="EE70" s="19"/>
      <c r="EF70" s="20">
        <f t="shared" si="53"/>
        <v>0</v>
      </c>
      <c r="EG70" s="19"/>
      <c r="EH70" s="19"/>
      <c r="EI70" s="20">
        <f t="shared" si="54"/>
        <v>0</v>
      </c>
      <c r="EJ70" s="19"/>
      <c r="EK70" s="19"/>
      <c r="EL70" s="20">
        <f t="shared" si="55"/>
        <v>0</v>
      </c>
      <c r="EM70" s="20">
        <f t="shared" si="141"/>
        <v>0</v>
      </c>
      <c r="EN70" s="20">
        <f t="shared" si="141"/>
        <v>0</v>
      </c>
      <c r="EO70" s="20">
        <f t="shared" si="57"/>
        <v>0</v>
      </c>
      <c r="EP70" s="19"/>
      <c r="EQ70" s="19"/>
      <c r="ER70" s="20">
        <f t="shared" si="58"/>
        <v>0</v>
      </c>
      <c r="ES70" s="19"/>
      <c r="ET70" s="19"/>
      <c r="EU70" s="20">
        <f t="shared" si="59"/>
        <v>0</v>
      </c>
      <c r="EV70" s="19"/>
      <c r="EW70" s="19"/>
      <c r="EX70" s="20">
        <f t="shared" si="60"/>
        <v>0</v>
      </c>
      <c r="EY70" s="19"/>
      <c r="EZ70" s="19"/>
      <c r="FA70" s="20">
        <f t="shared" si="61"/>
        <v>0</v>
      </c>
      <c r="FB70" s="20">
        <f t="shared" si="142"/>
        <v>0</v>
      </c>
      <c r="FC70" s="20">
        <f t="shared" si="142"/>
        <v>0</v>
      </c>
      <c r="FD70" s="20">
        <f t="shared" si="63"/>
        <v>0</v>
      </c>
      <c r="FE70" s="19"/>
      <c r="FF70" s="19"/>
      <c r="FG70" s="20">
        <f t="shared" si="64"/>
        <v>0</v>
      </c>
      <c r="FH70" s="19"/>
      <c r="FI70" s="19"/>
      <c r="FJ70" s="20">
        <f t="shared" si="65"/>
        <v>0</v>
      </c>
      <c r="FK70" s="19"/>
      <c r="FL70" s="19"/>
      <c r="FM70" s="20">
        <f t="shared" si="66"/>
        <v>0</v>
      </c>
      <c r="FN70" s="20">
        <f t="shared" si="143"/>
        <v>0</v>
      </c>
      <c r="FO70" s="20">
        <f t="shared" si="143"/>
        <v>0</v>
      </c>
      <c r="FP70" s="20">
        <f t="shared" si="68"/>
        <v>0</v>
      </c>
      <c r="FQ70" s="19"/>
      <c r="FR70" s="19"/>
      <c r="FS70" s="20">
        <f t="shared" si="69"/>
        <v>0</v>
      </c>
      <c r="FT70" s="19"/>
      <c r="FU70" s="19"/>
      <c r="FV70" s="20">
        <f t="shared" si="70"/>
        <v>0</v>
      </c>
      <c r="FW70" s="19"/>
      <c r="FX70" s="19"/>
      <c r="FY70" s="20">
        <f t="shared" si="71"/>
        <v>0</v>
      </c>
      <c r="FZ70" s="20">
        <f t="shared" si="144"/>
        <v>0</v>
      </c>
      <c r="GA70" s="20">
        <f t="shared" si="144"/>
        <v>0</v>
      </c>
      <c r="GB70" s="20">
        <f t="shared" si="73"/>
        <v>0</v>
      </c>
      <c r="GC70" s="19"/>
      <c r="GD70" s="19"/>
      <c r="GE70" s="20">
        <f t="shared" si="74"/>
        <v>0</v>
      </c>
      <c r="GF70" s="19"/>
      <c r="GG70" s="19"/>
      <c r="GH70" s="20">
        <f t="shared" si="75"/>
        <v>0</v>
      </c>
      <c r="GI70" s="19"/>
      <c r="GJ70" s="19"/>
      <c r="GK70" s="20">
        <f t="shared" si="76"/>
        <v>0</v>
      </c>
      <c r="GL70" s="19"/>
      <c r="GM70" s="19"/>
      <c r="GN70" s="20">
        <f t="shared" si="77"/>
        <v>0</v>
      </c>
      <c r="GO70" s="20">
        <f t="shared" si="145"/>
        <v>0</v>
      </c>
      <c r="GP70" s="20">
        <f t="shared" si="145"/>
        <v>0</v>
      </c>
      <c r="GQ70" s="20">
        <f t="shared" si="79"/>
        <v>0</v>
      </c>
      <c r="GR70" s="19"/>
      <c r="GS70" s="19"/>
      <c r="GT70" s="20">
        <f t="shared" si="80"/>
        <v>0</v>
      </c>
      <c r="GU70" s="19"/>
      <c r="GV70" s="19"/>
      <c r="GW70" s="20">
        <f t="shared" si="81"/>
        <v>0</v>
      </c>
      <c r="GX70" s="20">
        <f t="shared" si="146"/>
        <v>0</v>
      </c>
      <c r="GY70" s="20">
        <f t="shared" si="146"/>
        <v>0</v>
      </c>
      <c r="GZ70" s="20">
        <f t="shared" si="83"/>
        <v>0</v>
      </c>
      <c r="HA70" s="19"/>
      <c r="HB70" s="19"/>
      <c r="HC70" s="20">
        <f t="shared" si="84"/>
        <v>0</v>
      </c>
      <c r="HD70" s="19"/>
      <c r="HE70" s="19"/>
      <c r="HF70" s="20">
        <f t="shared" si="85"/>
        <v>0</v>
      </c>
      <c r="HG70" s="19"/>
      <c r="HH70" s="19"/>
      <c r="HI70" s="20">
        <f t="shared" si="86"/>
        <v>0</v>
      </c>
      <c r="HJ70" s="19"/>
      <c r="HK70" s="19"/>
      <c r="HL70" s="20">
        <f t="shared" si="87"/>
        <v>0</v>
      </c>
      <c r="HM70" s="20">
        <f t="shared" si="147"/>
        <v>0</v>
      </c>
      <c r="HN70" s="20">
        <f t="shared" si="147"/>
        <v>0</v>
      </c>
      <c r="HO70" s="20">
        <f t="shared" si="89"/>
        <v>0</v>
      </c>
      <c r="HP70" s="19"/>
      <c r="HQ70" s="19"/>
      <c r="HR70" s="20">
        <f t="shared" si="90"/>
        <v>0</v>
      </c>
      <c r="HS70" s="19"/>
      <c r="HT70" s="19"/>
      <c r="HU70" s="20">
        <f t="shared" si="91"/>
        <v>0</v>
      </c>
      <c r="HV70" s="19"/>
      <c r="HW70" s="19"/>
      <c r="HX70" s="20">
        <f t="shared" si="92"/>
        <v>0</v>
      </c>
      <c r="HY70" s="19"/>
      <c r="HZ70" s="19"/>
      <c r="IA70" s="20">
        <f t="shared" si="93"/>
        <v>0</v>
      </c>
      <c r="IB70" s="20">
        <f t="shared" si="148"/>
        <v>0</v>
      </c>
      <c r="IC70" s="20">
        <f t="shared" si="148"/>
        <v>0</v>
      </c>
      <c r="ID70" s="20">
        <f t="shared" si="95"/>
        <v>0</v>
      </c>
      <c r="IE70" s="20">
        <f t="shared" si="149"/>
        <v>0</v>
      </c>
      <c r="IF70" s="20">
        <f t="shared" si="149"/>
        <v>0</v>
      </c>
      <c r="IG70" s="20">
        <f t="shared" si="97"/>
        <v>0</v>
      </c>
      <c r="IH70" s="19"/>
      <c r="II70" s="19"/>
      <c r="IJ70" s="20">
        <f t="shared" si="98"/>
        <v>0</v>
      </c>
      <c r="IK70" s="19"/>
      <c r="IL70" s="19"/>
      <c r="IM70" s="20">
        <f t="shared" si="99"/>
        <v>0</v>
      </c>
      <c r="IN70" s="19"/>
      <c r="IO70" s="19"/>
      <c r="IP70" s="20">
        <f t="shared" si="100"/>
        <v>0</v>
      </c>
      <c r="IQ70" s="20">
        <f t="shared" si="150"/>
        <v>0</v>
      </c>
      <c r="IR70" s="20">
        <f t="shared" si="150"/>
        <v>0</v>
      </c>
      <c r="IS70" s="20">
        <f t="shared" si="102"/>
        <v>0</v>
      </c>
      <c r="IT70" s="20">
        <f t="shared" si="151"/>
        <v>0</v>
      </c>
      <c r="IU70" s="20">
        <f t="shared" si="151"/>
        <v>0</v>
      </c>
      <c r="IV70" s="20">
        <f t="shared" si="104"/>
        <v>0</v>
      </c>
      <c r="IW70" s="20">
        <f>0</f>
        <v>0</v>
      </c>
      <c r="IX70" s="20">
        <f>100</f>
        <v>100</v>
      </c>
      <c r="IY70" s="20">
        <f t="shared" si="105"/>
        <v>-100</v>
      </c>
      <c r="IZ70" s="19"/>
      <c r="JA70" s="19"/>
      <c r="JB70" s="20">
        <f t="shared" si="106"/>
        <v>0</v>
      </c>
      <c r="JC70" s="19"/>
      <c r="JD70" s="19"/>
      <c r="JE70" s="20">
        <f t="shared" si="107"/>
        <v>0</v>
      </c>
      <c r="JF70" s="20">
        <f t="shared" si="152"/>
        <v>0</v>
      </c>
      <c r="JG70" s="20">
        <f t="shared" si="152"/>
        <v>100</v>
      </c>
      <c r="JH70" s="20">
        <f t="shared" si="109"/>
        <v>-100</v>
      </c>
      <c r="JI70" s="19"/>
      <c r="JJ70" s="19"/>
      <c r="JK70" s="20">
        <f t="shared" si="110"/>
        <v>0</v>
      </c>
      <c r="JL70" s="19"/>
      <c r="JM70" s="19"/>
      <c r="JN70" s="20">
        <f t="shared" si="111"/>
        <v>0</v>
      </c>
      <c r="JO70" s="19"/>
      <c r="JP70" s="19"/>
      <c r="JQ70" s="20">
        <f t="shared" si="112"/>
        <v>0</v>
      </c>
      <c r="JR70" s="20">
        <f t="shared" si="153"/>
        <v>0</v>
      </c>
      <c r="JS70" s="20">
        <f t="shared" si="153"/>
        <v>0</v>
      </c>
      <c r="JT70" s="20">
        <f t="shared" si="114"/>
        <v>0</v>
      </c>
      <c r="JU70" s="19"/>
      <c r="JV70" s="19"/>
      <c r="JW70" s="20">
        <f t="shared" si="115"/>
        <v>0</v>
      </c>
      <c r="JX70" s="19"/>
      <c r="JY70" s="19"/>
      <c r="JZ70" s="20">
        <f t="shared" si="116"/>
        <v>0</v>
      </c>
      <c r="KA70" s="20">
        <f t="shared" si="154"/>
        <v>0</v>
      </c>
      <c r="KB70" s="20">
        <f t="shared" si="154"/>
        <v>0</v>
      </c>
      <c r="KC70" s="20">
        <f t="shared" si="118"/>
        <v>0</v>
      </c>
      <c r="KD70" s="19"/>
      <c r="KE70" s="19"/>
      <c r="KF70" s="20">
        <f t="shared" si="119"/>
        <v>0</v>
      </c>
      <c r="KG70" s="19"/>
      <c r="KH70" s="19"/>
      <c r="KI70" s="20">
        <f t="shared" si="120"/>
        <v>0</v>
      </c>
      <c r="KJ70" s="19"/>
      <c r="KK70" s="19"/>
      <c r="KL70" s="20">
        <f t="shared" si="121"/>
        <v>0</v>
      </c>
      <c r="KM70" s="19"/>
      <c r="KN70" s="19"/>
      <c r="KO70" s="20">
        <f t="shared" si="122"/>
        <v>0</v>
      </c>
      <c r="KP70" s="19"/>
      <c r="KQ70" s="19"/>
      <c r="KR70" s="20">
        <f t="shared" si="123"/>
        <v>0</v>
      </c>
      <c r="KS70" s="20">
        <f t="shared" si="155"/>
        <v>0</v>
      </c>
      <c r="KT70" s="20">
        <f t="shared" si="155"/>
        <v>0</v>
      </c>
      <c r="KU70" s="20">
        <f t="shared" si="125"/>
        <v>0</v>
      </c>
      <c r="KV70" s="20">
        <f t="shared" si="156"/>
        <v>0</v>
      </c>
      <c r="KW70" s="20">
        <f t="shared" si="156"/>
        <v>0</v>
      </c>
      <c r="KX70" s="20">
        <f t="shared" si="127"/>
        <v>0</v>
      </c>
      <c r="KY70" s="19"/>
      <c r="KZ70" s="19"/>
      <c r="LA70" s="20">
        <f t="shared" si="128"/>
        <v>0</v>
      </c>
      <c r="LB70" s="19"/>
      <c r="LC70" s="19"/>
      <c r="LD70" s="20">
        <f t="shared" si="129"/>
        <v>0</v>
      </c>
      <c r="LE70" s="20">
        <f t="shared" si="157"/>
        <v>0</v>
      </c>
      <c r="LF70" s="20">
        <f t="shared" si="157"/>
        <v>100</v>
      </c>
      <c r="LG70" s="20">
        <f t="shared" si="131"/>
        <v>-100</v>
      </c>
    </row>
    <row r="71" spans="1:319" x14ac:dyDescent="0.3">
      <c r="A71" s="27" t="s">
        <v>177</v>
      </c>
      <c r="B71" s="19"/>
      <c r="C71" s="19"/>
      <c r="D71" s="20">
        <f t="shared" si="0"/>
        <v>0</v>
      </c>
      <c r="E71" s="19"/>
      <c r="F71" s="19"/>
      <c r="G71" s="20">
        <f t="shared" si="1"/>
        <v>0</v>
      </c>
      <c r="H71" s="19"/>
      <c r="I71" s="19"/>
      <c r="J71" s="20">
        <f t="shared" si="2"/>
        <v>0</v>
      </c>
      <c r="K71" s="19"/>
      <c r="L71" s="19"/>
      <c r="M71" s="20">
        <f t="shared" si="3"/>
        <v>0</v>
      </c>
      <c r="N71" s="19"/>
      <c r="O71" s="19"/>
      <c r="P71" s="20">
        <f t="shared" si="4"/>
        <v>0</v>
      </c>
      <c r="Q71" s="19"/>
      <c r="R71" s="19"/>
      <c r="S71" s="20">
        <f t="shared" si="5"/>
        <v>0</v>
      </c>
      <c r="T71" s="19"/>
      <c r="U71" s="19"/>
      <c r="V71" s="20">
        <f t="shared" si="6"/>
        <v>0</v>
      </c>
      <c r="W71" s="19"/>
      <c r="X71" s="19"/>
      <c r="Y71" s="20">
        <f t="shared" si="7"/>
        <v>0</v>
      </c>
      <c r="Z71" s="19"/>
      <c r="AA71" s="19"/>
      <c r="AB71" s="20">
        <f t="shared" si="8"/>
        <v>0</v>
      </c>
      <c r="AC71" s="19"/>
      <c r="AD71" s="19"/>
      <c r="AE71" s="20">
        <f t="shared" si="9"/>
        <v>0</v>
      </c>
      <c r="AF71" s="19"/>
      <c r="AG71" s="19"/>
      <c r="AH71" s="20">
        <f t="shared" si="10"/>
        <v>0</v>
      </c>
      <c r="AI71" s="19"/>
      <c r="AJ71" s="19"/>
      <c r="AK71" s="20">
        <f t="shared" si="11"/>
        <v>0</v>
      </c>
      <c r="AL71" s="20">
        <f t="shared" si="132"/>
        <v>0</v>
      </c>
      <c r="AM71" s="20">
        <f t="shared" si="132"/>
        <v>0</v>
      </c>
      <c r="AN71" s="20">
        <f t="shared" si="13"/>
        <v>0</v>
      </c>
      <c r="AO71" s="19"/>
      <c r="AP71" s="19"/>
      <c r="AQ71" s="20">
        <f t="shared" si="14"/>
        <v>0</v>
      </c>
      <c r="AR71" s="19"/>
      <c r="AS71" s="19"/>
      <c r="AT71" s="20">
        <f t="shared" si="15"/>
        <v>0</v>
      </c>
      <c r="AU71" s="19"/>
      <c r="AV71" s="19"/>
      <c r="AW71" s="20">
        <f t="shared" si="16"/>
        <v>0</v>
      </c>
      <c r="AX71" s="19"/>
      <c r="AY71" s="19"/>
      <c r="AZ71" s="20">
        <f t="shared" si="17"/>
        <v>0</v>
      </c>
      <c r="BA71" s="19"/>
      <c r="BB71" s="19"/>
      <c r="BC71" s="20">
        <f t="shared" si="18"/>
        <v>0</v>
      </c>
      <c r="BD71" s="19"/>
      <c r="BE71" s="19"/>
      <c r="BF71" s="20">
        <f t="shared" si="19"/>
        <v>0</v>
      </c>
      <c r="BG71" s="20">
        <f t="shared" si="133"/>
        <v>0</v>
      </c>
      <c r="BH71" s="20">
        <f t="shared" si="133"/>
        <v>0</v>
      </c>
      <c r="BI71" s="20">
        <f t="shared" si="21"/>
        <v>0</v>
      </c>
      <c r="BJ71" s="19"/>
      <c r="BK71" s="19"/>
      <c r="BL71" s="20">
        <f t="shared" si="22"/>
        <v>0</v>
      </c>
      <c r="BM71" s="19"/>
      <c r="BN71" s="19"/>
      <c r="BO71" s="20">
        <f t="shared" si="23"/>
        <v>0</v>
      </c>
      <c r="BP71" s="19"/>
      <c r="BQ71" s="19"/>
      <c r="BR71" s="20">
        <f t="shared" si="24"/>
        <v>0</v>
      </c>
      <c r="BS71" s="19"/>
      <c r="BT71" s="19"/>
      <c r="BU71" s="20">
        <f t="shared" si="25"/>
        <v>0</v>
      </c>
      <c r="BV71" s="19"/>
      <c r="BW71" s="19"/>
      <c r="BX71" s="20">
        <f t="shared" si="26"/>
        <v>0</v>
      </c>
      <c r="BY71" s="19"/>
      <c r="BZ71" s="19"/>
      <c r="CA71" s="20">
        <f t="shared" si="27"/>
        <v>0</v>
      </c>
      <c r="CB71" s="20">
        <f t="shared" si="134"/>
        <v>0</v>
      </c>
      <c r="CC71" s="20">
        <f t="shared" si="134"/>
        <v>0</v>
      </c>
      <c r="CD71" s="20">
        <f t="shared" si="29"/>
        <v>0</v>
      </c>
      <c r="CE71" s="19"/>
      <c r="CF71" s="19"/>
      <c r="CG71" s="20">
        <f t="shared" si="30"/>
        <v>0</v>
      </c>
      <c r="CH71" s="19"/>
      <c r="CI71" s="19"/>
      <c r="CJ71" s="20">
        <f t="shared" si="31"/>
        <v>0</v>
      </c>
      <c r="CK71" s="19"/>
      <c r="CL71" s="19"/>
      <c r="CM71" s="20">
        <f t="shared" si="32"/>
        <v>0</v>
      </c>
      <c r="CN71" s="20">
        <f t="shared" si="135"/>
        <v>0</v>
      </c>
      <c r="CO71" s="20">
        <f t="shared" si="135"/>
        <v>0</v>
      </c>
      <c r="CP71" s="20">
        <f t="shared" si="34"/>
        <v>0</v>
      </c>
      <c r="CQ71" s="19"/>
      <c r="CR71" s="19"/>
      <c r="CS71" s="20">
        <f t="shared" si="35"/>
        <v>0</v>
      </c>
      <c r="CT71" s="19"/>
      <c r="CU71" s="19"/>
      <c r="CV71" s="20">
        <f t="shared" si="36"/>
        <v>0</v>
      </c>
      <c r="CW71" s="19"/>
      <c r="CX71" s="19"/>
      <c r="CY71" s="20">
        <f t="shared" si="37"/>
        <v>0</v>
      </c>
      <c r="CZ71" s="20">
        <f t="shared" si="136"/>
        <v>0</v>
      </c>
      <c r="DA71" s="20">
        <f t="shared" si="136"/>
        <v>0</v>
      </c>
      <c r="DB71" s="20">
        <f t="shared" si="39"/>
        <v>0</v>
      </c>
      <c r="DC71" s="20">
        <f t="shared" si="137"/>
        <v>0</v>
      </c>
      <c r="DD71" s="20">
        <f t="shared" si="137"/>
        <v>0</v>
      </c>
      <c r="DE71" s="20">
        <f t="shared" si="41"/>
        <v>0</v>
      </c>
      <c r="DF71" s="19"/>
      <c r="DG71" s="19"/>
      <c r="DH71" s="20">
        <f t="shared" si="42"/>
        <v>0</v>
      </c>
      <c r="DI71" s="19"/>
      <c r="DJ71" s="19"/>
      <c r="DK71" s="20">
        <f t="shared" si="43"/>
        <v>0</v>
      </c>
      <c r="DL71" s="20">
        <f t="shared" si="138"/>
        <v>0</v>
      </c>
      <c r="DM71" s="20">
        <f t="shared" si="138"/>
        <v>0</v>
      </c>
      <c r="DN71" s="20">
        <f t="shared" si="45"/>
        <v>0</v>
      </c>
      <c r="DO71" s="19"/>
      <c r="DP71" s="19"/>
      <c r="DQ71" s="20">
        <f t="shared" si="46"/>
        <v>0</v>
      </c>
      <c r="DR71" s="19"/>
      <c r="DS71" s="19"/>
      <c r="DT71" s="20">
        <f t="shared" si="47"/>
        <v>0</v>
      </c>
      <c r="DU71" s="20">
        <f t="shared" si="139"/>
        <v>0</v>
      </c>
      <c r="DV71" s="20">
        <f t="shared" si="139"/>
        <v>0</v>
      </c>
      <c r="DW71" s="20">
        <f t="shared" si="49"/>
        <v>0</v>
      </c>
      <c r="DX71" s="20">
        <f t="shared" si="140"/>
        <v>0</v>
      </c>
      <c r="DY71" s="20">
        <f t="shared" si="140"/>
        <v>0</v>
      </c>
      <c r="DZ71" s="20">
        <f t="shared" si="51"/>
        <v>0</v>
      </c>
      <c r="EA71" s="19"/>
      <c r="EB71" s="19"/>
      <c r="EC71" s="20">
        <f t="shared" si="52"/>
        <v>0</v>
      </c>
      <c r="ED71" s="19"/>
      <c r="EE71" s="19"/>
      <c r="EF71" s="20">
        <f t="shared" si="53"/>
        <v>0</v>
      </c>
      <c r="EG71" s="19"/>
      <c r="EH71" s="19"/>
      <c r="EI71" s="20">
        <f t="shared" si="54"/>
        <v>0</v>
      </c>
      <c r="EJ71" s="19"/>
      <c r="EK71" s="19"/>
      <c r="EL71" s="20">
        <f t="shared" si="55"/>
        <v>0</v>
      </c>
      <c r="EM71" s="20">
        <f t="shared" si="141"/>
        <v>0</v>
      </c>
      <c r="EN71" s="20">
        <f t="shared" si="141"/>
        <v>0</v>
      </c>
      <c r="EO71" s="20">
        <f t="shared" si="57"/>
        <v>0</v>
      </c>
      <c r="EP71" s="19"/>
      <c r="EQ71" s="19"/>
      <c r="ER71" s="20">
        <f t="shared" si="58"/>
        <v>0</v>
      </c>
      <c r="ES71" s="19"/>
      <c r="ET71" s="19"/>
      <c r="EU71" s="20">
        <f t="shared" si="59"/>
        <v>0</v>
      </c>
      <c r="EV71" s="19"/>
      <c r="EW71" s="19"/>
      <c r="EX71" s="20">
        <f t="shared" si="60"/>
        <v>0</v>
      </c>
      <c r="EY71" s="19"/>
      <c r="EZ71" s="19"/>
      <c r="FA71" s="20">
        <f t="shared" si="61"/>
        <v>0</v>
      </c>
      <c r="FB71" s="20">
        <f t="shared" si="142"/>
        <v>0</v>
      </c>
      <c r="FC71" s="20">
        <f t="shared" si="142"/>
        <v>0</v>
      </c>
      <c r="FD71" s="20">
        <f t="shared" si="63"/>
        <v>0</v>
      </c>
      <c r="FE71" s="19"/>
      <c r="FF71" s="19"/>
      <c r="FG71" s="20">
        <f t="shared" si="64"/>
        <v>0</v>
      </c>
      <c r="FH71" s="19"/>
      <c r="FI71" s="19"/>
      <c r="FJ71" s="20">
        <f t="shared" si="65"/>
        <v>0</v>
      </c>
      <c r="FK71" s="19"/>
      <c r="FL71" s="19"/>
      <c r="FM71" s="20">
        <f t="shared" si="66"/>
        <v>0</v>
      </c>
      <c r="FN71" s="20">
        <f t="shared" si="143"/>
        <v>0</v>
      </c>
      <c r="FO71" s="20">
        <f t="shared" si="143"/>
        <v>0</v>
      </c>
      <c r="FP71" s="20">
        <f t="shared" si="68"/>
        <v>0</v>
      </c>
      <c r="FQ71" s="19"/>
      <c r="FR71" s="19"/>
      <c r="FS71" s="20">
        <f t="shared" si="69"/>
        <v>0</v>
      </c>
      <c r="FT71" s="19"/>
      <c r="FU71" s="19"/>
      <c r="FV71" s="20">
        <f t="shared" si="70"/>
        <v>0</v>
      </c>
      <c r="FW71" s="19"/>
      <c r="FX71" s="19"/>
      <c r="FY71" s="20">
        <f t="shared" si="71"/>
        <v>0</v>
      </c>
      <c r="FZ71" s="20">
        <f t="shared" si="144"/>
        <v>0</v>
      </c>
      <c r="GA71" s="20">
        <f t="shared" si="144"/>
        <v>0</v>
      </c>
      <c r="GB71" s="20">
        <f t="shared" si="73"/>
        <v>0</v>
      </c>
      <c r="GC71" s="19"/>
      <c r="GD71" s="19"/>
      <c r="GE71" s="20">
        <f t="shared" si="74"/>
        <v>0</v>
      </c>
      <c r="GF71" s="19"/>
      <c r="GG71" s="19"/>
      <c r="GH71" s="20">
        <f t="shared" si="75"/>
        <v>0</v>
      </c>
      <c r="GI71" s="19"/>
      <c r="GJ71" s="19"/>
      <c r="GK71" s="20">
        <f t="shared" si="76"/>
        <v>0</v>
      </c>
      <c r="GL71" s="19"/>
      <c r="GM71" s="19"/>
      <c r="GN71" s="20">
        <f t="shared" si="77"/>
        <v>0</v>
      </c>
      <c r="GO71" s="20">
        <f t="shared" si="145"/>
        <v>0</v>
      </c>
      <c r="GP71" s="20">
        <f t="shared" si="145"/>
        <v>0</v>
      </c>
      <c r="GQ71" s="20">
        <f t="shared" si="79"/>
        <v>0</v>
      </c>
      <c r="GR71" s="19"/>
      <c r="GS71" s="19"/>
      <c r="GT71" s="20">
        <f t="shared" si="80"/>
        <v>0</v>
      </c>
      <c r="GU71" s="19"/>
      <c r="GV71" s="19"/>
      <c r="GW71" s="20">
        <f t="shared" si="81"/>
        <v>0</v>
      </c>
      <c r="GX71" s="20">
        <f t="shared" si="146"/>
        <v>0</v>
      </c>
      <c r="GY71" s="20">
        <f t="shared" si="146"/>
        <v>0</v>
      </c>
      <c r="GZ71" s="20">
        <f t="shared" si="83"/>
        <v>0</v>
      </c>
      <c r="HA71" s="19"/>
      <c r="HB71" s="19"/>
      <c r="HC71" s="20">
        <f t="shared" si="84"/>
        <v>0</v>
      </c>
      <c r="HD71" s="19"/>
      <c r="HE71" s="19"/>
      <c r="HF71" s="20">
        <f t="shared" si="85"/>
        <v>0</v>
      </c>
      <c r="HG71" s="19"/>
      <c r="HH71" s="19"/>
      <c r="HI71" s="20">
        <f t="shared" si="86"/>
        <v>0</v>
      </c>
      <c r="HJ71" s="19"/>
      <c r="HK71" s="19"/>
      <c r="HL71" s="20">
        <f t="shared" si="87"/>
        <v>0</v>
      </c>
      <c r="HM71" s="20">
        <f t="shared" si="147"/>
        <v>0</v>
      </c>
      <c r="HN71" s="20">
        <f t="shared" si="147"/>
        <v>0</v>
      </c>
      <c r="HO71" s="20">
        <f t="shared" si="89"/>
        <v>0</v>
      </c>
      <c r="HP71" s="19"/>
      <c r="HQ71" s="19"/>
      <c r="HR71" s="20">
        <f t="shared" si="90"/>
        <v>0</v>
      </c>
      <c r="HS71" s="19"/>
      <c r="HT71" s="19"/>
      <c r="HU71" s="20">
        <f t="shared" si="91"/>
        <v>0</v>
      </c>
      <c r="HV71" s="19"/>
      <c r="HW71" s="19"/>
      <c r="HX71" s="20">
        <f t="shared" si="92"/>
        <v>0</v>
      </c>
      <c r="HY71" s="19"/>
      <c r="HZ71" s="19"/>
      <c r="IA71" s="20">
        <f t="shared" si="93"/>
        <v>0</v>
      </c>
      <c r="IB71" s="20">
        <f t="shared" si="148"/>
        <v>0</v>
      </c>
      <c r="IC71" s="20">
        <f t="shared" si="148"/>
        <v>0</v>
      </c>
      <c r="ID71" s="20">
        <f t="shared" si="95"/>
        <v>0</v>
      </c>
      <c r="IE71" s="20">
        <f t="shared" si="149"/>
        <v>0</v>
      </c>
      <c r="IF71" s="20">
        <f t="shared" si="149"/>
        <v>0</v>
      </c>
      <c r="IG71" s="20">
        <f t="shared" si="97"/>
        <v>0</v>
      </c>
      <c r="IH71" s="19"/>
      <c r="II71" s="19"/>
      <c r="IJ71" s="20">
        <f t="shared" si="98"/>
        <v>0</v>
      </c>
      <c r="IK71" s="19"/>
      <c r="IL71" s="19"/>
      <c r="IM71" s="20">
        <f t="shared" si="99"/>
        <v>0</v>
      </c>
      <c r="IN71" s="19"/>
      <c r="IO71" s="19"/>
      <c r="IP71" s="20">
        <f t="shared" si="100"/>
        <v>0</v>
      </c>
      <c r="IQ71" s="20">
        <f t="shared" si="150"/>
        <v>0</v>
      </c>
      <c r="IR71" s="20">
        <f t="shared" si="150"/>
        <v>0</v>
      </c>
      <c r="IS71" s="20">
        <f t="shared" si="102"/>
        <v>0</v>
      </c>
      <c r="IT71" s="20">
        <f t="shared" si="151"/>
        <v>0</v>
      </c>
      <c r="IU71" s="20">
        <f t="shared" si="151"/>
        <v>0</v>
      </c>
      <c r="IV71" s="20">
        <f t="shared" si="104"/>
        <v>0</v>
      </c>
      <c r="IW71" s="19"/>
      <c r="IX71" s="20">
        <f>0</f>
        <v>0</v>
      </c>
      <c r="IY71" s="20">
        <f t="shared" si="105"/>
        <v>0</v>
      </c>
      <c r="IZ71" s="19"/>
      <c r="JA71" s="19"/>
      <c r="JB71" s="20">
        <f t="shared" si="106"/>
        <v>0</v>
      </c>
      <c r="JC71" s="19"/>
      <c r="JD71" s="19"/>
      <c r="JE71" s="20">
        <f t="shared" si="107"/>
        <v>0</v>
      </c>
      <c r="JF71" s="20">
        <f t="shared" si="152"/>
        <v>0</v>
      </c>
      <c r="JG71" s="20">
        <f t="shared" si="152"/>
        <v>0</v>
      </c>
      <c r="JH71" s="20">
        <f t="shared" si="109"/>
        <v>0</v>
      </c>
      <c r="JI71" s="19"/>
      <c r="JJ71" s="19"/>
      <c r="JK71" s="20">
        <f t="shared" si="110"/>
        <v>0</v>
      </c>
      <c r="JL71" s="19"/>
      <c r="JM71" s="19"/>
      <c r="JN71" s="20">
        <f t="shared" si="111"/>
        <v>0</v>
      </c>
      <c r="JO71" s="19"/>
      <c r="JP71" s="19"/>
      <c r="JQ71" s="20">
        <f t="shared" si="112"/>
        <v>0</v>
      </c>
      <c r="JR71" s="20">
        <f t="shared" si="153"/>
        <v>0</v>
      </c>
      <c r="JS71" s="20">
        <f t="shared" si="153"/>
        <v>0</v>
      </c>
      <c r="JT71" s="20">
        <f t="shared" si="114"/>
        <v>0</v>
      </c>
      <c r="JU71" s="19"/>
      <c r="JV71" s="19"/>
      <c r="JW71" s="20">
        <f t="shared" si="115"/>
        <v>0</v>
      </c>
      <c r="JX71" s="19"/>
      <c r="JY71" s="19"/>
      <c r="JZ71" s="20">
        <f t="shared" si="116"/>
        <v>0</v>
      </c>
      <c r="KA71" s="20">
        <f t="shared" si="154"/>
        <v>0</v>
      </c>
      <c r="KB71" s="20">
        <f t="shared" si="154"/>
        <v>0</v>
      </c>
      <c r="KC71" s="20">
        <f t="shared" si="118"/>
        <v>0</v>
      </c>
      <c r="KD71" s="19"/>
      <c r="KE71" s="19"/>
      <c r="KF71" s="20">
        <f t="shared" si="119"/>
        <v>0</v>
      </c>
      <c r="KG71" s="19"/>
      <c r="KH71" s="19"/>
      <c r="KI71" s="20">
        <f t="shared" si="120"/>
        <v>0</v>
      </c>
      <c r="KJ71" s="19"/>
      <c r="KK71" s="19"/>
      <c r="KL71" s="20">
        <f t="shared" si="121"/>
        <v>0</v>
      </c>
      <c r="KM71" s="19"/>
      <c r="KN71" s="19"/>
      <c r="KO71" s="20">
        <f t="shared" si="122"/>
        <v>0</v>
      </c>
      <c r="KP71" s="19"/>
      <c r="KQ71" s="19"/>
      <c r="KR71" s="20">
        <f t="shared" si="123"/>
        <v>0</v>
      </c>
      <c r="KS71" s="20">
        <f t="shared" si="155"/>
        <v>0</v>
      </c>
      <c r="KT71" s="20">
        <f t="shared" si="155"/>
        <v>0</v>
      </c>
      <c r="KU71" s="20">
        <f t="shared" si="125"/>
        <v>0</v>
      </c>
      <c r="KV71" s="20">
        <f t="shared" si="156"/>
        <v>0</v>
      </c>
      <c r="KW71" s="20">
        <f t="shared" si="156"/>
        <v>0</v>
      </c>
      <c r="KX71" s="20">
        <f t="shared" si="127"/>
        <v>0</v>
      </c>
      <c r="KY71" s="19"/>
      <c r="KZ71" s="19"/>
      <c r="LA71" s="20">
        <f t="shared" si="128"/>
        <v>0</v>
      </c>
      <c r="LB71" s="19"/>
      <c r="LC71" s="19"/>
      <c r="LD71" s="20">
        <f t="shared" si="129"/>
        <v>0</v>
      </c>
      <c r="LE71" s="20">
        <f t="shared" si="157"/>
        <v>0</v>
      </c>
      <c r="LF71" s="20">
        <f t="shared" si="157"/>
        <v>0</v>
      </c>
      <c r="LG71" s="20">
        <f t="shared" si="131"/>
        <v>0</v>
      </c>
    </row>
    <row r="72" spans="1:319" x14ac:dyDescent="0.3">
      <c r="A72" s="27" t="s">
        <v>178</v>
      </c>
      <c r="B72" s="19"/>
      <c r="C72" s="19"/>
      <c r="D72" s="20">
        <f t="shared" ref="D72:D99" si="158">(B72)-(C72)</f>
        <v>0</v>
      </c>
      <c r="E72" s="19"/>
      <c r="F72" s="19"/>
      <c r="G72" s="20">
        <f t="shared" ref="G72:G99" si="159">(E72)-(F72)</f>
        <v>0</v>
      </c>
      <c r="H72" s="19"/>
      <c r="I72" s="19"/>
      <c r="J72" s="20">
        <f t="shared" ref="J72:J99" si="160">(H72)-(I72)</f>
        <v>0</v>
      </c>
      <c r="K72" s="19"/>
      <c r="L72" s="19"/>
      <c r="M72" s="20">
        <f t="shared" ref="M72:M99" si="161">(K72)-(L72)</f>
        <v>0</v>
      </c>
      <c r="N72" s="19"/>
      <c r="O72" s="19"/>
      <c r="P72" s="20">
        <f t="shared" ref="P72:P99" si="162">(N72)-(O72)</f>
        <v>0</v>
      </c>
      <c r="Q72" s="19"/>
      <c r="R72" s="19"/>
      <c r="S72" s="20">
        <f t="shared" ref="S72:S99" si="163">(Q72)-(R72)</f>
        <v>0</v>
      </c>
      <c r="T72" s="19"/>
      <c r="U72" s="19"/>
      <c r="V72" s="20">
        <f t="shared" ref="V72:V99" si="164">(T72)-(U72)</f>
        <v>0</v>
      </c>
      <c r="W72" s="19"/>
      <c r="X72" s="19"/>
      <c r="Y72" s="20">
        <f t="shared" ref="Y72:Y99" si="165">(W72)-(X72)</f>
        <v>0</v>
      </c>
      <c r="Z72" s="19"/>
      <c r="AA72" s="19"/>
      <c r="AB72" s="20">
        <f t="shared" ref="AB72:AB99" si="166">(Z72)-(AA72)</f>
        <v>0</v>
      </c>
      <c r="AC72" s="19"/>
      <c r="AD72" s="19"/>
      <c r="AE72" s="20">
        <f t="shared" ref="AE72:AE99" si="167">(AC72)-(AD72)</f>
        <v>0</v>
      </c>
      <c r="AF72" s="19"/>
      <c r="AG72" s="19"/>
      <c r="AH72" s="20">
        <f t="shared" ref="AH72:AH99" si="168">(AF72)-(AG72)</f>
        <v>0</v>
      </c>
      <c r="AI72" s="19"/>
      <c r="AJ72" s="19"/>
      <c r="AK72" s="20">
        <f t="shared" ref="AK72:AK99" si="169">(AI72)-(AJ72)</f>
        <v>0</v>
      </c>
      <c r="AL72" s="20">
        <f t="shared" ref="AL72:AM99" si="170">(((((((((H72)+(K72))+(N72))+(Q72))+(T72))+(W72))+(Z72))+(AC72))+(AF72))+(AI72)</f>
        <v>0</v>
      </c>
      <c r="AM72" s="20">
        <f t="shared" si="170"/>
        <v>0</v>
      </c>
      <c r="AN72" s="20">
        <f t="shared" ref="AN72:AN99" si="171">(AL72)-(AM72)</f>
        <v>0</v>
      </c>
      <c r="AO72" s="19"/>
      <c r="AP72" s="19"/>
      <c r="AQ72" s="20">
        <f t="shared" ref="AQ72:AQ99" si="172">(AO72)-(AP72)</f>
        <v>0</v>
      </c>
      <c r="AR72" s="19"/>
      <c r="AS72" s="19"/>
      <c r="AT72" s="20">
        <f t="shared" ref="AT72:AT99" si="173">(AR72)-(AS72)</f>
        <v>0</v>
      </c>
      <c r="AU72" s="19"/>
      <c r="AV72" s="19"/>
      <c r="AW72" s="20">
        <f t="shared" ref="AW72:AW99" si="174">(AU72)-(AV72)</f>
        <v>0</v>
      </c>
      <c r="AX72" s="19"/>
      <c r="AY72" s="19"/>
      <c r="AZ72" s="20">
        <f t="shared" ref="AZ72:AZ99" si="175">(AX72)-(AY72)</f>
        <v>0</v>
      </c>
      <c r="BA72" s="19"/>
      <c r="BB72" s="19"/>
      <c r="BC72" s="20">
        <f t="shared" ref="BC72:BC99" si="176">(BA72)-(BB72)</f>
        <v>0</v>
      </c>
      <c r="BD72" s="19"/>
      <c r="BE72" s="19"/>
      <c r="BF72" s="20">
        <f t="shared" ref="BF72:BF99" si="177">(BD72)-(BE72)</f>
        <v>0</v>
      </c>
      <c r="BG72" s="20">
        <f t="shared" ref="BG72:BH99" si="178">(BA72)+(BD72)</f>
        <v>0</v>
      </c>
      <c r="BH72" s="20">
        <f t="shared" si="178"/>
        <v>0</v>
      </c>
      <c r="BI72" s="20">
        <f t="shared" ref="BI72:BI99" si="179">(BG72)-(BH72)</f>
        <v>0</v>
      </c>
      <c r="BJ72" s="19"/>
      <c r="BK72" s="19"/>
      <c r="BL72" s="20">
        <f t="shared" ref="BL72:BL99" si="180">(BJ72)-(BK72)</f>
        <v>0</v>
      </c>
      <c r="BM72" s="19"/>
      <c r="BN72" s="19"/>
      <c r="BO72" s="20">
        <f t="shared" ref="BO72:BO99" si="181">(BM72)-(BN72)</f>
        <v>0</v>
      </c>
      <c r="BP72" s="19"/>
      <c r="BQ72" s="19"/>
      <c r="BR72" s="20">
        <f t="shared" ref="BR72:BR99" si="182">(BP72)-(BQ72)</f>
        <v>0</v>
      </c>
      <c r="BS72" s="19"/>
      <c r="BT72" s="19"/>
      <c r="BU72" s="20">
        <f t="shared" ref="BU72:BU99" si="183">(BS72)-(BT72)</f>
        <v>0</v>
      </c>
      <c r="BV72" s="19"/>
      <c r="BW72" s="19"/>
      <c r="BX72" s="20">
        <f t="shared" ref="BX72:BX99" si="184">(BV72)-(BW72)</f>
        <v>0</v>
      </c>
      <c r="BY72" s="19"/>
      <c r="BZ72" s="19"/>
      <c r="CA72" s="20">
        <f t="shared" ref="CA72:CA99" si="185">(BY72)-(BZ72)</f>
        <v>0</v>
      </c>
      <c r="CB72" s="20">
        <f t="shared" ref="CB72:CC99" si="186">(((BP72)+(BS72))+(BV72))+(BY72)</f>
        <v>0</v>
      </c>
      <c r="CC72" s="20">
        <f t="shared" si="186"/>
        <v>0</v>
      </c>
      <c r="CD72" s="20">
        <f t="shared" ref="CD72:CD99" si="187">(CB72)-(CC72)</f>
        <v>0</v>
      </c>
      <c r="CE72" s="19"/>
      <c r="CF72" s="19"/>
      <c r="CG72" s="20">
        <f t="shared" ref="CG72:CG99" si="188">(CE72)-(CF72)</f>
        <v>0</v>
      </c>
      <c r="CH72" s="19"/>
      <c r="CI72" s="19"/>
      <c r="CJ72" s="20">
        <f t="shared" ref="CJ72:CJ99" si="189">(CH72)-(CI72)</f>
        <v>0</v>
      </c>
      <c r="CK72" s="19"/>
      <c r="CL72" s="19"/>
      <c r="CM72" s="20">
        <f t="shared" ref="CM72:CM99" si="190">(CK72)-(CL72)</f>
        <v>0</v>
      </c>
      <c r="CN72" s="20">
        <f t="shared" ref="CN72:CO99" si="191">(CH72)+(CK72)</f>
        <v>0</v>
      </c>
      <c r="CO72" s="20">
        <f t="shared" si="191"/>
        <v>0</v>
      </c>
      <c r="CP72" s="20">
        <f t="shared" ref="CP72:CP99" si="192">(CN72)-(CO72)</f>
        <v>0</v>
      </c>
      <c r="CQ72" s="19"/>
      <c r="CR72" s="19"/>
      <c r="CS72" s="20">
        <f t="shared" ref="CS72:CS99" si="193">(CQ72)-(CR72)</f>
        <v>0</v>
      </c>
      <c r="CT72" s="19"/>
      <c r="CU72" s="19"/>
      <c r="CV72" s="20">
        <f t="shared" ref="CV72:CV99" si="194">(CT72)-(CU72)</f>
        <v>0</v>
      </c>
      <c r="CW72" s="19"/>
      <c r="CX72" s="19"/>
      <c r="CY72" s="20">
        <f t="shared" ref="CY72:CY99" si="195">(CW72)-(CX72)</f>
        <v>0</v>
      </c>
      <c r="CZ72" s="20">
        <f t="shared" ref="CZ72:DA99" si="196">((CQ72)+(CT72))+(CW72)</f>
        <v>0</v>
      </c>
      <c r="DA72" s="20">
        <f t="shared" si="196"/>
        <v>0</v>
      </c>
      <c r="DB72" s="20">
        <f t="shared" ref="DB72:DB99" si="197">(CZ72)-(DA72)</f>
        <v>0</v>
      </c>
      <c r="DC72" s="20">
        <f t="shared" ref="DC72:DD99" si="198">((((((((((AO72)+(AR72))+(AU72))+(AX72))+(BG72))+(BJ72))+(BM72))+(CB72))+(CE72))+(CN72))+(CZ72)</f>
        <v>0</v>
      </c>
      <c r="DD72" s="20">
        <f t="shared" si="198"/>
        <v>0</v>
      </c>
      <c r="DE72" s="20">
        <f t="shared" ref="DE72:DE99" si="199">(DC72)-(DD72)</f>
        <v>0</v>
      </c>
      <c r="DF72" s="19"/>
      <c r="DG72" s="19"/>
      <c r="DH72" s="20">
        <f t="shared" ref="DH72:DH99" si="200">(DF72)-(DG72)</f>
        <v>0</v>
      </c>
      <c r="DI72" s="19"/>
      <c r="DJ72" s="19"/>
      <c r="DK72" s="20">
        <f t="shared" ref="DK72:DK99" si="201">(DI72)-(DJ72)</f>
        <v>0</v>
      </c>
      <c r="DL72" s="20">
        <f t="shared" ref="DL72:DM99" si="202">(DF72)+(DI72)</f>
        <v>0</v>
      </c>
      <c r="DM72" s="20">
        <f t="shared" si="202"/>
        <v>0</v>
      </c>
      <c r="DN72" s="20">
        <f t="shared" ref="DN72:DN99" si="203">(DL72)-(DM72)</f>
        <v>0</v>
      </c>
      <c r="DO72" s="19"/>
      <c r="DP72" s="19"/>
      <c r="DQ72" s="20">
        <f t="shared" ref="DQ72:DQ99" si="204">(DO72)-(DP72)</f>
        <v>0</v>
      </c>
      <c r="DR72" s="19"/>
      <c r="DS72" s="19"/>
      <c r="DT72" s="20">
        <f t="shared" ref="DT72:DT99" si="205">(DR72)-(DS72)</f>
        <v>0</v>
      </c>
      <c r="DU72" s="20">
        <f t="shared" ref="DU72:DV99" si="206">(DO72)+(DR72)</f>
        <v>0</v>
      </c>
      <c r="DV72" s="20">
        <f t="shared" si="206"/>
        <v>0</v>
      </c>
      <c r="DW72" s="20">
        <f t="shared" ref="DW72:DW99" si="207">(DU72)-(DV72)</f>
        <v>0</v>
      </c>
      <c r="DX72" s="20">
        <f t="shared" ref="DX72:DY99" si="208">(((((B72)+(E72))+(AL72))+(DC72))+(DL72))+(DU72)</f>
        <v>0</v>
      </c>
      <c r="DY72" s="20">
        <f t="shared" si="208"/>
        <v>0</v>
      </c>
      <c r="DZ72" s="20">
        <f t="shared" ref="DZ72:DZ99" si="209">(DX72)-(DY72)</f>
        <v>0</v>
      </c>
      <c r="EA72" s="19"/>
      <c r="EB72" s="19"/>
      <c r="EC72" s="20">
        <f t="shared" ref="EC72:EC99" si="210">(EA72)-(EB72)</f>
        <v>0</v>
      </c>
      <c r="ED72" s="19"/>
      <c r="EE72" s="19"/>
      <c r="EF72" s="20">
        <f t="shared" ref="EF72:EF99" si="211">(ED72)-(EE72)</f>
        <v>0</v>
      </c>
      <c r="EG72" s="19"/>
      <c r="EH72" s="19"/>
      <c r="EI72" s="20">
        <f t="shared" ref="EI72:EI99" si="212">(EG72)-(EH72)</f>
        <v>0</v>
      </c>
      <c r="EJ72" s="19"/>
      <c r="EK72" s="19"/>
      <c r="EL72" s="20">
        <f t="shared" ref="EL72:EL99" si="213">(EJ72)-(EK72)</f>
        <v>0</v>
      </c>
      <c r="EM72" s="20">
        <f t="shared" ref="EM72:EN99" si="214">((ED72)+(EG72))+(EJ72)</f>
        <v>0</v>
      </c>
      <c r="EN72" s="20">
        <f t="shared" si="214"/>
        <v>0</v>
      </c>
      <c r="EO72" s="20">
        <f t="shared" ref="EO72:EO99" si="215">(EM72)-(EN72)</f>
        <v>0</v>
      </c>
      <c r="EP72" s="19"/>
      <c r="EQ72" s="19"/>
      <c r="ER72" s="20">
        <f t="shared" ref="ER72:ER99" si="216">(EP72)-(EQ72)</f>
        <v>0</v>
      </c>
      <c r="ES72" s="19"/>
      <c r="ET72" s="19"/>
      <c r="EU72" s="20">
        <f t="shared" ref="EU72:EU99" si="217">(ES72)-(ET72)</f>
        <v>0</v>
      </c>
      <c r="EV72" s="19"/>
      <c r="EW72" s="19"/>
      <c r="EX72" s="20">
        <f t="shared" ref="EX72:EX99" si="218">(EV72)-(EW72)</f>
        <v>0</v>
      </c>
      <c r="EY72" s="19"/>
      <c r="EZ72" s="19"/>
      <c r="FA72" s="20">
        <f t="shared" ref="FA72:FA99" si="219">(EY72)-(EZ72)</f>
        <v>0</v>
      </c>
      <c r="FB72" s="20">
        <f t="shared" ref="FB72:FC99" si="220">((ES72)+(EV72))+(EY72)</f>
        <v>0</v>
      </c>
      <c r="FC72" s="20">
        <f t="shared" si="220"/>
        <v>0</v>
      </c>
      <c r="FD72" s="20">
        <f t="shared" ref="FD72:FD99" si="221">(FB72)-(FC72)</f>
        <v>0</v>
      </c>
      <c r="FE72" s="19"/>
      <c r="FF72" s="19"/>
      <c r="FG72" s="20">
        <f t="shared" ref="FG72:FG99" si="222">(FE72)-(FF72)</f>
        <v>0</v>
      </c>
      <c r="FH72" s="19"/>
      <c r="FI72" s="19"/>
      <c r="FJ72" s="20">
        <f t="shared" ref="FJ72:FJ99" si="223">(FH72)-(FI72)</f>
        <v>0</v>
      </c>
      <c r="FK72" s="19"/>
      <c r="FL72" s="19"/>
      <c r="FM72" s="20">
        <f t="shared" ref="FM72:FM99" si="224">(FK72)-(FL72)</f>
        <v>0</v>
      </c>
      <c r="FN72" s="20">
        <f t="shared" ref="FN72:FO99" si="225">((FE72)+(FH72))+(FK72)</f>
        <v>0</v>
      </c>
      <c r="FO72" s="20">
        <f t="shared" si="225"/>
        <v>0</v>
      </c>
      <c r="FP72" s="20">
        <f t="shared" ref="FP72:FP99" si="226">(FN72)-(FO72)</f>
        <v>0</v>
      </c>
      <c r="FQ72" s="19"/>
      <c r="FR72" s="19"/>
      <c r="FS72" s="20">
        <f t="shared" ref="FS72:FS99" si="227">(FQ72)-(FR72)</f>
        <v>0</v>
      </c>
      <c r="FT72" s="19"/>
      <c r="FU72" s="19"/>
      <c r="FV72" s="20">
        <f t="shared" ref="FV72:FV99" si="228">(FT72)-(FU72)</f>
        <v>0</v>
      </c>
      <c r="FW72" s="19"/>
      <c r="FX72" s="19"/>
      <c r="FY72" s="20">
        <f t="shared" ref="FY72:FY99" si="229">(FW72)-(FX72)</f>
        <v>0</v>
      </c>
      <c r="FZ72" s="20">
        <f t="shared" ref="FZ72:GA99" si="230">((FQ72)+(FT72))+(FW72)</f>
        <v>0</v>
      </c>
      <c r="GA72" s="20">
        <f t="shared" si="230"/>
        <v>0</v>
      </c>
      <c r="GB72" s="20">
        <f t="shared" ref="GB72:GB99" si="231">(FZ72)-(GA72)</f>
        <v>0</v>
      </c>
      <c r="GC72" s="19"/>
      <c r="GD72" s="19"/>
      <c r="GE72" s="20">
        <f t="shared" ref="GE72:GE99" si="232">(GC72)-(GD72)</f>
        <v>0</v>
      </c>
      <c r="GF72" s="19"/>
      <c r="GG72" s="19"/>
      <c r="GH72" s="20">
        <f t="shared" ref="GH72:GH99" si="233">(GF72)-(GG72)</f>
        <v>0</v>
      </c>
      <c r="GI72" s="19"/>
      <c r="GJ72" s="19"/>
      <c r="GK72" s="20">
        <f t="shared" ref="GK72:GK99" si="234">(GI72)-(GJ72)</f>
        <v>0</v>
      </c>
      <c r="GL72" s="19"/>
      <c r="GM72" s="19"/>
      <c r="GN72" s="20">
        <f t="shared" ref="GN72:GN99" si="235">(GL72)-(GM72)</f>
        <v>0</v>
      </c>
      <c r="GO72" s="20">
        <f t="shared" ref="GO72:GP99" si="236">((GF72)+(GI72))+(GL72)</f>
        <v>0</v>
      </c>
      <c r="GP72" s="20">
        <f t="shared" si="236"/>
        <v>0</v>
      </c>
      <c r="GQ72" s="20">
        <f t="shared" ref="GQ72:GQ99" si="237">(GO72)-(GP72)</f>
        <v>0</v>
      </c>
      <c r="GR72" s="19"/>
      <c r="GS72" s="19"/>
      <c r="GT72" s="20">
        <f t="shared" ref="GT72:GT99" si="238">(GR72)-(GS72)</f>
        <v>0</v>
      </c>
      <c r="GU72" s="19"/>
      <c r="GV72" s="19"/>
      <c r="GW72" s="20">
        <f t="shared" ref="GW72:GW99" si="239">(GU72)-(GV72)</f>
        <v>0</v>
      </c>
      <c r="GX72" s="20">
        <f t="shared" ref="GX72:GY99" si="240">(((((((((EA72)+(EM72))+(EP72))+(FB72))+(FN72))+(FZ72))+(GC72))+(GO72))+(GR72))+(GU72)</f>
        <v>0</v>
      </c>
      <c r="GY72" s="20">
        <f t="shared" si="240"/>
        <v>0</v>
      </c>
      <c r="GZ72" s="20">
        <f t="shared" ref="GZ72:GZ99" si="241">(GX72)-(GY72)</f>
        <v>0</v>
      </c>
      <c r="HA72" s="19"/>
      <c r="HB72" s="19"/>
      <c r="HC72" s="20">
        <f t="shared" ref="HC72:HC99" si="242">(HA72)-(HB72)</f>
        <v>0</v>
      </c>
      <c r="HD72" s="19"/>
      <c r="HE72" s="19"/>
      <c r="HF72" s="20">
        <f t="shared" ref="HF72:HF99" si="243">(HD72)-(HE72)</f>
        <v>0</v>
      </c>
      <c r="HG72" s="19"/>
      <c r="HH72" s="19"/>
      <c r="HI72" s="20">
        <f t="shared" ref="HI72:HI99" si="244">(HG72)-(HH72)</f>
        <v>0</v>
      </c>
      <c r="HJ72" s="19"/>
      <c r="HK72" s="19"/>
      <c r="HL72" s="20">
        <f t="shared" ref="HL72:HL99" si="245">(HJ72)-(HK72)</f>
        <v>0</v>
      </c>
      <c r="HM72" s="20">
        <f t="shared" ref="HM72:HN99" si="246">(HG72)+(HJ72)</f>
        <v>0</v>
      </c>
      <c r="HN72" s="20">
        <f t="shared" si="246"/>
        <v>0</v>
      </c>
      <c r="HO72" s="20">
        <f t="shared" ref="HO72:HO99" si="247">(HM72)-(HN72)</f>
        <v>0</v>
      </c>
      <c r="HP72" s="19"/>
      <c r="HQ72" s="19"/>
      <c r="HR72" s="20">
        <f t="shared" ref="HR72:HR99" si="248">(HP72)-(HQ72)</f>
        <v>0</v>
      </c>
      <c r="HS72" s="19"/>
      <c r="HT72" s="19"/>
      <c r="HU72" s="20">
        <f t="shared" ref="HU72:HU99" si="249">(HS72)-(HT72)</f>
        <v>0</v>
      </c>
      <c r="HV72" s="19"/>
      <c r="HW72" s="19"/>
      <c r="HX72" s="20">
        <f t="shared" ref="HX72:HX99" si="250">(HV72)-(HW72)</f>
        <v>0</v>
      </c>
      <c r="HY72" s="19"/>
      <c r="HZ72" s="19"/>
      <c r="IA72" s="20">
        <f t="shared" ref="IA72:IA99" si="251">(HY72)-(HZ72)</f>
        <v>0</v>
      </c>
      <c r="IB72" s="20">
        <f t="shared" ref="IB72:IC99" si="252">((HS72)+(HV72))+(HY72)</f>
        <v>0</v>
      </c>
      <c r="IC72" s="20">
        <f t="shared" si="252"/>
        <v>0</v>
      </c>
      <c r="ID72" s="20">
        <f t="shared" ref="ID72:ID99" si="253">(IB72)-(IC72)</f>
        <v>0</v>
      </c>
      <c r="IE72" s="20">
        <f t="shared" ref="IE72:IF99" si="254">(((HD72)+(HM72))+(HP72))+(IB72)</f>
        <v>0</v>
      </c>
      <c r="IF72" s="20">
        <f t="shared" si="254"/>
        <v>0</v>
      </c>
      <c r="IG72" s="20">
        <f t="shared" ref="IG72:IG99" si="255">(IE72)-(IF72)</f>
        <v>0</v>
      </c>
      <c r="IH72" s="19"/>
      <c r="II72" s="19"/>
      <c r="IJ72" s="20">
        <f t="shared" ref="IJ72:IJ99" si="256">(IH72)-(II72)</f>
        <v>0</v>
      </c>
      <c r="IK72" s="19"/>
      <c r="IL72" s="19"/>
      <c r="IM72" s="20">
        <f t="shared" ref="IM72:IM99" si="257">(IK72)-(IL72)</f>
        <v>0</v>
      </c>
      <c r="IN72" s="19"/>
      <c r="IO72" s="19"/>
      <c r="IP72" s="20">
        <f t="shared" ref="IP72:IP99" si="258">(IN72)-(IO72)</f>
        <v>0</v>
      </c>
      <c r="IQ72" s="20">
        <f t="shared" ref="IQ72:IR99" si="259">(IK72)+(IN72)</f>
        <v>0</v>
      </c>
      <c r="IR72" s="20">
        <f t="shared" si="259"/>
        <v>0</v>
      </c>
      <c r="IS72" s="20">
        <f t="shared" ref="IS72:IS99" si="260">(IQ72)-(IR72)</f>
        <v>0</v>
      </c>
      <c r="IT72" s="20">
        <f t="shared" ref="IT72:IU99" si="261">(((HA72)+(IE72))+(IH72))+(IQ72)</f>
        <v>0</v>
      </c>
      <c r="IU72" s="20">
        <f t="shared" si="261"/>
        <v>0</v>
      </c>
      <c r="IV72" s="20">
        <f t="shared" ref="IV72:IV99" si="262">(IT72)-(IU72)</f>
        <v>0</v>
      </c>
      <c r="IW72" s="20">
        <f>2493.25</f>
        <v>2493.25</v>
      </c>
      <c r="IX72" s="20">
        <f>1806</f>
        <v>1806</v>
      </c>
      <c r="IY72" s="20">
        <f t="shared" ref="IY72:IY99" si="263">(IW72)-(IX72)</f>
        <v>687.25</v>
      </c>
      <c r="IZ72" s="19"/>
      <c r="JA72" s="19"/>
      <c r="JB72" s="20">
        <f t="shared" ref="JB72:JB99" si="264">(IZ72)-(JA72)</f>
        <v>0</v>
      </c>
      <c r="JC72" s="19"/>
      <c r="JD72" s="19"/>
      <c r="JE72" s="20">
        <f t="shared" ref="JE72:JE99" si="265">(JC72)-(JD72)</f>
        <v>0</v>
      </c>
      <c r="JF72" s="20">
        <f t="shared" ref="JF72:JG99" si="266">((IW72)+(IZ72))+(JC72)</f>
        <v>2493.25</v>
      </c>
      <c r="JG72" s="20">
        <f t="shared" si="266"/>
        <v>1806</v>
      </c>
      <c r="JH72" s="20">
        <f t="shared" ref="JH72:JH99" si="267">(JF72)-(JG72)</f>
        <v>687.25</v>
      </c>
      <c r="JI72" s="19"/>
      <c r="JJ72" s="19"/>
      <c r="JK72" s="20">
        <f t="shared" ref="JK72:JK99" si="268">(JI72)-(JJ72)</f>
        <v>0</v>
      </c>
      <c r="JL72" s="19"/>
      <c r="JM72" s="19"/>
      <c r="JN72" s="20">
        <f t="shared" ref="JN72:JN99" si="269">(JL72)-(JM72)</f>
        <v>0</v>
      </c>
      <c r="JO72" s="19"/>
      <c r="JP72" s="19"/>
      <c r="JQ72" s="20">
        <f t="shared" ref="JQ72:JQ99" si="270">(JO72)-(JP72)</f>
        <v>0</v>
      </c>
      <c r="JR72" s="20">
        <f t="shared" ref="JR72:JS99" si="271">((JI72)+(JL72))+(JO72)</f>
        <v>0</v>
      </c>
      <c r="JS72" s="20">
        <f t="shared" si="271"/>
        <v>0</v>
      </c>
      <c r="JT72" s="20">
        <f t="shared" ref="JT72:JT99" si="272">(JR72)-(JS72)</f>
        <v>0</v>
      </c>
      <c r="JU72" s="19"/>
      <c r="JV72" s="19"/>
      <c r="JW72" s="20">
        <f t="shared" ref="JW72:JW99" si="273">(JU72)-(JV72)</f>
        <v>0</v>
      </c>
      <c r="JX72" s="19"/>
      <c r="JY72" s="19"/>
      <c r="JZ72" s="20">
        <f t="shared" ref="JZ72:JZ99" si="274">(JX72)-(JY72)</f>
        <v>0</v>
      </c>
      <c r="KA72" s="20">
        <f t="shared" ref="KA72:KB99" si="275">(JU72)+(JX72)</f>
        <v>0</v>
      </c>
      <c r="KB72" s="20">
        <f t="shared" si="275"/>
        <v>0</v>
      </c>
      <c r="KC72" s="20">
        <f t="shared" ref="KC72:KC99" si="276">(KA72)-(KB72)</f>
        <v>0</v>
      </c>
      <c r="KD72" s="19"/>
      <c r="KE72" s="19"/>
      <c r="KF72" s="20">
        <f t="shared" ref="KF72:KF99" si="277">(KD72)-(KE72)</f>
        <v>0</v>
      </c>
      <c r="KG72" s="19"/>
      <c r="KH72" s="19"/>
      <c r="KI72" s="20">
        <f t="shared" ref="KI72:KI99" si="278">(KG72)-(KH72)</f>
        <v>0</v>
      </c>
      <c r="KJ72" s="19"/>
      <c r="KK72" s="19"/>
      <c r="KL72" s="20">
        <f t="shared" ref="KL72:KL99" si="279">(KJ72)-(KK72)</f>
        <v>0</v>
      </c>
      <c r="KM72" s="19"/>
      <c r="KN72" s="19"/>
      <c r="KO72" s="20">
        <f t="shared" ref="KO72:KO99" si="280">(KM72)-(KN72)</f>
        <v>0</v>
      </c>
      <c r="KP72" s="19"/>
      <c r="KQ72" s="19"/>
      <c r="KR72" s="20">
        <f t="shared" ref="KR72:KR99" si="281">(KP72)-(KQ72)</f>
        <v>0</v>
      </c>
      <c r="KS72" s="20">
        <f t="shared" ref="KS72:KT99" si="282">(KM72)+(KP72)</f>
        <v>0</v>
      </c>
      <c r="KT72" s="20">
        <f t="shared" si="282"/>
        <v>0</v>
      </c>
      <c r="KU72" s="20">
        <f t="shared" ref="KU72:KU99" si="283">(KS72)-(KT72)</f>
        <v>0</v>
      </c>
      <c r="KV72" s="20">
        <f t="shared" ref="KV72:KW99" si="284">(((KD72)+(KG72))+(KJ72))+(KS72)</f>
        <v>0</v>
      </c>
      <c r="KW72" s="20">
        <f t="shared" si="284"/>
        <v>0</v>
      </c>
      <c r="KX72" s="20">
        <f t="shared" ref="KX72:KX99" si="285">(KV72)-(KW72)</f>
        <v>0</v>
      </c>
      <c r="KY72" s="19"/>
      <c r="KZ72" s="19"/>
      <c r="LA72" s="20">
        <f t="shared" ref="LA72:LA99" si="286">(KY72)-(KZ72)</f>
        <v>0</v>
      </c>
      <c r="LB72" s="19"/>
      <c r="LC72" s="19"/>
      <c r="LD72" s="20">
        <f t="shared" ref="LD72:LD99" si="287">(LB72)-(LC72)</f>
        <v>0</v>
      </c>
      <c r="LE72" s="20">
        <f t="shared" ref="LE72:LF99" si="288">((((((((DX72)+(GX72))+(IT72))+(JF72))+(JR72))+(KA72))+(KV72))+(KY72))+(LB72)</f>
        <v>2493.25</v>
      </c>
      <c r="LF72" s="20">
        <f t="shared" si="288"/>
        <v>1806</v>
      </c>
      <c r="LG72" s="20">
        <f t="shared" ref="LG72:LG99" si="289">(LE72)-(LF72)</f>
        <v>687.25</v>
      </c>
    </row>
    <row r="73" spans="1:319" x14ac:dyDescent="0.3">
      <c r="A73" s="27" t="s">
        <v>179</v>
      </c>
      <c r="B73" s="19"/>
      <c r="C73" s="19"/>
      <c r="D73" s="20">
        <f t="shared" si="158"/>
        <v>0</v>
      </c>
      <c r="E73" s="19"/>
      <c r="F73" s="19"/>
      <c r="G73" s="20">
        <f t="shared" si="159"/>
        <v>0</v>
      </c>
      <c r="H73" s="19"/>
      <c r="I73" s="19"/>
      <c r="J73" s="20">
        <f t="shared" si="160"/>
        <v>0</v>
      </c>
      <c r="K73" s="19"/>
      <c r="L73" s="19"/>
      <c r="M73" s="20">
        <f t="shared" si="161"/>
        <v>0</v>
      </c>
      <c r="N73" s="19"/>
      <c r="O73" s="19"/>
      <c r="P73" s="20">
        <f t="shared" si="162"/>
        <v>0</v>
      </c>
      <c r="Q73" s="19"/>
      <c r="R73" s="19"/>
      <c r="S73" s="20">
        <f t="shared" si="163"/>
        <v>0</v>
      </c>
      <c r="T73" s="19"/>
      <c r="U73" s="19"/>
      <c r="V73" s="20">
        <f t="shared" si="164"/>
        <v>0</v>
      </c>
      <c r="W73" s="19"/>
      <c r="X73" s="19"/>
      <c r="Y73" s="20">
        <f t="shared" si="165"/>
        <v>0</v>
      </c>
      <c r="Z73" s="19"/>
      <c r="AA73" s="19"/>
      <c r="AB73" s="20">
        <f t="shared" si="166"/>
        <v>0</v>
      </c>
      <c r="AC73" s="19"/>
      <c r="AD73" s="19"/>
      <c r="AE73" s="20">
        <f t="shared" si="167"/>
        <v>0</v>
      </c>
      <c r="AF73" s="19"/>
      <c r="AG73" s="19"/>
      <c r="AH73" s="20">
        <f t="shared" si="168"/>
        <v>0</v>
      </c>
      <c r="AI73" s="19"/>
      <c r="AJ73" s="19"/>
      <c r="AK73" s="20">
        <f t="shared" si="169"/>
        <v>0</v>
      </c>
      <c r="AL73" s="20">
        <f t="shared" si="170"/>
        <v>0</v>
      </c>
      <c r="AM73" s="20">
        <f t="shared" si="170"/>
        <v>0</v>
      </c>
      <c r="AN73" s="20">
        <f t="shared" si="171"/>
        <v>0</v>
      </c>
      <c r="AO73" s="19"/>
      <c r="AP73" s="19"/>
      <c r="AQ73" s="20">
        <f t="shared" si="172"/>
        <v>0</v>
      </c>
      <c r="AR73" s="19"/>
      <c r="AS73" s="19"/>
      <c r="AT73" s="20">
        <f t="shared" si="173"/>
        <v>0</v>
      </c>
      <c r="AU73" s="19"/>
      <c r="AV73" s="19"/>
      <c r="AW73" s="20">
        <f t="shared" si="174"/>
        <v>0</v>
      </c>
      <c r="AX73" s="19"/>
      <c r="AY73" s="19"/>
      <c r="AZ73" s="20">
        <f t="shared" si="175"/>
        <v>0</v>
      </c>
      <c r="BA73" s="19"/>
      <c r="BB73" s="19"/>
      <c r="BC73" s="20">
        <f t="shared" si="176"/>
        <v>0</v>
      </c>
      <c r="BD73" s="19"/>
      <c r="BE73" s="19"/>
      <c r="BF73" s="20">
        <f t="shared" si="177"/>
        <v>0</v>
      </c>
      <c r="BG73" s="20">
        <f t="shared" si="178"/>
        <v>0</v>
      </c>
      <c r="BH73" s="20">
        <f t="shared" si="178"/>
        <v>0</v>
      </c>
      <c r="BI73" s="20">
        <f t="shared" si="179"/>
        <v>0</v>
      </c>
      <c r="BJ73" s="19"/>
      <c r="BK73" s="19"/>
      <c r="BL73" s="20">
        <f t="shared" si="180"/>
        <v>0</v>
      </c>
      <c r="BM73" s="19"/>
      <c r="BN73" s="19"/>
      <c r="BO73" s="20">
        <f t="shared" si="181"/>
        <v>0</v>
      </c>
      <c r="BP73" s="19"/>
      <c r="BQ73" s="19"/>
      <c r="BR73" s="20">
        <f t="shared" si="182"/>
        <v>0</v>
      </c>
      <c r="BS73" s="19"/>
      <c r="BT73" s="19"/>
      <c r="BU73" s="20">
        <f t="shared" si="183"/>
        <v>0</v>
      </c>
      <c r="BV73" s="19"/>
      <c r="BW73" s="19"/>
      <c r="BX73" s="20">
        <f t="shared" si="184"/>
        <v>0</v>
      </c>
      <c r="BY73" s="19"/>
      <c r="BZ73" s="19"/>
      <c r="CA73" s="20">
        <f t="shared" si="185"/>
        <v>0</v>
      </c>
      <c r="CB73" s="20">
        <f t="shared" si="186"/>
        <v>0</v>
      </c>
      <c r="CC73" s="20">
        <f t="shared" si="186"/>
        <v>0</v>
      </c>
      <c r="CD73" s="20">
        <f t="shared" si="187"/>
        <v>0</v>
      </c>
      <c r="CE73" s="19"/>
      <c r="CF73" s="19"/>
      <c r="CG73" s="20">
        <f t="shared" si="188"/>
        <v>0</v>
      </c>
      <c r="CH73" s="19"/>
      <c r="CI73" s="19"/>
      <c r="CJ73" s="20">
        <f t="shared" si="189"/>
        <v>0</v>
      </c>
      <c r="CK73" s="19"/>
      <c r="CL73" s="19"/>
      <c r="CM73" s="20">
        <f t="shared" si="190"/>
        <v>0</v>
      </c>
      <c r="CN73" s="20">
        <f t="shared" si="191"/>
        <v>0</v>
      </c>
      <c r="CO73" s="20">
        <f t="shared" si="191"/>
        <v>0</v>
      </c>
      <c r="CP73" s="20">
        <f t="shared" si="192"/>
        <v>0</v>
      </c>
      <c r="CQ73" s="19"/>
      <c r="CR73" s="19"/>
      <c r="CS73" s="20">
        <f t="shared" si="193"/>
        <v>0</v>
      </c>
      <c r="CT73" s="19"/>
      <c r="CU73" s="19"/>
      <c r="CV73" s="20">
        <f t="shared" si="194"/>
        <v>0</v>
      </c>
      <c r="CW73" s="19"/>
      <c r="CX73" s="19"/>
      <c r="CY73" s="20">
        <f t="shared" si="195"/>
        <v>0</v>
      </c>
      <c r="CZ73" s="20">
        <f t="shared" si="196"/>
        <v>0</v>
      </c>
      <c r="DA73" s="20">
        <f t="shared" si="196"/>
        <v>0</v>
      </c>
      <c r="DB73" s="20">
        <f t="shared" si="197"/>
        <v>0</v>
      </c>
      <c r="DC73" s="20">
        <f t="shared" si="198"/>
        <v>0</v>
      </c>
      <c r="DD73" s="20">
        <f t="shared" si="198"/>
        <v>0</v>
      </c>
      <c r="DE73" s="20">
        <f t="shared" si="199"/>
        <v>0</v>
      </c>
      <c r="DF73" s="19"/>
      <c r="DG73" s="19"/>
      <c r="DH73" s="20">
        <f t="shared" si="200"/>
        <v>0</v>
      </c>
      <c r="DI73" s="19"/>
      <c r="DJ73" s="19"/>
      <c r="DK73" s="20">
        <f t="shared" si="201"/>
        <v>0</v>
      </c>
      <c r="DL73" s="20">
        <f t="shared" si="202"/>
        <v>0</v>
      </c>
      <c r="DM73" s="20">
        <f t="shared" si="202"/>
        <v>0</v>
      </c>
      <c r="DN73" s="20">
        <f t="shared" si="203"/>
        <v>0</v>
      </c>
      <c r="DO73" s="19"/>
      <c r="DP73" s="19"/>
      <c r="DQ73" s="20">
        <f t="shared" si="204"/>
        <v>0</v>
      </c>
      <c r="DR73" s="19"/>
      <c r="DS73" s="19"/>
      <c r="DT73" s="20">
        <f t="shared" si="205"/>
        <v>0</v>
      </c>
      <c r="DU73" s="20">
        <f t="shared" si="206"/>
        <v>0</v>
      </c>
      <c r="DV73" s="20">
        <f t="shared" si="206"/>
        <v>0</v>
      </c>
      <c r="DW73" s="20">
        <f t="shared" si="207"/>
        <v>0</v>
      </c>
      <c r="DX73" s="20">
        <f t="shared" si="208"/>
        <v>0</v>
      </c>
      <c r="DY73" s="20">
        <f t="shared" si="208"/>
        <v>0</v>
      </c>
      <c r="DZ73" s="20">
        <f t="shared" si="209"/>
        <v>0</v>
      </c>
      <c r="EA73" s="19"/>
      <c r="EB73" s="19"/>
      <c r="EC73" s="20">
        <f t="shared" si="210"/>
        <v>0</v>
      </c>
      <c r="ED73" s="19"/>
      <c r="EE73" s="19"/>
      <c r="EF73" s="20">
        <f t="shared" si="211"/>
        <v>0</v>
      </c>
      <c r="EG73" s="19"/>
      <c r="EH73" s="19"/>
      <c r="EI73" s="20">
        <f t="shared" si="212"/>
        <v>0</v>
      </c>
      <c r="EJ73" s="19"/>
      <c r="EK73" s="19"/>
      <c r="EL73" s="20">
        <f t="shared" si="213"/>
        <v>0</v>
      </c>
      <c r="EM73" s="20">
        <f t="shared" si="214"/>
        <v>0</v>
      </c>
      <c r="EN73" s="20">
        <f t="shared" si="214"/>
        <v>0</v>
      </c>
      <c r="EO73" s="20">
        <f t="shared" si="215"/>
        <v>0</v>
      </c>
      <c r="EP73" s="19"/>
      <c r="EQ73" s="19"/>
      <c r="ER73" s="20">
        <f t="shared" si="216"/>
        <v>0</v>
      </c>
      <c r="ES73" s="19"/>
      <c r="ET73" s="19"/>
      <c r="EU73" s="20">
        <f t="shared" si="217"/>
        <v>0</v>
      </c>
      <c r="EV73" s="19"/>
      <c r="EW73" s="19"/>
      <c r="EX73" s="20">
        <f t="shared" si="218"/>
        <v>0</v>
      </c>
      <c r="EY73" s="19"/>
      <c r="EZ73" s="19"/>
      <c r="FA73" s="20">
        <f t="shared" si="219"/>
        <v>0</v>
      </c>
      <c r="FB73" s="20">
        <f t="shared" si="220"/>
        <v>0</v>
      </c>
      <c r="FC73" s="20">
        <f t="shared" si="220"/>
        <v>0</v>
      </c>
      <c r="FD73" s="20">
        <f t="shared" si="221"/>
        <v>0</v>
      </c>
      <c r="FE73" s="19"/>
      <c r="FF73" s="19"/>
      <c r="FG73" s="20">
        <f t="shared" si="222"/>
        <v>0</v>
      </c>
      <c r="FH73" s="19"/>
      <c r="FI73" s="19"/>
      <c r="FJ73" s="20">
        <f t="shared" si="223"/>
        <v>0</v>
      </c>
      <c r="FK73" s="19"/>
      <c r="FL73" s="19"/>
      <c r="FM73" s="20">
        <f t="shared" si="224"/>
        <v>0</v>
      </c>
      <c r="FN73" s="20">
        <f t="shared" si="225"/>
        <v>0</v>
      </c>
      <c r="FO73" s="20">
        <f t="shared" si="225"/>
        <v>0</v>
      </c>
      <c r="FP73" s="20">
        <f t="shared" si="226"/>
        <v>0</v>
      </c>
      <c r="FQ73" s="19"/>
      <c r="FR73" s="19"/>
      <c r="FS73" s="20">
        <f t="shared" si="227"/>
        <v>0</v>
      </c>
      <c r="FT73" s="19"/>
      <c r="FU73" s="19"/>
      <c r="FV73" s="20">
        <f t="shared" si="228"/>
        <v>0</v>
      </c>
      <c r="FW73" s="19"/>
      <c r="FX73" s="19"/>
      <c r="FY73" s="20">
        <f t="shared" si="229"/>
        <v>0</v>
      </c>
      <c r="FZ73" s="20">
        <f t="shared" si="230"/>
        <v>0</v>
      </c>
      <c r="GA73" s="20">
        <f t="shared" si="230"/>
        <v>0</v>
      </c>
      <c r="GB73" s="20">
        <f t="shared" si="231"/>
        <v>0</v>
      </c>
      <c r="GC73" s="19"/>
      <c r="GD73" s="19"/>
      <c r="GE73" s="20">
        <f t="shared" si="232"/>
        <v>0</v>
      </c>
      <c r="GF73" s="19"/>
      <c r="GG73" s="19"/>
      <c r="GH73" s="20">
        <f t="shared" si="233"/>
        <v>0</v>
      </c>
      <c r="GI73" s="19"/>
      <c r="GJ73" s="19"/>
      <c r="GK73" s="20">
        <f t="shared" si="234"/>
        <v>0</v>
      </c>
      <c r="GL73" s="19"/>
      <c r="GM73" s="19"/>
      <c r="GN73" s="20">
        <f t="shared" si="235"/>
        <v>0</v>
      </c>
      <c r="GO73" s="20">
        <f t="shared" si="236"/>
        <v>0</v>
      </c>
      <c r="GP73" s="20">
        <f t="shared" si="236"/>
        <v>0</v>
      </c>
      <c r="GQ73" s="20">
        <f t="shared" si="237"/>
        <v>0</v>
      </c>
      <c r="GR73" s="19"/>
      <c r="GS73" s="19"/>
      <c r="GT73" s="20">
        <f t="shared" si="238"/>
        <v>0</v>
      </c>
      <c r="GU73" s="19"/>
      <c r="GV73" s="19"/>
      <c r="GW73" s="20">
        <f t="shared" si="239"/>
        <v>0</v>
      </c>
      <c r="GX73" s="20">
        <f t="shared" si="240"/>
        <v>0</v>
      </c>
      <c r="GY73" s="20">
        <f t="shared" si="240"/>
        <v>0</v>
      </c>
      <c r="GZ73" s="20">
        <f t="shared" si="241"/>
        <v>0</v>
      </c>
      <c r="HA73" s="19"/>
      <c r="HB73" s="19"/>
      <c r="HC73" s="20">
        <f t="shared" si="242"/>
        <v>0</v>
      </c>
      <c r="HD73" s="19"/>
      <c r="HE73" s="19"/>
      <c r="HF73" s="20">
        <f t="shared" si="243"/>
        <v>0</v>
      </c>
      <c r="HG73" s="19"/>
      <c r="HH73" s="19"/>
      <c r="HI73" s="20">
        <f t="shared" si="244"/>
        <v>0</v>
      </c>
      <c r="HJ73" s="19"/>
      <c r="HK73" s="19"/>
      <c r="HL73" s="20">
        <f t="shared" si="245"/>
        <v>0</v>
      </c>
      <c r="HM73" s="20">
        <f t="shared" si="246"/>
        <v>0</v>
      </c>
      <c r="HN73" s="20">
        <f t="shared" si="246"/>
        <v>0</v>
      </c>
      <c r="HO73" s="20">
        <f t="shared" si="247"/>
        <v>0</v>
      </c>
      <c r="HP73" s="19"/>
      <c r="HQ73" s="19"/>
      <c r="HR73" s="20">
        <f t="shared" si="248"/>
        <v>0</v>
      </c>
      <c r="HS73" s="19"/>
      <c r="HT73" s="19"/>
      <c r="HU73" s="20">
        <f t="shared" si="249"/>
        <v>0</v>
      </c>
      <c r="HV73" s="19"/>
      <c r="HW73" s="19"/>
      <c r="HX73" s="20">
        <f t="shared" si="250"/>
        <v>0</v>
      </c>
      <c r="HY73" s="19"/>
      <c r="HZ73" s="19"/>
      <c r="IA73" s="20">
        <f t="shared" si="251"/>
        <v>0</v>
      </c>
      <c r="IB73" s="20">
        <f t="shared" si="252"/>
        <v>0</v>
      </c>
      <c r="IC73" s="20">
        <f t="shared" si="252"/>
        <v>0</v>
      </c>
      <c r="ID73" s="20">
        <f t="shared" si="253"/>
        <v>0</v>
      </c>
      <c r="IE73" s="20">
        <f t="shared" si="254"/>
        <v>0</v>
      </c>
      <c r="IF73" s="20">
        <f t="shared" si="254"/>
        <v>0</v>
      </c>
      <c r="IG73" s="20">
        <f t="shared" si="255"/>
        <v>0</v>
      </c>
      <c r="IH73" s="19"/>
      <c r="II73" s="19"/>
      <c r="IJ73" s="20">
        <f t="shared" si="256"/>
        <v>0</v>
      </c>
      <c r="IK73" s="19"/>
      <c r="IL73" s="19"/>
      <c r="IM73" s="20">
        <f t="shared" si="257"/>
        <v>0</v>
      </c>
      <c r="IN73" s="19"/>
      <c r="IO73" s="19"/>
      <c r="IP73" s="20">
        <f t="shared" si="258"/>
        <v>0</v>
      </c>
      <c r="IQ73" s="20">
        <f t="shared" si="259"/>
        <v>0</v>
      </c>
      <c r="IR73" s="20">
        <f t="shared" si="259"/>
        <v>0</v>
      </c>
      <c r="IS73" s="20">
        <f t="shared" si="260"/>
        <v>0</v>
      </c>
      <c r="IT73" s="20">
        <f t="shared" si="261"/>
        <v>0</v>
      </c>
      <c r="IU73" s="20">
        <f t="shared" si="261"/>
        <v>0</v>
      </c>
      <c r="IV73" s="20">
        <f t="shared" si="262"/>
        <v>0</v>
      </c>
      <c r="IW73" s="20">
        <f>480.09</f>
        <v>480.09</v>
      </c>
      <c r="IX73" s="20">
        <f>270</f>
        <v>270</v>
      </c>
      <c r="IY73" s="20">
        <f t="shared" si="263"/>
        <v>210.08999999999997</v>
      </c>
      <c r="IZ73" s="19"/>
      <c r="JA73" s="19"/>
      <c r="JB73" s="20">
        <f t="shared" si="264"/>
        <v>0</v>
      </c>
      <c r="JC73" s="19"/>
      <c r="JD73" s="19"/>
      <c r="JE73" s="20">
        <f t="shared" si="265"/>
        <v>0</v>
      </c>
      <c r="JF73" s="20">
        <f t="shared" si="266"/>
        <v>480.09</v>
      </c>
      <c r="JG73" s="20">
        <f t="shared" si="266"/>
        <v>270</v>
      </c>
      <c r="JH73" s="20">
        <f t="shared" si="267"/>
        <v>210.08999999999997</v>
      </c>
      <c r="JI73" s="19"/>
      <c r="JJ73" s="19"/>
      <c r="JK73" s="20">
        <f t="shared" si="268"/>
        <v>0</v>
      </c>
      <c r="JL73" s="19"/>
      <c r="JM73" s="19"/>
      <c r="JN73" s="20">
        <f t="shared" si="269"/>
        <v>0</v>
      </c>
      <c r="JO73" s="19"/>
      <c r="JP73" s="19"/>
      <c r="JQ73" s="20">
        <f t="shared" si="270"/>
        <v>0</v>
      </c>
      <c r="JR73" s="20">
        <f t="shared" si="271"/>
        <v>0</v>
      </c>
      <c r="JS73" s="20">
        <f t="shared" si="271"/>
        <v>0</v>
      </c>
      <c r="JT73" s="20">
        <f t="shared" si="272"/>
        <v>0</v>
      </c>
      <c r="JU73" s="19"/>
      <c r="JV73" s="19"/>
      <c r="JW73" s="20">
        <f t="shared" si="273"/>
        <v>0</v>
      </c>
      <c r="JX73" s="19"/>
      <c r="JY73" s="19"/>
      <c r="JZ73" s="20">
        <f t="shared" si="274"/>
        <v>0</v>
      </c>
      <c r="KA73" s="20">
        <f t="shared" si="275"/>
        <v>0</v>
      </c>
      <c r="KB73" s="20">
        <f t="shared" si="275"/>
        <v>0</v>
      </c>
      <c r="KC73" s="20">
        <f t="shared" si="276"/>
        <v>0</v>
      </c>
      <c r="KD73" s="19"/>
      <c r="KE73" s="19"/>
      <c r="KF73" s="20">
        <f t="shared" si="277"/>
        <v>0</v>
      </c>
      <c r="KG73" s="19"/>
      <c r="KH73" s="19"/>
      <c r="KI73" s="20">
        <f t="shared" si="278"/>
        <v>0</v>
      </c>
      <c r="KJ73" s="19"/>
      <c r="KK73" s="19"/>
      <c r="KL73" s="20">
        <f t="shared" si="279"/>
        <v>0</v>
      </c>
      <c r="KM73" s="19"/>
      <c r="KN73" s="19"/>
      <c r="KO73" s="20">
        <f t="shared" si="280"/>
        <v>0</v>
      </c>
      <c r="KP73" s="19"/>
      <c r="KQ73" s="19"/>
      <c r="KR73" s="20">
        <f t="shared" si="281"/>
        <v>0</v>
      </c>
      <c r="KS73" s="20">
        <f t="shared" si="282"/>
        <v>0</v>
      </c>
      <c r="KT73" s="20">
        <f t="shared" si="282"/>
        <v>0</v>
      </c>
      <c r="KU73" s="20">
        <f t="shared" si="283"/>
        <v>0</v>
      </c>
      <c r="KV73" s="20">
        <f t="shared" si="284"/>
        <v>0</v>
      </c>
      <c r="KW73" s="20">
        <f t="shared" si="284"/>
        <v>0</v>
      </c>
      <c r="KX73" s="20">
        <f t="shared" si="285"/>
        <v>0</v>
      </c>
      <c r="KY73" s="19"/>
      <c r="KZ73" s="19"/>
      <c r="LA73" s="20">
        <f t="shared" si="286"/>
        <v>0</v>
      </c>
      <c r="LB73" s="19"/>
      <c r="LC73" s="19"/>
      <c r="LD73" s="20">
        <f t="shared" si="287"/>
        <v>0</v>
      </c>
      <c r="LE73" s="20">
        <f t="shared" si="288"/>
        <v>480.09</v>
      </c>
      <c r="LF73" s="20">
        <f t="shared" si="288"/>
        <v>270</v>
      </c>
      <c r="LG73" s="20">
        <f t="shared" si="289"/>
        <v>210.08999999999997</v>
      </c>
    </row>
    <row r="74" spans="1:319" x14ac:dyDescent="0.3">
      <c r="A74" s="27" t="s">
        <v>180</v>
      </c>
      <c r="B74" s="22">
        <f>((((B69)+(B70))+(B71))+(B72))+(B73)</f>
        <v>0</v>
      </c>
      <c r="C74" s="22">
        <f>((((C69)+(C70))+(C71))+(C72))+(C73)</f>
        <v>0</v>
      </c>
      <c r="D74" s="22">
        <f t="shared" si="158"/>
        <v>0</v>
      </c>
      <c r="E74" s="22">
        <f>((((E69)+(E70))+(E71))+(E72))+(E73)</f>
        <v>0</v>
      </c>
      <c r="F74" s="22">
        <f>((((F69)+(F70))+(F71))+(F72))+(F73)</f>
        <v>0</v>
      </c>
      <c r="G74" s="22">
        <f t="shared" si="159"/>
        <v>0</v>
      </c>
      <c r="H74" s="22">
        <f>((((H69)+(H70))+(H71))+(H72))+(H73)</f>
        <v>0</v>
      </c>
      <c r="I74" s="22">
        <f>((((I69)+(I70))+(I71))+(I72))+(I73)</f>
        <v>0</v>
      </c>
      <c r="J74" s="22">
        <f t="shared" si="160"/>
        <v>0</v>
      </c>
      <c r="K74" s="22">
        <f>((((K69)+(K70))+(K71))+(K72))+(K73)</f>
        <v>0</v>
      </c>
      <c r="L74" s="22">
        <f>((((L69)+(L70))+(L71))+(L72))+(L73)</f>
        <v>0</v>
      </c>
      <c r="M74" s="22">
        <f t="shared" si="161"/>
        <v>0</v>
      </c>
      <c r="N74" s="22">
        <f>((((N69)+(N70))+(N71))+(N72))+(N73)</f>
        <v>0</v>
      </c>
      <c r="O74" s="22">
        <f>((((O69)+(O70))+(O71))+(O72))+(O73)</f>
        <v>0</v>
      </c>
      <c r="P74" s="22">
        <f t="shared" si="162"/>
        <v>0</v>
      </c>
      <c r="Q74" s="22">
        <f>((((Q69)+(Q70))+(Q71))+(Q72))+(Q73)</f>
        <v>0</v>
      </c>
      <c r="R74" s="22">
        <f>((((R69)+(R70))+(R71))+(R72))+(R73)</f>
        <v>0</v>
      </c>
      <c r="S74" s="22">
        <f t="shared" si="163"/>
        <v>0</v>
      </c>
      <c r="T74" s="22">
        <f>((((T69)+(T70))+(T71))+(T72))+(T73)</f>
        <v>0</v>
      </c>
      <c r="U74" s="22">
        <f>((((U69)+(U70))+(U71))+(U72))+(U73)</f>
        <v>0</v>
      </c>
      <c r="V74" s="22">
        <f t="shared" si="164"/>
        <v>0</v>
      </c>
      <c r="W74" s="22">
        <f>((((W69)+(W70))+(W71))+(W72))+(W73)</f>
        <v>0</v>
      </c>
      <c r="X74" s="22">
        <f>((((X69)+(X70))+(X71))+(X72))+(X73)</f>
        <v>0</v>
      </c>
      <c r="Y74" s="22">
        <f t="shared" si="165"/>
        <v>0</v>
      </c>
      <c r="Z74" s="22">
        <f>((((Z69)+(Z70))+(Z71))+(Z72))+(Z73)</f>
        <v>0</v>
      </c>
      <c r="AA74" s="22">
        <f>((((AA69)+(AA70))+(AA71))+(AA72))+(AA73)</f>
        <v>0</v>
      </c>
      <c r="AB74" s="22">
        <f t="shared" si="166"/>
        <v>0</v>
      </c>
      <c r="AC74" s="22">
        <f>((((AC69)+(AC70))+(AC71))+(AC72))+(AC73)</f>
        <v>0</v>
      </c>
      <c r="AD74" s="22">
        <f>((((AD69)+(AD70))+(AD71))+(AD72))+(AD73)</f>
        <v>0</v>
      </c>
      <c r="AE74" s="22">
        <f t="shared" si="167"/>
        <v>0</v>
      </c>
      <c r="AF74" s="22">
        <f>((((AF69)+(AF70))+(AF71))+(AF72))+(AF73)</f>
        <v>0</v>
      </c>
      <c r="AG74" s="22">
        <f>((((AG69)+(AG70))+(AG71))+(AG72))+(AG73)</f>
        <v>0</v>
      </c>
      <c r="AH74" s="22">
        <f t="shared" si="168"/>
        <v>0</v>
      </c>
      <c r="AI74" s="22">
        <f>((((AI69)+(AI70))+(AI71))+(AI72))+(AI73)</f>
        <v>0</v>
      </c>
      <c r="AJ74" s="22">
        <f>((((AJ69)+(AJ70))+(AJ71))+(AJ72))+(AJ73)</f>
        <v>0</v>
      </c>
      <c r="AK74" s="22">
        <f t="shared" si="169"/>
        <v>0</v>
      </c>
      <c r="AL74" s="22">
        <f t="shared" si="170"/>
        <v>0</v>
      </c>
      <c r="AM74" s="22">
        <f t="shared" si="170"/>
        <v>0</v>
      </c>
      <c r="AN74" s="22">
        <f t="shared" si="171"/>
        <v>0</v>
      </c>
      <c r="AO74" s="22">
        <f>((((AO69)+(AO70))+(AO71))+(AO72))+(AO73)</f>
        <v>0</v>
      </c>
      <c r="AP74" s="22">
        <f>((((AP69)+(AP70))+(AP71))+(AP72))+(AP73)</f>
        <v>0</v>
      </c>
      <c r="AQ74" s="22">
        <f t="shared" si="172"/>
        <v>0</v>
      </c>
      <c r="AR74" s="22">
        <f>((((AR69)+(AR70))+(AR71))+(AR72))+(AR73)</f>
        <v>0</v>
      </c>
      <c r="AS74" s="22">
        <f>((((AS69)+(AS70))+(AS71))+(AS72))+(AS73)</f>
        <v>0</v>
      </c>
      <c r="AT74" s="22">
        <f t="shared" si="173"/>
        <v>0</v>
      </c>
      <c r="AU74" s="22">
        <f>((((AU69)+(AU70))+(AU71))+(AU72))+(AU73)</f>
        <v>0</v>
      </c>
      <c r="AV74" s="22">
        <f>((((AV69)+(AV70))+(AV71))+(AV72))+(AV73)</f>
        <v>0</v>
      </c>
      <c r="AW74" s="22">
        <f t="shared" si="174"/>
        <v>0</v>
      </c>
      <c r="AX74" s="22">
        <f>((((AX69)+(AX70))+(AX71))+(AX72))+(AX73)</f>
        <v>0</v>
      </c>
      <c r="AY74" s="22">
        <f>((((AY69)+(AY70))+(AY71))+(AY72))+(AY73)</f>
        <v>0</v>
      </c>
      <c r="AZ74" s="22">
        <f t="shared" si="175"/>
        <v>0</v>
      </c>
      <c r="BA74" s="22">
        <f>((((BA69)+(BA70))+(BA71))+(BA72))+(BA73)</f>
        <v>0</v>
      </c>
      <c r="BB74" s="22">
        <f>((((BB69)+(BB70))+(BB71))+(BB72))+(BB73)</f>
        <v>0</v>
      </c>
      <c r="BC74" s="22">
        <f t="shared" si="176"/>
        <v>0</v>
      </c>
      <c r="BD74" s="22">
        <f>((((BD69)+(BD70))+(BD71))+(BD72))+(BD73)</f>
        <v>0</v>
      </c>
      <c r="BE74" s="22">
        <f>((((BE69)+(BE70))+(BE71))+(BE72))+(BE73)</f>
        <v>0</v>
      </c>
      <c r="BF74" s="22">
        <f t="shared" si="177"/>
        <v>0</v>
      </c>
      <c r="BG74" s="22">
        <f t="shared" si="178"/>
        <v>0</v>
      </c>
      <c r="BH74" s="22">
        <f t="shared" si="178"/>
        <v>0</v>
      </c>
      <c r="BI74" s="22">
        <f t="shared" si="179"/>
        <v>0</v>
      </c>
      <c r="BJ74" s="22">
        <f>((((BJ69)+(BJ70))+(BJ71))+(BJ72))+(BJ73)</f>
        <v>0</v>
      </c>
      <c r="BK74" s="22">
        <f>((((BK69)+(BK70))+(BK71))+(BK72))+(BK73)</f>
        <v>0</v>
      </c>
      <c r="BL74" s="22">
        <f t="shared" si="180"/>
        <v>0</v>
      </c>
      <c r="BM74" s="22">
        <f>((((BM69)+(BM70))+(BM71))+(BM72))+(BM73)</f>
        <v>0</v>
      </c>
      <c r="BN74" s="22">
        <f>((((BN69)+(BN70))+(BN71))+(BN72))+(BN73)</f>
        <v>0</v>
      </c>
      <c r="BO74" s="22">
        <f t="shared" si="181"/>
        <v>0</v>
      </c>
      <c r="BP74" s="22">
        <f>((((BP69)+(BP70))+(BP71))+(BP72))+(BP73)</f>
        <v>0</v>
      </c>
      <c r="BQ74" s="22">
        <f>((((BQ69)+(BQ70))+(BQ71))+(BQ72))+(BQ73)</f>
        <v>0</v>
      </c>
      <c r="BR74" s="22">
        <f t="shared" si="182"/>
        <v>0</v>
      </c>
      <c r="BS74" s="22">
        <f>((((BS69)+(BS70))+(BS71))+(BS72))+(BS73)</f>
        <v>0</v>
      </c>
      <c r="BT74" s="22">
        <f>((((BT69)+(BT70))+(BT71))+(BT72))+(BT73)</f>
        <v>0</v>
      </c>
      <c r="BU74" s="22">
        <f t="shared" si="183"/>
        <v>0</v>
      </c>
      <c r="BV74" s="22">
        <f>((((BV69)+(BV70))+(BV71))+(BV72))+(BV73)</f>
        <v>0</v>
      </c>
      <c r="BW74" s="22">
        <f>((((BW69)+(BW70))+(BW71))+(BW72))+(BW73)</f>
        <v>0</v>
      </c>
      <c r="BX74" s="22">
        <f t="shared" si="184"/>
        <v>0</v>
      </c>
      <c r="BY74" s="22">
        <f>((((BY69)+(BY70))+(BY71))+(BY72))+(BY73)</f>
        <v>0</v>
      </c>
      <c r="BZ74" s="22">
        <f>((((BZ69)+(BZ70))+(BZ71))+(BZ72))+(BZ73)</f>
        <v>0</v>
      </c>
      <c r="CA74" s="22">
        <f t="shared" si="185"/>
        <v>0</v>
      </c>
      <c r="CB74" s="22">
        <f t="shared" si="186"/>
        <v>0</v>
      </c>
      <c r="CC74" s="22">
        <f t="shared" si="186"/>
        <v>0</v>
      </c>
      <c r="CD74" s="22">
        <f t="shared" si="187"/>
        <v>0</v>
      </c>
      <c r="CE74" s="22">
        <f>((((CE69)+(CE70))+(CE71))+(CE72))+(CE73)</f>
        <v>0</v>
      </c>
      <c r="CF74" s="22">
        <f>((((CF69)+(CF70))+(CF71))+(CF72))+(CF73)</f>
        <v>0</v>
      </c>
      <c r="CG74" s="22">
        <f t="shared" si="188"/>
        <v>0</v>
      </c>
      <c r="CH74" s="22">
        <f>((((CH69)+(CH70))+(CH71))+(CH72))+(CH73)</f>
        <v>0</v>
      </c>
      <c r="CI74" s="22">
        <f>((((CI69)+(CI70))+(CI71))+(CI72))+(CI73)</f>
        <v>0</v>
      </c>
      <c r="CJ74" s="22">
        <f t="shared" si="189"/>
        <v>0</v>
      </c>
      <c r="CK74" s="22">
        <f>((((CK69)+(CK70))+(CK71))+(CK72))+(CK73)</f>
        <v>0</v>
      </c>
      <c r="CL74" s="22">
        <f>((((CL69)+(CL70))+(CL71))+(CL72))+(CL73)</f>
        <v>0</v>
      </c>
      <c r="CM74" s="22">
        <f t="shared" si="190"/>
        <v>0</v>
      </c>
      <c r="CN74" s="22">
        <f t="shared" si="191"/>
        <v>0</v>
      </c>
      <c r="CO74" s="22">
        <f t="shared" si="191"/>
        <v>0</v>
      </c>
      <c r="CP74" s="22">
        <f t="shared" si="192"/>
        <v>0</v>
      </c>
      <c r="CQ74" s="22">
        <f>((((CQ69)+(CQ70))+(CQ71))+(CQ72))+(CQ73)</f>
        <v>0</v>
      </c>
      <c r="CR74" s="22">
        <f>((((CR69)+(CR70))+(CR71))+(CR72))+(CR73)</f>
        <v>0</v>
      </c>
      <c r="CS74" s="22">
        <f t="shared" si="193"/>
        <v>0</v>
      </c>
      <c r="CT74" s="22">
        <f>((((CT69)+(CT70))+(CT71))+(CT72))+(CT73)</f>
        <v>0</v>
      </c>
      <c r="CU74" s="22">
        <f>((((CU69)+(CU70))+(CU71))+(CU72))+(CU73)</f>
        <v>0</v>
      </c>
      <c r="CV74" s="22">
        <f t="shared" si="194"/>
        <v>0</v>
      </c>
      <c r="CW74" s="22">
        <f>((((CW69)+(CW70))+(CW71))+(CW72))+(CW73)</f>
        <v>0</v>
      </c>
      <c r="CX74" s="22">
        <f>((((CX69)+(CX70))+(CX71))+(CX72))+(CX73)</f>
        <v>0</v>
      </c>
      <c r="CY74" s="22">
        <f t="shared" si="195"/>
        <v>0</v>
      </c>
      <c r="CZ74" s="22">
        <f t="shared" si="196"/>
        <v>0</v>
      </c>
      <c r="DA74" s="22">
        <f t="shared" si="196"/>
        <v>0</v>
      </c>
      <c r="DB74" s="22">
        <f t="shared" si="197"/>
        <v>0</v>
      </c>
      <c r="DC74" s="22">
        <f t="shared" si="198"/>
        <v>0</v>
      </c>
      <c r="DD74" s="22">
        <f t="shared" si="198"/>
        <v>0</v>
      </c>
      <c r="DE74" s="22">
        <f t="shared" si="199"/>
        <v>0</v>
      </c>
      <c r="DF74" s="22">
        <f>((((DF69)+(DF70))+(DF71))+(DF72))+(DF73)</f>
        <v>0</v>
      </c>
      <c r="DG74" s="22">
        <f>((((DG69)+(DG70))+(DG71))+(DG72))+(DG73)</f>
        <v>0</v>
      </c>
      <c r="DH74" s="22">
        <f t="shared" si="200"/>
        <v>0</v>
      </c>
      <c r="DI74" s="22">
        <f>((((DI69)+(DI70))+(DI71))+(DI72))+(DI73)</f>
        <v>0</v>
      </c>
      <c r="DJ74" s="22">
        <f>((((DJ69)+(DJ70))+(DJ71))+(DJ72))+(DJ73)</f>
        <v>0</v>
      </c>
      <c r="DK74" s="22">
        <f t="shared" si="201"/>
        <v>0</v>
      </c>
      <c r="DL74" s="22">
        <f t="shared" si="202"/>
        <v>0</v>
      </c>
      <c r="DM74" s="22">
        <f t="shared" si="202"/>
        <v>0</v>
      </c>
      <c r="DN74" s="22">
        <f t="shared" si="203"/>
        <v>0</v>
      </c>
      <c r="DO74" s="22">
        <f>((((DO69)+(DO70))+(DO71))+(DO72))+(DO73)</f>
        <v>0</v>
      </c>
      <c r="DP74" s="22">
        <f>((((DP69)+(DP70))+(DP71))+(DP72))+(DP73)</f>
        <v>0</v>
      </c>
      <c r="DQ74" s="22">
        <f t="shared" si="204"/>
        <v>0</v>
      </c>
      <c r="DR74" s="22">
        <f>((((DR69)+(DR70))+(DR71))+(DR72))+(DR73)</f>
        <v>0</v>
      </c>
      <c r="DS74" s="22">
        <f>((((DS69)+(DS70))+(DS71))+(DS72))+(DS73)</f>
        <v>0</v>
      </c>
      <c r="DT74" s="22">
        <f t="shared" si="205"/>
        <v>0</v>
      </c>
      <c r="DU74" s="22">
        <f t="shared" si="206"/>
        <v>0</v>
      </c>
      <c r="DV74" s="22">
        <f t="shared" si="206"/>
        <v>0</v>
      </c>
      <c r="DW74" s="22">
        <f t="shared" si="207"/>
        <v>0</v>
      </c>
      <c r="DX74" s="22">
        <f t="shared" si="208"/>
        <v>0</v>
      </c>
      <c r="DY74" s="22">
        <f t="shared" si="208"/>
        <v>0</v>
      </c>
      <c r="DZ74" s="22">
        <f t="shared" si="209"/>
        <v>0</v>
      </c>
      <c r="EA74" s="22">
        <f>((((EA69)+(EA70))+(EA71))+(EA72))+(EA73)</f>
        <v>0</v>
      </c>
      <c r="EB74" s="22">
        <f>((((EB69)+(EB70))+(EB71))+(EB72))+(EB73)</f>
        <v>0</v>
      </c>
      <c r="EC74" s="22">
        <f t="shared" si="210"/>
        <v>0</v>
      </c>
      <c r="ED74" s="22">
        <f>((((ED69)+(ED70))+(ED71))+(ED72))+(ED73)</f>
        <v>0</v>
      </c>
      <c r="EE74" s="22">
        <f>((((EE69)+(EE70))+(EE71))+(EE72))+(EE73)</f>
        <v>0</v>
      </c>
      <c r="EF74" s="22">
        <f t="shared" si="211"/>
        <v>0</v>
      </c>
      <c r="EG74" s="22">
        <f>((((EG69)+(EG70))+(EG71))+(EG72))+(EG73)</f>
        <v>0</v>
      </c>
      <c r="EH74" s="22">
        <f>((((EH69)+(EH70))+(EH71))+(EH72))+(EH73)</f>
        <v>0</v>
      </c>
      <c r="EI74" s="22">
        <f t="shared" si="212"/>
        <v>0</v>
      </c>
      <c r="EJ74" s="22">
        <f>((((EJ69)+(EJ70))+(EJ71))+(EJ72))+(EJ73)</f>
        <v>0</v>
      </c>
      <c r="EK74" s="22">
        <f>((((EK69)+(EK70))+(EK71))+(EK72))+(EK73)</f>
        <v>0</v>
      </c>
      <c r="EL74" s="22">
        <f t="shared" si="213"/>
        <v>0</v>
      </c>
      <c r="EM74" s="22">
        <f t="shared" si="214"/>
        <v>0</v>
      </c>
      <c r="EN74" s="22">
        <f t="shared" si="214"/>
        <v>0</v>
      </c>
      <c r="EO74" s="22">
        <f t="shared" si="215"/>
        <v>0</v>
      </c>
      <c r="EP74" s="22">
        <f>((((EP69)+(EP70))+(EP71))+(EP72))+(EP73)</f>
        <v>0</v>
      </c>
      <c r="EQ74" s="22">
        <f>((((EQ69)+(EQ70))+(EQ71))+(EQ72))+(EQ73)</f>
        <v>0</v>
      </c>
      <c r="ER74" s="22">
        <f t="shared" si="216"/>
        <v>0</v>
      </c>
      <c r="ES74" s="22">
        <f>((((ES69)+(ES70))+(ES71))+(ES72))+(ES73)</f>
        <v>0</v>
      </c>
      <c r="ET74" s="22">
        <f>((((ET69)+(ET70))+(ET71))+(ET72))+(ET73)</f>
        <v>0</v>
      </c>
      <c r="EU74" s="22">
        <f t="shared" si="217"/>
        <v>0</v>
      </c>
      <c r="EV74" s="22">
        <f>((((EV69)+(EV70))+(EV71))+(EV72))+(EV73)</f>
        <v>0</v>
      </c>
      <c r="EW74" s="22">
        <f>((((EW69)+(EW70))+(EW71))+(EW72))+(EW73)</f>
        <v>0</v>
      </c>
      <c r="EX74" s="22">
        <f t="shared" si="218"/>
        <v>0</v>
      </c>
      <c r="EY74" s="22">
        <f>((((EY69)+(EY70))+(EY71))+(EY72))+(EY73)</f>
        <v>0</v>
      </c>
      <c r="EZ74" s="22">
        <f>((((EZ69)+(EZ70))+(EZ71))+(EZ72))+(EZ73)</f>
        <v>0</v>
      </c>
      <c r="FA74" s="22">
        <f t="shared" si="219"/>
        <v>0</v>
      </c>
      <c r="FB74" s="22">
        <f t="shared" si="220"/>
        <v>0</v>
      </c>
      <c r="FC74" s="22">
        <f t="shared" si="220"/>
        <v>0</v>
      </c>
      <c r="FD74" s="22">
        <f t="shared" si="221"/>
        <v>0</v>
      </c>
      <c r="FE74" s="22">
        <f>((((FE69)+(FE70))+(FE71))+(FE72))+(FE73)</f>
        <v>0</v>
      </c>
      <c r="FF74" s="22">
        <f>((((FF69)+(FF70))+(FF71))+(FF72))+(FF73)</f>
        <v>0</v>
      </c>
      <c r="FG74" s="22">
        <f t="shared" si="222"/>
        <v>0</v>
      </c>
      <c r="FH74" s="22">
        <f>((((FH69)+(FH70))+(FH71))+(FH72))+(FH73)</f>
        <v>0</v>
      </c>
      <c r="FI74" s="22">
        <f>((((FI69)+(FI70))+(FI71))+(FI72))+(FI73)</f>
        <v>0</v>
      </c>
      <c r="FJ74" s="22">
        <f t="shared" si="223"/>
        <v>0</v>
      </c>
      <c r="FK74" s="22">
        <f>((((FK69)+(FK70))+(FK71))+(FK72))+(FK73)</f>
        <v>0</v>
      </c>
      <c r="FL74" s="22">
        <f>((((FL69)+(FL70))+(FL71))+(FL72))+(FL73)</f>
        <v>0</v>
      </c>
      <c r="FM74" s="22">
        <f t="shared" si="224"/>
        <v>0</v>
      </c>
      <c r="FN74" s="22">
        <f t="shared" si="225"/>
        <v>0</v>
      </c>
      <c r="FO74" s="22">
        <f t="shared" si="225"/>
        <v>0</v>
      </c>
      <c r="FP74" s="22">
        <f t="shared" si="226"/>
        <v>0</v>
      </c>
      <c r="FQ74" s="22">
        <f>((((FQ69)+(FQ70))+(FQ71))+(FQ72))+(FQ73)</f>
        <v>0</v>
      </c>
      <c r="FR74" s="22">
        <f>((((FR69)+(FR70))+(FR71))+(FR72))+(FR73)</f>
        <v>0</v>
      </c>
      <c r="FS74" s="22">
        <f t="shared" si="227"/>
        <v>0</v>
      </c>
      <c r="FT74" s="22">
        <f>((((FT69)+(FT70))+(FT71))+(FT72))+(FT73)</f>
        <v>0</v>
      </c>
      <c r="FU74" s="22">
        <f>((((FU69)+(FU70))+(FU71))+(FU72))+(FU73)</f>
        <v>0</v>
      </c>
      <c r="FV74" s="22">
        <f t="shared" si="228"/>
        <v>0</v>
      </c>
      <c r="FW74" s="22">
        <f>((((FW69)+(FW70))+(FW71))+(FW72))+(FW73)</f>
        <v>0</v>
      </c>
      <c r="FX74" s="22">
        <f>((((FX69)+(FX70))+(FX71))+(FX72))+(FX73)</f>
        <v>0</v>
      </c>
      <c r="FY74" s="22">
        <f t="shared" si="229"/>
        <v>0</v>
      </c>
      <c r="FZ74" s="22">
        <f t="shared" si="230"/>
        <v>0</v>
      </c>
      <c r="GA74" s="22">
        <f t="shared" si="230"/>
        <v>0</v>
      </c>
      <c r="GB74" s="22">
        <f t="shared" si="231"/>
        <v>0</v>
      </c>
      <c r="GC74" s="22">
        <f>((((GC69)+(GC70))+(GC71))+(GC72))+(GC73)</f>
        <v>0</v>
      </c>
      <c r="GD74" s="22">
        <f>((((GD69)+(GD70))+(GD71))+(GD72))+(GD73)</f>
        <v>0</v>
      </c>
      <c r="GE74" s="22">
        <f t="shared" si="232"/>
        <v>0</v>
      </c>
      <c r="GF74" s="22">
        <f>((((GF69)+(GF70))+(GF71))+(GF72))+(GF73)</f>
        <v>0</v>
      </c>
      <c r="GG74" s="22">
        <f>((((GG69)+(GG70))+(GG71))+(GG72))+(GG73)</f>
        <v>0</v>
      </c>
      <c r="GH74" s="22">
        <f t="shared" si="233"/>
        <v>0</v>
      </c>
      <c r="GI74" s="22">
        <f>((((GI69)+(GI70))+(GI71))+(GI72))+(GI73)</f>
        <v>0</v>
      </c>
      <c r="GJ74" s="22">
        <f>((((GJ69)+(GJ70))+(GJ71))+(GJ72))+(GJ73)</f>
        <v>0</v>
      </c>
      <c r="GK74" s="22">
        <f t="shared" si="234"/>
        <v>0</v>
      </c>
      <c r="GL74" s="22">
        <f>((((GL69)+(GL70))+(GL71))+(GL72))+(GL73)</f>
        <v>0</v>
      </c>
      <c r="GM74" s="22">
        <f>((((GM69)+(GM70))+(GM71))+(GM72))+(GM73)</f>
        <v>0</v>
      </c>
      <c r="GN74" s="22">
        <f t="shared" si="235"/>
        <v>0</v>
      </c>
      <c r="GO74" s="22">
        <f t="shared" si="236"/>
        <v>0</v>
      </c>
      <c r="GP74" s="22">
        <f t="shared" si="236"/>
        <v>0</v>
      </c>
      <c r="GQ74" s="22">
        <f t="shared" si="237"/>
        <v>0</v>
      </c>
      <c r="GR74" s="22">
        <f>((((GR69)+(GR70))+(GR71))+(GR72))+(GR73)</f>
        <v>0</v>
      </c>
      <c r="GS74" s="22">
        <f>((((GS69)+(GS70))+(GS71))+(GS72))+(GS73)</f>
        <v>0</v>
      </c>
      <c r="GT74" s="22">
        <f t="shared" si="238"/>
        <v>0</v>
      </c>
      <c r="GU74" s="22">
        <f>((((GU69)+(GU70))+(GU71))+(GU72))+(GU73)</f>
        <v>0</v>
      </c>
      <c r="GV74" s="22">
        <f>((((GV69)+(GV70))+(GV71))+(GV72))+(GV73)</f>
        <v>0</v>
      </c>
      <c r="GW74" s="22">
        <f t="shared" si="239"/>
        <v>0</v>
      </c>
      <c r="GX74" s="22">
        <f t="shared" si="240"/>
        <v>0</v>
      </c>
      <c r="GY74" s="22">
        <f t="shared" si="240"/>
        <v>0</v>
      </c>
      <c r="GZ74" s="22">
        <f t="shared" si="241"/>
        <v>0</v>
      </c>
      <c r="HA74" s="22">
        <f>((((HA69)+(HA70))+(HA71))+(HA72))+(HA73)</f>
        <v>0</v>
      </c>
      <c r="HB74" s="22">
        <f>((((HB69)+(HB70))+(HB71))+(HB72))+(HB73)</f>
        <v>0</v>
      </c>
      <c r="HC74" s="22">
        <f t="shared" si="242"/>
        <v>0</v>
      </c>
      <c r="HD74" s="22">
        <f>((((HD69)+(HD70))+(HD71))+(HD72))+(HD73)</f>
        <v>0</v>
      </c>
      <c r="HE74" s="22">
        <f>((((HE69)+(HE70))+(HE71))+(HE72))+(HE73)</f>
        <v>0</v>
      </c>
      <c r="HF74" s="22">
        <f t="shared" si="243"/>
        <v>0</v>
      </c>
      <c r="HG74" s="22">
        <f>((((HG69)+(HG70))+(HG71))+(HG72))+(HG73)</f>
        <v>0</v>
      </c>
      <c r="HH74" s="22">
        <f>((((HH69)+(HH70))+(HH71))+(HH72))+(HH73)</f>
        <v>0</v>
      </c>
      <c r="HI74" s="22">
        <f t="shared" si="244"/>
        <v>0</v>
      </c>
      <c r="HJ74" s="22">
        <f>((((HJ69)+(HJ70))+(HJ71))+(HJ72))+(HJ73)</f>
        <v>0</v>
      </c>
      <c r="HK74" s="22">
        <f>((((HK69)+(HK70))+(HK71))+(HK72))+(HK73)</f>
        <v>0</v>
      </c>
      <c r="HL74" s="22">
        <f t="shared" si="245"/>
        <v>0</v>
      </c>
      <c r="HM74" s="22">
        <f t="shared" si="246"/>
        <v>0</v>
      </c>
      <c r="HN74" s="22">
        <f t="shared" si="246"/>
        <v>0</v>
      </c>
      <c r="HO74" s="22">
        <f t="shared" si="247"/>
        <v>0</v>
      </c>
      <c r="HP74" s="22">
        <f>((((HP69)+(HP70))+(HP71))+(HP72))+(HP73)</f>
        <v>0</v>
      </c>
      <c r="HQ74" s="22">
        <f>((((HQ69)+(HQ70))+(HQ71))+(HQ72))+(HQ73)</f>
        <v>0</v>
      </c>
      <c r="HR74" s="22">
        <f t="shared" si="248"/>
        <v>0</v>
      </c>
      <c r="HS74" s="22">
        <f>((((HS69)+(HS70))+(HS71))+(HS72))+(HS73)</f>
        <v>0</v>
      </c>
      <c r="HT74" s="22">
        <f>((((HT69)+(HT70))+(HT71))+(HT72))+(HT73)</f>
        <v>0</v>
      </c>
      <c r="HU74" s="22">
        <f t="shared" si="249"/>
        <v>0</v>
      </c>
      <c r="HV74" s="22">
        <f>((((HV69)+(HV70))+(HV71))+(HV72))+(HV73)</f>
        <v>0</v>
      </c>
      <c r="HW74" s="22">
        <f>((((HW69)+(HW70))+(HW71))+(HW72))+(HW73)</f>
        <v>0</v>
      </c>
      <c r="HX74" s="22">
        <f t="shared" si="250"/>
        <v>0</v>
      </c>
      <c r="HY74" s="22">
        <f>((((HY69)+(HY70))+(HY71))+(HY72))+(HY73)</f>
        <v>0</v>
      </c>
      <c r="HZ74" s="22">
        <f>((((HZ69)+(HZ70))+(HZ71))+(HZ72))+(HZ73)</f>
        <v>0</v>
      </c>
      <c r="IA74" s="22">
        <f t="shared" si="251"/>
        <v>0</v>
      </c>
      <c r="IB74" s="22">
        <f t="shared" si="252"/>
        <v>0</v>
      </c>
      <c r="IC74" s="22">
        <f t="shared" si="252"/>
        <v>0</v>
      </c>
      <c r="ID74" s="22">
        <f t="shared" si="253"/>
        <v>0</v>
      </c>
      <c r="IE74" s="22">
        <f t="shared" si="254"/>
        <v>0</v>
      </c>
      <c r="IF74" s="22">
        <f t="shared" si="254"/>
        <v>0</v>
      </c>
      <c r="IG74" s="22">
        <f t="shared" si="255"/>
        <v>0</v>
      </c>
      <c r="IH74" s="22">
        <f>((((IH69)+(IH70))+(IH71))+(IH72))+(IH73)</f>
        <v>0</v>
      </c>
      <c r="II74" s="22">
        <f>((((II69)+(II70))+(II71))+(II72))+(II73)</f>
        <v>0</v>
      </c>
      <c r="IJ74" s="22">
        <f t="shared" si="256"/>
        <v>0</v>
      </c>
      <c r="IK74" s="22">
        <f>((((IK69)+(IK70))+(IK71))+(IK72))+(IK73)</f>
        <v>0</v>
      </c>
      <c r="IL74" s="22">
        <f>((((IL69)+(IL70))+(IL71))+(IL72))+(IL73)</f>
        <v>0</v>
      </c>
      <c r="IM74" s="22">
        <f t="shared" si="257"/>
        <v>0</v>
      </c>
      <c r="IN74" s="22">
        <f>((((IN69)+(IN70))+(IN71))+(IN72))+(IN73)</f>
        <v>0</v>
      </c>
      <c r="IO74" s="22">
        <f>((((IO69)+(IO70))+(IO71))+(IO72))+(IO73)</f>
        <v>0</v>
      </c>
      <c r="IP74" s="22">
        <f t="shared" si="258"/>
        <v>0</v>
      </c>
      <c r="IQ74" s="22">
        <f t="shared" si="259"/>
        <v>0</v>
      </c>
      <c r="IR74" s="22">
        <f t="shared" si="259"/>
        <v>0</v>
      </c>
      <c r="IS74" s="22">
        <f t="shared" si="260"/>
        <v>0</v>
      </c>
      <c r="IT74" s="22">
        <f t="shared" si="261"/>
        <v>0</v>
      </c>
      <c r="IU74" s="22">
        <f t="shared" si="261"/>
        <v>0</v>
      </c>
      <c r="IV74" s="22">
        <f t="shared" si="262"/>
        <v>0</v>
      </c>
      <c r="IW74" s="22">
        <f>((((IW69)+(IW70))+(IW71))+(IW72))+(IW73)</f>
        <v>2973.34</v>
      </c>
      <c r="IX74" s="22">
        <f>((((IX69)+(IX70))+(IX71))+(IX72))+(IX73)</f>
        <v>2176</v>
      </c>
      <c r="IY74" s="22">
        <f t="shared" si="263"/>
        <v>797.34000000000015</v>
      </c>
      <c r="IZ74" s="22">
        <f>((((IZ69)+(IZ70))+(IZ71))+(IZ72))+(IZ73)</f>
        <v>0</v>
      </c>
      <c r="JA74" s="22">
        <f>((((JA69)+(JA70))+(JA71))+(JA72))+(JA73)</f>
        <v>0</v>
      </c>
      <c r="JB74" s="22">
        <f t="shared" si="264"/>
        <v>0</v>
      </c>
      <c r="JC74" s="22">
        <f>((((JC69)+(JC70))+(JC71))+(JC72))+(JC73)</f>
        <v>0</v>
      </c>
      <c r="JD74" s="22">
        <f>((((JD69)+(JD70))+(JD71))+(JD72))+(JD73)</f>
        <v>0</v>
      </c>
      <c r="JE74" s="22">
        <f t="shared" si="265"/>
        <v>0</v>
      </c>
      <c r="JF74" s="22">
        <f t="shared" si="266"/>
        <v>2973.34</v>
      </c>
      <c r="JG74" s="22">
        <f t="shared" si="266"/>
        <v>2176</v>
      </c>
      <c r="JH74" s="22">
        <f t="shared" si="267"/>
        <v>797.34000000000015</v>
      </c>
      <c r="JI74" s="22">
        <f>((((JI69)+(JI70))+(JI71))+(JI72))+(JI73)</f>
        <v>0</v>
      </c>
      <c r="JJ74" s="22">
        <f>((((JJ69)+(JJ70))+(JJ71))+(JJ72))+(JJ73)</f>
        <v>0</v>
      </c>
      <c r="JK74" s="22">
        <f t="shared" si="268"/>
        <v>0</v>
      </c>
      <c r="JL74" s="22">
        <f>((((JL69)+(JL70))+(JL71))+(JL72))+(JL73)</f>
        <v>0</v>
      </c>
      <c r="JM74" s="22">
        <f>((((JM69)+(JM70))+(JM71))+(JM72))+(JM73)</f>
        <v>0</v>
      </c>
      <c r="JN74" s="22">
        <f t="shared" si="269"/>
        <v>0</v>
      </c>
      <c r="JO74" s="22">
        <f>((((JO69)+(JO70))+(JO71))+(JO72))+(JO73)</f>
        <v>0</v>
      </c>
      <c r="JP74" s="22">
        <f>((((JP69)+(JP70))+(JP71))+(JP72))+(JP73)</f>
        <v>0</v>
      </c>
      <c r="JQ74" s="22">
        <f t="shared" si="270"/>
        <v>0</v>
      </c>
      <c r="JR74" s="22">
        <f t="shared" si="271"/>
        <v>0</v>
      </c>
      <c r="JS74" s="22">
        <f t="shared" si="271"/>
        <v>0</v>
      </c>
      <c r="JT74" s="22">
        <f t="shared" si="272"/>
        <v>0</v>
      </c>
      <c r="JU74" s="22">
        <f>((((JU69)+(JU70))+(JU71))+(JU72))+(JU73)</f>
        <v>0</v>
      </c>
      <c r="JV74" s="22">
        <f>((((JV69)+(JV70))+(JV71))+(JV72))+(JV73)</f>
        <v>0</v>
      </c>
      <c r="JW74" s="22">
        <f t="shared" si="273"/>
        <v>0</v>
      </c>
      <c r="JX74" s="22">
        <f>((((JX69)+(JX70))+(JX71))+(JX72))+(JX73)</f>
        <v>0</v>
      </c>
      <c r="JY74" s="22">
        <f>((((JY69)+(JY70))+(JY71))+(JY72))+(JY73)</f>
        <v>0</v>
      </c>
      <c r="JZ74" s="22">
        <f t="shared" si="274"/>
        <v>0</v>
      </c>
      <c r="KA74" s="22">
        <f t="shared" si="275"/>
        <v>0</v>
      </c>
      <c r="KB74" s="22">
        <f t="shared" si="275"/>
        <v>0</v>
      </c>
      <c r="KC74" s="22">
        <f t="shared" si="276"/>
        <v>0</v>
      </c>
      <c r="KD74" s="22">
        <f>((((KD69)+(KD70))+(KD71))+(KD72))+(KD73)</f>
        <v>0</v>
      </c>
      <c r="KE74" s="22">
        <f>((((KE69)+(KE70))+(KE71))+(KE72))+(KE73)</f>
        <v>0</v>
      </c>
      <c r="KF74" s="22">
        <f t="shared" si="277"/>
        <v>0</v>
      </c>
      <c r="KG74" s="22">
        <f>((((KG69)+(KG70))+(KG71))+(KG72))+(KG73)</f>
        <v>0</v>
      </c>
      <c r="KH74" s="22">
        <f>((((KH69)+(KH70))+(KH71))+(KH72))+(KH73)</f>
        <v>0</v>
      </c>
      <c r="KI74" s="22">
        <f t="shared" si="278"/>
        <v>0</v>
      </c>
      <c r="KJ74" s="22">
        <f>((((KJ69)+(KJ70))+(KJ71))+(KJ72))+(KJ73)</f>
        <v>0</v>
      </c>
      <c r="KK74" s="22">
        <f>((((KK69)+(KK70))+(KK71))+(KK72))+(KK73)</f>
        <v>0</v>
      </c>
      <c r="KL74" s="22">
        <f t="shared" si="279"/>
        <v>0</v>
      </c>
      <c r="KM74" s="22">
        <f>((((KM69)+(KM70))+(KM71))+(KM72))+(KM73)</f>
        <v>0</v>
      </c>
      <c r="KN74" s="22">
        <f>((((KN69)+(KN70))+(KN71))+(KN72))+(KN73)</f>
        <v>0</v>
      </c>
      <c r="KO74" s="22">
        <f t="shared" si="280"/>
        <v>0</v>
      </c>
      <c r="KP74" s="22">
        <f>((((KP69)+(KP70))+(KP71))+(KP72))+(KP73)</f>
        <v>0</v>
      </c>
      <c r="KQ74" s="22">
        <f>((((KQ69)+(KQ70))+(KQ71))+(KQ72))+(KQ73)</f>
        <v>0</v>
      </c>
      <c r="KR74" s="22">
        <f t="shared" si="281"/>
        <v>0</v>
      </c>
      <c r="KS74" s="22">
        <f t="shared" si="282"/>
        <v>0</v>
      </c>
      <c r="KT74" s="22">
        <f t="shared" si="282"/>
        <v>0</v>
      </c>
      <c r="KU74" s="22">
        <f t="shared" si="283"/>
        <v>0</v>
      </c>
      <c r="KV74" s="22">
        <f t="shared" si="284"/>
        <v>0</v>
      </c>
      <c r="KW74" s="22">
        <f t="shared" si="284"/>
        <v>0</v>
      </c>
      <c r="KX74" s="22">
        <f t="shared" si="285"/>
        <v>0</v>
      </c>
      <c r="KY74" s="22">
        <f>((((KY69)+(KY70))+(KY71))+(KY72))+(KY73)</f>
        <v>0</v>
      </c>
      <c r="KZ74" s="22">
        <f>((((KZ69)+(KZ70))+(KZ71))+(KZ72))+(KZ73)</f>
        <v>0</v>
      </c>
      <c r="LA74" s="22">
        <f t="shared" si="286"/>
        <v>0</v>
      </c>
      <c r="LB74" s="22">
        <f>((((LB69)+(LB70))+(LB71))+(LB72))+(LB73)</f>
        <v>0</v>
      </c>
      <c r="LC74" s="22">
        <f>((((LC69)+(LC70))+(LC71))+(LC72))+(LC73)</f>
        <v>0</v>
      </c>
      <c r="LD74" s="22">
        <f t="shared" si="287"/>
        <v>0</v>
      </c>
      <c r="LE74" s="22">
        <f t="shared" si="288"/>
        <v>2973.34</v>
      </c>
      <c r="LF74" s="22">
        <f t="shared" si="288"/>
        <v>2176</v>
      </c>
      <c r="LG74" s="22">
        <f t="shared" si="289"/>
        <v>797.34000000000015</v>
      </c>
    </row>
    <row r="75" spans="1:319" x14ac:dyDescent="0.3">
      <c r="A75" s="27" t="s">
        <v>181</v>
      </c>
      <c r="B75" s="22">
        <f>((((B57)+(B61))+(B64))+(B68))+(B74)</f>
        <v>0</v>
      </c>
      <c r="C75" s="22">
        <f>((((C57)+(C61))+(C64))+(C68))+(C74)</f>
        <v>0</v>
      </c>
      <c r="D75" s="22">
        <f t="shared" si="158"/>
        <v>0</v>
      </c>
      <c r="E75" s="22">
        <f>((((E57)+(E61))+(E64))+(E68))+(E74)</f>
        <v>0</v>
      </c>
      <c r="F75" s="22">
        <f>((((F57)+(F61))+(F64))+(F68))+(F74)</f>
        <v>0</v>
      </c>
      <c r="G75" s="22">
        <f t="shared" si="159"/>
        <v>0</v>
      </c>
      <c r="H75" s="22">
        <f>((((H57)+(H61))+(H64))+(H68))+(H74)</f>
        <v>0</v>
      </c>
      <c r="I75" s="22">
        <f>((((I57)+(I61))+(I64))+(I68))+(I74)</f>
        <v>0</v>
      </c>
      <c r="J75" s="22">
        <f t="shared" si="160"/>
        <v>0</v>
      </c>
      <c r="K75" s="22">
        <f>((((K57)+(K61))+(K64))+(K68))+(K74)</f>
        <v>0</v>
      </c>
      <c r="L75" s="22">
        <f>((((L57)+(L61))+(L64))+(L68))+(L74)</f>
        <v>0</v>
      </c>
      <c r="M75" s="22">
        <f t="shared" si="161"/>
        <v>0</v>
      </c>
      <c r="N75" s="22">
        <f>((((N57)+(N61))+(N64))+(N68))+(N74)</f>
        <v>0</v>
      </c>
      <c r="O75" s="22">
        <f>((((O57)+(O61))+(O64))+(O68))+(O74)</f>
        <v>0</v>
      </c>
      <c r="P75" s="22">
        <f t="shared" si="162"/>
        <v>0</v>
      </c>
      <c r="Q75" s="22">
        <f>((((Q57)+(Q61))+(Q64))+(Q68))+(Q74)</f>
        <v>0</v>
      </c>
      <c r="R75" s="22">
        <f>((((R57)+(R61))+(R64))+(R68))+(R74)</f>
        <v>0</v>
      </c>
      <c r="S75" s="22">
        <f t="shared" si="163"/>
        <v>0</v>
      </c>
      <c r="T75" s="22">
        <f>((((T57)+(T61))+(T64))+(T68))+(T74)</f>
        <v>0</v>
      </c>
      <c r="U75" s="22">
        <f>((((U57)+(U61))+(U64))+(U68))+(U74)</f>
        <v>0</v>
      </c>
      <c r="V75" s="22">
        <f t="shared" si="164"/>
        <v>0</v>
      </c>
      <c r="W75" s="22">
        <f>((((W57)+(W61))+(W64))+(W68))+(W74)</f>
        <v>0</v>
      </c>
      <c r="X75" s="22">
        <f>((((X57)+(X61))+(X64))+(X68))+(X74)</f>
        <v>0</v>
      </c>
      <c r="Y75" s="22">
        <f t="shared" si="165"/>
        <v>0</v>
      </c>
      <c r="Z75" s="22">
        <f>((((Z57)+(Z61))+(Z64))+(Z68))+(Z74)</f>
        <v>0</v>
      </c>
      <c r="AA75" s="22">
        <f>((((AA57)+(AA61))+(AA64))+(AA68))+(AA74)</f>
        <v>0</v>
      </c>
      <c r="AB75" s="22">
        <f t="shared" si="166"/>
        <v>0</v>
      </c>
      <c r="AC75" s="22">
        <f>((((AC57)+(AC61))+(AC64))+(AC68))+(AC74)</f>
        <v>0</v>
      </c>
      <c r="AD75" s="22">
        <f>((((AD57)+(AD61))+(AD64))+(AD68))+(AD74)</f>
        <v>0</v>
      </c>
      <c r="AE75" s="22">
        <f t="shared" si="167"/>
        <v>0</v>
      </c>
      <c r="AF75" s="22">
        <f>((((AF57)+(AF61))+(AF64))+(AF68))+(AF74)</f>
        <v>0</v>
      </c>
      <c r="AG75" s="22">
        <f>((((AG57)+(AG61))+(AG64))+(AG68))+(AG74)</f>
        <v>0</v>
      </c>
      <c r="AH75" s="22">
        <f t="shared" si="168"/>
        <v>0</v>
      </c>
      <c r="AI75" s="22">
        <f>((((AI57)+(AI61))+(AI64))+(AI68))+(AI74)</f>
        <v>0</v>
      </c>
      <c r="AJ75" s="22">
        <f>((((AJ57)+(AJ61))+(AJ64))+(AJ68))+(AJ74)</f>
        <v>0</v>
      </c>
      <c r="AK75" s="22">
        <f t="shared" si="169"/>
        <v>0</v>
      </c>
      <c r="AL75" s="22">
        <f t="shared" si="170"/>
        <v>0</v>
      </c>
      <c r="AM75" s="22">
        <f t="shared" si="170"/>
        <v>0</v>
      </c>
      <c r="AN75" s="22">
        <f t="shared" si="171"/>
        <v>0</v>
      </c>
      <c r="AO75" s="22">
        <f>((((AO57)+(AO61))+(AO64))+(AO68))+(AO74)</f>
        <v>0</v>
      </c>
      <c r="AP75" s="22">
        <f>((((AP57)+(AP61))+(AP64))+(AP68))+(AP74)</f>
        <v>0</v>
      </c>
      <c r="AQ75" s="22">
        <f t="shared" si="172"/>
        <v>0</v>
      </c>
      <c r="AR75" s="22">
        <f>((((AR57)+(AR61))+(AR64))+(AR68))+(AR74)</f>
        <v>0</v>
      </c>
      <c r="AS75" s="22">
        <f>((((AS57)+(AS61))+(AS64))+(AS68))+(AS74)</f>
        <v>0</v>
      </c>
      <c r="AT75" s="22">
        <f t="shared" si="173"/>
        <v>0</v>
      </c>
      <c r="AU75" s="22">
        <f>((((AU57)+(AU61))+(AU64))+(AU68))+(AU74)</f>
        <v>0</v>
      </c>
      <c r="AV75" s="22">
        <f>((((AV57)+(AV61))+(AV64))+(AV68))+(AV74)</f>
        <v>0</v>
      </c>
      <c r="AW75" s="22">
        <f t="shared" si="174"/>
        <v>0</v>
      </c>
      <c r="AX75" s="22">
        <f>((((AX57)+(AX61))+(AX64))+(AX68))+(AX74)</f>
        <v>0</v>
      </c>
      <c r="AY75" s="22">
        <f>((((AY57)+(AY61))+(AY64))+(AY68))+(AY74)</f>
        <v>0</v>
      </c>
      <c r="AZ75" s="22">
        <f t="shared" si="175"/>
        <v>0</v>
      </c>
      <c r="BA75" s="22">
        <f>((((BA57)+(BA61))+(BA64))+(BA68))+(BA74)</f>
        <v>0</v>
      </c>
      <c r="BB75" s="22">
        <f>((((BB57)+(BB61))+(BB64))+(BB68))+(BB74)</f>
        <v>0</v>
      </c>
      <c r="BC75" s="22">
        <f t="shared" si="176"/>
        <v>0</v>
      </c>
      <c r="BD75" s="22">
        <f>((((BD57)+(BD61))+(BD64))+(BD68))+(BD74)</f>
        <v>0</v>
      </c>
      <c r="BE75" s="22">
        <f>((((BE57)+(BE61))+(BE64))+(BE68))+(BE74)</f>
        <v>0</v>
      </c>
      <c r="BF75" s="22">
        <f t="shared" si="177"/>
        <v>0</v>
      </c>
      <c r="BG75" s="22">
        <f t="shared" si="178"/>
        <v>0</v>
      </c>
      <c r="BH75" s="22">
        <f t="shared" si="178"/>
        <v>0</v>
      </c>
      <c r="BI75" s="22">
        <f t="shared" si="179"/>
        <v>0</v>
      </c>
      <c r="BJ75" s="22">
        <f>((((BJ57)+(BJ61))+(BJ64))+(BJ68))+(BJ74)</f>
        <v>0</v>
      </c>
      <c r="BK75" s="22">
        <f>((((BK57)+(BK61))+(BK64))+(BK68))+(BK74)</f>
        <v>0</v>
      </c>
      <c r="BL75" s="22">
        <f t="shared" si="180"/>
        <v>0</v>
      </c>
      <c r="BM75" s="22">
        <f>((((BM57)+(BM61))+(BM64))+(BM68))+(BM74)</f>
        <v>0</v>
      </c>
      <c r="BN75" s="22">
        <f>((((BN57)+(BN61))+(BN64))+(BN68))+(BN74)</f>
        <v>0</v>
      </c>
      <c r="BO75" s="22">
        <f t="shared" si="181"/>
        <v>0</v>
      </c>
      <c r="BP75" s="22">
        <f>((((BP57)+(BP61))+(BP64))+(BP68))+(BP74)</f>
        <v>0</v>
      </c>
      <c r="BQ75" s="22">
        <f>((((BQ57)+(BQ61))+(BQ64))+(BQ68))+(BQ74)</f>
        <v>0</v>
      </c>
      <c r="BR75" s="22">
        <f t="shared" si="182"/>
        <v>0</v>
      </c>
      <c r="BS75" s="22">
        <f>((((BS57)+(BS61))+(BS64))+(BS68))+(BS74)</f>
        <v>0</v>
      </c>
      <c r="BT75" s="22">
        <f>((((BT57)+(BT61))+(BT64))+(BT68))+(BT74)</f>
        <v>0</v>
      </c>
      <c r="BU75" s="22">
        <f t="shared" si="183"/>
        <v>0</v>
      </c>
      <c r="BV75" s="22">
        <f>((((BV57)+(BV61))+(BV64))+(BV68))+(BV74)</f>
        <v>0</v>
      </c>
      <c r="BW75" s="22">
        <f>((((BW57)+(BW61))+(BW64))+(BW68))+(BW74)</f>
        <v>0</v>
      </c>
      <c r="BX75" s="22">
        <f t="shared" si="184"/>
        <v>0</v>
      </c>
      <c r="BY75" s="22">
        <f>((((BY57)+(BY61))+(BY64))+(BY68))+(BY74)</f>
        <v>0</v>
      </c>
      <c r="BZ75" s="22">
        <f>((((BZ57)+(BZ61))+(BZ64))+(BZ68))+(BZ74)</f>
        <v>0</v>
      </c>
      <c r="CA75" s="22">
        <f t="shared" si="185"/>
        <v>0</v>
      </c>
      <c r="CB75" s="22">
        <f t="shared" si="186"/>
        <v>0</v>
      </c>
      <c r="CC75" s="22">
        <f t="shared" si="186"/>
        <v>0</v>
      </c>
      <c r="CD75" s="22">
        <f t="shared" si="187"/>
        <v>0</v>
      </c>
      <c r="CE75" s="22">
        <f>((((CE57)+(CE61))+(CE64))+(CE68))+(CE74)</f>
        <v>0</v>
      </c>
      <c r="CF75" s="22">
        <f>((((CF57)+(CF61))+(CF64))+(CF68))+(CF74)</f>
        <v>0</v>
      </c>
      <c r="CG75" s="22">
        <f t="shared" si="188"/>
        <v>0</v>
      </c>
      <c r="CH75" s="22">
        <f>((((CH57)+(CH61))+(CH64))+(CH68))+(CH74)</f>
        <v>0</v>
      </c>
      <c r="CI75" s="22">
        <f>((((CI57)+(CI61))+(CI64))+(CI68))+(CI74)</f>
        <v>0</v>
      </c>
      <c r="CJ75" s="22">
        <f t="shared" si="189"/>
        <v>0</v>
      </c>
      <c r="CK75" s="22">
        <f>((((CK57)+(CK61))+(CK64))+(CK68))+(CK74)</f>
        <v>0</v>
      </c>
      <c r="CL75" s="22">
        <f>((((CL57)+(CL61))+(CL64))+(CL68))+(CL74)</f>
        <v>0</v>
      </c>
      <c r="CM75" s="22">
        <f t="shared" si="190"/>
        <v>0</v>
      </c>
      <c r="CN75" s="22">
        <f t="shared" si="191"/>
        <v>0</v>
      </c>
      <c r="CO75" s="22">
        <f t="shared" si="191"/>
        <v>0</v>
      </c>
      <c r="CP75" s="22">
        <f t="shared" si="192"/>
        <v>0</v>
      </c>
      <c r="CQ75" s="22">
        <f>((((CQ57)+(CQ61))+(CQ64))+(CQ68))+(CQ74)</f>
        <v>0</v>
      </c>
      <c r="CR75" s="22">
        <f>((((CR57)+(CR61))+(CR64))+(CR68))+(CR74)</f>
        <v>0</v>
      </c>
      <c r="CS75" s="22">
        <f t="shared" si="193"/>
        <v>0</v>
      </c>
      <c r="CT75" s="22">
        <f>((((CT57)+(CT61))+(CT64))+(CT68))+(CT74)</f>
        <v>0</v>
      </c>
      <c r="CU75" s="22">
        <f>((((CU57)+(CU61))+(CU64))+(CU68))+(CU74)</f>
        <v>0</v>
      </c>
      <c r="CV75" s="22">
        <f t="shared" si="194"/>
        <v>0</v>
      </c>
      <c r="CW75" s="22">
        <f>((((CW57)+(CW61))+(CW64))+(CW68))+(CW74)</f>
        <v>0</v>
      </c>
      <c r="CX75" s="22">
        <f>((((CX57)+(CX61))+(CX64))+(CX68))+(CX74)</f>
        <v>0</v>
      </c>
      <c r="CY75" s="22">
        <f t="shared" si="195"/>
        <v>0</v>
      </c>
      <c r="CZ75" s="22">
        <f t="shared" si="196"/>
        <v>0</v>
      </c>
      <c r="DA75" s="22">
        <f t="shared" si="196"/>
        <v>0</v>
      </c>
      <c r="DB75" s="22">
        <f t="shared" si="197"/>
        <v>0</v>
      </c>
      <c r="DC75" s="22">
        <f t="shared" si="198"/>
        <v>0</v>
      </c>
      <c r="DD75" s="22">
        <f t="shared" si="198"/>
        <v>0</v>
      </c>
      <c r="DE75" s="22">
        <f t="shared" si="199"/>
        <v>0</v>
      </c>
      <c r="DF75" s="22">
        <f>((((DF57)+(DF61))+(DF64))+(DF68))+(DF74)</f>
        <v>0</v>
      </c>
      <c r="DG75" s="22">
        <f>((((DG57)+(DG61))+(DG64))+(DG68))+(DG74)</f>
        <v>0</v>
      </c>
      <c r="DH75" s="22">
        <f t="shared" si="200"/>
        <v>0</v>
      </c>
      <c r="DI75" s="22">
        <f>((((DI57)+(DI61))+(DI64))+(DI68))+(DI74)</f>
        <v>0</v>
      </c>
      <c r="DJ75" s="22">
        <f>((((DJ57)+(DJ61))+(DJ64))+(DJ68))+(DJ74)</f>
        <v>0</v>
      </c>
      <c r="DK75" s="22">
        <f t="shared" si="201"/>
        <v>0</v>
      </c>
      <c r="DL75" s="22">
        <f t="shared" si="202"/>
        <v>0</v>
      </c>
      <c r="DM75" s="22">
        <f t="shared" si="202"/>
        <v>0</v>
      </c>
      <c r="DN75" s="22">
        <f t="shared" si="203"/>
        <v>0</v>
      </c>
      <c r="DO75" s="22">
        <f>((((DO57)+(DO61))+(DO64))+(DO68))+(DO74)</f>
        <v>0</v>
      </c>
      <c r="DP75" s="22">
        <f>((((DP57)+(DP61))+(DP64))+(DP68))+(DP74)</f>
        <v>0</v>
      </c>
      <c r="DQ75" s="22">
        <f t="shared" si="204"/>
        <v>0</v>
      </c>
      <c r="DR75" s="22">
        <f>((((DR57)+(DR61))+(DR64))+(DR68))+(DR74)</f>
        <v>0</v>
      </c>
      <c r="DS75" s="22">
        <f>((((DS57)+(DS61))+(DS64))+(DS68))+(DS74)</f>
        <v>0</v>
      </c>
      <c r="DT75" s="22">
        <f t="shared" si="205"/>
        <v>0</v>
      </c>
      <c r="DU75" s="22">
        <f t="shared" si="206"/>
        <v>0</v>
      </c>
      <c r="DV75" s="22">
        <f t="shared" si="206"/>
        <v>0</v>
      </c>
      <c r="DW75" s="22">
        <f t="shared" si="207"/>
        <v>0</v>
      </c>
      <c r="DX75" s="22">
        <f t="shared" si="208"/>
        <v>0</v>
      </c>
      <c r="DY75" s="22">
        <f t="shared" si="208"/>
        <v>0</v>
      </c>
      <c r="DZ75" s="22">
        <f t="shared" si="209"/>
        <v>0</v>
      </c>
      <c r="EA75" s="22">
        <f>((((EA57)+(EA61))+(EA64))+(EA68))+(EA74)</f>
        <v>0</v>
      </c>
      <c r="EB75" s="22">
        <f>((((EB57)+(EB61))+(EB64))+(EB68))+(EB74)</f>
        <v>0</v>
      </c>
      <c r="EC75" s="22">
        <f t="shared" si="210"/>
        <v>0</v>
      </c>
      <c r="ED75" s="22">
        <f>((((ED57)+(ED61))+(ED64))+(ED68))+(ED74)</f>
        <v>0</v>
      </c>
      <c r="EE75" s="22">
        <f>((((EE57)+(EE61))+(EE64))+(EE68))+(EE74)</f>
        <v>0</v>
      </c>
      <c r="EF75" s="22">
        <f t="shared" si="211"/>
        <v>0</v>
      </c>
      <c r="EG75" s="22">
        <f>((((EG57)+(EG61))+(EG64))+(EG68))+(EG74)</f>
        <v>0</v>
      </c>
      <c r="EH75" s="22">
        <f>((((EH57)+(EH61))+(EH64))+(EH68))+(EH74)</f>
        <v>0</v>
      </c>
      <c r="EI75" s="22">
        <f t="shared" si="212"/>
        <v>0</v>
      </c>
      <c r="EJ75" s="22">
        <f>((((EJ57)+(EJ61))+(EJ64))+(EJ68))+(EJ74)</f>
        <v>0</v>
      </c>
      <c r="EK75" s="22">
        <f>((((EK57)+(EK61))+(EK64))+(EK68))+(EK74)</f>
        <v>0</v>
      </c>
      <c r="EL75" s="22">
        <f t="shared" si="213"/>
        <v>0</v>
      </c>
      <c r="EM75" s="22">
        <f t="shared" si="214"/>
        <v>0</v>
      </c>
      <c r="EN75" s="22">
        <f t="shared" si="214"/>
        <v>0</v>
      </c>
      <c r="EO75" s="22">
        <f t="shared" si="215"/>
        <v>0</v>
      </c>
      <c r="EP75" s="22">
        <f>((((EP57)+(EP61))+(EP64))+(EP68))+(EP74)</f>
        <v>0</v>
      </c>
      <c r="EQ75" s="22">
        <f>((((EQ57)+(EQ61))+(EQ64))+(EQ68))+(EQ74)</f>
        <v>0</v>
      </c>
      <c r="ER75" s="22">
        <f t="shared" si="216"/>
        <v>0</v>
      </c>
      <c r="ES75" s="22">
        <f>((((ES57)+(ES61))+(ES64))+(ES68))+(ES74)</f>
        <v>0</v>
      </c>
      <c r="ET75" s="22">
        <f>((((ET57)+(ET61))+(ET64))+(ET68))+(ET74)</f>
        <v>0</v>
      </c>
      <c r="EU75" s="22">
        <f t="shared" si="217"/>
        <v>0</v>
      </c>
      <c r="EV75" s="22">
        <f>((((EV57)+(EV61))+(EV64))+(EV68))+(EV74)</f>
        <v>0</v>
      </c>
      <c r="EW75" s="22">
        <f>((((EW57)+(EW61))+(EW64))+(EW68))+(EW74)</f>
        <v>0</v>
      </c>
      <c r="EX75" s="22">
        <f t="shared" si="218"/>
        <v>0</v>
      </c>
      <c r="EY75" s="22">
        <f>((((EY57)+(EY61))+(EY64))+(EY68))+(EY74)</f>
        <v>0</v>
      </c>
      <c r="EZ75" s="22">
        <f>((((EZ57)+(EZ61))+(EZ64))+(EZ68))+(EZ74)</f>
        <v>0</v>
      </c>
      <c r="FA75" s="22">
        <f t="shared" si="219"/>
        <v>0</v>
      </c>
      <c r="FB75" s="22">
        <f t="shared" si="220"/>
        <v>0</v>
      </c>
      <c r="FC75" s="22">
        <f t="shared" si="220"/>
        <v>0</v>
      </c>
      <c r="FD75" s="22">
        <f t="shared" si="221"/>
        <v>0</v>
      </c>
      <c r="FE75" s="22">
        <f>((((FE57)+(FE61))+(FE64))+(FE68))+(FE74)</f>
        <v>0</v>
      </c>
      <c r="FF75" s="22">
        <f>((((FF57)+(FF61))+(FF64))+(FF68))+(FF74)</f>
        <v>0</v>
      </c>
      <c r="FG75" s="22">
        <f t="shared" si="222"/>
        <v>0</v>
      </c>
      <c r="FH75" s="22">
        <f>((((FH57)+(FH61))+(FH64))+(FH68))+(FH74)</f>
        <v>0</v>
      </c>
      <c r="FI75" s="22">
        <f>((((FI57)+(FI61))+(FI64))+(FI68))+(FI74)</f>
        <v>0</v>
      </c>
      <c r="FJ75" s="22">
        <f t="shared" si="223"/>
        <v>0</v>
      </c>
      <c r="FK75" s="22">
        <f>((((FK57)+(FK61))+(FK64))+(FK68))+(FK74)</f>
        <v>0</v>
      </c>
      <c r="FL75" s="22">
        <f>((((FL57)+(FL61))+(FL64))+(FL68))+(FL74)</f>
        <v>0</v>
      </c>
      <c r="FM75" s="22">
        <f t="shared" si="224"/>
        <v>0</v>
      </c>
      <c r="FN75" s="22">
        <f t="shared" si="225"/>
        <v>0</v>
      </c>
      <c r="FO75" s="22">
        <f t="shared" si="225"/>
        <v>0</v>
      </c>
      <c r="FP75" s="22">
        <f t="shared" si="226"/>
        <v>0</v>
      </c>
      <c r="FQ75" s="22">
        <f>((((FQ57)+(FQ61))+(FQ64))+(FQ68))+(FQ74)</f>
        <v>0</v>
      </c>
      <c r="FR75" s="22">
        <f>((((FR57)+(FR61))+(FR64))+(FR68))+(FR74)</f>
        <v>0</v>
      </c>
      <c r="FS75" s="22">
        <f t="shared" si="227"/>
        <v>0</v>
      </c>
      <c r="FT75" s="22">
        <f>((((FT57)+(FT61))+(FT64))+(FT68))+(FT74)</f>
        <v>0</v>
      </c>
      <c r="FU75" s="22">
        <f>((((FU57)+(FU61))+(FU64))+(FU68))+(FU74)</f>
        <v>0</v>
      </c>
      <c r="FV75" s="22">
        <f t="shared" si="228"/>
        <v>0</v>
      </c>
      <c r="FW75" s="22">
        <f>((((FW57)+(FW61))+(FW64))+(FW68))+(FW74)</f>
        <v>0</v>
      </c>
      <c r="FX75" s="22">
        <f>((((FX57)+(FX61))+(FX64))+(FX68))+(FX74)</f>
        <v>0</v>
      </c>
      <c r="FY75" s="22">
        <f t="shared" si="229"/>
        <v>0</v>
      </c>
      <c r="FZ75" s="22">
        <f t="shared" si="230"/>
        <v>0</v>
      </c>
      <c r="GA75" s="22">
        <f t="shared" si="230"/>
        <v>0</v>
      </c>
      <c r="GB75" s="22">
        <f t="shared" si="231"/>
        <v>0</v>
      </c>
      <c r="GC75" s="22">
        <f>((((GC57)+(GC61))+(GC64))+(GC68))+(GC74)</f>
        <v>0</v>
      </c>
      <c r="GD75" s="22">
        <f>((((GD57)+(GD61))+(GD64))+(GD68))+(GD74)</f>
        <v>0</v>
      </c>
      <c r="GE75" s="22">
        <f t="shared" si="232"/>
        <v>0</v>
      </c>
      <c r="GF75" s="22">
        <f>((((GF57)+(GF61))+(GF64))+(GF68))+(GF74)</f>
        <v>0</v>
      </c>
      <c r="GG75" s="22">
        <f>((((GG57)+(GG61))+(GG64))+(GG68))+(GG74)</f>
        <v>0</v>
      </c>
      <c r="GH75" s="22">
        <f t="shared" si="233"/>
        <v>0</v>
      </c>
      <c r="GI75" s="22">
        <f>((((GI57)+(GI61))+(GI64))+(GI68))+(GI74)</f>
        <v>0</v>
      </c>
      <c r="GJ75" s="22">
        <f>((((GJ57)+(GJ61))+(GJ64))+(GJ68))+(GJ74)</f>
        <v>0</v>
      </c>
      <c r="GK75" s="22">
        <f t="shared" si="234"/>
        <v>0</v>
      </c>
      <c r="GL75" s="22">
        <f>((((GL57)+(GL61))+(GL64))+(GL68))+(GL74)</f>
        <v>0</v>
      </c>
      <c r="GM75" s="22">
        <f>((((GM57)+(GM61))+(GM64))+(GM68))+(GM74)</f>
        <v>0</v>
      </c>
      <c r="GN75" s="22">
        <f t="shared" si="235"/>
        <v>0</v>
      </c>
      <c r="GO75" s="22">
        <f t="shared" si="236"/>
        <v>0</v>
      </c>
      <c r="GP75" s="22">
        <f t="shared" si="236"/>
        <v>0</v>
      </c>
      <c r="GQ75" s="22">
        <f t="shared" si="237"/>
        <v>0</v>
      </c>
      <c r="GR75" s="22">
        <f>((((GR57)+(GR61))+(GR64))+(GR68))+(GR74)</f>
        <v>0</v>
      </c>
      <c r="GS75" s="22">
        <f>((((GS57)+(GS61))+(GS64))+(GS68))+(GS74)</f>
        <v>0</v>
      </c>
      <c r="GT75" s="22">
        <f t="shared" si="238"/>
        <v>0</v>
      </c>
      <c r="GU75" s="22">
        <f>((((GU57)+(GU61))+(GU64))+(GU68))+(GU74)</f>
        <v>0</v>
      </c>
      <c r="GV75" s="22">
        <f>((((GV57)+(GV61))+(GV64))+(GV68))+(GV74)</f>
        <v>0</v>
      </c>
      <c r="GW75" s="22">
        <f t="shared" si="239"/>
        <v>0</v>
      </c>
      <c r="GX75" s="22">
        <f t="shared" si="240"/>
        <v>0</v>
      </c>
      <c r="GY75" s="22">
        <f t="shared" si="240"/>
        <v>0</v>
      </c>
      <c r="GZ75" s="22">
        <f t="shared" si="241"/>
        <v>0</v>
      </c>
      <c r="HA75" s="22">
        <f>((((HA57)+(HA61))+(HA64))+(HA68))+(HA74)</f>
        <v>0</v>
      </c>
      <c r="HB75" s="22">
        <f>((((HB57)+(HB61))+(HB64))+(HB68))+(HB74)</f>
        <v>0</v>
      </c>
      <c r="HC75" s="22">
        <f t="shared" si="242"/>
        <v>0</v>
      </c>
      <c r="HD75" s="22">
        <f>((((HD57)+(HD61))+(HD64))+(HD68))+(HD74)</f>
        <v>0</v>
      </c>
      <c r="HE75" s="22">
        <f>((((HE57)+(HE61))+(HE64))+(HE68))+(HE74)</f>
        <v>0</v>
      </c>
      <c r="HF75" s="22">
        <f t="shared" si="243"/>
        <v>0</v>
      </c>
      <c r="HG75" s="22">
        <f>((((HG57)+(HG61))+(HG64))+(HG68))+(HG74)</f>
        <v>0</v>
      </c>
      <c r="HH75" s="22">
        <f>((((HH57)+(HH61))+(HH64))+(HH68))+(HH74)</f>
        <v>0</v>
      </c>
      <c r="HI75" s="22">
        <f t="shared" si="244"/>
        <v>0</v>
      </c>
      <c r="HJ75" s="22">
        <f>((((HJ57)+(HJ61))+(HJ64))+(HJ68))+(HJ74)</f>
        <v>0</v>
      </c>
      <c r="HK75" s="22">
        <f>((((HK57)+(HK61))+(HK64))+(HK68))+(HK74)</f>
        <v>0</v>
      </c>
      <c r="HL75" s="22">
        <f t="shared" si="245"/>
        <v>0</v>
      </c>
      <c r="HM75" s="22">
        <f t="shared" si="246"/>
        <v>0</v>
      </c>
      <c r="HN75" s="22">
        <f t="shared" si="246"/>
        <v>0</v>
      </c>
      <c r="HO75" s="22">
        <f t="shared" si="247"/>
        <v>0</v>
      </c>
      <c r="HP75" s="22">
        <f>((((HP57)+(HP61))+(HP64))+(HP68))+(HP74)</f>
        <v>0</v>
      </c>
      <c r="HQ75" s="22">
        <f>((((HQ57)+(HQ61))+(HQ64))+(HQ68))+(HQ74)</f>
        <v>0</v>
      </c>
      <c r="HR75" s="22">
        <f t="shared" si="248"/>
        <v>0</v>
      </c>
      <c r="HS75" s="22">
        <f>((((HS57)+(HS61))+(HS64))+(HS68))+(HS74)</f>
        <v>0</v>
      </c>
      <c r="HT75" s="22">
        <f>((((HT57)+(HT61))+(HT64))+(HT68))+(HT74)</f>
        <v>0</v>
      </c>
      <c r="HU75" s="22">
        <f t="shared" si="249"/>
        <v>0</v>
      </c>
      <c r="HV75" s="22">
        <f>((((HV57)+(HV61))+(HV64))+(HV68))+(HV74)</f>
        <v>0</v>
      </c>
      <c r="HW75" s="22">
        <f>((((HW57)+(HW61))+(HW64))+(HW68))+(HW74)</f>
        <v>0</v>
      </c>
      <c r="HX75" s="22">
        <f t="shared" si="250"/>
        <v>0</v>
      </c>
      <c r="HY75" s="22">
        <f>((((HY57)+(HY61))+(HY64))+(HY68))+(HY74)</f>
        <v>0</v>
      </c>
      <c r="HZ75" s="22">
        <f>((((HZ57)+(HZ61))+(HZ64))+(HZ68))+(HZ74)</f>
        <v>0</v>
      </c>
      <c r="IA75" s="22">
        <f t="shared" si="251"/>
        <v>0</v>
      </c>
      <c r="IB75" s="22">
        <f t="shared" si="252"/>
        <v>0</v>
      </c>
      <c r="IC75" s="22">
        <f t="shared" si="252"/>
        <v>0</v>
      </c>
      <c r="ID75" s="22">
        <f t="shared" si="253"/>
        <v>0</v>
      </c>
      <c r="IE75" s="22">
        <f t="shared" si="254"/>
        <v>0</v>
      </c>
      <c r="IF75" s="22">
        <f t="shared" si="254"/>
        <v>0</v>
      </c>
      <c r="IG75" s="22">
        <f t="shared" si="255"/>
        <v>0</v>
      </c>
      <c r="IH75" s="22">
        <f>((((IH57)+(IH61))+(IH64))+(IH68))+(IH74)</f>
        <v>0</v>
      </c>
      <c r="II75" s="22">
        <f>((((II57)+(II61))+(II64))+(II68))+(II74)</f>
        <v>0</v>
      </c>
      <c r="IJ75" s="22">
        <f t="shared" si="256"/>
        <v>0</v>
      </c>
      <c r="IK75" s="22">
        <f>((((IK57)+(IK61))+(IK64))+(IK68))+(IK74)</f>
        <v>0</v>
      </c>
      <c r="IL75" s="22">
        <f>((((IL57)+(IL61))+(IL64))+(IL68))+(IL74)</f>
        <v>0</v>
      </c>
      <c r="IM75" s="22">
        <f t="shared" si="257"/>
        <v>0</v>
      </c>
      <c r="IN75" s="22">
        <f>((((IN57)+(IN61))+(IN64))+(IN68))+(IN74)</f>
        <v>0</v>
      </c>
      <c r="IO75" s="22">
        <f>((((IO57)+(IO61))+(IO64))+(IO68))+(IO74)</f>
        <v>0</v>
      </c>
      <c r="IP75" s="22">
        <f t="shared" si="258"/>
        <v>0</v>
      </c>
      <c r="IQ75" s="22">
        <f t="shared" si="259"/>
        <v>0</v>
      </c>
      <c r="IR75" s="22">
        <f t="shared" si="259"/>
        <v>0</v>
      </c>
      <c r="IS75" s="22">
        <f t="shared" si="260"/>
        <v>0</v>
      </c>
      <c r="IT75" s="22">
        <f t="shared" si="261"/>
        <v>0</v>
      </c>
      <c r="IU75" s="22">
        <f t="shared" si="261"/>
        <v>0</v>
      </c>
      <c r="IV75" s="22">
        <f t="shared" si="262"/>
        <v>0</v>
      </c>
      <c r="IW75" s="22">
        <f>((((IW57)+(IW61))+(IW64))+(IW68))+(IW74)</f>
        <v>6364.3</v>
      </c>
      <c r="IX75" s="22">
        <f>((((IX57)+(IX61))+(IX64))+(IX68))+(IX74)</f>
        <v>7376</v>
      </c>
      <c r="IY75" s="22">
        <f t="shared" si="263"/>
        <v>-1011.6999999999998</v>
      </c>
      <c r="IZ75" s="22">
        <f>((((IZ57)+(IZ61))+(IZ64))+(IZ68))+(IZ74)</f>
        <v>0</v>
      </c>
      <c r="JA75" s="22">
        <f>((((JA57)+(JA61))+(JA64))+(JA68))+(JA74)</f>
        <v>0</v>
      </c>
      <c r="JB75" s="22">
        <f t="shared" si="264"/>
        <v>0</v>
      </c>
      <c r="JC75" s="22">
        <f>((((JC57)+(JC61))+(JC64))+(JC68))+(JC74)</f>
        <v>0</v>
      </c>
      <c r="JD75" s="22">
        <f>((((JD57)+(JD61))+(JD64))+(JD68))+(JD74)</f>
        <v>0</v>
      </c>
      <c r="JE75" s="22">
        <f t="shared" si="265"/>
        <v>0</v>
      </c>
      <c r="JF75" s="22">
        <f t="shared" si="266"/>
        <v>6364.3</v>
      </c>
      <c r="JG75" s="22">
        <f t="shared" si="266"/>
        <v>7376</v>
      </c>
      <c r="JH75" s="22">
        <f t="shared" si="267"/>
        <v>-1011.6999999999998</v>
      </c>
      <c r="JI75" s="22">
        <f>((((JI57)+(JI61))+(JI64))+(JI68))+(JI74)</f>
        <v>0</v>
      </c>
      <c r="JJ75" s="22">
        <f>((((JJ57)+(JJ61))+(JJ64))+(JJ68))+(JJ74)</f>
        <v>0</v>
      </c>
      <c r="JK75" s="22">
        <f t="shared" si="268"/>
        <v>0</v>
      </c>
      <c r="JL75" s="22">
        <f>((((JL57)+(JL61))+(JL64))+(JL68))+(JL74)</f>
        <v>0</v>
      </c>
      <c r="JM75" s="22">
        <f>((((JM57)+(JM61))+(JM64))+(JM68))+(JM74)</f>
        <v>0</v>
      </c>
      <c r="JN75" s="22">
        <f t="shared" si="269"/>
        <v>0</v>
      </c>
      <c r="JO75" s="22">
        <f>((((JO57)+(JO61))+(JO64))+(JO68))+(JO74)</f>
        <v>0</v>
      </c>
      <c r="JP75" s="22">
        <f>((((JP57)+(JP61))+(JP64))+(JP68))+(JP74)</f>
        <v>0</v>
      </c>
      <c r="JQ75" s="22">
        <f t="shared" si="270"/>
        <v>0</v>
      </c>
      <c r="JR75" s="22">
        <f t="shared" si="271"/>
        <v>0</v>
      </c>
      <c r="JS75" s="22">
        <f t="shared" si="271"/>
        <v>0</v>
      </c>
      <c r="JT75" s="22">
        <f t="shared" si="272"/>
        <v>0</v>
      </c>
      <c r="JU75" s="22">
        <f>((((JU57)+(JU61))+(JU64))+(JU68))+(JU74)</f>
        <v>0</v>
      </c>
      <c r="JV75" s="22">
        <f>((((JV57)+(JV61))+(JV64))+(JV68))+(JV74)</f>
        <v>0</v>
      </c>
      <c r="JW75" s="22">
        <f t="shared" si="273"/>
        <v>0</v>
      </c>
      <c r="JX75" s="22">
        <f>((((JX57)+(JX61))+(JX64))+(JX68))+(JX74)</f>
        <v>0</v>
      </c>
      <c r="JY75" s="22">
        <f>((((JY57)+(JY61))+(JY64))+(JY68))+(JY74)</f>
        <v>0</v>
      </c>
      <c r="JZ75" s="22">
        <f t="shared" si="274"/>
        <v>0</v>
      </c>
      <c r="KA75" s="22">
        <f t="shared" si="275"/>
        <v>0</v>
      </c>
      <c r="KB75" s="22">
        <f t="shared" si="275"/>
        <v>0</v>
      </c>
      <c r="KC75" s="22">
        <f t="shared" si="276"/>
        <v>0</v>
      </c>
      <c r="KD75" s="22">
        <f>((((KD57)+(KD61))+(KD64))+(KD68))+(KD74)</f>
        <v>0</v>
      </c>
      <c r="KE75" s="22">
        <f>((((KE57)+(KE61))+(KE64))+(KE68))+(KE74)</f>
        <v>0</v>
      </c>
      <c r="KF75" s="22">
        <f t="shared" si="277"/>
        <v>0</v>
      </c>
      <c r="KG75" s="22">
        <f>((((KG57)+(KG61))+(KG64))+(KG68))+(KG74)</f>
        <v>0</v>
      </c>
      <c r="KH75" s="22">
        <f>((((KH57)+(KH61))+(KH64))+(KH68))+(KH74)</f>
        <v>0</v>
      </c>
      <c r="KI75" s="22">
        <f t="shared" si="278"/>
        <v>0</v>
      </c>
      <c r="KJ75" s="22">
        <f>((((KJ57)+(KJ61))+(KJ64))+(KJ68))+(KJ74)</f>
        <v>0</v>
      </c>
      <c r="KK75" s="22">
        <f>((((KK57)+(KK61))+(KK64))+(KK68))+(KK74)</f>
        <v>0</v>
      </c>
      <c r="KL75" s="22">
        <f t="shared" si="279"/>
        <v>0</v>
      </c>
      <c r="KM75" s="22">
        <f>((((KM57)+(KM61))+(KM64))+(KM68))+(KM74)</f>
        <v>0</v>
      </c>
      <c r="KN75" s="22">
        <f>((((KN57)+(KN61))+(KN64))+(KN68))+(KN74)</f>
        <v>0</v>
      </c>
      <c r="KO75" s="22">
        <f t="shared" si="280"/>
        <v>0</v>
      </c>
      <c r="KP75" s="22">
        <f>((((KP57)+(KP61))+(KP64))+(KP68))+(KP74)</f>
        <v>0</v>
      </c>
      <c r="KQ75" s="22">
        <f>((((KQ57)+(KQ61))+(KQ64))+(KQ68))+(KQ74)</f>
        <v>0</v>
      </c>
      <c r="KR75" s="22">
        <f t="shared" si="281"/>
        <v>0</v>
      </c>
      <c r="KS75" s="22">
        <f t="shared" si="282"/>
        <v>0</v>
      </c>
      <c r="KT75" s="22">
        <f t="shared" si="282"/>
        <v>0</v>
      </c>
      <c r="KU75" s="22">
        <f t="shared" si="283"/>
        <v>0</v>
      </c>
      <c r="KV75" s="22">
        <f t="shared" si="284"/>
        <v>0</v>
      </c>
      <c r="KW75" s="22">
        <f t="shared" si="284"/>
        <v>0</v>
      </c>
      <c r="KX75" s="22">
        <f t="shared" si="285"/>
        <v>0</v>
      </c>
      <c r="KY75" s="22">
        <f>((((KY57)+(KY61))+(KY64))+(KY68))+(KY74)</f>
        <v>0</v>
      </c>
      <c r="KZ75" s="22">
        <f>((((KZ57)+(KZ61))+(KZ64))+(KZ68))+(KZ74)</f>
        <v>0</v>
      </c>
      <c r="LA75" s="22">
        <f t="shared" si="286"/>
        <v>0</v>
      </c>
      <c r="LB75" s="22">
        <f>((((LB57)+(LB61))+(LB64))+(LB68))+(LB74)</f>
        <v>0</v>
      </c>
      <c r="LC75" s="22">
        <f>((((LC57)+(LC61))+(LC64))+(LC68))+(LC74)</f>
        <v>0</v>
      </c>
      <c r="LD75" s="22">
        <f t="shared" si="287"/>
        <v>0</v>
      </c>
      <c r="LE75" s="22">
        <f t="shared" si="288"/>
        <v>6364.3</v>
      </c>
      <c r="LF75" s="22">
        <f t="shared" si="288"/>
        <v>7376</v>
      </c>
      <c r="LG75" s="22">
        <f t="shared" si="289"/>
        <v>-1011.6999999999998</v>
      </c>
    </row>
    <row r="76" spans="1:319" x14ac:dyDescent="0.3">
      <c r="A76" s="27" t="s">
        <v>182</v>
      </c>
      <c r="B76" s="19"/>
      <c r="C76" s="19"/>
      <c r="D76" s="20">
        <f t="shared" si="158"/>
        <v>0</v>
      </c>
      <c r="E76" s="19"/>
      <c r="F76" s="19"/>
      <c r="G76" s="20">
        <f t="shared" si="159"/>
        <v>0</v>
      </c>
      <c r="H76" s="19"/>
      <c r="I76" s="19"/>
      <c r="J76" s="20">
        <f t="shared" si="160"/>
        <v>0</v>
      </c>
      <c r="K76" s="19"/>
      <c r="L76" s="19"/>
      <c r="M76" s="20">
        <f t="shared" si="161"/>
        <v>0</v>
      </c>
      <c r="N76" s="19"/>
      <c r="O76" s="19"/>
      <c r="P76" s="20">
        <f t="shared" si="162"/>
        <v>0</v>
      </c>
      <c r="Q76" s="19"/>
      <c r="R76" s="19"/>
      <c r="S76" s="20">
        <f t="shared" si="163"/>
        <v>0</v>
      </c>
      <c r="T76" s="19"/>
      <c r="U76" s="19"/>
      <c r="V76" s="20">
        <f t="shared" si="164"/>
        <v>0</v>
      </c>
      <c r="W76" s="19"/>
      <c r="X76" s="19"/>
      <c r="Y76" s="20">
        <f t="shared" si="165"/>
        <v>0</v>
      </c>
      <c r="Z76" s="19"/>
      <c r="AA76" s="19"/>
      <c r="AB76" s="20">
        <f t="shared" si="166"/>
        <v>0</v>
      </c>
      <c r="AC76" s="19"/>
      <c r="AD76" s="19"/>
      <c r="AE76" s="20">
        <f t="shared" si="167"/>
        <v>0</v>
      </c>
      <c r="AF76" s="19"/>
      <c r="AG76" s="19"/>
      <c r="AH76" s="20">
        <f t="shared" si="168"/>
        <v>0</v>
      </c>
      <c r="AI76" s="19"/>
      <c r="AJ76" s="19"/>
      <c r="AK76" s="20">
        <f t="shared" si="169"/>
        <v>0</v>
      </c>
      <c r="AL76" s="20">
        <f t="shared" si="170"/>
        <v>0</v>
      </c>
      <c r="AM76" s="20">
        <f t="shared" si="170"/>
        <v>0</v>
      </c>
      <c r="AN76" s="20">
        <f t="shared" si="171"/>
        <v>0</v>
      </c>
      <c r="AO76" s="19"/>
      <c r="AP76" s="19"/>
      <c r="AQ76" s="20">
        <f t="shared" si="172"/>
        <v>0</v>
      </c>
      <c r="AR76" s="19"/>
      <c r="AS76" s="19"/>
      <c r="AT76" s="20">
        <f t="shared" si="173"/>
        <v>0</v>
      </c>
      <c r="AU76" s="19"/>
      <c r="AV76" s="19"/>
      <c r="AW76" s="20">
        <f t="shared" si="174"/>
        <v>0</v>
      </c>
      <c r="AX76" s="19"/>
      <c r="AY76" s="19"/>
      <c r="AZ76" s="20">
        <f t="shared" si="175"/>
        <v>0</v>
      </c>
      <c r="BA76" s="19"/>
      <c r="BB76" s="19"/>
      <c r="BC76" s="20">
        <f t="shared" si="176"/>
        <v>0</v>
      </c>
      <c r="BD76" s="19"/>
      <c r="BE76" s="19"/>
      <c r="BF76" s="20">
        <f t="shared" si="177"/>
        <v>0</v>
      </c>
      <c r="BG76" s="20">
        <f t="shared" si="178"/>
        <v>0</v>
      </c>
      <c r="BH76" s="20">
        <f t="shared" si="178"/>
        <v>0</v>
      </c>
      <c r="BI76" s="20">
        <f t="shared" si="179"/>
        <v>0</v>
      </c>
      <c r="BJ76" s="19"/>
      <c r="BK76" s="19"/>
      <c r="BL76" s="20">
        <f t="shared" si="180"/>
        <v>0</v>
      </c>
      <c r="BM76" s="19"/>
      <c r="BN76" s="19"/>
      <c r="BO76" s="20">
        <f t="shared" si="181"/>
        <v>0</v>
      </c>
      <c r="BP76" s="19"/>
      <c r="BQ76" s="19"/>
      <c r="BR76" s="20">
        <f t="shared" si="182"/>
        <v>0</v>
      </c>
      <c r="BS76" s="19"/>
      <c r="BT76" s="19"/>
      <c r="BU76" s="20">
        <f t="shared" si="183"/>
        <v>0</v>
      </c>
      <c r="BV76" s="19"/>
      <c r="BW76" s="19"/>
      <c r="BX76" s="20">
        <f t="shared" si="184"/>
        <v>0</v>
      </c>
      <c r="BY76" s="19"/>
      <c r="BZ76" s="19"/>
      <c r="CA76" s="20">
        <f t="shared" si="185"/>
        <v>0</v>
      </c>
      <c r="CB76" s="20">
        <f t="shared" si="186"/>
        <v>0</v>
      </c>
      <c r="CC76" s="20">
        <f t="shared" si="186"/>
        <v>0</v>
      </c>
      <c r="CD76" s="20">
        <f t="shared" si="187"/>
        <v>0</v>
      </c>
      <c r="CE76" s="19"/>
      <c r="CF76" s="19"/>
      <c r="CG76" s="20">
        <f t="shared" si="188"/>
        <v>0</v>
      </c>
      <c r="CH76" s="19"/>
      <c r="CI76" s="19"/>
      <c r="CJ76" s="20">
        <f t="shared" si="189"/>
        <v>0</v>
      </c>
      <c r="CK76" s="19"/>
      <c r="CL76" s="19"/>
      <c r="CM76" s="20">
        <f t="shared" si="190"/>
        <v>0</v>
      </c>
      <c r="CN76" s="20">
        <f t="shared" si="191"/>
        <v>0</v>
      </c>
      <c r="CO76" s="20">
        <f t="shared" si="191"/>
        <v>0</v>
      </c>
      <c r="CP76" s="20">
        <f t="shared" si="192"/>
        <v>0</v>
      </c>
      <c r="CQ76" s="19"/>
      <c r="CR76" s="19"/>
      <c r="CS76" s="20">
        <f t="shared" si="193"/>
        <v>0</v>
      </c>
      <c r="CT76" s="19"/>
      <c r="CU76" s="19"/>
      <c r="CV76" s="20">
        <f t="shared" si="194"/>
        <v>0</v>
      </c>
      <c r="CW76" s="19"/>
      <c r="CX76" s="19"/>
      <c r="CY76" s="20">
        <f t="shared" si="195"/>
        <v>0</v>
      </c>
      <c r="CZ76" s="20">
        <f t="shared" si="196"/>
        <v>0</v>
      </c>
      <c r="DA76" s="20">
        <f t="shared" si="196"/>
        <v>0</v>
      </c>
      <c r="DB76" s="20">
        <f t="shared" si="197"/>
        <v>0</v>
      </c>
      <c r="DC76" s="20">
        <f t="shared" si="198"/>
        <v>0</v>
      </c>
      <c r="DD76" s="20">
        <f t="shared" si="198"/>
        <v>0</v>
      </c>
      <c r="DE76" s="20">
        <f t="shared" si="199"/>
        <v>0</v>
      </c>
      <c r="DF76" s="19"/>
      <c r="DG76" s="19"/>
      <c r="DH76" s="20">
        <f t="shared" si="200"/>
        <v>0</v>
      </c>
      <c r="DI76" s="19"/>
      <c r="DJ76" s="19"/>
      <c r="DK76" s="20">
        <f t="shared" si="201"/>
        <v>0</v>
      </c>
      <c r="DL76" s="20">
        <f t="shared" si="202"/>
        <v>0</v>
      </c>
      <c r="DM76" s="20">
        <f t="shared" si="202"/>
        <v>0</v>
      </c>
      <c r="DN76" s="20">
        <f t="shared" si="203"/>
        <v>0</v>
      </c>
      <c r="DO76" s="19"/>
      <c r="DP76" s="19"/>
      <c r="DQ76" s="20">
        <f t="shared" si="204"/>
        <v>0</v>
      </c>
      <c r="DR76" s="19"/>
      <c r="DS76" s="19"/>
      <c r="DT76" s="20">
        <f t="shared" si="205"/>
        <v>0</v>
      </c>
      <c r="DU76" s="20">
        <f t="shared" si="206"/>
        <v>0</v>
      </c>
      <c r="DV76" s="20">
        <f t="shared" si="206"/>
        <v>0</v>
      </c>
      <c r="DW76" s="20">
        <f t="shared" si="207"/>
        <v>0</v>
      </c>
      <c r="DX76" s="20">
        <f t="shared" si="208"/>
        <v>0</v>
      </c>
      <c r="DY76" s="20">
        <f t="shared" si="208"/>
        <v>0</v>
      </c>
      <c r="DZ76" s="20">
        <f t="shared" si="209"/>
        <v>0</v>
      </c>
      <c r="EA76" s="19"/>
      <c r="EB76" s="19"/>
      <c r="EC76" s="20">
        <f t="shared" si="210"/>
        <v>0</v>
      </c>
      <c r="ED76" s="19"/>
      <c r="EE76" s="19"/>
      <c r="EF76" s="20">
        <f t="shared" si="211"/>
        <v>0</v>
      </c>
      <c r="EG76" s="19"/>
      <c r="EH76" s="19"/>
      <c r="EI76" s="20">
        <f t="shared" si="212"/>
        <v>0</v>
      </c>
      <c r="EJ76" s="19"/>
      <c r="EK76" s="19"/>
      <c r="EL76" s="20">
        <f t="shared" si="213"/>
        <v>0</v>
      </c>
      <c r="EM76" s="20">
        <f t="shared" si="214"/>
        <v>0</v>
      </c>
      <c r="EN76" s="20">
        <f t="shared" si="214"/>
        <v>0</v>
      </c>
      <c r="EO76" s="20">
        <f t="shared" si="215"/>
        <v>0</v>
      </c>
      <c r="EP76" s="19"/>
      <c r="EQ76" s="19"/>
      <c r="ER76" s="20">
        <f t="shared" si="216"/>
        <v>0</v>
      </c>
      <c r="ES76" s="19"/>
      <c r="ET76" s="19"/>
      <c r="EU76" s="20">
        <f t="shared" si="217"/>
        <v>0</v>
      </c>
      <c r="EV76" s="19"/>
      <c r="EW76" s="19"/>
      <c r="EX76" s="20">
        <f t="shared" si="218"/>
        <v>0</v>
      </c>
      <c r="EY76" s="19"/>
      <c r="EZ76" s="19"/>
      <c r="FA76" s="20">
        <f t="shared" si="219"/>
        <v>0</v>
      </c>
      <c r="FB76" s="20">
        <f t="shared" si="220"/>
        <v>0</v>
      </c>
      <c r="FC76" s="20">
        <f t="shared" si="220"/>
        <v>0</v>
      </c>
      <c r="FD76" s="20">
        <f t="shared" si="221"/>
        <v>0</v>
      </c>
      <c r="FE76" s="19"/>
      <c r="FF76" s="19"/>
      <c r="FG76" s="20">
        <f t="shared" si="222"/>
        <v>0</v>
      </c>
      <c r="FH76" s="19"/>
      <c r="FI76" s="19"/>
      <c r="FJ76" s="20">
        <f t="shared" si="223"/>
        <v>0</v>
      </c>
      <c r="FK76" s="19"/>
      <c r="FL76" s="19"/>
      <c r="FM76" s="20">
        <f t="shared" si="224"/>
        <v>0</v>
      </c>
      <c r="FN76" s="20">
        <f t="shared" si="225"/>
        <v>0</v>
      </c>
      <c r="FO76" s="20">
        <f t="shared" si="225"/>
        <v>0</v>
      </c>
      <c r="FP76" s="20">
        <f t="shared" si="226"/>
        <v>0</v>
      </c>
      <c r="FQ76" s="19"/>
      <c r="FR76" s="19"/>
      <c r="FS76" s="20">
        <f t="shared" si="227"/>
        <v>0</v>
      </c>
      <c r="FT76" s="19"/>
      <c r="FU76" s="19"/>
      <c r="FV76" s="20">
        <f t="shared" si="228"/>
        <v>0</v>
      </c>
      <c r="FW76" s="19"/>
      <c r="FX76" s="19"/>
      <c r="FY76" s="20">
        <f t="shared" si="229"/>
        <v>0</v>
      </c>
      <c r="FZ76" s="20">
        <f t="shared" si="230"/>
        <v>0</v>
      </c>
      <c r="GA76" s="20">
        <f t="shared" si="230"/>
        <v>0</v>
      </c>
      <c r="GB76" s="20">
        <f t="shared" si="231"/>
        <v>0</v>
      </c>
      <c r="GC76" s="19"/>
      <c r="GD76" s="19"/>
      <c r="GE76" s="20">
        <f t="shared" si="232"/>
        <v>0</v>
      </c>
      <c r="GF76" s="19"/>
      <c r="GG76" s="19"/>
      <c r="GH76" s="20">
        <f t="shared" si="233"/>
        <v>0</v>
      </c>
      <c r="GI76" s="19"/>
      <c r="GJ76" s="19"/>
      <c r="GK76" s="20">
        <f t="shared" si="234"/>
        <v>0</v>
      </c>
      <c r="GL76" s="19"/>
      <c r="GM76" s="19"/>
      <c r="GN76" s="20">
        <f t="shared" si="235"/>
        <v>0</v>
      </c>
      <c r="GO76" s="20">
        <f t="shared" si="236"/>
        <v>0</v>
      </c>
      <c r="GP76" s="20">
        <f t="shared" si="236"/>
        <v>0</v>
      </c>
      <c r="GQ76" s="20">
        <f t="shared" si="237"/>
        <v>0</v>
      </c>
      <c r="GR76" s="19"/>
      <c r="GS76" s="19"/>
      <c r="GT76" s="20">
        <f t="shared" si="238"/>
        <v>0</v>
      </c>
      <c r="GU76" s="19"/>
      <c r="GV76" s="19"/>
      <c r="GW76" s="20">
        <f t="shared" si="239"/>
        <v>0</v>
      </c>
      <c r="GX76" s="20">
        <f t="shared" si="240"/>
        <v>0</v>
      </c>
      <c r="GY76" s="20">
        <f t="shared" si="240"/>
        <v>0</v>
      </c>
      <c r="GZ76" s="20">
        <f t="shared" si="241"/>
        <v>0</v>
      </c>
      <c r="HA76" s="19"/>
      <c r="HB76" s="19"/>
      <c r="HC76" s="20">
        <f t="shared" si="242"/>
        <v>0</v>
      </c>
      <c r="HD76" s="19"/>
      <c r="HE76" s="19"/>
      <c r="HF76" s="20">
        <f t="shared" si="243"/>
        <v>0</v>
      </c>
      <c r="HG76" s="19"/>
      <c r="HH76" s="19"/>
      <c r="HI76" s="20">
        <f t="shared" si="244"/>
        <v>0</v>
      </c>
      <c r="HJ76" s="19"/>
      <c r="HK76" s="19"/>
      <c r="HL76" s="20">
        <f t="shared" si="245"/>
        <v>0</v>
      </c>
      <c r="HM76" s="20">
        <f t="shared" si="246"/>
        <v>0</v>
      </c>
      <c r="HN76" s="20">
        <f t="shared" si="246"/>
        <v>0</v>
      </c>
      <c r="HO76" s="20">
        <f t="shared" si="247"/>
        <v>0</v>
      </c>
      <c r="HP76" s="19"/>
      <c r="HQ76" s="19"/>
      <c r="HR76" s="20">
        <f t="shared" si="248"/>
        <v>0</v>
      </c>
      <c r="HS76" s="19"/>
      <c r="HT76" s="19"/>
      <c r="HU76" s="20">
        <f t="shared" si="249"/>
        <v>0</v>
      </c>
      <c r="HV76" s="19"/>
      <c r="HW76" s="19"/>
      <c r="HX76" s="20">
        <f t="shared" si="250"/>
        <v>0</v>
      </c>
      <c r="HY76" s="19"/>
      <c r="HZ76" s="19"/>
      <c r="IA76" s="20">
        <f t="shared" si="251"/>
        <v>0</v>
      </c>
      <c r="IB76" s="20">
        <f t="shared" si="252"/>
        <v>0</v>
      </c>
      <c r="IC76" s="20">
        <f t="shared" si="252"/>
        <v>0</v>
      </c>
      <c r="ID76" s="20">
        <f t="shared" si="253"/>
        <v>0</v>
      </c>
      <c r="IE76" s="20">
        <f t="shared" si="254"/>
        <v>0</v>
      </c>
      <c r="IF76" s="20">
        <f t="shared" si="254"/>
        <v>0</v>
      </c>
      <c r="IG76" s="20">
        <f t="shared" si="255"/>
        <v>0</v>
      </c>
      <c r="IH76" s="19"/>
      <c r="II76" s="19"/>
      <c r="IJ76" s="20">
        <f t="shared" si="256"/>
        <v>0</v>
      </c>
      <c r="IK76" s="19"/>
      <c r="IL76" s="19"/>
      <c r="IM76" s="20">
        <f t="shared" si="257"/>
        <v>0</v>
      </c>
      <c r="IN76" s="19"/>
      <c r="IO76" s="19"/>
      <c r="IP76" s="20">
        <f t="shared" si="258"/>
        <v>0</v>
      </c>
      <c r="IQ76" s="20">
        <f t="shared" si="259"/>
        <v>0</v>
      </c>
      <c r="IR76" s="20">
        <f t="shared" si="259"/>
        <v>0</v>
      </c>
      <c r="IS76" s="20">
        <f t="shared" si="260"/>
        <v>0</v>
      </c>
      <c r="IT76" s="20">
        <f t="shared" si="261"/>
        <v>0</v>
      </c>
      <c r="IU76" s="20">
        <f t="shared" si="261"/>
        <v>0</v>
      </c>
      <c r="IV76" s="20">
        <f t="shared" si="262"/>
        <v>0</v>
      </c>
      <c r="IW76" s="19"/>
      <c r="IX76" s="19"/>
      <c r="IY76" s="20">
        <f t="shared" si="263"/>
        <v>0</v>
      </c>
      <c r="IZ76" s="19"/>
      <c r="JA76" s="19"/>
      <c r="JB76" s="20">
        <f t="shared" si="264"/>
        <v>0</v>
      </c>
      <c r="JC76" s="19"/>
      <c r="JD76" s="19"/>
      <c r="JE76" s="20">
        <f t="shared" si="265"/>
        <v>0</v>
      </c>
      <c r="JF76" s="20">
        <f t="shared" si="266"/>
        <v>0</v>
      </c>
      <c r="JG76" s="20">
        <f t="shared" si="266"/>
        <v>0</v>
      </c>
      <c r="JH76" s="20">
        <f t="shared" si="267"/>
        <v>0</v>
      </c>
      <c r="JI76" s="19"/>
      <c r="JJ76" s="19"/>
      <c r="JK76" s="20">
        <f t="shared" si="268"/>
        <v>0</v>
      </c>
      <c r="JL76" s="19"/>
      <c r="JM76" s="19"/>
      <c r="JN76" s="20">
        <f t="shared" si="269"/>
        <v>0</v>
      </c>
      <c r="JO76" s="19"/>
      <c r="JP76" s="19"/>
      <c r="JQ76" s="20">
        <f t="shared" si="270"/>
        <v>0</v>
      </c>
      <c r="JR76" s="20">
        <f t="shared" si="271"/>
        <v>0</v>
      </c>
      <c r="JS76" s="20">
        <f t="shared" si="271"/>
        <v>0</v>
      </c>
      <c r="JT76" s="20">
        <f t="shared" si="272"/>
        <v>0</v>
      </c>
      <c r="JU76" s="19"/>
      <c r="JV76" s="19"/>
      <c r="JW76" s="20">
        <f t="shared" si="273"/>
        <v>0</v>
      </c>
      <c r="JX76" s="19"/>
      <c r="JY76" s="19"/>
      <c r="JZ76" s="20">
        <f t="shared" si="274"/>
        <v>0</v>
      </c>
      <c r="KA76" s="20">
        <f t="shared" si="275"/>
        <v>0</v>
      </c>
      <c r="KB76" s="20">
        <f t="shared" si="275"/>
        <v>0</v>
      </c>
      <c r="KC76" s="20">
        <f t="shared" si="276"/>
        <v>0</v>
      </c>
      <c r="KD76" s="19"/>
      <c r="KE76" s="19"/>
      <c r="KF76" s="20">
        <f t="shared" si="277"/>
        <v>0</v>
      </c>
      <c r="KG76" s="19"/>
      <c r="KH76" s="19"/>
      <c r="KI76" s="20">
        <f t="shared" si="278"/>
        <v>0</v>
      </c>
      <c r="KJ76" s="19"/>
      <c r="KK76" s="19"/>
      <c r="KL76" s="20">
        <f t="shared" si="279"/>
        <v>0</v>
      </c>
      <c r="KM76" s="19"/>
      <c r="KN76" s="19"/>
      <c r="KO76" s="20">
        <f t="shared" si="280"/>
        <v>0</v>
      </c>
      <c r="KP76" s="19"/>
      <c r="KQ76" s="19"/>
      <c r="KR76" s="20">
        <f t="shared" si="281"/>
        <v>0</v>
      </c>
      <c r="KS76" s="20">
        <f t="shared" si="282"/>
        <v>0</v>
      </c>
      <c r="KT76" s="20">
        <f t="shared" si="282"/>
        <v>0</v>
      </c>
      <c r="KU76" s="20">
        <f t="shared" si="283"/>
        <v>0</v>
      </c>
      <c r="KV76" s="20">
        <f t="shared" si="284"/>
        <v>0</v>
      </c>
      <c r="KW76" s="20">
        <f t="shared" si="284"/>
        <v>0</v>
      </c>
      <c r="KX76" s="20">
        <f t="shared" si="285"/>
        <v>0</v>
      </c>
      <c r="KY76" s="19"/>
      <c r="KZ76" s="19"/>
      <c r="LA76" s="20">
        <f t="shared" si="286"/>
        <v>0</v>
      </c>
      <c r="LB76" s="19"/>
      <c r="LC76" s="19"/>
      <c r="LD76" s="20">
        <f t="shared" si="287"/>
        <v>0</v>
      </c>
      <c r="LE76" s="20">
        <f t="shared" si="288"/>
        <v>0</v>
      </c>
      <c r="LF76" s="20">
        <f t="shared" si="288"/>
        <v>0</v>
      </c>
      <c r="LG76" s="20">
        <f t="shared" si="289"/>
        <v>0</v>
      </c>
    </row>
    <row r="77" spans="1:319" x14ac:dyDescent="0.3">
      <c r="A77" s="27" t="s">
        <v>183</v>
      </c>
      <c r="B77" s="19"/>
      <c r="C77" s="19"/>
      <c r="D77" s="20">
        <f t="shared" si="158"/>
        <v>0</v>
      </c>
      <c r="E77" s="19"/>
      <c r="F77" s="19"/>
      <c r="G77" s="20">
        <f t="shared" si="159"/>
        <v>0</v>
      </c>
      <c r="H77" s="19"/>
      <c r="I77" s="19"/>
      <c r="J77" s="20">
        <f t="shared" si="160"/>
        <v>0</v>
      </c>
      <c r="K77" s="19"/>
      <c r="L77" s="19"/>
      <c r="M77" s="20">
        <f t="shared" si="161"/>
        <v>0</v>
      </c>
      <c r="N77" s="19"/>
      <c r="O77" s="19"/>
      <c r="P77" s="20">
        <f t="shared" si="162"/>
        <v>0</v>
      </c>
      <c r="Q77" s="19"/>
      <c r="R77" s="19"/>
      <c r="S77" s="20">
        <f t="shared" si="163"/>
        <v>0</v>
      </c>
      <c r="T77" s="19"/>
      <c r="U77" s="19"/>
      <c r="V77" s="20">
        <f t="shared" si="164"/>
        <v>0</v>
      </c>
      <c r="W77" s="19"/>
      <c r="X77" s="19"/>
      <c r="Y77" s="20">
        <f t="shared" si="165"/>
        <v>0</v>
      </c>
      <c r="Z77" s="19"/>
      <c r="AA77" s="19"/>
      <c r="AB77" s="20">
        <f t="shared" si="166"/>
        <v>0</v>
      </c>
      <c r="AC77" s="19"/>
      <c r="AD77" s="19"/>
      <c r="AE77" s="20">
        <f t="shared" si="167"/>
        <v>0</v>
      </c>
      <c r="AF77" s="19"/>
      <c r="AG77" s="19"/>
      <c r="AH77" s="20">
        <f t="shared" si="168"/>
        <v>0</v>
      </c>
      <c r="AI77" s="19"/>
      <c r="AJ77" s="19"/>
      <c r="AK77" s="20">
        <f t="shared" si="169"/>
        <v>0</v>
      </c>
      <c r="AL77" s="20">
        <f t="shared" si="170"/>
        <v>0</v>
      </c>
      <c r="AM77" s="20">
        <f t="shared" si="170"/>
        <v>0</v>
      </c>
      <c r="AN77" s="20">
        <f t="shared" si="171"/>
        <v>0</v>
      </c>
      <c r="AO77" s="19"/>
      <c r="AP77" s="19"/>
      <c r="AQ77" s="20">
        <f t="shared" si="172"/>
        <v>0</v>
      </c>
      <c r="AR77" s="19"/>
      <c r="AS77" s="19"/>
      <c r="AT77" s="20">
        <f t="shared" si="173"/>
        <v>0</v>
      </c>
      <c r="AU77" s="19"/>
      <c r="AV77" s="19"/>
      <c r="AW77" s="20">
        <f t="shared" si="174"/>
        <v>0</v>
      </c>
      <c r="AX77" s="19"/>
      <c r="AY77" s="19"/>
      <c r="AZ77" s="20">
        <f t="shared" si="175"/>
        <v>0</v>
      </c>
      <c r="BA77" s="19"/>
      <c r="BB77" s="19"/>
      <c r="BC77" s="20">
        <f t="shared" si="176"/>
        <v>0</v>
      </c>
      <c r="BD77" s="19"/>
      <c r="BE77" s="19"/>
      <c r="BF77" s="20">
        <f t="shared" si="177"/>
        <v>0</v>
      </c>
      <c r="BG77" s="20">
        <f t="shared" si="178"/>
        <v>0</v>
      </c>
      <c r="BH77" s="20">
        <f t="shared" si="178"/>
        <v>0</v>
      </c>
      <c r="BI77" s="20">
        <f t="shared" si="179"/>
        <v>0</v>
      </c>
      <c r="BJ77" s="19"/>
      <c r="BK77" s="19"/>
      <c r="BL77" s="20">
        <f t="shared" si="180"/>
        <v>0</v>
      </c>
      <c r="BM77" s="19"/>
      <c r="BN77" s="19"/>
      <c r="BO77" s="20">
        <f t="shared" si="181"/>
        <v>0</v>
      </c>
      <c r="BP77" s="19"/>
      <c r="BQ77" s="19"/>
      <c r="BR77" s="20">
        <f t="shared" si="182"/>
        <v>0</v>
      </c>
      <c r="BS77" s="19"/>
      <c r="BT77" s="19"/>
      <c r="BU77" s="20">
        <f t="shared" si="183"/>
        <v>0</v>
      </c>
      <c r="BV77" s="19"/>
      <c r="BW77" s="19"/>
      <c r="BX77" s="20">
        <f t="shared" si="184"/>
        <v>0</v>
      </c>
      <c r="BY77" s="19"/>
      <c r="BZ77" s="19"/>
      <c r="CA77" s="20">
        <f t="shared" si="185"/>
        <v>0</v>
      </c>
      <c r="CB77" s="20">
        <f t="shared" si="186"/>
        <v>0</v>
      </c>
      <c r="CC77" s="20">
        <f t="shared" si="186"/>
        <v>0</v>
      </c>
      <c r="CD77" s="20">
        <f t="shared" si="187"/>
        <v>0</v>
      </c>
      <c r="CE77" s="19"/>
      <c r="CF77" s="19"/>
      <c r="CG77" s="20">
        <f t="shared" si="188"/>
        <v>0</v>
      </c>
      <c r="CH77" s="19"/>
      <c r="CI77" s="19"/>
      <c r="CJ77" s="20">
        <f t="shared" si="189"/>
        <v>0</v>
      </c>
      <c r="CK77" s="19"/>
      <c r="CL77" s="19"/>
      <c r="CM77" s="20">
        <f t="shared" si="190"/>
        <v>0</v>
      </c>
      <c r="CN77" s="20">
        <f t="shared" si="191"/>
        <v>0</v>
      </c>
      <c r="CO77" s="20">
        <f t="shared" si="191"/>
        <v>0</v>
      </c>
      <c r="CP77" s="20">
        <f t="shared" si="192"/>
        <v>0</v>
      </c>
      <c r="CQ77" s="19"/>
      <c r="CR77" s="19"/>
      <c r="CS77" s="20">
        <f t="shared" si="193"/>
        <v>0</v>
      </c>
      <c r="CT77" s="19"/>
      <c r="CU77" s="19"/>
      <c r="CV77" s="20">
        <f t="shared" si="194"/>
        <v>0</v>
      </c>
      <c r="CW77" s="19"/>
      <c r="CX77" s="19"/>
      <c r="CY77" s="20">
        <f t="shared" si="195"/>
        <v>0</v>
      </c>
      <c r="CZ77" s="20">
        <f t="shared" si="196"/>
        <v>0</v>
      </c>
      <c r="DA77" s="20">
        <f t="shared" si="196"/>
        <v>0</v>
      </c>
      <c r="DB77" s="20">
        <f t="shared" si="197"/>
        <v>0</v>
      </c>
      <c r="DC77" s="20">
        <f t="shared" si="198"/>
        <v>0</v>
      </c>
      <c r="DD77" s="20">
        <f t="shared" si="198"/>
        <v>0</v>
      </c>
      <c r="DE77" s="20">
        <f t="shared" si="199"/>
        <v>0</v>
      </c>
      <c r="DF77" s="19"/>
      <c r="DG77" s="19"/>
      <c r="DH77" s="20">
        <f t="shared" si="200"/>
        <v>0</v>
      </c>
      <c r="DI77" s="19"/>
      <c r="DJ77" s="19"/>
      <c r="DK77" s="20">
        <f t="shared" si="201"/>
        <v>0</v>
      </c>
      <c r="DL77" s="20">
        <f t="shared" si="202"/>
        <v>0</v>
      </c>
      <c r="DM77" s="20">
        <f t="shared" si="202"/>
        <v>0</v>
      </c>
      <c r="DN77" s="20">
        <f t="shared" si="203"/>
        <v>0</v>
      </c>
      <c r="DO77" s="19"/>
      <c r="DP77" s="19"/>
      <c r="DQ77" s="20">
        <f t="shared" si="204"/>
        <v>0</v>
      </c>
      <c r="DR77" s="19"/>
      <c r="DS77" s="19"/>
      <c r="DT77" s="20">
        <f t="shared" si="205"/>
        <v>0</v>
      </c>
      <c r="DU77" s="20">
        <f t="shared" si="206"/>
        <v>0</v>
      </c>
      <c r="DV77" s="20">
        <f t="shared" si="206"/>
        <v>0</v>
      </c>
      <c r="DW77" s="20">
        <f t="shared" si="207"/>
        <v>0</v>
      </c>
      <c r="DX77" s="20">
        <f t="shared" si="208"/>
        <v>0</v>
      </c>
      <c r="DY77" s="20">
        <f t="shared" si="208"/>
        <v>0</v>
      </c>
      <c r="DZ77" s="20">
        <f t="shared" si="209"/>
        <v>0</v>
      </c>
      <c r="EA77" s="19"/>
      <c r="EB77" s="19"/>
      <c r="EC77" s="20">
        <f t="shared" si="210"/>
        <v>0</v>
      </c>
      <c r="ED77" s="19"/>
      <c r="EE77" s="19"/>
      <c r="EF77" s="20">
        <f t="shared" si="211"/>
        <v>0</v>
      </c>
      <c r="EG77" s="19"/>
      <c r="EH77" s="19"/>
      <c r="EI77" s="20">
        <f t="shared" si="212"/>
        <v>0</v>
      </c>
      <c r="EJ77" s="19"/>
      <c r="EK77" s="19"/>
      <c r="EL77" s="20">
        <f t="shared" si="213"/>
        <v>0</v>
      </c>
      <c r="EM77" s="20">
        <f t="shared" si="214"/>
        <v>0</v>
      </c>
      <c r="EN77" s="20">
        <f t="shared" si="214"/>
        <v>0</v>
      </c>
      <c r="EO77" s="20">
        <f t="shared" si="215"/>
        <v>0</v>
      </c>
      <c r="EP77" s="19"/>
      <c r="EQ77" s="19"/>
      <c r="ER77" s="20">
        <f t="shared" si="216"/>
        <v>0</v>
      </c>
      <c r="ES77" s="19"/>
      <c r="ET77" s="19"/>
      <c r="EU77" s="20">
        <f t="shared" si="217"/>
        <v>0</v>
      </c>
      <c r="EV77" s="19"/>
      <c r="EW77" s="19"/>
      <c r="EX77" s="20">
        <f t="shared" si="218"/>
        <v>0</v>
      </c>
      <c r="EY77" s="19"/>
      <c r="EZ77" s="19"/>
      <c r="FA77" s="20">
        <f t="shared" si="219"/>
        <v>0</v>
      </c>
      <c r="FB77" s="20">
        <f t="shared" si="220"/>
        <v>0</v>
      </c>
      <c r="FC77" s="20">
        <f t="shared" si="220"/>
        <v>0</v>
      </c>
      <c r="FD77" s="20">
        <f t="shared" si="221"/>
        <v>0</v>
      </c>
      <c r="FE77" s="19"/>
      <c r="FF77" s="19"/>
      <c r="FG77" s="20">
        <f t="shared" si="222"/>
        <v>0</v>
      </c>
      <c r="FH77" s="19"/>
      <c r="FI77" s="19"/>
      <c r="FJ77" s="20">
        <f t="shared" si="223"/>
        <v>0</v>
      </c>
      <c r="FK77" s="19"/>
      <c r="FL77" s="19"/>
      <c r="FM77" s="20">
        <f t="shared" si="224"/>
        <v>0</v>
      </c>
      <c r="FN77" s="20">
        <f t="shared" si="225"/>
        <v>0</v>
      </c>
      <c r="FO77" s="20">
        <f t="shared" si="225"/>
        <v>0</v>
      </c>
      <c r="FP77" s="20">
        <f t="shared" si="226"/>
        <v>0</v>
      </c>
      <c r="FQ77" s="19"/>
      <c r="FR77" s="19"/>
      <c r="FS77" s="20">
        <f t="shared" si="227"/>
        <v>0</v>
      </c>
      <c r="FT77" s="19"/>
      <c r="FU77" s="19"/>
      <c r="FV77" s="20">
        <f t="shared" si="228"/>
        <v>0</v>
      </c>
      <c r="FW77" s="19"/>
      <c r="FX77" s="19"/>
      <c r="FY77" s="20">
        <f t="shared" si="229"/>
        <v>0</v>
      </c>
      <c r="FZ77" s="20">
        <f t="shared" si="230"/>
        <v>0</v>
      </c>
      <c r="GA77" s="20">
        <f t="shared" si="230"/>
        <v>0</v>
      </c>
      <c r="GB77" s="20">
        <f t="shared" si="231"/>
        <v>0</v>
      </c>
      <c r="GC77" s="19"/>
      <c r="GD77" s="19"/>
      <c r="GE77" s="20">
        <f t="shared" si="232"/>
        <v>0</v>
      </c>
      <c r="GF77" s="19"/>
      <c r="GG77" s="19"/>
      <c r="GH77" s="20">
        <f t="shared" si="233"/>
        <v>0</v>
      </c>
      <c r="GI77" s="19"/>
      <c r="GJ77" s="19"/>
      <c r="GK77" s="20">
        <f t="shared" si="234"/>
        <v>0</v>
      </c>
      <c r="GL77" s="19"/>
      <c r="GM77" s="19"/>
      <c r="GN77" s="20">
        <f t="shared" si="235"/>
        <v>0</v>
      </c>
      <c r="GO77" s="20">
        <f t="shared" si="236"/>
        <v>0</v>
      </c>
      <c r="GP77" s="20">
        <f t="shared" si="236"/>
        <v>0</v>
      </c>
      <c r="GQ77" s="20">
        <f t="shared" si="237"/>
        <v>0</v>
      </c>
      <c r="GR77" s="19"/>
      <c r="GS77" s="19"/>
      <c r="GT77" s="20">
        <f t="shared" si="238"/>
        <v>0</v>
      </c>
      <c r="GU77" s="19"/>
      <c r="GV77" s="19"/>
      <c r="GW77" s="20">
        <f t="shared" si="239"/>
        <v>0</v>
      </c>
      <c r="GX77" s="20">
        <f t="shared" si="240"/>
        <v>0</v>
      </c>
      <c r="GY77" s="20">
        <f t="shared" si="240"/>
        <v>0</v>
      </c>
      <c r="GZ77" s="20">
        <f t="shared" si="241"/>
        <v>0</v>
      </c>
      <c r="HA77" s="19"/>
      <c r="HB77" s="19"/>
      <c r="HC77" s="20">
        <f t="shared" si="242"/>
        <v>0</v>
      </c>
      <c r="HD77" s="19"/>
      <c r="HE77" s="19"/>
      <c r="HF77" s="20">
        <f t="shared" si="243"/>
        <v>0</v>
      </c>
      <c r="HG77" s="19"/>
      <c r="HH77" s="19"/>
      <c r="HI77" s="20">
        <f t="shared" si="244"/>
        <v>0</v>
      </c>
      <c r="HJ77" s="19"/>
      <c r="HK77" s="19"/>
      <c r="HL77" s="20">
        <f t="shared" si="245"/>
        <v>0</v>
      </c>
      <c r="HM77" s="20">
        <f t="shared" si="246"/>
        <v>0</v>
      </c>
      <c r="HN77" s="20">
        <f t="shared" si="246"/>
        <v>0</v>
      </c>
      <c r="HO77" s="20">
        <f t="shared" si="247"/>
        <v>0</v>
      </c>
      <c r="HP77" s="20">
        <f>421.59</f>
        <v>421.59</v>
      </c>
      <c r="HQ77" s="20">
        <f>2500</f>
        <v>2500</v>
      </c>
      <c r="HR77" s="20">
        <f t="shared" si="248"/>
        <v>-2078.41</v>
      </c>
      <c r="HS77" s="19"/>
      <c r="HT77" s="19"/>
      <c r="HU77" s="20">
        <f t="shared" si="249"/>
        <v>0</v>
      </c>
      <c r="HV77" s="19"/>
      <c r="HW77" s="19"/>
      <c r="HX77" s="20">
        <f t="shared" si="250"/>
        <v>0</v>
      </c>
      <c r="HY77" s="19"/>
      <c r="HZ77" s="19"/>
      <c r="IA77" s="20">
        <f t="shared" si="251"/>
        <v>0</v>
      </c>
      <c r="IB77" s="20">
        <f t="shared" si="252"/>
        <v>0</v>
      </c>
      <c r="IC77" s="20">
        <f t="shared" si="252"/>
        <v>0</v>
      </c>
      <c r="ID77" s="20">
        <f t="shared" si="253"/>
        <v>0</v>
      </c>
      <c r="IE77" s="20">
        <f t="shared" si="254"/>
        <v>421.59</v>
      </c>
      <c r="IF77" s="20">
        <f t="shared" si="254"/>
        <v>2500</v>
      </c>
      <c r="IG77" s="20">
        <f t="shared" si="255"/>
        <v>-2078.41</v>
      </c>
      <c r="IH77" s="19"/>
      <c r="II77" s="19"/>
      <c r="IJ77" s="20">
        <f t="shared" si="256"/>
        <v>0</v>
      </c>
      <c r="IK77" s="19"/>
      <c r="IL77" s="19"/>
      <c r="IM77" s="20">
        <f t="shared" si="257"/>
        <v>0</v>
      </c>
      <c r="IN77" s="19"/>
      <c r="IO77" s="19"/>
      <c r="IP77" s="20">
        <f t="shared" si="258"/>
        <v>0</v>
      </c>
      <c r="IQ77" s="20">
        <f t="shared" si="259"/>
        <v>0</v>
      </c>
      <c r="IR77" s="20">
        <f t="shared" si="259"/>
        <v>0</v>
      </c>
      <c r="IS77" s="20">
        <f t="shared" si="260"/>
        <v>0</v>
      </c>
      <c r="IT77" s="20">
        <f t="shared" si="261"/>
        <v>421.59</v>
      </c>
      <c r="IU77" s="20">
        <f t="shared" si="261"/>
        <v>2500</v>
      </c>
      <c r="IV77" s="20">
        <f t="shared" si="262"/>
        <v>-2078.41</v>
      </c>
      <c r="IW77" s="19"/>
      <c r="IX77" s="19"/>
      <c r="IY77" s="20">
        <f t="shared" si="263"/>
        <v>0</v>
      </c>
      <c r="IZ77" s="19"/>
      <c r="JA77" s="19"/>
      <c r="JB77" s="20">
        <f t="shared" si="264"/>
        <v>0</v>
      </c>
      <c r="JC77" s="19"/>
      <c r="JD77" s="19"/>
      <c r="JE77" s="20">
        <f t="shared" si="265"/>
        <v>0</v>
      </c>
      <c r="JF77" s="20">
        <f t="shared" si="266"/>
        <v>0</v>
      </c>
      <c r="JG77" s="20">
        <f t="shared" si="266"/>
        <v>0</v>
      </c>
      <c r="JH77" s="20">
        <f t="shared" si="267"/>
        <v>0</v>
      </c>
      <c r="JI77" s="19"/>
      <c r="JJ77" s="19"/>
      <c r="JK77" s="20">
        <f t="shared" si="268"/>
        <v>0</v>
      </c>
      <c r="JL77" s="19"/>
      <c r="JM77" s="19"/>
      <c r="JN77" s="20">
        <f t="shared" si="269"/>
        <v>0</v>
      </c>
      <c r="JO77" s="19"/>
      <c r="JP77" s="19"/>
      <c r="JQ77" s="20">
        <f t="shared" si="270"/>
        <v>0</v>
      </c>
      <c r="JR77" s="20">
        <f t="shared" si="271"/>
        <v>0</v>
      </c>
      <c r="JS77" s="20">
        <f t="shared" si="271"/>
        <v>0</v>
      </c>
      <c r="JT77" s="20">
        <f t="shared" si="272"/>
        <v>0</v>
      </c>
      <c r="JU77" s="19"/>
      <c r="JV77" s="19"/>
      <c r="JW77" s="20">
        <f t="shared" si="273"/>
        <v>0</v>
      </c>
      <c r="JX77" s="19"/>
      <c r="JY77" s="19"/>
      <c r="JZ77" s="20">
        <f t="shared" si="274"/>
        <v>0</v>
      </c>
      <c r="KA77" s="20">
        <f t="shared" si="275"/>
        <v>0</v>
      </c>
      <c r="KB77" s="20">
        <f t="shared" si="275"/>
        <v>0</v>
      </c>
      <c r="KC77" s="20">
        <f t="shared" si="276"/>
        <v>0</v>
      </c>
      <c r="KD77" s="19"/>
      <c r="KE77" s="19"/>
      <c r="KF77" s="20">
        <f t="shared" si="277"/>
        <v>0</v>
      </c>
      <c r="KG77" s="19"/>
      <c r="KH77" s="19"/>
      <c r="KI77" s="20">
        <f t="shared" si="278"/>
        <v>0</v>
      </c>
      <c r="KJ77" s="19"/>
      <c r="KK77" s="19"/>
      <c r="KL77" s="20">
        <f t="shared" si="279"/>
        <v>0</v>
      </c>
      <c r="KM77" s="19"/>
      <c r="KN77" s="19"/>
      <c r="KO77" s="20">
        <f t="shared" si="280"/>
        <v>0</v>
      </c>
      <c r="KP77" s="19"/>
      <c r="KQ77" s="19"/>
      <c r="KR77" s="20">
        <f t="shared" si="281"/>
        <v>0</v>
      </c>
      <c r="KS77" s="20">
        <f t="shared" si="282"/>
        <v>0</v>
      </c>
      <c r="KT77" s="20">
        <f t="shared" si="282"/>
        <v>0</v>
      </c>
      <c r="KU77" s="20">
        <f t="shared" si="283"/>
        <v>0</v>
      </c>
      <c r="KV77" s="20">
        <f t="shared" si="284"/>
        <v>0</v>
      </c>
      <c r="KW77" s="20">
        <f t="shared" si="284"/>
        <v>0</v>
      </c>
      <c r="KX77" s="20">
        <f t="shared" si="285"/>
        <v>0</v>
      </c>
      <c r="KY77" s="19"/>
      <c r="KZ77" s="19"/>
      <c r="LA77" s="20">
        <f t="shared" si="286"/>
        <v>0</v>
      </c>
      <c r="LB77" s="19"/>
      <c r="LC77" s="19"/>
      <c r="LD77" s="20">
        <f t="shared" si="287"/>
        <v>0</v>
      </c>
      <c r="LE77" s="20">
        <f t="shared" si="288"/>
        <v>421.59</v>
      </c>
      <c r="LF77" s="20">
        <f t="shared" si="288"/>
        <v>2500</v>
      </c>
      <c r="LG77" s="20">
        <f t="shared" si="289"/>
        <v>-2078.41</v>
      </c>
    </row>
    <row r="78" spans="1:319" x14ac:dyDescent="0.3">
      <c r="A78" s="27" t="s">
        <v>184</v>
      </c>
      <c r="B78" s="19"/>
      <c r="C78" s="19"/>
      <c r="D78" s="20">
        <f t="shared" si="158"/>
        <v>0</v>
      </c>
      <c r="E78" s="19"/>
      <c r="F78" s="19"/>
      <c r="G78" s="20">
        <f t="shared" si="159"/>
        <v>0</v>
      </c>
      <c r="H78" s="19"/>
      <c r="I78" s="19"/>
      <c r="J78" s="20">
        <f t="shared" si="160"/>
        <v>0</v>
      </c>
      <c r="K78" s="19"/>
      <c r="L78" s="19"/>
      <c r="M78" s="20">
        <f t="shared" si="161"/>
        <v>0</v>
      </c>
      <c r="N78" s="19"/>
      <c r="O78" s="19"/>
      <c r="P78" s="20">
        <f t="shared" si="162"/>
        <v>0</v>
      </c>
      <c r="Q78" s="19"/>
      <c r="R78" s="19"/>
      <c r="S78" s="20">
        <f t="shared" si="163"/>
        <v>0</v>
      </c>
      <c r="T78" s="19"/>
      <c r="U78" s="19"/>
      <c r="V78" s="20">
        <f t="shared" si="164"/>
        <v>0</v>
      </c>
      <c r="W78" s="19"/>
      <c r="X78" s="19"/>
      <c r="Y78" s="20">
        <f t="shared" si="165"/>
        <v>0</v>
      </c>
      <c r="Z78" s="19"/>
      <c r="AA78" s="19"/>
      <c r="AB78" s="20">
        <f t="shared" si="166"/>
        <v>0</v>
      </c>
      <c r="AC78" s="19"/>
      <c r="AD78" s="19"/>
      <c r="AE78" s="20">
        <f t="shared" si="167"/>
        <v>0</v>
      </c>
      <c r="AF78" s="19"/>
      <c r="AG78" s="19"/>
      <c r="AH78" s="20">
        <f t="shared" si="168"/>
        <v>0</v>
      </c>
      <c r="AI78" s="19"/>
      <c r="AJ78" s="19"/>
      <c r="AK78" s="20">
        <f t="shared" si="169"/>
        <v>0</v>
      </c>
      <c r="AL78" s="20">
        <f t="shared" si="170"/>
        <v>0</v>
      </c>
      <c r="AM78" s="20">
        <f t="shared" si="170"/>
        <v>0</v>
      </c>
      <c r="AN78" s="20">
        <f t="shared" si="171"/>
        <v>0</v>
      </c>
      <c r="AO78" s="19"/>
      <c r="AP78" s="19"/>
      <c r="AQ78" s="20">
        <f t="shared" si="172"/>
        <v>0</v>
      </c>
      <c r="AR78" s="19"/>
      <c r="AS78" s="19"/>
      <c r="AT78" s="20">
        <f t="shared" si="173"/>
        <v>0</v>
      </c>
      <c r="AU78" s="19"/>
      <c r="AV78" s="19"/>
      <c r="AW78" s="20">
        <f t="shared" si="174"/>
        <v>0</v>
      </c>
      <c r="AX78" s="19"/>
      <c r="AY78" s="19"/>
      <c r="AZ78" s="20">
        <f t="shared" si="175"/>
        <v>0</v>
      </c>
      <c r="BA78" s="19"/>
      <c r="BB78" s="19"/>
      <c r="BC78" s="20">
        <f t="shared" si="176"/>
        <v>0</v>
      </c>
      <c r="BD78" s="19"/>
      <c r="BE78" s="19"/>
      <c r="BF78" s="20">
        <f t="shared" si="177"/>
        <v>0</v>
      </c>
      <c r="BG78" s="20">
        <f t="shared" si="178"/>
        <v>0</v>
      </c>
      <c r="BH78" s="20">
        <f t="shared" si="178"/>
        <v>0</v>
      </c>
      <c r="BI78" s="20">
        <f t="shared" si="179"/>
        <v>0</v>
      </c>
      <c r="BJ78" s="19"/>
      <c r="BK78" s="19"/>
      <c r="BL78" s="20">
        <f t="shared" si="180"/>
        <v>0</v>
      </c>
      <c r="BM78" s="19"/>
      <c r="BN78" s="19"/>
      <c r="BO78" s="20">
        <f t="shared" si="181"/>
        <v>0</v>
      </c>
      <c r="BP78" s="19"/>
      <c r="BQ78" s="19"/>
      <c r="BR78" s="20">
        <f t="shared" si="182"/>
        <v>0</v>
      </c>
      <c r="BS78" s="19"/>
      <c r="BT78" s="19"/>
      <c r="BU78" s="20">
        <f t="shared" si="183"/>
        <v>0</v>
      </c>
      <c r="BV78" s="19"/>
      <c r="BW78" s="19"/>
      <c r="BX78" s="20">
        <f t="shared" si="184"/>
        <v>0</v>
      </c>
      <c r="BY78" s="19"/>
      <c r="BZ78" s="19"/>
      <c r="CA78" s="20">
        <f t="shared" si="185"/>
        <v>0</v>
      </c>
      <c r="CB78" s="20">
        <f t="shared" si="186"/>
        <v>0</v>
      </c>
      <c r="CC78" s="20">
        <f t="shared" si="186"/>
        <v>0</v>
      </c>
      <c r="CD78" s="20">
        <f t="shared" si="187"/>
        <v>0</v>
      </c>
      <c r="CE78" s="19"/>
      <c r="CF78" s="19"/>
      <c r="CG78" s="20">
        <f t="shared" si="188"/>
        <v>0</v>
      </c>
      <c r="CH78" s="19"/>
      <c r="CI78" s="19"/>
      <c r="CJ78" s="20">
        <f t="shared" si="189"/>
        <v>0</v>
      </c>
      <c r="CK78" s="19"/>
      <c r="CL78" s="19"/>
      <c r="CM78" s="20">
        <f t="shared" si="190"/>
        <v>0</v>
      </c>
      <c r="CN78" s="20">
        <f t="shared" si="191"/>
        <v>0</v>
      </c>
      <c r="CO78" s="20">
        <f t="shared" si="191"/>
        <v>0</v>
      </c>
      <c r="CP78" s="20">
        <f t="shared" si="192"/>
        <v>0</v>
      </c>
      <c r="CQ78" s="19"/>
      <c r="CR78" s="19"/>
      <c r="CS78" s="20">
        <f t="shared" si="193"/>
        <v>0</v>
      </c>
      <c r="CT78" s="19"/>
      <c r="CU78" s="19"/>
      <c r="CV78" s="20">
        <f t="shared" si="194"/>
        <v>0</v>
      </c>
      <c r="CW78" s="19"/>
      <c r="CX78" s="19"/>
      <c r="CY78" s="20">
        <f t="shared" si="195"/>
        <v>0</v>
      </c>
      <c r="CZ78" s="20">
        <f t="shared" si="196"/>
        <v>0</v>
      </c>
      <c r="DA78" s="20">
        <f t="shared" si="196"/>
        <v>0</v>
      </c>
      <c r="DB78" s="20">
        <f t="shared" si="197"/>
        <v>0</v>
      </c>
      <c r="DC78" s="20">
        <f t="shared" si="198"/>
        <v>0</v>
      </c>
      <c r="DD78" s="20">
        <f t="shared" si="198"/>
        <v>0</v>
      </c>
      <c r="DE78" s="20">
        <f t="shared" si="199"/>
        <v>0</v>
      </c>
      <c r="DF78" s="19"/>
      <c r="DG78" s="19"/>
      <c r="DH78" s="20">
        <f t="shared" si="200"/>
        <v>0</v>
      </c>
      <c r="DI78" s="19"/>
      <c r="DJ78" s="19"/>
      <c r="DK78" s="20">
        <f t="shared" si="201"/>
        <v>0</v>
      </c>
      <c r="DL78" s="20">
        <f t="shared" si="202"/>
        <v>0</v>
      </c>
      <c r="DM78" s="20">
        <f t="shared" si="202"/>
        <v>0</v>
      </c>
      <c r="DN78" s="20">
        <f t="shared" si="203"/>
        <v>0</v>
      </c>
      <c r="DO78" s="19"/>
      <c r="DP78" s="19"/>
      <c r="DQ78" s="20">
        <f t="shared" si="204"/>
        <v>0</v>
      </c>
      <c r="DR78" s="19"/>
      <c r="DS78" s="19"/>
      <c r="DT78" s="20">
        <f t="shared" si="205"/>
        <v>0</v>
      </c>
      <c r="DU78" s="20">
        <f t="shared" si="206"/>
        <v>0</v>
      </c>
      <c r="DV78" s="20">
        <f t="shared" si="206"/>
        <v>0</v>
      </c>
      <c r="DW78" s="20">
        <f t="shared" si="207"/>
        <v>0</v>
      </c>
      <c r="DX78" s="20">
        <f t="shared" si="208"/>
        <v>0</v>
      </c>
      <c r="DY78" s="20">
        <f t="shared" si="208"/>
        <v>0</v>
      </c>
      <c r="DZ78" s="20">
        <f t="shared" si="209"/>
        <v>0</v>
      </c>
      <c r="EA78" s="19"/>
      <c r="EB78" s="19"/>
      <c r="EC78" s="20">
        <f t="shared" si="210"/>
        <v>0</v>
      </c>
      <c r="ED78" s="19"/>
      <c r="EE78" s="19"/>
      <c r="EF78" s="20">
        <f t="shared" si="211"/>
        <v>0</v>
      </c>
      <c r="EG78" s="19"/>
      <c r="EH78" s="19"/>
      <c r="EI78" s="20">
        <f t="shared" si="212"/>
        <v>0</v>
      </c>
      <c r="EJ78" s="19"/>
      <c r="EK78" s="19"/>
      <c r="EL78" s="20">
        <f t="shared" si="213"/>
        <v>0</v>
      </c>
      <c r="EM78" s="20">
        <f t="shared" si="214"/>
        <v>0</v>
      </c>
      <c r="EN78" s="20">
        <f t="shared" si="214"/>
        <v>0</v>
      </c>
      <c r="EO78" s="20">
        <f t="shared" si="215"/>
        <v>0</v>
      </c>
      <c r="EP78" s="19"/>
      <c r="EQ78" s="19"/>
      <c r="ER78" s="20">
        <f t="shared" si="216"/>
        <v>0</v>
      </c>
      <c r="ES78" s="19"/>
      <c r="ET78" s="19"/>
      <c r="EU78" s="20">
        <f t="shared" si="217"/>
        <v>0</v>
      </c>
      <c r="EV78" s="19"/>
      <c r="EW78" s="19"/>
      <c r="EX78" s="20">
        <f t="shared" si="218"/>
        <v>0</v>
      </c>
      <c r="EY78" s="19"/>
      <c r="EZ78" s="19"/>
      <c r="FA78" s="20">
        <f t="shared" si="219"/>
        <v>0</v>
      </c>
      <c r="FB78" s="20">
        <f t="shared" si="220"/>
        <v>0</v>
      </c>
      <c r="FC78" s="20">
        <f t="shared" si="220"/>
        <v>0</v>
      </c>
      <c r="FD78" s="20">
        <f t="shared" si="221"/>
        <v>0</v>
      </c>
      <c r="FE78" s="19"/>
      <c r="FF78" s="19"/>
      <c r="FG78" s="20">
        <f t="shared" si="222"/>
        <v>0</v>
      </c>
      <c r="FH78" s="19"/>
      <c r="FI78" s="19"/>
      <c r="FJ78" s="20">
        <f t="shared" si="223"/>
        <v>0</v>
      </c>
      <c r="FK78" s="19"/>
      <c r="FL78" s="19"/>
      <c r="FM78" s="20">
        <f t="shared" si="224"/>
        <v>0</v>
      </c>
      <c r="FN78" s="20">
        <f t="shared" si="225"/>
        <v>0</v>
      </c>
      <c r="FO78" s="20">
        <f t="shared" si="225"/>
        <v>0</v>
      </c>
      <c r="FP78" s="20">
        <f t="shared" si="226"/>
        <v>0</v>
      </c>
      <c r="FQ78" s="19"/>
      <c r="FR78" s="19"/>
      <c r="FS78" s="20">
        <f t="shared" si="227"/>
        <v>0</v>
      </c>
      <c r="FT78" s="19"/>
      <c r="FU78" s="19"/>
      <c r="FV78" s="20">
        <f t="shared" si="228"/>
        <v>0</v>
      </c>
      <c r="FW78" s="19"/>
      <c r="FX78" s="19"/>
      <c r="FY78" s="20">
        <f t="shared" si="229"/>
        <v>0</v>
      </c>
      <c r="FZ78" s="20">
        <f t="shared" si="230"/>
        <v>0</v>
      </c>
      <c r="GA78" s="20">
        <f t="shared" si="230"/>
        <v>0</v>
      </c>
      <c r="GB78" s="20">
        <f t="shared" si="231"/>
        <v>0</v>
      </c>
      <c r="GC78" s="19"/>
      <c r="GD78" s="19"/>
      <c r="GE78" s="20">
        <f t="shared" si="232"/>
        <v>0</v>
      </c>
      <c r="GF78" s="19"/>
      <c r="GG78" s="19"/>
      <c r="GH78" s="20">
        <f t="shared" si="233"/>
        <v>0</v>
      </c>
      <c r="GI78" s="19"/>
      <c r="GJ78" s="19"/>
      <c r="GK78" s="20">
        <f t="shared" si="234"/>
        <v>0</v>
      </c>
      <c r="GL78" s="19"/>
      <c r="GM78" s="19"/>
      <c r="GN78" s="20">
        <f t="shared" si="235"/>
        <v>0</v>
      </c>
      <c r="GO78" s="20">
        <f t="shared" si="236"/>
        <v>0</v>
      </c>
      <c r="GP78" s="20">
        <f t="shared" si="236"/>
        <v>0</v>
      </c>
      <c r="GQ78" s="20">
        <f t="shared" si="237"/>
        <v>0</v>
      </c>
      <c r="GR78" s="19"/>
      <c r="GS78" s="19"/>
      <c r="GT78" s="20">
        <f t="shared" si="238"/>
        <v>0</v>
      </c>
      <c r="GU78" s="19"/>
      <c r="GV78" s="19"/>
      <c r="GW78" s="20">
        <f t="shared" si="239"/>
        <v>0</v>
      </c>
      <c r="GX78" s="20">
        <f t="shared" si="240"/>
        <v>0</v>
      </c>
      <c r="GY78" s="20">
        <f t="shared" si="240"/>
        <v>0</v>
      </c>
      <c r="GZ78" s="20">
        <f t="shared" si="241"/>
        <v>0</v>
      </c>
      <c r="HA78" s="19"/>
      <c r="HB78" s="19"/>
      <c r="HC78" s="20">
        <f t="shared" si="242"/>
        <v>0</v>
      </c>
      <c r="HD78" s="19"/>
      <c r="HE78" s="19"/>
      <c r="HF78" s="20">
        <f t="shared" si="243"/>
        <v>0</v>
      </c>
      <c r="HG78" s="19"/>
      <c r="HH78" s="19"/>
      <c r="HI78" s="20">
        <f t="shared" si="244"/>
        <v>0</v>
      </c>
      <c r="HJ78" s="19"/>
      <c r="HK78" s="19"/>
      <c r="HL78" s="20">
        <f t="shared" si="245"/>
        <v>0</v>
      </c>
      <c r="HM78" s="20">
        <f t="shared" si="246"/>
        <v>0</v>
      </c>
      <c r="HN78" s="20">
        <f t="shared" si="246"/>
        <v>0</v>
      </c>
      <c r="HO78" s="20">
        <f t="shared" si="247"/>
        <v>0</v>
      </c>
      <c r="HP78" s="20">
        <f>833</f>
        <v>833</v>
      </c>
      <c r="HQ78" s="20">
        <f>1000</f>
        <v>1000</v>
      </c>
      <c r="HR78" s="20">
        <f t="shared" si="248"/>
        <v>-167</v>
      </c>
      <c r="HS78" s="19"/>
      <c r="HT78" s="19"/>
      <c r="HU78" s="20">
        <f t="shared" si="249"/>
        <v>0</v>
      </c>
      <c r="HV78" s="19"/>
      <c r="HW78" s="19"/>
      <c r="HX78" s="20">
        <f t="shared" si="250"/>
        <v>0</v>
      </c>
      <c r="HY78" s="19"/>
      <c r="HZ78" s="19"/>
      <c r="IA78" s="20">
        <f t="shared" si="251"/>
        <v>0</v>
      </c>
      <c r="IB78" s="20">
        <f t="shared" si="252"/>
        <v>0</v>
      </c>
      <c r="IC78" s="20">
        <f t="shared" si="252"/>
        <v>0</v>
      </c>
      <c r="ID78" s="20">
        <f t="shared" si="253"/>
        <v>0</v>
      </c>
      <c r="IE78" s="20">
        <f t="shared" si="254"/>
        <v>833</v>
      </c>
      <c r="IF78" s="20">
        <f t="shared" si="254"/>
        <v>1000</v>
      </c>
      <c r="IG78" s="20">
        <f t="shared" si="255"/>
        <v>-167</v>
      </c>
      <c r="IH78" s="19"/>
      <c r="II78" s="19"/>
      <c r="IJ78" s="20">
        <f t="shared" si="256"/>
        <v>0</v>
      </c>
      <c r="IK78" s="19"/>
      <c r="IL78" s="19"/>
      <c r="IM78" s="20">
        <f t="shared" si="257"/>
        <v>0</v>
      </c>
      <c r="IN78" s="19"/>
      <c r="IO78" s="19"/>
      <c r="IP78" s="20">
        <f t="shared" si="258"/>
        <v>0</v>
      </c>
      <c r="IQ78" s="20">
        <f t="shared" si="259"/>
        <v>0</v>
      </c>
      <c r="IR78" s="20">
        <f t="shared" si="259"/>
        <v>0</v>
      </c>
      <c r="IS78" s="20">
        <f t="shared" si="260"/>
        <v>0</v>
      </c>
      <c r="IT78" s="20">
        <f t="shared" si="261"/>
        <v>833</v>
      </c>
      <c r="IU78" s="20">
        <f t="shared" si="261"/>
        <v>1000</v>
      </c>
      <c r="IV78" s="20">
        <f t="shared" si="262"/>
        <v>-167</v>
      </c>
      <c r="IW78" s="19"/>
      <c r="IX78" s="19"/>
      <c r="IY78" s="20">
        <f t="shared" si="263"/>
        <v>0</v>
      </c>
      <c r="IZ78" s="19"/>
      <c r="JA78" s="19"/>
      <c r="JB78" s="20">
        <f t="shared" si="264"/>
        <v>0</v>
      </c>
      <c r="JC78" s="19"/>
      <c r="JD78" s="19"/>
      <c r="JE78" s="20">
        <f t="shared" si="265"/>
        <v>0</v>
      </c>
      <c r="JF78" s="20">
        <f t="shared" si="266"/>
        <v>0</v>
      </c>
      <c r="JG78" s="20">
        <f t="shared" si="266"/>
        <v>0</v>
      </c>
      <c r="JH78" s="20">
        <f t="shared" si="267"/>
        <v>0</v>
      </c>
      <c r="JI78" s="19"/>
      <c r="JJ78" s="19"/>
      <c r="JK78" s="20">
        <f t="shared" si="268"/>
        <v>0</v>
      </c>
      <c r="JL78" s="19"/>
      <c r="JM78" s="19"/>
      <c r="JN78" s="20">
        <f t="shared" si="269"/>
        <v>0</v>
      </c>
      <c r="JO78" s="19"/>
      <c r="JP78" s="19"/>
      <c r="JQ78" s="20">
        <f t="shared" si="270"/>
        <v>0</v>
      </c>
      <c r="JR78" s="20">
        <f t="shared" si="271"/>
        <v>0</v>
      </c>
      <c r="JS78" s="20">
        <f t="shared" si="271"/>
        <v>0</v>
      </c>
      <c r="JT78" s="20">
        <f t="shared" si="272"/>
        <v>0</v>
      </c>
      <c r="JU78" s="19"/>
      <c r="JV78" s="19"/>
      <c r="JW78" s="20">
        <f t="shared" si="273"/>
        <v>0</v>
      </c>
      <c r="JX78" s="19"/>
      <c r="JY78" s="19"/>
      <c r="JZ78" s="20">
        <f t="shared" si="274"/>
        <v>0</v>
      </c>
      <c r="KA78" s="20">
        <f t="shared" si="275"/>
        <v>0</v>
      </c>
      <c r="KB78" s="20">
        <f t="shared" si="275"/>
        <v>0</v>
      </c>
      <c r="KC78" s="20">
        <f t="shared" si="276"/>
        <v>0</v>
      </c>
      <c r="KD78" s="19"/>
      <c r="KE78" s="19"/>
      <c r="KF78" s="20">
        <f t="shared" si="277"/>
        <v>0</v>
      </c>
      <c r="KG78" s="19"/>
      <c r="KH78" s="19"/>
      <c r="KI78" s="20">
        <f t="shared" si="278"/>
        <v>0</v>
      </c>
      <c r="KJ78" s="19"/>
      <c r="KK78" s="19"/>
      <c r="KL78" s="20">
        <f t="shared" si="279"/>
        <v>0</v>
      </c>
      <c r="KM78" s="19"/>
      <c r="KN78" s="19"/>
      <c r="KO78" s="20">
        <f t="shared" si="280"/>
        <v>0</v>
      </c>
      <c r="KP78" s="19"/>
      <c r="KQ78" s="19"/>
      <c r="KR78" s="20">
        <f t="shared" si="281"/>
        <v>0</v>
      </c>
      <c r="KS78" s="20">
        <f t="shared" si="282"/>
        <v>0</v>
      </c>
      <c r="KT78" s="20">
        <f t="shared" si="282"/>
        <v>0</v>
      </c>
      <c r="KU78" s="20">
        <f t="shared" si="283"/>
        <v>0</v>
      </c>
      <c r="KV78" s="20">
        <f t="shared" si="284"/>
        <v>0</v>
      </c>
      <c r="KW78" s="20">
        <f t="shared" si="284"/>
        <v>0</v>
      </c>
      <c r="KX78" s="20">
        <f t="shared" si="285"/>
        <v>0</v>
      </c>
      <c r="KY78" s="19"/>
      <c r="KZ78" s="19"/>
      <c r="LA78" s="20">
        <f t="shared" si="286"/>
        <v>0</v>
      </c>
      <c r="LB78" s="19"/>
      <c r="LC78" s="19"/>
      <c r="LD78" s="20">
        <f t="shared" si="287"/>
        <v>0</v>
      </c>
      <c r="LE78" s="20">
        <f t="shared" si="288"/>
        <v>833</v>
      </c>
      <c r="LF78" s="20">
        <f t="shared" si="288"/>
        <v>1000</v>
      </c>
      <c r="LG78" s="20">
        <f t="shared" si="289"/>
        <v>-167</v>
      </c>
    </row>
    <row r="79" spans="1:319" x14ac:dyDescent="0.3">
      <c r="A79" s="27" t="s">
        <v>185</v>
      </c>
      <c r="B79" s="19"/>
      <c r="C79" s="19"/>
      <c r="D79" s="20">
        <f t="shared" si="158"/>
        <v>0</v>
      </c>
      <c r="E79" s="19"/>
      <c r="F79" s="19"/>
      <c r="G79" s="20">
        <f t="shared" si="159"/>
        <v>0</v>
      </c>
      <c r="H79" s="19"/>
      <c r="I79" s="19"/>
      <c r="J79" s="20">
        <f t="shared" si="160"/>
        <v>0</v>
      </c>
      <c r="K79" s="19"/>
      <c r="L79" s="19"/>
      <c r="M79" s="20">
        <f t="shared" si="161"/>
        <v>0</v>
      </c>
      <c r="N79" s="19"/>
      <c r="O79" s="19"/>
      <c r="P79" s="20">
        <f t="shared" si="162"/>
        <v>0</v>
      </c>
      <c r="Q79" s="19"/>
      <c r="R79" s="19"/>
      <c r="S79" s="20">
        <f t="shared" si="163"/>
        <v>0</v>
      </c>
      <c r="T79" s="19"/>
      <c r="U79" s="19"/>
      <c r="V79" s="20">
        <f t="shared" si="164"/>
        <v>0</v>
      </c>
      <c r="W79" s="19"/>
      <c r="X79" s="19"/>
      <c r="Y79" s="20">
        <f t="shared" si="165"/>
        <v>0</v>
      </c>
      <c r="Z79" s="19"/>
      <c r="AA79" s="19"/>
      <c r="AB79" s="20">
        <f t="shared" si="166"/>
        <v>0</v>
      </c>
      <c r="AC79" s="19"/>
      <c r="AD79" s="19"/>
      <c r="AE79" s="20">
        <f t="shared" si="167"/>
        <v>0</v>
      </c>
      <c r="AF79" s="19"/>
      <c r="AG79" s="19"/>
      <c r="AH79" s="20">
        <f t="shared" si="168"/>
        <v>0</v>
      </c>
      <c r="AI79" s="19"/>
      <c r="AJ79" s="19"/>
      <c r="AK79" s="20">
        <f t="shared" si="169"/>
        <v>0</v>
      </c>
      <c r="AL79" s="20">
        <f t="shared" si="170"/>
        <v>0</v>
      </c>
      <c r="AM79" s="20">
        <f t="shared" si="170"/>
        <v>0</v>
      </c>
      <c r="AN79" s="20">
        <f t="shared" si="171"/>
        <v>0</v>
      </c>
      <c r="AO79" s="19"/>
      <c r="AP79" s="19"/>
      <c r="AQ79" s="20">
        <f t="shared" si="172"/>
        <v>0</v>
      </c>
      <c r="AR79" s="19"/>
      <c r="AS79" s="19"/>
      <c r="AT79" s="20">
        <f t="shared" si="173"/>
        <v>0</v>
      </c>
      <c r="AU79" s="19"/>
      <c r="AV79" s="19"/>
      <c r="AW79" s="20">
        <f t="shared" si="174"/>
        <v>0</v>
      </c>
      <c r="AX79" s="19"/>
      <c r="AY79" s="19"/>
      <c r="AZ79" s="20">
        <f t="shared" si="175"/>
        <v>0</v>
      </c>
      <c r="BA79" s="19"/>
      <c r="BB79" s="19"/>
      <c r="BC79" s="20">
        <f t="shared" si="176"/>
        <v>0</v>
      </c>
      <c r="BD79" s="19"/>
      <c r="BE79" s="19"/>
      <c r="BF79" s="20">
        <f t="shared" si="177"/>
        <v>0</v>
      </c>
      <c r="BG79" s="20">
        <f t="shared" si="178"/>
        <v>0</v>
      </c>
      <c r="BH79" s="20">
        <f t="shared" si="178"/>
        <v>0</v>
      </c>
      <c r="BI79" s="20">
        <f t="shared" si="179"/>
        <v>0</v>
      </c>
      <c r="BJ79" s="19"/>
      <c r="BK79" s="19"/>
      <c r="BL79" s="20">
        <f t="shared" si="180"/>
        <v>0</v>
      </c>
      <c r="BM79" s="19"/>
      <c r="BN79" s="19"/>
      <c r="BO79" s="20">
        <f t="shared" si="181"/>
        <v>0</v>
      </c>
      <c r="BP79" s="19"/>
      <c r="BQ79" s="19"/>
      <c r="BR79" s="20">
        <f t="shared" si="182"/>
        <v>0</v>
      </c>
      <c r="BS79" s="19"/>
      <c r="BT79" s="19"/>
      <c r="BU79" s="20">
        <f t="shared" si="183"/>
        <v>0</v>
      </c>
      <c r="BV79" s="19"/>
      <c r="BW79" s="19"/>
      <c r="BX79" s="20">
        <f t="shared" si="184"/>
        <v>0</v>
      </c>
      <c r="BY79" s="19"/>
      <c r="BZ79" s="19"/>
      <c r="CA79" s="20">
        <f t="shared" si="185"/>
        <v>0</v>
      </c>
      <c r="CB79" s="20">
        <f t="shared" si="186"/>
        <v>0</v>
      </c>
      <c r="CC79" s="20">
        <f t="shared" si="186"/>
        <v>0</v>
      </c>
      <c r="CD79" s="20">
        <f t="shared" si="187"/>
        <v>0</v>
      </c>
      <c r="CE79" s="19"/>
      <c r="CF79" s="19"/>
      <c r="CG79" s="20">
        <f t="shared" si="188"/>
        <v>0</v>
      </c>
      <c r="CH79" s="19"/>
      <c r="CI79" s="19"/>
      <c r="CJ79" s="20">
        <f t="shared" si="189"/>
        <v>0</v>
      </c>
      <c r="CK79" s="19"/>
      <c r="CL79" s="19"/>
      <c r="CM79" s="20">
        <f t="shared" si="190"/>
        <v>0</v>
      </c>
      <c r="CN79" s="20">
        <f t="shared" si="191"/>
        <v>0</v>
      </c>
      <c r="CO79" s="20">
        <f t="shared" si="191"/>
        <v>0</v>
      </c>
      <c r="CP79" s="20">
        <f t="shared" si="192"/>
        <v>0</v>
      </c>
      <c r="CQ79" s="19"/>
      <c r="CR79" s="19"/>
      <c r="CS79" s="20">
        <f t="shared" si="193"/>
        <v>0</v>
      </c>
      <c r="CT79" s="19"/>
      <c r="CU79" s="19"/>
      <c r="CV79" s="20">
        <f t="shared" si="194"/>
        <v>0</v>
      </c>
      <c r="CW79" s="19"/>
      <c r="CX79" s="19"/>
      <c r="CY79" s="20">
        <f t="shared" si="195"/>
        <v>0</v>
      </c>
      <c r="CZ79" s="20">
        <f t="shared" si="196"/>
        <v>0</v>
      </c>
      <c r="DA79" s="20">
        <f t="shared" si="196"/>
        <v>0</v>
      </c>
      <c r="DB79" s="20">
        <f t="shared" si="197"/>
        <v>0</v>
      </c>
      <c r="DC79" s="20">
        <f t="shared" si="198"/>
        <v>0</v>
      </c>
      <c r="DD79" s="20">
        <f t="shared" si="198"/>
        <v>0</v>
      </c>
      <c r="DE79" s="20">
        <f t="shared" si="199"/>
        <v>0</v>
      </c>
      <c r="DF79" s="19"/>
      <c r="DG79" s="19"/>
      <c r="DH79" s="20">
        <f t="shared" si="200"/>
        <v>0</v>
      </c>
      <c r="DI79" s="19"/>
      <c r="DJ79" s="19"/>
      <c r="DK79" s="20">
        <f t="shared" si="201"/>
        <v>0</v>
      </c>
      <c r="DL79" s="20">
        <f t="shared" si="202"/>
        <v>0</v>
      </c>
      <c r="DM79" s="20">
        <f t="shared" si="202"/>
        <v>0</v>
      </c>
      <c r="DN79" s="20">
        <f t="shared" si="203"/>
        <v>0</v>
      </c>
      <c r="DO79" s="19"/>
      <c r="DP79" s="19"/>
      <c r="DQ79" s="20">
        <f t="shared" si="204"/>
        <v>0</v>
      </c>
      <c r="DR79" s="19"/>
      <c r="DS79" s="19"/>
      <c r="DT79" s="20">
        <f t="shared" si="205"/>
        <v>0</v>
      </c>
      <c r="DU79" s="20">
        <f t="shared" si="206"/>
        <v>0</v>
      </c>
      <c r="DV79" s="20">
        <f t="shared" si="206"/>
        <v>0</v>
      </c>
      <c r="DW79" s="20">
        <f t="shared" si="207"/>
        <v>0</v>
      </c>
      <c r="DX79" s="20">
        <f t="shared" si="208"/>
        <v>0</v>
      </c>
      <c r="DY79" s="20">
        <f t="shared" si="208"/>
        <v>0</v>
      </c>
      <c r="DZ79" s="20">
        <f t="shared" si="209"/>
        <v>0</v>
      </c>
      <c r="EA79" s="19"/>
      <c r="EB79" s="19"/>
      <c r="EC79" s="20">
        <f t="shared" si="210"/>
        <v>0</v>
      </c>
      <c r="ED79" s="19"/>
      <c r="EE79" s="19"/>
      <c r="EF79" s="20">
        <f t="shared" si="211"/>
        <v>0</v>
      </c>
      <c r="EG79" s="19"/>
      <c r="EH79" s="19"/>
      <c r="EI79" s="20">
        <f t="shared" si="212"/>
        <v>0</v>
      </c>
      <c r="EJ79" s="19"/>
      <c r="EK79" s="19"/>
      <c r="EL79" s="20">
        <f t="shared" si="213"/>
        <v>0</v>
      </c>
      <c r="EM79" s="20">
        <f t="shared" si="214"/>
        <v>0</v>
      </c>
      <c r="EN79" s="20">
        <f t="shared" si="214"/>
        <v>0</v>
      </c>
      <c r="EO79" s="20">
        <f t="shared" si="215"/>
        <v>0</v>
      </c>
      <c r="EP79" s="19"/>
      <c r="EQ79" s="19"/>
      <c r="ER79" s="20">
        <f t="shared" si="216"/>
        <v>0</v>
      </c>
      <c r="ES79" s="19"/>
      <c r="ET79" s="19"/>
      <c r="EU79" s="20">
        <f t="shared" si="217"/>
        <v>0</v>
      </c>
      <c r="EV79" s="19"/>
      <c r="EW79" s="19"/>
      <c r="EX79" s="20">
        <f t="shared" si="218"/>
        <v>0</v>
      </c>
      <c r="EY79" s="19"/>
      <c r="EZ79" s="19"/>
      <c r="FA79" s="20">
        <f t="shared" si="219"/>
        <v>0</v>
      </c>
      <c r="FB79" s="20">
        <f t="shared" si="220"/>
        <v>0</v>
      </c>
      <c r="FC79" s="20">
        <f t="shared" si="220"/>
        <v>0</v>
      </c>
      <c r="FD79" s="20">
        <f t="shared" si="221"/>
        <v>0</v>
      </c>
      <c r="FE79" s="19"/>
      <c r="FF79" s="19"/>
      <c r="FG79" s="20">
        <f t="shared" si="222"/>
        <v>0</v>
      </c>
      <c r="FH79" s="19"/>
      <c r="FI79" s="19"/>
      <c r="FJ79" s="20">
        <f t="shared" si="223"/>
        <v>0</v>
      </c>
      <c r="FK79" s="19"/>
      <c r="FL79" s="19"/>
      <c r="FM79" s="20">
        <f t="shared" si="224"/>
        <v>0</v>
      </c>
      <c r="FN79" s="20">
        <f t="shared" si="225"/>
        <v>0</v>
      </c>
      <c r="FO79" s="20">
        <f t="shared" si="225"/>
        <v>0</v>
      </c>
      <c r="FP79" s="20">
        <f t="shared" si="226"/>
        <v>0</v>
      </c>
      <c r="FQ79" s="19"/>
      <c r="FR79" s="19"/>
      <c r="FS79" s="20">
        <f t="shared" si="227"/>
        <v>0</v>
      </c>
      <c r="FT79" s="19"/>
      <c r="FU79" s="19"/>
      <c r="FV79" s="20">
        <f t="shared" si="228"/>
        <v>0</v>
      </c>
      <c r="FW79" s="19"/>
      <c r="FX79" s="19"/>
      <c r="FY79" s="20">
        <f t="shared" si="229"/>
        <v>0</v>
      </c>
      <c r="FZ79" s="20">
        <f t="shared" si="230"/>
        <v>0</v>
      </c>
      <c r="GA79" s="20">
        <f t="shared" si="230"/>
        <v>0</v>
      </c>
      <c r="GB79" s="20">
        <f t="shared" si="231"/>
        <v>0</v>
      </c>
      <c r="GC79" s="19"/>
      <c r="GD79" s="19"/>
      <c r="GE79" s="20">
        <f t="shared" si="232"/>
        <v>0</v>
      </c>
      <c r="GF79" s="19"/>
      <c r="GG79" s="19"/>
      <c r="GH79" s="20">
        <f t="shared" si="233"/>
        <v>0</v>
      </c>
      <c r="GI79" s="19"/>
      <c r="GJ79" s="19"/>
      <c r="GK79" s="20">
        <f t="shared" si="234"/>
        <v>0</v>
      </c>
      <c r="GL79" s="19"/>
      <c r="GM79" s="19"/>
      <c r="GN79" s="20">
        <f t="shared" si="235"/>
        <v>0</v>
      </c>
      <c r="GO79" s="20">
        <f t="shared" si="236"/>
        <v>0</v>
      </c>
      <c r="GP79" s="20">
        <f t="shared" si="236"/>
        <v>0</v>
      </c>
      <c r="GQ79" s="20">
        <f t="shared" si="237"/>
        <v>0</v>
      </c>
      <c r="GR79" s="19"/>
      <c r="GS79" s="19"/>
      <c r="GT79" s="20">
        <f t="shared" si="238"/>
        <v>0</v>
      </c>
      <c r="GU79" s="19"/>
      <c r="GV79" s="19"/>
      <c r="GW79" s="20">
        <f t="shared" si="239"/>
        <v>0</v>
      </c>
      <c r="GX79" s="20">
        <f t="shared" si="240"/>
        <v>0</v>
      </c>
      <c r="GY79" s="20">
        <f t="shared" si="240"/>
        <v>0</v>
      </c>
      <c r="GZ79" s="20">
        <f t="shared" si="241"/>
        <v>0</v>
      </c>
      <c r="HA79" s="19"/>
      <c r="HB79" s="19"/>
      <c r="HC79" s="20">
        <f t="shared" si="242"/>
        <v>0</v>
      </c>
      <c r="HD79" s="19"/>
      <c r="HE79" s="19"/>
      <c r="HF79" s="20">
        <f t="shared" si="243"/>
        <v>0</v>
      </c>
      <c r="HG79" s="19"/>
      <c r="HH79" s="19"/>
      <c r="HI79" s="20">
        <f t="shared" si="244"/>
        <v>0</v>
      </c>
      <c r="HJ79" s="19"/>
      <c r="HK79" s="19"/>
      <c r="HL79" s="20">
        <f t="shared" si="245"/>
        <v>0</v>
      </c>
      <c r="HM79" s="20">
        <f t="shared" si="246"/>
        <v>0</v>
      </c>
      <c r="HN79" s="20">
        <f t="shared" si="246"/>
        <v>0</v>
      </c>
      <c r="HO79" s="20">
        <f t="shared" si="247"/>
        <v>0</v>
      </c>
      <c r="HP79" s="20">
        <f>910</f>
        <v>910</v>
      </c>
      <c r="HQ79" s="20">
        <f>500</f>
        <v>500</v>
      </c>
      <c r="HR79" s="20">
        <f t="shared" si="248"/>
        <v>410</v>
      </c>
      <c r="HS79" s="19"/>
      <c r="HT79" s="19"/>
      <c r="HU79" s="20">
        <f t="shared" si="249"/>
        <v>0</v>
      </c>
      <c r="HV79" s="19"/>
      <c r="HW79" s="19"/>
      <c r="HX79" s="20">
        <f t="shared" si="250"/>
        <v>0</v>
      </c>
      <c r="HY79" s="19"/>
      <c r="HZ79" s="19"/>
      <c r="IA79" s="20">
        <f t="shared" si="251"/>
        <v>0</v>
      </c>
      <c r="IB79" s="20">
        <f t="shared" si="252"/>
        <v>0</v>
      </c>
      <c r="IC79" s="20">
        <f t="shared" si="252"/>
        <v>0</v>
      </c>
      <c r="ID79" s="20">
        <f t="shared" si="253"/>
        <v>0</v>
      </c>
      <c r="IE79" s="20">
        <f t="shared" si="254"/>
        <v>910</v>
      </c>
      <c r="IF79" s="20">
        <f t="shared" si="254"/>
        <v>500</v>
      </c>
      <c r="IG79" s="20">
        <f t="shared" si="255"/>
        <v>410</v>
      </c>
      <c r="IH79" s="19"/>
      <c r="II79" s="19"/>
      <c r="IJ79" s="20">
        <f t="shared" si="256"/>
        <v>0</v>
      </c>
      <c r="IK79" s="19"/>
      <c r="IL79" s="19"/>
      <c r="IM79" s="20">
        <f t="shared" si="257"/>
        <v>0</v>
      </c>
      <c r="IN79" s="19"/>
      <c r="IO79" s="19"/>
      <c r="IP79" s="20">
        <f t="shared" si="258"/>
        <v>0</v>
      </c>
      <c r="IQ79" s="20">
        <f t="shared" si="259"/>
        <v>0</v>
      </c>
      <c r="IR79" s="20">
        <f t="shared" si="259"/>
        <v>0</v>
      </c>
      <c r="IS79" s="20">
        <f t="shared" si="260"/>
        <v>0</v>
      </c>
      <c r="IT79" s="20">
        <f t="shared" si="261"/>
        <v>910</v>
      </c>
      <c r="IU79" s="20">
        <f t="shared" si="261"/>
        <v>500</v>
      </c>
      <c r="IV79" s="20">
        <f t="shared" si="262"/>
        <v>410</v>
      </c>
      <c r="IW79" s="19"/>
      <c r="IX79" s="19"/>
      <c r="IY79" s="20">
        <f t="shared" si="263"/>
        <v>0</v>
      </c>
      <c r="IZ79" s="19"/>
      <c r="JA79" s="19"/>
      <c r="JB79" s="20">
        <f t="shared" si="264"/>
        <v>0</v>
      </c>
      <c r="JC79" s="19"/>
      <c r="JD79" s="19"/>
      <c r="JE79" s="20">
        <f t="shared" si="265"/>
        <v>0</v>
      </c>
      <c r="JF79" s="20">
        <f t="shared" si="266"/>
        <v>0</v>
      </c>
      <c r="JG79" s="20">
        <f t="shared" si="266"/>
        <v>0</v>
      </c>
      <c r="JH79" s="20">
        <f t="shared" si="267"/>
        <v>0</v>
      </c>
      <c r="JI79" s="19"/>
      <c r="JJ79" s="19"/>
      <c r="JK79" s="20">
        <f t="shared" si="268"/>
        <v>0</v>
      </c>
      <c r="JL79" s="19"/>
      <c r="JM79" s="19"/>
      <c r="JN79" s="20">
        <f t="shared" si="269"/>
        <v>0</v>
      </c>
      <c r="JO79" s="19"/>
      <c r="JP79" s="19"/>
      <c r="JQ79" s="20">
        <f t="shared" si="270"/>
        <v>0</v>
      </c>
      <c r="JR79" s="20">
        <f t="shared" si="271"/>
        <v>0</v>
      </c>
      <c r="JS79" s="20">
        <f t="shared" si="271"/>
        <v>0</v>
      </c>
      <c r="JT79" s="20">
        <f t="shared" si="272"/>
        <v>0</v>
      </c>
      <c r="JU79" s="19"/>
      <c r="JV79" s="19"/>
      <c r="JW79" s="20">
        <f t="shared" si="273"/>
        <v>0</v>
      </c>
      <c r="JX79" s="19"/>
      <c r="JY79" s="19"/>
      <c r="JZ79" s="20">
        <f t="shared" si="274"/>
        <v>0</v>
      </c>
      <c r="KA79" s="20">
        <f t="shared" si="275"/>
        <v>0</v>
      </c>
      <c r="KB79" s="20">
        <f t="shared" si="275"/>
        <v>0</v>
      </c>
      <c r="KC79" s="20">
        <f t="shared" si="276"/>
        <v>0</v>
      </c>
      <c r="KD79" s="19"/>
      <c r="KE79" s="19"/>
      <c r="KF79" s="20">
        <f t="shared" si="277"/>
        <v>0</v>
      </c>
      <c r="KG79" s="19"/>
      <c r="KH79" s="19"/>
      <c r="KI79" s="20">
        <f t="shared" si="278"/>
        <v>0</v>
      </c>
      <c r="KJ79" s="19"/>
      <c r="KK79" s="19"/>
      <c r="KL79" s="20">
        <f t="shared" si="279"/>
        <v>0</v>
      </c>
      <c r="KM79" s="19"/>
      <c r="KN79" s="19"/>
      <c r="KO79" s="20">
        <f t="shared" si="280"/>
        <v>0</v>
      </c>
      <c r="KP79" s="19"/>
      <c r="KQ79" s="19"/>
      <c r="KR79" s="20">
        <f t="shared" si="281"/>
        <v>0</v>
      </c>
      <c r="KS79" s="20">
        <f t="shared" si="282"/>
        <v>0</v>
      </c>
      <c r="KT79" s="20">
        <f t="shared" si="282"/>
        <v>0</v>
      </c>
      <c r="KU79" s="20">
        <f t="shared" si="283"/>
        <v>0</v>
      </c>
      <c r="KV79" s="20">
        <f t="shared" si="284"/>
        <v>0</v>
      </c>
      <c r="KW79" s="20">
        <f t="shared" si="284"/>
        <v>0</v>
      </c>
      <c r="KX79" s="20">
        <f t="shared" si="285"/>
        <v>0</v>
      </c>
      <c r="KY79" s="19"/>
      <c r="KZ79" s="19"/>
      <c r="LA79" s="20">
        <f t="shared" si="286"/>
        <v>0</v>
      </c>
      <c r="LB79" s="19"/>
      <c r="LC79" s="19"/>
      <c r="LD79" s="20">
        <f t="shared" si="287"/>
        <v>0</v>
      </c>
      <c r="LE79" s="20">
        <f t="shared" si="288"/>
        <v>910</v>
      </c>
      <c r="LF79" s="20">
        <f t="shared" si="288"/>
        <v>500</v>
      </c>
      <c r="LG79" s="20">
        <f t="shared" si="289"/>
        <v>410</v>
      </c>
    </row>
    <row r="80" spans="1:319" x14ac:dyDescent="0.3">
      <c r="A80" s="27" t="s">
        <v>186</v>
      </c>
      <c r="B80" s="22">
        <f>(((B76)+(B77))+(B78))+(B79)</f>
        <v>0</v>
      </c>
      <c r="C80" s="22">
        <f>(((C76)+(C77))+(C78))+(C79)</f>
        <v>0</v>
      </c>
      <c r="D80" s="22">
        <f t="shared" si="158"/>
        <v>0</v>
      </c>
      <c r="E80" s="22">
        <f>(((E76)+(E77))+(E78))+(E79)</f>
        <v>0</v>
      </c>
      <c r="F80" s="22">
        <f>(((F76)+(F77))+(F78))+(F79)</f>
        <v>0</v>
      </c>
      <c r="G80" s="22">
        <f t="shared" si="159"/>
        <v>0</v>
      </c>
      <c r="H80" s="22">
        <f>(((H76)+(H77))+(H78))+(H79)</f>
        <v>0</v>
      </c>
      <c r="I80" s="22">
        <f>(((I76)+(I77))+(I78))+(I79)</f>
        <v>0</v>
      </c>
      <c r="J80" s="22">
        <f t="shared" si="160"/>
        <v>0</v>
      </c>
      <c r="K80" s="22">
        <f>(((K76)+(K77))+(K78))+(K79)</f>
        <v>0</v>
      </c>
      <c r="L80" s="22">
        <f>(((L76)+(L77))+(L78))+(L79)</f>
        <v>0</v>
      </c>
      <c r="M80" s="22">
        <f t="shared" si="161"/>
        <v>0</v>
      </c>
      <c r="N80" s="22">
        <f>(((N76)+(N77))+(N78))+(N79)</f>
        <v>0</v>
      </c>
      <c r="O80" s="22">
        <f>(((O76)+(O77))+(O78))+(O79)</f>
        <v>0</v>
      </c>
      <c r="P80" s="22">
        <f t="shared" si="162"/>
        <v>0</v>
      </c>
      <c r="Q80" s="22">
        <f>(((Q76)+(Q77))+(Q78))+(Q79)</f>
        <v>0</v>
      </c>
      <c r="R80" s="22">
        <f>(((R76)+(R77))+(R78))+(R79)</f>
        <v>0</v>
      </c>
      <c r="S80" s="22">
        <f t="shared" si="163"/>
        <v>0</v>
      </c>
      <c r="T80" s="22">
        <f>(((T76)+(T77))+(T78))+(T79)</f>
        <v>0</v>
      </c>
      <c r="U80" s="22">
        <f>(((U76)+(U77))+(U78))+(U79)</f>
        <v>0</v>
      </c>
      <c r="V80" s="22">
        <f t="shared" si="164"/>
        <v>0</v>
      </c>
      <c r="W80" s="22">
        <f>(((W76)+(W77))+(W78))+(W79)</f>
        <v>0</v>
      </c>
      <c r="X80" s="22">
        <f>(((X76)+(X77))+(X78))+(X79)</f>
        <v>0</v>
      </c>
      <c r="Y80" s="22">
        <f t="shared" si="165"/>
        <v>0</v>
      </c>
      <c r="Z80" s="22">
        <f>(((Z76)+(Z77))+(Z78))+(Z79)</f>
        <v>0</v>
      </c>
      <c r="AA80" s="22">
        <f>(((AA76)+(AA77))+(AA78))+(AA79)</f>
        <v>0</v>
      </c>
      <c r="AB80" s="22">
        <f t="shared" si="166"/>
        <v>0</v>
      </c>
      <c r="AC80" s="22">
        <f>(((AC76)+(AC77))+(AC78))+(AC79)</f>
        <v>0</v>
      </c>
      <c r="AD80" s="22">
        <f>(((AD76)+(AD77))+(AD78))+(AD79)</f>
        <v>0</v>
      </c>
      <c r="AE80" s="22">
        <f t="shared" si="167"/>
        <v>0</v>
      </c>
      <c r="AF80" s="22">
        <f>(((AF76)+(AF77))+(AF78))+(AF79)</f>
        <v>0</v>
      </c>
      <c r="AG80" s="22">
        <f>(((AG76)+(AG77))+(AG78))+(AG79)</f>
        <v>0</v>
      </c>
      <c r="AH80" s="22">
        <f t="shared" si="168"/>
        <v>0</v>
      </c>
      <c r="AI80" s="22">
        <f>(((AI76)+(AI77))+(AI78))+(AI79)</f>
        <v>0</v>
      </c>
      <c r="AJ80" s="22">
        <f>(((AJ76)+(AJ77))+(AJ78))+(AJ79)</f>
        <v>0</v>
      </c>
      <c r="AK80" s="22">
        <f t="shared" si="169"/>
        <v>0</v>
      </c>
      <c r="AL80" s="22">
        <f t="shared" si="170"/>
        <v>0</v>
      </c>
      <c r="AM80" s="22">
        <f t="shared" si="170"/>
        <v>0</v>
      </c>
      <c r="AN80" s="22">
        <f t="shared" si="171"/>
        <v>0</v>
      </c>
      <c r="AO80" s="22">
        <f>(((AO76)+(AO77))+(AO78))+(AO79)</f>
        <v>0</v>
      </c>
      <c r="AP80" s="22">
        <f>(((AP76)+(AP77))+(AP78))+(AP79)</f>
        <v>0</v>
      </c>
      <c r="AQ80" s="22">
        <f t="shared" si="172"/>
        <v>0</v>
      </c>
      <c r="AR80" s="22">
        <f>(((AR76)+(AR77))+(AR78))+(AR79)</f>
        <v>0</v>
      </c>
      <c r="AS80" s="22">
        <f>(((AS76)+(AS77))+(AS78))+(AS79)</f>
        <v>0</v>
      </c>
      <c r="AT80" s="22">
        <f t="shared" si="173"/>
        <v>0</v>
      </c>
      <c r="AU80" s="22">
        <f>(((AU76)+(AU77))+(AU78))+(AU79)</f>
        <v>0</v>
      </c>
      <c r="AV80" s="22">
        <f>(((AV76)+(AV77))+(AV78))+(AV79)</f>
        <v>0</v>
      </c>
      <c r="AW80" s="22">
        <f t="shared" si="174"/>
        <v>0</v>
      </c>
      <c r="AX80" s="22">
        <f>(((AX76)+(AX77))+(AX78))+(AX79)</f>
        <v>0</v>
      </c>
      <c r="AY80" s="22">
        <f>(((AY76)+(AY77))+(AY78))+(AY79)</f>
        <v>0</v>
      </c>
      <c r="AZ80" s="22">
        <f t="shared" si="175"/>
        <v>0</v>
      </c>
      <c r="BA80" s="22">
        <f>(((BA76)+(BA77))+(BA78))+(BA79)</f>
        <v>0</v>
      </c>
      <c r="BB80" s="22">
        <f>(((BB76)+(BB77))+(BB78))+(BB79)</f>
        <v>0</v>
      </c>
      <c r="BC80" s="22">
        <f t="shared" si="176"/>
        <v>0</v>
      </c>
      <c r="BD80" s="22">
        <f>(((BD76)+(BD77))+(BD78))+(BD79)</f>
        <v>0</v>
      </c>
      <c r="BE80" s="22">
        <f>(((BE76)+(BE77))+(BE78))+(BE79)</f>
        <v>0</v>
      </c>
      <c r="BF80" s="22">
        <f t="shared" si="177"/>
        <v>0</v>
      </c>
      <c r="BG80" s="22">
        <f t="shared" si="178"/>
        <v>0</v>
      </c>
      <c r="BH80" s="22">
        <f t="shared" si="178"/>
        <v>0</v>
      </c>
      <c r="BI80" s="22">
        <f t="shared" si="179"/>
        <v>0</v>
      </c>
      <c r="BJ80" s="22">
        <f>(((BJ76)+(BJ77))+(BJ78))+(BJ79)</f>
        <v>0</v>
      </c>
      <c r="BK80" s="22">
        <f>(((BK76)+(BK77))+(BK78))+(BK79)</f>
        <v>0</v>
      </c>
      <c r="BL80" s="22">
        <f t="shared" si="180"/>
        <v>0</v>
      </c>
      <c r="BM80" s="22">
        <f>(((BM76)+(BM77))+(BM78))+(BM79)</f>
        <v>0</v>
      </c>
      <c r="BN80" s="22">
        <f>(((BN76)+(BN77))+(BN78))+(BN79)</f>
        <v>0</v>
      </c>
      <c r="BO80" s="22">
        <f t="shared" si="181"/>
        <v>0</v>
      </c>
      <c r="BP80" s="22">
        <f>(((BP76)+(BP77))+(BP78))+(BP79)</f>
        <v>0</v>
      </c>
      <c r="BQ80" s="22">
        <f>(((BQ76)+(BQ77))+(BQ78))+(BQ79)</f>
        <v>0</v>
      </c>
      <c r="BR80" s="22">
        <f t="shared" si="182"/>
        <v>0</v>
      </c>
      <c r="BS80" s="22">
        <f>(((BS76)+(BS77))+(BS78))+(BS79)</f>
        <v>0</v>
      </c>
      <c r="BT80" s="22">
        <f>(((BT76)+(BT77))+(BT78))+(BT79)</f>
        <v>0</v>
      </c>
      <c r="BU80" s="22">
        <f t="shared" si="183"/>
        <v>0</v>
      </c>
      <c r="BV80" s="22">
        <f>(((BV76)+(BV77))+(BV78))+(BV79)</f>
        <v>0</v>
      </c>
      <c r="BW80" s="22">
        <f>(((BW76)+(BW77))+(BW78))+(BW79)</f>
        <v>0</v>
      </c>
      <c r="BX80" s="22">
        <f t="shared" si="184"/>
        <v>0</v>
      </c>
      <c r="BY80" s="22">
        <f>(((BY76)+(BY77))+(BY78))+(BY79)</f>
        <v>0</v>
      </c>
      <c r="BZ80" s="22">
        <f>(((BZ76)+(BZ77))+(BZ78))+(BZ79)</f>
        <v>0</v>
      </c>
      <c r="CA80" s="22">
        <f t="shared" si="185"/>
        <v>0</v>
      </c>
      <c r="CB80" s="22">
        <f t="shared" si="186"/>
        <v>0</v>
      </c>
      <c r="CC80" s="22">
        <f t="shared" si="186"/>
        <v>0</v>
      </c>
      <c r="CD80" s="22">
        <f t="shared" si="187"/>
        <v>0</v>
      </c>
      <c r="CE80" s="22">
        <f>(((CE76)+(CE77))+(CE78))+(CE79)</f>
        <v>0</v>
      </c>
      <c r="CF80" s="22">
        <f>(((CF76)+(CF77))+(CF78))+(CF79)</f>
        <v>0</v>
      </c>
      <c r="CG80" s="22">
        <f t="shared" si="188"/>
        <v>0</v>
      </c>
      <c r="CH80" s="22">
        <f>(((CH76)+(CH77))+(CH78))+(CH79)</f>
        <v>0</v>
      </c>
      <c r="CI80" s="22">
        <f>(((CI76)+(CI77))+(CI78))+(CI79)</f>
        <v>0</v>
      </c>
      <c r="CJ80" s="22">
        <f t="shared" si="189"/>
        <v>0</v>
      </c>
      <c r="CK80" s="22">
        <f>(((CK76)+(CK77))+(CK78))+(CK79)</f>
        <v>0</v>
      </c>
      <c r="CL80" s="22">
        <f>(((CL76)+(CL77))+(CL78))+(CL79)</f>
        <v>0</v>
      </c>
      <c r="CM80" s="22">
        <f t="shared" si="190"/>
        <v>0</v>
      </c>
      <c r="CN80" s="22">
        <f t="shared" si="191"/>
        <v>0</v>
      </c>
      <c r="CO80" s="22">
        <f t="shared" si="191"/>
        <v>0</v>
      </c>
      <c r="CP80" s="22">
        <f t="shared" si="192"/>
        <v>0</v>
      </c>
      <c r="CQ80" s="22">
        <f>(((CQ76)+(CQ77))+(CQ78))+(CQ79)</f>
        <v>0</v>
      </c>
      <c r="CR80" s="22">
        <f>(((CR76)+(CR77))+(CR78))+(CR79)</f>
        <v>0</v>
      </c>
      <c r="CS80" s="22">
        <f t="shared" si="193"/>
        <v>0</v>
      </c>
      <c r="CT80" s="22">
        <f>(((CT76)+(CT77))+(CT78))+(CT79)</f>
        <v>0</v>
      </c>
      <c r="CU80" s="22">
        <f>(((CU76)+(CU77))+(CU78))+(CU79)</f>
        <v>0</v>
      </c>
      <c r="CV80" s="22">
        <f t="shared" si="194"/>
        <v>0</v>
      </c>
      <c r="CW80" s="22">
        <f>(((CW76)+(CW77))+(CW78))+(CW79)</f>
        <v>0</v>
      </c>
      <c r="CX80" s="22">
        <f>(((CX76)+(CX77))+(CX78))+(CX79)</f>
        <v>0</v>
      </c>
      <c r="CY80" s="22">
        <f t="shared" si="195"/>
        <v>0</v>
      </c>
      <c r="CZ80" s="22">
        <f t="shared" si="196"/>
        <v>0</v>
      </c>
      <c r="DA80" s="22">
        <f t="shared" si="196"/>
        <v>0</v>
      </c>
      <c r="DB80" s="22">
        <f t="shared" si="197"/>
        <v>0</v>
      </c>
      <c r="DC80" s="22">
        <f t="shared" si="198"/>
        <v>0</v>
      </c>
      <c r="DD80" s="22">
        <f t="shared" si="198"/>
        <v>0</v>
      </c>
      <c r="DE80" s="22">
        <f t="shared" si="199"/>
        <v>0</v>
      </c>
      <c r="DF80" s="22">
        <f>(((DF76)+(DF77))+(DF78))+(DF79)</f>
        <v>0</v>
      </c>
      <c r="DG80" s="22">
        <f>(((DG76)+(DG77))+(DG78))+(DG79)</f>
        <v>0</v>
      </c>
      <c r="DH80" s="22">
        <f t="shared" si="200"/>
        <v>0</v>
      </c>
      <c r="DI80" s="22">
        <f>(((DI76)+(DI77))+(DI78))+(DI79)</f>
        <v>0</v>
      </c>
      <c r="DJ80" s="22">
        <f>(((DJ76)+(DJ77))+(DJ78))+(DJ79)</f>
        <v>0</v>
      </c>
      <c r="DK80" s="22">
        <f t="shared" si="201"/>
        <v>0</v>
      </c>
      <c r="DL80" s="22">
        <f t="shared" si="202"/>
        <v>0</v>
      </c>
      <c r="DM80" s="22">
        <f t="shared" si="202"/>
        <v>0</v>
      </c>
      <c r="DN80" s="22">
        <f t="shared" si="203"/>
        <v>0</v>
      </c>
      <c r="DO80" s="22">
        <f>(((DO76)+(DO77))+(DO78))+(DO79)</f>
        <v>0</v>
      </c>
      <c r="DP80" s="22">
        <f>(((DP76)+(DP77))+(DP78))+(DP79)</f>
        <v>0</v>
      </c>
      <c r="DQ80" s="22">
        <f t="shared" si="204"/>
        <v>0</v>
      </c>
      <c r="DR80" s="22">
        <f>(((DR76)+(DR77))+(DR78))+(DR79)</f>
        <v>0</v>
      </c>
      <c r="DS80" s="22">
        <f>(((DS76)+(DS77))+(DS78))+(DS79)</f>
        <v>0</v>
      </c>
      <c r="DT80" s="22">
        <f t="shared" si="205"/>
        <v>0</v>
      </c>
      <c r="DU80" s="22">
        <f t="shared" si="206"/>
        <v>0</v>
      </c>
      <c r="DV80" s="22">
        <f t="shared" si="206"/>
        <v>0</v>
      </c>
      <c r="DW80" s="22">
        <f t="shared" si="207"/>
        <v>0</v>
      </c>
      <c r="DX80" s="22">
        <f t="shared" si="208"/>
        <v>0</v>
      </c>
      <c r="DY80" s="22">
        <f t="shared" si="208"/>
        <v>0</v>
      </c>
      <c r="DZ80" s="22">
        <f t="shared" si="209"/>
        <v>0</v>
      </c>
      <c r="EA80" s="22">
        <f>(((EA76)+(EA77))+(EA78))+(EA79)</f>
        <v>0</v>
      </c>
      <c r="EB80" s="22">
        <f>(((EB76)+(EB77))+(EB78))+(EB79)</f>
        <v>0</v>
      </c>
      <c r="EC80" s="22">
        <f t="shared" si="210"/>
        <v>0</v>
      </c>
      <c r="ED80" s="22">
        <f>(((ED76)+(ED77))+(ED78))+(ED79)</f>
        <v>0</v>
      </c>
      <c r="EE80" s="22">
        <f>(((EE76)+(EE77))+(EE78))+(EE79)</f>
        <v>0</v>
      </c>
      <c r="EF80" s="22">
        <f t="shared" si="211"/>
        <v>0</v>
      </c>
      <c r="EG80" s="22">
        <f>(((EG76)+(EG77))+(EG78))+(EG79)</f>
        <v>0</v>
      </c>
      <c r="EH80" s="22">
        <f>(((EH76)+(EH77))+(EH78))+(EH79)</f>
        <v>0</v>
      </c>
      <c r="EI80" s="22">
        <f t="shared" si="212"/>
        <v>0</v>
      </c>
      <c r="EJ80" s="22">
        <f>(((EJ76)+(EJ77))+(EJ78))+(EJ79)</f>
        <v>0</v>
      </c>
      <c r="EK80" s="22">
        <f>(((EK76)+(EK77))+(EK78))+(EK79)</f>
        <v>0</v>
      </c>
      <c r="EL80" s="22">
        <f t="shared" si="213"/>
        <v>0</v>
      </c>
      <c r="EM80" s="22">
        <f t="shared" si="214"/>
        <v>0</v>
      </c>
      <c r="EN80" s="22">
        <f t="shared" si="214"/>
        <v>0</v>
      </c>
      <c r="EO80" s="22">
        <f t="shared" si="215"/>
        <v>0</v>
      </c>
      <c r="EP80" s="22">
        <f>(((EP76)+(EP77))+(EP78))+(EP79)</f>
        <v>0</v>
      </c>
      <c r="EQ80" s="22">
        <f>(((EQ76)+(EQ77))+(EQ78))+(EQ79)</f>
        <v>0</v>
      </c>
      <c r="ER80" s="22">
        <f t="shared" si="216"/>
        <v>0</v>
      </c>
      <c r="ES80" s="22">
        <f>(((ES76)+(ES77))+(ES78))+(ES79)</f>
        <v>0</v>
      </c>
      <c r="ET80" s="22">
        <f>(((ET76)+(ET77))+(ET78))+(ET79)</f>
        <v>0</v>
      </c>
      <c r="EU80" s="22">
        <f t="shared" si="217"/>
        <v>0</v>
      </c>
      <c r="EV80" s="22">
        <f>(((EV76)+(EV77))+(EV78))+(EV79)</f>
        <v>0</v>
      </c>
      <c r="EW80" s="22">
        <f>(((EW76)+(EW77))+(EW78))+(EW79)</f>
        <v>0</v>
      </c>
      <c r="EX80" s="22">
        <f t="shared" si="218"/>
        <v>0</v>
      </c>
      <c r="EY80" s="22">
        <f>(((EY76)+(EY77))+(EY78))+(EY79)</f>
        <v>0</v>
      </c>
      <c r="EZ80" s="22">
        <f>(((EZ76)+(EZ77))+(EZ78))+(EZ79)</f>
        <v>0</v>
      </c>
      <c r="FA80" s="22">
        <f t="shared" si="219"/>
        <v>0</v>
      </c>
      <c r="FB80" s="22">
        <f t="shared" si="220"/>
        <v>0</v>
      </c>
      <c r="FC80" s="22">
        <f t="shared" si="220"/>
        <v>0</v>
      </c>
      <c r="FD80" s="22">
        <f t="shared" si="221"/>
        <v>0</v>
      </c>
      <c r="FE80" s="22">
        <f>(((FE76)+(FE77))+(FE78))+(FE79)</f>
        <v>0</v>
      </c>
      <c r="FF80" s="22">
        <f>(((FF76)+(FF77))+(FF78))+(FF79)</f>
        <v>0</v>
      </c>
      <c r="FG80" s="22">
        <f t="shared" si="222"/>
        <v>0</v>
      </c>
      <c r="FH80" s="22">
        <f>(((FH76)+(FH77))+(FH78))+(FH79)</f>
        <v>0</v>
      </c>
      <c r="FI80" s="22">
        <f>(((FI76)+(FI77))+(FI78))+(FI79)</f>
        <v>0</v>
      </c>
      <c r="FJ80" s="22">
        <f t="shared" si="223"/>
        <v>0</v>
      </c>
      <c r="FK80" s="22">
        <f>(((FK76)+(FK77))+(FK78))+(FK79)</f>
        <v>0</v>
      </c>
      <c r="FL80" s="22">
        <f>(((FL76)+(FL77))+(FL78))+(FL79)</f>
        <v>0</v>
      </c>
      <c r="FM80" s="22">
        <f t="shared" si="224"/>
        <v>0</v>
      </c>
      <c r="FN80" s="22">
        <f t="shared" si="225"/>
        <v>0</v>
      </c>
      <c r="FO80" s="22">
        <f t="shared" si="225"/>
        <v>0</v>
      </c>
      <c r="FP80" s="22">
        <f t="shared" si="226"/>
        <v>0</v>
      </c>
      <c r="FQ80" s="22">
        <f>(((FQ76)+(FQ77))+(FQ78))+(FQ79)</f>
        <v>0</v>
      </c>
      <c r="FR80" s="22">
        <f>(((FR76)+(FR77))+(FR78))+(FR79)</f>
        <v>0</v>
      </c>
      <c r="FS80" s="22">
        <f t="shared" si="227"/>
        <v>0</v>
      </c>
      <c r="FT80" s="22">
        <f>(((FT76)+(FT77))+(FT78))+(FT79)</f>
        <v>0</v>
      </c>
      <c r="FU80" s="22">
        <f>(((FU76)+(FU77))+(FU78))+(FU79)</f>
        <v>0</v>
      </c>
      <c r="FV80" s="22">
        <f t="shared" si="228"/>
        <v>0</v>
      </c>
      <c r="FW80" s="22">
        <f>(((FW76)+(FW77))+(FW78))+(FW79)</f>
        <v>0</v>
      </c>
      <c r="FX80" s="22">
        <f>(((FX76)+(FX77))+(FX78))+(FX79)</f>
        <v>0</v>
      </c>
      <c r="FY80" s="22">
        <f t="shared" si="229"/>
        <v>0</v>
      </c>
      <c r="FZ80" s="22">
        <f t="shared" si="230"/>
        <v>0</v>
      </c>
      <c r="GA80" s="22">
        <f t="shared" si="230"/>
        <v>0</v>
      </c>
      <c r="GB80" s="22">
        <f t="shared" si="231"/>
        <v>0</v>
      </c>
      <c r="GC80" s="22">
        <f>(((GC76)+(GC77))+(GC78))+(GC79)</f>
        <v>0</v>
      </c>
      <c r="GD80" s="22">
        <f>(((GD76)+(GD77))+(GD78))+(GD79)</f>
        <v>0</v>
      </c>
      <c r="GE80" s="22">
        <f t="shared" si="232"/>
        <v>0</v>
      </c>
      <c r="GF80" s="22">
        <f>(((GF76)+(GF77))+(GF78))+(GF79)</f>
        <v>0</v>
      </c>
      <c r="GG80" s="22">
        <f>(((GG76)+(GG77))+(GG78))+(GG79)</f>
        <v>0</v>
      </c>
      <c r="GH80" s="22">
        <f t="shared" si="233"/>
        <v>0</v>
      </c>
      <c r="GI80" s="22">
        <f>(((GI76)+(GI77))+(GI78))+(GI79)</f>
        <v>0</v>
      </c>
      <c r="GJ80" s="22">
        <f>(((GJ76)+(GJ77))+(GJ78))+(GJ79)</f>
        <v>0</v>
      </c>
      <c r="GK80" s="22">
        <f t="shared" si="234"/>
        <v>0</v>
      </c>
      <c r="GL80" s="22">
        <f>(((GL76)+(GL77))+(GL78))+(GL79)</f>
        <v>0</v>
      </c>
      <c r="GM80" s="22">
        <f>(((GM76)+(GM77))+(GM78))+(GM79)</f>
        <v>0</v>
      </c>
      <c r="GN80" s="22">
        <f t="shared" si="235"/>
        <v>0</v>
      </c>
      <c r="GO80" s="22">
        <f t="shared" si="236"/>
        <v>0</v>
      </c>
      <c r="GP80" s="22">
        <f t="shared" si="236"/>
        <v>0</v>
      </c>
      <c r="GQ80" s="22">
        <f t="shared" si="237"/>
        <v>0</v>
      </c>
      <c r="GR80" s="22">
        <f>(((GR76)+(GR77))+(GR78))+(GR79)</f>
        <v>0</v>
      </c>
      <c r="GS80" s="22">
        <f>(((GS76)+(GS77))+(GS78))+(GS79)</f>
        <v>0</v>
      </c>
      <c r="GT80" s="22">
        <f t="shared" si="238"/>
        <v>0</v>
      </c>
      <c r="GU80" s="22">
        <f>(((GU76)+(GU77))+(GU78))+(GU79)</f>
        <v>0</v>
      </c>
      <c r="GV80" s="22">
        <f>(((GV76)+(GV77))+(GV78))+(GV79)</f>
        <v>0</v>
      </c>
      <c r="GW80" s="22">
        <f t="shared" si="239"/>
        <v>0</v>
      </c>
      <c r="GX80" s="22">
        <f t="shared" si="240"/>
        <v>0</v>
      </c>
      <c r="GY80" s="22">
        <f t="shared" si="240"/>
        <v>0</v>
      </c>
      <c r="GZ80" s="22">
        <f t="shared" si="241"/>
        <v>0</v>
      </c>
      <c r="HA80" s="22">
        <f>(((HA76)+(HA77))+(HA78))+(HA79)</f>
        <v>0</v>
      </c>
      <c r="HB80" s="22">
        <f>(((HB76)+(HB77))+(HB78))+(HB79)</f>
        <v>0</v>
      </c>
      <c r="HC80" s="22">
        <f t="shared" si="242"/>
        <v>0</v>
      </c>
      <c r="HD80" s="22">
        <f>(((HD76)+(HD77))+(HD78))+(HD79)</f>
        <v>0</v>
      </c>
      <c r="HE80" s="22">
        <f>(((HE76)+(HE77))+(HE78))+(HE79)</f>
        <v>0</v>
      </c>
      <c r="HF80" s="22">
        <f t="shared" si="243"/>
        <v>0</v>
      </c>
      <c r="HG80" s="22">
        <f>(((HG76)+(HG77))+(HG78))+(HG79)</f>
        <v>0</v>
      </c>
      <c r="HH80" s="22">
        <f>(((HH76)+(HH77))+(HH78))+(HH79)</f>
        <v>0</v>
      </c>
      <c r="HI80" s="22">
        <f t="shared" si="244"/>
        <v>0</v>
      </c>
      <c r="HJ80" s="22">
        <f>(((HJ76)+(HJ77))+(HJ78))+(HJ79)</f>
        <v>0</v>
      </c>
      <c r="HK80" s="22">
        <f>(((HK76)+(HK77))+(HK78))+(HK79)</f>
        <v>0</v>
      </c>
      <c r="HL80" s="22">
        <f t="shared" si="245"/>
        <v>0</v>
      </c>
      <c r="HM80" s="22">
        <f t="shared" si="246"/>
        <v>0</v>
      </c>
      <c r="HN80" s="22">
        <f t="shared" si="246"/>
        <v>0</v>
      </c>
      <c r="HO80" s="22">
        <f t="shared" si="247"/>
        <v>0</v>
      </c>
      <c r="HP80" s="22">
        <f>(((HP76)+(HP77))+(HP78))+(HP79)</f>
        <v>2164.59</v>
      </c>
      <c r="HQ80" s="22">
        <f>(((HQ76)+(HQ77))+(HQ78))+(HQ79)</f>
        <v>4000</v>
      </c>
      <c r="HR80" s="22">
        <f t="shared" si="248"/>
        <v>-1835.4099999999999</v>
      </c>
      <c r="HS80" s="22">
        <f>(((HS76)+(HS77))+(HS78))+(HS79)</f>
        <v>0</v>
      </c>
      <c r="HT80" s="22">
        <f>(((HT76)+(HT77))+(HT78))+(HT79)</f>
        <v>0</v>
      </c>
      <c r="HU80" s="22">
        <f t="shared" si="249"/>
        <v>0</v>
      </c>
      <c r="HV80" s="22">
        <f>(((HV76)+(HV77))+(HV78))+(HV79)</f>
        <v>0</v>
      </c>
      <c r="HW80" s="22">
        <f>(((HW76)+(HW77))+(HW78))+(HW79)</f>
        <v>0</v>
      </c>
      <c r="HX80" s="22">
        <f t="shared" si="250"/>
        <v>0</v>
      </c>
      <c r="HY80" s="22">
        <f>(((HY76)+(HY77))+(HY78))+(HY79)</f>
        <v>0</v>
      </c>
      <c r="HZ80" s="22">
        <f>(((HZ76)+(HZ77))+(HZ78))+(HZ79)</f>
        <v>0</v>
      </c>
      <c r="IA80" s="22">
        <f t="shared" si="251"/>
        <v>0</v>
      </c>
      <c r="IB80" s="22">
        <f t="shared" si="252"/>
        <v>0</v>
      </c>
      <c r="IC80" s="22">
        <f t="shared" si="252"/>
        <v>0</v>
      </c>
      <c r="ID80" s="22">
        <f t="shared" si="253"/>
        <v>0</v>
      </c>
      <c r="IE80" s="22">
        <f t="shared" si="254"/>
        <v>2164.59</v>
      </c>
      <c r="IF80" s="22">
        <f t="shared" si="254"/>
        <v>4000</v>
      </c>
      <c r="IG80" s="22">
        <f t="shared" si="255"/>
        <v>-1835.4099999999999</v>
      </c>
      <c r="IH80" s="22">
        <f>(((IH76)+(IH77))+(IH78))+(IH79)</f>
        <v>0</v>
      </c>
      <c r="II80" s="22">
        <f>(((II76)+(II77))+(II78))+(II79)</f>
        <v>0</v>
      </c>
      <c r="IJ80" s="22">
        <f t="shared" si="256"/>
        <v>0</v>
      </c>
      <c r="IK80" s="22">
        <f>(((IK76)+(IK77))+(IK78))+(IK79)</f>
        <v>0</v>
      </c>
      <c r="IL80" s="22">
        <f>(((IL76)+(IL77))+(IL78))+(IL79)</f>
        <v>0</v>
      </c>
      <c r="IM80" s="22">
        <f t="shared" si="257"/>
        <v>0</v>
      </c>
      <c r="IN80" s="22">
        <f>(((IN76)+(IN77))+(IN78))+(IN79)</f>
        <v>0</v>
      </c>
      <c r="IO80" s="22">
        <f>(((IO76)+(IO77))+(IO78))+(IO79)</f>
        <v>0</v>
      </c>
      <c r="IP80" s="22">
        <f t="shared" si="258"/>
        <v>0</v>
      </c>
      <c r="IQ80" s="22">
        <f t="shared" si="259"/>
        <v>0</v>
      </c>
      <c r="IR80" s="22">
        <f t="shared" si="259"/>
        <v>0</v>
      </c>
      <c r="IS80" s="22">
        <f t="shared" si="260"/>
        <v>0</v>
      </c>
      <c r="IT80" s="22">
        <f t="shared" si="261"/>
        <v>2164.59</v>
      </c>
      <c r="IU80" s="22">
        <f t="shared" si="261"/>
        <v>4000</v>
      </c>
      <c r="IV80" s="22">
        <f t="shared" si="262"/>
        <v>-1835.4099999999999</v>
      </c>
      <c r="IW80" s="22">
        <f>(((IW76)+(IW77))+(IW78))+(IW79)</f>
        <v>0</v>
      </c>
      <c r="IX80" s="22">
        <f>(((IX76)+(IX77))+(IX78))+(IX79)</f>
        <v>0</v>
      </c>
      <c r="IY80" s="22">
        <f t="shared" si="263"/>
        <v>0</v>
      </c>
      <c r="IZ80" s="22">
        <f>(((IZ76)+(IZ77))+(IZ78))+(IZ79)</f>
        <v>0</v>
      </c>
      <c r="JA80" s="22">
        <f>(((JA76)+(JA77))+(JA78))+(JA79)</f>
        <v>0</v>
      </c>
      <c r="JB80" s="22">
        <f t="shared" si="264"/>
        <v>0</v>
      </c>
      <c r="JC80" s="22">
        <f>(((JC76)+(JC77))+(JC78))+(JC79)</f>
        <v>0</v>
      </c>
      <c r="JD80" s="22">
        <f>(((JD76)+(JD77))+(JD78))+(JD79)</f>
        <v>0</v>
      </c>
      <c r="JE80" s="22">
        <f t="shared" si="265"/>
        <v>0</v>
      </c>
      <c r="JF80" s="22">
        <f t="shared" si="266"/>
        <v>0</v>
      </c>
      <c r="JG80" s="22">
        <f t="shared" si="266"/>
        <v>0</v>
      </c>
      <c r="JH80" s="22">
        <f t="shared" si="267"/>
        <v>0</v>
      </c>
      <c r="JI80" s="22">
        <f>(((JI76)+(JI77))+(JI78))+(JI79)</f>
        <v>0</v>
      </c>
      <c r="JJ80" s="22">
        <f>(((JJ76)+(JJ77))+(JJ78))+(JJ79)</f>
        <v>0</v>
      </c>
      <c r="JK80" s="22">
        <f t="shared" si="268"/>
        <v>0</v>
      </c>
      <c r="JL80" s="22">
        <f>(((JL76)+(JL77))+(JL78))+(JL79)</f>
        <v>0</v>
      </c>
      <c r="JM80" s="22">
        <f>(((JM76)+(JM77))+(JM78))+(JM79)</f>
        <v>0</v>
      </c>
      <c r="JN80" s="22">
        <f t="shared" si="269"/>
        <v>0</v>
      </c>
      <c r="JO80" s="22">
        <f>(((JO76)+(JO77))+(JO78))+(JO79)</f>
        <v>0</v>
      </c>
      <c r="JP80" s="22">
        <f>(((JP76)+(JP77))+(JP78))+(JP79)</f>
        <v>0</v>
      </c>
      <c r="JQ80" s="22">
        <f t="shared" si="270"/>
        <v>0</v>
      </c>
      <c r="JR80" s="22">
        <f t="shared" si="271"/>
        <v>0</v>
      </c>
      <c r="JS80" s="22">
        <f t="shared" si="271"/>
        <v>0</v>
      </c>
      <c r="JT80" s="22">
        <f t="shared" si="272"/>
        <v>0</v>
      </c>
      <c r="JU80" s="22">
        <f>(((JU76)+(JU77))+(JU78))+(JU79)</f>
        <v>0</v>
      </c>
      <c r="JV80" s="22">
        <f>(((JV76)+(JV77))+(JV78))+(JV79)</f>
        <v>0</v>
      </c>
      <c r="JW80" s="22">
        <f t="shared" si="273"/>
        <v>0</v>
      </c>
      <c r="JX80" s="22">
        <f>(((JX76)+(JX77))+(JX78))+(JX79)</f>
        <v>0</v>
      </c>
      <c r="JY80" s="22">
        <f>(((JY76)+(JY77))+(JY78))+(JY79)</f>
        <v>0</v>
      </c>
      <c r="JZ80" s="22">
        <f t="shared" si="274"/>
        <v>0</v>
      </c>
      <c r="KA80" s="22">
        <f t="shared" si="275"/>
        <v>0</v>
      </c>
      <c r="KB80" s="22">
        <f t="shared" si="275"/>
        <v>0</v>
      </c>
      <c r="KC80" s="22">
        <f t="shared" si="276"/>
        <v>0</v>
      </c>
      <c r="KD80" s="22">
        <f>(((KD76)+(KD77))+(KD78))+(KD79)</f>
        <v>0</v>
      </c>
      <c r="KE80" s="22">
        <f>(((KE76)+(KE77))+(KE78))+(KE79)</f>
        <v>0</v>
      </c>
      <c r="KF80" s="22">
        <f t="shared" si="277"/>
        <v>0</v>
      </c>
      <c r="KG80" s="22">
        <f>(((KG76)+(KG77))+(KG78))+(KG79)</f>
        <v>0</v>
      </c>
      <c r="KH80" s="22">
        <f>(((KH76)+(KH77))+(KH78))+(KH79)</f>
        <v>0</v>
      </c>
      <c r="KI80" s="22">
        <f t="shared" si="278"/>
        <v>0</v>
      </c>
      <c r="KJ80" s="22">
        <f>(((KJ76)+(KJ77))+(KJ78))+(KJ79)</f>
        <v>0</v>
      </c>
      <c r="KK80" s="22">
        <f>(((KK76)+(KK77))+(KK78))+(KK79)</f>
        <v>0</v>
      </c>
      <c r="KL80" s="22">
        <f t="shared" si="279"/>
        <v>0</v>
      </c>
      <c r="KM80" s="22">
        <f>(((KM76)+(KM77))+(KM78))+(KM79)</f>
        <v>0</v>
      </c>
      <c r="KN80" s="22">
        <f>(((KN76)+(KN77))+(KN78))+(KN79)</f>
        <v>0</v>
      </c>
      <c r="KO80" s="22">
        <f t="shared" si="280"/>
        <v>0</v>
      </c>
      <c r="KP80" s="22">
        <f>(((KP76)+(KP77))+(KP78))+(KP79)</f>
        <v>0</v>
      </c>
      <c r="KQ80" s="22">
        <f>(((KQ76)+(KQ77))+(KQ78))+(KQ79)</f>
        <v>0</v>
      </c>
      <c r="KR80" s="22">
        <f t="shared" si="281"/>
        <v>0</v>
      </c>
      <c r="KS80" s="22">
        <f t="shared" si="282"/>
        <v>0</v>
      </c>
      <c r="KT80" s="22">
        <f t="shared" si="282"/>
        <v>0</v>
      </c>
      <c r="KU80" s="22">
        <f t="shared" si="283"/>
        <v>0</v>
      </c>
      <c r="KV80" s="22">
        <f t="shared" si="284"/>
        <v>0</v>
      </c>
      <c r="KW80" s="22">
        <f t="shared" si="284"/>
        <v>0</v>
      </c>
      <c r="KX80" s="22">
        <f t="shared" si="285"/>
        <v>0</v>
      </c>
      <c r="KY80" s="22">
        <f>(((KY76)+(KY77))+(KY78))+(KY79)</f>
        <v>0</v>
      </c>
      <c r="KZ80" s="22">
        <f>(((KZ76)+(KZ77))+(KZ78))+(KZ79)</f>
        <v>0</v>
      </c>
      <c r="LA80" s="22">
        <f t="shared" si="286"/>
        <v>0</v>
      </c>
      <c r="LB80" s="22">
        <f>(((LB76)+(LB77))+(LB78))+(LB79)</f>
        <v>0</v>
      </c>
      <c r="LC80" s="22">
        <f>(((LC76)+(LC77))+(LC78))+(LC79)</f>
        <v>0</v>
      </c>
      <c r="LD80" s="22">
        <f t="shared" si="287"/>
        <v>0</v>
      </c>
      <c r="LE80" s="22">
        <f t="shared" si="288"/>
        <v>2164.59</v>
      </c>
      <c r="LF80" s="22">
        <f t="shared" si="288"/>
        <v>4000</v>
      </c>
      <c r="LG80" s="22">
        <f t="shared" si="289"/>
        <v>-1835.4099999999999</v>
      </c>
    </row>
    <row r="81" spans="1:319" x14ac:dyDescent="0.3">
      <c r="A81" s="27" t="s">
        <v>187</v>
      </c>
      <c r="B81" s="19"/>
      <c r="C81" s="19"/>
      <c r="D81" s="20">
        <f t="shared" si="158"/>
        <v>0</v>
      </c>
      <c r="E81" s="19"/>
      <c r="F81" s="19"/>
      <c r="G81" s="20">
        <f t="shared" si="159"/>
        <v>0</v>
      </c>
      <c r="H81" s="19"/>
      <c r="I81" s="19"/>
      <c r="J81" s="20">
        <f t="shared" si="160"/>
        <v>0</v>
      </c>
      <c r="K81" s="19"/>
      <c r="L81" s="19"/>
      <c r="M81" s="20">
        <f t="shared" si="161"/>
        <v>0</v>
      </c>
      <c r="N81" s="19"/>
      <c r="O81" s="19"/>
      <c r="P81" s="20">
        <f t="shared" si="162"/>
        <v>0</v>
      </c>
      <c r="Q81" s="19"/>
      <c r="R81" s="19"/>
      <c r="S81" s="20">
        <f t="shared" si="163"/>
        <v>0</v>
      </c>
      <c r="T81" s="19"/>
      <c r="U81" s="19"/>
      <c r="V81" s="20">
        <f t="shared" si="164"/>
        <v>0</v>
      </c>
      <c r="W81" s="19"/>
      <c r="X81" s="19"/>
      <c r="Y81" s="20">
        <f t="shared" si="165"/>
        <v>0</v>
      </c>
      <c r="Z81" s="19"/>
      <c r="AA81" s="19"/>
      <c r="AB81" s="20">
        <f t="shared" si="166"/>
        <v>0</v>
      </c>
      <c r="AC81" s="19"/>
      <c r="AD81" s="19"/>
      <c r="AE81" s="20">
        <f t="shared" si="167"/>
        <v>0</v>
      </c>
      <c r="AF81" s="19"/>
      <c r="AG81" s="19"/>
      <c r="AH81" s="20">
        <f t="shared" si="168"/>
        <v>0</v>
      </c>
      <c r="AI81" s="19"/>
      <c r="AJ81" s="19"/>
      <c r="AK81" s="20">
        <f t="shared" si="169"/>
        <v>0</v>
      </c>
      <c r="AL81" s="20">
        <f t="shared" si="170"/>
        <v>0</v>
      </c>
      <c r="AM81" s="20">
        <f t="shared" si="170"/>
        <v>0</v>
      </c>
      <c r="AN81" s="20">
        <f t="shared" si="171"/>
        <v>0</v>
      </c>
      <c r="AO81" s="19"/>
      <c r="AP81" s="19"/>
      <c r="AQ81" s="20">
        <f t="shared" si="172"/>
        <v>0</v>
      </c>
      <c r="AR81" s="19"/>
      <c r="AS81" s="19"/>
      <c r="AT81" s="20">
        <f t="shared" si="173"/>
        <v>0</v>
      </c>
      <c r="AU81" s="19"/>
      <c r="AV81" s="19"/>
      <c r="AW81" s="20">
        <f t="shared" si="174"/>
        <v>0</v>
      </c>
      <c r="AX81" s="19"/>
      <c r="AY81" s="19"/>
      <c r="AZ81" s="20">
        <f t="shared" si="175"/>
        <v>0</v>
      </c>
      <c r="BA81" s="19"/>
      <c r="BB81" s="19"/>
      <c r="BC81" s="20">
        <f t="shared" si="176"/>
        <v>0</v>
      </c>
      <c r="BD81" s="19"/>
      <c r="BE81" s="19"/>
      <c r="BF81" s="20">
        <f t="shared" si="177"/>
        <v>0</v>
      </c>
      <c r="BG81" s="20">
        <f t="shared" si="178"/>
        <v>0</v>
      </c>
      <c r="BH81" s="20">
        <f t="shared" si="178"/>
        <v>0</v>
      </c>
      <c r="BI81" s="20">
        <f t="shared" si="179"/>
        <v>0</v>
      </c>
      <c r="BJ81" s="19"/>
      <c r="BK81" s="19"/>
      <c r="BL81" s="20">
        <f t="shared" si="180"/>
        <v>0</v>
      </c>
      <c r="BM81" s="19"/>
      <c r="BN81" s="19"/>
      <c r="BO81" s="20">
        <f t="shared" si="181"/>
        <v>0</v>
      </c>
      <c r="BP81" s="19"/>
      <c r="BQ81" s="19"/>
      <c r="BR81" s="20">
        <f t="shared" si="182"/>
        <v>0</v>
      </c>
      <c r="BS81" s="19"/>
      <c r="BT81" s="19"/>
      <c r="BU81" s="20">
        <f t="shared" si="183"/>
        <v>0</v>
      </c>
      <c r="BV81" s="19"/>
      <c r="BW81" s="19"/>
      <c r="BX81" s="20">
        <f t="shared" si="184"/>
        <v>0</v>
      </c>
      <c r="BY81" s="19"/>
      <c r="BZ81" s="19"/>
      <c r="CA81" s="20">
        <f t="shared" si="185"/>
        <v>0</v>
      </c>
      <c r="CB81" s="20">
        <f t="shared" si="186"/>
        <v>0</v>
      </c>
      <c r="CC81" s="20">
        <f t="shared" si="186"/>
        <v>0</v>
      </c>
      <c r="CD81" s="20">
        <f t="shared" si="187"/>
        <v>0</v>
      </c>
      <c r="CE81" s="19"/>
      <c r="CF81" s="19"/>
      <c r="CG81" s="20">
        <f t="shared" si="188"/>
        <v>0</v>
      </c>
      <c r="CH81" s="19"/>
      <c r="CI81" s="19"/>
      <c r="CJ81" s="20">
        <f t="shared" si="189"/>
        <v>0</v>
      </c>
      <c r="CK81" s="19"/>
      <c r="CL81" s="19"/>
      <c r="CM81" s="20">
        <f t="shared" si="190"/>
        <v>0</v>
      </c>
      <c r="CN81" s="20">
        <f t="shared" si="191"/>
        <v>0</v>
      </c>
      <c r="CO81" s="20">
        <f t="shared" si="191"/>
        <v>0</v>
      </c>
      <c r="CP81" s="20">
        <f t="shared" si="192"/>
        <v>0</v>
      </c>
      <c r="CQ81" s="19"/>
      <c r="CR81" s="19"/>
      <c r="CS81" s="20">
        <f t="shared" si="193"/>
        <v>0</v>
      </c>
      <c r="CT81" s="19"/>
      <c r="CU81" s="19"/>
      <c r="CV81" s="20">
        <f t="shared" si="194"/>
        <v>0</v>
      </c>
      <c r="CW81" s="19"/>
      <c r="CX81" s="19"/>
      <c r="CY81" s="20">
        <f t="shared" si="195"/>
        <v>0</v>
      </c>
      <c r="CZ81" s="20">
        <f t="shared" si="196"/>
        <v>0</v>
      </c>
      <c r="DA81" s="20">
        <f t="shared" si="196"/>
        <v>0</v>
      </c>
      <c r="DB81" s="20">
        <f t="shared" si="197"/>
        <v>0</v>
      </c>
      <c r="DC81" s="20">
        <f t="shared" si="198"/>
        <v>0</v>
      </c>
      <c r="DD81" s="20">
        <f t="shared" si="198"/>
        <v>0</v>
      </c>
      <c r="DE81" s="20">
        <f t="shared" si="199"/>
        <v>0</v>
      </c>
      <c r="DF81" s="19"/>
      <c r="DG81" s="19"/>
      <c r="DH81" s="20">
        <f t="shared" si="200"/>
        <v>0</v>
      </c>
      <c r="DI81" s="19"/>
      <c r="DJ81" s="19"/>
      <c r="DK81" s="20">
        <f t="shared" si="201"/>
        <v>0</v>
      </c>
      <c r="DL81" s="20">
        <f t="shared" si="202"/>
        <v>0</v>
      </c>
      <c r="DM81" s="20">
        <f t="shared" si="202"/>
        <v>0</v>
      </c>
      <c r="DN81" s="20">
        <f t="shared" si="203"/>
        <v>0</v>
      </c>
      <c r="DO81" s="19"/>
      <c r="DP81" s="19"/>
      <c r="DQ81" s="20">
        <f t="shared" si="204"/>
        <v>0</v>
      </c>
      <c r="DR81" s="19"/>
      <c r="DS81" s="19"/>
      <c r="DT81" s="20">
        <f t="shared" si="205"/>
        <v>0</v>
      </c>
      <c r="DU81" s="20">
        <f t="shared" si="206"/>
        <v>0</v>
      </c>
      <c r="DV81" s="20">
        <f t="shared" si="206"/>
        <v>0</v>
      </c>
      <c r="DW81" s="20">
        <f t="shared" si="207"/>
        <v>0</v>
      </c>
      <c r="DX81" s="20">
        <f t="shared" si="208"/>
        <v>0</v>
      </c>
      <c r="DY81" s="20">
        <f t="shared" si="208"/>
        <v>0</v>
      </c>
      <c r="DZ81" s="20">
        <f t="shared" si="209"/>
        <v>0</v>
      </c>
      <c r="EA81" s="19"/>
      <c r="EB81" s="19"/>
      <c r="EC81" s="20">
        <f t="shared" si="210"/>
        <v>0</v>
      </c>
      <c r="ED81" s="19"/>
      <c r="EE81" s="19"/>
      <c r="EF81" s="20">
        <f t="shared" si="211"/>
        <v>0</v>
      </c>
      <c r="EG81" s="19"/>
      <c r="EH81" s="19"/>
      <c r="EI81" s="20">
        <f t="shared" si="212"/>
        <v>0</v>
      </c>
      <c r="EJ81" s="19"/>
      <c r="EK81" s="19"/>
      <c r="EL81" s="20">
        <f t="shared" si="213"/>
        <v>0</v>
      </c>
      <c r="EM81" s="20">
        <f t="shared" si="214"/>
        <v>0</v>
      </c>
      <c r="EN81" s="20">
        <f t="shared" si="214"/>
        <v>0</v>
      </c>
      <c r="EO81" s="20">
        <f t="shared" si="215"/>
        <v>0</v>
      </c>
      <c r="EP81" s="19"/>
      <c r="EQ81" s="19"/>
      <c r="ER81" s="20">
        <f t="shared" si="216"/>
        <v>0</v>
      </c>
      <c r="ES81" s="19"/>
      <c r="ET81" s="19"/>
      <c r="EU81" s="20">
        <f t="shared" si="217"/>
        <v>0</v>
      </c>
      <c r="EV81" s="19"/>
      <c r="EW81" s="19"/>
      <c r="EX81" s="20">
        <f t="shared" si="218"/>
        <v>0</v>
      </c>
      <c r="EY81" s="19"/>
      <c r="EZ81" s="19"/>
      <c r="FA81" s="20">
        <f t="shared" si="219"/>
        <v>0</v>
      </c>
      <c r="FB81" s="20">
        <f t="shared" si="220"/>
        <v>0</v>
      </c>
      <c r="FC81" s="20">
        <f t="shared" si="220"/>
        <v>0</v>
      </c>
      <c r="FD81" s="20">
        <f t="shared" si="221"/>
        <v>0</v>
      </c>
      <c r="FE81" s="19"/>
      <c r="FF81" s="19"/>
      <c r="FG81" s="20">
        <f t="shared" si="222"/>
        <v>0</v>
      </c>
      <c r="FH81" s="19"/>
      <c r="FI81" s="19"/>
      <c r="FJ81" s="20">
        <f t="shared" si="223"/>
        <v>0</v>
      </c>
      <c r="FK81" s="19"/>
      <c r="FL81" s="19"/>
      <c r="FM81" s="20">
        <f t="shared" si="224"/>
        <v>0</v>
      </c>
      <c r="FN81" s="20">
        <f t="shared" si="225"/>
        <v>0</v>
      </c>
      <c r="FO81" s="20">
        <f t="shared" si="225"/>
        <v>0</v>
      </c>
      <c r="FP81" s="20">
        <f t="shared" si="226"/>
        <v>0</v>
      </c>
      <c r="FQ81" s="19"/>
      <c r="FR81" s="19"/>
      <c r="FS81" s="20">
        <f t="shared" si="227"/>
        <v>0</v>
      </c>
      <c r="FT81" s="19"/>
      <c r="FU81" s="19"/>
      <c r="FV81" s="20">
        <f t="shared" si="228"/>
        <v>0</v>
      </c>
      <c r="FW81" s="19"/>
      <c r="FX81" s="19"/>
      <c r="FY81" s="20">
        <f t="shared" si="229"/>
        <v>0</v>
      </c>
      <c r="FZ81" s="20">
        <f t="shared" si="230"/>
        <v>0</v>
      </c>
      <c r="GA81" s="20">
        <f t="shared" si="230"/>
        <v>0</v>
      </c>
      <c r="GB81" s="20">
        <f t="shared" si="231"/>
        <v>0</v>
      </c>
      <c r="GC81" s="19"/>
      <c r="GD81" s="19"/>
      <c r="GE81" s="20">
        <f t="shared" si="232"/>
        <v>0</v>
      </c>
      <c r="GF81" s="19"/>
      <c r="GG81" s="19"/>
      <c r="GH81" s="20">
        <f t="shared" si="233"/>
        <v>0</v>
      </c>
      <c r="GI81" s="19"/>
      <c r="GJ81" s="19"/>
      <c r="GK81" s="20">
        <f t="shared" si="234"/>
        <v>0</v>
      </c>
      <c r="GL81" s="19"/>
      <c r="GM81" s="19"/>
      <c r="GN81" s="20">
        <f t="shared" si="235"/>
        <v>0</v>
      </c>
      <c r="GO81" s="20">
        <f t="shared" si="236"/>
        <v>0</v>
      </c>
      <c r="GP81" s="20">
        <f t="shared" si="236"/>
        <v>0</v>
      </c>
      <c r="GQ81" s="20">
        <f t="shared" si="237"/>
        <v>0</v>
      </c>
      <c r="GR81" s="19"/>
      <c r="GS81" s="19"/>
      <c r="GT81" s="20">
        <f t="shared" si="238"/>
        <v>0</v>
      </c>
      <c r="GU81" s="19"/>
      <c r="GV81" s="19"/>
      <c r="GW81" s="20">
        <f t="shared" si="239"/>
        <v>0</v>
      </c>
      <c r="GX81" s="20">
        <f t="shared" si="240"/>
        <v>0</v>
      </c>
      <c r="GY81" s="20">
        <f t="shared" si="240"/>
        <v>0</v>
      </c>
      <c r="GZ81" s="20">
        <f t="shared" si="241"/>
        <v>0</v>
      </c>
      <c r="HA81" s="19"/>
      <c r="HB81" s="19"/>
      <c r="HC81" s="20">
        <f t="shared" si="242"/>
        <v>0</v>
      </c>
      <c r="HD81" s="19"/>
      <c r="HE81" s="19"/>
      <c r="HF81" s="20">
        <f t="shared" si="243"/>
        <v>0</v>
      </c>
      <c r="HG81" s="19"/>
      <c r="HH81" s="19"/>
      <c r="HI81" s="20">
        <f t="shared" si="244"/>
        <v>0</v>
      </c>
      <c r="HJ81" s="19"/>
      <c r="HK81" s="19"/>
      <c r="HL81" s="20">
        <f t="shared" si="245"/>
        <v>0</v>
      </c>
      <c r="HM81" s="20">
        <f t="shared" si="246"/>
        <v>0</v>
      </c>
      <c r="HN81" s="20">
        <f t="shared" si="246"/>
        <v>0</v>
      </c>
      <c r="HO81" s="20">
        <f t="shared" si="247"/>
        <v>0</v>
      </c>
      <c r="HP81" s="19"/>
      <c r="HQ81" s="19"/>
      <c r="HR81" s="20">
        <f t="shared" si="248"/>
        <v>0</v>
      </c>
      <c r="HS81" s="19"/>
      <c r="HT81" s="19"/>
      <c r="HU81" s="20">
        <f t="shared" si="249"/>
        <v>0</v>
      </c>
      <c r="HV81" s="19"/>
      <c r="HW81" s="19"/>
      <c r="HX81" s="20">
        <f t="shared" si="250"/>
        <v>0</v>
      </c>
      <c r="HY81" s="19"/>
      <c r="HZ81" s="19"/>
      <c r="IA81" s="20">
        <f t="shared" si="251"/>
        <v>0</v>
      </c>
      <c r="IB81" s="20">
        <f t="shared" si="252"/>
        <v>0</v>
      </c>
      <c r="IC81" s="20">
        <f t="shared" si="252"/>
        <v>0</v>
      </c>
      <c r="ID81" s="20">
        <f t="shared" si="253"/>
        <v>0</v>
      </c>
      <c r="IE81" s="20">
        <f t="shared" si="254"/>
        <v>0</v>
      </c>
      <c r="IF81" s="20">
        <f t="shared" si="254"/>
        <v>0</v>
      </c>
      <c r="IG81" s="20">
        <f t="shared" si="255"/>
        <v>0</v>
      </c>
      <c r="IH81" s="19"/>
      <c r="II81" s="19"/>
      <c r="IJ81" s="20">
        <f t="shared" si="256"/>
        <v>0</v>
      </c>
      <c r="IK81" s="19"/>
      <c r="IL81" s="19"/>
      <c r="IM81" s="20">
        <f t="shared" si="257"/>
        <v>0</v>
      </c>
      <c r="IN81" s="19"/>
      <c r="IO81" s="19"/>
      <c r="IP81" s="20">
        <f t="shared" si="258"/>
        <v>0</v>
      </c>
      <c r="IQ81" s="20">
        <f t="shared" si="259"/>
        <v>0</v>
      </c>
      <c r="IR81" s="20">
        <f t="shared" si="259"/>
        <v>0</v>
      </c>
      <c r="IS81" s="20">
        <f t="shared" si="260"/>
        <v>0</v>
      </c>
      <c r="IT81" s="20">
        <f t="shared" si="261"/>
        <v>0</v>
      </c>
      <c r="IU81" s="20">
        <f t="shared" si="261"/>
        <v>0</v>
      </c>
      <c r="IV81" s="20">
        <f t="shared" si="262"/>
        <v>0</v>
      </c>
      <c r="IW81" s="20">
        <f>4357.5</f>
        <v>4357.5</v>
      </c>
      <c r="IX81" s="20">
        <f>3890</f>
        <v>3890</v>
      </c>
      <c r="IY81" s="20">
        <f t="shared" si="263"/>
        <v>467.5</v>
      </c>
      <c r="IZ81" s="19"/>
      <c r="JA81" s="19"/>
      <c r="JB81" s="20">
        <f t="shared" si="264"/>
        <v>0</v>
      </c>
      <c r="JC81" s="19"/>
      <c r="JD81" s="19"/>
      <c r="JE81" s="20">
        <f t="shared" si="265"/>
        <v>0</v>
      </c>
      <c r="JF81" s="20">
        <f t="shared" si="266"/>
        <v>4357.5</v>
      </c>
      <c r="JG81" s="20">
        <f t="shared" si="266"/>
        <v>3890</v>
      </c>
      <c r="JH81" s="20">
        <f t="shared" si="267"/>
        <v>467.5</v>
      </c>
      <c r="JI81" s="19"/>
      <c r="JJ81" s="19"/>
      <c r="JK81" s="20">
        <f t="shared" si="268"/>
        <v>0</v>
      </c>
      <c r="JL81" s="19"/>
      <c r="JM81" s="19"/>
      <c r="JN81" s="20">
        <f t="shared" si="269"/>
        <v>0</v>
      </c>
      <c r="JO81" s="19"/>
      <c r="JP81" s="19"/>
      <c r="JQ81" s="20">
        <f t="shared" si="270"/>
        <v>0</v>
      </c>
      <c r="JR81" s="20">
        <f t="shared" si="271"/>
        <v>0</v>
      </c>
      <c r="JS81" s="20">
        <f t="shared" si="271"/>
        <v>0</v>
      </c>
      <c r="JT81" s="20">
        <f t="shared" si="272"/>
        <v>0</v>
      </c>
      <c r="JU81" s="19"/>
      <c r="JV81" s="19"/>
      <c r="JW81" s="20">
        <f t="shared" si="273"/>
        <v>0</v>
      </c>
      <c r="JX81" s="19"/>
      <c r="JY81" s="19"/>
      <c r="JZ81" s="20">
        <f t="shared" si="274"/>
        <v>0</v>
      </c>
      <c r="KA81" s="20">
        <f t="shared" si="275"/>
        <v>0</v>
      </c>
      <c r="KB81" s="20">
        <f t="shared" si="275"/>
        <v>0</v>
      </c>
      <c r="KC81" s="20">
        <f t="shared" si="276"/>
        <v>0</v>
      </c>
      <c r="KD81" s="19"/>
      <c r="KE81" s="19"/>
      <c r="KF81" s="20">
        <f t="shared" si="277"/>
        <v>0</v>
      </c>
      <c r="KG81" s="19"/>
      <c r="KH81" s="19"/>
      <c r="KI81" s="20">
        <f t="shared" si="278"/>
        <v>0</v>
      </c>
      <c r="KJ81" s="19"/>
      <c r="KK81" s="19"/>
      <c r="KL81" s="20">
        <f t="shared" si="279"/>
        <v>0</v>
      </c>
      <c r="KM81" s="19"/>
      <c r="KN81" s="19"/>
      <c r="KO81" s="20">
        <f t="shared" si="280"/>
        <v>0</v>
      </c>
      <c r="KP81" s="19"/>
      <c r="KQ81" s="19"/>
      <c r="KR81" s="20">
        <f t="shared" si="281"/>
        <v>0</v>
      </c>
      <c r="KS81" s="20">
        <f t="shared" si="282"/>
        <v>0</v>
      </c>
      <c r="KT81" s="20">
        <f t="shared" si="282"/>
        <v>0</v>
      </c>
      <c r="KU81" s="20">
        <f t="shared" si="283"/>
        <v>0</v>
      </c>
      <c r="KV81" s="20">
        <f t="shared" si="284"/>
        <v>0</v>
      </c>
      <c r="KW81" s="20">
        <f t="shared" si="284"/>
        <v>0</v>
      </c>
      <c r="KX81" s="20">
        <f t="shared" si="285"/>
        <v>0</v>
      </c>
      <c r="KY81" s="19"/>
      <c r="KZ81" s="19"/>
      <c r="LA81" s="20">
        <f t="shared" si="286"/>
        <v>0</v>
      </c>
      <c r="LB81" s="19"/>
      <c r="LC81" s="19"/>
      <c r="LD81" s="20">
        <f t="shared" si="287"/>
        <v>0</v>
      </c>
      <c r="LE81" s="20">
        <f t="shared" si="288"/>
        <v>4357.5</v>
      </c>
      <c r="LF81" s="20">
        <f t="shared" si="288"/>
        <v>3890</v>
      </c>
      <c r="LG81" s="20">
        <f t="shared" si="289"/>
        <v>467.5</v>
      </c>
    </row>
    <row r="82" spans="1:319" x14ac:dyDescent="0.3">
      <c r="A82" s="27" t="s">
        <v>188</v>
      </c>
      <c r="B82" s="22">
        <f>(((B56)+(B75))+(B80))+(B81)</f>
        <v>0</v>
      </c>
      <c r="C82" s="22">
        <f>(((C56)+(C75))+(C80))+(C81)</f>
        <v>0</v>
      </c>
      <c r="D82" s="22">
        <f t="shared" si="158"/>
        <v>0</v>
      </c>
      <c r="E82" s="22">
        <f>(((E56)+(E75))+(E80))+(E81)</f>
        <v>0</v>
      </c>
      <c r="F82" s="22">
        <f>(((F56)+(F75))+(F80))+(F81)</f>
        <v>0</v>
      </c>
      <c r="G82" s="22">
        <f t="shared" si="159"/>
        <v>0</v>
      </c>
      <c r="H82" s="22">
        <f>(((H56)+(H75))+(H80))+(H81)</f>
        <v>0</v>
      </c>
      <c r="I82" s="22">
        <f>(((I56)+(I75))+(I80))+(I81)</f>
        <v>0</v>
      </c>
      <c r="J82" s="22">
        <f t="shared" si="160"/>
        <v>0</v>
      </c>
      <c r="K82" s="22">
        <f>(((K56)+(K75))+(K80))+(K81)</f>
        <v>0</v>
      </c>
      <c r="L82" s="22">
        <f>(((L56)+(L75))+(L80))+(L81)</f>
        <v>0</v>
      </c>
      <c r="M82" s="22">
        <f t="shared" si="161"/>
        <v>0</v>
      </c>
      <c r="N82" s="22">
        <f>(((N56)+(N75))+(N80))+(N81)</f>
        <v>0</v>
      </c>
      <c r="O82" s="22">
        <f>(((O56)+(O75))+(O80))+(O81)</f>
        <v>0</v>
      </c>
      <c r="P82" s="22">
        <f t="shared" si="162"/>
        <v>0</v>
      </c>
      <c r="Q82" s="22">
        <f>(((Q56)+(Q75))+(Q80))+(Q81)</f>
        <v>0</v>
      </c>
      <c r="R82" s="22">
        <f>(((R56)+(R75))+(R80))+(R81)</f>
        <v>0</v>
      </c>
      <c r="S82" s="22">
        <f t="shared" si="163"/>
        <v>0</v>
      </c>
      <c r="T82" s="22">
        <f>(((T56)+(T75))+(T80))+(T81)</f>
        <v>0</v>
      </c>
      <c r="U82" s="22">
        <f>(((U56)+(U75))+(U80))+(U81)</f>
        <v>0</v>
      </c>
      <c r="V82" s="22">
        <f t="shared" si="164"/>
        <v>0</v>
      </c>
      <c r="W82" s="22">
        <f>(((W56)+(W75))+(W80))+(W81)</f>
        <v>0</v>
      </c>
      <c r="X82" s="22">
        <f>(((X56)+(X75))+(X80))+(X81)</f>
        <v>0</v>
      </c>
      <c r="Y82" s="22">
        <f t="shared" si="165"/>
        <v>0</v>
      </c>
      <c r="Z82" s="22">
        <f>(((Z56)+(Z75))+(Z80))+(Z81)</f>
        <v>0</v>
      </c>
      <c r="AA82" s="22">
        <f>(((AA56)+(AA75))+(AA80))+(AA81)</f>
        <v>0</v>
      </c>
      <c r="AB82" s="22">
        <f t="shared" si="166"/>
        <v>0</v>
      </c>
      <c r="AC82" s="22">
        <f>(((AC56)+(AC75))+(AC80))+(AC81)</f>
        <v>0</v>
      </c>
      <c r="AD82" s="22">
        <f>(((AD56)+(AD75))+(AD80))+(AD81)</f>
        <v>0</v>
      </c>
      <c r="AE82" s="22">
        <f t="shared" si="167"/>
        <v>0</v>
      </c>
      <c r="AF82" s="22">
        <f>(((AF56)+(AF75))+(AF80))+(AF81)</f>
        <v>0</v>
      </c>
      <c r="AG82" s="22">
        <f>(((AG56)+(AG75))+(AG80))+(AG81)</f>
        <v>0</v>
      </c>
      <c r="AH82" s="22">
        <f t="shared" si="168"/>
        <v>0</v>
      </c>
      <c r="AI82" s="22">
        <f>(((AI56)+(AI75))+(AI80))+(AI81)</f>
        <v>0</v>
      </c>
      <c r="AJ82" s="22">
        <f>(((AJ56)+(AJ75))+(AJ80))+(AJ81)</f>
        <v>0</v>
      </c>
      <c r="AK82" s="22">
        <f t="shared" si="169"/>
        <v>0</v>
      </c>
      <c r="AL82" s="22">
        <f t="shared" si="170"/>
        <v>0</v>
      </c>
      <c r="AM82" s="22">
        <f t="shared" si="170"/>
        <v>0</v>
      </c>
      <c r="AN82" s="22">
        <f t="shared" si="171"/>
        <v>0</v>
      </c>
      <c r="AO82" s="22">
        <f>(((AO56)+(AO75))+(AO80))+(AO81)</f>
        <v>0</v>
      </c>
      <c r="AP82" s="22">
        <f>(((AP56)+(AP75))+(AP80))+(AP81)</f>
        <v>0</v>
      </c>
      <c r="AQ82" s="22">
        <f t="shared" si="172"/>
        <v>0</v>
      </c>
      <c r="AR82" s="22">
        <f>(((AR56)+(AR75))+(AR80))+(AR81)</f>
        <v>0</v>
      </c>
      <c r="AS82" s="22">
        <f>(((AS56)+(AS75))+(AS80))+(AS81)</f>
        <v>0</v>
      </c>
      <c r="AT82" s="22">
        <f t="shared" si="173"/>
        <v>0</v>
      </c>
      <c r="AU82" s="22">
        <f>(((AU56)+(AU75))+(AU80))+(AU81)</f>
        <v>0</v>
      </c>
      <c r="AV82" s="22">
        <f>(((AV56)+(AV75))+(AV80))+(AV81)</f>
        <v>0</v>
      </c>
      <c r="AW82" s="22">
        <f t="shared" si="174"/>
        <v>0</v>
      </c>
      <c r="AX82" s="22">
        <f>(((AX56)+(AX75))+(AX80))+(AX81)</f>
        <v>0</v>
      </c>
      <c r="AY82" s="22">
        <f>(((AY56)+(AY75))+(AY80))+(AY81)</f>
        <v>0</v>
      </c>
      <c r="AZ82" s="22">
        <f t="shared" si="175"/>
        <v>0</v>
      </c>
      <c r="BA82" s="22">
        <f>(((BA56)+(BA75))+(BA80))+(BA81)</f>
        <v>0</v>
      </c>
      <c r="BB82" s="22">
        <f>(((BB56)+(BB75))+(BB80))+(BB81)</f>
        <v>0</v>
      </c>
      <c r="BC82" s="22">
        <f t="shared" si="176"/>
        <v>0</v>
      </c>
      <c r="BD82" s="22">
        <f>(((BD56)+(BD75))+(BD80))+(BD81)</f>
        <v>0</v>
      </c>
      <c r="BE82" s="22">
        <f>(((BE56)+(BE75))+(BE80))+(BE81)</f>
        <v>0</v>
      </c>
      <c r="BF82" s="22">
        <f t="shared" si="177"/>
        <v>0</v>
      </c>
      <c r="BG82" s="22">
        <f t="shared" si="178"/>
        <v>0</v>
      </c>
      <c r="BH82" s="22">
        <f t="shared" si="178"/>
        <v>0</v>
      </c>
      <c r="BI82" s="22">
        <f t="shared" si="179"/>
        <v>0</v>
      </c>
      <c r="BJ82" s="22">
        <f>(((BJ56)+(BJ75))+(BJ80))+(BJ81)</f>
        <v>0</v>
      </c>
      <c r="BK82" s="22">
        <f>(((BK56)+(BK75))+(BK80))+(BK81)</f>
        <v>0</v>
      </c>
      <c r="BL82" s="22">
        <f t="shared" si="180"/>
        <v>0</v>
      </c>
      <c r="BM82" s="22">
        <f>(((BM56)+(BM75))+(BM80))+(BM81)</f>
        <v>0</v>
      </c>
      <c r="BN82" s="22">
        <f>(((BN56)+(BN75))+(BN80))+(BN81)</f>
        <v>0</v>
      </c>
      <c r="BO82" s="22">
        <f t="shared" si="181"/>
        <v>0</v>
      </c>
      <c r="BP82" s="22">
        <f>(((BP56)+(BP75))+(BP80))+(BP81)</f>
        <v>0</v>
      </c>
      <c r="BQ82" s="22">
        <f>(((BQ56)+(BQ75))+(BQ80))+(BQ81)</f>
        <v>0</v>
      </c>
      <c r="BR82" s="22">
        <f t="shared" si="182"/>
        <v>0</v>
      </c>
      <c r="BS82" s="22">
        <f>(((BS56)+(BS75))+(BS80))+(BS81)</f>
        <v>0</v>
      </c>
      <c r="BT82" s="22">
        <f>(((BT56)+(BT75))+(BT80))+(BT81)</f>
        <v>0</v>
      </c>
      <c r="BU82" s="22">
        <f t="shared" si="183"/>
        <v>0</v>
      </c>
      <c r="BV82" s="22">
        <f>(((BV56)+(BV75))+(BV80))+(BV81)</f>
        <v>0</v>
      </c>
      <c r="BW82" s="22">
        <f>(((BW56)+(BW75))+(BW80))+(BW81)</f>
        <v>0</v>
      </c>
      <c r="BX82" s="22">
        <f t="shared" si="184"/>
        <v>0</v>
      </c>
      <c r="BY82" s="22">
        <f>(((BY56)+(BY75))+(BY80))+(BY81)</f>
        <v>0</v>
      </c>
      <c r="BZ82" s="22">
        <f>(((BZ56)+(BZ75))+(BZ80))+(BZ81)</f>
        <v>0</v>
      </c>
      <c r="CA82" s="22">
        <f t="shared" si="185"/>
        <v>0</v>
      </c>
      <c r="CB82" s="22">
        <f t="shared" si="186"/>
        <v>0</v>
      </c>
      <c r="CC82" s="22">
        <f t="shared" si="186"/>
        <v>0</v>
      </c>
      <c r="CD82" s="22">
        <f t="shared" si="187"/>
        <v>0</v>
      </c>
      <c r="CE82" s="22">
        <f>(((CE56)+(CE75))+(CE80))+(CE81)</f>
        <v>0</v>
      </c>
      <c r="CF82" s="22">
        <f>(((CF56)+(CF75))+(CF80))+(CF81)</f>
        <v>0</v>
      </c>
      <c r="CG82" s="22">
        <f t="shared" si="188"/>
        <v>0</v>
      </c>
      <c r="CH82" s="22">
        <f>(((CH56)+(CH75))+(CH80))+(CH81)</f>
        <v>0</v>
      </c>
      <c r="CI82" s="22">
        <f>(((CI56)+(CI75))+(CI80))+(CI81)</f>
        <v>0</v>
      </c>
      <c r="CJ82" s="22">
        <f t="shared" si="189"/>
        <v>0</v>
      </c>
      <c r="CK82" s="22">
        <f>(((CK56)+(CK75))+(CK80))+(CK81)</f>
        <v>0</v>
      </c>
      <c r="CL82" s="22">
        <f>(((CL56)+(CL75))+(CL80))+(CL81)</f>
        <v>0</v>
      </c>
      <c r="CM82" s="22">
        <f t="shared" si="190"/>
        <v>0</v>
      </c>
      <c r="CN82" s="22">
        <f t="shared" si="191"/>
        <v>0</v>
      </c>
      <c r="CO82" s="22">
        <f t="shared" si="191"/>
        <v>0</v>
      </c>
      <c r="CP82" s="22">
        <f t="shared" si="192"/>
        <v>0</v>
      </c>
      <c r="CQ82" s="22">
        <f>(((CQ56)+(CQ75))+(CQ80))+(CQ81)</f>
        <v>0</v>
      </c>
      <c r="CR82" s="22">
        <f>(((CR56)+(CR75))+(CR80))+(CR81)</f>
        <v>0</v>
      </c>
      <c r="CS82" s="22">
        <f t="shared" si="193"/>
        <v>0</v>
      </c>
      <c r="CT82" s="22">
        <f>(((CT56)+(CT75))+(CT80))+(CT81)</f>
        <v>0</v>
      </c>
      <c r="CU82" s="22">
        <f>(((CU56)+(CU75))+(CU80))+(CU81)</f>
        <v>0</v>
      </c>
      <c r="CV82" s="22">
        <f t="shared" si="194"/>
        <v>0</v>
      </c>
      <c r="CW82" s="22">
        <f>(((CW56)+(CW75))+(CW80))+(CW81)</f>
        <v>0</v>
      </c>
      <c r="CX82" s="22">
        <f>(((CX56)+(CX75))+(CX80))+(CX81)</f>
        <v>0</v>
      </c>
      <c r="CY82" s="22">
        <f t="shared" si="195"/>
        <v>0</v>
      </c>
      <c r="CZ82" s="22">
        <f t="shared" si="196"/>
        <v>0</v>
      </c>
      <c r="DA82" s="22">
        <f t="shared" si="196"/>
        <v>0</v>
      </c>
      <c r="DB82" s="22">
        <f t="shared" si="197"/>
        <v>0</v>
      </c>
      <c r="DC82" s="22">
        <f t="shared" si="198"/>
        <v>0</v>
      </c>
      <c r="DD82" s="22">
        <f t="shared" si="198"/>
        <v>0</v>
      </c>
      <c r="DE82" s="22">
        <f t="shared" si="199"/>
        <v>0</v>
      </c>
      <c r="DF82" s="22">
        <f>(((DF56)+(DF75))+(DF80))+(DF81)</f>
        <v>0</v>
      </c>
      <c r="DG82" s="22">
        <f>(((DG56)+(DG75))+(DG80))+(DG81)</f>
        <v>0</v>
      </c>
      <c r="DH82" s="22">
        <f t="shared" si="200"/>
        <v>0</v>
      </c>
      <c r="DI82" s="22">
        <f>(((DI56)+(DI75))+(DI80))+(DI81)</f>
        <v>0</v>
      </c>
      <c r="DJ82" s="22">
        <f>(((DJ56)+(DJ75))+(DJ80))+(DJ81)</f>
        <v>0</v>
      </c>
      <c r="DK82" s="22">
        <f t="shared" si="201"/>
        <v>0</v>
      </c>
      <c r="DL82" s="22">
        <f t="shared" si="202"/>
        <v>0</v>
      </c>
      <c r="DM82" s="22">
        <f t="shared" si="202"/>
        <v>0</v>
      </c>
      <c r="DN82" s="22">
        <f t="shared" si="203"/>
        <v>0</v>
      </c>
      <c r="DO82" s="22">
        <f>(((DO56)+(DO75))+(DO80))+(DO81)</f>
        <v>0</v>
      </c>
      <c r="DP82" s="22">
        <f>(((DP56)+(DP75))+(DP80))+(DP81)</f>
        <v>0</v>
      </c>
      <c r="DQ82" s="22">
        <f t="shared" si="204"/>
        <v>0</v>
      </c>
      <c r="DR82" s="22">
        <f>(((DR56)+(DR75))+(DR80))+(DR81)</f>
        <v>0</v>
      </c>
      <c r="DS82" s="22">
        <f>(((DS56)+(DS75))+(DS80))+(DS81)</f>
        <v>0</v>
      </c>
      <c r="DT82" s="22">
        <f t="shared" si="205"/>
        <v>0</v>
      </c>
      <c r="DU82" s="22">
        <f t="shared" si="206"/>
        <v>0</v>
      </c>
      <c r="DV82" s="22">
        <f t="shared" si="206"/>
        <v>0</v>
      </c>
      <c r="DW82" s="22">
        <f t="shared" si="207"/>
        <v>0</v>
      </c>
      <c r="DX82" s="22">
        <f t="shared" si="208"/>
        <v>0</v>
      </c>
      <c r="DY82" s="22">
        <f t="shared" si="208"/>
        <v>0</v>
      </c>
      <c r="DZ82" s="22">
        <f t="shared" si="209"/>
        <v>0</v>
      </c>
      <c r="EA82" s="22">
        <f>(((EA56)+(EA75))+(EA80))+(EA81)</f>
        <v>0</v>
      </c>
      <c r="EB82" s="22">
        <f>(((EB56)+(EB75))+(EB80))+(EB81)</f>
        <v>0</v>
      </c>
      <c r="EC82" s="22">
        <f t="shared" si="210"/>
        <v>0</v>
      </c>
      <c r="ED82" s="22">
        <f>(((ED56)+(ED75))+(ED80))+(ED81)</f>
        <v>0</v>
      </c>
      <c r="EE82" s="22">
        <f>(((EE56)+(EE75))+(EE80))+(EE81)</f>
        <v>0</v>
      </c>
      <c r="EF82" s="22">
        <f t="shared" si="211"/>
        <v>0</v>
      </c>
      <c r="EG82" s="22">
        <f>(((EG56)+(EG75))+(EG80))+(EG81)</f>
        <v>0</v>
      </c>
      <c r="EH82" s="22">
        <f>(((EH56)+(EH75))+(EH80))+(EH81)</f>
        <v>0</v>
      </c>
      <c r="EI82" s="22">
        <f t="shared" si="212"/>
        <v>0</v>
      </c>
      <c r="EJ82" s="22">
        <f>(((EJ56)+(EJ75))+(EJ80))+(EJ81)</f>
        <v>0</v>
      </c>
      <c r="EK82" s="22">
        <f>(((EK56)+(EK75))+(EK80))+(EK81)</f>
        <v>0</v>
      </c>
      <c r="EL82" s="22">
        <f t="shared" si="213"/>
        <v>0</v>
      </c>
      <c r="EM82" s="22">
        <f t="shared" si="214"/>
        <v>0</v>
      </c>
      <c r="EN82" s="22">
        <f t="shared" si="214"/>
        <v>0</v>
      </c>
      <c r="EO82" s="22">
        <f t="shared" si="215"/>
        <v>0</v>
      </c>
      <c r="EP82" s="22">
        <f>(((EP56)+(EP75))+(EP80))+(EP81)</f>
        <v>0</v>
      </c>
      <c r="EQ82" s="22">
        <f>(((EQ56)+(EQ75))+(EQ80))+(EQ81)</f>
        <v>0</v>
      </c>
      <c r="ER82" s="22">
        <f t="shared" si="216"/>
        <v>0</v>
      </c>
      <c r="ES82" s="22">
        <f>(((ES56)+(ES75))+(ES80))+(ES81)</f>
        <v>0</v>
      </c>
      <c r="ET82" s="22">
        <f>(((ET56)+(ET75))+(ET80))+(ET81)</f>
        <v>0</v>
      </c>
      <c r="EU82" s="22">
        <f t="shared" si="217"/>
        <v>0</v>
      </c>
      <c r="EV82" s="22">
        <f>(((EV56)+(EV75))+(EV80))+(EV81)</f>
        <v>0</v>
      </c>
      <c r="EW82" s="22">
        <f>(((EW56)+(EW75))+(EW80))+(EW81)</f>
        <v>0</v>
      </c>
      <c r="EX82" s="22">
        <f t="shared" si="218"/>
        <v>0</v>
      </c>
      <c r="EY82" s="22">
        <f>(((EY56)+(EY75))+(EY80))+(EY81)</f>
        <v>0</v>
      </c>
      <c r="EZ82" s="22">
        <f>(((EZ56)+(EZ75))+(EZ80))+(EZ81)</f>
        <v>0</v>
      </c>
      <c r="FA82" s="22">
        <f t="shared" si="219"/>
        <v>0</v>
      </c>
      <c r="FB82" s="22">
        <f t="shared" si="220"/>
        <v>0</v>
      </c>
      <c r="FC82" s="22">
        <f t="shared" si="220"/>
        <v>0</v>
      </c>
      <c r="FD82" s="22">
        <f t="shared" si="221"/>
        <v>0</v>
      </c>
      <c r="FE82" s="22">
        <f>(((FE56)+(FE75))+(FE80))+(FE81)</f>
        <v>0</v>
      </c>
      <c r="FF82" s="22">
        <f>(((FF56)+(FF75))+(FF80))+(FF81)</f>
        <v>0</v>
      </c>
      <c r="FG82" s="22">
        <f t="shared" si="222"/>
        <v>0</v>
      </c>
      <c r="FH82" s="22">
        <f>(((FH56)+(FH75))+(FH80))+(FH81)</f>
        <v>0</v>
      </c>
      <c r="FI82" s="22">
        <f>(((FI56)+(FI75))+(FI80))+(FI81)</f>
        <v>0</v>
      </c>
      <c r="FJ82" s="22">
        <f t="shared" si="223"/>
        <v>0</v>
      </c>
      <c r="FK82" s="22">
        <f>(((FK56)+(FK75))+(FK80))+(FK81)</f>
        <v>0</v>
      </c>
      <c r="FL82" s="22">
        <f>(((FL56)+(FL75))+(FL80))+(FL81)</f>
        <v>0</v>
      </c>
      <c r="FM82" s="22">
        <f t="shared" si="224"/>
        <v>0</v>
      </c>
      <c r="FN82" s="22">
        <f t="shared" si="225"/>
        <v>0</v>
      </c>
      <c r="FO82" s="22">
        <f t="shared" si="225"/>
        <v>0</v>
      </c>
      <c r="FP82" s="22">
        <f t="shared" si="226"/>
        <v>0</v>
      </c>
      <c r="FQ82" s="22">
        <f>(((FQ56)+(FQ75))+(FQ80))+(FQ81)</f>
        <v>0</v>
      </c>
      <c r="FR82" s="22">
        <f>(((FR56)+(FR75))+(FR80))+(FR81)</f>
        <v>0</v>
      </c>
      <c r="FS82" s="22">
        <f t="shared" si="227"/>
        <v>0</v>
      </c>
      <c r="FT82" s="22">
        <f>(((FT56)+(FT75))+(FT80))+(FT81)</f>
        <v>0</v>
      </c>
      <c r="FU82" s="22">
        <f>(((FU56)+(FU75))+(FU80))+(FU81)</f>
        <v>0</v>
      </c>
      <c r="FV82" s="22">
        <f t="shared" si="228"/>
        <v>0</v>
      </c>
      <c r="FW82" s="22">
        <f>(((FW56)+(FW75))+(FW80))+(FW81)</f>
        <v>0</v>
      </c>
      <c r="FX82" s="22">
        <f>(((FX56)+(FX75))+(FX80))+(FX81)</f>
        <v>0</v>
      </c>
      <c r="FY82" s="22">
        <f t="shared" si="229"/>
        <v>0</v>
      </c>
      <c r="FZ82" s="22">
        <f t="shared" si="230"/>
        <v>0</v>
      </c>
      <c r="GA82" s="22">
        <f t="shared" si="230"/>
        <v>0</v>
      </c>
      <c r="GB82" s="22">
        <f t="shared" si="231"/>
        <v>0</v>
      </c>
      <c r="GC82" s="22">
        <f>(((GC56)+(GC75))+(GC80))+(GC81)</f>
        <v>0</v>
      </c>
      <c r="GD82" s="22">
        <f>(((GD56)+(GD75))+(GD80))+(GD81)</f>
        <v>0</v>
      </c>
      <c r="GE82" s="22">
        <f t="shared" si="232"/>
        <v>0</v>
      </c>
      <c r="GF82" s="22">
        <f>(((GF56)+(GF75))+(GF80))+(GF81)</f>
        <v>0</v>
      </c>
      <c r="GG82" s="22">
        <f>(((GG56)+(GG75))+(GG80))+(GG81)</f>
        <v>0</v>
      </c>
      <c r="GH82" s="22">
        <f t="shared" si="233"/>
        <v>0</v>
      </c>
      <c r="GI82" s="22">
        <f>(((GI56)+(GI75))+(GI80))+(GI81)</f>
        <v>0</v>
      </c>
      <c r="GJ82" s="22">
        <f>(((GJ56)+(GJ75))+(GJ80))+(GJ81)</f>
        <v>0</v>
      </c>
      <c r="GK82" s="22">
        <f t="shared" si="234"/>
        <v>0</v>
      </c>
      <c r="GL82" s="22">
        <f>(((GL56)+(GL75))+(GL80))+(GL81)</f>
        <v>0</v>
      </c>
      <c r="GM82" s="22">
        <f>(((GM56)+(GM75))+(GM80))+(GM81)</f>
        <v>0</v>
      </c>
      <c r="GN82" s="22">
        <f t="shared" si="235"/>
        <v>0</v>
      </c>
      <c r="GO82" s="22">
        <f t="shared" si="236"/>
        <v>0</v>
      </c>
      <c r="GP82" s="22">
        <f t="shared" si="236"/>
        <v>0</v>
      </c>
      <c r="GQ82" s="22">
        <f t="shared" si="237"/>
        <v>0</v>
      </c>
      <c r="GR82" s="22">
        <f>(((GR56)+(GR75))+(GR80))+(GR81)</f>
        <v>0</v>
      </c>
      <c r="GS82" s="22">
        <f>(((GS56)+(GS75))+(GS80))+(GS81)</f>
        <v>0</v>
      </c>
      <c r="GT82" s="22">
        <f t="shared" si="238"/>
        <v>0</v>
      </c>
      <c r="GU82" s="22">
        <f>(((GU56)+(GU75))+(GU80))+(GU81)</f>
        <v>0</v>
      </c>
      <c r="GV82" s="22">
        <f>(((GV56)+(GV75))+(GV80))+(GV81)</f>
        <v>0</v>
      </c>
      <c r="GW82" s="22">
        <f t="shared" si="239"/>
        <v>0</v>
      </c>
      <c r="GX82" s="22">
        <f t="shared" si="240"/>
        <v>0</v>
      </c>
      <c r="GY82" s="22">
        <f t="shared" si="240"/>
        <v>0</v>
      </c>
      <c r="GZ82" s="22">
        <f t="shared" si="241"/>
        <v>0</v>
      </c>
      <c r="HA82" s="22">
        <f>(((HA56)+(HA75))+(HA80))+(HA81)</f>
        <v>0</v>
      </c>
      <c r="HB82" s="22">
        <f>(((HB56)+(HB75))+(HB80))+(HB81)</f>
        <v>0</v>
      </c>
      <c r="HC82" s="22">
        <f t="shared" si="242"/>
        <v>0</v>
      </c>
      <c r="HD82" s="22">
        <f>(((HD56)+(HD75))+(HD80))+(HD81)</f>
        <v>0</v>
      </c>
      <c r="HE82" s="22">
        <f>(((HE56)+(HE75))+(HE80))+(HE81)</f>
        <v>0</v>
      </c>
      <c r="HF82" s="22">
        <f t="shared" si="243"/>
        <v>0</v>
      </c>
      <c r="HG82" s="22">
        <f>(((HG56)+(HG75))+(HG80))+(HG81)</f>
        <v>0</v>
      </c>
      <c r="HH82" s="22">
        <f>(((HH56)+(HH75))+(HH80))+(HH81)</f>
        <v>0</v>
      </c>
      <c r="HI82" s="22">
        <f t="shared" si="244"/>
        <v>0</v>
      </c>
      <c r="HJ82" s="22">
        <f>(((HJ56)+(HJ75))+(HJ80))+(HJ81)</f>
        <v>0</v>
      </c>
      <c r="HK82" s="22">
        <f>(((HK56)+(HK75))+(HK80))+(HK81)</f>
        <v>0</v>
      </c>
      <c r="HL82" s="22">
        <f t="shared" si="245"/>
        <v>0</v>
      </c>
      <c r="HM82" s="22">
        <f t="shared" si="246"/>
        <v>0</v>
      </c>
      <c r="HN82" s="22">
        <f t="shared" si="246"/>
        <v>0</v>
      </c>
      <c r="HO82" s="22">
        <f t="shared" si="247"/>
        <v>0</v>
      </c>
      <c r="HP82" s="22">
        <f>(((HP56)+(HP75))+(HP80))+(HP81)</f>
        <v>2164.59</v>
      </c>
      <c r="HQ82" s="22">
        <f>(((HQ56)+(HQ75))+(HQ80))+(HQ81)</f>
        <v>4000</v>
      </c>
      <c r="HR82" s="22">
        <f t="shared" si="248"/>
        <v>-1835.4099999999999</v>
      </c>
      <c r="HS82" s="22">
        <f>(((HS56)+(HS75))+(HS80))+(HS81)</f>
        <v>0</v>
      </c>
      <c r="HT82" s="22">
        <f>(((HT56)+(HT75))+(HT80))+(HT81)</f>
        <v>0</v>
      </c>
      <c r="HU82" s="22">
        <f t="shared" si="249"/>
        <v>0</v>
      </c>
      <c r="HV82" s="22">
        <f>(((HV56)+(HV75))+(HV80))+(HV81)</f>
        <v>0</v>
      </c>
      <c r="HW82" s="22">
        <f>(((HW56)+(HW75))+(HW80))+(HW81)</f>
        <v>0</v>
      </c>
      <c r="HX82" s="22">
        <f t="shared" si="250"/>
        <v>0</v>
      </c>
      <c r="HY82" s="22">
        <f>(((HY56)+(HY75))+(HY80))+(HY81)</f>
        <v>0</v>
      </c>
      <c r="HZ82" s="22">
        <f>(((HZ56)+(HZ75))+(HZ80))+(HZ81)</f>
        <v>0</v>
      </c>
      <c r="IA82" s="22">
        <f t="shared" si="251"/>
        <v>0</v>
      </c>
      <c r="IB82" s="22">
        <f t="shared" si="252"/>
        <v>0</v>
      </c>
      <c r="IC82" s="22">
        <f t="shared" si="252"/>
        <v>0</v>
      </c>
      <c r="ID82" s="22">
        <f t="shared" si="253"/>
        <v>0</v>
      </c>
      <c r="IE82" s="22">
        <f t="shared" si="254"/>
        <v>2164.59</v>
      </c>
      <c r="IF82" s="22">
        <f t="shared" si="254"/>
        <v>4000</v>
      </c>
      <c r="IG82" s="22">
        <f t="shared" si="255"/>
        <v>-1835.4099999999999</v>
      </c>
      <c r="IH82" s="22">
        <f>(((IH56)+(IH75))+(IH80))+(IH81)</f>
        <v>0</v>
      </c>
      <c r="II82" s="22">
        <f>(((II56)+(II75))+(II80))+(II81)</f>
        <v>0</v>
      </c>
      <c r="IJ82" s="22">
        <f t="shared" si="256"/>
        <v>0</v>
      </c>
      <c r="IK82" s="22">
        <f>(((IK56)+(IK75))+(IK80))+(IK81)</f>
        <v>0</v>
      </c>
      <c r="IL82" s="22">
        <f>(((IL56)+(IL75))+(IL80))+(IL81)</f>
        <v>0</v>
      </c>
      <c r="IM82" s="22">
        <f t="shared" si="257"/>
        <v>0</v>
      </c>
      <c r="IN82" s="22">
        <f>(((IN56)+(IN75))+(IN80))+(IN81)</f>
        <v>0</v>
      </c>
      <c r="IO82" s="22">
        <f>(((IO56)+(IO75))+(IO80))+(IO81)</f>
        <v>0</v>
      </c>
      <c r="IP82" s="22">
        <f t="shared" si="258"/>
        <v>0</v>
      </c>
      <c r="IQ82" s="22">
        <f t="shared" si="259"/>
        <v>0</v>
      </c>
      <c r="IR82" s="22">
        <f t="shared" si="259"/>
        <v>0</v>
      </c>
      <c r="IS82" s="22">
        <f t="shared" si="260"/>
        <v>0</v>
      </c>
      <c r="IT82" s="22">
        <f t="shared" si="261"/>
        <v>2164.59</v>
      </c>
      <c r="IU82" s="22">
        <f t="shared" si="261"/>
        <v>4000</v>
      </c>
      <c r="IV82" s="22">
        <f t="shared" si="262"/>
        <v>-1835.4099999999999</v>
      </c>
      <c r="IW82" s="22">
        <f>(((IW56)+(IW75))+(IW80))+(IW81)</f>
        <v>10721.8</v>
      </c>
      <c r="IX82" s="22">
        <f>(((IX56)+(IX75))+(IX80))+(IX81)</f>
        <v>11266</v>
      </c>
      <c r="IY82" s="22">
        <f t="shared" si="263"/>
        <v>-544.20000000000073</v>
      </c>
      <c r="IZ82" s="22">
        <f>(((IZ56)+(IZ75))+(IZ80))+(IZ81)</f>
        <v>0</v>
      </c>
      <c r="JA82" s="22">
        <f>(((JA56)+(JA75))+(JA80))+(JA81)</f>
        <v>0</v>
      </c>
      <c r="JB82" s="22">
        <f t="shared" si="264"/>
        <v>0</v>
      </c>
      <c r="JC82" s="22">
        <f>(((JC56)+(JC75))+(JC80))+(JC81)</f>
        <v>0</v>
      </c>
      <c r="JD82" s="22">
        <f>(((JD56)+(JD75))+(JD80))+(JD81)</f>
        <v>0</v>
      </c>
      <c r="JE82" s="22">
        <f t="shared" si="265"/>
        <v>0</v>
      </c>
      <c r="JF82" s="22">
        <f t="shared" si="266"/>
        <v>10721.8</v>
      </c>
      <c r="JG82" s="22">
        <f t="shared" si="266"/>
        <v>11266</v>
      </c>
      <c r="JH82" s="22">
        <f t="shared" si="267"/>
        <v>-544.20000000000073</v>
      </c>
      <c r="JI82" s="22">
        <f>(((JI56)+(JI75))+(JI80))+(JI81)</f>
        <v>0</v>
      </c>
      <c r="JJ82" s="22">
        <f>(((JJ56)+(JJ75))+(JJ80))+(JJ81)</f>
        <v>0</v>
      </c>
      <c r="JK82" s="22">
        <f t="shared" si="268"/>
        <v>0</v>
      </c>
      <c r="JL82" s="22">
        <f>(((JL56)+(JL75))+(JL80))+(JL81)</f>
        <v>0</v>
      </c>
      <c r="JM82" s="22">
        <f>(((JM56)+(JM75))+(JM80))+(JM81)</f>
        <v>0</v>
      </c>
      <c r="JN82" s="22">
        <f t="shared" si="269"/>
        <v>0</v>
      </c>
      <c r="JO82" s="22">
        <f>(((JO56)+(JO75))+(JO80))+(JO81)</f>
        <v>0</v>
      </c>
      <c r="JP82" s="22">
        <f>(((JP56)+(JP75))+(JP80))+(JP81)</f>
        <v>0</v>
      </c>
      <c r="JQ82" s="22">
        <f t="shared" si="270"/>
        <v>0</v>
      </c>
      <c r="JR82" s="22">
        <f t="shared" si="271"/>
        <v>0</v>
      </c>
      <c r="JS82" s="22">
        <f t="shared" si="271"/>
        <v>0</v>
      </c>
      <c r="JT82" s="22">
        <f t="shared" si="272"/>
        <v>0</v>
      </c>
      <c r="JU82" s="22">
        <f>(((JU56)+(JU75))+(JU80))+(JU81)</f>
        <v>0</v>
      </c>
      <c r="JV82" s="22">
        <f>(((JV56)+(JV75))+(JV80))+(JV81)</f>
        <v>0</v>
      </c>
      <c r="JW82" s="22">
        <f t="shared" si="273"/>
        <v>0</v>
      </c>
      <c r="JX82" s="22">
        <f>(((JX56)+(JX75))+(JX80))+(JX81)</f>
        <v>0</v>
      </c>
      <c r="JY82" s="22">
        <f>(((JY56)+(JY75))+(JY80))+(JY81)</f>
        <v>0</v>
      </c>
      <c r="JZ82" s="22">
        <f t="shared" si="274"/>
        <v>0</v>
      </c>
      <c r="KA82" s="22">
        <f t="shared" si="275"/>
        <v>0</v>
      </c>
      <c r="KB82" s="22">
        <f t="shared" si="275"/>
        <v>0</v>
      </c>
      <c r="KC82" s="22">
        <f t="shared" si="276"/>
        <v>0</v>
      </c>
      <c r="KD82" s="22">
        <f>(((KD56)+(KD75))+(KD80))+(KD81)</f>
        <v>0</v>
      </c>
      <c r="KE82" s="22">
        <f>(((KE56)+(KE75))+(KE80))+(KE81)</f>
        <v>0</v>
      </c>
      <c r="KF82" s="22">
        <f t="shared" si="277"/>
        <v>0</v>
      </c>
      <c r="KG82" s="22">
        <f>(((KG56)+(KG75))+(KG80))+(KG81)</f>
        <v>0</v>
      </c>
      <c r="KH82" s="22">
        <f>(((KH56)+(KH75))+(KH80))+(KH81)</f>
        <v>0</v>
      </c>
      <c r="KI82" s="22">
        <f t="shared" si="278"/>
        <v>0</v>
      </c>
      <c r="KJ82" s="22">
        <f>(((KJ56)+(KJ75))+(KJ80))+(KJ81)</f>
        <v>0</v>
      </c>
      <c r="KK82" s="22">
        <f>(((KK56)+(KK75))+(KK80))+(KK81)</f>
        <v>0</v>
      </c>
      <c r="KL82" s="22">
        <f t="shared" si="279"/>
        <v>0</v>
      </c>
      <c r="KM82" s="22">
        <f>(((KM56)+(KM75))+(KM80))+(KM81)</f>
        <v>0</v>
      </c>
      <c r="KN82" s="22">
        <f>(((KN56)+(KN75))+(KN80))+(KN81)</f>
        <v>0</v>
      </c>
      <c r="KO82" s="22">
        <f t="shared" si="280"/>
        <v>0</v>
      </c>
      <c r="KP82" s="22">
        <f>(((KP56)+(KP75))+(KP80))+(KP81)</f>
        <v>0</v>
      </c>
      <c r="KQ82" s="22">
        <f>(((KQ56)+(KQ75))+(KQ80))+(KQ81)</f>
        <v>0</v>
      </c>
      <c r="KR82" s="22">
        <f t="shared" si="281"/>
        <v>0</v>
      </c>
      <c r="KS82" s="22">
        <f t="shared" si="282"/>
        <v>0</v>
      </c>
      <c r="KT82" s="22">
        <f t="shared" si="282"/>
        <v>0</v>
      </c>
      <c r="KU82" s="22">
        <f t="shared" si="283"/>
        <v>0</v>
      </c>
      <c r="KV82" s="22">
        <f t="shared" si="284"/>
        <v>0</v>
      </c>
      <c r="KW82" s="22">
        <f t="shared" si="284"/>
        <v>0</v>
      </c>
      <c r="KX82" s="22">
        <f t="shared" si="285"/>
        <v>0</v>
      </c>
      <c r="KY82" s="22">
        <f>(((KY56)+(KY75))+(KY80))+(KY81)</f>
        <v>0</v>
      </c>
      <c r="KZ82" s="22">
        <f>(((KZ56)+(KZ75))+(KZ80))+(KZ81)</f>
        <v>0</v>
      </c>
      <c r="LA82" s="22">
        <f t="shared" si="286"/>
        <v>0</v>
      </c>
      <c r="LB82" s="22">
        <f>(((LB56)+(LB75))+(LB80))+(LB81)</f>
        <v>0</v>
      </c>
      <c r="LC82" s="22">
        <f>(((LC56)+(LC75))+(LC80))+(LC81)</f>
        <v>0</v>
      </c>
      <c r="LD82" s="22">
        <f t="shared" si="287"/>
        <v>0</v>
      </c>
      <c r="LE82" s="22">
        <f t="shared" si="288"/>
        <v>12886.39</v>
      </c>
      <c r="LF82" s="22">
        <f t="shared" si="288"/>
        <v>15266</v>
      </c>
      <c r="LG82" s="22">
        <f t="shared" si="289"/>
        <v>-2379.6100000000006</v>
      </c>
    </row>
    <row r="83" spans="1:319" x14ac:dyDescent="0.3">
      <c r="A83" s="27" t="s">
        <v>189</v>
      </c>
      <c r="B83" s="19"/>
      <c r="C83" s="19"/>
      <c r="D83" s="20">
        <f t="shared" si="158"/>
        <v>0</v>
      </c>
      <c r="E83" s="19"/>
      <c r="F83" s="19"/>
      <c r="G83" s="20">
        <f t="shared" si="159"/>
        <v>0</v>
      </c>
      <c r="H83" s="19"/>
      <c r="I83" s="19"/>
      <c r="J83" s="20">
        <f t="shared" si="160"/>
        <v>0</v>
      </c>
      <c r="K83" s="19"/>
      <c r="L83" s="19"/>
      <c r="M83" s="20">
        <f t="shared" si="161"/>
        <v>0</v>
      </c>
      <c r="N83" s="19"/>
      <c r="O83" s="19"/>
      <c r="P83" s="20">
        <f t="shared" si="162"/>
        <v>0</v>
      </c>
      <c r="Q83" s="19"/>
      <c r="R83" s="19"/>
      <c r="S83" s="20">
        <f t="shared" si="163"/>
        <v>0</v>
      </c>
      <c r="T83" s="19"/>
      <c r="U83" s="19"/>
      <c r="V83" s="20">
        <f t="shared" si="164"/>
        <v>0</v>
      </c>
      <c r="W83" s="19"/>
      <c r="X83" s="19"/>
      <c r="Y83" s="20">
        <f t="shared" si="165"/>
        <v>0</v>
      </c>
      <c r="Z83" s="19"/>
      <c r="AA83" s="19"/>
      <c r="AB83" s="20">
        <f t="shared" si="166"/>
        <v>0</v>
      </c>
      <c r="AC83" s="19"/>
      <c r="AD83" s="19"/>
      <c r="AE83" s="20">
        <f t="shared" si="167"/>
        <v>0</v>
      </c>
      <c r="AF83" s="19"/>
      <c r="AG83" s="19"/>
      <c r="AH83" s="20">
        <f t="shared" si="168"/>
        <v>0</v>
      </c>
      <c r="AI83" s="19"/>
      <c r="AJ83" s="19"/>
      <c r="AK83" s="20">
        <f t="shared" si="169"/>
        <v>0</v>
      </c>
      <c r="AL83" s="20">
        <f t="shared" si="170"/>
        <v>0</v>
      </c>
      <c r="AM83" s="20">
        <f t="shared" si="170"/>
        <v>0</v>
      </c>
      <c r="AN83" s="20">
        <f t="shared" si="171"/>
        <v>0</v>
      </c>
      <c r="AO83" s="19"/>
      <c r="AP83" s="19"/>
      <c r="AQ83" s="20">
        <f t="shared" si="172"/>
        <v>0</v>
      </c>
      <c r="AR83" s="19"/>
      <c r="AS83" s="19"/>
      <c r="AT83" s="20">
        <f t="shared" si="173"/>
        <v>0</v>
      </c>
      <c r="AU83" s="19"/>
      <c r="AV83" s="19"/>
      <c r="AW83" s="20">
        <f t="shared" si="174"/>
        <v>0</v>
      </c>
      <c r="AX83" s="19"/>
      <c r="AY83" s="19"/>
      <c r="AZ83" s="20">
        <f t="shared" si="175"/>
        <v>0</v>
      </c>
      <c r="BA83" s="19"/>
      <c r="BB83" s="19"/>
      <c r="BC83" s="20">
        <f t="shared" si="176"/>
        <v>0</v>
      </c>
      <c r="BD83" s="19"/>
      <c r="BE83" s="19"/>
      <c r="BF83" s="20">
        <f t="shared" si="177"/>
        <v>0</v>
      </c>
      <c r="BG83" s="20">
        <f t="shared" si="178"/>
        <v>0</v>
      </c>
      <c r="BH83" s="20">
        <f t="shared" si="178"/>
        <v>0</v>
      </c>
      <c r="BI83" s="20">
        <f t="shared" si="179"/>
        <v>0</v>
      </c>
      <c r="BJ83" s="19"/>
      <c r="BK83" s="19"/>
      <c r="BL83" s="20">
        <f t="shared" si="180"/>
        <v>0</v>
      </c>
      <c r="BM83" s="19"/>
      <c r="BN83" s="19"/>
      <c r="BO83" s="20">
        <f t="shared" si="181"/>
        <v>0</v>
      </c>
      <c r="BP83" s="19"/>
      <c r="BQ83" s="19"/>
      <c r="BR83" s="20">
        <f t="shared" si="182"/>
        <v>0</v>
      </c>
      <c r="BS83" s="19"/>
      <c r="BT83" s="19"/>
      <c r="BU83" s="20">
        <f t="shared" si="183"/>
        <v>0</v>
      </c>
      <c r="BV83" s="19"/>
      <c r="BW83" s="19"/>
      <c r="BX83" s="20">
        <f t="shared" si="184"/>
        <v>0</v>
      </c>
      <c r="BY83" s="19"/>
      <c r="BZ83" s="19"/>
      <c r="CA83" s="20">
        <f t="shared" si="185"/>
        <v>0</v>
      </c>
      <c r="CB83" s="20">
        <f t="shared" si="186"/>
        <v>0</v>
      </c>
      <c r="CC83" s="20">
        <f t="shared" si="186"/>
        <v>0</v>
      </c>
      <c r="CD83" s="20">
        <f t="shared" si="187"/>
        <v>0</v>
      </c>
      <c r="CE83" s="19"/>
      <c r="CF83" s="19"/>
      <c r="CG83" s="20">
        <f t="shared" si="188"/>
        <v>0</v>
      </c>
      <c r="CH83" s="19"/>
      <c r="CI83" s="19"/>
      <c r="CJ83" s="20">
        <f t="shared" si="189"/>
        <v>0</v>
      </c>
      <c r="CK83" s="19"/>
      <c r="CL83" s="19"/>
      <c r="CM83" s="20">
        <f t="shared" si="190"/>
        <v>0</v>
      </c>
      <c r="CN83" s="20">
        <f t="shared" si="191"/>
        <v>0</v>
      </c>
      <c r="CO83" s="20">
        <f t="shared" si="191"/>
        <v>0</v>
      </c>
      <c r="CP83" s="20">
        <f t="shared" si="192"/>
        <v>0</v>
      </c>
      <c r="CQ83" s="19"/>
      <c r="CR83" s="19"/>
      <c r="CS83" s="20">
        <f t="shared" si="193"/>
        <v>0</v>
      </c>
      <c r="CT83" s="19"/>
      <c r="CU83" s="19"/>
      <c r="CV83" s="20">
        <f t="shared" si="194"/>
        <v>0</v>
      </c>
      <c r="CW83" s="19"/>
      <c r="CX83" s="19"/>
      <c r="CY83" s="20">
        <f t="shared" si="195"/>
        <v>0</v>
      </c>
      <c r="CZ83" s="20">
        <f t="shared" si="196"/>
        <v>0</v>
      </c>
      <c r="DA83" s="20">
        <f t="shared" si="196"/>
        <v>0</v>
      </c>
      <c r="DB83" s="20">
        <f t="shared" si="197"/>
        <v>0</v>
      </c>
      <c r="DC83" s="20">
        <f t="shared" si="198"/>
        <v>0</v>
      </c>
      <c r="DD83" s="20">
        <f t="shared" si="198"/>
        <v>0</v>
      </c>
      <c r="DE83" s="20">
        <f t="shared" si="199"/>
        <v>0</v>
      </c>
      <c r="DF83" s="19"/>
      <c r="DG83" s="19"/>
      <c r="DH83" s="20">
        <f t="shared" si="200"/>
        <v>0</v>
      </c>
      <c r="DI83" s="19"/>
      <c r="DJ83" s="19"/>
      <c r="DK83" s="20">
        <f t="shared" si="201"/>
        <v>0</v>
      </c>
      <c r="DL83" s="20">
        <f t="shared" si="202"/>
        <v>0</v>
      </c>
      <c r="DM83" s="20">
        <f t="shared" si="202"/>
        <v>0</v>
      </c>
      <c r="DN83" s="20">
        <f t="shared" si="203"/>
        <v>0</v>
      </c>
      <c r="DO83" s="19"/>
      <c r="DP83" s="19"/>
      <c r="DQ83" s="20">
        <f t="shared" si="204"/>
        <v>0</v>
      </c>
      <c r="DR83" s="19"/>
      <c r="DS83" s="19"/>
      <c r="DT83" s="20">
        <f t="shared" si="205"/>
        <v>0</v>
      </c>
      <c r="DU83" s="20">
        <f t="shared" si="206"/>
        <v>0</v>
      </c>
      <c r="DV83" s="20">
        <f t="shared" si="206"/>
        <v>0</v>
      </c>
      <c r="DW83" s="20">
        <f t="shared" si="207"/>
        <v>0</v>
      </c>
      <c r="DX83" s="20">
        <f t="shared" si="208"/>
        <v>0</v>
      </c>
      <c r="DY83" s="20">
        <f t="shared" si="208"/>
        <v>0</v>
      </c>
      <c r="DZ83" s="20">
        <f t="shared" si="209"/>
        <v>0</v>
      </c>
      <c r="EA83" s="19"/>
      <c r="EB83" s="19"/>
      <c r="EC83" s="20">
        <f t="shared" si="210"/>
        <v>0</v>
      </c>
      <c r="ED83" s="19"/>
      <c r="EE83" s="19"/>
      <c r="EF83" s="20">
        <f t="shared" si="211"/>
        <v>0</v>
      </c>
      <c r="EG83" s="19"/>
      <c r="EH83" s="19"/>
      <c r="EI83" s="20">
        <f t="shared" si="212"/>
        <v>0</v>
      </c>
      <c r="EJ83" s="19"/>
      <c r="EK83" s="19"/>
      <c r="EL83" s="20">
        <f t="shared" si="213"/>
        <v>0</v>
      </c>
      <c r="EM83" s="20">
        <f t="shared" si="214"/>
        <v>0</v>
      </c>
      <c r="EN83" s="20">
        <f t="shared" si="214"/>
        <v>0</v>
      </c>
      <c r="EO83" s="20">
        <f t="shared" si="215"/>
        <v>0</v>
      </c>
      <c r="EP83" s="19"/>
      <c r="EQ83" s="19"/>
      <c r="ER83" s="20">
        <f t="shared" si="216"/>
        <v>0</v>
      </c>
      <c r="ES83" s="19"/>
      <c r="ET83" s="19"/>
      <c r="EU83" s="20">
        <f t="shared" si="217"/>
        <v>0</v>
      </c>
      <c r="EV83" s="19"/>
      <c r="EW83" s="19"/>
      <c r="EX83" s="20">
        <f t="shared" si="218"/>
        <v>0</v>
      </c>
      <c r="EY83" s="19"/>
      <c r="EZ83" s="19"/>
      <c r="FA83" s="20">
        <f t="shared" si="219"/>
        <v>0</v>
      </c>
      <c r="FB83" s="20">
        <f t="shared" si="220"/>
        <v>0</v>
      </c>
      <c r="FC83" s="20">
        <f t="shared" si="220"/>
        <v>0</v>
      </c>
      <c r="FD83" s="20">
        <f t="shared" si="221"/>
        <v>0</v>
      </c>
      <c r="FE83" s="19"/>
      <c r="FF83" s="19"/>
      <c r="FG83" s="20">
        <f t="shared" si="222"/>
        <v>0</v>
      </c>
      <c r="FH83" s="19"/>
      <c r="FI83" s="19"/>
      <c r="FJ83" s="20">
        <f t="shared" si="223"/>
        <v>0</v>
      </c>
      <c r="FK83" s="19"/>
      <c r="FL83" s="19"/>
      <c r="FM83" s="20">
        <f t="shared" si="224"/>
        <v>0</v>
      </c>
      <c r="FN83" s="20">
        <f t="shared" si="225"/>
        <v>0</v>
      </c>
      <c r="FO83" s="20">
        <f t="shared" si="225"/>
        <v>0</v>
      </c>
      <c r="FP83" s="20">
        <f t="shared" si="226"/>
        <v>0</v>
      </c>
      <c r="FQ83" s="19"/>
      <c r="FR83" s="19"/>
      <c r="FS83" s="20">
        <f t="shared" si="227"/>
        <v>0</v>
      </c>
      <c r="FT83" s="19"/>
      <c r="FU83" s="19"/>
      <c r="FV83" s="20">
        <f t="shared" si="228"/>
        <v>0</v>
      </c>
      <c r="FW83" s="19"/>
      <c r="FX83" s="19"/>
      <c r="FY83" s="20">
        <f t="shared" si="229"/>
        <v>0</v>
      </c>
      <c r="FZ83" s="20">
        <f t="shared" si="230"/>
        <v>0</v>
      </c>
      <c r="GA83" s="20">
        <f t="shared" si="230"/>
        <v>0</v>
      </c>
      <c r="GB83" s="20">
        <f t="shared" si="231"/>
        <v>0</v>
      </c>
      <c r="GC83" s="19"/>
      <c r="GD83" s="19"/>
      <c r="GE83" s="20">
        <f t="shared" si="232"/>
        <v>0</v>
      </c>
      <c r="GF83" s="19"/>
      <c r="GG83" s="19"/>
      <c r="GH83" s="20">
        <f t="shared" si="233"/>
        <v>0</v>
      </c>
      <c r="GI83" s="19"/>
      <c r="GJ83" s="19"/>
      <c r="GK83" s="20">
        <f t="shared" si="234"/>
        <v>0</v>
      </c>
      <c r="GL83" s="19"/>
      <c r="GM83" s="19"/>
      <c r="GN83" s="20">
        <f t="shared" si="235"/>
        <v>0</v>
      </c>
      <c r="GO83" s="20">
        <f t="shared" si="236"/>
        <v>0</v>
      </c>
      <c r="GP83" s="20">
        <f t="shared" si="236"/>
        <v>0</v>
      </c>
      <c r="GQ83" s="20">
        <f t="shared" si="237"/>
        <v>0</v>
      </c>
      <c r="GR83" s="19"/>
      <c r="GS83" s="19"/>
      <c r="GT83" s="20">
        <f t="shared" si="238"/>
        <v>0</v>
      </c>
      <c r="GU83" s="19"/>
      <c r="GV83" s="19"/>
      <c r="GW83" s="20">
        <f t="shared" si="239"/>
        <v>0</v>
      </c>
      <c r="GX83" s="20">
        <f t="shared" si="240"/>
        <v>0</v>
      </c>
      <c r="GY83" s="20">
        <f t="shared" si="240"/>
        <v>0</v>
      </c>
      <c r="GZ83" s="20">
        <f t="shared" si="241"/>
        <v>0</v>
      </c>
      <c r="HA83" s="19"/>
      <c r="HB83" s="19"/>
      <c r="HC83" s="20">
        <f t="shared" si="242"/>
        <v>0</v>
      </c>
      <c r="HD83" s="19"/>
      <c r="HE83" s="19"/>
      <c r="HF83" s="20">
        <f t="shared" si="243"/>
        <v>0</v>
      </c>
      <c r="HG83" s="19"/>
      <c r="HH83" s="19"/>
      <c r="HI83" s="20">
        <f t="shared" si="244"/>
        <v>0</v>
      </c>
      <c r="HJ83" s="19"/>
      <c r="HK83" s="19"/>
      <c r="HL83" s="20">
        <f t="shared" si="245"/>
        <v>0</v>
      </c>
      <c r="HM83" s="20">
        <f t="shared" si="246"/>
        <v>0</v>
      </c>
      <c r="HN83" s="20">
        <f t="shared" si="246"/>
        <v>0</v>
      </c>
      <c r="HO83" s="20">
        <f t="shared" si="247"/>
        <v>0</v>
      </c>
      <c r="HP83" s="19"/>
      <c r="HQ83" s="19"/>
      <c r="HR83" s="20">
        <f t="shared" si="248"/>
        <v>0</v>
      </c>
      <c r="HS83" s="19"/>
      <c r="HT83" s="19"/>
      <c r="HU83" s="20">
        <f t="shared" si="249"/>
        <v>0</v>
      </c>
      <c r="HV83" s="19"/>
      <c r="HW83" s="19"/>
      <c r="HX83" s="20">
        <f t="shared" si="250"/>
        <v>0</v>
      </c>
      <c r="HY83" s="19"/>
      <c r="HZ83" s="19"/>
      <c r="IA83" s="20">
        <f t="shared" si="251"/>
        <v>0</v>
      </c>
      <c r="IB83" s="20">
        <f t="shared" si="252"/>
        <v>0</v>
      </c>
      <c r="IC83" s="20">
        <f t="shared" si="252"/>
        <v>0</v>
      </c>
      <c r="ID83" s="20">
        <f t="shared" si="253"/>
        <v>0</v>
      </c>
      <c r="IE83" s="20">
        <f t="shared" si="254"/>
        <v>0</v>
      </c>
      <c r="IF83" s="20">
        <f t="shared" si="254"/>
        <v>0</v>
      </c>
      <c r="IG83" s="20">
        <f t="shared" si="255"/>
        <v>0</v>
      </c>
      <c r="IH83" s="19"/>
      <c r="II83" s="19"/>
      <c r="IJ83" s="20">
        <f t="shared" si="256"/>
        <v>0</v>
      </c>
      <c r="IK83" s="19"/>
      <c r="IL83" s="19"/>
      <c r="IM83" s="20">
        <f t="shared" si="257"/>
        <v>0</v>
      </c>
      <c r="IN83" s="19"/>
      <c r="IO83" s="19"/>
      <c r="IP83" s="20">
        <f t="shared" si="258"/>
        <v>0</v>
      </c>
      <c r="IQ83" s="20">
        <f t="shared" si="259"/>
        <v>0</v>
      </c>
      <c r="IR83" s="20">
        <f t="shared" si="259"/>
        <v>0</v>
      </c>
      <c r="IS83" s="20">
        <f t="shared" si="260"/>
        <v>0</v>
      </c>
      <c r="IT83" s="20">
        <f t="shared" si="261"/>
        <v>0</v>
      </c>
      <c r="IU83" s="20">
        <f t="shared" si="261"/>
        <v>0</v>
      </c>
      <c r="IV83" s="20">
        <f t="shared" si="262"/>
        <v>0</v>
      </c>
      <c r="IW83" s="19"/>
      <c r="IX83" s="19"/>
      <c r="IY83" s="20">
        <f t="shared" si="263"/>
        <v>0</v>
      </c>
      <c r="IZ83" s="19"/>
      <c r="JA83" s="19"/>
      <c r="JB83" s="20">
        <f t="shared" si="264"/>
        <v>0</v>
      </c>
      <c r="JC83" s="19"/>
      <c r="JD83" s="19"/>
      <c r="JE83" s="20">
        <f t="shared" si="265"/>
        <v>0</v>
      </c>
      <c r="JF83" s="20">
        <f t="shared" si="266"/>
        <v>0</v>
      </c>
      <c r="JG83" s="20">
        <f t="shared" si="266"/>
        <v>0</v>
      </c>
      <c r="JH83" s="20">
        <f t="shared" si="267"/>
        <v>0</v>
      </c>
      <c r="JI83" s="19"/>
      <c r="JJ83" s="19"/>
      <c r="JK83" s="20">
        <f t="shared" si="268"/>
        <v>0</v>
      </c>
      <c r="JL83" s="19"/>
      <c r="JM83" s="19"/>
      <c r="JN83" s="20">
        <f t="shared" si="269"/>
        <v>0</v>
      </c>
      <c r="JO83" s="19"/>
      <c r="JP83" s="19"/>
      <c r="JQ83" s="20">
        <f t="shared" si="270"/>
        <v>0</v>
      </c>
      <c r="JR83" s="20">
        <f t="shared" si="271"/>
        <v>0</v>
      </c>
      <c r="JS83" s="20">
        <f t="shared" si="271"/>
        <v>0</v>
      </c>
      <c r="JT83" s="20">
        <f t="shared" si="272"/>
        <v>0</v>
      </c>
      <c r="JU83" s="19"/>
      <c r="JV83" s="19"/>
      <c r="JW83" s="20">
        <f t="shared" si="273"/>
        <v>0</v>
      </c>
      <c r="JX83" s="19"/>
      <c r="JY83" s="19"/>
      <c r="JZ83" s="20">
        <f t="shared" si="274"/>
        <v>0</v>
      </c>
      <c r="KA83" s="20">
        <f t="shared" si="275"/>
        <v>0</v>
      </c>
      <c r="KB83" s="20">
        <f t="shared" si="275"/>
        <v>0</v>
      </c>
      <c r="KC83" s="20">
        <f t="shared" si="276"/>
        <v>0</v>
      </c>
      <c r="KD83" s="19"/>
      <c r="KE83" s="19"/>
      <c r="KF83" s="20">
        <f t="shared" si="277"/>
        <v>0</v>
      </c>
      <c r="KG83" s="19"/>
      <c r="KH83" s="19"/>
      <c r="KI83" s="20">
        <f t="shared" si="278"/>
        <v>0</v>
      </c>
      <c r="KJ83" s="19"/>
      <c r="KK83" s="19"/>
      <c r="KL83" s="20">
        <f t="shared" si="279"/>
        <v>0</v>
      </c>
      <c r="KM83" s="19"/>
      <c r="KN83" s="19"/>
      <c r="KO83" s="20">
        <f t="shared" si="280"/>
        <v>0</v>
      </c>
      <c r="KP83" s="19"/>
      <c r="KQ83" s="19"/>
      <c r="KR83" s="20">
        <f t="shared" si="281"/>
        <v>0</v>
      </c>
      <c r="KS83" s="20">
        <f t="shared" si="282"/>
        <v>0</v>
      </c>
      <c r="KT83" s="20">
        <f t="shared" si="282"/>
        <v>0</v>
      </c>
      <c r="KU83" s="20">
        <f t="shared" si="283"/>
        <v>0</v>
      </c>
      <c r="KV83" s="20">
        <f t="shared" si="284"/>
        <v>0</v>
      </c>
      <c r="KW83" s="20">
        <f t="shared" si="284"/>
        <v>0</v>
      </c>
      <c r="KX83" s="20">
        <f t="shared" si="285"/>
        <v>0</v>
      </c>
      <c r="KY83" s="19"/>
      <c r="KZ83" s="19"/>
      <c r="LA83" s="20">
        <f t="shared" si="286"/>
        <v>0</v>
      </c>
      <c r="LB83" s="19"/>
      <c r="LC83" s="19"/>
      <c r="LD83" s="20">
        <f t="shared" si="287"/>
        <v>0</v>
      </c>
      <c r="LE83" s="20">
        <f t="shared" si="288"/>
        <v>0</v>
      </c>
      <c r="LF83" s="20">
        <f t="shared" si="288"/>
        <v>0</v>
      </c>
      <c r="LG83" s="20">
        <f t="shared" si="289"/>
        <v>0</v>
      </c>
    </row>
    <row r="84" spans="1:319" x14ac:dyDescent="0.3">
      <c r="A84" s="27" t="s">
        <v>190</v>
      </c>
      <c r="B84" s="19"/>
      <c r="C84" s="19"/>
      <c r="D84" s="20">
        <f t="shared" si="158"/>
        <v>0</v>
      </c>
      <c r="E84" s="19"/>
      <c r="F84" s="19"/>
      <c r="G84" s="20">
        <f t="shared" si="159"/>
        <v>0</v>
      </c>
      <c r="H84" s="19"/>
      <c r="I84" s="19"/>
      <c r="J84" s="20">
        <f t="shared" si="160"/>
        <v>0</v>
      </c>
      <c r="K84" s="19"/>
      <c r="L84" s="19"/>
      <c r="M84" s="20">
        <f t="shared" si="161"/>
        <v>0</v>
      </c>
      <c r="N84" s="19"/>
      <c r="O84" s="19"/>
      <c r="P84" s="20">
        <f t="shared" si="162"/>
        <v>0</v>
      </c>
      <c r="Q84" s="19"/>
      <c r="R84" s="19"/>
      <c r="S84" s="20">
        <f t="shared" si="163"/>
        <v>0</v>
      </c>
      <c r="T84" s="19"/>
      <c r="U84" s="19"/>
      <c r="V84" s="20">
        <f t="shared" si="164"/>
        <v>0</v>
      </c>
      <c r="W84" s="19"/>
      <c r="X84" s="19"/>
      <c r="Y84" s="20">
        <f t="shared" si="165"/>
        <v>0</v>
      </c>
      <c r="Z84" s="19"/>
      <c r="AA84" s="19"/>
      <c r="AB84" s="20">
        <f t="shared" si="166"/>
        <v>0</v>
      </c>
      <c r="AC84" s="19"/>
      <c r="AD84" s="19"/>
      <c r="AE84" s="20">
        <f t="shared" si="167"/>
        <v>0</v>
      </c>
      <c r="AF84" s="19"/>
      <c r="AG84" s="19"/>
      <c r="AH84" s="20">
        <f t="shared" si="168"/>
        <v>0</v>
      </c>
      <c r="AI84" s="19"/>
      <c r="AJ84" s="19"/>
      <c r="AK84" s="20">
        <f t="shared" si="169"/>
        <v>0</v>
      </c>
      <c r="AL84" s="20">
        <f t="shared" si="170"/>
        <v>0</v>
      </c>
      <c r="AM84" s="20">
        <f t="shared" si="170"/>
        <v>0</v>
      </c>
      <c r="AN84" s="20">
        <f t="shared" si="171"/>
        <v>0</v>
      </c>
      <c r="AO84" s="19"/>
      <c r="AP84" s="19"/>
      <c r="AQ84" s="20">
        <f t="shared" si="172"/>
        <v>0</v>
      </c>
      <c r="AR84" s="19"/>
      <c r="AS84" s="19"/>
      <c r="AT84" s="20">
        <f t="shared" si="173"/>
        <v>0</v>
      </c>
      <c r="AU84" s="19"/>
      <c r="AV84" s="19"/>
      <c r="AW84" s="20">
        <f t="shared" si="174"/>
        <v>0</v>
      </c>
      <c r="AX84" s="19"/>
      <c r="AY84" s="19"/>
      <c r="AZ84" s="20">
        <f t="shared" si="175"/>
        <v>0</v>
      </c>
      <c r="BA84" s="19"/>
      <c r="BB84" s="19"/>
      <c r="BC84" s="20">
        <f t="shared" si="176"/>
        <v>0</v>
      </c>
      <c r="BD84" s="19"/>
      <c r="BE84" s="19"/>
      <c r="BF84" s="20">
        <f t="shared" si="177"/>
        <v>0</v>
      </c>
      <c r="BG84" s="20">
        <f t="shared" si="178"/>
        <v>0</v>
      </c>
      <c r="BH84" s="20">
        <f t="shared" si="178"/>
        <v>0</v>
      </c>
      <c r="BI84" s="20">
        <f t="shared" si="179"/>
        <v>0</v>
      </c>
      <c r="BJ84" s="19"/>
      <c r="BK84" s="19"/>
      <c r="BL84" s="20">
        <f t="shared" si="180"/>
        <v>0</v>
      </c>
      <c r="BM84" s="19"/>
      <c r="BN84" s="19"/>
      <c r="BO84" s="20">
        <f t="shared" si="181"/>
        <v>0</v>
      </c>
      <c r="BP84" s="19"/>
      <c r="BQ84" s="19"/>
      <c r="BR84" s="20">
        <f t="shared" si="182"/>
        <v>0</v>
      </c>
      <c r="BS84" s="19"/>
      <c r="BT84" s="19"/>
      <c r="BU84" s="20">
        <f t="shared" si="183"/>
        <v>0</v>
      </c>
      <c r="BV84" s="19"/>
      <c r="BW84" s="19"/>
      <c r="BX84" s="20">
        <f t="shared" si="184"/>
        <v>0</v>
      </c>
      <c r="BY84" s="19"/>
      <c r="BZ84" s="19"/>
      <c r="CA84" s="20">
        <f t="shared" si="185"/>
        <v>0</v>
      </c>
      <c r="CB84" s="20">
        <f t="shared" si="186"/>
        <v>0</v>
      </c>
      <c r="CC84" s="20">
        <f t="shared" si="186"/>
        <v>0</v>
      </c>
      <c r="CD84" s="20">
        <f t="shared" si="187"/>
        <v>0</v>
      </c>
      <c r="CE84" s="19"/>
      <c r="CF84" s="19"/>
      <c r="CG84" s="20">
        <f t="shared" si="188"/>
        <v>0</v>
      </c>
      <c r="CH84" s="19"/>
      <c r="CI84" s="19"/>
      <c r="CJ84" s="20">
        <f t="shared" si="189"/>
        <v>0</v>
      </c>
      <c r="CK84" s="19"/>
      <c r="CL84" s="19"/>
      <c r="CM84" s="20">
        <f t="shared" si="190"/>
        <v>0</v>
      </c>
      <c r="CN84" s="20">
        <f t="shared" si="191"/>
        <v>0</v>
      </c>
      <c r="CO84" s="20">
        <f t="shared" si="191"/>
        <v>0</v>
      </c>
      <c r="CP84" s="20">
        <f t="shared" si="192"/>
        <v>0</v>
      </c>
      <c r="CQ84" s="19"/>
      <c r="CR84" s="19"/>
      <c r="CS84" s="20">
        <f t="shared" si="193"/>
        <v>0</v>
      </c>
      <c r="CT84" s="19"/>
      <c r="CU84" s="19"/>
      <c r="CV84" s="20">
        <f t="shared" si="194"/>
        <v>0</v>
      </c>
      <c r="CW84" s="19"/>
      <c r="CX84" s="19"/>
      <c r="CY84" s="20">
        <f t="shared" si="195"/>
        <v>0</v>
      </c>
      <c r="CZ84" s="20">
        <f t="shared" si="196"/>
        <v>0</v>
      </c>
      <c r="DA84" s="20">
        <f t="shared" si="196"/>
        <v>0</v>
      </c>
      <c r="DB84" s="20">
        <f t="shared" si="197"/>
        <v>0</v>
      </c>
      <c r="DC84" s="20">
        <f t="shared" si="198"/>
        <v>0</v>
      </c>
      <c r="DD84" s="20">
        <f t="shared" si="198"/>
        <v>0</v>
      </c>
      <c r="DE84" s="20">
        <f t="shared" si="199"/>
        <v>0</v>
      </c>
      <c r="DF84" s="19"/>
      <c r="DG84" s="19"/>
      <c r="DH84" s="20">
        <f t="shared" si="200"/>
        <v>0</v>
      </c>
      <c r="DI84" s="19"/>
      <c r="DJ84" s="19"/>
      <c r="DK84" s="20">
        <f t="shared" si="201"/>
        <v>0</v>
      </c>
      <c r="DL84" s="20">
        <f t="shared" si="202"/>
        <v>0</v>
      </c>
      <c r="DM84" s="20">
        <f t="shared" si="202"/>
        <v>0</v>
      </c>
      <c r="DN84" s="20">
        <f t="shared" si="203"/>
        <v>0</v>
      </c>
      <c r="DO84" s="19"/>
      <c r="DP84" s="19"/>
      <c r="DQ84" s="20">
        <f t="shared" si="204"/>
        <v>0</v>
      </c>
      <c r="DR84" s="19"/>
      <c r="DS84" s="19"/>
      <c r="DT84" s="20">
        <f t="shared" si="205"/>
        <v>0</v>
      </c>
      <c r="DU84" s="20">
        <f t="shared" si="206"/>
        <v>0</v>
      </c>
      <c r="DV84" s="20">
        <f t="shared" si="206"/>
        <v>0</v>
      </c>
      <c r="DW84" s="20">
        <f t="shared" si="207"/>
        <v>0</v>
      </c>
      <c r="DX84" s="20">
        <f t="shared" si="208"/>
        <v>0</v>
      </c>
      <c r="DY84" s="20">
        <f t="shared" si="208"/>
        <v>0</v>
      </c>
      <c r="DZ84" s="20">
        <f t="shared" si="209"/>
        <v>0</v>
      </c>
      <c r="EA84" s="19"/>
      <c r="EB84" s="19"/>
      <c r="EC84" s="20">
        <f t="shared" si="210"/>
        <v>0</v>
      </c>
      <c r="ED84" s="19"/>
      <c r="EE84" s="19"/>
      <c r="EF84" s="20">
        <f t="shared" si="211"/>
        <v>0</v>
      </c>
      <c r="EG84" s="19"/>
      <c r="EH84" s="19"/>
      <c r="EI84" s="20">
        <f t="shared" si="212"/>
        <v>0</v>
      </c>
      <c r="EJ84" s="19"/>
      <c r="EK84" s="19"/>
      <c r="EL84" s="20">
        <f t="shared" si="213"/>
        <v>0</v>
      </c>
      <c r="EM84" s="20">
        <f t="shared" si="214"/>
        <v>0</v>
      </c>
      <c r="EN84" s="20">
        <f t="shared" si="214"/>
        <v>0</v>
      </c>
      <c r="EO84" s="20">
        <f t="shared" si="215"/>
        <v>0</v>
      </c>
      <c r="EP84" s="19"/>
      <c r="EQ84" s="19"/>
      <c r="ER84" s="20">
        <f t="shared" si="216"/>
        <v>0</v>
      </c>
      <c r="ES84" s="19"/>
      <c r="ET84" s="19"/>
      <c r="EU84" s="20">
        <f t="shared" si="217"/>
        <v>0</v>
      </c>
      <c r="EV84" s="19"/>
      <c r="EW84" s="19"/>
      <c r="EX84" s="20">
        <f t="shared" si="218"/>
        <v>0</v>
      </c>
      <c r="EY84" s="19"/>
      <c r="EZ84" s="19"/>
      <c r="FA84" s="20">
        <f t="shared" si="219"/>
        <v>0</v>
      </c>
      <c r="FB84" s="20">
        <f t="shared" si="220"/>
        <v>0</v>
      </c>
      <c r="FC84" s="20">
        <f t="shared" si="220"/>
        <v>0</v>
      </c>
      <c r="FD84" s="20">
        <f t="shared" si="221"/>
        <v>0</v>
      </c>
      <c r="FE84" s="19"/>
      <c r="FF84" s="19"/>
      <c r="FG84" s="20">
        <f t="shared" si="222"/>
        <v>0</v>
      </c>
      <c r="FH84" s="19"/>
      <c r="FI84" s="19"/>
      <c r="FJ84" s="20">
        <f t="shared" si="223"/>
        <v>0</v>
      </c>
      <c r="FK84" s="19"/>
      <c r="FL84" s="19"/>
      <c r="FM84" s="20">
        <f t="shared" si="224"/>
        <v>0</v>
      </c>
      <c r="FN84" s="20">
        <f t="shared" si="225"/>
        <v>0</v>
      </c>
      <c r="FO84" s="20">
        <f t="shared" si="225"/>
        <v>0</v>
      </c>
      <c r="FP84" s="20">
        <f t="shared" si="226"/>
        <v>0</v>
      </c>
      <c r="FQ84" s="19"/>
      <c r="FR84" s="19"/>
      <c r="FS84" s="20">
        <f t="shared" si="227"/>
        <v>0</v>
      </c>
      <c r="FT84" s="19"/>
      <c r="FU84" s="19"/>
      <c r="FV84" s="20">
        <f t="shared" si="228"/>
        <v>0</v>
      </c>
      <c r="FW84" s="19"/>
      <c r="FX84" s="19"/>
      <c r="FY84" s="20">
        <f t="shared" si="229"/>
        <v>0</v>
      </c>
      <c r="FZ84" s="20">
        <f t="shared" si="230"/>
        <v>0</v>
      </c>
      <c r="GA84" s="20">
        <f t="shared" si="230"/>
        <v>0</v>
      </c>
      <c r="GB84" s="20">
        <f t="shared" si="231"/>
        <v>0</v>
      </c>
      <c r="GC84" s="19"/>
      <c r="GD84" s="19"/>
      <c r="GE84" s="20">
        <f t="shared" si="232"/>
        <v>0</v>
      </c>
      <c r="GF84" s="19"/>
      <c r="GG84" s="19"/>
      <c r="GH84" s="20">
        <f t="shared" si="233"/>
        <v>0</v>
      </c>
      <c r="GI84" s="19"/>
      <c r="GJ84" s="19"/>
      <c r="GK84" s="20">
        <f t="shared" si="234"/>
        <v>0</v>
      </c>
      <c r="GL84" s="19"/>
      <c r="GM84" s="19"/>
      <c r="GN84" s="20">
        <f t="shared" si="235"/>
        <v>0</v>
      </c>
      <c r="GO84" s="20">
        <f t="shared" si="236"/>
        <v>0</v>
      </c>
      <c r="GP84" s="20">
        <f t="shared" si="236"/>
        <v>0</v>
      </c>
      <c r="GQ84" s="20">
        <f t="shared" si="237"/>
        <v>0</v>
      </c>
      <c r="GR84" s="19"/>
      <c r="GS84" s="19"/>
      <c r="GT84" s="20">
        <f t="shared" si="238"/>
        <v>0</v>
      </c>
      <c r="GU84" s="19"/>
      <c r="GV84" s="19"/>
      <c r="GW84" s="20">
        <f t="shared" si="239"/>
        <v>0</v>
      </c>
      <c r="GX84" s="20">
        <f t="shared" si="240"/>
        <v>0</v>
      </c>
      <c r="GY84" s="20">
        <f t="shared" si="240"/>
        <v>0</v>
      </c>
      <c r="GZ84" s="20">
        <f t="shared" si="241"/>
        <v>0</v>
      </c>
      <c r="HA84" s="19"/>
      <c r="HB84" s="19"/>
      <c r="HC84" s="20">
        <f t="shared" si="242"/>
        <v>0</v>
      </c>
      <c r="HD84" s="19"/>
      <c r="HE84" s="19"/>
      <c r="HF84" s="20">
        <f t="shared" si="243"/>
        <v>0</v>
      </c>
      <c r="HG84" s="19"/>
      <c r="HH84" s="19"/>
      <c r="HI84" s="20">
        <f t="shared" si="244"/>
        <v>0</v>
      </c>
      <c r="HJ84" s="19"/>
      <c r="HK84" s="19"/>
      <c r="HL84" s="20">
        <f t="shared" si="245"/>
        <v>0</v>
      </c>
      <c r="HM84" s="20">
        <f t="shared" si="246"/>
        <v>0</v>
      </c>
      <c r="HN84" s="20">
        <f t="shared" si="246"/>
        <v>0</v>
      </c>
      <c r="HO84" s="20">
        <f t="shared" si="247"/>
        <v>0</v>
      </c>
      <c r="HP84" s="19"/>
      <c r="HQ84" s="19"/>
      <c r="HR84" s="20">
        <f t="shared" si="248"/>
        <v>0</v>
      </c>
      <c r="HS84" s="19"/>
      <c r="HT84" s="19"/>
      <c r="HU84" s="20">
        <f t="shared" si="249"/>
        <v>0</v>
      </c>
      <c r="HV84" s="19"/>
      <c r="HW84" s="19"/>
      <c r="HX84" s="20">
        <f t="shared" si="250"/>
        <v>0</v>
      </c>
      <c r="HY84" s="19"/>
      <c r="HZ84" s="19"/>
      <c r="IA84" s="20">
        <f t="shared" si="251"/>
        <v>0</v>
      </c>
      <c r="IB84" s="20">
        <f t="shared" si="252"/>
        <v>0</v>
      </c>
      <c r="IC84" s="20">
        <f t="shared" si="252"/>
        <v>0</v>
      </c>
      <c r="ID84" s="20">
        <f t="shared" si="253"/>
        <v>0</v>
      </c>
      <c r="IE84" s="20">
        <f t="shared" si="254"/>
        <v>0</v>
      </c>
      <c r="IF84" s="20">
        <f t="shared" si="254"/>
        <v>0</v>
      </c>
      <c r="IG84" s="20">
        <f t="shared" si="255"/>
        <v>0</v>
      </c>
      <c r="IH84" s="19"/>
      <c r="II84" s="19"/>
      <c r="IJ84" s="20">
        <f t="shared" si="256"/>
        <v>0</v>
      </c>
      <c r="IK84" s="19"/>
      <c r="IL84" s="19"/>
      <c r="IM84" s="20">
        <f t="shared" si="257"/>
        <v>0</v>
      </c>
      <c r="IN84" s="19"/>
      <c r="IO84" s="19"/>
      <c r="IP84" s="20">
        <f t="shared" si="258"/>
        <v>0</v>
      </c>
      <c r="IQ84" s="20">
        <f t="shared" si="259"/>
        <v>0</v>
      </c>
      <c r="IR84" s="20">
        <f t="shared" si="259"/>
        <v>0</v>
      </c>
      <c r="IS84" s="20">
        <f t="shared" si="260"/>
        <v>0</v>
      </c>
      <c r="IT84" s="20">
        <f t="shared" si="261"/>
        <v>0</v>
      </c>
      <c r="IU84" s="20">
        <f t="shared" si="261"/>
        <v>0</v>
      </c>
      <c r="IV84" s="20">
        <f t="shared" si="262"/>
        <v>0</v>
      </c>
      <c r="IW84" s="19"/>
      <c r="IX84" s="19"/>
      <c r="IY84" s="20">
        <f t="shared" si="263"/>
        <v>0</v>
      </c>
      <c r="IZ84" s="19"/>
      <c r="JA84" s="19"/>
      <c r="JB84" s="20">
        <f t="shared" si="264"/>
        <v>0</v>
      </c>
      <c r="JC84" s="19"/>
      <c r="JD84" s="19"/>
      <c r="JE84" s="20">
        <f t="shared" si="265"/>
        <v>0</v>
      </c>
      <c r="JF84" s="20">
        <f t="shared" si="266"/>
        <v>0</v>
      </c>
      <c r="JG84" s="20">
        <f t="shared" si="266"/>
        <v>0</v>
      </c>
      <c r="JH84" s="20">
        <f t="shared" si="267"/>
        <v>0</v>
      </c>
      <c r="JI84" s="19"/>
      <c r="JJ84" s="19"/>
      <c r="JK84" s="20">
        <f t="shared" si="268"/>
        <v>0</v>
      </c>
      <c r="JL84" s="19"/>
      <c r="JM84" s="19"/>
      <c r="JN84" s="20">
        <f t="shared" si="269"/>
        <v>0</v>
      </c>
      <c r="JO84" s="19"/>
      <c r="JP84" s="19"/>
      <c r="JQ84" s="20">
        <f t="shared" si="270"/>
        <v>0</v>
      </c>
      <c r="JR84" s="20">
        <f t="shared" si="271"/>
        <v>0</v>
      </c>
      <c r="JS84" s="20">
        <f t="shared" si="271"/>
        <v>0</v>
      </c>
      <c r="JT84" s="20">
        <f t="shared" si="272"/>
        <v>0</v>
      </c>
      <c r="JU84" s="19"/>
      <c r="JV84" s="20">
        <f>0</f>
        <v>0</v>
      </c>
      <c r="JW84" s="20">
        <f t="shared" si="273"/>
        <v>0</v>
      </c>
      <c r="JX84" s="19"/>
      <c r="JY84" s="19"/>
      <c r="JZ84" s="20">
        <f t="shared" si="274"/>
        <v>0</v>
      </c>
      <c r="KA84" s="20">
        <f t="shared" si="275"/>
        <v>0</v>
      </c>
      <c r="KB84" s="20">
        <f t="shared" si="275"/>
        <v>0</v>
      </c>
      <c r="KC84" s="20">
        <f t="shared" si="276"/>
        <v>0</v>
      </c>
      <c r="KD84" s="19"/>
      <c r="KE84" s="20">
        <f>0</f>
        <v>0</v>
      </c>
      <c r="KF84" s="20">
        <f t="shared" si="277"/>
        <v>0</v>
      </c>
      <c r="KG84" s="19"/>
      <c r="KH84" s="19"/>
      <c r="KI84" s="20">
        <f t="shared" si="278"/>
        <v>0</v>
      </c>
      <c r="KJ84" s="19"/>
      <c r="KK84" s="19"/>
      <c r="KL84" s="20">
        <f t="shared" si="279"/>
        <v>0</v>
      </c>
      <c r="KM84" s="19"/>
      <c r="KN84" s="19"/>
      <c r="KO84" s="20">
        <f t="shared" si="280"/>
        <v>0</v>
      </c>
      <c r="KP84" s="19"/>
      <c r="KQ84" s="19"/>
      <c r="KR84" s="20">
        <f t="shared" si="281"/>
        <v>0</v>
      </c>
      <c r="KS84" s="20">
        <f t="shared" si="282"/>
        <v>0</v>
      </c>
      <c r="KT84" s="20">
        <f t="shared" si="282"/>
        <v>0</v>
      </c>
      <c r="KU84" s="20">
        <f t="shared" si="283"/>
        <v>0</v>
      </c>
      <c r="KV84" s="20">
        <f t="shared" si="284"/>
        <v>0</v>
      </c>
      <c r="KW84" s="20">
        <f t="shared" si="284"/>
        <v>0</v>
      </c>
      <c r="KX84" s="20">
        <f t="shared" si="285"/>
        <v>0</v>
      </c>
      <c r="KY84" s="19"/>
      <c r="KZ84" s="19"/>
      <c r="LA84" s="20">
        <f t="shared" si="286"/>
        <v>0</v>
      </c>
      <c r="LB84" s="19"/>
      <c r="LC84" s="19"/>
      <c r="LD84" s="20">
        <f t="shared" si="287"/>
        <v>0</v>
      </c>
      <c r="LE84" s="20">
        <f t="shared" si="288"/>
        <v>0</v>
      </c>
      <c r="LF84" s="20">
        <f t="shared" si="288"/>
        <v>0</v>
      </c>
      <c r="LG84" s="20">
        <f t="shared" si="289"/>
        <v>0</v>
      </c>
    </row>
    <row r="85" spans="1:319" x14ac:dyDescent="0.3">
      <c r="A85" s="27" t="s">
        <v>191</v>
      </c>
      <c r="B85" s="19"/>
      <c r="C85" s="19"/>
      <c r="D85" s="20">
        <f t="shared" si="158"/>
        <v>0</v>
      </c>
      <c r="E85" s="19"/>
      <c r="F85" s="19"/>
      <c r="G85" s="20">
        <f t="shared" si="159"/>
        <v>0</v>
      </c>
      <c r="H85" s="19"/>
      <c r="I85" s="19"/>
      <c r="J85" s="20">
        <f t="shared" si="160"/>
        <v>0</v>
      </c>
      <c r="K85" s="19"/>
      <c r="L85" s="19"/>
      <c r="M85" s="20">
        <f t="shared" si="161"/>
        <v>0</v>
      </c>
      <c r="N85" s="19"/>
      <c r="O85" s="19"/>
      <c r="P85" s="20">
        <f t="shared" si="162"/>
        <v>0</v>
      </c>
      <c r="Q85" s="19"/>
      <c r="R85" s="19"/>
      <c r="S85" s="20">
        <f t="shared" si="163"/>
        <v>0</v>
      </c>
      <c r="T85" s="19"/>
      <c r="U85" s="19"/>
      <c r="V85" s="20">
        <f t="shared" si="164"/>
        <v>0</v>
      </c>
      <c r="W85" s="19"/>
      <c r="X85" s="19"/>
      <c r="Y85" s="20">
        <f t="shared" si="165"/>
        <v>0</v>
      </c>
      <c r="Z85" s="19"/>
      <c r="AA85" s="19"/>
      <c r="AB85" s="20">
        <f t="shared" si="166"/>
        <v>0</v>
      </c>
      <c r="AC85" s="19"/>
      <c r="AD85" s="19"/>
      <c r="AE85" s="20">
        <f t="shared" si="167"/>
        <v>0</v>
      </c>
      <c r="AF85" s="19"/>
      <c r="AG85" s="19"/>
      <c r="AH85" s="20">
        <f t="shared" si="168"/>
        <v>0</v>
      </c>
      <c r="AI85" s="19"/>
      <c r="AJ85" s="19"/>
      <c r="AK85" s="20">
        <f t="shared" si="169"/>
        <v>0</v>
      </c>
      <c r="AL85" s="20">
        <f t="shared" si="170"/>
        <v>0</v>
      </c>
      <c r="AM85" s="20">
        <f t="shared" si="170"/>
        <v>0</v>
      </c>
      <c r="AN85" s="20">
        <f t="shared" si="171"/>
        <v>0</v>
      </c>
      <c r="AO85" s="19"/>
      <c r="AP85" s="19"/>
      <c r="AQ85" s="20">
        <f t="shared" si="172"/>
        <v>0</v>
      </c>
      <c r="AR85" s="19"/>
      <c r="AS85" s="19"/>
      <c r="AT85" s="20">
        <f t="shared" si="173"/>
        <v>0</v>
      </c>
      <c r="AU85" s="19"/>
      <c r="AV85" s="19"/>
      <c r="AW85" s="20">
        <f t="shared" si="174"/>
        <v>0</v>
      </c>
      <c r="AX85" s="19"/>
      <c r="AY85" s="19"/>
      <c r="AZ85" s="20">
        <f t="shared" si="175"/>
        <v>0</v>
      </c>
      <c r="BA85" s="19"/>
      <c r="BB85" s="19"/>
      <c r="BC85" s="20">
        <f t="shared" si="176"/>
        <v>0</v>
      </c>
      <c r="BD85" s="19"/>
      <c r="BE85" s="19"/>
      <c r="BF85" s="20">
        <f t="shared" si="177"/>
        <v>0</v>
      </c>
      <c r="BG85" s="20">
        <f t="shared" si="178"/>
        <v>0</v>
      </c>
      <c r="BH85" s="20">
        <f t="shared" si="178"/>
        <v>0</v>
      </c>
      <c r="BI85" s="20">
        <f t="shared" si="179"/>
        <v>0</v>
      </c>
      <c r="BJ85" s="19"/>
      <c r="BK85" s="19"/>
      <c r="BL85" s="20">
        <f t="shared" si="180"/>
        <v>0</v>
      </c>
      <c r="BM85" s="19"/>
      <c r="BN85" s="19"/>
      <c r="BO85" s="20">
        <f t="shared" si="181"/>
        <v>0</v>
      </c>
      <c r="BP85" s="19"/>
      <c r="BQ85" s="19"/>
      <c r="BR85" s="20">
        <f t="shared" si="182"/>
        <v>0</v>
      </c>
      <c r="BS85" s="19"/>
      <c r="BT85" s="19"/>
      <c r="BU85" s="20">
        <f t="shared" si="183"/>
        <v>0</v>
      </c>
      <c r="BV85" s="19"/>
      <c r="BW85" s="19"/>
      <c r="BX85" s="20">
        <f t="shared" si="184"/>
        <v>0</v>
      </c>
      <c r="BY85" s="19"/>
      <c r="BZ85" s="19"/>
      <c r="CA85" s="20">
        <f t="shared" si="185"/>
        <v>0</v>
      </c>
      <c r="CB85" s="20">
        <f t="shared" si="186"/>
        <v>0</v>
      </c>
      <c r="CC85" s="20">
        <f t="shared" si="186"/>
        <v>0</v>
      </c>
      <c r="CD85" s="20">
        <f t="shared" si="187"/>
        <v>0</v>
      </c>
      <c r="CE85" s="19"/>
      <c r="CF85" s="19"/>
      <c r="CG85" s="20">
        <f t="shared" si="188"/>
        <v>0</v>
      </c>
      <c r="CH85" s="19"/>
      <c r="CI85" s="19"/>
      <c r="CJ85" s="20">
        <f t="shared" si="189"/>
        <v>0</v>
      </c>
      <c r="CK85" s="19"/>
      <c r="CL85" s="19"/>
      <c r="CM85" s="20">
        <f t="shared" si="190"/>
        <v>0</v>
      </c>
      <c r="CN85" s="20">
        <f t="shared" si="191"/>
        <v>0</v>
      </c>
      <c r="CO85" s="20">
        <f t="shared" si="191"/>
        <v>0</v>
      </c>
      <c r="CP85" s="20">
        <f t="shared" si="192"/>
        <v>0</v>
      </c>
      <c r="CQ85" s="19"/>
      <c r="CR85" s="19"/>
      <c r="CS85" s="20">
        <f t="shared" si="193"/>
        <v>0</v>
      </c>
      <c r="CT85" s="19"/>
      <c r="CU85" s="19"/>
      <c r="CV85" s="20">
        <f t="shared" si="194"/>
        <v>0</v>
      </c>
      <c r="CW85" s="19"/>
      <c r="CX85" s="19"/>
      <c r="CY85" s="20">
        <f t="shared" si="195"/>
        <v>0</v>
      </c>
      <c r="CZ85" s="20">
        <f t="shared" si="196"/>
        <v>0</v>
      </c>
      <c r="DA85" s="20">
        <f t="shared" si="196"/>
        <v>0</v>
      </c>
      <c r="DB85" s="20">
        <f t="shared" si="197"/>
        <v>0</v>
      </c>
      <c r="DC85" s="20">
        <f t="shared" si="198"/>
        <v>0</v>
      </c>
      <c r="DD85" s="20">
        <f t="shared" si="198"/>
        <v>0</v>
      </c>
      <c r="DE85" s="20">
        <f t="shared" si="199"/>
        <v>0</v>
      </c>
      <c r="DF85" s="19"/>
      <c r="DG85" s="19"/>
      <c r="DH85" s="20">
        <f t="shared" si="200"/>
        <v>0</v>
      </c>
      <c r="DI85" s="19"/>
      <c r="DJ85" s="19"/>
      <c r="DK85" s="20">
        <f t="shared" si="201"/>
        <v>0</v>
      </c>
      <c r="DL85" s="20">
        <f t="shared" si="202"/>
        <v>0</v>
      </c>
      <c r="DM85" s="20">
        <f t="shared" si="202"/>
        <v>0</v>
      </c>
      <c r="DN85" s="20">
        <f t="shared" si="203"/>
        <v>0</v>
      </c>
      <c r="DO85" s="19"/>
      <c r="DP85" s="19"/>
      <c r="DQ85" s="20">
        <f t="shared" si="204"/>
        <v>0</v>
      </c>
      <c r="DR85" s="19"/>
      <c r="DS85" s="19"/>
      <c r="DT85" s="20">
        <f t="shared" si="205"/>
        <v>0</v>
      </c>
      <c r="DU85" s="20">
        <f t="shared" si="206"/>
        <v>0</v>
      </c>
      <c r="DV85" s="20">
        <f t="shared" si="206"/>
        <v>0</v>
      </c>
      <c r="DW85" s="20">
        <f t="shared" si="207"/>
        <v>0</v>
      </c>
      <c r="DX85" s="20">
        <f t="shared" si="208"/>
        <v>0</v>
      </c>
      <c r="DY85" s="20">
        <f t="shared" si="208"/>
        <v>0</v>
      </c>
      <c r="DZ85" s="20">
        <f t="shared" si="209"/>
        <v>0</v>
      </c>
      <c r="EA85" s="19"/>
      <c r="EB85" s="19"/>
      <c r="EC85" s="20">
        <f t="shared" si="210"/>
        <v>0</v>
      </c>
      <c r="ED85" s="19"/>
      <c r="EE85" s="19"/>
      <c r="EF85" s="20">
        <f t="shared" si="211"/>
        <v>0</v>
      </c>
      <c r="EG85" s="19"/>
      <c r="EH85" s="19"/>
      <c r="EI85" s="20">
        <f t="shared" si="212"/>
        <v>0</v>
      </c>
      <c r="EJ85" s="19"/>
      <c r="EK85" s="19"/>
      <c r="EL85" s="20">
        <f t="shared" si="213"/>
        <v>0</v>
      </c>
      <c r="EM85" s="20">
        <f t="shared" si="214"/>
        <v>0</v>
      </c>
      <c r="EN85" s="20">
        <f t="shared" si="214"/>
        <v>0</v>
      </c>
      <c r="EO85" s="20">
        <f t="shared" si="215"/>
        <v>0</v>
      </c>
      <c r="EP85" s="19"/>
      <c r="EQ85" s="19"/>
      <c r="ER85" s="20">
        <f t="shared" si="216"/>
        <v>0</v>
      </c>
      <c r="ES85" s="19"/>
      <c r="ET85" s="19"/>
      <c r="EU85" s="20">
        <f t="shared" si="217"/>
        <v>0</v>
      </c>
      <c r="EV85" s="19"/>
      <c r="EW85" s="19"/>
      <c r="EX85" s="20">
        <f t="shared" si="218"/>
        <v>0</v>
      </c>
      <c r="EY85" s="19"/>
      <c r="EZ85" s="19"/>
      <c r="FA85" s="20">
        <f t="shared" si="219"/>
        <v>0</v>
      </c>
      <c r="FB85" s="20">
        <f t="shared" si="220"/>
        <v>0</v>
      </c>
      <c r="FC85" s="20">
        <f t="shared" si="220"/>
        <v>0</v>
      </c>
      <c r="FD85" s="20">
        <f t="shared" si="221"/>
        <v>0</v>
      </c>
      <c r="FE85" s="19"/>
      <c r="FF85" s="19"/>
      <c r="FG85" s="20">
        <f t="shared" si="222"/>
        <v>0</v>
      </c>
      <c r="FH85" s="19"/>
      <c r="FI85" s="19"/>
      <c r="FJ85" s="20">
        <f t="shared" si="223"/>
        <v>0</v>
      </c>
      <c r="FK85" s="19"/>
      <c r="FL85" s="19"/>
      <c r="FM85" s="20">
        <f t="shared" si="224"/>
        <v>0</v>
      </c>
      <c r="FN85" s="20">
        <f t="shared" si="225"/>
        <v>0</v>
      </c>
      <c r="FO85" s="20">
        <f t="shared" si="225"/>
        <v>0</v>
      </c>
      <c r="FP85" s="20">
        <f t="shared" si="226"/>
        <v>0</v>
      </c>
      <c r="FQ85" s="19"/>
      <c r="FR85" s="19"/>
      <c r="FS85" s="20">
        <f t="shared" si="227"/>
        <v>0</v>
      </c>
      <c r="FT85" s="19"/>
      <c r="FU85" s="19"/>
      <c r="FV85" s="20">
        <f t="shared" si="228"/>
        <v>0</v>
      </c>
      <c r="FW85" s="19"/>
      <c r="FX85" s="19"/>
      <c r="FY85" s="20">
        <f t="shared" si="229"/>
        <v>0</v>
      </c>
      <c r="FZ85" s="20">
        <f t="shared" si="230"/>
        <v>0</v>
      </c>
      <c r="GA85" s="20">
        <f t="shared" si="230"/>
        <v>0</v>
      </c>
      <c r="GB85" s="20">
        <f t="shared" si="231"/>
        <v>0</v>
      </c>
      <c r="GC85" s="19"/>
      <c r="GD85" s="19"/>
      <c r="GE85" s="20">
        <f t="shared" si="232"/>
        <v>0</v>
      </c>
      <c r="GF85" s="19"/>
      <c r="GG85" s="19"/>
      <c r="GH85" s="20">
        <f t="shared" si="233"/>
        <v>0</v>
      </c>
      <c r="GI85" s="19"/>
      <c r="GJ85" s="19"/>
      <c r="GK85" s="20">
        <f t="shared" si="234"/>
        <v>0</v>
      </c>
      <c r="GL85" s="19"/>
      <c r="GM85" s="19"/>
      <c r="GN85" s="20">
        <f t="shared" si="235"/>
        <v>0</v>
      </c>
      <c r="GO85" s="20">
        <f t="shared" si="236"/>
        <v>0</v>
      </c>
      <c r="GP85" s="20">
        <f t="shared" si="236"/>
        <v>0</v>
      </c>
      <c r="GQ85" s="20">
        <f t="shared" si="237"/>
        <v>0</v>
      </c>
      <c r="GR85" s="19"/>
      <c r="GS85" s="19"/>
      <c r="GT85" s="20">
        <f t="shared" si="238"/>
        <v>0</v>
      </c>
      <c r="GU85" s="19"/>
      <c r="GV85" s="19"/>
      <c r="GW85" s="20">
        <f t="shared" si="239"/>
        <v>0</v>
      </c>
      <c r="GX85" s="20">
        <f t="shared" si="240"/>
        <v>0</v>
      </c>
      <c r="GY85" s="20">
        <f t="shared" si="240"/>
        <v>0</v>
      </c>
      <c r="GZ85" s="20">
        <f t="shared" si="241"/>
        <v>0</v>
      </c>
      <c r="HA85" s="19"/>
      <c r="HB85" s="19"/>
      <c r="HC85" s="20">
        <f t="shared" si="242"/>
        <v>0</v>
      </c>
      <c r="HD85" s="19"/>
      <c r="HE85" s="19"/>
      <c r="HF85" s="20">
        <f t="shared" si="243"/>
        <v>0</v>
      </c>
      <c r="HG85" s="19"/>
      <c r="HH85" s="19"/>
      <c r="HI85" s="20">
        <f t="shared" si="244"/>
        <v>0</v>
      </c>
      <c r="HJ85" s="19"/>
      <c r="HK85" s="19"/>
      <c r="HL85" s="20">
        <f t="shared" si="245"/>
        <v>0</v>
      </c>
      <c r="HM85" s="20">
        <f t="shared" si="246"/>
        <v>0</v>
      </c>
      <c r="HN85" s="20">
        <f t="shared" si="246"/>
        <v>0</v>
      </c>
      <c r="HO85" s="20">
        <f t="shared" si="247"/>
        <v>0</v>
      </c>
      <c r="HP85" s="19"/>
      <c r="HQ85" s="19"/>
      <c r="HR85" s="20">
        <f t="shared" si="248"/>
        <v>0</v>
      </c>
      <c r="HS85" s="19"/>
      <c r="HT85" s="19"/>
      <c r="HU85" s="20">
        <f t="shared" si="249"/>
        <v>0</v>
      </c>
      <c r="HV85" s="19"/>
      <c r="HW85" s="19"/>
      <c r="HX85" s="20">
        <f t="shared" si="250"/>
        <v>0</v>
      </c>
      <c r="HY85" s="19"/>
      <c r="HZ85" s="19"/>
      <c r="IA85" s="20">
        <f t="shared" si="251"/>
        <v>0</v>
      </c>
      <c r="IB85" s="20">
        <f t="shared" si="252"/>
        <v>0</v>
      </c>
      <c r="IC85" s="20">
        <f t="shared" si="252"/>
        <v>0</v>
      </c>
      <c r="ID85" s="20">
        <f t="shared" si="253"/>
        <v>0</v>
      </c>
      <c r="IE85" s="20">
        <f t="shared" si="254"/>
        <v>0</v>
      </c>
      <c r="IF85" s="20">
        <f t="shared" si="254"/>
        <v>0</v>
      </c>
      <c r="IG85" s="20">
        <f t="shared" si="255"/>
        <v>0</v>
      </c>
      <c r="IH85" s="19"/>
      <c r="II85" s="19"/>
      <c r="IJ85" s="20">
        <f t="shared" si="256"/>
        <v>0</v>
      </c>
      <c r="IK85" s="19"/>
      <c r="IL85" s="19"/>
      <c r="IM85" s="20">
        <f t="shared" si="257"/>
        <v>0</v>
      </c>
      <c r="IN85" s="19"/>
      <c r="IO85" s="19"/>
      <c r="IP85" s="20">
        <f t="shared" si="258"/>
        <v>0</v>
      </c>
      <c r="IQ85" s="20">
        <f t="shared" si="259"/>
        <v>0</v>
      </c>
      <c r="IR85" s="20">
        <f t="shared" si="259"/>
        <v>0</v>
      </c>
      <c r="IS85" s="20">
        <f t="shared" si="260"/>
        <v>0</v>
      </c>
      <c r="IT85" s="20">
        <f t="shared" si="261"/>
        <v>0</v>
      </c>
      <c r="IU85" s="20">
        <f t="shared" si="261"/>
        <v>0</v>
      </c>
      <c r="IV85" s="20">
        <f t="shared" si="262"/>
        <v>0</v>
      </c>
      <c r="IW85" s="19"/>
      <c r="IX85" s="19"/>
      <c r="IY85" s="20">
        <f t="shared" si="263"/>
        <v>0</v>
      </c>
      <c r="IZ85" s="19"/>
      <c r="JA85" s="19"/>
      <c r="JB85" s="20">
        <f t="shared" si="264"/>
        <v>0</v>
      </c>
      <c r="JC85" s="19"/>
      <c r="JD85" s="19"/>
      <c r="JE85" s="20">
        <f t="shared" si="265"/>
        <v>0</v>
      </c>
      <c r="JF85" s="20">
        <f t="shared" si="266"/>
        <v>0</v>
      </c>
      <c r="JG85" s="20">
        <f t="shared" si="266"/>
        <v>0</v>
      </c>
      <c r="JH85" s="20">
        <f t="shared" si="267"/>
        <v>0</v>
      </c>
      <c r="JI85" s="19"/>
      <c r="JJ85" s="19"/>
      <c r="JK85" s="20">
        <f t="shared" si="268"/>
        <v>0</v>
      </c>
      <c r="JL85" s="19"/>
      <c r="JM85" s="19"/>
      <c r="JN85" s="20">
        <f t="shared" si="269"/>
        <v>0</v>
      </c>
      <c r="JO85" s="19"/>
      <c r="JP85" s="19"/>
      <c r="JQ85" s="20">
        <f t="shared" si="270"/>
        <v>0</v>
      </c>
      <c r="JR85" s="20">
        <f t="shared" si="271"/>
        <v>0</v>
      </c>
      <c r="JS85" s="20">
        <f t="shared" si="271"/>
        <v>0</v>
      </c>
      <c r="JT85" s="20">
        <f t="shared" si="272"/>
        <v>0</v>
      </c>
      <c r="JU85" s="19"/>
      <c r="JV85" s="19"/>
      <c r="JW85" s="20">
        <f t="shared" si="273"/>
        <v>0</v>
      </c>
      <c r="JX85" s="19"/>
      <c r="JY85" s="19"/>
      <c r="JZ85" s="20">
        <f t="shared" si="274"/>
        <v>0</v>
      </c>
      <c r="KA85" s="20">
        <f t="shared" si="275"/>
        <v>0</v>
      </c>
      <c r="KB85" s="20">
        <f t="shared" si="275"/>
        <v>0</v>
      </c>
      <c r="KC85" s="20">
        <f t="shared" si="276"/>
        <v>0</v>
      </c>
      <c r="KD85" s="20">
        <f>2000</f>
        <v>2000</v>
      </c>
      <c r="KE85" s="19"/>
      <c r="KF85" s="20">
        <f t="shared" si="277"/>
        <v>2000</v>
      </c>
      <c r="KG85" s="19"/>
      <c r="KH85" s="19"/>
      <c r="KI85" s="20">
        <f t="shared" si="278"/>
        <v>0</v>
      </c>
      <c r="KJ85" s="19"/>
      <c r="KK85" s="19"/>
      <c r="KL85" s="20">
        <f t="shared" si="279"/>
        <v>0</v>
      </c>
      <c r="KM85" s="19"/>
      <c r="KN85" s="19"/>
      <c r="KO85" s="20">
        <f t="shared" si="280"/>
        <v>0</v>
      </c>
      <c r="KP85" s="19"/>
      <c r="KQ85" s="19"/>
      <c r="KR85" s="20">
        <f t="shared" si="281"/>
        <v>0</v>
      </c>
      <c r="KS85" s="20">
        <f t="shared" si="282"/>
        <v>0</v>
      </c>
      <c r="KT85" s="20">
        <f t="shared" si="282"/>
        <v>0</v>
      </c>
      <c r="KU85" s="20">
        <f t="shared" si="283"/>
        <v>0</v>
      </c>
      <c r="KV85" s="20">
        <f t="shared" si="284"/>
        <v>2000</v>
      </c>
      <c r="KW85" s="20">
        <f t="shared" si="284"/>
        <v>0</v>
      </c>
      <c r="KX85" s="20">
        <f t="shared" si="285"/>
        <v>2000</v>
      </c>
      <c r="KY85" s="19"/>
      <c r="KZ85" s="19"/>
      <c r="LA85" s="20">
        <f t="shared" si="286"/>
        <v>0</v>
      </c>
      <c r="LB85" s="19"/>
      <c r="LC85" s="19"/>
      <c r="LD85" s="20">
        <f t="shared" si="287"/>
        <v>0</v>
      </c>
      <c r="LE85" s="20">
        <f t="shared" si="288"/>
        <v>2000</v>
      </c>
      <c r="LF85" s="20">
        <f t="shared" si="288"/>
        <v>0</v>
      </c>
      <c r="LG85" s="20">
        <f t="shared" si="289"/>
        <v>2000</v>
      </c>
    </row>
    <row r="86" spans="1:319" x14ac:dyDescent="0.3">
      <c r="A86" s="27" t="s">
        <v>192</v>
      </c>
      <c r="B86" s="19"/>
      <c r="C86" s="19"/>
      <c r="D86" s="20">
        <f t="shared" si="158"/>
        <v>0</v>
      </c>
      <c r="E86" s="19"/>
      <c r="F86" s="19"/>
      <c r="G86" s="20">
        <f t="shared" si="159"/>
        <v>0</v>
      </c>
      <c r="H86" s="19"/>
      <c r="I86" s="19"/>
      <c r="J86" s="20">
        <f t="shared" si="160"/>
        <v>0</v>
      </c>
      <c r="K86" s="19"/>
      <c r="L86" s="19"/>
      <c r="M86" s="20">
        <f t="shared" si="161"/>
        <v>0</v>
      </c>
      <c r="N86" s="19"/>
      <c r="O86" s="19"/>
      <c r="P86" s="20">
        <f t="shared" si="162"/>
        <v>0</v>
      </c>
      <c r="Q86" s="19"/>
      <c r="R86" s="19"/>
      <c r="S86" s="20">
        <f t="shared" si="163"/>
        <v>0</v>
      </c>
      <c r="T86" s="19"/>
      <c r="U86" s="19"/>
      <c r="V86" s="20">
        <f t="shared" si="164"/>
        <v>0</v>
      </c>
      <c r="W86" s="19"/>
      <c r="X86" s="19"/>
      <c r="Y86" s="20">
        <f t="shared" si="165"/>
        <v>0</v>
      </c>
      <c r="Z86" s="19"/>
      <c r="AA86" s="19"/>
      <c r="AB86" s="20">
        <f t="shared" si="166"/>
        <v>0</v>
      </c>
      <c r="AC86" s="19"/>
      <c r="AD86" s="19"/>
      <c r="AE86" s="20">
        <f t="shared" si="167"/>
        <v>0</v>
      </c>
      <c r="AF86" s="19"/>
      <c r="AG86" s="19"/>
      <c r="AH86" s="20">
        <f t="shared" si="168"/>
        <v>0</v>
      </c>
      <c r="AI86" s="19"/>
      <c r="AJ86" s="19"/>
      <c r="AK86" s="20">
        <f t="shared" si="169"/>
        <v>0</v>
      </c>
      <c r="AL86" s="20">
        <f t="shared" si="170"/>
        <v>0</v>
      </c>
      <c r="AM86" s="20">
        <f t="shared" si="170"/>
        <v>0</v>
      </c>
      <c r="AN86" s="20">
        <f t="shared" si="171"/>
        <v>0</v>
      </c>
      <c r="AO86" s="19"/>
      <c r="AP86" s="19"/>
      <c r="AQ86" s="20">
        <f t="shared" si="172"/>
        <v>0</v>
      </c>
      <c r="AR86" s="19"/>
      <c r="AS86" s="19"/>
      <c r="AT86" s="20">
        <f t="shared" si="173"/>
        <v>0</v>
      </c>
      <c r="AU86" s="19"/>
      <c r="AV86" s="19"/>
      <c r="AW86" s="20">
        <f t="shared" si="174"/>
        <v>0</v>
      </c>
      <c r="AX86" s="19"/>
      <c r="AY86" s="19"/>
      <c r="AZ86" s="20">
        <f t="shared" si="175"/>
        <v>0</v>
      </c>
      <c r="BA86" s="19"/>
      <c r="BB86" s="19"/>
      <c r="BC86" s="20">
        <f t="shared" si="176"/>
        <v>0</v>
      </c>
      <c r="BD86" s="19"/>
      <c r="BE86" s="19"/>
      <c r="BF86" s="20">
        <f t="shared" si="177"/>
        <v>0</v>
      </c>
      <c r="BG86" s="20">
        <f t="shared" si="178"/>
        <v>0</v>
      </c>
      <c r="BH86" s="20">
        <f t="shared" si="178"/>
        <v>0</v>
      </c>
      <c r="BI86" s="20">
        <f t="shared" si="179"/>
        <v>0</v>
      </c>
      <c r="BJ86" s="19"/>
      <c r="BK86" s="19"/>
      <c r="BL86" s="20">
        <f t="shared" si="180"/>
        <v>0</v>
      </c>
      <c r="BM86" s="19"/>
      <c r="BN86" s="19"/>
      <c r="BO86" s="20">
        <f t="shared" si="181"/>
        <v>0</v>
      </c>
      <c r="BP86" s="19"/>
      <c r="BQ86" s="19"/>
      <c r="BR86" s="20">
        <f t="shared" si="182"/>
        <v>0</v>
      </c>
      <c r="BS86" s="19"/>
      <c r="BT86" s="19"/>
      <c r="BU86" s="20">
        <f t="shared" si="183"/>
        <v>0</v>
      </c>
      <c r="BV86" s="19"/>
      <c r="BW86" s="19"/>
      <c r="BX86" s="20">
        <f t="shared" si="184"/>
        <v>0</v>
      </c>
      <c r="BY86" s="19"/>
      <c r="BZ86" s="19"/>
      <c r="CA86" s="20">
        <f t="shared" si="185"/>
        <v>0</v>
      </c>
      <c r="CB86" s="20">
        <f t="shared" si="186"/>
        <v>0</v>
      </c>
      <c r="CC86" s="20">
        <f t="shared" si="186"/>
        <v>0</v>
      </c>
      <c r="CD86" s="20">
        <f t="shared" si="187"/>
        <v>0</v>
      </c>
      <c r="CE86" s="19"/>
      <c r="CF86" s="19"/>
      <c r="CG86" s="20">
        <f t="shared" si="188"/>
        <v>0</v>
      </c>
      <c r="CH86" s="19"/>
      <c r="CI86" s="19"/>
      <c r="CJ86" s="20">
        <f t="shared" si="189"/>
        <v>0</v>
      </c>
      <c r="CK86" s="19"/>
      <c r="CL86" s="19"/>
      <c r="CM86" s="20">
        <f t="shared" si="190"/>
        <v>0</v>
      </c>
      <c r="CN86" s="20">
        <f t="shared" si="191"/>
        <v>0</v>
      </c>
      <c r="CO86" s="20">
        <f t="shared" si="191"/>
        <v>0</v>
      </c>
      <c r="CP86" s="20">
        <f t="shared" si="192"/>
        <v>0</v>
      </c>
      <c r="CQ86" s="19"/>
      <c r="CR86" s="19"/>
      <c r="CS86" s="20">
        <f t="shared" si="193"/>
        <v>0</v>
      </c>
      <c r="CT86" s="19"/>
      <c r="CU86" s="19"/>
      <c r="CV86" s="20">
        <f t="shared" si="194"/>
        <v>0</v>
      </c>
      <c r="CW86" s="19"/>
      <c r="CX86" s="19"/>
      <c r="CY86" s="20">
        <f t="shared" si="195"/>
        <v>0</v>
      </c>
      <c r="CZ86" s="20">
        <f t="shared" si="196"/>
        <v>0</v>
      </c>
      <c r="DA86" s="20">
        <f t="shared" si="196"/>
        <v>0</v>
      </c>
      <c r="DB86" s="20">
        <f t="shared" si="197"/>
        <v>0</v>
      </c>
      <c r="DC86" s="20">
        <f t="shared" si="198"/>
        <v>0</v>
      </c>
      <c r="DD86" s="20">
        <f t="shared" si="198"/>
        <v>0</v>
      </c>
      <c r="DE86" s="20">
        <f t="shared" si="199"/>
        <v>0</v>
      </c>
      <c r="DF86" s="19"/>
      <c r="DG86" s="19"/>
      <c r="DH86" s="20">
        <f t="shared" si="200"/>
        <v>0</v>
      </c>
      <c r="DI86" s="19"/>
      <c r="DJ86" s="19"/>
      <c r="DK86" s="20">
        <f t="shared" si="201"/>
        <v>0</v>
      </c>
      <c r="DL86" s="20">
        <f t="shared" si="202"/>
        <v>0</v>
      </c>
      <c r="DM86" s="20">
        <f t="shared" si="202"/>
        <v>0</v>
      </c>
      <c r="DN86" s="20">
        <f t="shared" si="203"/>
        <v>0</v>
      </c>
      <c r="DO86" s="19"/>
      <c r="DP86" s="19"/>
      <c r="DQ86" s="20">
        <f t="shared" si="204"/>
        <v>0</v>
      </c>
      <c r="DR86" s="19"/>
      <c r="DS86" s="19"/>
      <c r="DT86" s="20">
        <f t="shared" si="205"/>
        <v>0</v>
      </c>
      <c r="DU86" s="20">
        <f t="shared" si="206"/>
        <v>0</v>
      </c>
      <c r="DV86" s="20">
        <f t="shared" si="206"/>
        <v>0</v>
      </c>
      <c r="DW86" s="20">
        <f t="shared" si="207"/>
        <v>0</v>
      </c>
      <c r="DX86" s="20">
        <f t="shared" si="208"/>
        <v>0</v>
      </c>
      <c r="DY86" s="20">
        <f t="shared" si="208"/>
        <v>0</v>
      </c>
      <c r="DZ86" s="20">
        <f t="shared" si="209"/>
        <v>0</v>
      </c>
      <c r="EA86" s="19"/>
      <c r="EB86" s="19"/>
      <c r="EC86" s="20">
        <f t="shared" si="210"/>
        <v>0</v>
      </c>
      <c r="ED86" s="19"/>
      <c r="EE86" s="19"/>
      <c r="EF86" s="20">
        <f t="shared" si="211"/>
        <v>0</v>
      </c>
      <c r="EG86" s="19"/>
      <c r="EH86" s="19"/>
      <c r="EI86" s="20">
        <f t="shared" si="212"/>
        <v>0</v>
      </c>
      <c r="EJ86" s="19"/>
      <c r="EK86" s="19"/>
      <c r="EL86" s="20">
        <f t="shared" si="213"/>
        <v>0</v>
      </c>
      <c r="EM86" s="20">
        <f t="shared" si="214"/>
        <v>0</v>
      </c>
      <c r="EN86" s="20">
        <f t="shared" si="214"/>
        <v>0</v>
      </c>
      <c r="EO86" s="20">
        <f t="shared" si="215"/>
        <v>0</v>
      </c>
      <c r="EP86" s="19"/>
      <c r="EQ86" s="19"/>
      <c r="ER86" s="20">
        <f t="shared" si="216"/>
        <v>0</v>
      </c>
      <c r="ES86" s="19"/>
      <c r="ET86" s="19"/>
      <c r="EU86" s="20">
        <f t="shared" si="217"/>
        <v>0</v>
      </c>
      <c r="EV86" s="19"/>
      <c r="EW86" s="19"/>
      <c r="EX86" s="20">
        <f t="shared" si="218"/>
        <v>0</v>
      </c>
      <c r="EY86" s="19"/>
      <c r="EZ86" s="19"/>
      <c r="FA86" s="20">
        <f t="shared" si="219"/>
        <v>0</v>
      </c>
      <c r="FB86" s="20">
        <f t="shared" si="220"/>
        <v>0</v>
      </c>
      <c r="FC86" s="20">
        <f t="shared" si="220"/>
        <v>0</v>
      </c>
      <c r="FD86" s="20">
        <f t="shared" si="221"/>
        <v>0</v>
      </c>
      <c r="FE86" s="19"/>
      <c r="FF86" s="19"/>
      <c r="FG86" s="20">
        <f t="shared" si="222"/>
        <v>0</v>
      </c>
      <c r="FH86" s="19"/>
      <c r="FI86" s="19"/>
      <c r="FJ86" s="20">
        <f t="shared" si="223"/>
        <v>0</v>
      </c>
      <c r="FK86" s="19"/>
      <c r="FL86" s="19"/>
      <c r="FM86" s="20">
        <f t="shared" si="224"/>
        <v>0</v>
      </c>
      <c r="FN86" s="20">
        <f t="shared" si="225"/>
        <v>0</v>
      </c>
      <c r="FO86" s="20">
        <f t="shared" si="225"/>
        <v>0</v>
      </c>
      <c r="FP86" s="20">
        <f t="shared" si="226"/>
        <v>0</v>
      </c>
      <c r="FQ86" s="19"/>
      <c r="FR86" s="19"/>
      <c r="FS86" s="20">
        <f t="shared" si="227"/>
        <v>0</v>
      </c>
      <c r="FT86" s="19"/>
      <c r="FU86" s="19"/>
      <c r="FV86" s="20">
        <f t="shared" si="228"/>
        <v>0</v>
      </c>
      <c r="FW86" s="19"/>
      <c r="FX86" s="19"/>
      <c r="FY86" s="20">
        <f t="shared" si="229"/>
        <v>0</v>
      </c>
      <c r="FZ86" s="20">
        <f t="shared" si="230"/>
        <v>0</v>
      </c>
      <c r="GA86" s="20">
        <f t="shared" si="230"/>
        <v>0</v>
      </c>
      <c r="GB86" s="20">
        <f t="shared" si="231"/>
        <v>0</v>
      </c>
      <c r="GC86" s="19"/>
      <c r="GD86" s="19"/>
      <c r="GE86" s="20">
        <f t="shared" si="232"/>
        <v>0</v>
      </c>
      <c r="GF86" s="19"/>
      <c r="GG86" s="19"/>
      <c r="GH86" s="20">
        <f t="shared" si="233"/>
        <v>0</v>
      </c>
      <c r="GI86" s="19"/>
      <c r="GJ86" s="19"/>
      <c r="GK86" s="20">
        <f t="shared" si="234"/>
        <v>0</v>
      </c>
      <c r="GL86" s="19"/>
      <c r="GM86" s="19"/>
      <c r="GN86" s="20">
        <f t="shared" si="235"/>
        <v>0</v>
      </c>
      <c r="GO86" s="20">
        <f t="shared" si="236"/>
        <v>0</v>
      </c>
      <c r="GP86" s="20">
        <f t="shared" si="236"/>
        <v>0</v>
      </c>
      <c r="GQ86" s="20">
        <f t="shared" si="237"/>
        <v>0</v>
      </c>
      <c r="GR86" s="19"/>
      <c r="GS86" s="19"/>
      <c r="GT86" s="20">
        <f t="shared" si="238"/>
        <v>0</v>
      </c>
      <c r="GU86" s="19"/>
      <c r="GV86" s="19"/>
      <c r="GW86" s="20">
        <f t="shared" si="239"/>
        <v>0</v>
      </c>
      <c r="GX86" s="20">
        <f t="shared" si="240"/>
        <v>0</v>
      </c>
      <c r="GY86" s="20">
        <f t="shared" si="240"/>
        <v>0</v>
      </c>
      <c r="GZ86" s="20">
        <f t="shared" si="241"/>
        <v>0</v>
      </c>
      <c r="HA86" s="19"/>
      <c r="HB86" s="19"/>
      <c r="HC86" s="20">
        <f t="shared" si="242"/>
        <v>0</v>
      </c>
      <c r="HD86" s="19"/>
      <c r="HE86" s="19"/>
      <c r="HF86" s="20">
        <f t="shared" si="243"/>
        <v>0</v>
      </c>
      <c r="HG86" s="19"/>
      <c r="HH86" s="19"/>
      <c r="HI86" s="20">
        <f t="shared" si="244"/>
        <v>0</v>
      </c>
      <c r="HJ86" s="19"/>
      <c r="HK86" s="19"/>
      <c r="HL86" s="20">
        <f t="shared" si="245"/>
        <v>0</v>
      </c>
      <c r="HM86" s="20">
        <f t="shared" si="246"/>
        <v>0</v>
      </c>
      <c r="HN86" s="20">
        <f t="shared" si="246"/>
        <v>0</v>
      </c>
      <c r="HO86" s="20">
        <f t="shared" si="247"/>
        <v>0</v>
      </c>
      <c r="HP86" s="19"/>
      <c r="HQ86" s="19"/>
      <c r="HR86" s="20">
        <f t="shared" si="248"/>
        <v>0</v>
      </c>
      <c r="HS86" s="19"/>
      <c r="HT86" s="19"/>
      <c r="HU86" s="20">
        <f t="shared" si="249"/>
        <v>0</v>
      </c>
      <c r="HV86" s="19"/>
      <c r="HW86" s="19"/>
      <c r="HX86" s="20">
        <f t="shared" si="250"/>
        <v>0</v>
      </c>
      <c r="HY86" s="19"/>
      <c r="HZ86" s="19"/>
      <c r="IA86" s="20">
        <f t="shared" si="251"/>
        <v>0</v>
      </c>
      <c r="IB86" s="20">
        <f t="shared" si="252"/>
        <v>0</v>
      </c>
      <c r="IC86" s="20">
        <f t="shared" si="252"/>
        <v>0</v>
      </c>
      <c r="ID86" s="20">
        <f t="shared" si="253"/>
        <v>0</v>
      </c>
      <c r="IE86" s="20">
        <f t="shared" si="254"/>
        <v>0</v>
      </c>
      <c r="IF86" s="20">
        <f t="shared" si="254"/>
        <v>0</v>
      </c>
      <c r="IG86" s="20">
        <f t="shared" si="255"/>
        <v>0</v>
      </c>
      <c r="IH86" s="19"/>
      <c r="II86" s="19"/>
      <c r="IJ86" s="20">
        <f t="shared" si="256"/>
        <v>0</v>
      </c>
      <c r="IK86" s="19"/>
      <c r="IL86" s="19"/>
      <c r="IM86" s="20">
        <f t="shared" si="257"/>
        <v>0</v>
      </c>
      <c r="IN86" s="19"/>
      <c r="IO86" s="19"/>
      <c r="IP86" s="20">
        <f t="shared" si="258"/>
        <v>0</v>
      </c>
      <c r="IQ86" s="20">
        <f t="shared" si="259"/>
        <v>0</v>
      </c>
      <c r="IR86" s="20">
        <f t="shared" si="259"/>
        <v>0</v>
      </c>
      <c r="IS86" s="20">
        <f t="shared" si="260"/>
        <v>0</v>
      </c>
      <c r="IT86" s="20">
        <f t="shared" si="261"/>
        <v>0</v>
      </c>
      <c r="IU86" s="20">
        <f t="shared" si="261"/>
        <v>0</v>
      </c>
      <c r="IV86" s="20">
        <f t="shared" si="262"/>
        <v>0</v>
      </c>
      <c r="IW86" s="19"/>
      <c r="IX86" s="19"/>
      <c r="IY86" s="20">
        <f t="shared" si="263"/>
        <v>0</v>
      </c>
      <c r="IZ86" s="19"/>
      <c r="JA86" s="19"/>
      <c r="JB86" s="20">
        <f t="shared" si="264"/>
        <v>0</v>
      </c>
      <c r="JC86" s="19"/>
      <c r="JD86" s="19"/>
      <c r="JE86" s="20">
        <f t="shared" si="265"/>
        <v>0</v>
      </c>
      <c r="JF86" s="20">
        <f t="shared" si="266"/>
        <v>0</v>
      </c>
      <c r="JG86" s="20">
        <f t="shared" si="266"/>
        <v>0</v>
      </c>
      <c r="JH86" s="20">
        <f t="shared" si="267"/>
        <v>0</v>
      </c>
      <c r="JI86" s="19"/>
      <c r="JJ86" s="19"/>
      <c r="JK86" s="20">
        <f t="shared" si="268"/>
        <v>0</v>
      </c>
      <c r="JL86" s="19"/>
      <c r="JM86" s="19"/>
      <c r="JN86" s="20">
        <f t="shared" si="269"/>
        <v>0</v>
      </c>
      <c r="JO86" s="19"/>
      <c r="JP86" s="19"/>
      <c r="JQ86" s="20">
        <f t="shared" si="270"/>
        <v>0</v>
      </c>
      <c r="JR86" s="20">
        <f t="shared" si="271"/>
        <v>0</v>
      </c>
      <c r="JS86" s="20">
        <f t="shared" si="271"/>
        <v>0</v>
      </c>
      <c r="JT86" s="20">
        <f t="shared" si="272"/>
        <v>0</v>
      </c>
      <c r="JU86" s="19"/>
      <c r="JV86" s="19"/>
      <c r="JW86" s="20">
        <f t="shared" si="273"/>
        <v>0</v>
      </c>
      <c r="JX86" s="19"/>
      <c r="JY86" s="19"/>
      <c r="JZ86" s="20">
        <f t="shared" si="274"/>
        <v>0</v>
      </c>
      <c r="KA86" s="20">
        <f t="shared" si="275"/>
        <v>0</v>
      </c>
      <c r="KB86" s="20">
        <f t="shared" si="275"/>
        <v>0</v>
      </c>
      <c r="KC86" s="20">
        <f t="shared" si="276"/>
        <v>0</v>
      </c>
      <c r="KD86" s="19"/>
      <c r="KE86" s="20">
        <f>0</f>
        <v>0</v>
      </c>
      <c r="KF86" s="20">
        <f t="shared" si="277"/>
        <v>0</v>
      </c>
      <c r="KG86" s="19"/>
      <c r="KH86" s="19"/>
      <c r="KI86" s="20">
        <f t="shared" si="278"/>
        <v>0</v>
      </c>
      <c r="KJ86" s="19"/>
      <c r="KK86" s="19"/>
      <c r="KL86" s="20">
        <f t="shared" si="279"/>
        <v>0</v>
      </c>
      <c r="KM86" s="19"/>
      <c r="KN86" s="19"/>
      <c r="KO86" s="20">
        <f t="shared" si="280"/>
        <v>0</v>
      </c>
      <c r="KP86" s="19"/>
      <c r="KQ86" s="19"/>
      <c r="KR86" s="20">
        <f t="shared" si="281"/>
        <v>0</v>
      </c>
      <c r="KS86" s="20">
        <f t="shared" si="282"/>
        <v>0</v>
      </c>
      <c r="KT86" s="20">
        <f t="shared" si="282"/>
        <v>0</v>
      </c>
      <c r="KU86" s="20">
        <f t="shared" si="283"/>
        <v>0</v>
      </c>
      <c r="KV86" s="20">
        <f t="shared" si="284"/>
        <v>0</v>
      </c>
      <c r="KW86" s="20">
        <f t="shared" si="284"/>
        <v>0</v>
      </c>
      <c r="KX86" s="20">
        <f t="shared" si="285"/>
        <v>0</v>
      </c>
      <c r="KY86" s="19"/>
      <c r="KZ86" s="19"/>
      <c r="LA86" s="20">
        <f t="shared" si="286"/>
        <v>0</v>
      </c>
      <c r="LB86" s="19"/>
      <c r="LC86" s="19"/>
      <c r="LD86" s="20">
        <f t="shared" si="287"/>
        <v>0</v>
      </c>
      <c r="LE86" s="20">
        <f t="shared" si="288"/>
        <v>0</v>
      </c>
      <c r="LF86" s="20">
        <f t="shared" si="288"/>
        <v>0</v>
      </c>
      <c r="LG86" s="20">
        <f t="shared" si="289"/>
        <v>0</v>
      </c>
    </row>
    <row r="87" spans="1:319" x14ac:dyDescent="0.3">
      <c r="A87" s="27" t="s">
        <v>193</v>
      </c>
      <c r="B87" s="19"/>
      <c r="C87" s="19"/>
      <c r="D87" s="20">
        <f t="shared" si="158"/>
        <v>0</v>
      </c>
      <c r="E87" s="19"/>
      <c r="F87" s="19"/>
      <c r="G87" s="20">
        <f t="shared" si="159"/>
        <v>0</v>
      </c>
      <c r="H87" s="19"/>
      <c r="I87" s="19"/>
      <c r="J87" s="20">
        <f t="shared" si="160"/>
        <v>0</v>
      </c>
      <c r="K87" s="19"/>
      <c r="L87" s="19"/>
      <c r="M87" s="20">
        <f t="shared" si="161"/>
        <v>0</v>
      </c>
      <c r="N87" s="19"/>
      <c r="O87" s="19"/>
      <c r="P87" s="20">
        <f t="shared" si="162"/>
        <v>0</v>
      </c>
      <c r="Q87" s="19"/>
      <c r="R87" s="19"/>
      <c r="S87" s="20">
        <f t="shared" si="163"/>
        <v>0</v>
      </c>
      <c r="T87" s="19"/>
      <c r="U87" s="19"/>
      <c r="V87" s="20">
        <f t="shared" si="164"/>
        <v>0</v>
      </c>
      <c r="W87" s="19"/>
      <c r="X87" s="19"/>
      <c r="Y87" s="20">
        <f t="shared" si="165"/>
        <v>0</v>
      </c>
      <c r="Z87" s="19"/>
      <c r="AA87" s="19"/>
      <c r="AB87" s="20">
        <f t="shared" si="166"/>
        <v>0</v>
      </c>
      <c r="AC87" s="19"/>
      <c r="AD87" s="19"/>
      <c r="AE87" s="20">
        <f t="shared" si="167"/>
        <v>0</v>
      </c>
      <c r="AF87" s="19"/>
      <c r="AG87" s="19"/>
      <c r="AH87" s="20">
        <f t="shared" si="168"/>
        <v>0</v>
      </c>
      <c r="AI87" s="19"/>
      <c r="AJ87" s="19"/>
      <c r="AK87" s="20">
        <f t="shared" si="169"/>
        <v>0</v>
      </c>
      <c r="AL87" s="20">
        <f t="shared" si="170"/>
        <v>0</v>
      </c>
      <c r="AM87" s="20">
        <f t="shared" si="170"/>
        <v>0</v>
      </c>
      <c r="AN87" s="20">
        <f t="shared" si="171"/>
        <v>0</v>
      </c>
      <c r="AO87" s="19"/>
      <c r="AP87" s="19"/>
      <c r="AQ87" s="20">
        <f t="shared" si="172"/>
        <v>0</v>
      </c>
      <c r="AR87" s="19"/>
      <c r="AS87" s="19"/>
      <c r="AT87" s="20">
        <f t="shared" si="173"/>
        <v>0</v>
      </c>
      <c r="AU87" s="19"/>
      <c r="AV87" s="19"/>
      <c r="AW87" s="20">
        <f t="shared" si="174"/>
        <v>0</v>
      </c>
      <c r="AX87" s="19"/>
      <c r="AY87" s="19"/>
      <c r="AZ87" s="20">
        <f t="shared" si="175"/>
        <v>0</v>
      </c>
      <c r="BA87" s="19"/>
      <c r="BB87" s="19"/>
      <c r="BC87" s="20">
        <f t="shared" si="176"/>
        <v>0</v>
      </c>
      <c r="BD87" s="19"/>
      <c r="BE87" s="19"/>
      <c r="BF87" s="20">
        <f t="shared" si="177"/>
        <v>0</v>
      </c>
      <c r="BG87" s="20">
        <f t="shared" si="178"/>
        <v>0</v>
      </c>
      <c r="BH87" s="20">
        <f t="shared" si="178"/>
        <v>0</v>
      </c>
      <c r="BI87" s="20">
        <f t="shared" si="179"/>
        <v>0</v>
      </c>
      <c r="BJ87" s="19"/>
      <c r="BK87" s="19"/>
      <c r="BL87" s="20">
        <f t="shared" si="180"/>
        <v>0</v>
      </c>
      <c r="BM87" s="19"/>
      <c r="BN87" s="19"/>
      <c r="BO87" s="20">
        <f t="shared" si="181"/>
        <v>0</v>
      </c>
      <c r="BP87" s="19"/>
      <c r="BQ87" s="19"/>
      <c r="BR87" s="20">
        <f t="shared" si="182"/>
        <v>0</v>
      </c>
      <c r="BS87" s="19"/>
      <c r="BT87" s="19"/>
      <c r="BU87" s="20">
        <f t="shared" si="183"/>
        <v>0</v>
      </c>
      <c r="BV87" s="19"/>
      <c r="BW87" s="19"/>
      <c r="BX87" s="20">
        <f t="shared" si="184"/>
        <v>0</v>
      </c>
      <c r="BY87" s="19"/>
      <c r="BZ87" s="19"/>
      <c r="CA87" s="20">
        <f t="shared" si="185"/>
        <v>0</v>
      </c>
      <c r="CB87" s="20">
        <f t="shared" si="186"/>
        <v>0</v>
      </c>
      <c r="CC87" s="20">
        <f t="shared" si="186"/>
        <v>0</v>
      </c>
      <c r="CD87" s="20">
        <f t="shared" si="187"/>
        <v>0</v>
      </c>
      <c r="CE87" s="19"/>
      <c r="CF87" s="19"/>
      <c r="CG87" s="20">
        <f t="shared" si="188"/>
        <v>0</v>
      </c>
      <c r="CH87" s="19"/>
      <c r="CI87" s="19"/>
      <c r="CJ87" s="20">
        <f t="shared" si="189"/>
        <v>0</v>
      </c>
      <c r="CK87" s="19"/>
      <c r="CL87" s="19"/>
      <c r="CM87" s="20">
        <f t="shared" si="190"/>
        <v>0</v>
      </c>
      <c r="CN87" s="20">
        <f t="shared" si="191"/>
        <v>0</v>
      </c>
      <c r="CO87" s="20">
        <f t="shared" si="191"/>
        <v>0</v>
      </c>
      <c r="CP87" s="20">
        <f t="shared" si="192"/>
        <v>0</v>
      </c>
      <c r="CQ87" s="19"/>
      <c r="CR87" s="19"/>
      <c r="CS87" s="20">
        <f t="shared" si="193"/>
        <v>0</v>
      </c>
      <c r="CT87" s="19"/>
      <c r="CU87" s="19"/>
      <c r="CV87" s="20">
        <f t="shared" si="194"/>
        <v>0</v>
      </c>
      <c r="CW87" s="19"/>
      <c r="CX87" s="19"/>
      <c r="CY87" s="20">
        <f t="shared" si="195"/>
        <v>0</v>
      </c>
      <c r="CZ87" s="20">
        <f t="shared" si="196"/>
        <v>0</v>
      </c>
      <c r="DA87" s="20">
        <f t="shared" si="196"/>
        <v>0</v>
      </c>
      <c r="DB87" s="20">
        <f t="shared" si="197"/>
        <v>0</v>
      </c>
      <c r="DC87" s="20">
        <f t="shared" si="198"/>
        <v>0</v>
      </c>
      <c r="DD87" s="20">
        <f t="shared" si="198"/>
        <v>0</v>
      </c>
      <c r="DE87" s="20">
        <f t="shared" si="199"/>
        <v>0</v>
      </c>
      <c r="DF87" s="19"/>
      <c r="DG87" s="19"/>
      <c r="DH87" s="20">
        <f t="shared" si="200"/>
        <v>0</v>
      </c>
      <c r="DI87" s="19"/>
      <c r="DJ87" s="19"/>
      <c r="DK87" s="20">
        <f t="shared" si="201"/>
        <v>0</v>
      </c>
      <c r="DL87" s="20">
        <f t="shared" si="202"/>
        <v>0</v>
      </c>
      <c r="DM87" s="20">
        <f t="shared" si="202"/>
        <v>0</v>
      </c>
      <c r="DN87" s="20">
        <f t="shared" si="203"/>
        <v>0</v>
      </c>
      <c r="DO87" s="19"/>
      <c r="DP87" s="19"/>
      <c r="DQ87" s="20">
        <f t="shared" si="204"/>
        <v>0</v>
      </c>
      <c r="DR87" s="19"/>
      <c r="DS87" s="19"/>
      <c r="DT87" s="20">
        <f t="shared" si="205"/>
        <v>0</v>
      </c>
      <c r="DU87" s="20">
        <f t="shared" si="206"/>
        <v>0</v>
      </c>
      <c r="DV87" s="20">
        <f t="shared" si="206"/>
        <v>0</v>
      </c>
      <c r="DW87" s="20">
        <f t="shared" si="207"/>
        <v>0</v>
      </c>
      <c r="DX87" s="20">
        <f t="shared" si="208"/>
        <v>0</v>
      </c>
      <c r="DY87" s="20">
        <f t="shared" si="208"/>
        <v>0</v>
      </c>
      <c r="DZ87" s="20">
        <f t="shared" si="209"/>
        <v>0</v>
      </c>
      <c r="EA87" s="19"/>
      <c r="EB87" s="19"/>
      <c r="EC87" s="20">
        <f t="shared" si="210"/>
        <v>0</v>
      </c>
      <c r="ED87" s="19"/>
      <c r="EE87" s="19"/>
      <c r="EF87" s="20">
        <f t="shared" si="211"/>
        <v>0</v>
      </c>
      <c r="EG87" s="19"/>
      <c r="EH87" s="19"/>
      <c r="EI87" s="20">
        <f t="shared" si="212"/>
        <v>0</v>
      </c>
      <c r="EJ87" s="19"/>
      <c r="EK87" s="19"/>
      <c r="EL87" s="20">
        <f t="shared" si="213"/>
        <v>0</v>
      </c>
      <c r="EM87" s="20">
        <f t="shared" si="214"/>
        <v>0</v>
      </c>
      <c r="EN87" s="20">
        <f t="shared" si="214"/>
        <v>0</v>
      </c>
      <c r="EO87" s="20">
        <f t="shared" si="215"/>
        <v>0</v>
      </c>
      <c r="EP87" s="19"/>
      <c r="EQ87" s="19"/>
      <c r="ER87" s="20">
        <f t="shared" si="216"/>
        <v>0</v>
      </c>
      <c r="ES87" s="19"/>
      <c r="ET87" s="19"/>
      <c r="EU87" s="20">
        <f t="shared" si="217"/>
        <v>0</v>
      </c>
      <c r="EV87" s="19"/>
      <c r="EW87" s="19"/>
      <c r="EX87" s="20">
        <f t="shared" si="218"/>
        <v>0</v>
      </c>
      <c r="EY87" s="19"/>
      <c r="EZ87" s="19"/>
      <c r="FA87" s="20">
        <f t="shared" si="219"/>
        <v>0</v>
      </c>
      <c r="FB87" s="20">
        <f t="shared" si="220"/>
        <v>0</v>
      </c>
      <c r="FC87" s="20">
        <f t="shared" si="220"/>
        <v>0</v>
      </c>
      <c r="FD87" s="20">
        <f t="shared" si="221"/>
        <v>0</v>
      </c>
      <c r="FE87" s="19"/>
      <c r="FF87" s="19"/>
      <c r="FG87" s="20">
        <f t="shared" si="222"/>
        <v>0</v>
      </c>
      <c r="FH87" s="19"/>
      <c r="FI87" s="19"/>
      <c r="FJ87" s="20">
        <f t="shared" si="223"/>
        <v>0</v>
      </c>
      <c r="FK87" s="19"/>
      <c r="FL87" s="19"/>
      <c r="FM87" s="20">
        <f t="shared" si="224"/>
        <v>0</v>
      </c>
      <c r="FN87" s="20">
        <f t="shared" si="225"/>
        <v>0</v>
      </c>
      <c r="FO87" s="20">
        <f t="shared" si="225"/>
        <v>0</v>
      </c>
      <c r="FP87" s="20">
        <f t="shared" si="226"/>
        <v>0</v>
      </c>
      <c r="FQ87" s="19"/>
      <c r="FR87" s="19"/>
      <c r="FS87" s="20">
        <f t="shared" si="227"/>
        <v>0</v>
      </c>
      <c r="FT87" s="19"/>
      <c r="FU87" s="19"/>
      <c r="FV87" s="20">
        <f t="shared" si="228"/>
        <v>0</v>
      </c>
      <c r="FW87" s="19"/>
      <c r="FX87" s="19"/>
      <c r="FY87" s="20">
        <f t="shared" si="229"/>
        <v>0</v>
      </c>
      <c r="FZ87" s="20">
        <f t="shared" si="230"/>
        <v>0</v>
      </c>
      <c r="GA87" s="20">
        <f t="shared" si="230"/>
        <v>0</v>
      </c>
      <c r="GB87" s="20">
        <f t="shared" si="231"/>
        <v>0</v>
      </c>
      <c r="GC87" s="19"/>
      <c r="GD87" s="19"/>
      <c r="GE87" s="20">
        <f t="shared" si="232"/>
        <v>0</v>
      </c>
      <c r="GF87" s="19"/>
      <c r="GG87" s="19"/>
      <c r="GH87" s="20">
        <f t="shared" si="233"/>
        <v>0</v>
      </c>
      <c r="GI87" s="19"/>
      <c r="GJ87" s="19"/>
      <c r="GK87" s="20">
        <f t="shared" si="234"/>
        <v>0</v>
      </c>
      <c r="GL87" s="19"/>
      <c r="GM87" s="19"/>
      <c r="GN87" s="20">
        <f t="shared" si="235"/>
        <v>0</v>
      </c>
      <c r="GO87" s="20">
        <f t="shared" si="236"/>
        <v>0</v>
      </c>
      <c r="GP87" s="20">
        <f t="shared" si="236"/>
        <v>0</v>
      </c>
      <c r="GQ87" s="20">
        <f t="shared" si="237"/>
        <v>0</v>
      </c>
      <c r="GR87" s="19"/>
      <c r="GS87" s="19"/>
      <c r="GT87" s="20">
        <f t="shared" si="238"/>
        <v>0</v>
      </c>
      <c r="GU87" s="19"/>
      <c r="GV87" s="19"/>
      <c r="GW87" s="20">
        <f t="shared" si="239"/>
        <v>0</v>
      </c>
      <c r="GX87" s="20">
        <f t="shared" si="240"/>
        <v>0</v>
      </c>
      <c r="GY87" s="20">
        <f t="shared" si="240"/>
        <v>0</v>
      </c>
      <c r="GZ87" s="20">
        <f t="shared" si="241"/>
        <v>0</v>
      </c>
      <c r="HA87" s="19"/>
      <c r="HB87" s="19"/>
      <c r="HC87" s="20">
        <f t="shared" si="242"/>
        <v>0</v>
      </c>
      <c r="HD87" s="19"/>
      <c r="HE87" s="19"/>
      <c r="HF87" s="20">
        <f t="shared" si="243"/>
        <v>0</v>
      </c>
      <c r="HG87" s="19"/>
      <c r="HH87" s="19"/>
      <c r="HI87" s="20">
        <f t="shared" si="244"/>
        <v>0</v>
      </c>
      <c r="HJ87" s="19"/>
      <c r="HK87" s="19"/>
      <c r="HL87" s="20">
        <f t="shared" si="245"/>
        <v>0</v>
      </c>
      <c r="HM87" s="20">
        <f t="shared" si="246"/>
        <v>0</v>
      </c>
      <c r="HN87" s="20">
        <f t="shared" si="246"/>
        <v>0</v>
      </c>
      <c r="HO87" s="20">
        <f t="shared" si="247"/>
        <v>0</v>
      </c>
      <c r="HP87" s="19"/>
      <c r="HQ87" s="19"/>
      <c r="HR87" s="20">
        <f t="shared" si="248"/>
        <v>0</v>
      </c>
      <c r="HS87" s="19"/>
      <c r="HT87" s="19"/>
      <c r="HU87" s="20">
        <f t="shared" si="249"/>
        <v>0</v>
      </c>
      <c r="HV87" s="19"/>
      <c r="HW87" s="19"/>
      <c r="HX87" s="20">
        <f t="shared" si="250"/>
        <v>0</v>
      </c>
      <c r="HY87" s="19"/>
      <c r="HZ87" s="19"/>
      <c r="IA87" s="20">
        <f t="shared" si="251"/>
        <v>0</v>
      </c>
      <c r="IB87" s="20">
        <f t="shared" si="252"/>
        <v>0</v>
      </c>
      <c r="IC87" s="20">
        <f t="shared" si="252"/>
        <v>0</v>
      </c>
      <c r="ID87" s="20">
        <f t="shared" si="253"/>
        <v>0</v>
      </c>
      <c r="IE87" s="20">
        <f t="shared" si="254"/>
        <v>0</v>
      </c>
      <c r="IF87" s="20">
        <f t="shared" si="254"/>
        <v>0</v>
      </c>
      <c r="IG87" s="20">
        <f t="shared" si="255"/>
        <v>0</v>
      </c>
      <c r="IH87" s="19"/>
      <c r="II87" s="19"/>
      <c r="IJ87" s="20">
        <f t="shared" si="256"/>
        <v>0</v>
      </c>
      <c r="IK87" s="19"/>
      <c r="IL87" s="19"/>
      <c r="IM87" s="20">
        <f t="shared" si="257"/>
        <v>0</v>
      </c>
      <c r="IN87" s="19"/>
      <c r="IO87" s="19"/>
      <c r="IP87" s="20">
        <f t="shared" si="258"/>
        <v>0</v>
      </c>
      <c r="IQ87" s="20">
        <f t="shared" si="259"/>
        <v>0</v>
      </c>
      <c r="IR87" s="20">
        <f t="shared" si="259"/>
        <v>0</v>
      </c>
      <c r="IS87" s="20">
        <f t="shared" si="260"/>
        <v>0</v>
      </c>
      <c r="IT87" s="20">
        <f t="shared" si="261"/>
        <v>0</v>
      </c>
      <c r="IU87" s="20">
        <f t="shared" si="261"/>
        <v>0</v>
      </c>
      <c r="IV87" s="20">
        <f t="shared" si="262"/>
        <v>0</v>
      </c>
      <c r="IW87" s="19"/>
      <c r="IX87" s="19"/>
      <c r="IY87" s="20">
        <f t="shared" si="263"/>
        <v>0</v>
      </c>
      <c r="IZ87" s="19"/>
      <c r="JA87" s="19"/>
      <c r="JB87" s="20">
        <f t="shared" si="264"/>
        <v>0</v>
      </c>
      <c r="JC87" s="19"/>
      <c r="JD87" s="19"/>
      <c r="JE87" s="20">
        <f t="shared" si="265"/>
        <v>0</v>
      </c>
      <c r="JF87" s="20">
        <f t="shared" si="266"/>
        <v>0</v>
      </c>
      <c r="JG87" s="20">
        <f t="shared" si="266"/>
        <v>0</v>
      </c>
      <c r="JH87" s="20">
        <f t="shared" si="267"/>
        <v>0</v>
      </c>
      <c r="JI87" s="19"/>
      <c r="JJ87" s="19"/>
      <c r="JK87" s="20">
        <f t="shared" si="268"/>
        <v>0</v>
      </c>
      <c r="JL87" s="19"/>
      <c r="JM87" s="19"/>
      <c r="JN87" s="20">
        <f t="shared" si="269"/>
        <v>0</v>
      </c>
      <c r="JO87" s="19"/>
      <c r="JP87" s="19"/>
      <c r="JQ87" s="20">
        <f t="shared" si="270"/>
        <v>0</v>
      </c>
      <c r="JR87" s="20">
        <f t="shared" si="271"/>
        <v>0</v>
      </c>
      <c r="JS87" s="20">
        <f t="shared" si="271"/>
        <v>0</v>
      </c>
      <c r="JT87" s="20">
        <f t="shared" si="272"/>
        <v>0</v>
      </c>
      <c r="JU87" s="19"/>
      <c r="JV87" s="19"/>
      <c r="JW87" s="20">
        <f t="shared" si="273"/>
        <v>0</v>
      </c>
      <c r="JX87" s="19"/>
      <c r="JY87" s="19"/>
      <c r="JZ87" s="20">
        <f t="shared" si="274"/>
        <v>0</v>
      </c>
      <c r="KA87" s="20">
        <f t="shared" si="275"/>
        <v>0</v>
      </c>
      <c r="KB87" s="20">
        <f t="shared" si="275"/>
        <v>0</v>
      </c>
      <c r="KC87" s="20">
        <f t="shared" si="276"/>
        <v>0</v>
      </c>
      <c r="KD87" s="19"/>
      <c r="KE87" s="20">
        <f>0</f>
        <v>0</v>
      </c>
      <c r="KF87" s="20">
        <f t="shared" si="277"/>
        <v>0</v>
      </c>
      <c r="KG87" s="19"/>
      <c r="KH87" s="19"/>
      <c r="KI87" s="20">
        <f t="shared" si="278"/>
        <v>0</v>
      </c>
      <c r="KJ87" s="19"/>
      <c r="KK87" s="19"/>
      <c r="KL87" s="20">
        <f t="shared" si="279"/>
        <v>0</v>
      </c>
      <c r="KM87" s="19"/>
      <c r="KN87" s="19"/>
      <c r="KO87" s="20">
        <f t="shared" si="280"/>
        <v>0</v>
      </c>
      <c r="KP87" s="19"/>
      <c r="KQ87" s="19"/>
      <c r="KR87" s="20">
        <f t="shared" si="281"/>
        <v>0</v>
      </c>
      <c r="KS87" s="20">
        <f t="shared" si="282"/>
        <v>0</v>
      </c>
      <c r="KT87" s="20">
        <f t="shared" si="282"/>
        <v>0</v>
      </c>
      <c r="KU87" s="20">
        <f t="shared" si="283"/>
        <v>0</v>
      </c>
      <c r="KV87" s="20">
        <f t="shared" si="284"/>
        <v>0</v>
      </c>
      <c r="KW87" s="20">
        <f t="shared" si="284"/>
        <v>0</v>
      </c>
      <c r="KX87" s="20">
        <f t="shared" si="285"/>
        <v>0</v>
      </c>
      <c r="KY87" s="19"/>
      <c r="KZ87" s="19"/>
      <c r="LA87" s="20">
        <f t="shared" si="286"/>
        <v>0</v>
      </c>
      <c r="LB87" s="19"/>
      <c r="LC87" s="19"/>
      <c r="LD87" s="20">
        <f t="shared" si="287"/>
        <v>0</v>
      </c>
      <c r="LE87" s="20">
        <f t="shared" si="288"/>
        <v>0</v>
      </c>
      <c r="LF87" s="20">
        <f t="shared" si="288"/>
        <v>0</v>
      </c>
      <c r="LG87" s="20">
        <f t="shared" si="289"/>
        <v>0</v>
      </c>
    </row>
    <row r="88" spans="1:319" x14ac:dyDescent="0.3">
      <c r="A88" s="27" t="s">
        <v>194</v>
      </c>
      <c r="B88" s="19"/>
      <c r="C88" s="19"/>
      <c r="D88" s="20">
        <f t="shared" si="158"/>
        <v>0</v>
      </c>
      <c r="E88" s="19"/>
      <c r="F88" s="19"/>
      <c r="G88" s="20">
        <f t="shared" si="159"/>
        <v>0</v>
      </c>
      <c r="H88" s="19"/>
      <c r="I88" s="19"/>
      <c r="J88" s="20">
        <f t="shared" si="160"/>
        <v>0</v>
      </c>
      <c r="K88" s="19"/>
      <c r="L88" s="19"/>
      <c r="M88" s="20">
        <f t="shared" si="161"/>
        <v>0</v>
      </c>
      <c r="N88" s="19"/>
      <c r="O88" s="19"/>
      <c r="P88" s="20">
        <f t="shared" si="162"/>
        <v>0</v>
      </c>
      <c r="Q88" s="19"/>
      <c r="R88" s="19"/>
      <c r="S88" s="20">
        <f t="shared" si="163"/>
        <v>0</v>
      </c>
      <c r="T88" s="19"/>
      <c r="U88" s="19"/>
      <c r="V88" s="20">
        <f t="shared" si="164"/>
        <v>0</v>
      </c>
      <c r="W88" s="19"/>
      <c r="X88" s="19"/>
      <c r="Y88" s="20">
        <f t="shared" si="165"/>
        <v>0</v>
      </c>
      <c r="Z88" s="19"/>
      <c r="AA88" s="19"/>
      <c r="AB88" s="20">
        <f t="shared" si="166"/>
        <v>0</v>
      </c>
      <c r="AC88" s="19"/>
      <c r="AD88" s="19"/>
      <c r="AE88" s="20">
        <f t="shared" si="167"/>
        <v>0</v>
      </c>
      <c r="AF88" s="19"/>
      <c r="AG88" s="19"/>
      <c r="AH88" s="20">
        <f t="shared" si="168"/>
        <v>0</v>
      </c>
      <c r="AI88" s="19"/>
      <c r="AJ88" s="19"/>
      <c r="AK88" s="20">
        <f t="shared" si="169"/>
        <v>0</v>
      </c>
      <c r="AL88" s="20">
        <f t="shared" si="170"/>
        <v>0</v>
      </c>
      <c r="AM88" s="20">
        <f t="shared" si="170"/>
        <v>0</v>
      </c>
      <c r="AN88" s="20">
        <f t="shared" si="171"/>
        <v>0</v>
      </c>
      <c r="AO88" s="19"/>
      <c r="AP88" s="19"/>
      <c r="AQ88" s="20">
        <f t="shared" si="172"/>
        <v>0</v>
      </c>
      <c r="AR88" s="19"/>
      <c r="AS88" s="19"/>
      <c r="AT88" s="20">
        <f t="shared" si="173"/>
        <v>0</v>
      </c>
      <c r="AU88" s="19"/>
      <c r="AV88" s="19"/>
      <c r="AW88" s="20">
        <f t="shared" si="174"/>
        <v>0</v>
      </c>
      <c r="AX88" s="19"/>
      <c r="AY88" s="19"/>
      <c r="AZ88" s="20">
        <f t="shared" si="175"/>
        <v>0</v>
      </c>
      <c r="BA88" s="19"/>
      <c r="BB88" s="19"/>
      <c r="BC88" s="20">
        <f t="shared" si="176"/>
        <v>0</v>
      </c>
      <c r="BD88" s="19"/>
      <c r="BE88" s="20">
        <f>0</f>
        <v>0</v>
      </c>
      <c r="BF88" s="20">
        <f t="shared" si="177"/>
        <v>0</v>
      </c>
      <c r="BG88" s="20">
        <f t="shared" si="178"/>
        <v>0</v>
      </c>
      <c r="BH88" s="20">
        <f t="shared" si="178"/>
        <v>0</v>
      </c>
      <c r="BI88" s="20">
        <f t="shared" si="179"/>
        <v>0</v>
      </c>
      <c r="BJ88" s="19"/>
      <c r="BK88" s="19"/>
      <c r="BL88" s="20">
        <f t="shared" si="180"/>
        <v>0</v>
      </c>
      <c r="BM88" s="19"/>
      <c r="BN88" s="19"/>
      <c r="BO88" s="20">
        <f t="shared" si="181"/>
        <v>0</v>
      </c>
      <c r="BP88" s="19"/>
      <c r="BQ88" s="19"/>
      <c r="BR88" s="20">
        <f t="shared" si="182"/>
        <v>0</v>
      </c>
      <c r="BS88" s="19"/>
      <c r="BT88" s="19"/>
      <c r="BU88" s="20">
        <f t="shared" si="183"/>
        <v>0</v>
      </c>
      <c r="BV88" s="19"/>
      <c r="BW88" s="19"/>
      <c r="BX88" s="20">
        <f t="shared" si="184"/>
        <v>0</v>
      </c>
      <c r="BY88" s="19"/>
      <c r="BZ88" s="19"/>
      <c r="CA88" s="20">
        <f t="shared" si="185"/>
        <v>0</v>
      </c>
      <c r="CB88" s="20">
        <f t="shared" si="186"/>
        <v>0</v>
      </c>
      <c r="CC88" s="20">
        <f t="shared" si="186"/>
        <v>0</v>
      </c>
      <c r="CD88" s="20">
        <f t="shared" si="187"/>
        <v>0</v>
      </c>
      <c r="CE88" s="19"/>
      <c r="CF88" s="19"/>
      <c r="CG88" s="20">
        <f t="shared" si="188"/>
        <v>0</v>
      </c>
      <c r="CH88" s="19"/>
      <c r="CI88" s="19"/>
      <c r="CJ88" s="20">
        <f t="shared" si="189"/>
        <v>0</v>
      </c>
      <c r="CK88" s="19"/>
      <c r="CL88" s="19"/>
      <c r="CM88" s="20">
        <f t="shared" si="190"/>
        <v>0</v>
      </c>
      <c r="CN88" s="20">
        <f t="shared" si="191"/>
        <v>0</v>
      </c>
      <c r="CO88" s="20">
        <f t="shared" si="191"/>
        <v>0</v>
      </c>
      <c r="CP88" s="20">
        <f t="shared" si="192"/>
        <v>0</v>
      </c>
      <c r="CQ88" s="19"/>
      <c r="CR88" s="19"/>
      <c r="CS88" s="20">
        <f t="shared" si="193"/>
        <v>0</v>
      </c>
      <c r="CT88" s="19"/>
      <c r="CU88" s="19"/>
      <c r="CV88" s="20">
        <f t="shared" si="194"/>
        <v>0</v>
      </c>
      <c r="CW88" s="19"/>
      <c r="CX88" s="19"/>
      <c r="CY88" s="20">
        <f t="shared" si="195"/>
        <v>0</v>
      </c>
      <c r="CZ88" s="20">
        <f t="shared" si="196"/>
        <v>0</v>
      </c>
      <c r="DA88" s="20">
        <f t="shared" si="196"/>
        <v>0</v>
      </c>
      <c r="DB88" s="20">
        <f t="shared" si="197"/>
        <v>0</v>
      </c>
      <c r="DC88" s="20">
        <f t="shared" si="198"/>
        <v>0</v>
      </c>
      <c r="DD88" s="20">
        <f t="shared" si="198"/>
        <v>0</v>
      </c>
      <c r="DE88" s="20">
        <f t="shared" si="199"/>
        <v>0</v>
      </c>
      <c r="DF88" s="19"/>
      <c r="DG88" s="19"/>
      <c r="DH88" s="20">
        <f t="shared" si="200"/>
        <v>0</v>
      </c>
      <c r="DI88" s="19"/>
      <c r="DJ88" s="19"/>
      <c r="DK88" s="20">
        <f t="shared" si="201"/>
        <v>0</v>
      </c>
      <c r="DL88" s="20">
        <f t="shared" si="202"/>
        <v>0</v>
      </c>
      <c r="DM88" s="20">
        <f t="shared" si="202"/>
        <v>0</v>
      </c>
      <c r="DN88" s="20">
        <f t="shared" si="203"/>
        <v>0</v>
      </c>
      <c r="DO88" s="19"/>
      <c r="DP88" s="19"/>
      <c r="DQ88" s="20">
        <f t="shared" si="204"/>
        <v>0</v>
      </c>
      <c r="DR88" s="20">
        <f>1875</f>
        <v>1875</v>
      </c>
      <c r="DS88" s="19"/>
      <c r="DT88" s="20">
        <f t="shared" si="205"/>
        <v>1875</v>
      </c>
      <c r="DU88" s="20">
        <f t="shared" si="206"/>
        <v>1875</v>
      </c>
      <c r="DV88" s="20">
        <f t="shared" si="206"/>
        <v>0</v>
      </c>
      <c r="DW88" s="20">
        <f t="shared" si="207"/>
        <v>1875</v>
      </c>
      <c r="DX88" s="20">
        <f t="shared" si="208"/>
        <v>1875</v>
      </c>
      <c r="DY88" s="20">
        <f t="shared" si="208"/>
        <v>0</v>
      </c>
      <c r="DZ88" s="20">
        <f t="shared" si="209"/>
        <v>1875</v>
      </c>
      <c r="EA88" s="19"/>
      <c r="EB88" s="19"/>
      <c r="EC88" s="20">
        <f t="shared" si="210"/>
        <v>0</v>
      </c>
      <c r="ED88" s="19"/>
      <c r="EE88" s="19"/>
      <c r="EF88" s="20">
        <f t="shared" si="211"/>
        <v>0</v>
      </c>
      <c r="EG88" s="19"/>
      <c r="EH88" s="19"/>
      <c r="EI88" s="20">
        <f t="shared" si="212"/>
        <v>0</v>
      </c>
      <c r="EJ88" s="19"/>
      <c r="EK88" s="19"/>
      <c r="EL88" s="20">
        <f t="shared" si="213"/>
        <v>0</v>
      </c>
      <c r="EM88" s="20">
        <f t="shared" si="214"/>
        <v>0</v>
      </c>
      <c r="EN88" s="20">
        <f t="shared" si="214"/>
        <v>0</v>
      </c>
      <c r="EO88" s="20">
        <f t="shared" si="215"/>
        <v>0</v>
      </c>
      <c r="EP88" s="19"/>
      <c r="EQ88" s="19"/>
      <c r="ER88" s="20">
        <f t="shared" si="216"/>
        <v>0</v>
      </c>
      <c r="ES88" s="19"/>
      <c r="ET88" s="19"/>
      <c r="EU88" s="20">
        <f t="shared" si="217"/>
        <v>0</v>
      </c>
      <c r="EV88" s="19"/>
      <c r="EW88" s="19"/>
      <c r="EX88" s="20">
        <f t="shared" si="218"/>
        <v>0</v>
      </c>
      <c r="EY88" s="19"/>
      <c r="EZ88" s="19"/>
      <c r="FA88" s="20">
        <f t="shared" si="219"/>
        <v>0</v>
      </c>
      <c r="FB88" s="20">
        <f t="shared" si="220"/>
        <v>0</v>
      </c>
      <c r="FC88" s="20">
        <f t="shared" si="220"/>
        <v>0</v>
      </c>
      <c r="FD88" s="20">
        <f t="shared" si="221"/>
        <v>0</v>
      </c>
      <c r="FE88" s="19"/>
      <c r="FF88" s="19"/>
      <c r="FG88" s="20">
        <f t="shared" si="222"/>
        <v>0</v>
      </c>
      <c r="FH88" s="19"/>
      <c r="FI88" s="19"/>
      <c r="FJ88" s="20">
        <f t="shared" si="223"/>
        <v>0</v>
      </c>
      <c r="FK88" s="19"/>
      <c r="FL88" s="19"/>
      <c r="FM88" s="20">
        <f t="shared" si="224"/>
        <v>0</v>
      </c>
      <c r="FN88" s="20">
        <f t="shared" si="225"/>
        <v>0</v>
      </c>
      <c r="FO88" s="20">
        <f t="shared" si="225"/>
        <v>0</v>
      </c>
      <c r="FP88" s="20">
        <f t="shared" si="226"/>
        <v>0</v>
      </c>
      <c r="FQ88" s="19"/>
      <c r="FR88" s="19"/>
      <c r="FS88" s="20">
        <f t="shared" si="227"/>
        <v>0</v>
      </c>
      <c r="FT88" s="19"/>
      <c r="FU88" s="19"/>
      <c r="FV88" s="20">
        <f t="shared" si="228"/>
        <v>0</v>
      </c>
      <c r="FW88" s="19"/>
      <c r="FX88" s="19"/>
      <c r="FY88" s="20">
        <f t="shared" si="229"/>
        <v>0</v>
      </c>
      <c r="FZ88" s="20">
        <f t="shared" si="230"/>
        <v>0</v>
      </c>
      <c r="GA88" s="20">
        <f t="shared" si="230"/>
        <v>0</v>
      </c>
      <c r="GB88" s="20">
        <f t="shared" si="231"/>
        <v>0</v>
      </c>
      <c r="GC88" s="19"/>
      <c r="GD88" s="19"/>
      <c r="GE88" s="20">
        <f t="shared" si="232"/>
        <v>0</v>
      </c>
      <c r="GF88" s="19"/>
      <c r="GG88" s="19"/>
      <c r="GH88" s="20">
        <f t="shared" si="233"/>
        <v>0</v>
      </c>
      <c r="GI88" s="19"/>
      <c r="GJ88" s="19"/>
      <c r="GK88" s="20">
        <f t="shared" si="234"/>
        <v>0</v>
      </c>
      <c r="GL88" s="19"/>
      <c r="GM88" s="19"/>
      <c r="GN88" s="20">
        <f t="shared" si="235"/>
        <v>0</v>
      </c>
      <c r="GO88" s="20">
        <f t="shared" si="236"/>
        <v>0</v>
      </c>
      <c r="GP88" s="20">
        <f t="shared" si="236"/>
        <v>0</v>
      </c>
      <c r="GQ88" s="20">
        <f t="shared" si="237"/>
        <v>0</v>
      </c>
      <c r="GR88" s="19"/>
      <c r="GS88" s="19"/>
      <c r="GT88" s="20">
        <f t="shared" si="238"/>
        <v>0</v>
      </c>
      <c r="GU88" s="19"/>
      <c r="GV88" s="19"/>
      <c r="GW88" s="20">
        <f t="shared" si="239"/>
        <v>0</v>
      </c>
      <c r="GX88" s="20">
        <f t="shared" si="240"/>
        <v>0</v>
      </c>
      <c r="GY88" s="20">
        <f t="shared" si="240"/>
        <v>0</v>
      </c>
      <c r="GZ88" s="20">
        <f t="shared" si="241"/>
        <v>0</v>
      </c>
      <c r="HA88" s="19"/>
      <c r="HB88" s="19"/>
      <c r="HC88" s="20">
        <f t="shared" si="242"/>
        <v>0</v>
      </c>
      <c r="HD88" s="19"/>
      <c r="HE88" s="19"/>
      <c r="HF88" s="20">
        <f t="shared" si="243"/>
        <v>0</v>
      </c>
      <c r="HG88" s="19"/>
      <c r="HH88" s="20">
        <f>0</f>
        <v>0</v>
      </c>
      <c r="HI88" s="20">
        <f t="shared" si="244"/>
        <v>0</v>
      </c>
      <c r="HJ88" s="19"/>
      <c r="HK88" s="19"/>
      <c r="HL88" s="20">
        <f t="shared" si="245"/>
        <v>0</v>
      </c>
      <c r="HM88" s="20">
        <f t="shared" si="246"/>
        <v>0</v>
      </c>
      <c r="HN88" s="20">
        <f t="shared" si="246"/>
        <v>0</v>
      </c>
      <c r="HO88" s="20">
        <f t="shared" si="247"/>
        <v>0</v>
      </c>
      <c r="HP88" s="19"/>
      <c r="HQ88" s="19"/>
      <c r="HR88" s="20">
        <f t="shared" si="248"/>
        <v>0</v>
      </c>
      <c r="HS88" s="19"/>
      <c r="HT88" s="19"/>
      <c r="HU88" s="20">
        <f t="shared" si="249"/>
        <v>0</v>
      </c>
      <c r="HV88" s="19"/>
      <c r="HW88" s="19"/>
      <c r="HX88" s="20">
        <f t="shared" si="250"/>
        <v>0</v>
      </c>
      <c r="HY88" s="19"/>
      <c r="HZ88" s="19"/>
      <c r="IA88" s="20">
        <f t="shared" si="251"/>
        <v>0</v>
      </c>
      <c r="IB88" s="20">
        <f t="shared" si="252"/>
        <v>0</v>
      </c>
      <c r="IC88" s="20">
        <f t="shared" si="252"/>
        <v>0</v>
      </c>
      <c r="ID88" s="20">
        <f t="shared" si="253"/>
        <v>0</v>
      </c>
      <c r="IE88" s="20">
        <f t="shared" si="254"/>
        <v>0</v>
      </c>
      <c r="IF88" s="20">
        <f t="shared" si="254"/>
        <v>0</v>
      </c>
      <c r="IG88" s="20">
        <f t="shared" si="255"/>
        <v>0</v>
      </c>
      <c r="IH88" s="19"/>
      <c r="II88" s="19"/>
      <c r="IJ88" s="20">
        <f t="shared" si="256"/>
        <v>0</v>
      </c>
      <c r="IK88" s="19"/>
      <c r="IL88" s="19"/>
      <c r="IM88" s="20">
        <f t="shared" si="257"/>
        <v>0</v>
      </c>
      <c r="IN88" s="19"/>
      <c r="IO88" s="19"/>
      <c r="IP88" s="20">
        <f t="shared" si="258"/>
        <v>0</v>
      </c>
      <c r="IQ88" s="20">
        <f t="shared" si="259"/>
        <v>0</v>
      </c>
      <c r="IR88" s="20">
        <f t="shared" si="259"/>
        <v>0</v>
      </c>
      <c r="IS88" s="20">
        <f t="shared" si="260"/>
        <v>0</v>
      </c>
      <c r="IT88" s="20">
        <f t="shared" si="261"/>
        <v>0</v>
      </c>
      <c r="IU88" s="20">
        <f t="shared" si="261"/>
        <v>0</v>
      </c>
      <c r="IV88" s="20">
        <f t="shared" si="262"/>
        <v>0</v>
      </c>
      <c r="IW88" s="19"/>
      <c r="IX88" s="20">
        <f>1666.67</f>
        <v>1666.67</v>
      </c>
      <c r="IY88" s="20">
        <f t="shared" si="263"/>
        <v>-1666.67</v>
      </c>
      <c r="IZ88" s="19"/>
      <c r="JA88" s="19"/>
      <c r="JB88" s="20">
        <f t="shared" si="264"/>
        <v>0</v>
      </c>
      <c r="JC88" s="19"/>
      <c r="JD88" s="19"/>
      <c r="JE88" s="20">
        <f t="shared" si="265"/>
        <v>0</v>
      </c>
      <c r="JF88" s="20">
        <f t="shared" si="266"/>
        <v>0</v>
      </c>
      <c r="JG88" s="20">
        <f t="shared" si="266"/>
        <v>1666.67</v>
      </c>
      <c r="JH88" s="20">
        <f t="shared" si="267"/>
        <v>-1666.67</v>
      </c>
      <c r="JI88" s="19"/>
      <c r="JJ88" s="19"/>
      <c r="JK88" s="20">
        <f t="shared" si="268"/>
        <v>0</v>
      </c>
      <c r="JL88" s="19"/>
      <c r="JM88" s="19"/>
      <c r="JN88" s="20">
        <f t="shared" si="269"/>
        <v>0</v>
      </c>
      <c r="JO88" s="19"/>
      <c r="JP88" s="19"/>
      <c r="JQ88" s="20">
        <f t="shared" si="270"/>
        <v>0</v>
      </c>
      <c r="JR88" s="20">
        <f t="shared" si="271"/>
        <v>0</v>
      </c>
      <c r="JS88" s="20">
        <f t="shared" si="271"/>
        <v>0</v>
      </c>
      <c r="JT88" s="20">
        <f t="shared" si="272"/>
        <v>0</v>
      </c>
      <c r="JU88" s="19"/>
      <c r="JV88" s="19"/>
      <c r="JW88" s="20">
        <f t="shared" si="273"/>
        <v>0</v>
      </c>
      <c r="JX88" s="19"/>
      <c r="JY88" s="19"/>
      <c r="JZ88" s="20">
        <f t="shared" si="274"/>
        <v>0</v>
      </c>
      <c r="KA88" s="20">
        <f t="shared" si="275"/>
        <v>0</v>
      </c>
      <c r="KB88" s="20">
        <f t="shared" si="275"/>
        <v>0</v>
      </c>
      <c r="KC88" s="20">
        <f t="shared" si="276"/>
        <v>0</v>
      </c>
      <c r="KD88" s="20">
        <f>2500</f>
        <v>2500</v>
      </c>
      <c r="KE88" s="20">
        <f>5416.67</f>
        <v>5416.67</v>
      </c>
      <c r="KF88" s="20">
        <f t="shared" si="277"/>
        <v>-2916.67</v>
      </c>
      <c r="KG88" s="19"/>
      <c r="KH88" s="19"/>
      <c r="KI88" s="20">
        <f t="shared" si="278"/>
        <v>0</v>
      </c>
      <c r="KJ88" s="19"/>
      <c r="KK88" s="19"/>
      <c r="KL88" s="20">
        <f t="shared" si="279"/>
        <v>0</v>
      </c>
      <c r="KM88" s="19"/>
      <c r="KN88" s="19"/>
      <c r="KO88" s="20">
        <f t="shared" si="280"/>
        <v>0</v>
      </c>
      <c r="KP88" s="19"/>
      <c r="KQ88" s="19"/>
      <c r="KR88" s="20">
        <f t="shared" si="281"/>
        <v>0</v>
      </c>
      <c r="KS88" s="20">
        <f t="shared" si="282"/>
        <v>0</v>
      </c>
      <c r="KT88" s="20">
        <f t="shared" si="282"/>
        <v>0</v>
      </c>
      <c r="KU88" s="20">
        <f t="shared" si="283"/>
        <v>0</v>
      </c>
      <c r="KV88" s="20">
        <f t="shared" si="284"/>
        <v>2500</v>
      </c>
      <c r="KW88" s="20">
        <f t="shared" si="284"/>
        <v>5416.67</v>
      </c>
      <c r="KX88" s="20">
        <f t="shared" si="285"/>
        <v>-2916.67</v>
      </c>
      <c r="KY88" s="19"/>
      <c r="KZ88" s="19"/>
      <c r="LA88" s="20">
        <f t="shared" si="286"/>
        <v>0</v>
      </c>
      <c r="LB88" s="19"/>
      <c r="LC88" s="19"/>
      <c r="LD88" s="20">
        <f t="shared" si="287"/>
        <v>0</v>
      </c>
      <c r="LE88" s="20">
        <f t="shared" si="288"/>
        <v>4375</v>
      </c>
      <c r="LF88" s="20">
        <f t="shared" si="288"/>
        <v>7083.34</v>
      </c>
      <c r="LG88" s="20">
        <f t="shared" si="289"/>
        <v>-2708.34</v>
      </c>
    </row>
    <row r="89" spans="1:319" x14ac:dyDescent="0.3">
      <c r="A89" s="27" t="s">
        <v>195</v>
      </c>
      <c r="B89" s="22">
        <f>(((((B83)+(B84))+(B85))+(B86))+(B87))+(B88)</f>
        <v>0</v>
      </c>
      <c r="C89" s="22">
        <f>(((((C83)+(C84))+(C85))+(C86))+(C87))+(C88)</f>
        <v>0</v>
      </c>
      <c r="D89" s="22">
        <f t="shared" si="158"/>
        <v>0</v>
      </c>
      <c r="E89" s="22">
        <f>(((((E83)+(E84))+(E85))+(E86))+(E87))+(E88)</f>
        <v>0</v>
      </c>
      <c r="F89" s="22">
        <f>(((((F83)+(F84))+(F85))+(F86))+(F87))+(F88)</f>
        <v>0</v>
      </c>
      <c r="G89" s="22">
        <f t="shared" si="159"/>
        <v>0</v>
      </c>
      <c r="H89" s="22">
        <f>(((((H83)+(H84))+(H85))+(H86))+(H87))+(H88)</f>
        <v>0</v>
      </c>
      <c r="I89" s="22">
        <f>(((((I83)+(I84))+(I85))+(I86))+(I87))+(I88)</f>
        <v>0</v>
      </c>
      <c r="J89" s="22">
        <f t="shared" si="160"/>
        <v>0</v>
      </c>
      <c r="K89" s="22">
        <f>(((((K83)+(K84))+(K85))+(K86))+(K87))+(K88)</f>
        <v>0</v>
      </c>
      <c r="L89" s="22">
        <f>(((((L83)+(L84))+(L85))+(L86))+(L87))+(L88)</f>
        <v>0</v>
      </c>
      <c r="M89" s="22">
        <f t="shared" si="161"/>
        <v>0</v>
      </c>
      <c r="N89" s="22">
        <f>(((((N83)+(N84))+(N85))+(N86))+(N87))+(N88)</f>
        <v>0</v>
      </c>
      <c r="O89" s="22">
        <f>(((((O83)+(O84))+(O85))+(O86))+(O87))+(O88)</f>
        <v>0</v>
      </c>
      <c r="P89" s="22">
        <f t="shared" si="162"/>
        <v>0</v>
      </c>
      <c r="Q89" s="22">
        <f>(((((Q83)+(Q84))+(Q85))+(Q86))+(Q87))+(Q88)</f>
        <v>0</v>
      </c>
      <c r="R89" s="22">
        <f>(((((R83)+(R84))+(R85))+(R86))+(R87))+(R88)</f>
        <v>0</v>
      </c>
      <c r="S89" s="22">
        <f t="shared" si="163"/>
        <v>0</v>
      </c>
      <c r="T89" s="22">
        <f>(((((T83)+(T84))+(T85))+(T86))+(T87))+(T88)</f>
        <v>0</v>
      </c>
      <c r="U89" s="22">
        <f>(((((U83)+(U84))+(U85))+(U86))+(U87))+(U88)</f>
        <v>0</v>
      </c>
      <c r="V89" s="22">
        <f t="shared" si="164"/>
        <v>0</v>
      </c>
      <c r="W89" s="22">
        <f>(((((W83)+(W84))+(W85))+(W86))+(W87))+(W88)</f>
        <v>0</v>
      </c>
      <c r="X89" s="22">
        <f>(((((X83)+(X84))+(X85))+(X86))+(X87))+(X88)</f>
        <v>0</v>
      </c>
      <c r="Y89" s="22">
        <f t="shared" si="165"/>
        <v>0</v>
      </c>
      <c r="Z89" s="22">
        <f>(((((Z83)+(Z84))+(Z85))+(Z86))+(Z87))+(Z88)</f>
        <v>0</v>
      </c>
      <c r="AA89" s="22">
        <f>(((((AA83)+(AA84))+(AA85))+(AA86))+(AA87))+(AA88)</f>
        <v>0</v>
      </c>
      <c r="AB89" s="22">
        <f t="shared" si="166"/>
        <v>0</v>
      </c>
      <c r="AC89" s="22">
        <f>(((((AC83)+(AC84))+(AC85))+(AC86))+(AC87))+(AC88)</f>
        <v>0</v>
      </c>
      <c r="AD89" s="22">
        <f>(((((AD83)+(AD84))+(AD85))+(AD86))+(AD87))+(AD88)</f>
        <v>0</v>
      </c>
      <c r="AE89" s="22">
        <f t="shared" si="167"/>
        <v>0</v>
      </c>
      <c r="AF89" s="22">
        <f>(((((AF83)+(AF84))+(AF85))+(AF86))+(AF87))+(AF88)</f>
        <v>0</v>
      </c>
      <c r="AG89" s="22">
        <f>(((((AG83)+(AG84))+(AG85))+(AG86))+(AG87))+(AG88)</f>
        <v>0</v>
      </c>
      <c r="AH89" s="22">
        <f t="shared" si="168"/>
        <v>0</v>
      </c>
      <c r="AI89" s="22">
        <f>(((((AI83)+(AI84))+(AI85))+(AI86))+(AI87))+(AI88)</f>
        <v>0</v>
      </c>
      <c r="AJ89" s="22">
        <f>(((((AJ83)+(AJ84))+(AJ85))+(AJ86))+(AJ87))+(AJ88)</f>
        <v>0</v>
      </c>
      <c r="AK89" s="22">
        <f t="shared" si="169"/>
        <v>0</v>
      </c>
      <c r="AL89" s="22">
        <f t="shared" si="170"/>
        <v>0</v>
      </c>
      <c r="AM89" s="22">
        <f t="shared" si="170"/>
        <v>0</v>
      </c>
      <c r="AN89" s="22">
        <f t="shared" si="171"/>
        <v>0</v>
      </c>
      <c r="AO89" s="22">
        <f>(((((AO83)+(AO84))+(AO85))+(AO86))+(AO87))+(AO88)</f>
        <v>0</v>
      </c>
      <c r="AP89" s="22">
        <f>(((((AP83)+(AP84))+(AP85))+(AP86))+(AP87))+(AP88)</f>
        <v>0</v>
      </c>
      <c r="AQ89" s="22">
        <f t="shared" si="172"/>
        <v>0</v>
      </c>
      <c r="AR89" s="22">
        <f>(((((AR83)+(AR84))+(AR85))+(AR86))+(AR87))+(AR88)</f>
        <v>0</v>
      </c>
      <c r="AS89" s="22">
        <f>(((((AS83)+(AS84))+(AS85))+(AS86))+(AS87))+(AS88)</f>
        <v>0</v>
      </c>
      <c r="AT89" s="22">
        <f t="shared" si="173"/>
        <v>0</v>
      </c>
      <c r="AU89" s="22">
        <f>(((((AU83)+(AU84))+(AU85))+(AU86))+(AU87))+(AU88)</f>
        <v>0</v>
      </c>
      <c r="AV89" s="22">
        <f>(((((AV83)+(AV84))+(AV85))+(AV86))+(AV87))+(AV88)</f>
        <v>0</v>
      </c>
      <c r="AW89" s="22">
        <f t="shared" si="174"/>
        <v>0</v>
      </c>
      <c r="AX89" s="22">
        <f>(((((AX83)+(AX84))+(AX85))+(AX86))+(AX87))+(AX88)</f>
        <v>0</v>
      </c>
      <c r="AY89" s="22">
        <f>(((((AY83)+(AY84))+(AY85))+(AY86))+(AY87))+(AY88)</f>
        <v>0</v>
      </c>
      <c r="AZ89" s="22">
        <f t="shared" si="175"/>
        <v>0</v>
      </c>
      <c r="BA89" s="22">
        <f>(((((BA83)+(BA84))+(BA85))+(BA86))+(BA87))+(BA88)</f>
        <v>0</v>
      </c>
      <c r="BB89" s="22">
        <f>(((((BB83)+(BB84))+(BB85))+(BB86))+(BB87))+(BB88)</f>
        <v>0</v>
      </c>
      <c r="BC89" s="22">
        <f t="shared" si="176"/>
        <v>0</v>
      </c>
      <c r="BD89" s="22">
        <f>(((((BD83)+(BD84))+(BD85))+(BD86))+(BD87))+(BD88)</f>
        <v>0</v>
      </c>
      <c r="BE89" s="22">
        <f>(((((BE83)+(BE84))+(BE85))+(BE86))+(BE87))+(BE88)</f>
        <v>0</v>
      </c>
      <c r="BF89" s="22">
        <f t="shared" si="177"/>
        <v>0</v>
      </c>
      <c r="BG89" s="22">
        <f t="shared" si="178"/>
        <v>0</v>
      </c>
      <c r="BH89" s="22">
        <f t="shared" si="178"/>
        <v>0</v>
      </c>
      <c r="BI89" s="22">
        <f t="shared" si="179"/>
        <v>0</v>
      </c>
      <c r="BJ89" s="22">
        <f>(((((BJ83)+(BJ84))+(BJ85))+(BJ86))+(BJ87))+(BJ88)</f>
        <v>0</v>
      </c>
      <c r="BK89" s="22">
        <f>(((((BK83)+(BK84))+(BK85))+(BK86))+(BK87))+(BK88)</f>
        <v>0</v>
      </c>
      <c r="BL89" s="22">
        <f t="shared" si="180"/>
        <v>0</v>
      </c>
      <c r="BM89" s="22">
        <f>(((((BM83)+(BM84))+(BM85))+(BM86))+(BM87))+(BM88)</f>
        <v>0</v>
      </c>
      <c r="BN89" s="22">
        <f>(((((BN83)+(BN84))+(BN85))+(BN86))+(BN87))+(BN88)</f>
        <v>0</v>
      </c>
      <c r="BO89" s="22">
        <f t="shared" si="181"/>
        <v>0</v>
      </c>
      <c r="BP89" s="22">
        <f>(((((BP83)+(BP84))+(BP85))+(BP86))+(BP87))+(BP88)</f>
        <v>0</v>
      </c>
      <c r="BQ89" s="22">
        <f>(((((BQ83)+(BQ84))+(BQ85))+(BQ86))+(BQ87))+(BQ88)</f>
        <v>0</v>
      </c>
      <c r="BR89" s="22">
        <f t="shared" si="182"/>
        <v>0</v>
      </c>
      <c r="BS89" s="22">
        <f>(((((BS83)+(BS84))+(BS85))+(BS86))+(BS87))+(BS88)</f>
        <v>0</v>
      </c>
      <c r="BT89" s="22">
        <f>(((((BT83)+(BT84))+(BT85))+(BT86))+(BT87))+(BT88)</f>
        <v>0</v>
      </c>
      <c r="BU89" s="22">
        <f t="shared" si="183"/>
        <v>0</v>
      </c>
      <c r="BV89" s="22">
        <f>(((((BV83)+(BV84))+(BV85))+(BV86))+(BV87))+(BV88)</f>
        <v>0</v>
      </c>
      <c r="BW89" s="22">
        <f>(((((BW83)+(BW84))+(BW85))+(BW86))+(BW87))+(BW88)</f>
        <v>0</v>
      </c>
      <c r="BX89" s="22">
        <f t="shared" si="184"/>
        <v>0</v>
      </c>
      <c r="BY89" s="22">
        <f>(((((BY83)+(BY84))+(BY85))+(BY86))+(BY87))+(BY88)</f>
        <v>0</v>
      </c>
      <c r="BZ89" s="22">
        <f>(((((BZ83)+(BZ84))+(BZ85))+(BZ86))+(BZ87))+(BZ88)</f>
        <v>0</v>
      </c>
      <c r="CA89" s="22">
        <f t="shared" si="185"/>
        <v>0</v>
      </c>
      <c r="CB89" s="22">
        <f t="shared" si="186"/>
        <v>0</v>
      </c>
      <c r="CC89" s="22">
        <f t="shared" si="186"/>
        <v>0</v>
      </c>
      <c r="CD89" s="22">
        <f t="shared" si="187"/>
        <v>0</v>
      </c>
      <c r="CE89" s="22">
        <f>(((((CE83)+(CE84))+(CE85))+(CE86))+(CE87))+(CE88)</f>
        <v>0</v>
      </c>
      <c r="CF89" s="22">
        <f>(((((CF83)+(CF84))+(CF85))+(CF86))+(CF87))+(CF88)</f>
        <v>0</v>
      </c>
      <c r="CG89" s="22">
        <f t="shared" si="188"/>
        <v>0</v>
      </c>
      <c r="CH89" s="22">
        <f>(((((CH83)+(CH84))+(CH85))+(CH86))+(CH87))+(CH88)</f>
        <v>0</v>
      </c>
      <c r="CI89" s="22">
        <f>(((((CI83)+(CI84))+(CI85))+(CI86))+(CI87))+(CI88)</f>
        <v>0</v>
      </c>
      <c r="CJ89" s="22">
        <f t="shared" si="189"/>
        <v>0</v>
      </c>
      <c r="CK89" s="22">
        <f>(((((CK83)+(CK84))+(CK85))+(CK86))+(CK87))+(CK88)</f>
        <v>0</v>
      </c>
      <c r="CL89" s="22">
        <f>(((((CL83)+(CL84))+(CL85))+(CL86))+(CL87))+(CL88)</f>
        <v>0</v>
      </c>
      <c r="CM89" s="22">
        <f t="shared" si="190"/>
        <v>0</v>
      </c>
      <c r="CN89" s="22">
        <f t="shared" si="191"/>
        <v>0</v>
      </c>
      <c r="CO89" s="22">
        <f t="shared" si="191"/>
        <v>0</v>
      </c>
      <c r="CP89" s="22">
        <f t="shared" si="192"/>
        <v>0</v>
      </c>
      <c r="CQ89" s="22">
        <f>(((((CQ83)+(CQ84))+(CQ85))+(CQ86))+(CQ87))+(CQ88)</f>
        <v>0</v>
      </c>
      <c r="CR89" s="22">
        <f>(((((CR83)+(CR84))+(CR85))+(CR86))+(CR87))+(CR88)</f>
        <v>0</v>
      </c>
      <c r="CS89" s="22">
        <f t="shared" si="193"/>
        <v>0</v>
      </c>
      <c r="CT89" s="22">
        <f>(((((CT83)+(CT84))+(CT85))+(CT86))+(CT87))+(CT88)</f>
        <v>0</v>
      </c>
      <c r="CU89" s="22">
        <f>(((((CU83)+(CU84))+(CU85))+(CU86))+(CU87))+(CU88)</f>
        <v>0</v>
      </c>
      <c r="CV89" s="22">
        <f t="shared" si="194"/>
        <v>0</v>
      </c>
      <c r="CW89" s="22">
        <f>(((((CW83)+(CW84))+(CW85))+(CW86))+(CW87))+(CW88)</f>
        <v>0</v>
      </c>
      <c r="CX89" s="22">
        <f>(((((CX83)+(CX84))+(CX85))+(CX86))+(CX87))+(CX88)</f>
        <v>0</v>
      </c>
      <c r="CY89" s="22">
        <f t="shared" si="195"/>
        <v>0</v>
      </c>
      <c r="CZ89" s="22">
        <f t="shared" si="196"/>
        <v>0</v>
      </c>
      <c r="DA89" s="22">
        <f t="shared" si="196"/>
        <v>0</v>
      </c>
      <c r="DB89" s="22">
        <f t="shared" si="197"/>
        <v>0</v>
      </c>
      <c r="DC89" s="22">
        <f t="shared" si="198"/>
        <v>0</v>
      </c>
      <c r="DD89" s="22">
        <f t="shared" si="198"/>
        <v>0</v>
      </c>
      <c r="DE89" s="22">
        <f t="shared" si="199"/>
        <v>0</v>
      </c>
      <c r="DF89" s="22">
        <f>(((((DF83)+(DF84))+(DF85))+(DF86))+(DF87))+(DF88)</f>
        <v>0</v>
      </c>
      <c r="DG89" s="22">
        <f>(((((DG83)+(DG84))+(DG85))+(DG86))+(DG87))+(DG88)</f>
        <v>0</v>
      </c>
      <c r="DH89" s="22">
        <f t="shared" si="200"/>
        <v>0</v>
      </c>
      <c r="DI89" s="22">
        <f>(((((DI83)+(DI84))+(DI85))+(DI86))+(DI87))+(DI88)</f>
        <v>0</v>
      </c>
      <c r="DJ89" s="22">
        <f>(((((DJ83)+(DJ84))+(DJ85))+(DJ86))+(DJ87))+(DJ88)</f>
        <v>0</v>
      </c>
      <c r="DK89" s="22">
        <f t="shared" si="201"/>
        <v>0</v>
      </c>
      <c r="DL89" s="22">
        <f t="shared" si="202"/>
        <v>0</v>
      </c>
      <c r="DM89" s="22">
        <f t="shared" si="202"/>
        <v>0</v>
      </c>
      <c r="DN89" s="22">
        <f t="shared" si="203"/>
        <v>0</v>
      </c>
      <c r="DO89" s="22">
        <f>(((((DO83)+(DO84))+(DO85))+(DO86))+(DO87))+(DO88)</f>
        <v>0</v>
      </c>
      <c r="DP89" s="22">
        <f>(((((DP83)+(DP84))+(DP85))+(DP86))+(DP87))+(DP88)</f>
        <v>0</v>
      </c>
      <c r="DQ89" s="22">
        <f t="shared" si="204"/>
        <v>0</v>
      </c>
      <c r="DR89" s="22">
        <f>(((((DR83)+(DR84))+(DR85))+(DR86))+(DR87))+(DR88)</f>
        <v>1875</v>
      </c>
      <c r="DS89" s="22">
        <f>(((((DS83)+(DS84))+(DS85))+(DS86))+(DS87))+(DS88)</f>
        <v>0</v>
      </c>
      <c r="DT89" s="22">
        <f t="shared" si="205"/>
        <v>1875</v>
      </c>
      <c r="DU89" s="22">
        <f t="shared" si="206"/>
        <v>1875</v>
      </c>
      <c r="DV89" s="22">
        <f t="shared" si="206"/>
        <v>0</v>
      </c>
      <c r="DW89" s="22">
        <f t="shared" si="207"/>
        <v>1875</v>
      </c>
      <c r="DX89" s="22">
        <f t="shared" si="208"/>
        <v>1875</v>
      </c>
      <c r="DY89" s="22">
        <f t="shared" si="208"/>
        <v>0</v>
      </c>
      <c r="DZ89" s="22">
        <f t="shared" si="209"/>
        <v>1875</v>
      </c>
      <c r="EA89" s="22">
        <f>(((((EA83)+(EA84))+(EA85))+(EA86))+(EA87))+(EA88)</f>
        <v>0</v>
      </c>
      <c r="EB89" s="22">
        <f>(((((EB83)+(EB84))+(EB85))+(EB86))+(EB87))+(EB88)</f>
        <v>0</v>
      </c>
      <c r="EC89" s="22">
        <f t="shared" si="210"/>
        <v>0</v>
      </c>
      <c r="ED89" s="22">
        <f>(((((ED83)+(ED84))+(ED85))+(ED86))+(ED87))+(ED88)</f>
        <v>0</v>
      </c>
      <c r="EE89" s="22">
        <f>(((((EE83)+(EE84))+(EE85))+(EE86))+(EE87))+(EE88)</f>
        <v>0</v>
      </c>
      <c r="EF89" s="22">
        <f t="shared" si="211"/>
        <v>0</v>
      </c>
      <c r="EG89" s="22">
        <f>(((((EG83)+(EG84))+(EG85))+(EG86))+(EG87))+(EG88)</f>
        <v>0</v>
      </c>
      <c r="EH89" s="22">
        <f>(((((EH83)+(EH84))+(EH85))+(EH86))+(EH87))+(EH88)</f>
        <v>0</v>
      </c>
      <c r="EI89" s="22">
        <f t="shared" si="212"/>
        <v>0</v>
      </c>
      <c r="EJ89" s="22">
        <f>(((((EJ83)+(EJ84))+(EJ85))+(EJ86))+(EJ87))+(EJ88)</f>
        <v>0</v>
      </c>
      <c r="EK89" s="22">
        <f>(((((EK83)+(EK84))+(EK85))+(EK86))+(EK87))+(EK88)</f>
        <v>0</v>
      </c>
      <c r="EL89" s="22">
        <f t="shared" si="213"/>
        <v>0</v>
      </c>
      <c r="EM89" s="22">
        <f t="shared" si="214"/>
        <v>0</v>
      </c>
      <c r="EN89" s="22">
        <f t="shared" si="214"/>
        <v>0</v>
      </c>
      <c r="EO89" s="22">
        <f t="shared" si="215"/>
        <v>0</v>
      </c>
      <c r="EP89" s="22">
        <f>(((((EP83)+(EP84))+(EP85))+(EP86))+(EP87))+(EP88)</f>
        <v>0</v>
      </c>
      <c r="EQ89" s="22">
        <f>(((((EQ83)+(EQ84))+(EQ85))+(EQ86))+(EQ87))+(EQ88)</f>
        <v>0</v>
      </c>
      <c r="ER89" s="22">
        <f t="shared" si="216"/>
        <v>0</v>
      </c>
      <c r="ES89" s="22">
        <f>(((((ES83)+(ES84))+(ES85))+(ES86))+(ES87))+(ES88)</f>
        <v>0</v>
      </c>
      <c r="ET89" s="22">
        <f>(((((ET83)+(ET84))+(ET85))+(ET86))+(ET87))+(ET88)</f>
        <v>0</v>
      </c>
      <c r="EU89" s="22">
        <f t="shared" si="217"/>
        <v>0</v>
      </c>
      <c r="EV89" s="22">
        <f>(((((EV83)+(EV84))+(EV85))+(EV86))+(EV87))+(EV88)</f>
        <v>0</v>
      </c>
      <c r="EW89" s="22">
        <f>(((((EW83)+(EW84))+(EW85))+(EW86))+(EW87))+(EW88)</f>
        <v>0</v>
      </c>
      <c r="EX89" s="22">
        <f t="shared" si="218"/>
        <v>0</v>
      </c>
      <c r="EY89" s="22">
        <f>(((((EY83)+(EY84))+(EY85))+(EY86))+(EY87))+(EY88)</f>
        <v>0</v>
      </c>
      <c r="EZ89" s="22">
        <f>(((((EZ83)+(EZ84))+(EZ85))+(EZ86))+(EZ87))+(EZ88)</f>
        <v>0</v>
      </c>
      <c r="FA89" s="22">
        <f t="shared" si="219"/>
        <v>0</v>
      </c>
      <c r="FB89" s="22">
        <f t="shared" si="220"/>
        <v>0</v>
      </c>
      <c r="FC89" s="22">
        <f t="shared" si="220"/>
        <v>0</v>
      </c>
      <c r="FD89" s="22">
        <f t="shared" si="221"/>
        <v>0</v>
      </c>
      <c r="FE89" s="22">
        <f>(((((FE83)+(FE84))+(FE85))+(FE86))+(FE87))+(FE88)</f>
        <v>0</v>
      </c>
      <c r="FF89" s="22">
        <f>(((((FF83)+(FF84))+(FF85))+(FF86))+(FF87))+(FF88)</f>
        <v>0</v>
      </c>
      <c r="FG89" s="22">
        <f t="shared" si="222"/>
        <v>0</v>
      </c>
      <c r="FH89" s="22">
        <f>(((((FH83)+(FH84))+(FH85))+(FH86))+(FH87))+(FH88)</f>
        <v>0</v>
      </c>
      <c r="FI89" s="22">
        <f>(((((FI83)+(FI84))+(FI85))+(FI86))+(FI87))+(FI88)</f>
        <v>0</v>
      </c>
      <c r="FJ89" s="22">
        <f t="shared" si="223"/>
        <v>0</v>
      </c>
      <c r="FK89" s="22">
        <f>(((((FK83)+(FK84))+(FK85))+(FK86))+(FK87))+(FK88)</f>
        <v>0</v>
      </c>
      <c r="FL89" s="22">
        <f>(((((FL83)+(FL84))+(FL85))+(FL86))+(FL87))+(FL88)</f>
        <v>0</v>
      </c>
      <c r="FM89" s="22">
        <f t="shared" si="224"/>
        <v>0</v>
      </c>
      <c r="FN89" s="22">
        <f t="shared" si="225"/>
        <v>0</v>
      </c>
      <c r="FO89" s="22">
        <f t="shared" si="225"/>
        <v>0</v>
      </c>
      <c r="FP89" s="22">
        <f t="shared" si="226"/>
        <v>0</v>
      </c>
      <c r="FQ89" s="22">
        <f>(((((FQ83)+(FQ84))+(FQ85))+(FQ86))+(FQ87))+(FQ88)</f>
        <v>0</v>
      </c>
      <c r="FR89" s="22">
        <f>(((((FR83)+(FR84))+(FR85))+(FR86))+(FR87))+(FR88)</f>
        <v>0</v>
      </c>
      <c r="FS89" s="22">
        <f t="shared" si="227"/>
        <v>0</v>
      </c>
      <c r="FT89" s="22">
        <f>(((((FT83)+(FT84))+(FT85))+(FT86))+(FT87))+(FT88)</f>
        <v>0</v>
      </c>
      <c r="FU89" s="22">
        <f>(((((FU83)+(FU84))+(FU85))+(FU86))+(FU87))+(FU88)</f>
        <v>0</v>
      </c>
      <c r="FV89" s="22">
        <f t="shared" si="228"/>
        <v>0</v>
      </c>
      <c r="FW89" s="22">
        <f>(((((FW83)+(FW84))+(FW85))+(FW86))+(FW87))+(FW88)</f>
        <v>0</v>
      </c>
      <c r="FX89" s="22">
        <f>(((((FX83)+(FX84))+(FX85))+(FX86))+(FX87))+(FX88)</f>
        <v>0</v>
      </c>
      <c r="FY89" s="22">
        <f t="shared" si="229"/>
        <v>0</v>
      </c>
      <c r="FZ89" s="22">
        <f t="shared" si="230"/>
        <v>0</v>
      </c>
      <c r="GA89" s="22">
        <f t="shared" si="230"/>
        <v>0</v>
      </c>
      <c r="GB89" s="22">
        <f t="shared" si="231"/>
        <v>0</v>
      </c>
      <c r="GC89" s="22">
        <f>(((((GC83)+(GC84))+(GC85))+(GC86))+(GC87))+(GC88)</f>
        <v>0</v>
      </c>
      <c r="GD89" s="22">
        <f>(((((GD83)+(GD84))+(GD85))+(GD86))+(GD87))+(GD88)</f>
        <v>0</v>
      </c>
      <c r="GE89" s="22">
        <f t="shared" si="232"/>
        <v>0</v>
      </c>
      <c r="GF89" s="22">
        <f>(((((GF83)+(GF84))+(GF85))+(GF86))+(GF87))+(GF88)</f>
        <v>0</v>
      </c>
      <c r="GG89" s="22">
        <f>(((((GG83)+(GG84))+(GG85))+(GG86))+(GG87))+(GG88)</f>
        <v>0</v>
      </c>
      <c r="GH89" s="22">
        <f t="shared" si="233"/>
        <v>0</v>
      </c>
      <c r="GI89" s="22">
        <f>(((((GI83)+(GI84))+(GI85))+(GI86))+(GI87))+(GI88)</f>
        <v>0</v>
      </c>
      <c r="GJ89" s="22">
        <f>(((((GJ83)+(GJ84))+(GJ85))+(GJ86))+(GJ87))+(GJ88)</f>
        <v>0</v>
      </c>
      <c r="GK89" s="22">
        <f t="shared" si="234"/>
        <v>0</v>
      </c>
      <c r="GL89" s="22">
        <f>(((((GL83)+(GL84))+(GL85))+(GL86))+(GL87))+(GL88)</f>
        <v>0</v>
      </c>
      <c r="GM89" s="22">
        <f>(((((GM83)+(GM84))+(GM85))+(GM86))+(GM87))+(GM88)</f>
        <v>0</v>
      </c>
      <c r="GN89" s="22">
        <f t="shared" si="235"/>
        <v>0</v>
      </c>
      <c r="GO89" s="22">
        <f t="shared" si="236"/>
        <v>0</v>
      </c>
      <c r="GP89" s="22">
        <f t="shared" si="236"/>
        <v>0</v>
      </c>
      <c r="GQ89" s="22">
        <f t="shared" si="237"/>
        <v>0</v>
      </c>
      <c r="GR89" s="22">
        <f>(((((GR83)+(GR84))+(GR85))+(GR86))+(GR87))+(GR88)</f>
        <v>0</v>
      </c>
      <c r="GS89" s="22">
        <f>(((((GS83)+(GS84))+(GS85))+(GS86))+(GS87))+(GS88)</f>
        <v>0</v>
      </c>
      <c r="GT89" s="22">
        <f t="shared" si="238"/>
        <v>0</v>
      </c>
      <c r="GU89" s="22">
        <f>(((((GU83)+(GU84))+(GU85))+(GU86))+(GU87))+(GU88)</f>
        <v>0</v>
      </c>
      <c r="GV89" s="22">
        <f>(((((GV83)+(GV84))+(GV85))+(GV86))+(GV87))+(GV88)</f>
        <v>0</v>
      </c>
      <c r="GW89" s="22">
        <f t="shared" si="239"/>
        <v>0</v>
      </c>
      <c r="GX89" s="22">
        <f t="shared" si="240"/>
        <v>0</v>
      </c>
      <c r="GY89" s="22">
        <f t="shared" si="240"/>
        <v>0</v>
      </c>
      <c r="GZ89" s="22">
        <f t="shared" si="241"/>
        <v>0</v>
      </c>
      <c r="HA89" s="22">
        <f>(((((HA83)+(HA84))+(HA85))+(HA86))+(HA87))+(HA88)</f>
        <v>0</v>
      </c>
      <c r="HB89" s="22">
        <f>(((((HB83)+(HB84))+(HB85))+(HB86))+(HB87))+(HB88)</f>
        <v>0</v>
      </c>
      <c r="HC89" s="22">
        <f t="shared" si="242"/>
        <v>0</v>
      </c>
      <c r="HD89" s="22">
        <f>(((((HD83)+(HD84))+(HD85))+(HD86))+(HD87))+(HD88)</f>
        <v>0</v>
      </c>
      <c r="HE89" s="22">
        <f>(((((HE83)+(HE84))+(HE85))+(HE86))+(HE87))+(HE88)</f>
        <v>0</v>
      </c>
      <c r="HF89" s="22">
        <f t="shared" si="243"/>
        <v>0</v>
      </c>
      <c r="HG89" s="22">
        <f>(((((HG83)+(HG84))+(HG85))+(HG86))+(HG87))+(HG88)</f>
        <v>0</v>
      </c>
      <c r="HH89" s="22">
        <f>(((((HH83)+(HH84))+(HH85))+(HH86))+(HH87))+(HH88)</f>
        <v>0</v>
      </c>
      <c r="HI89" s="22">
        <f t="shared" si="244"/>
        <v>0</v>
      </c>
      <c r="HJ89" s="22">
        <f>(((((HJ83)+(HJ84))+(HJ85))+(HJ86))+(HJ87))+(HJ88)</f>
        <v>0</v>
      </c>
      <c r="HK89" s="22">
        <f>(((((HK83)+(HK84))+(HK85))+(HK86))+(HK87))+(HK88)</f>
        <v>0</v>
      </c>
      <c r="HL89" s="22">
        <f t="shared" si="245"/>
        <v>0</v>
      </c>
      <c r="HM89" s="22">
        <f t="shared" si="246"/>
        <v>0</v>
      </c>
      <c r="HN89" s="22">
        <f t="shared" si="246"/>
        <v>0</v>
      </c>
      <c r="HO89" s="22">
        <f t="shared" si="247"/>
        <v>0</v>
      </c>
      <c r="HP89" s="22">
        <f>(((((HP83)+(HP84))+(HP85))+(HP86))+(HP87))+(HP88)</f>
        <v>0</v>
      </c>
      <c r="HQ89" s="22">
        <f>(((((HQ83)+(HQ84))+(HQ85))+(HQ86))+(HQ87))+(HQ88)</f>
        <v>0</v>
      </c>
      <c r="HR89" s="22">
        <f t="shared" si="248"/>
        <v>0</v>
      </c>
      <c r="HS89" s="22">
        <f>(((((HS83)+(HS84))+(HS85))+(HS86))+(HS87))+(HS88)</f>
        <v>0</v>
      </c>
      <c r="HT89" s="22">
        <f>(((((HT83)+(HT84))+(HT85))+(HT86))+(HT87))+(HT88)</f>
        <v>0</v>
      </c>
      <c r="HU89" s="22">
        <f t="shared" si="249"/>
        <v>0</v>
      </c>
      <c r="HV89" s="22">
        <f>(((((HV83)+(HV84))+(HV85))+(HV86))+(HV87))+(HV88)</f>
        <v>0</v>
      </c>
      <c r="HW89" s="22">
        <f>(((((HW83)+(HW84))+(HW85))+(HW86))+(HW87))+(HW88)</f>
        <v>0</v>
      </c>
      <c r="HX89" s="22">
        <f t="shared" si="250"/>
        <v>0</v>
      </c>
      <c r="HY89" s="22">
        <f>(((((HY83)+(HY84))+(HY85))+(HY86))+(HY87))+(HY88)</f>
        <v>0</v>
      </c>
      <c r="HZ89" s="22">
        <f>(((((HZ83)+(HZ84))+(HZ85))+(HZ86))+(HZ87))+(HZ88)</f>
        <v>0</v>
      </c>
      <c r="IA89" s="22">
        <f t="shared" si="251"/>
        <v>0</v>
      </c>
      <c r="IB89" s="22">
        <f t="shared" si="252"/>
        <v>0</v>
      </c>
      <c r="IC89" s="22">
        <f t="shared" si="252"/>
        <v>0</v>
      </c>
      <c r="ID89" s="22">
        <f t="shared" si="253"/>
        <v>0</v>
      </c>
      <c r="IE89" s="22">
        <f t="shared" si="254"/>
        <v>0</v>
      </c>
      <c r="IF89" s="22">
        <f t="shared" si="254"/>
        <v>0</v>
      </c>
      <c r="IG89" s="22">
        <f t="shared" si="255"/>
        <v>0</v>
      </c>
      <c r="IH89" s="22">
        <f>(((((IH83)+(IH84))+(IH85))+(IH86))+(IH87))+(IH88)</f>
        <v>0</v>
      </c>
      <c r="II89" s="22">
        <f>(((((II83)+(II84))+(II85))+(II86))+(II87))+(II88)</f>
        <v>0</v>
      </c>
      <c r="IJ89" s="22">
        <f t="shared" si="256"/>
        <v>0</v>
      </c>
      <c r="IK89" s="22">
        <f>(((((IK83)+(IK84))+(IK85))+(IK86))+(IK87))+(IK88)</f>
        <v>0</v>
      </c>
      <c r="IL89" s="22">
        <f>(((((IL83)+(IL84))+(IL85))+(IL86))+(IL87))+(IL88)</f>
        <v>0</v>
      </c>
      <c r="IM89" s="22">
        <f t="shared" si="257"/>
        <v>0</v>
      </c>
      <c r="IN89" s="22">
        <f>(((((IN83)+(IN84))+(IN85))+(IN86))+(IN87))+(IN88)</f>
        <v>0</v>
      </c>
      <c r="IO89" s="22">
        <f>(((((IO83)+(IO84))+(IO85))+(IO86))+(IO87))+(IO88)</f>
        <v>0</v>
      </c>
      <c r="IP89" s="22">
        <f t="shared" si="258"/>
        <v>0</v>
      </c>
      <c r="IQ89" s="22">
        <f t="shared" si="259"/>
        <v>0</v>
      </c>
      <c r="IR89" s="22">
        <f t="shared" si="259"/>
        <v>0</v>
      </c>
      <c r="IS89" s="22">
        <f t="shared" si="260"/>
        <v>0</v>
      </c>
      <c r="IT89" s="22">
        <f t="shared" si="261"/>
        <v>0</v>
      </c>
      <c r="IU89" s="22">
        <f t="shared" si="261"/>
        <v>0</v>
      </c>
      <c r="IV89" s="22">
        <f t="shared" si="262"/>
        <v>0</v>
      </c>
      <c r="IW89" s="22">
        <f>(((((IW83)+(IW84))+(IW85))+(IW86))+(IW87))+(IW88)</f>
        <v>0</v>
      </c>
      <c r="IX89" s="22">
        <f>(((((IX83)+(IX84))+(IX85))+(IX86))+(IX87))+(IX88)</f>
        <v>1666.67</v>
      </c>
      <c r="IY89" s="22">
        <f t="shared" si="263"/>
        <v>-1666.67</v>
      </c>
      <c r="IZ89" s="22">
        <f>(((((IZ83)+(IZ84))+(IZ85))+(IZ86))+(IZ87))+(IZ88)</f>
        <v>0</v>
      </c>
      <c r="JA89" s="22">
        <f>(((((JA83)+(JA84))+(JA85))+(JA86))+(JA87))+(JA88)</f>
        <v>0</v>
      </c>
      <c r="JB89" s="22">
        <f t="shared" si="264"/>
        <v>0</v>
      </c>
      <c r="JC89" s="22">
        <f>(((((JC83)+(JC84))+(JC85))+(JC86))+(JC87))+(JC88)</f>
        <v>0</v>
      </c>
      <c r="JD89" s="22">
        <f>(((((JD83)+(JD84))+(JD85))+(JD86))+(JD87))+(JD88)</f>
        <v>0</v>
      </c>
      <c r="JE89" s="22">
        <f t="shared" si="265"/>
        <v>0</v>
      </c>
      <c r="JF89" s="22">
        <f t="shared" si="266"/>
        <v>0</v>
      </c>
      <c r="JG89" s="22">
        <f t="shared" si="266"/>
        <v>1666.67</v>
      </c>
      <c r="JH89" s="22">
        <f t="shared" si="267"/>
        <v>-1666.67</v>
      </c>
      <c r="JI89" s="22">
        <f>(((((JI83)+(JI84))+(JI85))+(JI86))+(JI87))+(JI88)</f>
        <v>0</v>
      </c>
      <c r="JJ89" s="22">
        <f>(((((JJ83)+(JJ84))+(JJ85))+(JJ86))+(JJ87))+(JJ88)</f>
        <v>0</v>
      </c>
      <c r="JK89" s="22">
        <f t="shared" si="268"/>
        <v>0</v>
      </c>
      <c r="JL89" s="22">
        <f>(((((JL83)+(JL84))+(JL85))+(JL86))+(JL87))+(JL88)</f>
        <v>0</v>
      </c>
      <c r="JM89" s="22">
        <f>(((((JM83)+(JM84))+(JM85))+(JM86))+(JM87))+(JM88)</f>
        <v>0</v>
      </c>
      <c r="JN89" s="22">
        <f t="shared" si="269"/>
        <v>0</v>
      </c>
      <c r="JO89" s="22">
        <f>(((((JO83)+(JO84))+(JO85))+(JO86))+(JO87))+(JO88)</f>
        <v>0</v>
      </c>
      <c r="JP89" s="22">
        <f>(((((JP83)+(JP84))+(JP85))+(JP86))+(JP87))+(JP88)</f>
        <v>0</v>
      </c>
      <c r="JQ89" s="22">
        <f t="shared" si="270"/>
        <v>0</v>
      </c>
      <c r="JR89" s="22">
        <f t="shared" si="271"/>
        <v>0</v>
      </c>
      <c r="JS89" s="22">
        <f t="shared" si="271"/>
        <v>0</v>
      </c>
      <c r="JT89" s="22">
        <f t="shared" si="272"/>
        <v>0</v>
      </c>
      <c r="JU89" s="22">
        <f>(((((JU83)+(JU84))+(JU85))+(JU86))+(JU87))+(JU88)</f>
        <v>0</v>
      </c>
      <c r="JV89" s="22">
        <f>(((((JV83)+(JV84))+(JV85))+(JV86))+(JV87))+(JV88)</f>
        <v>0</v>
      </c>
      <c r="JW89" s="22">
        <f t="shared" si="273"/>
        <v>0</v>
      </c>
      <c r="JX89" s="22">
        <f>(((((JX83)+(JX84))+(JX85))+(JX86))+(JX87))+(JX88)</f>
        <v>0</v>
      </c>
      <c r="JY89" s="22">
        <f>(((((JY83)+(JY84))+(JY85))+(JY86))+(JY87))+(JY88)</f>
        <v>0</v>
      </c>
      <c r="JZ89" s="22">
        <f t="shared" si="274"/>
        <v>0</v>
      </c>
      <c r="KA89" s="22">
        <f t="shared" si="275"/>
        <v>0</v>
      </c>
      <c r="KB89" s="22">
        <f t="shared" si="275"/>
        <v>0</v>
      </c>
      <c r="KC89" s="22">
        <f t="shared" si="276"/>
        <v>0</v>
      </c>
      <c r="KD89" s="22">
        <f>(((((KD83)+(KD84))+(KD85))+(KD86))+(KD87))+(KD88)</f>
        <v>4500</v>
      </c>
      <c r="KE89" s="22">
        <f>(((((KE83)+(KE84))+(KE85))+(KE86))+(KE87))+(KE88)</f>
        <v>5416.67</v>
      </c>
      <c r="KF89" s="22">
        <f t="shared" si="277"/>
        <v>-916.67000000000007</v>
      </c>
      <c r="KG89" s="22">
        <f>(((((KG83)+(KG84))+(KG85))+(KG86))+(KG87))+(KG88)</f>
        <v>0</v>
      </c>
      <c r="KH89" s="22">
        <f>(((((KH83)+(KH84))+(KH85))+(KH86))+(KH87))+(KH88)</f>
        <v>0</v>
      </c>
      <c r="KI89" s="22">
        <f t="shared" si="278"/>
        <v>0</v>
      </c>
      <c r="KJ89" s="22">
        <f>(((((KJ83)+(KJ84))+(KJ85))+(KJ86))+(KJ87))+(KJ88)</f>
        <v>0</v>
      </c>
      <c r="KK89" s="22">
        <f>(((((KK83)+(KK84))+(KK85))+(KK86))+(KK87))+(KK88)</f>
        <v>0</v>
      </c>
      <c r="KL89" s="22">
        <f t="shared" si="279"/>
        <v>0</v>
      </c>
      <c r="KM89" s="22">
        <f>(((((KM83)+(KM84))+(KM85))+(KM86))+(KM87))+(KM88)</f>
        <v>0</v>
      </c>
      <c r="KN89" s="22">
        <f>(((((KN83)+(KN84))+(KN85))+(KN86))+(KN87))+(KN88)</f>
        <v>0</v>
      </c>
      <c r="KO89" s="22">
        <f t="shared" si="280"/>
        <v>0</v>
      </c>
      <c r="KP89" s="22">
        <f>(((((KP83)+(KP84))+(KP85))+(KP86))+(KP87))+(KP88)</f>
        <v>0</v>
      </c>
      <c r="KQ89" s="22">
        <f>(((((KQ83)+(KQ84))+(KQ85))+(KQ86))+(KQ87))+(KQ88)</f>
        <v>0</v>
      </c>
      <c r="KR89" s="22">
        <f t="shared" si="281"/>
        <v>0</v>
      </c>
      <c r="KS89" s="22">
        <f t="shared" si="282"/>
        <v>0</v>
      </c>
      <c r="KT89" s="22">
        <f t="shared" si="282"/>
        <v>0</v>
      </c>
      <c r="KU89" s="22">
        <f t="shared" si="283"/>
        <v>0</v>
      </c>
      <c r="KV89" s="22">
        <f t="shared" si="284"/>
        <v>4500</v>
      </c>
      <c r="KW89" s="22">
        <f t="shared" si="284"/>
        <v>5416.67</v>
      </c>
      <c r="KX89" s="22">
        <f t="shared" si="285"/>
        <v>-916.67000000000007</v>
      </c>
      <c r="KY89" s="22">
        <f>(((((KY83)+(KY84))+(KY85))+(KY86))+(KY87))+(KY88)</f>
        <v>0</v>
      </c>
      <c r="KZ89" s="22">
        <f>(((((KZ83)+(KZ84))+(KZ85))+(KZ86))+(KZ87))+(KZ88)</f>
        <v>0</v>
      </c>
      <c r="LA89" s="22">
        <f t="shared" si="286"/>
        <v>0</v>
      </c>
      <c r="LB89" s="22">
        <f>(((((LB83)+(LB84))+(LB85))+(LB86))+(LB87))+(LB88)</f>
        <v>0</v>
      </c>
      <c r="LC89" s="22">
        <f>(((((LC83)+(LC84))+(LC85))+(LC86))+(LC87))+(LC88)</f>
        <v>0</v>
      </c>
      <c r="LD89" s="22">
        <f t="shared" si="287"/>
        <v>0</v>
      </c>
      <c r="LE89" s="22">
        <f t="shared" si="288"/>
        <v>6375</v>
      </c>
      <c r="LF89" s="22">
        <f t="shared" si="288"/>
        <v>7083.34</v>
      </c>
      <c r="LG89" s="22">
        <f t="shared" si="289"/>
        <v>-708.34000000000015</v>
      </c>
    </row>
    <row r="90" spans="1:319" x14ac:dyDescent="0.3">
      <c r="A90" s="27" t="s">
        <v>196</v>
      </c>
      <c r="B90" s="19"/>
      <c r="C90" s="19"/>
      <c r="D90" s="20">
        <f t="shared" si="158"/>
        <v>0</v>
      </c>
      <c r="E90" s="19"/>
      <c r="F90" s="19"/>
      <c r="G90" s="20">
        <f t="shared" si="159"/>
        <v>0</v>
      </c>
      <c r="H90" s="19"/>
      <c r="I90" s="19"/>
      <c r="J90" s="20">
        <f t="shared" si="160"/>
        <v>0</v>
      </c>
      <c r="K90" s="19"/>
      <c r="L90" s="19"/>
      <c r="M90" s="20">
        <f t="shared" si="161"/>
        <v>0</v>
      </c>
      <c r="N90" s="19"/>
      <c r="O90" s="19"/>
      <c r="P90" s="20">
        <f t="shared" si="162"/>
        <v>0</v>
      </c>
      <c r="Q90" s="19"/>
      <c r="R90" s="19"/>
      <c r="S90" s="20">
        <f t="shared" si="163"/>
        <v>0</v>
      </c>
      <c r="T90" s="19"/>
      <c r="U90" s="19"/>
      <c r="V90" s="20">
        <f t="shared" si="164"/>
        <v>0</v>
      </c>
      <c r="W90" s="19"/>
      <c r="X90" s="19"/>
      <c r="Y90" s="20">
        <f t="shared" si="165"/>
        <v>0</v>
      </c>
      <c r="Z90" s="19"/>
      <c r="AA90" s="19"/>
      <c r="AB90" s="20">
        <f t="shared" si="166"/>
        <v>0</v>
      </c>
      <c r="AC90" s="19"/>
      <c r="AD90" s="19"/>
      <c r="AE90" s="20">
        <f t="shared" si="167"/>
        <v>0</v>
      </c>
      <c r="AF90" s="19"/>
      <c r="AG90" s="19"/>
      <c r="AH90" s="20">
        <f t="shared" si="168"/>
        <v>0</v>
      </c>
      <c r="AI90" s="19"/>
      <c r="AJ90" s="19"/>
      <c r="AK90" s="20">
        <f t="shared" si="169"/>
        <v>0</v>
      </c>
      <c r="AL90" s="20">
        <f t="shared" si="170"/>
        <v>0</v>
      </c>
      <c r="AM90" s="20">
        <f t="shared" si="170"/>
        <v>0</v>
      </c>
      <c r="AN90" s="20">
        <f t="shared" si="171"/>
        <v>0</v>
      </c>
      <c r="AO90" s="19"/>
      <c r="AP90" s="19"/>
      <c r="AQ90" s="20">
        <f t="shared" si="172"/>
        <v>0</v>
      </c>
      <c r="AR90" s="19"/>
      <c r="AS90" s="19"/>
      <c r="AT90" s="20">
        <f t="shared" si="173"/>
        <v>0</v>
      </c>
      <c r="AU90" s="19"/>
      <c r="AV90" s="19"/>
      <c r="AW90" s="20">
        <f t="shared" si="174"/>
        <v>0</v>
      </c>
      <c r="AX90" s="19"/>
      <c r="AY90" s="19"/>
      <c r="AZ90" s="20">
        <f t="shared" si="175"/>
        <v>0</v>
      </c>
      <c r="BA90" s="19"/>
      <c r="BB90" s="19"/>
      <c r="BC90" s="20">
        <f t="shared" si="176"/>
        <v>0</v>
      </c>
      <c r="BD90" s="19"/>
      <c r="BE90" s="19"/>
      <c r="BF90" s="20">
        <f t="shared" si="177"/>
        <v>0</v>
      </c>
      <c r="BG90" s="20">
        <f t="shared" si="178"/>
        <v>0</v>
      </c>
      <c r="BH90" s="20">
        <f t="shared" si="178"/>
        <v>0</v>
      </c>
      <c r="BI90" s="20">
        <f t="shared" si="179"/>
        <v>0</v>
      </c>
      <c r="BJ90" s="19"/>
      <c r="BK90" s="19"/>
      <c r="BL90" s="20">
        <f t="shared" si="180"/>
        <v>0</v>
      </c>
      <c r="BM90" s="19"/>
      <c r="BN90" s="19"/>
      <c r="BO90" s="20">
        <f t="shared" si="181"/>
        <v>0</v>
      </c>
      <c r="BP90" s="19"/>
      <c r="BQ90" s="19"/>
      <c r="BR90" s="20">
        <f t="shared" si="182"/>
        <v>0</v>
      </c>
      <c r="BS90" s="19"/>
      <c r="BT90" s="19"/>
      <c r="BU90" s="20">
        <f t="shared" si="183"/>
        <v>0</v>
      </c>
      <c r="BV90" s="19"/>
      <c r="BW90" s="19"/>
      <c r="BX90" s="20">
        <f t="shared" si="184"/>
        <v>0</v>
      </c>
      <c r="BY90" s="19"/>
      <c r="BZ90" s="19"/>
      <c r="CA90" s="20">
        <f t="shared" si="185"/>
        <v>0</v>
      </c>
      <c r="CB90" s="20">
        <f t="shared" si="186"/>
        <v>0</v>
      </c>
      <c r="CC90" s="20">
        <f t="shared" si="186"/>
        <v>0</v>
      </c>
      <c r="CD90" s="20">
        <f t="shared" si="187"/>
        <v>0</v>
      </c>
      <c r="CE90" s="19"/>
      <c r="CF90" s="19"/>
      <c r="CG90" s="20">
        <f t="shared" si="188"/>
        <v>0</v>
      </c>
      <c r="CH90" s="19"/>
      <c r="CI90" s="19"/>
      <c r="CJ90" s="20">
        <f t="shared" si="189"/>
        <v>0</v>
      </c>
      <c r="CK90" s="19"/>
      <c r="CL90" s="19"/>
      <c r="CM90" s="20">
        <f t="shared" si="190"/>
        <v>0</v>
      </c>
      <c r="CN90" s="20">
        <f t="shared" si="191"/>
        <v>0</v>
      </c>
      <c r="CO90" s="20">
        <f t="shared" si="191"/>
        <v>0</v>
      </c>
      <c r="CP90" s="20">
        <f t="shared" si="192"/>
        <v>0</v>
      </c>
      <c r="CQ90" s="19"/>
      <c r="CR90" s="19"/>
      <c r="CS90" s="20">
        <f t="shared" si="193"/>
        <v>0</v>
      </c>
      <c r="CT90" s="19"/>
      <c r="CU90" s="19"/>
      <c r="CV90" s="20">
        <f t="shared" si="194"/>
        <v>0</v>
      </c>
      <c r="CW90" s="19"/>
      <c r="CX90" s="19"/>
      <c r="CY90" s="20">
        <f t="shared" si="195"/>
        <v>0</v>
      </c>
      <c r="CZ90" s="20">
        <f t="shared" si="196"/>
        <v>0</v>
      </c>
      <c r="DA90" s="20">
        <f t="shared" si="196"/>
        <v>0</v>
      </c>
      <c r="DB90" s="20">
        <f t="shared" si="197"/>
        <v>0</v>
      </c>
      <c r="DC90" s="20">
        <f t="shared" si="198"/>
        <v>0</v>
      </c>
      <c r="DD90" s="20">
        <f t="shared" si="198"/>
        <v>0</v>
      </c>
      <c r="DE90" s="20">
        <f t="shared" si="199"/>
        <v>0</v>
      </c>
      <c r="DF90" s="19"/>
      <c r="DG90" s="19"/>
      <c r="DH90" s="20">
        <f t="shared" si="200"/>
        <v>0</v>
      </c>
      <c r="DI90" s="19"/>
      <c r="DJ90" s="19"/>
      <c r="DK90" s="20">
        <f t="shared" si="201"/>
        <v>0</v>
      </c>
      <c r="DL90" s="20">
        <f t="shared" si="202"/>
        <v>0</v>
      </c>
      <c r="DM90" s="20">
        <f t="shared" si="202"/>
        <v>0</v>
      </c>
      <c r="DN90" s="20">
        <f t="shared" si="203"/>
        <v>0</v>
      </c>
      <c r="DO90" s="19"/>
      <c r="DP90" s="19"/>
      <c r="DQ90" s="20">
        <f t="shared" si="204"/>
        <v>0</v>
      </c>
      <c r="DR90" s="19"/>
      <c r="DS90" s="19"/>
      <c r="DT90" s="20">
        <f t="shared" si="205"/>
        <v>0</v>
      </c>
      <c r="DU90" s="20">
        <f t="shared" si="206"/>
        <v>0</v>
      </c>
      <c r="DV90" s="20">
        <f t="shared" si="206"/>
        <v>0</v>
      </c>
      <c r="DW90" s="20">
        <f t="shared" si="207"/>
        <v>0</v>
      </c>
      <c r="DX90" s="20">
        <f t="shared" si="208"/>
        <v>0</v>
      </c>
      <c r="DY90" s="20">
        <f t="shared" si="208"/>
        <v>0</v>
      </c>
      <c r="DZ90" s="20">
        <f t="shared" si="209"/>
        <v>0</v>
      </c>
      <c r="EA90" s="19"/>
      <c r="EB90" s="19"/>
      <c r="EC90" s="20">
        <f t="shared" si="210"/>
        <v>0</v>
      </c>
      <c r="ED90" s="19"/>
      <c r="EE90" s="19"/>
      <c r="EF90" s="20">
        <f t="shared" si="211"/>
        <v>0</v>
      </c>
      <c r="EG90" s="19"/>
      <c r="EH90" s="19"/>
      <c r="EI90" s="20">
        <f t="shared" si="212"/>
        <v>0</v>
      </c>
      <c r="EJ90" s="19"/>
      <c r="EK90" s="19"/>
      <c r="EL90" s="20">
        <f t="shared" si="213"/>
        <v>0</v>
      </c>
      <c r="EM90" s="20">
        <f t="shared" si="214"/>
        <v>0</v>
      </c>
      <c r="EN90" s="20">
        <f t="shared" si="214"/>
        <v>0</v>
      </c>
      <c r="EO90" s="20">
        <f t="shared" si="215"/>
        <v>0</v>
      </c>
      <c r="EP90" s="19"/>
      <c r="EQ90" s="19"/>
      <c r="ER90" s="20">
        <f t="shared" si="216"/>
        <v>0</v>
      </c>
      <c r="ES90" s="19"/>
      <c r="ET90" s="19"/>
      <c r="EU90" s="20">
        <f t="shared" si="217"/>
        <v>0</v>
      </c>
      <c r="EV90" s="19"/>
      <c r="EW90" s="19"/>
      <c r="EX90" s="20">
        <f t="shared" si="218"/>
        <v>0</v>
      </c>
      <c r="EY90" s="19"/>
      <c r="EZ90" s="19"/>
      <c r="FA90" s="20">
        <f t="shared" si="219"/>
        <v>0</v>
      </c>
      <c r="FB90" s="20">
        <f t="shared" si="220"/>
        <v>0</v>
      </c>
      <c r="FC90" s="20">
        <f t="shared" si="220"/>
        <v>0</v>
      </c>
      <c r="FD90" s="20">
        <f t="shared" si="221"/>
        <v>0</v>
      </c>
      <c r="FE90" s="19"/>
      <c r="FF90" s="19"/>
      <c r="FG90" s="20">
        <f t="shared" si="222"/>
        <v>0</v>
      </c>
      <c r="FH90" s="19"/>
      <c r="FI90" s="19"/>
      <c r="FJ90" s="20">
        <f t="shared" si="223"/>
        <v>0</v>
      </c>
      <c r="FK90" s="19"/>
      <c r="FL90" s="19"/>
      <c r="FM90" s="20">
        <f t="shared" si="224"/>
        <v>0</v>
      </c>
      <c r="FN90" s="20">
        <f t="shared" si="225"/>
        <v>0</v>
      </c>
      <c r="FO90" s="20">
        <f t="shared" si="225"/>
        <v>0</v>
      </c>
      <c r="FP90" s="20">
        <f t="shared" si="226"/>
        <v>0</v>
      </c>
      <c r="FQ90" s="19"/>
      <c r="FR90" s="19"/>
      <c r="FS90" s="20">
        <f t="shared" si="227"/>
        <v>0</v>
      </c>
      <c r="FT90" s="19"/>
      <c r="FU90" s="19"/>
      <c r="FV90" s="20">
        <f t="shared" si="228"/>
        <v>0</v>
      </c>
      <c r="FW90" s="19"/>
      <c r="FX90" s="19"/>
      <c r="FY90" s="20">
        <f t="shared" si="229"/>
        <v>0</v>
      </c>
      <c r="FZ90" s="20">
        <f t="shared" si="230"/>
        <v>0</v>
      </c>
      <c r="GA90" s="20">
        <f t="shared" si="230"/>
        <v>0</v>
      </c>
      <c r="GB90" s="20">
        <f t="shared" si="231"/>
        <v>0</v>
      </c>
      <c r="GC90" s="19"/>
      <c r="GD90" s="19"/>
      <c r="GE90" s="20">
        <f t="shared" si="232"/>
        <v>0</v>
      </c>
      <c r="GF90" s="19"/>
      <c r="GG90" s="19"/>
      <c r="GH90" s="20">
        <f t="shared" si="233"/>
        <v>0</v>
      </c>
      <c r="GI90" s="19"/>
      <c r="GJ90" s="19"/>
      <c r="GK90" s="20">
        <f t="shared" si="234"/>
        <v>0</v>
      </c>
      <c r="GL90" s="19"/>
      <c r="GM90" s="19"/>
      <c r="GN90" s="20">
        <f t="shared" si="235"/>
        <v>0</v>
      </c>
      <c r="GO90" s="20">
        <f t="shared" si="236"/>
        <v>0</v>
      </c>
      <c r="GP90" s="20">
        <f t="shared" si="236"/>
        <v>0</v>
      </c>
      <c r="GQ90" s="20">
        <f t="shared" si="237"/>
        <v>0</v>
      </c>
      <c r="GR90" s="19"/>
      <c r="GS90" s="19"/>
      <c r="GT90" s="20">
        <f t="shared" si="238"/>
        <v>0</v>
      </c>
      <c r="GU90" s="19"/>
      <c r="GV90" s="19"/>
      <c r="GW90" s="20">
        <f t="shared" si="239"/>
        <v>0</v>
      </c>
      <c r="GX90" s="20">
        <f t="shared" si="240"/>
        <v>0</v>
      </c>
      <c r="GY90" s="20">
        <f t="shared" si="240"/>
        <v>0</v>
      </c>
      <c r="GZ90" s="20">
        <f t="shared" si="241"/>
        <v>0</v>
      </c>
      <c r="HA90" s="19"/>
      <c r="HB90" s="19"/>
      <c r="HC90" s="20">
        <f t="shared" si="242"/>
        <v>0</v>
      </c>
      <c r="HD90" s="19"/>
      <c r="HE90" s="19"/>
      <c r="HF90" s="20">
        <f t="shared" si="243"/>
        <v>0</v>
      </c>
      <c r="HG90" s="19"/>
      <c r="HH90" s="19"/>
      <c r="HI90" s="20">
        <f t="shared" si="244"/>
        <v>0</v>
      </c>
      <c r="HJ90" s="19"/>
      <c r="HK90" s="19"/>
      <c r="HL90" s="20">
        <f t="shared" si="245"/>
        <v>0</v>
      </c>
      <c r="HM90" s="20">
        <f t="shared" si="246"/>
        <v>0</v>
      </c>
      <c r="HN90" s="20">
        <f t="shared" si="246"/>
        <v>0</v>
      </c>
      <c r="HO90" s="20">
        <f t="shared" si="247"/>
        <v>0</v>
      </c>
      <c r="HP90" s="19"/>
      <c r="HQ90" s="19"/>
      <c r="HR90" s="20">
        <f t="shared" si="248"/>
        <v>0</v>
      </c>
      <c r="HS90" s="19"/>
      <c r="HT90" s="19"/>
      <c r="HU90" s="20">
        <f t="shared" si="249"/>
        <v>0</v>
      </c>
      <c r="HV90" s="19"/>
      <c r="HW90" s="19"/>
      <c r="HX90" s="20">
        <f t="shared" si="250"/>
        <v>0</v>
      </c>
      <c r="HY90" s="19"/>
      <c r="HZ90" s="19"/>
      <c r="IA90" s="20">
        <f t="shared" si="251"/>
        <v>0</v>
      </c>
      <c r="IB90" s="20">
        <f t="shared" si="252"/>
        <v>0</v>
      </c>
      <c r="IC90" s="20">
        <f t="shared" si="252"/>
        <v>0</v>
      </c>
      <c r="ID90" s="20">
        <f t="shared" si="253"/>
        <v>0</v>
      </c>
      <c r="IE90" s="20">
        <f t="shared" si="254"/>
        <v>0</v>
      </c>
      <c r="IF90" s="20">
        <f t="shared" si="254"/>
        <v>0</v>
      </c>
      <c r="IG90" s="20">
        <f t="shared" si="255"/>
        <v>0</v>
      </c>
      <c r="IH90" s="19"/>
      <c r="II90" s="19"/>
      <c r="IJ90" s="20">
        <f t="shared" si="256"/>
        <v>0</v>
      </c>
      <c r="IK90" s="19"/>
      <c r="IL90" s="19"/>
      <c r="IM90" s="20">
        <f t="shared" si="257"/>
        <v>0</v>
      </c>
      <c r="IN90" s="19"/>
      <c r="IO90" s="19"/>
      <c r="IP90" s="20">
        <f t="shared" si="258"/>
        <v>0</v>
      </c>
      <c r="IQ90" s="20">
        <f t="shared" si="259"/>
        <v>0</v>
      </c>
      <c r="IR90" s="20">
        <f t="shared" si="259"/>
        <v>0</v>
      </c>
      <c r="IS90" s="20">
        <f t="shared" si="260"/>
        <v>0</v>
      </c>
      <c r="IT90" s="20">
        <f t="shared" si="261"/>
        <v>0</v>
      </c>
      <c r="IU90" s="20">
        <f t="shared" si="261"/>
        <v>0</v>
      </c>
      <c r="IV90" s="20">
        <f t="shared" si="262"/>
        <v>0</v>
      </c>
      <c r="IW90" s="19"/>
      <c r="IX90" s="19"/>
      <c r="IY90" s="20">
        <f t="shared" si="263"/>
        <v>0</v>
      </c>
      <c r="IZ90" s="19"/>
      <c r="JA90" s="19"/>
      <c r="JB90" s="20">
        <f t="shared" si="264"/>
        <v>0</v>
      </c>
      <c r="JC90" s="19"/>
      <c r="JD90" s="19"/>
      <c r="JE90" s="20">
        <f t="shared" si="265"/>
        <v>0</v>
      </c>
      <c r="JF90" s="20">
        <f t="shared" si="266"/>
        <v>0</v>
      </c>
      <c r="JG90" s="20">
        <f t="shared" si="266"/>
        <v>0</v>
      </c>
      <c r="JH90" s="20">
        <f t="shared" si="267"/>
        <v>0</v>
      </c>
      <c r="JI90" s="19"/>
      <c r="JJ90" s="19"/>
      <c r="JK90" s="20">
        <f t="shared" si="268"/>
        <v>0</v>
      </c>
      <c r="JL90" s="19"/>
      <c r="JM90" s="19"/>
      <c r="JN90" s="20">
        <f t="shared" si="269"/>
        <v>0</v>
      </c>
      <c r="JO90" s="19"/>
      <c r="JP90" s="19"/>
      <c r="JQ90" s="20">
        <f t="shared" si="270"/>
        <v>0</v>
      </c>
      <c r="JR90" s="20">
        <f t="shared" si="271"/>
        <v>0</v>
      </c>
      <c r="JS90" s="20">
        <f t="shared" si="271"/>
        <v>0</v>
      </c>
      <c r="JT90" s="20">
        <f t="shared" si="272"/>
        <v>0</v>
      </c>
      <c r="JU90" s="19"/>
      <c r="JV90" s="19"/>
      <c r="JW90" s="20">
        <f t="shared" si="273"/>
        <v>0</v>
      </c>
      <c r="JX90" s="19"/>
      <c r="JY90" s="19"/>
      <c r="JZ90" s="20">
        <f t="shared" si="274"/>
        <v>0</v>
      </c>
      <c r="KA90" s="20">
        <f t="shared" si="275"/>
        <v>0</v>
      </c>
      <c r="KB90" s="20">
        <f t="shared" si="275"/>
        <v>0</v>
      </c>
      <c r="KC90" s="20">
        <f t="shared" si="276"/>
        <v>0</v>
      </c>
      <c r="KD90" s="19"/>
      <c r="KE90" s="19"/>
      <c r="KF90" s="20">
        <f t="shared" si="277"/>
        <v>0</v>
      </c>
      <c r="KG90" s="19"/>
      <c r="KH90" s="19"/>
      <c r="KI90" s="20">
        <f t="shared" si="278"/>
        <v>0</v>
      </c>
      <c r="KJ90" s="19"/>
      <c r="KK90" s="19"/>
      <c r="KL90" s="20">
        <f t="shared" si="279"/>
        <v>0</v>
      </c>
      <c r="KM90" s="19"/>
      <c r="KN90" s="19"/>
      <c r="KO90" s="20">
        <f t="shared" si="280"/>
        <v>0</v>
      </c>
      <c r="KP90" s="19"/>
      <c r="KQ90" s="19"/>
      <c r="KR90" s="20">
        <f t="shared" si="281"/>
        <v>0</v>
      </c>
      <c r="KS90" s="20">
        <f t="shared" si="282"/>
        <v>0</v>
      </c>
      <c r="KT90" s="20">
        <f t="shared" si="282"/>
        <v>0</v>
      </c>
      <c r="KU90" s="20">
        <f t="shared" si="283"/>
        <v>0</v>
      </c>
      <c r="KV90" s="20">
        <f t="shared" si="284"/>
        <v>0</v>
      </c>
      <c r="KW90" s="20">
        <f t="shared" si="284"/>
        <v>0</v>
      </c>
      <c r="KX90" s="20">
        <f t="shared" si="285"/>
        <v>0</v>
      </c>
      <c r="KY90" s="19"/>
      <c r="KZ90" s="19"/>
      <c r="LA90" s="20">
        <f t="shared" si="286"/>
        <v>0</v>
      </c>
      <c r="LB90" s="19"/>
      <c r="LC90" s="19"/>
      <c r="LD90" s="20">
        <f t="shared" si="287"/>
        <v>0</v>
      </c>
      <c r="LE90" s="20">
        <f t="shared" si="288"/>
        <v>0</v>
      </c>
      <c r="LF90" s="20">
        <f t="shared" si="288"/>
        <v>0</v>
      </c>
      <c r="LG90" s="20">
        <f t="shared" si="289"/>
        <v>0</v>
      </c>
    </row>
    <row r="91" spans="1:319" x14ac:dyDescent="0.3">
      <c r="A91" s="27" t="s">
        <v>197</v>
      </c>
      <c r="B91" s="19"/>
      <c r="C91" s="19"/>
      <c r="D91" s="20">
        <f t="shared" si="158"/>
        <v>0</v>
      </c>
      <c r="E91" s="19"/>
      <c r="F91" s="19"/>
      <c r="G91" s="20">
        <f t="shared" si="159"/>
        <v>0</v>
      </c>
      <c r="H91" s="19"/>
      <c r="I91" s="19"/>
      <c r="J91" s="20">
        <f t="shared" si="160"/>
        <v>0</v>
      </c>
      <c r="K91" s="19"/>
      <c r="L91" s="19"/>
      <c r="M91" s="20">
        <f t="shared" si="161"/>
        <v>0</v>
      </c>
      <c r="N91" s="19"/>
      <c r="O91" s="19"/>
      <c r="P91" s="20">
        <f t="shared" si="162"/>
        <v>0</v>
      </c>
      <c r="Q91" s="19"/>
      <c r="R91" s="19"/>
      <c r="S91" s="20">
        <f t="shared" si="163"/>
        <v>0</v>
      </c>
      <c r="T91" s="19"/>
      <c r="U91" s="19"/>
      <c r="V91" s="20">
        <f t="shared" si="164"/>
        <v>0</v>
      </c>
      <c r="W91" s="19"/>
      <c r="X91" s="19"/>
      <c r="Y91" s="20">
        <f t="shared" si="165"/>
        <v>0</v>
      </c>
      <c r="Z91" s="19"/>
      <c r="AA91" s="19"/>
      <c r="AB91" s="20">
        <f t="shared" si="166"/>
        <v>0</v>
      </c>
      <c r="AC91" s="19"/>
      <c r="AD91" s="19"/>
      <c r="AE91" s="20">
        <f t="shared" si="167"/>
        <v>0</v>
      </c>
      <c r="AF91" s="19"/>
      <c r="AG91" s="19"/>
      <c r="AH91" s="20">
        <f t="shared" si="168"/>
        <v>0</v>
      </c>
      <c r="AI91" s="19"/>
      <c r="AJ91" s="19"/>
      <c r="AK91" s="20">
        <f t="shared" si="169"/>
        <v>0</v>
      </c>
      <c r="AL91" s="20">
        <f t="shared" si="170"/>
        <v>0</v>
      </c>
      <c r="AM91" s="20">
        <f t="shared" si="170"/>
        <v>0</v>
      </c>
      <c r="AN91" s="20">
        <f t="shared" si="171"/>
        <v>0</v>
      </c>
      <c r="AO91" s="19"/>
      <c r="AP91" s="19"/>
      <c r="AQ91" s="20">
        <f t="shared" si="172"/>
        <v>0</v>
      </c>
      <c r="AR91" s="19"/>
      <c r="AS91" s="19"/>
      <c r="AT91" s="20">
        <f t="shared" si="173"/>
        <v>0</v>
      </c>
      <c r="AU91" s="19"/>
      <c r="AV91" s="19"/>
      <c r="AW91" s="20">
        <f t="shared" si="174"/>
        <v>0</v>
      </c>
      <c r="AX91" s="19"/>
      <c r="AY91" s="19"/>
      <c r="AZ91" s="20">
        <f t="shared" si="175"/>
        <v>0</v>
      </c>
      <c r="BA91" s="19"/>
      <c r="BB91" s="19"/>
      <c r="BC91" s="20">
        <f t="shared" si="176"/>
        <v>0</v>
      </c>
      <c r="BD91" s="19"/>
      <c r="BE91" s="19"/>
      <c r="BF91" s="20">
        <f t="shared" si="177"/>
        <v>0</v>
      </c>
      <c r="BG91" s="20">
        <f t="shared" si="178"/>
        <v>0</v>
      </c>
      <c r="BH91" s="20">
        <f t="shared" si="178"/>
        <v>0</v>
      </c>
      <c r="BI91" s="20">
        <f t="shared" si="179"/>
        <v>0</v>
      </c>
      <c r="BJ91" s="19"/>
      <c r="BK91" s="19"/>
      <c r="BL91" s="20">
        <f t="shared" si="180"/>
        <v>0</v>
      </c>
      <c r="BM91" s="19"/>
      <c r="BN91" s="19"/>
      <c r="BO91" s="20">
        <f t="shared" si="181"/>
        <v>0</v>
      </c>
      <c r="BP91" s="19"/>
      <c r="BQ91" s="19"/>
      <c r="BR91" s="20">
        <f t="shared" si="182"/>
        <v>0</v>
      </c>
      <c r="BS91" s="19"/>
      <c r="BT91" s="19"/>
      <c r="BU91" s="20">
        <f t="shared" si="183"/>
        <v>0</v>
      </c>
      <c r="BV91" s="19"/>
      <c r="BW91" s="19"/>
      <c r="BX91" s="20">
        <f t="shared" si="184"/>
        <v>0</v>
      </c>
      <c r="BY91" s="19"/>
      <c r="BZ91" s="19"/>
      <c r="CA91" s="20">
        <f t="shared" si="185"/>
        <v>0</v>
      </c>
      <c r="CB91" s="20">
        <f t="shared" si="186"/>
        <v>0</v>
      </c>
      <c r="CC91" s="20">
        <f t="shared" si="186"/>
        <v>0</v>
      </c>
      <c r="CD91" s="20">
        <f t="shared" si="187"/>
        <v>0</v>
      </c>
      <c r="CE91" s="19"/>
      <c r="CF91" s="19"/>
      <c r="CG91" s="20">
        <f t="shared" si="188"/>
        <v>0</v>
      </c>
      <c r="CH91" s="19"/>
      <c r="CI91" s="19"/>
      <c r="CJ91" s="20">
        <f t="shared" si="189"/>
        <v>0</v>
      </c>
      <c r="CK91" s="19"/>
      <c r="CL91" s="19"/>
      <c r="CM91" s="20">
        <f t="shared" si="190"/>
        <v>0</v>
      </c>
      <c r="CN91" s="20">
        <f t="shared" si="191"/>
        <v>0</v>
      </c>
      <c r="CO91" s="20">
        <f t="shared" si="191"/>
        <v>0</v>
      </c>
      <c r="CP91" s="20">
        <f t="shared" si="192"/>
        <v>0</v>
      </c>
      <c r="CQ91" s="19"/>
      <c r="CR91" s="19"/>
      <c r="CS91" s="20">
        <f t="shared" si="193"/>
        <v>0</v>
      </c>
      <c r="CT91" s="19"/>
      <c r="CU91" s="19"/>
      <c r="CV91" s="20">
        <f t="shared" si="194"/>
        <v>0</v>
      </c>
      <c r="CW91" s="19"/>
      <c r="CX91" s="19"/>
      <c r="CY91" s="20">
        <f t="shared" si="195"/>
        <v>0</v>
      </c>
      <c r="CZ91" s="20">
        <f t="shared" si="196"/>
        <v>0</v>
      </c>
      <c r="DA91" s="20">
        <f t="shared" si="196"/>
        <v>0</v>
      </c>
      <c r="DB91" s="20">
        <f t="shared" si="197"/>
        <v>0</v>
      </c>
      <c r="DC91" s="20">
        <f t="shared" si="198"/>
        <v>0</v>
      </c>
      <c r="DD91" s="20">
        <f t="shared" si="198"/>
        <v>0</v>
      </c>
      <c r="DE91" s="20">
        <f t="shared" si="199"/>
        <v>0</v>
      </c>
      <c r="DF91" s="19"/>
      <c r="DG91" s="19"/>
      <c r="DH91" s="20">
        <f t="shared" si="200"/>
        <v>0</v>
      </c>
      <c r="DI91" s="19"/>
      <c r="DJ91" s="19"/>
      <c r="DK91" s="20">
        <f t="shared" si="201"/>
        <v>0</v>
      </c>
      <c r="DL91" s="20">
        <f t="shared" si="202"/>
        <v>0</v>
      </c>
      <c r="DM91" s="20">
        <f t="shared" si="202"/>
        <v>0</v>
      </c>
      <c r="DN91" s="20">
        <f t="shared" si="203"/>
        <v>0</v>
      </c>
      <c r="DO91" s="19"/>
      <c r="DP91" s="19"/>
      <c r="DQ91" s="20">
        <f t="shared" si="204"/>
        <v>0</v>
      </c>
      <c r="DR91" s="19"/>
      <c r="DS91" s="19"/>
      <c r="DT91" s="20">
        <f t="shared" si="205"/>
        <v>0</v>
      </c>
      <c r="DU91" s="20">
        <f t="shared" si="206"/>
        <v>0</v>
      </c>
      <c r="DV91" s="20">
        <f t="shared" si="206"/>
        <v>0</v>
      </c>
      <c r="DW91" s="20">
        <f t="shared" si="207"/>
        <v>0</v>
      </c>
      <c r="DX91" s="20">
        <f t="shared" si="208"/>
        <v>0</v>
      </c>
      <c r="DY91" s="20">
        <f t="shared" si="208"/>
        <v>0</v>
      </c>
      <c r="DZ91" s="20">
        <f t="shared" si="209"/>
        <v>0</v>
      </c>
      <c r="EA91" s="19"/>
      <c r="EB91" s="19"/>
      <c r="EC91" s="20">
        <f t="shared" si="210"/>
        <v>0</v>
      </c>
      <c r="ED91" s="19"/>
      <c r="EE91" s="19"/>
      <c r="EF91" s="20">
        <f t="shared" si="211"/>
        <v>0</v>
      </c>
      <c r="EG91" s="19"/>
      <c r="EH91" s="19"/>
      <c r="EI91" s="20">
        <f t="shared" si="212"/>
        <v>0</v>
      </c>
      <c r="EJ91" s="19"/>
      <c r="EK91" s="19"/>
      <c r="EL91" s="20">
        <f t="shared" si="213"/>
        <v>0</v>
      </c>
      <c r="EM91" s="20">
        <f t="shared" si="214"/>
        <v>0</v>
      </c>
      <c r="EN91" s="20">
        <f t="shared" si="214"/>
        <v>0</v>
      </c>
      <c r="EO91" s="20">
        <f t="shared" si="215"/>
        <v>0</v>
      </c>
      <c r="EP91" s="19"/>
      <c r="EQ91" s="19"/>
      <c r="ER91" s="20">
        <f t="shared" si="216"/>
        <v>0</v>
      </c>
      <c r="ES91" s="19"/>
      <c r="ET91" s="19"/>
      <c r="EU91" s="20">
        <f t="shared" si="217"/>
        <v>0</v>
      </c>
      <c r="EV91" s="19"/>
      <c r="EW91" s="19"/>
      <c r="EX91" s="20">
        <f t="shared" si="218"/>
        <v>0</v>
      </c>
      <c r="EY91" s="19"/>
      <c r="EZ91" s="19"/>
      <c r="FA91" s="20">
        <f t="shared" si="219"/>
        <v>0</v>
      </c>
      <c r="FB91" s="20">
        <f t="shared" si="220"/>
        <v>0</v>
      </c>
      <c r="FC91" s="20">
        <f t="shared" si="220"/>
        <v>0</v>
      </c>
      <c r="FD91" s="20">
        <f t="shared" si="221"/>
        <v>0</v>
      </c>
      <c r="FE91" s="19"/>
      <c r="FF91" s="19"/>
      <c r="FG91" s="20">
        <f t="shared" si="222"/>
        <v>0</v>
      </c>
      <c r="FH91" s="19"/>
      <c r="FI91" s="19"/>
      <c r="FJ91" s="20">
        <f t="shared" si="223"/>
        <v>0</v>
      </c>
      <c r="FK91" s="19"/>
      <c r="FL91" s="19"/>
      <c r="FM91" s="20">
        <f t="shared" si="224"/>
        <v>0</v>
      </c>
      <c r="FN91" s="20">
        <f t="shared" si="225"/>
        <v>0</v>
      </c>
      <c r="FO91" s="20">
        <f t="shared" si="225"/>
        <v>0</v>
      </c>
      <c r="FP91" s="20">
        <f t="shared" si="226"/>
        <v>0</v>
      </c>
      <c r="FQ91" s="19"/>
      <c r="FR91" s="19"/>
      <c r="FS91" s="20">
        <f t="shared" si="227"/>
        <v>0</v>
      </c>
      <c r="FT91" s="19"/>
      <c r="FU91" s="19"/>
      <c r="FV91" s="20">
        <f t="shared" si="228"/>
        <v>0</v>
      </c>
      <c r="FW91" s="19"/>
      <c r="FX91" s="19"/>
      <c r="FY91" s="20">
        <f t="shared" si="229"/>
        <v>0</v>
      </c>
      <c r="FZ91" s="20">
        <f t="shared" si="230"/>
        <v>0</v>
      </c>
      <c r="GA91" s="20">
        <f t="shared" si="230"/>
        <v>0</v>
      </c>
      <c r="GB91" s="20">
        <f t="shared" si="231"/>
        <v>0</v>
      </c>
      <c r="GC91" s="19"/>
      <c r="GD91" s="19"/>
      <c r="GE91" s="20">
        <f t="shared" si="232"/>
        <v>0</v>
      </c>
      <c r="GF91" s="19"/>
      <c r="GG91" s="19"/>
      <c r="GH91" s="20">
        <f t="shared" si="233"/>
        <v>0</v>
      </c>
      <c r="GI91" s="19"/>
      <c r="GJ91" s="19"/>
      <c r="GK91" s="20">
        <f t="shared" si="234"/>
        <v>0</v>
      </c>
      <c r="GL91" s="19"/>
      <c r="GM91" s="19"/>
      <c r="GN91" s="20">
        <f t="shared" si="235"/>
        <v>0</v>
      </c>
      <c r="GO91" s="20">
        <f t="shared" si="236"/>
        <v>0</v>
      </c>
      <c r="GP91" s="20">
        <f t="shared" si="236"/>
        <v>0</v>
      </c>
      <c r="GQ91" s="20">
        <f t="shared" si="237"/>
        <v>0</v>
      </c>
      <c r="GR91" s="19"/>
      <c r="GS91" s="19"/>
      <c r="GT91" s="20">
        <f t="shared" si="238"/>
        <v>0</v>
      </c>
      <c r="GU91" s="19"/>
      <c r="GV91" s="19"/>
      <c r="GW91" s="20">
        <f t="shared" si="239"/>
        <v>0</v>
      </c>
      <c r="GX91" s="20">
        <f t="shared" si="240"/>
        <v>0</v>
      </c>
      <c r="GY91" s="20">
        <f t="shared" si="240"/>
        <v>0</v>
      </c>
      <c r="GZ91" s="20">
        <f t="shared" si="241"/>
        <v>0</v>
      </c>
      <c r="HA91" s="19"/>
      <c r="HB91" s="19"/>
      <c r="HC91" s="20">
        <f t="shared" si="242"/>
        <v>0</v>
      </c>
      <c r="HD91" s="19"/>
      <c r="HE91" s="19"/>
      <c r="HF91" s="20">
        <f t="shared" si="243"/>
        <v>0</v>
      </c>
      <c r="HG91" s="19"/>
      <c r="HH91" s="19"/>
      <c r="HI91" s="20">
        <f t="shared" si="244"/>
        <v>0</v>
      </c>
      <c r="HJ91" s="19"/>
      <c r="HK91" s="19"/>
      <c r="HL91" s="20">
        <f t="shared" si="245"/>
        <v>0</v>
      </c>
      <c r="HM91" s="20">
        <f t="shared" si="246"/>
        <v>0</v>
      </c>
      <c r="HN91" s="20">
        <f t="shared" si="246"/>
        <v>0</v>
      </c>
      <c r="HO91" s="20">
        <f t="shared" si="247"/>
        <v>0</v>
      </c>
      <c r="HP91" s="19"/>
      <c r="HQ91" s="19"/>
      <c r="HR91" s="20">
        <f t="shared" si="248"/>
        <v>0</v>
      </c>
      <c r="HS91" s="19"/>
      <c r="HT91" s="19"/>
      <c r="HU91" s="20">
        <f t="shared" si="249"/>
        <v>0</v>
      </c>
      <c r="HV91" s="19"/>
      <c r="HW91" s="19"/>
      <c r="HX91" s="20">
        <f t="shared" si="250"/>
        <v>0</v>
      </c>
      <c r="HY91" s="19"/>
      <c r="HZ91" s="19"/>
      <c r="IA91" s="20">
        <f t="shared" si="251"/>
        <v>0</v>
      </c>
      <c r="IB91" s="20">
        <f t="shared" si="252"/>
        <v>0</v>
      </c>
      <c r="IC91" s="20">
        <f t="shared" si="252"/>
        <v>0</v>
      </c>
      <c r="ID91" s="20">
        <f t="shared" si="253"/>
        <v>0</v>
      </c>
      <c r="IE91" s="20">
        <f t="shared" si="254"/>
        <v>0</v>
      </c>
      <c r="IF91" s="20">
        <f t="shared" si="254"/>
        <v>0</v>
      </c>
      <c r="IG91" s="20">
        <f t="shared" si="255"/>
        <v>0</v>
      </c>
      <c r="IH91" s="19"/>
      <c r="II91" s="19"/>
      <c r="IJ91" s="20">
        <f t="shared" si="256"/>
        <v>0</v>
      </c>
      <c r="IK91" s="19"/>
      <c r="IL91" s="19"/>
      <c r="IM91" s="20">
        <f t="shared" si="257"/>
        <v>0</v>
      </c>
      <c r="IN91" s="19"/>
      <c r="IO91" s="19"/>
      <c r="IP91" s="20">
        <f t="shared" si="258"/>
        <v>0</v>
      </c>
      <c r="IQ91" s="20">
        <f t="shared" si="259"/>
        <v>0</v>
      </c>
      <c r="IR91" s="20">
        <f t="shared" si="259"/>
        <v>0</v>
      </c>
      <c r="IS91" s="20">
        <f t="shared" si="260"/>
        <v>0</v>
      </c>
      <c r="IT91" s="20">
        <f t="shared" si="261"/>
        <v>0</v>
      </c>
      <c r="IU91" s="20">
        <f t="shared" si="261"/>
        <v>0</v>
      </c>
      <c r="IV91" s="20">
        <f t="shared" si="262"/>
        <v>0</v>
      </c>
      <c r="IW91" s="19"/>
      <c r="IX91" s="19"/>
      <c r="IY91" s="20">
        <f t="shared" si="263"/>
        <v>0</v>
      </c>
      <c r="IZ91" s="19"/>
      <c r="JA91" s="19"/>
      <c r="JB91" s="20">
        <f t="shared" si="264"/>
        <v>0</v>
      </c>
      <c r="JC91" s="19"/>
      <c r="JD91" s="19"/>
      <c r="JE91" s="20">
        <f t="shared" si="265"/>
        <v>0</v>
      </c>
      <c r="JF91" s="20">
        <f t="shared" si="266"/>
        <v>0</v>
      </c>
      <c r="JG91" s="20">
        <f t="shared" si="266"/>
        <v>0</v>
      </c>
      <c r="JH91" s="20">
        <f t="shared" si="267"/>
        <v>0</v>
      </c>
      <c r="JI91" s="19"/>
      <c r="JJ91" s="19"/>
      <c r="JK91" s="20">
        <f t="shared" si="268"/>
        <v>0</v>
      </c>
      <c r="JL91" s="19"/>
      <c r="JM91" s="19"/>
      <c r="JN91" s="20">
        <f t="shared" si="269"/>
        <v>0</v>
      </c>
      <c r="JO91" s="19"/>
      <c r="JP91" s="19"/>
      <c r="JQ91" s="20">
        <f t="shared" si="270"/>
        <v>0</v>
      </c>
      <c r="JR91" s="20">
        <f t="shared" si="271"/>
        <v>0</v>
      </c>
      <c r="JS91" s="20">
        <f t="shared" si="271"/>
        <v>0</v>
      </c>
      <c r="JT91" s="20">
        <f t="shared" si="272"/>
        <v>0</v>
      </c>
      <c r="JU91" s="19"/>
      <c r="JV91" s="19"/>
      <c r="JW91" s="20">
        <f t="shared" si="273"/>
        <v>0</v>
      </c>
      <c r="JX91" s="19"/>
      <c r="JY91" s="19"/>
      <c r="JZ91" s="20">
        <f t="shared" si="274"/>
        <v>0</v>
      </c>
      <c r="KA91" s="20">
        <f t="shared" si="275"/>
        <v>0</v>
      </c>
      <c r="KB91" s="20">
        <f t="shared" si="275"/>
        <v>0</v>
      </c>
      <c r="KC91" s="20">
        <f t="shared" si="276"/>
        <v>0</v>
      </c>
      <c r="KD91" s="20">
        <f>60</f>
        <v>60</v>
      </c>
      <c r="KE91" s="20">
        <f>15</f>
        <v>15</v>
      </c>
      <c r="KF91" s="20">
        <f t="shared" si="277"/>
        <v>45</v>
      </c>
      <c r="KG91" s="19"/>
      <c r="KH91" s="19"/>
      <c r="KI91" s="20">
        <f t="shared" si="278"/>
        <v>0</v>
      </c>
      <c r="KJ91" s="19"/>
      <c r="KK91" s="19"/>
      <c r="KL91" s="20">
        <f t="shared" si="279"/>
        <v>0</v>
      </c>
      <c r="KM91" s="19"/>
      <c r="KN91" s="19"/>
      <c r="KO91" s="20">
        <f t="shared" si="280"/>
        <v>0</v>
      </c>
      <c r="KP91" s="19"/>
      <c r="KQ91" s="19"/>
      <c r="KR91" s="20">
        <f t="shared" si="281"/>
        <v>0</v>
      </c>
      <c r="KS91" s="20">
        <f t="shared" si="282"/>
        <v>0</v>
      </c>
      <c r="KT91" s="20">
        <f t="shared" si="282"/>
        <v>0</v>
      </c>
      <c r="KU91" s="20">
        <f t="shared" si="283"/>
        <v>0</v>
      </c>
      <c r="KV91" s="20">
        <f t="shared" si="284"/>
        <v>60</v>
      </c>
      <c r="KW91" s="20">
        <f t="shared" si="284"/>
        <v>15</v>
      </c>
      <c r="KX91" s="20">
        <f t="shared" si="285"/>
        <v>45</v>
      </c>
      <c r="KY91" s="19"/>
      <c r="KZ91" s="19"/>
      <c r="LA91" s="20">
        <f t="shared" si="286"/>
        <v>0</v>
      </c>
      <c r="LB91" s="19"/>
      <c r="LC91" s="19"/>
      <c r="LD91" s="20">
        <f t="shared" si="287"/>
        <v>0</v>
      </c>
      <c r="LE91" s="20">
        <f t="shared" si="288"/>
        <v>60</v>
      </c>
      <c r="LF91" s="20">
        <f t="shared" si="288"/>
        <v>15</v>
      </c>
      <c r="LG91" s="20">
        <f t="shared" si="289"/>
        <v>45</v>
      </c>
    </row>
    <row r="92" spans="1:319" x14ac:dyDescent="0.3">
      <c r="A92" s="27" t="s">
        <v>198</v>
      </c>
      <c r="B92" s="19"/>
      <c r="C92" s="19"/>
      <c r="D92" s="20">
        <f t="shared" si="158"/>
        <v>0</v>
      </c>
      <c r="E92" s="19"/>
      <c r="F92" s="19"/>
      <c r="G92" s="20">
        <f t="shared" si="159"/>
        <v>0</v>
      </c>
      <c r="H92" s="19"/>
      <c r="I92" s="19"/>
      <c r="J92" s="20">
        <f t="shared" si="160"/>
        <v>0</v>
      </c>
      <c r="K92" s="19"/>
      <c r="L92" s="19"/>
      <c r="M92" s="20">
        <f t="shared" si="161"/>
        <v>0</v>
      </c>
      <c r="N92" s="19"/>
      <c r="O92" s="19"/>
      <c r="P92" s="20">
        <f t="shared" si="162"/>
        <v>0</v>
      </c>
      <c r="Q92" s="19"/>
      <c r="R92" s="19"/>
      <c r="S92" s="20">
        <f t="shared" si="163"/>
        <v>0</v>
      </c>
      <c r="T92" s="19"/>
      <c r="U92" s="19"/>
      <c r="V92" s="20">
        <f t="shared" si="164"/>
        <v>0</v>
      </c>
      <c r="W92" s="19"/>
      <c r="X92" s="19"/>
      <c r="Y92" s="20">
        <f t="shared" si="165"/>
        <v>0</v>
      </c>
      <c r="Z92" s="19"/>
      <c r="AA92" s="19"/>
      <c r="AB92" s="20">
        <f t="shared" si="166"/>
        <v>0</v>
      </c>
      <c r="AC92" s="19"/>
      <c r="AD92" s="19"/>
      <c r="AE92" s="20">
        <f t="shared" si="167"/>
        <v>0</v>
      </c>
      <c r="AF92" s="19"/>
      <c r="AG92" s="19"/>
      <c r="AH92" s="20">
        <f t="shared" si="168"/>
        <v>0</v>
      </c>
      <c r="AI92" s="19"/>
      <c r="AJ92" s="19"/>
      <c r="AK92" s="20">
        <f t="shared" si="169"/>
        <v>0</v>
      </c>
      <c r="AL92" s="20">
        <f t="shared" si="170"/>
        <v>0</v>
      </c>
      <c r="AM92" s="20">
        <f t="shared" si="170"/>
        <v>0</v>
      </c>
      <c r="AN92" s="20">
        <f t="shared" si="171"/>
        <v>0</v>
      </c>
      <c r="AO92" s="19"/>
      <c r="AP92" s="19"/>
      <c r="AQ92" s="20">
        <f t="shared" si="172"/>
        <v>0</v>
      </c>
      <c r="AR92" s="19"/>
      <c r="AS92" s="19"/>
      <c r="AT92" s="20">
        <f t="shared" si="173"/>
        <v>0</v>
      </c>
      <c r="AU92" s="19"/>
      <c r="AV92" s="19"/>
      <c r="AW92" s="20">
        <f t="shared" si="174"/>
        <v>0</v>
      </c>
      <c r="AX92" s="19"/>
      <c r="AY92" s="19"/>
      <c r="AZ92" s="20">
        <f t="shared" si="175"/>
        <v>0</v>
      </c>
      <c r="BA92" s="19"/>
      <c r="BB92" s="19"/>
      <c r="BC92" s="20">
        <f t="shared" si="176"/>
        <v>0</v>
      </c>
      <c r="BD92" s="19"/>
      <c r="BE92" s="19"/>
      <c r="BF92" s="20">
        <f t="shared" si="177"/>
        <v>0</v>
      </c>
      <c r="BG92" s="20">
        <f t="shared" si="178"/>
        <v>0</v>
      </c>
      <c r="BH92" s="20">
        <f t="shared" si="178"/>
        <v>0</v>
      </c>
      <c r="BI92" s="20">
        <f t="shared" si="179"/>
        <v>0</v>
      </c>
      <c r="BJ92" s="19"/>
      <c r="BK92" s="19"/>
      <c r="BL92" s="20">
        <f t="shared" si="180"/>
        <v>0</v>
      </c>
      <c r="BM92" s="19"/>
      <c r="BN92" s="19"/>
      <c r="BO92" s="20">
        <f t="shared" si="181"/>
        <v>0</v>
      </c>
      <c r="BP92" s="19"/>
      <c r="BQ92" s="19"/>
      <c r="BR92" s="20">
        <f t="shared" si="182"/>
        <v>0</v>
      </c>
      <c r="BS92" s="19"/>
      <c r="BT92" s="19"/>
      <c r="BU92" s="20">
        <f t="shared" si="183"/>
        <v>0</v>
      </c>
      <c r="BV92" s="19"/>
      <c r="BW92" s="19"/>
      <c r="BX92" s="20">
        <f t="shared" si="184"/>
        <v>0</v>
      </c>
      <c r="BY92" s="19"/>
      <c r="BZ92" s="19"/>
      <c r="CA92" s="20">
        <f t="shared" si="185"/>
        <v>0</v>
      </c>
      <c r="CB92" s="20">
        <f t="shared" si="186"/>
        <v>0</v>
      </c>
      <c r="CC92" s="20">
        <f t="shared" si="186"/>
        <v>0</v>
      </c>
      <c r="CD92" s="20">
        <f t="shared" si="187"/>
        <v>0</v>
      </c>
      <c r="CE92" s="19"/>
      <c r="CF92" s="19"/>
      <c r="CG92" s="20">
        <f t="shared" si="188"/>
        <v>0</v>
      </c>
      <c r="CH92" s="19"/>
      <c r="CI92" s="19"/>
      <c r="CJ92" s="20">
        <f t="shared" si="189"/>
        <v>0</v>
      </c>
      <c r="CK92" s="19"/>
      <c r="CL92" s="19"/>
      <c r="CM92" s="20">
        <f t="shared" si="190"/>
        <v>0</v>
      </c>
      <c r="CN92" s="20">
        <f t="shared" si="191"/>
        <v>0</v>
      </c>
      <c r="CO92" s="20">
        <f t="shared" si="191"/>
        <v>0</v>
      </c>
      <c r="CP92" s="20">
        <f t="shared" si="192"/>
        <v>0</v>
      </c>
      <c r="CQ92" s="19"/>
      <c r="CR92" s="19"/>
      <c r="CS92" s="20">
        <f t="shared" si="193"/>
        <v>0</v>
      </c>
      <c r="CT92" s="19"/>
      <c r="CU92" s="19"/>
      <c r="CV92" s="20">
        <f t="shared" si="194"/>
        <v>0</v>
      </c>
      <c r="CW92" s="19"/>
      <c r="CX92" s="19"/>
      <c r="CY92" s="20">
        <f t="shared" si="195"/>
        <v>0</v>
      </c>
      <c r="CZ92" s="20">
        <f t="shared" si="196"/>
        <v>0</v>
      </c>
      <c r="DA92" s="20">
        <f t="shared" si="196"/>
        <v>0</v>
      </c>
      <c r="DB92" s="20">
        <f t="shared" si="197"/>
        <v>0</v>
      </c>
      <c r="DC92" s="20">
        <f t="shared" si="198"/>
        <v>0</v>
      </c>
      <c r="DD92" s="20">
        <f t="shared" si="198"/>
        <v>0</v>
      </c>
      <c r="DE92" s="20">
        <f t="shared" si="199"/>
        <v>0</v>
      </c>
      <c r="DF92" s="19"/>
      <c r="DG92" s="19"/>
      <c r="DH92" s="20">
        <f t="shared" si="200"/>
        <v>0</v>
      </c>
      <c r="DI92" s="19"/>
      <c r="DJ92" s="19"/>
      <c r="DK92" s="20">
        <f t="shared" si="201"/>
        <v>0</v>
      </c>
      <c r="DL92" s="20">
        <f t="shared" si="202"/>
        <v>0</v>
      </c>
      <c r="DM92" s="20">
        <f t="shared" si="202"/>
        <v>0</v>
      </c>
      <c r="DN92" s="20">
        <f t="shared" si="203"/>
        <v>0</v>
      </c>
      <c r="DO92" s="19"/>
      <c r="DP92" s="19"/>
      <c r="DQ92" s="20">
        <f t="shared" si="204"/>
        <v>0</v>
      </c>
      <c r="DR92" s="19"/>
      <c r="DS92" s="19"/>
      <c r="DT92" s="20">
        <f t="shared" si="205"/>
        <v>0</v>
      </c>
      <c r="DU92" s="20">
        <f t="shared" si="206"/>
        <v>0</v>
      </c>
      <c r="DV92" s="20">
        <f t="shared" si="206"/>
        <v>0</v>
      </c>
      <c r="DW92" s="20">
        <f t="shared" si="207"/>
        <v>0</v>
      </c>
      <c r="DX92" s="20">
        <f t="shared" si="208"/>
        <v>0</v>
      </c>
      <c r="DY92" s="20">
        <f t="shared" si="208"/>
        <v>0</v>
      </c>
      <c r="DZ92" s="20">
        <f t="shared" si="209"/>
        <v>0</v>
      </c>
      <c r="EA92" s="19"/>
      <c r="EB92" s="19"/>
      <c r="EC92" s="20">
        <f t="shared" si="210"/>
        <v>0</v>
      </c>
      <c r="ED92" s="19"/>
      <c r="EE92" s="19"/>
      <c r="EF92" s="20">
        <f t="shared" si="211"/>
        <v>0</v>
      </c>
      <c r="EG92" s="19"/>
      <c r="EH92" s="19"/>
      <c r="EI92" s="20">
        <f t="shared" si="212"/>
        <v>0</v>
      </c>
      <c r="EJ92" s="19"/>
      <c r="EK92" s="19"/>
      <c r="EL92" s="20">
        <f t="shared" si="213"/>
        <v>0</v>
      </c>
      <c r="EM92" s="20">
        <f t="shared" si="214"/>
        <v>0</v>
      </c>
      <c r="EN92" s="20">
        <f t="shared" si="214"/>
        <v>0</v>
      </c>
      <c r="EO92" s="20">
        <f t="shared" si="215"/>
        <v>0</v>
      </c>
      <c r="EP92" s="19"/>
      <c r="EQ92" s="19"/>
      <c r="ER92" s="20">
        <f t="shared" si="216"/>
        <v>0</v>
      </c>
      <c r="ES92" s="19"/>
      <c r="ET92" s="19"/>
      <c r="EU92" s="20">
        <f t="shared" si="217"/>
        <v>0</v>
      </c>
      <c r="EV92" s="19"/>
      <c r="EW92" s="19"/>
      <c r="EX92" s="20">
        <f t="shared" si="218"/>
        <v>0</v>
      </c>
      <c r="EY92" s="19"/>
      <c r="EZ92" s="19"/>
      <c r="FA92" s="20">
        <f t="shared" si="219"/>
        <v>0</v>
      </c>
      <c r="FB92" s="20">
        <f t="shared" si="220"/>
        <v>0</v>
      </c>
      <c r="FC92" s="20">
        <f t="shared" si="220"/>
        <v>0</v>
      </c>
      <c r="FD92" s="20">
        <f t="shared" si="221"/>
        <v>0</v>
      </c>
      <c r="FE92" s="19"/>
      <c r="FF92" s="19"/>
      <c r="FG92" s="20">
        <f t="shared" si="222"/>
        <v>0</v>
      </c>
      <c r="FH92" s="19"/>
      <c r="FI92" s="19"/>
      <c r="FJ92" s="20">
        <f t="shared" si="223"/>
        <v>0</v>
      </c>
      <c r="FK92" s="19"/>
      <c r="FL92" s="19"/>
      <c r="FM92" s="20">
        <f t="shared" si="224"/>
        <v>0</v>
      </c>
      <c r="FN92" s="20">
        <f t="shared" si="225"/>
        <v>0</v>
      </c>
      <c r="FO92" s="20">
        <f t="shared" si="225"/>
        <v>0</v>
      </c>
      <c r="FP92" s="20">
        <f t="shared" si="226"/>
        <v>0</v>
      </c>
      <c r="FQ92" s="19"/>
      <c r="FR92" s="19"/>
      <c r="FS92" s="20">
        <f t="shared" si="227"/>
        <v>0</v>
      </c>
      <c r="FT92" s="19"/>
      <c r="FU92" s="19"/>
      <c r="FV92" s="20">
        <f t="shared" si="228"/>
        <v>0</v>
      </c>
      <c r="FW92" s="19"/>
      <c r="FX92" s="19"/>
      <c r="FY92" s="20">
        <f t="shared" si="229"/>
        <v>0</v>
      </c>
      <c r="FZ92" s="20">
        <f t="shared" si="230"/>
        <v>0</v>
      </c>
      <c r="GA92" s="20">
        <f t="shared" si="230"/>
        <v>0</v>
      </c>
      <c r="GB92" s="20">
        <f t="shared" si="231"/>
        <v>0</v>
      </c>
      <c r="GC92" s="19"/>
      <c r="GD92" s="19"/>
      <c r="GE92" s="20">
        <f t="shared" si="232"/>
        <v>0</v>
      </c>
      <c r="GF92" s="19"/>
      <c r="GG92" s="19"/>
      <c r="GH92" s="20">
        <f t="shared" si="233"/>
        <v>0</v>
      </c>
      <c r="GI92" s="19"/>
      <c r="GJ92" s="19"/>
      <c r="GK92" s="20">
        <f t="shared" si="234"/>
        <v>0</v>
      </c>
      <c r="GL92" s="19"/>
      <c r="GM92" s="19"/>
      <c r="GN92" s="20">
        <f t="shared" si="235"/>
        <v>0</v>
      </c>
      <c r="GO92" s="20">
        <f t="shared" si="236"/>
        <v>0</v>
      </c>
      <c r="GP92" s="20">
        <f t="shared" si="236"/>
        <v>0</v>
      </c>
      <c r="GQ92" s="20">
        <f t="shared" si="237"/>
        <v>0</v>
      </c>
      <c r="GR92" s="19"/>
      <c r="GS92" s="19"/>
      <c r="GT92" s="20">
        <f t="shared" si="238"/>
        <v>0</v>
      </c>
      <c r="GU92" s="19"/>
      <c r="GV92" s="19"/>
      <c r="GW92" s="20">
        <f t="shared" si="239"/>
        <v>0</v>
      </c>
      <c r="GX92" s="20">
        <f t="shared" si="240"/>
        <v>0</v>
      </c>
      <c r="GY92" s="20">
        <f t="shared" si="240"/>
        <v>0</v>
      </c>
      <c r="GZ92" s="20">
        <f t="shared" si="241"/>
        <v>0</v>
      </c>
      <c r="HA92" s="19"/>
      <c r="HB92" s="19"/>
      <c r="HC92" s="20">
        <f t="shared" si="242"/>
        <v>0</v>
      </c>
      <c r="HD92" s="19"/>
      <c r="HE92" s="19"/>
      <c r="HF92" s="20">
        <f t="shared" si="243"/>
        <v>0</v>
      </c>
      <c r="HG92" s="19"/>
      <c r="HH92" s="19"/>
      <c r="HI92" s="20">
        <f t="shared" si="244"/>
        <v>0</v>
      </c>
      <c r="HJ92" s="19"/>
      <c r="HK92" s="19"/>
      <c r="HL92" s="20">
        <f t="shared" si="245"/>
        <v>0</v>
      </c>
      <c r="HM92" s="20">
        <f t="shared" si="246"/>
        <v>0</v>
      </c>
      <c r="HN92" s="20">
        <f t="shared" si="246"/>
        <v>0</v>
      </c>
      <c r="HO92" s="20">
        <f t="shared" si="247"/>
        <v>0</v>
      </c>
      <c r="HP92" s="19"/>
      <c r="HQ92" s="19"/>
      <c r="HR92" s="20">
        <f t="shared" si="248"/>
        <v>0</v>
      </c>
      <c r="HS92" s="19"/>
      <c r="HT92" s="19"/>
      <c r="HU92" s="20">
        <f t="shared" si="249"/>
        <v>0</v>
      </c>
      <c r="HV92" s="19"/>
      <c r="HW92" s="19"/>
      <c r="HX92" s="20">
        <f t="shared" si="250"/>
        <v>0</v>
      </c>
      <c r="HY92" s="19"/>
      <c r="HZ92" s="19"/>
      <c r="IA92" s="20">
        <f t="shared" si="251"/>
        <v>0</v>
      </c>
      <c r="IB92" s="20">
        <f t="shared" si="252"/>
        <v>0</v>
      </c>
      <c r="IC92" s="20">
        <f t="shared" si="252"/>
        <v>0</v>
      </c>
      <c r="ID92" s="20">
        <f t="shared" si="253"/>
        <v>0</v>
      </c>
      <c r="IE92" s="20">
        <f t="shared" si="254"/>
        <v>0</v>
      </c>
      <c r="IF92" s="20">
        <f t="shared" si="254"/>
        <v>0</v>
      </c>
      <c r="IG92" s="20">
        <f t="shared" si="255"/>
        <v>0</v>
      </c>
      <c r="IH92" s="19"/>
      <c r="II92" s="19"/>
      <c r="IJ92" s="20">
        <f t="shared" si="256"/>
        <v>0</v>
      </c>
      <c r="IK92" s="19"/>
      <c r="IL92" s="19"/>
      <c r="IM92" s="20">
        <f t="shared" si="257"/>
        <v>0</v>
      </c>
      <c r="IN92" s="19"/>
      <c r="IO92" s="19"/>
      <c r="IP92" s="20">
        <f t="shared" si="258"/>
        <v>0</v>
      </c>
      <c r="IQ92" s="20">
        <f t="shared" si="259"/>
        <v>0</v>
      </c>
      <c r="IR92" s="20">
        <f t="shared" si="259"/>
        <v>0</v>
      </c>
      <c r="IS92" s="20">
        <f t="shared" si="260"/>
        <v>0</v>
      </c>
      <c r="IT92" s="20">
        <f t="shared" si="261"/>
        <v>0</v>
      </c>
      <c r="IU92" s="20">
        <f t="shared" si="261"/>
        <v>0</v>
      </c>
      <c r="IV92" s="20">
        <f t="shared" si="262"/>
        <v>0</v>
      </c>
      <c r="IW92" s="19"/>
      <c r="IX92" s="19"/>
      <c r="IY92" s="20">
        <f t="shared" si="263"/>
        <v>0</v>
      </c>
      <c r="IZ92" s="19"/>
      <c r="JA92" s="19"/>
      <c r="JB92" s="20">
        <f t="shared" si="264"/>
        <v>0</v>
      </c>
      <c r="JC92" s="19"/>
      <c r="JD92" s="19"/>
      <c r="JE92" s="20">
        <f t="shared" si="265"/>
        <v>0</v>
      </c>
      <c r="JF92" s="20">
        <f t="shared" si="266"/>
        <v>0</v>
      </c>
      <c r="JG92" s="20">
        <f t="shared" si="266"/>
        <v>0</v>
      </c>
      <c r="JH92" s="20">
        <f t="shared" si="267"/>
        <v>0</v>
      </c>
      <c r="JI92" s="19"/>
      <c r="JJ92" s="19"/>
      <c r="JK92" s="20">
        <f t="shared" si="268"/>
        <v>0</v>
      </c>
      <c r="JL92" s="19"/>
      <c r="JM92" s="19"/>
      <c r="JN92" s="20">
        <f t="shared" si="269"/>
        <v>0</v>
      </c>
      <c r="JO92" s="19"/>
      <c r="JP92" s="19"/>
      <c r="JQ92" s="20">
        <f t="shared" si="270"/>
        <v>0</v>
      </c>
      <c r="JR92" s="20">
        <f t="shared" si="271"/>
        <v>0</v>
      </c>
      <c r="JS92" s="20">
        <f t="shared" si="271"/>
        <v>0</v>
      </c>
      <c r="JT92" s="20">
        <f t="shared" si="272"/>
        <v>0</v>
      </c>
      <c r="JU92" s="19"/>
      <c r="JV92" s="19"/>
      <c r="JW92" s="20">
        <f t="shared" si="273"/>
        <v>0</v>
      </c>
      <c r="JX92" s="19"/>
      <c r="JY92" s="19"/>
      <c r="JZ92" s="20">
        <f t="shared" si="274"/>
        <v>0</v>
      </c>
      <c r="KA92" s="20">
        <f t="shared" si="275"/>
        <v>0</v>
      </c>
      <c r="KB92" s="20">
        <f t="shared" si="275"/>
        <v>0</v>
      </c>
      <c r="KC92" s="20">
        <f t="shared" si="276"/>
        <v>0</v>
      </c>
      <c r="KD92" s="19"/>
      <c r="KE92" s="19"/>
      <c r="KF92" s="20">
        <f t="shared" si="277"/>
        <v>0</v>
      </c>
      <c r="KG92" s="19"/>
      <c r="KH92" s="19"/>
      <c r="KI92" s="20">
        <f t="shared" si="278"/>
        <v>0</v>
      </c>
      <c r="KJ92" s="19"/>
      <c r="KK92" s="19"/>
      <c r="KL92" s="20">
        <f t="shared" si="279"/>
        <v>0</v>
      </c>
      <c r="KM92" s="19"/>
      <c r="KN92" s="19"/>
      <c r="KO92" s="20">
        <f t="shared" si="280"/>
        <v>0</v>
      </c>
      <c r="KP92" s="19"/>
      <c r="KQ92" s="19"/>
      <c r="KR92" s="20">
        <f t="shared" si="281"/>
        <v>0</v>
      </c>
      <c r="KS92" s="20">
        <f t="shared" si="282"/>
        <v>0</v>
      </c>
      <c r="KT92" s="20">
        <f t="shared" si="282"/>
        <v>0</v>
      </c>
      <c r="KU92" s="20">
        <f t="shared" si="283"/>
        <v>0</v>
      </c>
      <c r="KV92" s="20">
        <f t="shared" si="284"/>
        <v>0</v>
      </c>
      <c r="KW92" s="20">
        <f t="shared" si="284"/>
        <v>0</v>
      </c>
      <c r="KX92" s="20">
        <f t="shared" si="285"/>
        <v>0</v>
      </c>
      <c r="KY92" s="20">
        <f>34266.15</f>
        <v>34266.15</v>
      </c>
      <c r="KZ92" s="20">
        <f>35690.17</f>
        <v>35690.17</v>
      </c>
      <c r="LA92" s="20">
        <f t="shared" si="286"/>
        <v>-1424.0199999999968</v>
      </c>
      <c r="LB92" s="19"/>
      <c r="LC92" s="19"/>
      <c r="LD92" s="20">
        <f t="shared" si="287"/>
        <v>0</v>
      </c>
      <c r="LE92" s="20">
        <f t="shared" si="288"/>
        <v>34266.15</v>
      </c>
      <c r="LF92" s="20">
        <f t="shared" si="288"/>
        <v>35690.17</v>
      </c>
      <c r="LG92" s="20">
        <f t="shared" si="289"/>
        <v>-1424.0199999999968</v>
      </c>
    </row>
    <row r="93" spans="1:319" x14ac:dyDescent="0.3">
      <c r="A93" s="27" t="s">
        <v>199</v>
      </c>
      <c r="B93" s="19"/>
      <c r="C93" s="19"/>
      <c r="D93" s="20">
        <f t="shared" si="158"/>
        <v>0</v>
      </c>
      <c r="E93" s="19"/>
      <c r="F93" s="19"/>
      <c r="G93" s="20">
        <f t="shared" si="159"/>
        <v>0</v>
      </c>
      <c r="H93" s="19"/>
      <c r="I93" s="19"/>
      <c r="J93" s="20">
        <f t="shared" si="160"/>
        <v>0</v>
      </c>
      <c r="K93" s="19"/>
      <c r="L93" s="19"/>
      <c r="M93" s="20">
        <f t="shared" si="161"/>
        <v>0</v>
      </c>
      <c r="N93" s="19"/>
      <c r="O93" s="19"/>
      <c r="P93" s="20">
        <f t="shared" si="162"/>
        <v>0</v>
      </c>
      <c r="Q93" s="19"/>
      <c r="R93" s="19"/>
      <c r="S93" s="20">
        <f t="shared" si="163"/>
        <v>0</v>
      </c>
      <c r="T93" s="19"/>
      <c r="U93" s="19"/>
      <c r="V93" s="20">
        <f t="shared" si="164"/>
        <v>0</v>
      </c>
      <c r="W93" s="19"/>
      <c r="X93" s="19"/>
      <c r="Y93" s="20">
        <f t="shared" si="165"/>
        <v>0</v>
      </c>
      <c r="Z93" s="19"/>
      <c r="AA93" s="19"/>
      <c r="AB93" s="20">
        <f t="shared" si="166"/>
        <v>0</v>
      </c>
      <c r="AC93" s="19"/>
      <c r="AD93" s="19"/>
      <c r="AE93" s="20">
        <f t="shared" si="167"/>
        <v>0</v>
      </c>
      <c r="AF93" s="19"/>
      <c r="AG93" s="19"/>
      <c r="AH93" s="20">
        <f t="shared" si="168"/>
        <v>0</v>
      </c>
      <c r="AI93" s="19"/>
      <c r="AJ93" s="19"/>
      <c r="AK93" s="20">
        <f t="shared" si="169"/>
        <v>0</v>
      </c>
      <c r="AL93" s="20">
        <f t="shared" si="170"/>
        <v>0</v>
      </c>
      <c r="AM93" s="20">
        <f t="shared" si="170"/>
        <v>0</v>
      </c>
      <c r="AN93" s="20">
        <f t="shared" si="171"/>
        <v>0</v>
      </c>
      <c r="AO93" s="19"/>
      <c r="AP93" s="19"/>
      <c r="AQ93" s="20">
        <f t="shared" si="172"/>
        <v>0</v>
      </c>
      <c r="AR93" s="19"/>
      <c r="AS93" s="19"/>
      <c r="AT93" s="20">
        <f t="shared" si="173"/>
        <v>0</v>
      </c>
      <c r="AU93" s="19"/>
      <c r="AV93" s="19"/>
      <c r="AW93" s="20">
        <f t="shared" si="174"/>
        <v>0</v>
      </c>
      <c r="AX93" s="19"/>
      <c r="AY93" s="19"/>
      <c r="AZ93" s="20">
        <f t="shared" si="175"/>
        <v>0</v>
      </c>
      <c r="BA93" s="19"/>
      <c r="BB93" s="19"/>
      <c r="BC93" s="20">
        <f t="shared" si="176"/>
        <v>0</v>
      </c>
      <c r="BD93" s="19"/>
      <c r="BE93" s="19"/>
      <c r="BF93" s="20">
        <f t="shared" si="177"/>
        <v>0</v>
      </c>
      <c r="BG93" s="20">
        <f t="shared" si="178"/>
        <v>0</v>
      </c>
      <c r="BH93" s="20">
        <f t="shared" si="178"/>
        <v>0</v>
      </c>
      <c r="BI93" s="20">
        <f t="shared" si="179"/>
        <v>0</v>
      </c>
      <c r="BJ93" s="19"/>
      <c r="BK93" s="19"/>
      <c r="BL93" s="20">
        <f t="shared" si="180"/>
        <v>0</v>
      </c>
      <c r="BM93" s="19"/>
      <c r="BN93" s="19"/>
      <c r="BO93" s="20">
        <f t="shared" si="181"/>
        <v>0</v>
      </c>
      <c r="BP93" s="19"/>
      <c r="BQ93" s="19"/>
      <c r="BR93" s="20">
        <f t="shared" si="182"/>
        <v>0</v>
      </c>
      <c r="BS93" s="19"/>
      <c r="BT93" s="19"/>
      <c r="BU93" s="20">
        <f t="shared" si="183"/>
        <v>0</v>
      </c>
      <c r="BV93" s="19"/>
      <c r="BW93" s="19"/>
      <c r="BX93" s="20">
        <f t="shared" si="184"/>
        <v>0</v>
      </c>
      <c r="BY93" s="19"/>
      <c r="BZ93" s="19"/>
      <c r="CA93" s="20">
        <f t="shared" si="185"/>
        <v>0</v>
      </c>
      <c r="CB93" s="20">
        <f t="shared" si="186"/>
        <v>0</v>
      </c>
      <c r="CC93" s="20">
        <f t="shared" si="186"/>
        <v>0</v>
      </c>
      <c r="CD93" s="20">
        <f t="shared" si="187"/>
        <v>0</v>
      </c>
      <c r="CE93" s="19"/>
      <c r="CF93" s="19"/>
      <c r="CG93" s="20">
        <f t="shared" si="188"/>
        <v>0</v>
      </c>
      <c r="CH93" s="19"/>
      <c r="CI93" s="19"/>
      <c r="CJ93" s="20">
        <f t="shared" si="189"/>
        <v>0</v>
      </c>
      <c r="CK93" s="19"/>
      <c r="CL93" s="19"/>
      <c r="CM93" s="20">
        <f t="shared" si="190"/>
        <v>0</v>
      </c>
      <c r="CN93" s="20">
        <f t="shared" si="191"/>
        <v>0</v>
      </c>
      <c r="CO93" s="20">
        <f t="shared" si="191"/>
        <v>0</v>
      </c>
      <c r="CP93" s="20">
        <f t="shared" si="192"/>
        <v>0</v>
      </c>
      <c r="CQ93" s="19"/>
      <c r="CR93" s="19"/>
      <c r="CS93" s="20">
        <f t="shared" si="193"/>
        <v>0</v>
      </c>
      <c r="CT93" s="19"/>
      <c r="CU93" s="19"/>
      <c r="CV93" s="20">
        <f t="shared" si="194"/>
        <v>0</v>
      </c>
      <c r="CW93" s="19"/>
      <c r="CX93" s="19"/>
      <c r="CY93" s="20">
        <f t="shared" si="195"/>
        <v>0</v>
      </c>
      <c r="CZ93" s="20">
        <f t="shared" si="196"/>
        <v>0</v>
      </c>
      <c r="DA93" s="20">
        <f t="shared" si="196"/>
        <v>0</v>
      </c>
      <c r="DB93" s="20">
        <f t="shared" si="197"/>
        <v>0</v>
      </c>
      <c r="DC93" s="20">
        <f t="shared" si="198"/>
        <v>0</v>
      </c>
      <c r="DD93" s="20">
        <f t="shared" si="198"/>
        <v>0</v>
      </c>
      <c r="DE93" s="20">
        <f t="shared" si="199"/>
        <v>0</v>
      </c>
      <c r="DF93" s="19"/>
      <c r="DG93" s="19"/>
      <c r="DH93" s="20">
        <f t="shared" si="200"/>
        <v>0</v>
      </c>
      <c r="DI93" s="19"/>
      <c r="DJ93" s="19"/>
      <c r="DK93" s="20">
        <f t="shared" si="201"/>
        <v>0</v>
      </c>
      <c r="DL93" s="20">
        <f t="shared" si="202"/>
        <v>0</v>
      </c>
      <c r="DM93" s="20">
        <f t="shared" si="202"/>
        <v>0</v>
      </c>
      <c r="DN93" s="20">
        <f t="shared" si="203"/>
        <v>0</v>
      </c>
      <c r="DO93" s="19"/>
      <c r="DP93" s="19"/>
      <c r="DQ93" s="20">
        <f t="shared" si="204"/>
        <v>0</v>
      </c>
      <c r="DR93" s="19"/>
      <c r="DS93" s="19"/>
      <c r="DT93" s="20">
        <f t="shared" si="205"/>
        <v>0</v>
      </c>
      <c r="DU93" s="20">
        <f t="shared" si="206"/>
        <v>0</v>
      </c>
      <c r="DV93" s="20">
        <f t="shared" si="206"/>
        <v>0</v>
      </c>
      <c r="DW93" s="20">
        <f t="shared" si="207"/>
        <v>0</v>
      </c>
      <c r="DX93" s="20">
        <f t="shared" si="208"/>
        <v>0</v>
      </c>
      <c r="DY93" s="20">
        <f t="shared" si="208"/>
        <v>0</v>
      </c>
      <c r="DZ93" s="20">
        <f t="shared" si="209"/>
        <v>0</v>
      </c>
      <c r="EA93" s="19"/>
      <c r="EB93" s="19"/>
      <c r="EC93" s="20">
        <f t="shared" si="210"/>
        <v>0</v>
      </c>
      <c r="ED93" s="19"/>
      <c r="EE93" s="19"/>
      <c r="EF93" s="20">
        <f t="shared" si="211"/>
        <v>0</v>
      </c>
      <c r="EG93" s="19"/>
      <c r="EH93" s="19"/>
      <c r="EI93" s="20">
        <f t="shared" si="212"/>
        <v>0</v>
      </c>
      <c r="EJ93" s="19"/>
      <c r="EK93" s="19"/>
      <c r="EL93" s="20">
        <f t="shared" si="213"/>
        <v>0</v>
      </c>
      <c r="EM93" s="20">
        <f t="shared" si="214"/>
        <v>0</v>
      </c>
      <c r="EN93" s="20">
        <f t="shared" si="214"/>
        <v>0</v>
      </c>
      <c r="EO93" s="20">
        <f t="shared" si="215"/>
        <v>0</v>
      </c>
      <c r="EP93" s="19"/>
      <c r="EQ93" s="19"/>
      <c r="ER93" s="20">
        <f t="shared" si="216"/>
        <v>0</v>
      </c>
      <c r="ES93" s="19"/>
      <c r="ET93" s="19"/>
      <c r="EU93" s="20">
        <f t="shared" si="217"/>
        <v>0</v>
      </c>
      <c r="EV93" s="19"/>
      <c r="EW93" s="19"/>
      <c r="EX93" s="20">
        <f t="shared" si="218"/>
        <v>0</v>
      </c>
      <c r="EY93" s="19"/>
      <c r="EZ93" s="19"/>
      <c r="FA93" s="20">
        <f t="shared" si="219"/>
        <v>0</v>
      </c>
      <c r="FB93" s="20">
        <f t="shared" si="220"/>
        <v>0</v>
      </c>
      <c r="FC93" s="20">
        <f t="shared" si="220"/>
        <v>0</v>
      </c>
      <c r="FD93" s="20">
        <f t="shared" si="221"/>
        <v>0</v>
      </c>
      <c r="FE93" s="19"/>
      <c r="FF93" s="19"/>
      <c r="FG93" s="20">
        <f t="shared" si="222"/>
        <v>0</v>
      </c>
      <c r="FH93" s="19"/>
      <c r="FI93" s="19"/>
      <c r="FJ93" s="20">
        <f t="shared" si="223"/>
        <v>0</v>
      </c>
      <c r="FK93" s="19"/>
      <c r="FL93" s="19"/>
      <c r="FM93" s="20">
        <f t="shared" si="224"/>
        <v>0</v>
      </c>
      <c r="FN93" s="20">
        <f t="shared" si="225"/>
        <v>0</v>
      </c>
      <c r="FO93" s="20">
        <f t="shared" si="225"/>
        <v>0</v>
      </c>
      <c r="FP93" s="20">
        <f t="shared" si="226"/>
        <v>0</v>
      </c>
      <c r="FQ93" s="19"/>
      <c r="FR93" s="19"/>
      <c r="FS93" s="20">
        <f t="shared" si="227"/>
        <v>0</v>
      </c>
      <c r="FT93" s="19"/>
      <c r="FU93" s="19"/>
      <c r="FV93" s="20">
        <f t="shared" si="228"/>
        <v>0</v>
      </c>
      <c r="FW93" s="19"/>
      <c r="FX93" s="19"/>
      <c r="FY93" s="20">
        <f t="shared" si="229"/>
        <v>0</v>
      </c>
      <c r="FZ93" s="20">
        <f t="shared" si="230"/>
        <v>0</v>
      </c>
      <c r="GA93" s="20">
        <f t="shared" si="230"/>
        <v>0</v>
      </c>
      <c r="GB93" s="20">
        <f t="shared" si="231"/>
        <v>0</v>
      </c>
      <c r="GC93" s="19"/>
      <c r="GD93" s="19"/>
      <c r="GE93" s="20">
        <f t="shared" si="232"/>
        <v>0</v>
      </c>
      <c r="GF93" s="19"/>
      <c r="GG93" s="19"/>
      <c r="GH93" s="20">
        <f t="shared" si="233"/>
        <v>0</v>
      </c>
      <c r="GI93" s="19"/>
      <c r="GJ93" s="19"/>
      <c r="GK93" s="20">
        <f t="shared" si="234"/>
        <v>0</v>
      </c>
      <c r="GL93" s="19"/>
      <c r="GM93" s="19"/>
      <c r="GN93" s="20">
        <f t="shared" si="235"/>
        <v>0</v>
      </c>
      <c r="GO93" s="20">
        <f t="shared" si="236"/>
        <v>0</v>
      </c>
      <c r="GP93" s="20">
        <f t="shared" si="236"/>
        <v>0</v>
      </c>
      <c r="GQ93" s="20">
        <f t="shared" si="237"/>
        <v>0</v>
      </c>
      <c r="GR93" s="19"/>
      <c r="GS93" s="19"/>
      <c r="GT93" s="20">
        <f t="shared" si="238"/>
        <v>0</v>
      </c>
      <c r="GU93" s="19"/>
      <c r="GV93" s="19"/>
      <c r="GW93" s="20">
        <f t="shared" si="239"/>
        <v>0</v>
      </c>
      <c r="GX93" s="20">
        <f t="shared" si="240"/>
        <v>0</v>
      </c>
      <c r="GY93" s="20">
        <f t="shared" si="240"/>
        <v>0</v>
      </c>
      <c r="GZ93" s="20">
        <f t="shared" si="241"/>
        <v>0</v>
      </c>
      <c r="HA93" s="19"/>
      <c r="HB93" s="19"/>
      <c r="HC93" s="20">
        <f t="shared" si="242"/>
        <v>0</v>
      </c>
      <c r="HD93" s="19"/>
      <c r="HE93" s="19"/>
      <c r="HF93" s="20">
        <f t="shared" si="243"/>
        <v>0</v>
      </c>
      <c r="HG93" s="19"/>
      <c r="HH93" s="19"/>
      <c r="HI93" s="20">
        <f t="shared" si="244"/>
        <v>0</v>
      </c>
      <c r="HJ93" s="19"/>
      <c r="HK93" s="19"/>
      <c r="HL93" s="20">
        <f t="shared" si="245"/>
        <v>0</v>
      </c>
      <c r="HM93" s="20">
        <f t="shared" si="246"/>
        <v>0</v>
      </c>
      <c r="HN93" s="20">
        <f t="shared" si="246"/>
        <v>0</v>
      </c>
      <c r="HO93" s="20">
        <f t="shared" si="247"/>
        <v>0</v>
      </c>
      <c r="HP93" s="19"/>
      <c r="HQ93" s="19"/>
      <c r="HR93" s="20">
        <f t="shared" si="248"/>
        <v>0</v>
      </c>
      <c r="HS93" s="19"/>
      <c r="HT93" s="19"/>
      <c r="HU93" s="20">
        <f t="shared" si="249"/>
        <v>0</v>
      </c>
      <c r="HV93" s="19"/>
      <c r="HW93" s="19"/>
      <c r="HX93" s="20">
        <f t="shared" si="250"/>
        <v>0</v>
      </c>
      <c r="HY93" s="19"/>
      <c r="HZ93" s="19"/>
      <c r="IA93" s="20">
        <f t="shared" si="251"/>
        <v>0</v>
      </c>
      <c r="IB93" s="20">
        <f t="shared" si="252"/>
        <v>0</v>
      </c>
      <c r="IC93" s="20">
        <f t="shared" si="252"/>
        <v>0</v>
      </c>
      <c r="ID93" s="20">
        <f t="shared" si="253"/>
        <v>0</v>
      </c>
      <c r="IE93" s="20">
        <f t="shared" si="254"/>
        <v>0</v>
      </c>
      <c r="IF93" s="20">
        <f t="shared" si="254"/>
        <v>0</v>
      </c>
      <c r="IG93" s="20">
        <f t="shared" si="255"/>
        <v>0</v>
      </c>
      <c r="IH93" s="19"/>
      <c r="II93" s="19"/>
      <c r="IJ93" s="20">
        <f t="shared" si="256"/>
        <v>0</v>
      </c>
      <c r="IK93" s="19"/>
      <c r="IL93" s="19"/>
      <c r="IM93" s="20">
        <f t="shared" si="257"/>
        <v>0</v>
      </c>
      <c r="IN93" s="19"/>
      <c r="IO93" s="19"/>
      <c r="IP93" s="20">
        <f t="shared" si="258"/>
        <v>0</v>
      </c>
      <c r="IQ93" s="20">
        <f t="shared" si="259"/>
        <v>0</v>
      </c>
      <c r="IR93" s="20">
        <f t="shared" si="259"/>
        <v>0</v>
      </c>
      <c r="IS93" s="20">
        <f t="shared" si="260"/>
        <v>0</v>
      </c>
      <c r="IT93" s="20">
        <f t="shared" si="261"/>
        <v>0</v>
      </c>
      <c r="IU93" s="20">
        <f t="shared" si="261"/>
        <v>0</v>
      </c>
      <c r="IV93" s="20">
        <f t="shared" si="262"/>
        <v>0</v>
      </c>
      <c r="IW93" s="19"/>
      <c r="IX93" s="19"/>
      <c r="IY93" s="20">
        <f t="shared" si="263"/>
        <v>0</v>
      </c>
      <c r="IZ93" s="19"/>
      <c r="JA93" s="19"/>
      <c r="JB93" s="20">
        <f t="shared" si="264"/>
        <v>0</v>
      </c>
      <c r="JC93" s="19"/>
      <c r="JD93" s="19"/>
      <c r="JE93" s="20">
        <f t="shared" si="265"/>
        <v>0</v>
      </c>
      <c r="JF93" s="20">
        <f t="shared" si="266"/>
        <v>0</v>
      </c>
      <c r="JG93" s="20">
        <f t="shared" si="266"/>
        <v>0</v>
      </c>
      <c r="JH93" s="20">
        <f t="shared" si="267"/>
        <v>0</v>
      </c>
      <c r="JI93" s="19"/>
      <c r="JJ93" s="19"/>
      <c r="JK93" s="20">
        <f t="shared" si="268"/>
        <v>0</v>
      </c>
      <c r="JL93" s="19"/>
      <c r="JM93" s="19"/>
      <c r="JN93" s="20">
        <f t="shared" si="269"/>
        <v>0</v>
      </c>
      <c r="JO93" s="19"/>
      <c r="JP93" s="19"/>
      <c r="JQ93" s="20">
        <f t="shared" si="270"/>
        <v>0</v>
      </c>
      <c r="JR93" s="20">
        <f t="shared" si="271"/>
        <v>0</v>
      </c>
      <c r="JS93" s="20">
        <f t="shared" si="271"/>
        <v>0</v>
      </c>
      <c r="JT93" s="20">
        <f t="shared" si="272"/>
        <v>0</v>
      </c>
      <c r="JU93" s="19"/>
      <c r="JV93" s="19"/>
      <c r="JW93" s="20">
        <f t="shared" si="273"/>
        <v>0</v>
      </c>
      <c r="JX93" s="19"/>
      <c r="JY93" s="19"/>
      <c r="JZ93" s="20">
        <f t="shared" si="274"/>
        <v>0</v>
      </c>
      <c r="KA93" s="20">
        <f t="shared" si="275"/>
        <v>0</v>
      </c>
      <c r="KB93" s="20">
        <f t="shared" si="275"/>
        <v>0</v>
      </c>
      <c r="KC93" s="20">
        <f t="shared" si="276"/>
        <v>0</v>
      </c>
      <c r="KD93" s="19"/>
      <c r="KE93" s="19"/>
      <c r="KF93" s="20">
        <f t="shared" si="277"/>
        <v>0</v>
      </c>
      <c r="KG93" s="19"/>
      <c r="KH93" s="19"/>
      <c r="KI93" s="20">
        <f t="shared" si="278"/>
        <v>0</v>
      </c>
      <c r="KJ93" s="19"/>
      <c r="KK93" s="19"/>
      <c r="KL93" s="20">
        <f t="shared" si="279"/>
        <v>0</v>
      </c>
      <c r="KM93" s="19"/>
      <c r="KN93" s="19"/>
      <c r="KO93" s="20">
        <f t="shared" si="280"/>
        <v>0</v>
      </c>
      <c r="KP93" s="19"/>
      <c r="KQ93" s="19"/>
      <c r="KR93" s="20">
        <f t="shared" si="281"/>
        <v>0</v>
      </c>
      <c r="KS93" s="20">
        <f t="shared" si="282"/>
        <v>0</v>
      </c>
      <c r="KT93" s="20">
        <f t="shared" si="282"/>
        <v>0</v>
      </c>
      <c r="KU93" s="20">
        <f t="shared" si="283"/>
        <v>0</v>
      </c>
      <c r="KV93" s="20">
        <f t="shared" si="284"/>
        <v>0</v>
      </c>
      <c r="KW93" s="20">
        <f t="shared" si="284"/>
        <v>0</v>
      </c>
      <c r="KX93" s="20">
        <f t="shared" si="285"/>
        <v>0</v>
      </c>
      <c r="KY93" s="20">
        <f>1333.34</f>
        <v>1333.34</v>
      </c>
      <c r="KZ93" s="20">
        <f>1333.34</f>
        <v>1333.34</v>
      </c>
      <c r="LA93" s="20">
        <f t="shared" si="286"/>
        <v>0</v>
      </c>
      <c r="LB93" s="19"/>
      <c r="LC93" s="19"/>
      <c r="LD93" s="20">
        <f t="shared" si="287"/>
        <v>0</v>
      </c>
      <c r="LE93" s="20">
        <f t="shared" si="288"/>
        <v>1333.34</v>
      </c>
      <c r="LF93" s="20">
        <f t="shared" si="288"/>
        <v>1333.34</v>
      </c>
      <c r="LG93" s="20">
        <f t="shared" si="289"/>
        <v>0</v>
      </c>
    </row>
    <row r="94" spans="1:319" x14ac:dyDescent="0.3">
      <c r="A94" s="27" t="s">
        <v>200</v>
      </c>
      <c r="B94" s="19"/>
      <c r="C94" s="19"/>
      <c r="D94" s="20">
        <f t="shared" si="158"/>
        <v>0</v>
      </c>
      <c r="E94" s="19"/>
      <c r="F94" s="19"/>
      <c r="G94" s="20">
        <f t="shared" si="159"/>
        <v>0</v>
      </c>
      <c r="H94" s="19"/>
      <c r="I94" s="19"/>
      <c r="J94" s="20">
        <f t="shared" si="160"/>
        <v>0</v>
      </c>
      <c r="K94" s="19"/>
      <c r="L94" s="19"/>
      <c r="M94" s="20">
        <f t="shared" si="161"/>
        <v>0</v>
      </c>
      <c r="N94" s="19"/>
      <c r="O94" s="19"/>
      <c r="P94" s="20">
        <f t="shared" si="162"/>
        <v>0</v>
      </c>
      <c r="Q94" s="20">
        <f>-1496.14</f>
        <v>-1496.14</v>
      </c>
      <c r="R94" s="19"/>
      <c r="S94" s="20">
        <f t="shared" si="163"/>
        <v>-1496.14</v>
      </c>
      <c r="T94" s="19"/>
      <c r="U94" s="19"/>
      <c r="V94" s="20">
        <f t="shared" si="164"/>
        <v>0</v>
      </c>
      <c r="W94" s="19"/>
      <c r="X94" s="19"/>
      <c r="Y94" s="20">
        <f t="shared" si="165"/>
        <v>0</v>
      </c>
      <c r="Z94" s="19"/>
      <c r="AA94" s="19"/>
      <c r="AB94" s="20">
        <f t="shared" si="166"/>
        <v>0</v>
      </c>
      <c r="AC94" s="19"/>
      <c r="AD94" s="19"/>
      <c r="AE94" s="20">
        <f t="shared" si="167"/>
        <v>0</v>
      </c>
      <c r="AF94" s="19"/>
      <c r="AG94" s="19"/>
      <c r="AH94" s="20">
        <f t="shared" si="168"/>
        <v>0</v>
      </c>
      <c r="AI94" s="19"/>
      <c r="AJ94" s="19"/>
      <c r="AK94" s="20">
        <f t="shared" si="169"/>
        <v>0</v>
      </c>
      <c r="AL94" s="20">
        <f t="shared" si="170"/>
        <v>-1496.14</v>
      </c>
      <c r="AM94" s="20">
        <f t="shared" si="170"/>
        <v>0</v>
      </c>
      <c r="AN94" s="20">
        <f t="shared" si="171"/>
        <v>-1496.14</v>
      </c>
      <c r="AO94" s="19"/>
      <c r="AP94" s="19"/>
      <c r="AQ94" s="20">
        <f t="shared" si="172"/>
        <v>0</v>
      </c>
      <c r="AR94" s="19"/>
      <c r="AS94" s="19"/>
      <c r="AT94" s="20">
        <f t="shared" si="173"/>
        <v>0</v>
      </c>
      <c r="AU94" s="19"/>
      <c r="AV94" s="19"/>
      <c r="AW94" s="20">
        <f t="shared" si="174"/>
        <v>0</v>
      </c>
      <c r="AX94" s="19"/>
      <c r="AY94" s="19"/>
      <c r="AZ94" s="20">
        <f t="shared" si="175"/>
        <v>0</v>
      </c>
      <c r="BA94" s="19"/>
      <c r="BB94" s="19"/>
      <c r="BC94" s="20">
        <f t="shared" si="176"/>
        <v>0</v>
      </c>
      <c r="BD94" s="19"/>
      <c r="BE94" s="19"/>
      <c r="BF94" s="20">
        <f t="shared" si="177"/>
        <v>0</v>
      </c>
      <c r="BG94" s="20">
        <f t="shared" si="178"/>
        <v>0</v>
      </c>
      <c r="BH94" s="20">
        <f t="shared" si="178"/>
        <v>0</v>
      </c>
      <c r="BI94" s="20">
        <f t="shared" si="179"/>
        <v>0</v>
      </c>
      <c r="BJ94" s="19"/>
      <c r="BK94" s="19"/>
      <c r="BL94" s="20">
        <f t="shared" si="180"/>
        <v>0</v>
      </c>
      <c r="BM94" s="19"/>
      <c r="BN94" s="19"/>
      <c r="BO94" s="20">
        <f t="shared" si="181"/>
        <v>0</v>
      </c>
      <c r="BP94" s="19"/>
      <c r="BQ94" s="19"/>
      <c r="BR94" s="20">
        <f t="shared" si="182"/>
        <v>0</v>
      </c>
      <c r="BS94" s="19"/>
      <c r="BT94" s="19"/>
      <c r="BU94" s="20">
        <f t="shared" si="183"/>
        <v>0</v>
      </c>
      <c r="BV94" s="19"/>
      <c r="BW94" s="19"/>
      <c r="BX94" s="20">
        <f t="shared" si="184"/>
        <v>0</v>
      </c>
      <c r="BY94" s="19"/>
      <c r="BZ94" s="19"/>
      <c r="CA94" s="20">
        <f t="shared" si="185"/>
        <v>0</v>
      </c>
      <c r="CB94" s="20">
        <f t="shared" si="186"/>
        <v>0</v>
      </c>
      <c r="CC94" s="20">
        <f t="shared" si="186"/>
        <v>0</v>
      </c>
      <c r="CD94" s="20">
        <f t="shared" si="187"/>
        <v>0</v>
      </c>
      <c r="CE94" s="19"/>
      <c r="CF94" s="19"/>
      <c r="CG94" s="20">
        <f t="shared" si="188"/>
        <v>0</v>
      </c>
      <c r="CH94" s="19"/>
      <c r="CI94" s="19"/>
      <c r="CJ94" s="20">
        <f t="shared" si="189"/>
        <v>0</v>
      </c>
      <c r="CK94" s="19"/>
      <c r="CL94" s="19"/>
      <c r="CM94" s="20">
        <f t="shared" si="190"/>
        <v>0</v>
      </c>
      <c r="CN94" s="20">
        <f t="shared" si="191"/>
        <v>0</v>
      </c>
      <c r="CO94" s="20">
        <f t="shared" si="191"/>
        <v>0</v>
      </c>
      <c r="CP94" s="20">
        <f t="shared" si="192"/>
        <v>0</v>
      </c>
      <c r="CQ94" s="19"/>
      <c r="CR94" s="19"/>
      <c r="CS94" s="20">
        <f t="shared" si="193"/>
        <v>0</v>
      </c>
      <c r="CT94" s="19"/>
      <c r="CU94" s="19"/>
      <c r="CV94" s="20">
        <f t="shared" si="194"/>
        <v>0</v>
      </c>
      <c r="CW94" s="19"/>
      <c r="CX94" s="19"/>
      <c r="CY94" s="20">
        <f t="shared" si="195"/>
        <v>0</v>
      </c>
      <c r="CZ94" s="20">
        <f t="shared" si="196"/>
        <v>0</v>
      </c>
      <c r="DA94" s="20">
        <f t="shared" si="196"/>
        <v>0</v>
      </c>
      <c r="DB94" s="20">
        <f t="shared" si="197"/>
        <v>0</v>
      </c>
      <c r="DC94" s="20">
        <f t="shared" si="198"/>
        <v>0</v>
      </c>
      <c r="DD94" s="20">
        <f t="shared" si="198"/>
        <v>0</v>
      </c>
      <c r="DE94" s="20">
        <f t="shared" si="199"/>
        <v>0</v>
      </c>
      <c r="DF94" s="19"/>
      <c r="DG94" s="19"/>
      <c r="DH94" s="20">
        <f t="shared" si="200"/>
        <v>0</v>
      </c>
      <c r="DI94" s="19"/>
      <c r="DJ94" s="19"/>
      <c r="DK94" s="20">
        <f t="shared" si="201"/>
        <v>0</v>
      </c>
      <c r="DL94" s="20">
        <f t="shared" si="202"/>
        <v>0</v>
      </c>
      <c r="DM94" s="20">
        <f t="shared" si="202"/>
        <v>0</v>
      </c>
      <c r="DN94" s="20">
        <f t="shared" si="203"/>
        <v>0</v>
      </c>
      <c r="DO94" s="19"/>
      <c r="DP94" s="19"/>
      <c r="DQ94" s="20">
        <f t="shared" si="204"/>
        <v>0</v>
      </c>
      <c r="DR94" s="19"/>
      <c r="DS94" s="19"/>
      <c r="DT94" s="20">
        <f t="shared" si="205"/>
        <v>0</v>
      </c>
      <c r="DU94" s="20">
        <f t="shared" si="206"/>
        <v>0</v>
      </c>
      <c r="DV94" s="20">
        <f t="shared" si="206"/>
        <v>0</v>
      </c>
      <c r="DW94" s="20">
        <f t="shared" si="207"/>
        <v>0</v>
      </c>
      <c r="DX94" s="20">
        <f t="shared" si="208"/>
        <v>-1496.14</v>
      </c>
      <c r="DY94" s="20">
        <f t="shared" si="208"/>
        <v>0</v>
      </c>
      <c r="DZ94" s="20">
        <f t="shared" si="209"/>
        <v>-1496.14</v>
      </c>
      <c r="EA94" s="19"/>
      <c r="EB94" s="19"/>
      <c r="EC94" s="20">
        <f t="shared" si="210"/>
        <v>0</v>
      </c>
      <c r="ED94" s="19"/>
      <c r="EE94" s="19"/>
      <c r="EF94" s="20">
        <f t="shared" si="211"/>
        <v>0</v>
      </c>
      <c r="EG94" s="19"/>
      <c r="EH94" s="19"/>
      <c r="EI94" s="20">
        <f t="shared" si="212"/>
        <v>0</v>
      </c>
      <c r="EJ94" s="19"/>
      <c r="EK94" s="19"/>
      <c r="EL94" s="20">
        <f t="shared" si="213"/>
        <v>0</v>
      </c>
      <c r="EM94" s="20">
        <f t="shared" si="214"/>
        <v>0</v>
      </c>
      <c r="EN94" s="20">
        <f t="shared" si="214"/>
        <v>0</v>
      </c>
      <c r="EO94" s="20">
        <f t="shared" si="215"/>
        <v>0</v>
      </c>
      <c r="EP94" s="19"/>
      <c r="EQ94" s="19"/>
      <c r="ER94" s="20">
        <f t="shared" si="216"/>
        <v>0</v>
      </c>
      <c r="ES94" s="19"/>
      <c r="ET94" s="19"/>
      <c r="EU94" s="20">
        <f t="shared" si="217"/>
        <v>0</v>
      </c>
      <c r="EV94" s="19"/>
      <c r="EW94" s="19"/>
      <c r="EX94" s="20">
        <f t="shared" si="218"/>
        <v>0</v>
      </c>
      <c r="EY94" s="19"/>
      <c r="EZ94" s="19"/>
      <c r="FA94" s="20">
        <f t="shared" si="219"/>
        <v>0</v>
      </c>
      <c r="FB94" s="20">
        <f t="shared" si="220"/>
        <v>0</v>
      </c>
      <c r="FC94" s="20">
        <f t="shared" si="220"/>
        <v>0</v>
      </c>
      <c r="FD94" s="20">
        <f t="shared" si="221"/>
        <v>0</v>
      </c>
      <c r="FE94" s="19"/>
      <c r="FF94" s="19"/>
      <c r="FG94" s="20">
        <f t="shared" si="222"/>
        <v>0</v>
      </c>
      <c r="FH94" s="19"/>
      <c r="FI94" s="19"/>
      <c r="FJ94" s="20">
        <f t="shared" si="223"/>
        <v>0</v>
      </c>
      <c r="FK94" s="19"/>
      <c r="FL94" s="19"/>
      <c r="FM94" s="20">
        <f t="shared" si="224"/>
        <v>0</v>
      </c>
      <c r="FN94" s="20">
        <f t="shared" si="225"/>
        <v>0</v>
      </c>
      <c r="FO94" s="20">
        <f t="shared" si="225"/>
        <v>0</v>
      </c>
      <c r="FP94" s="20">
        <f t="shared" si="226"/>
        <v>0</v>
      </c>
      <c r="FQ94" s="19"/>
      <c r="FR94" s="19"/>
      <c r="FS94" s="20">
        <f t="shared" si="227"/>
        <v>0</v>
      </c>
      <c r="FT94" s="19"/>
      <c r="FU94" s="19"/>
      <c r="FV94" s="20">
        <f t="shared" si="228"/>
        <v>0</v>
      </c>
      <c r="FW94" s="19"/>
      <c r="FX94" s="19"/>
      <c r="FY94" s="20">
        <f t="shared" si="229"/>
        <v>0</v>
      </c>
      <c r="FZ94" s="20">
        <f t="shared" si="230"/>
        <v>0</v>
      </c>
      <c r="GA94" s="20">
        <f t="shared" si="230"/>
        <v>0</v>
      </c>
      <c r="GB94" s="20">
        <f t="shared" si="231"/>
        <v>0</v>
      </c>
      <c r="GC94" s="19"/>
      <c r="GD94" s="19"/>
      <c r="GE94" s="20">
        <f t="shared" si="232"/>
        <v>0</v>
      </c>
      <c r="GF94" s="19"/>
      <c r="GG94" s="19"/>
      <c r="GH94" s="20">
        <f t="shared" si="233"/>
        <v>0</v>
      </c>
      <c r="GI94" s="19"/>
      <c r="GJ94" s="19"/>
      <c r="GK94" s="20">
        <f t="shared" si="234"/>
        <v>0</v>
      </c>
      <c r="GL94" s="19"/>
      <c r="GM94" s="19"/>
      <c r="GN94" s="20">
        <f t="shared" si="235"/>
        <v>0</v>
      </c>
      <c r="GO94" s="20">
        <f t="shared" si="236"/>
        <v>0</v>
      </c>
      <c r="GP94" s="20">
        <f t="shared" si="236"/>
        <v>0</v>
      </c>
      <c r="GQ94" s="20">
        <f t="shared" si="237"/>
        <v>0</v>
      </c>
      <c r="GR94" s="19"/>
      <c r="GS94" s="19"/>
      <c r="GT94" s="20">
        <f t="shared" si="238"/>
        <v>0</v>
      </c>
      <c r="GU94" s="19"/>
      <c r="GV94" s="20">
        <f>-100</f>
        <v>-100</v>
      </c>
      <c r="GW94" s="20">
        <f t="shared" si="239"/>
        <v>100</v>
      </c>
      <c r="GX94" s="20">
        <f t="shared" si="240"/>
        <v>0</v>
      </c>
      <c r="GY94" s="20">
        <f t="shared" si="240"/>
        <v>-100</v>
      </c>
      <c r="GZ94" s="20">
        <f t="shared" si="241"/>
        <v>100</v>
      </c>
      <c r="HA94" s="19"/>
      <c r="HB94" s="19"/>
      <c r="HC94" s="20">
        <f t="shared" si="242"/>
        <v>0</v>
      </c>
      <c r="HD94" s="19"/>
      <c r="HE94" s="19"/>
      <c r="HF94" s="20">
        <f t="shared" si="243"/>
        <v>0</v>
      </c>
      <c r="HG94" s="19"/>
      <c r="HH94" s="19"/>
      <c r="HI94" s="20">
        <f t="shared" si="244"/>
        <v>0</v>
      </c>
      <c r="HJ94" s="19"/>
      <c r="HK94" s="19"/>
      <c r="HL94" s="20">
        <f t="shared" si="245"/>
        <v>0</v>
      </c>
      <c r="HM94" s="20">
        <f t="shared" si="246"/>
        <v>0</v>
      </c>
      <c r="HN94" s="20">
        <f t="shared" si="246"/>
        <v>0</v>
      </c>
      <c r="HO94" s="20">
        <f t="shared" si="247"/>
        <v>0</v>
      </c>
      <c r="HP94" s="19"/>
      <c r="HQ94" s="19"/>
      <c r="HR94" s="20">
        <f t="shared" si="248"/>
        <v>0</v>
      </c>
      <c r="HS94" s="19"/>
      <c r="HT94" s="19"/>
      <c r="HU94" s="20">
        <f t="shared" si="249"/>
        <v>0</v>
      </c>
      <c r="HV94" s="19"/>
      <c r="HW94" s="19"/>
      <c r="HX94" s="20">
        <f t="shared" si="250"/>
        <v>0</v>
      </c>
      <c r="HY94" s="19"/>
      <c r="HZ94" s="19"/>
      <c r="IA94" s="20">
        <f t="shared" si="251"/>
        <v>0</v>
      </c>
      <c r="IB94" s="20">
        <f t="shared" si="252"/>
        <v>0</v>
      </c>
      <c r="IC94" s="20">
        <f t="shared" si="252"/>
        <v>0</v>
      </c>
      <c r="ID94" s="20">
        <f t="shared" si="253"/>
        <v>0</v>
      </c>
      <c r="IE94" s="20">
        <f t="shared" si="254"/>
        <v>0</v>
      </c>
      <c r="IF94" s="20">
        <f t="shared" si="254"/>
        <v>0</v>
      </c>
      <c r="IG94" s="20">
        <f t="shared" si="255"/>
        <v>0</v>
      </c>
      <c r="IH94" s="19"/>
      <c r="II94" s="19"/>
      <c r="IJ94" s="20">
        <f t="shared" si="256"/>
        <v>0</v>
      </c>
      <c r="IK94" s="19"/>
      <c r="IL94" s="19"/>
      <c r="IM94" s="20">
        <f t="shared" si="257"/>
        <v>0</v>
      </c>
      <c r="IN94" s="19"/>
      <c r="IO94" s="19"/>
      <c r="IP94" s="20">
        <f t="shared" si="258"/>
        <v>0</v>
      </c>
      <c r="IQ94" s="20">
        <f t="shared" si="259"/>
        <v>0</v>
      </c>
      <c r="IR94" s="20">
        <f t="shared" si="259"/>
        <v>0</v>
      </c>
      <c r="IS94" s="20">
        <f t="shared" si="260"/>
        <v>0</v>
      </c>
      <c r="IT94" s="20">
        <f t="shared" si="261"/>
        <v>0</v>
      </c>
      <c r="IU94" s="20">
        <f t="shared" si="261"/>
        <v>0</v>
      </c>
      <c r="IV94" s="20">
        <f t="shared" si="262"/>
        <v>0</v>
      </c>
      <c r="IW94" s="19"/>
      <c r="IX94" s="19"/>
      <c r="IY94" s="20">
        <f t="shared" si="263"/>
        <v>0</v>
      </c>
      <c r="IZ94" s="19"/>
      <c r="JA94" s="19"/>
      <c r="JB94" s="20">
        <f t="shared" si="264"/>
        <v>0</v>
      </c>
      <c r="JC94" s="19"/>
      <c r="JD94" s="19"/>
      <c r="JE94" s="20">
        <f t="shared" si="265"/>
        <v>0</v>
      </c>
      <c r="JF94" s="20">
        <f t="shared" si="266"/>
        <v>0</v>
      </c>
      <c r="JG94" s="20">
        <f t="shared" si="266"/>
        <v>0</v>
      </c>
      <c r="JH94" s="20">
        <f t="shared" si="267"/>
        <v>0</v>
      </c>
      <c r="JI94" s="19"/>
      <c r="JJ94" s="19"/>
      <c r="JK94" s="20">
        <f t="shared" si="268"/>
        <v>0</v>
      </c>
      <c r="JL94" s="19"/>
      <c r="JM94" s="20">
        <f>-16042.43</f>
        <v>-16042.43</v>
      </c>
      <c r="JN94" s="20">
        <f t="shared" si="269"/>
        <v>16042.43</v>
      </c>
      <c r="JO94" s="20">
        <f>-12869.25</f>
        <v>-12869.25</v>
      </c>
      <c r="JP94" s="19"/>
      <c r="JQ94" s="20">
        <f t="shared" si="270"/>
        <v>-12869.25</v>
      </c>
      <c r="JR94" s="20">
        <f t="shared" si="271"/>
        <v>-12869.25</v>
      </c>
      <c r="JS94" s="20">
        <f t="shared" si="271"/>
        <v>-16042.43</v>
      </c>
      <c r="JT94" s="20">
        <f t="shared" si="272"/>
        <v>3173.1800000000003</v>
      </c>
      <c r="JU94" s="19"/>
      <c r="JV94" s="19"/>
      <c r="JW94" s="20">
        <f t="shared" si="273"/>
        <v>0</v>
      </c>
      <c r="JX94" s="19"/>
      <c r="JY94" s="19"/>
      <c r="JZ94" s="20">
        <f t="shared" si="274"/>
        <v>0</v>
      </c>
      <c r="KA94" s="20">
        <f t="shared" si="275"/>
        <v>0</v>
      </c>
      <c r="KB94" s="20">
        <f t="shared" si="275"/>
        <v>0</v>
      </c>
      <c r="KC94" s="20">
        <f t="shared" si="276"/>
        <v>0</v>
      </c>
      <c r="KD94" s="20">
        <f>14365.39</f>
        <v>14365.39</v>
      </c>
      <c r="KE94" s="20">
        <f>16004</f>
        <v>16004</v>
      </c>
      <c r="KF94" s="20">
        <f t="shared" si="277"/>
        <v>-1638.6100000000006</v>
      </c>
      <c r="KG94" s="19"/>
      <c r="KH94" s="19"/>
      <c r="KI94" s="20">
        <f t="shared" si="278"/>
        <v>0</v>
      </c>
      <c r="KJ94" s="19"/>
      <c r="KK94" s="19"/>
      <c r="KL94" s="20">
        <f t="shared" si="279"/>
        <v>0</v>
      </c>
      <c r="KM94" s="19"/>
      <c r="KN94" s="19"/>
      <c r="KO94" s="20">
        <f t="shared" si="280"/>
        <v>0</v>
      </c>
      <c r="KP94" s="19"/>
      <c r="KQ94" s="19"/>
      <c r="KR94" s="20">
        <f t="shared" si="281"/>
        <v>0</v>
      </c>
      <c r="KS94" s="20">
        <f t="shared" si="282"/>
        <v>0</v>
      </c>
      <c r="KT94" s="20">
        <f t="shared" si="282"/>
        <v>0</v>
      </c>
      <c r="KU94" s="20">
        <f t="shared" si="283"/>
        <v>0</v>
      </c>
      <c r="KV94" s="20">
        <f t="shared" si="284"/>
        <v>14365.39</v>
      </c>
      <c r="KW94" s="20">
        <f t="shared" si="284"/>
        <v>16004</v>
      </c>
      <c r="KX94" s="20">
        <f t="shared" si="285"/>
        <v>-1638.6100000000006</v>
      </c>
      <c r="KY94" s="19"/>
      <c r="KZ94" s="19"/>
      <c r="LA94" s="20">
        <f t="shared" si="286"/>
        <v>0</v>
      </c>
      <c r="LB94" s="19"/>
      <c r="LC94" s="19"/>
      <c r="LD94" s="20">
        <f t="shared" si="287"/>
        <v>0</v>
      </c>
      <c r="LE94" s="20">
        <f t="shared" si="288"/>
        <v>0</v>
      </c>
      <c r="LF94" s="20">
        <f t="shared" si="288"/>
        <v>-138.43000000000029</v>
      </c>
      <c r="LG94" s="20">
        <f t="shared" si="289"/>
        <v>138.43000000000029</v>
      </c>
    </row>
    <row r="95" spans="1:319" x14ac:dyDescent="0.3">
      <c r="A95" s="27" t="s">
        <v>201</v>
      </c>
      <c r="B95" s="19"/>
      <c r="C95" s="19"/>
      <c r="D95" s="20">
        <f t="shared" si="158"/>
        <v>0</v>
      </c>
      <c r="E95" s="19"/>
      <c r="F95" s="19"/>
      <c r="G95" s="20">
        <f t="shared" si="159"/>
        <v>0</v>
      </c>
      <c r="H95" s="19"/>
      <c r="I95" s="19"/>
      <c r="J95" s="20">
        <f t="shared" si="160"/>
        <v>0</v>
      </c>
      <c r="K95" s="19"/>
      <c r="L95" s="19"/>
      <c r="M95" s="20">
        <f t="shared" si="161"/>
        <v>0</v>
      </c>
      <c r="N95" s="19"/>
      <c r="O95" s="19"/>
      <c r="P95" s="20">
        <f t="shared" si="162"/>
        <v>0</v>
      </c>
      <c r="Q95" s="19"/>
      <c r="R95" s="19"/>
      <c r="S95" s="20">
        <f t="shared" si="163"/>
        <v>0</v>
      </c>
      <c r="T95" s="19"/>
      <c r="U95" s="19"/>
      <c r="V95" s="20">
        <f t="shared" si="164"/>
        <v>0</v>
      </c>
      <c r="W95" s="19"/>
      <c r="X95" s="19"/>
      <c r="Y95" s="20">
        <f t="shared" si="165"/>
        <v>0</v>
      </c>
      <c r="Z95" s="19"/>
      <c r="AA95" s="19"/>
      <c r="AB95" s="20">
        <f t="shared" si="166"/>
        <v>0</v>
      </c>
      <c r="AC95" s="19"/>
      <c r="AD95" s="19"/>
      <c r="AE95" s="20">
        <f t="shared" si="167"/>
        <v>0</v>
      </c>
      <c r="AF95" s="19"/>
      <c r="AG95" s="19"/>
      <c r="AH95" s="20">
        <f t="shared" si="168"/>
        <v>0</v>
      </c>
      <c r="AI95" s="19"/>
      <c r="AJ95" s="19"/>
      <c r="AK95" s="20">
        <f t="shared" si="169"/>
        <v>0</v>
      </c>
      <c r="AL95" s="20">
        <f t="shared" si="170"/>
        <v>0</v>
      </c>
      <c r="AM95" s="20">
        <f t="shared" si="170"/>
        <v>0</v>
      </c>
      <c r="AN95" s="20">
        <f t="shared" si="171"/>
        <v>0</v>
      </c>
      <c r="AO95" s="19"/>
      <c r="AP95" s="19"/>
      <c r="AQ95" s="20">
        <f t="shared" si="172"/>
        <v>0</v>
      </c>
      <c r="AR95" s="19"/>
      <c r="AS95" s="19"/>
      <c r="AT95" s="20">
        <f t="shared" si="173"/>
        <v>0</v>
      </c>
      <c r="AU95" s="19"/>
      <c r="AV95" s="19"/>
      <c r="AW95" s="20">
        <f t="shared" si="174"/>
        <v>0</v>
      </c>
      <c r="AX95" s="19"/>
      <c r="AY95" s="19"/>
      <c r="AZ95" s="20">
        <f t="shared" si="175"/>
        <v>0</v>
      </c>
      <c r="BA95" s="19"/>
      <c r="BB95" s="19"/>
      <c r="BC95" s="20">
        <f t="shared" si="176"/>
        <v>0</v>
      </c>
      <c r="BD95" s="19"/>
      <c r="BE95" s="19"/>
      <c r="BF95" s="20">
        <f t="shared" si="177"/>
        <v>0</v>
      </c>
      <c r="BG95" s="20">
        <f t="shared" si="178"/>
        <v>0</v>
      </c>
      <c r="BH95" s="20">
        <f t="shared" si="178"/>
        <v>0</v>
      </c>
      <c r="BI95" s="20">
        <f t="shared" si="179"/>
        <v>0</v>
      </c>
      <c r="BJ95" s="19"/>
      <c r="BK95" s="19"/>
      <c r="BL95" s="20">
        <f t="shared" si="180"/>
        <v>0</v>
      </c>
      <c r="BM95" s="19"/>
      <c r="BN95" s="19"/>
      <c r="BO95" s="20">
        <f t="shared" si="181"/>
        <v>0</v>
      </c>
      <c r="BP95" s="19"/>
      <c r="BQ95" s="19"/>
      <c r="BR95" s="20">
        <f t="shared" si="182"/>
        <v>0</v>
      </c>
      <c r="BS95" s="19"/>
      <c r="BT95" s="19"/>
      <c r="BU95" s="20">
        <f t="shared" si="183"/>
        <v>0</v>
      </c>
      <c r="BV95" s="19"/>
      <c r="BW95" s="19"/>
      <c r="BX95" s="20">
        <f t="shared" si="184"/>
        <v>0</v>
      </c>
      <c r="BY95" s="19"/>
      <c r="BZ95" s="19"/>
      <c r="CA95" s="20">
        <f t="shared" si="185"/>
        <v>0</v>
      </c>
      <c r="CB95" s="20">
        <f t="shared" si="186"/>
        <v>0</v>
      </c>
      <c r="CC95" s="20">
        <f t="shared" si="186"/>
        <v>0</v>
      </c>
      <c r="CD95" s="20">
        <f t="shared" si="187"/>
        <v>0</v>
      </c>
      <c r="CE95" s="19"/>
      <c r="CF95" s="19"/>
      <c r="CG95" s="20">
        <f t="shared" si="188"/>
        <v>0</v>
      </c>
      <c r="CH95" s="19"/>
      <c r="CI95" s="19"/>
      <c r="CJ95" s="20">
        <f t="shared" si="189"/>
        <v>0</v>
      </c>
      <c r="CK95" s="19"/>
      <c r="CL95" s="19"/>
      <c r="CM95" s="20">
        <f t="shared" si="190"/>
        <v>0</v>
      </c>
      <c r="CN95" s="20">
        <f t="shared" si="191"/>
        <v>0</v>
      </c>
      <c r="CO95" s="20">
        <f t="shared" si="191"/>
        <v>0</v>
      </c>
      <c r="CP95" s="20">
        <f t="shared" si="192"/>
        <v>0</v>
      </c>
      <c r="CQ95" s="19"/>
      <c r="CR95" s="19"/>
      <c r="CS95" s="20">
        <f t="shared" si="193"/>
        <v>0</v>
      </c>
      <c r="CT95" s="19"/>
      <c r="CU95" s="19"/>
      <c r="CV95" s="20">
        <f t="shared" si="194"/>
        <v>0</v>
      </c>
      <c r="CW95" s="19"/>
      <c r="CX95" s="19"/>
      <c r="CY95" s="20">
        <f t="shared" si="195"/>
        <v>0</v>
      </c>
      <c r="CZ95" s="20">
        <f t="shared" si="196"/>
        <v>0</v>
      </c>
      <c r="DA95" s="20">
        <f t="shared" si="196"/>
        <v>0</v>
      </c>
      <c r="DB95" s="20">
        <f t="shared" si="197"/>
        <v>0</v>
      </c>
      <c r="DC95" s="20">
        <f t="shared" si="198"/>
        <v>0</v>
      </c>
      <c r="DD95" s="20">
        <f t="shared" si="198"/>
        <v>0</v>
      </c>
      <c r="DE95" s="20">
        <f t="shared" si="199"/>
        <v>0</v>
      </c>
      <c r="DF95" s="19"/>
      <c r="DG95" s="19"/>
      <c r="DH95" s="20">
        <f t="shared" si="200"/>
        <v>0</v>
      </c>
      <c r="DI95" s="19"/>
      <c r="DJ95" s="19"/>
      <c r="DK95" s="20">
        <f t="shared" si="201"/>
        <v>0</v>
      </c>
      <c r="DL95" s="20">
        <f t="shared" si="202"/>
        <v>0</v>
      </c>
      <c r="DM95" s="20">
        <f t="shared" si="202"/>
        <v>0</v>
      </c>
      <c r="DN95" s="20">
        <f t="shared" si="203"/>
        <v>0</v>
      </c>
      <c r="DO95" s="19"/>
      <c r="DP95" s="19"/>
      <c r="DQ95" s="20">
        <f t="shared" si="204"/>
        <v>0</v>
      </c>
      <c r="DR95" s="19"/>
      <c r="DS95" s="19"/>
      <c r="DT95" s="20">
        <f t="shared" si="205"/>
        <v>0</v>
      </c>
      <c r="DU95" s="20">
        <f t="shared" si="206"/>
        <v>0</v>
      </c>
      <c r="DV95" s="20">
        <f t="shared" si="206"/>
        <v>0</v>
      </c>
      <c r="DW95" s="20">
        <f t="shared" si="207"/>
        <v>0</v>
      </c>
      <c r="DX95" s="20">
        <f t="shared" si="208"/>
        <v>0</v>
      </c>
      <c r="DY95" s="20">
        <f t="shared" si="208"/>
        <v>0</v>
      </c>
      <c r="DZ95" s="20">
        <f t="shared" si="209"/>
        <v>0</v>
      </c>
      <c r="EA95" s="19"/>
      <c r="EB95" s="19"/>
      <c r="EC95" s="20">
        <f t="shared" si="210"/>
        <v>0</v>
      </c>
      <c r="ED95" s="19"/>
      <c r="EE95" s="19"/>
      <c r="EF95" s="20">
        <f t="shared" si="211"/>
        <v>0</v>
      </c>
      <c r="EG95" s="19"/>
      <c r="EH95" s="19"/>
      <c r="EI95" s="20">
        <f t="shared" si="212"/>
        <v>0</v>
      </c>
      <c r="EJ95" s="19"/>
      <c r="EK95" s="19"/>
      <c r="EL95" s="20">
        <f t="shared" si="213"/>
        <v>0</v>
      </c>
      <c r="EM95" s="20">
        <f t="shared" si="214"/>
        <v>0</v>
      </c>
      <c r="EN95" s="20">
        <f t="shared" si="214"/>
        <v>0</v>
      </c>
      <c r="EO95" s="20">
        <f t="shared" si="215"/>
        <v>0</v>
      </c>
      <c r="EP95" s="19"/>
      <c r="EQ95" s="19"/>
      <c r="ER95" s="20">
        <f t="shared" si="216"/>
        <v>0</v>
      </c>
      <c r="ES95" s="19"/>
      <c r="ET95" s="19"/>
      <c r="EU95" s="20">
        <f t="shared" si="217"/>
        <v>0</v>
      </c>
      <c r="EV95" s="19"/>
      <c r="EW95" s="19"/>
      <c r="EX95" s="20">
        <f t="shared" si="218"/>
        <v>0</v>
      </c>
      <c r="EY95" s="19"/>
      <c r="EZ95" s="19"/>
      <c r="FA95" s="20">
        <f t="shared" si="219"/>
        <v>0</v>
      </c>
      <c r="FB95" s="20">
        <f t="shared" si="220"/>
        <v>0</v>
      </c>
      <c r="FC95" s="20">
        <f t="shared" si="220"/>
        <v>0</v>
      </c>
      <c r="FD95" s="20">
        <f t="shared" si="221"/>
        <v>0</v>
      </c>
      <c r="FE95" s="19"/>
      <c r="FF95" s="19"/>
      <c r="FG95" s="20">
        <f t="shared" si="222"/>
        <v>0</v>
      </c>
      <c r="FH95" s="19"/>
      <c r="FI95" s="19"/>
      <c r="FJ95" s="20">
        <f t="shared" si="223"/>
        <v>0</v>
      </c>
      <c r="FK95" s="19"/>
      <c r="FL95" s="19"/>
      <c r="FM95" s="20">
        <f t="shared" si="224"/>
        <v>0</v>
      </c>
      <c r="FN95" s="20">
        <f t="shared" si="225"/>
        <v>0</v>
      </c>
      <c r="FO95" s="20">
        <f t="shared" si="225"/>
        <v>0</v>
      </c>
      <c r="FP95" s="20">
        <f t="shared" si="226"/>
        <v>0</v>
      </c>
      <c r="FQ95" s="19"/>
      <c r="FR95" s="19"/>
      <c r="FS95" s="20">
        <f t="shared" si="227"/>
        <v>0</v>
      </c>
      <c r="FT95" s="19"/>
      <c r="FU95" s="19"/>
      <c r="FV95" s="20">
        <f t="shared" si="228"/>
        <v>0</v>
      </c>
      <c r="FW95" s="19"/>
      <c r="FX95" s="19"/>
      <c r="FY95" s="20">
        <f t="shared" si="229"/>
        <v>0</v>
      </c>
      <c r="FZ95" s="20">
        <f t="shared" si="230"/>
        <v>0</v>
      </c>
      <c r="GA95" s="20">
        <f t="shared" si="230"/>
        <v>0</v>
      </c>
      <c r="GB95" s="20">
        <f t="shared" si="231"/>
        <v>0</v>
      </c>
      <c r="GC95" s="19"/>
      <c r="GD95" s="19"/>
      <c r="GE95" s="20">
        <f t="shared" si="232"/>
        <v>0</v>
      </c>
      <c r="GF95" s="19"/>
      <c r="GG95" s="19"/>
      <c r="GH95" s="20">
        <f t="shared" si="233"/>
        <v>0</v>
      </c>
      <c r="GI95" s="19"/>
      <c r="GJ95" s="19"/>
      <c r="GK95" s="20">
        <f t="shared" si="234"/>
        <v>0</v>
      </c>
      <c r="GL95" s="19"/>
      <c r="GM95" s="19"/>
      <c r="GN95" s="20">
        <f t="shared" si="235"/>
        <v>0</v>
      </c>
      <c r="GO95" s="20">
        <f t="shared" si="236"/>
        <v>0</v>
      </c>
      <c r="GP95" s="20">
        <f t="shared" si="236"/>
        <v>0</v>
      </c>
      <c r="GQ95" s="20">
        <f t="shared" si="237"/>
        <v>0</v>
      </c>
      <c r="GR95" s="19"/>
      <c r="GS95" s="19"/>
      <c r="GT95" s="20">
        <f t="shared" si="238"/>
        <v>0</v>
      </c>
      <c r="GU95" s="19"/>
      <c r="GV95" s="19"/>
      <c r="GW95" s="20">
        <f t="shared" si="239"/>
        <v>0</v>
      </c>
      <c r="GX95" s="20">
        <f t="shared" si="240"/>
        <v>0</v>
      </c>
      <c r="GY95" s="20">
        <f t="shared" si="240"/>
        <v>0</v>
      </c>
      <c r="GZ95" s="20">
        <f t="shared" si="241"/>
        <v>0</v>
      </c>
      <c r="HA95" s="19"/>
      <c r="HB95" s="19"/>
      <c r="HC95" s="20">
        <f t="shared" si="242"/>
        <v>0</v>
      </c>
      <c r="HD95" s="19"/>
      <c r="HE95" s="19"/>
      <c r="HF95" s="20">
        <f t="shared" si="243"/>
        <v>0</v>
      </c>
      <c r="HG95" s="19"/>
      <c r="HH95" s="19"/>
      <c r="HI95" s="20">
        <f t="shared" si="244"/>
        <v>0</v>
      </c>
      <c r="HJ95" s="19"/>
      <c r="HK95" s="19"/>
      <c r="HL95" s="20">
        <f t="shared" si="245"/>
        <v>0</v>
      </c>
      <c r="HM95" s="20">
        <f t="shared" si="246"/>
        <v>0</v>
      </c>
      <c r="HN95" s="20">
        <f t="shared" si="246"/>
        <v>0</v>
      </c>
      <c r="HO95" s="20">
        <f t="shared" si="247"/>
        <v>0</v>
      </c>
      <c r="HP95" s="19"/>
      <c r="HQ95" s="19"/>
      <c r="HR95" s="20">
        <f t="shared" si="248"/>
        <v>0</v>
      </c>
      <c r="HS95" s="19"/>
      <c r="HT95" s="19"/>
      <c r="HU95" s="20">
        <f t="shared" si="249"/>
        <v>0</v>
      </c>
      <c r="HV95" s="19"/>
      <c r="HW95" s="19"/>
      <c r="HX95" s="20">
        <f t="shared" si="250"/>
        <v>0</v>
      </c>
      <c r="HY95" s="19"/>
      <c r="HZ95" s="19"/>
      <c r="IA95" s="20">
        <f t="shared" si="251"/>
        <v>0</v>
      </c>
      <c r="IB95" s="20">
        <f t="shared" si="252"/>
        <v>0</v>
      </c>
      <c r="IC95" s="20">
        <f t="shared" si="252"/>
        <v>0</v>
      </c>
      <c r="ID95" s="20">
        <f t="shared" si="253"/>
        <v>0</v>
      </c>
      <c r="IE95" s="20">
        <f t="shared" si="254"/>
        <v>0</v>
      </c>
      <c r="IF95" s="20">
        <f t="shared" si="254"/>
        <v>0</v>
      </c>
      <c r="IG95" s="20">
        <f t="shared" si="255"/>
        <v>0</v>
      </c>
      <c r="IH95" s="19"/>
      <c r="II95" s="19"/>
      <c r="IJ95" s="20">
        <f t="shared" si="256"/>
        <v>0</v>
      </c>
      <c r="IK95" s="19"/>
      <c r="IL95" s="19"/>
      <c r="IM95" s="20">
        <f t="shared" si="257"/>
        <v>0</v>
      </c>
      <c r="IN95" s="19"/>
      <c r="IO95" s="19"/>
      <c r="IP95" s="20">
        <f t="shared" si="258"/>
        <v>0</v>
      </c>
      <c r="IQ95" s="20">
        <f t="shared" si="259"/>
        <v>0</v>
      </c>
      <c r="IR95" s="20">
        <f t="shared" si="259"/>
        <v>0</v>
      </c>
      <c r="IS95" s="20">
        <f t="shared" si="260"/>
        <v>0</v>
      </c>
      <c r="IT95" s="20">
        <f t="shared" si="261"/>
        <v>0</v>
      </c>
      <c r="IU95" s="20">
        <f t="shared" si="261"/>
        <v>0</v>
      </c>
      <c r="IV95" s="20">
        <f t="shared" si="262"/>
        <v>0</v>
      </c>
      <c r="IW95" s="19"/>
      <c r="IX95" s="19"/>
      <c r="IY95" s="20">
        <f t="shared" si="263"/>
        <v>0</v>
      </c>
      <c r="IZ95" s="19"/>
      <c r="JA95" s="19"/>
      <c r="JB95" s="20">
        <f t="shared" si="264"/>
        <v>0</v>
      </c>
      <c r="JC95" s="19"/>
      <c r="JD95" s="19"/>
      <c r="JE95" s="20">
        <f t="shared" si="265"/>
        <v>0</v>
      </c>
      <c r="JF95" s="20">
        <f t="shared" si="266"/>
        <v>0</v>
      </c>
      <c r="JG95" s="20">
        <f t="shared" si="266"/>
        <v>0</v>
      </c>
      <c r="JH95" s="20">
        <f t="shared" si="267"/>
        <v>0</v>
      </c>
      <c r="JI95" s="19"/>
      <c r="JJ95" s="19"/>
      <c r="JK95" s="20">
        <f t="shared" si="268"/>
        <v>0</v>
      </c>
      <c r="JL95" s="19"/>
      <c r="JM95" s="19"/>
      <c r="JN95" s="20">
        <f t="shared" si="269"/>
        <v>0</v>
      </c>
      <c r="JO95" s="19"/>
      <c r="JP95" s="19"/>
      <c r="JQ95" s="20">
        <f t="shared" si="270"/>
        <v>0</v>
      </c>
      <c r="JR95" s="20">
        <f t="shared" si="271"/>
        <v>0</v>
      </c>
      <c r="JS95" s="20">
        <f t="shared" si="271"/>
        <v>0</v>
      </c>
      <c r="JT95" s="20">
        <f t="shared" si="272"/>
        <v>0</v>
      </c>
      <c r="JU95" s="19"/>
      <c r="JV95" s="19"/>
      <c r="JW95" s="20">
        <f t="shared" si="273"/>
        <v>0</v>
      </c>
      <c r="JX95" s="20">
        <f>3.48</f>
        <v>3.48</v>
      </c>
      <c r="JY95" s="19"/>
      <c r="JZ95" s="20">
        <f t="shared" si="274"/>
        <v>3.48</v>
      </c>
      <c r="KA95" s="20">
        <f t="shared" si="275"/>
        <v>3.48</v>
      </c>
      <c r="KB95" s="20">
        <f t="shared" si="275"/>
        <v>0</v>
      </c>
      <c r="KC95" s="20">
        <f t="shared" si="276"/>
        <v>3.48</v>
      </c>
      <c r="KD95" s="20">
        <f>1651.18</f>
        <v>1651.18</v>
      </c>
      <c r="KE95" s="19"/>
      <c r="KF95" s="20">
        <f t="shared" si="277"/>
        <v>1651.18</v>
      </c>
      <c r="KG95" s="19"/>
      <c r="KH95" s="19"/>
      <c r="KI95" s="20">
        <f t="shared" si="278"/>
        <v>0</v>
      </c>
      <c r="KJ95" s="19"/>
      <c r="KK95" s="19"/>
      <c r="KL95" s="20">
        <f t="shared" si="279"/>
        <v>0</v>
      </c>
      <c r="KM95" s="19"/>
      <c r="KN95" s="19"/>
      <c r="KO95" s="20">
        <f t="shared" si="280"/>
        <v>0</v>
      </c>
      <c r="KP95" s="19"/>
      <c r="KQ95" s="19"/>
      <c r="KR95" s="20">
        <f t="shared" si="281"/>
        <v>0</v>
      </c>
      <c r="KS95" s="20">
        <f t="shared" si="282"/>
        <v>0</v>
      </c>
      <c r="KT95" s="20">
        <f t="shared" si="282"/>
        <v>0</v>
      </c>
      <c r="KU95" s="20">
        <f t="shared" si="283"/>
        <v>0</v>
      </c>
      <c r="KV95" s="20">
        <f t="shared" si="284"/>
        <v>1651.18</v>
      </c>
      <c r="KW95" s="20">
        <f t="shared" si="284"/>
        <v>0</v>
      </c>
      <c r="KX95" s="20">
        <f t="shared" si="285"/>
        <v>1651.18</v>
      </c>
      <c r="KY95" s="19"/>
      <c r="KZ95" s="19"/>
      <c r="LA95" s="20">
        <f t="shared" si="286"/>
        <v>0</v>
      </c>
      <c r="LB95" s="19"/>
      <c r="LC95" s="19"/>
      <c r="LD95" s="20">
        <f t="shared" si="287"/>
        <v>0</v>
      </c>
      <c r="LE95" s="20">
        <f t="shared" si="288"/>
        <v>1654.66</v>
      </c>
      <c r="LF95" s="20">
        <f t="shared" si="288"/>
        <v>0</v>
      </c>
      <c r="LG95" s="20">
        <f t="shared" si="289"/>
        <v>1654.66</v>
      </c>
    </row>
    <row r="96" spans="1:319" x14ac:dyDescent="0.3">
      <c r="A96" s="27" t="s">
        <v>202</v>
      </c>
      <c r="B96" s="22">
        <f>(((((B90)+(B91))+(B92))+(B93))+(B94))+(B95)</f>
        <v>0</v>
      </c>
      <c r="C96" s="22">
        <f>(((((C90)+(C91))+(C92))+(C93))+(C94))+(C95)</f>
        <v>0</v>
      </c>
      <c r="D96" s="22">
        <f t="shared" si="158"/>
        <v>0</v>
      </c>
      <c r="E96" s="22">
        <f>(((((E90)+(E91))+(E92))+(E93))+(E94))+(E95)</f>
        <v>0</v>
      </c>
      <c r="F96" s="22">
        <f>(((((F90)+(F91))+(F92))+(F93))+(F94))+(F95)</f>
        <v>0</v>
      </c>
      <c r="G96" s="22">
        <f t="shared" si="159"/>
        <v>0</v>
      </c>
      <c r="H96" s="22">
        <f>(((((H90)+(H91))+(H92))+(H93))+(H94))+(H95)</f>
        <v>0</v>
      </c>
      <c r="I96" s="22">
        <f>(((((I90)+(I91))+(I92))+(I93))+(I94))+(I95)</f>
        <v>0</v>
      </c>
      <c r="J96" s="22">
        <f t="shared" si="160"/>
        <v>0</v>
      </c>
      <c r="K96" s="22">
        <f>(((((K90)+(K91))+(K92))+(K93))+(K94))+(K95)</f>
        <v>0</v>
      </c>
      <c r="L96" s="22">
        <f>(((((L90)+(L91))+(L92))+(L93))+(L94))+(L95)</f>
        <v>0</v>
      </c>
      <c r="M96" s="22">
        <f t="shared" si="161"/>
        <v>0</v>
      </c>
      <c r="N96" s="22">
        <f>(((((N90)+(N91))+(N92))+(N93))+(N94))+(N95)</f>
        <v>0</v>
      </c>
      <c r="O96" s="22">
        <f>(((((O90)+(O91))+(O92))+(O93))+(O94))+(O95)</f>
        <v>0</v>
      </c>
      <c r="P96" s="22">
        <f t="shared" si="162"/>
        <v>0</v>
      </c>
      <c r="Q96" s="22">
        <f>(((((Q90)+(Q91))+(Q92))+(Q93))+(Q94))+(Q95)</f>
        <v>-1496.14</v>
      </c>
      <c r="R96" s="22">
        <f>(((((R90)+(R91))+(R92))+(R93))+(R94))+(R95)</f>
        <v>0</v>
      </c>
      <c r="S96" s="22">
        <f t="shared" si="163"/>
        <v>-1496.14</v>
      </c>
      <c r="T96" s="22">
        <f>(((((T90)+(T91))+(T92))+(T93))+(T94))+(T95)</f>
        <v>0</v>
      </c>
      <c r="U96" s="22">
        <f>(((((U90)+(U91))+(U92))+(U93))+(U94))+(U95)</f>
        <v>0</v>
      </c>
      <c r="V96" s="22">
        <f t="shared" si="164"/>
        <v>0</v>
      </c>
      <c r="W96" s="22">
        <f>(((((W90)+(W91))+(W92))+(W93))+(W94))+(W95)</f>
        <v>0</v>
      </c>
      <c r="X96" s="22">
        <f>(((((X90)+(X91))+(X92))+(X93))+(X94))+(X95)</f>
        <v>0</v>
      </c>
      <c r="Y96" s="22">
        <f t="shared" si="165"/>
        <v>0</v>
      </c>
      <c r="Z96" s="22">
        <f>(((((Z90)+(Z91))+(Z92))+(Z93))+(Z94))+(Z95)</f>
        <v>0</v>
      </c>
      <c r="AA96" s="22">
        <f>(((((AA90)+(AA91))+(AA92))+(AA93))+(AA94))+(AA95)</f>
        <v>0</v>
      </c>
      <c r="AB96" s="22">
        <f t="shared" si="166"/>
        <v>0</v>
      </c>
      <c r="AC96" s="22">
        <f>(((((AC90)+(AC91))+(AC92))+(AC93))+(AC94))+(AC95)</f>
        <v>0</v>
      </c>
      <c r="AD96" s="22">
        <f>(((((AD90)+(AD91))+(AD92))+(AD93))+(AD94))+(AD95)</f>
        <v>0</v>
      </c>
      <c r="AE96" s="22">
        <f t="shared" si="167"/>
        <v>0</v>
      </c>
      <c r="AF96" s="22">
        <f>(((((AF90)+(AF91))+(AF92))+(AF93))+(AF94))+(AF95)</f>
        <v>0</v>
      </c>
      <c r="AG96" s="22">
        <f>(((((AG90)+(AG91))+(AG92))+(AG93))+(AG94))+(AG95)</f>
        <v>0</v>
      </c>
      <c r="AH96" s="22">
        <f t="shared" si="168"/>
        <v>0</v>
      </c>
      <c r="AI96" s="22">
        <f>(((((AI90)+(AI91))+(AI92))+(AI93))+(AI94))+(AI95)</f>
        <v>0</v>
      </c>
      <c r="AJ96" s="22">
        <f>(((((AJ90)+(AJ91))+(AJ92))+(AJ93))+(AJ94))+(AJ95)</f>
        <v>0</v>
      </c>
      <c r="AK96" s="22">
        <f t="shared" si="169"/>
        <v>0</v>
      </c>
      <c r="AL96" s="22">
        <f t="shared" si="170"/>
        <v>-1496.14</v>
      </c>
      <c r="AM96" s="22">
        <f t="shared" si="170"/>
        <v>0</v>
      </c>
      <c r="AN96" s="22">
        <f t="shared" si="171"/>
        <v>-1496.14</v>
      </c>
      <c r="AO96" s="22">
        <f>(((((AO90)+(AO91))+(AO92))+(AO93))+(AO94))+(AO95)</f>
        <v>0</v>
      </c>
      <c r="AP96" s="22">
        <f>(((((AP90)+(AP91))+(AP92))+(AP93))+(AP94))+(AP95)</f>
        <v>0</v>
      </c>
      <c r="AQ96" s="22">
        <f t="shared" si="172"/>
        <v>0</v>
      </c>
      <c r="AR96" s="22">
        <f>(((((AR90)+(AR91))+(AR92))+(AR93))+(AR94))+(AR95)</f>
        <v>0</v>
      </c>
      <c r="AS96" s="22">
        <f>(((((AS90)+(AS91))+(AS92))+(AS93))+(AS94))+(AS95)</f>
        <v>0</v>
      </c>
      <c r="AT96" s="22">
        <f t="shared" si="173"/>
        <v>0</v>
      </c>
      <c r="AU96" s="22">
        <f>(((((AU90)+(AU91))+(AU92))+(AU93))+(AU94))+(AU95)</f>
        <v>0</v>
      </c>
      <c r="AV96" s="22">
        <f>(((((AV90)+(AV91))+(AV92))+(AV93))+(AV94))+(AV95)</f>
        <v>0</v>
      </c>
      <c r="AW96" s="22">
        <f t="shared" si="174"/>
        <v>0</v>
      </c>
      <c r="AX96" s="22">
        <f>(((((AX90)+(AX91))+(AX92))+(AX93))+(AX94))+(AX95)</f>
        <v>0</v>
      </c>
      <c r="AY96" s="22">
        <f>(((((AY90)+(AY91))+(AY92))+(AY93))+(AY94))+(AY95)</f>
        <v>0</v>
      </c>
      <c r="AZ96" s="22">
        <f t="shared" si="175"/>
        <v>0</v>
      </c>
      <c r="BA96" s="22">
        <f>(((((BA90)+(BA91))+(BA92))+(BA93))+(BA94))+(BA95)</f>
        <v>0</v>
      </c>
      <c r="BB96" s="22">
        <f>(((((BB90)+(BB91))+(BB92))+(BB93))+(BB94))+(BB95)</f>
        <v>0</v>
      </c>
      <c r="BC96" s="22">
        <f t="shared" si="176"/>
        <v>0</v>
      </c>
      <c r="BD96" s="22">
        <f>(((((BD90)+(BD91))+(BD92))+(BD93))+(BD94))+(BD95)</f>
        <v>0</v>
      </c>
      <c r="BE96" s="22">
        <f>(((((BE90)+(BE91))+(BE92))+(BE93))+(BE94))+(BE95)</f>
        <v>0</v>
      </c>
      <c r="BF96" s="22">
        <f t="shared" si="177"/>
        <v>0</v>
      </c>
      <c r="BG96" s="22">
        <f t="shared" si="178"/>
        <v>0</v>
      </c>
      <c r="BH96" s="22">
        <f t="shared" si="178"/>
        <v>0</v>
      </c>
      <c r="BI96" s="22">
        <f t="shared" si="179"/>
        <v>0</v>
      </c>
      <c r="BJ96" s="22">
        <f>(((((BJ90)+(BJ91))+(BJ92))+(BJ93))+(BJ94))+(BJ95)</f>
        <v>0</v>
      </c>
      <c r="BK96" s="22">
        <f>(((((BK90)+(BK91))+(BK92))+(BK93))+(BK94))+(BK95)</f>
        <v>0</v>
      </c>
      <c r="BL96" s="22">
        <f t="shared" si="180"/>
        <v>0</v>
      </c>
      <c r="BM96" s="22">
        <f>(((((BM90)+(BM91))+(BM92))+(BM93))+(BM94))+(BM95)</f>
        <v>0</v>
      </c>
      <c r="BN96" s="22">
        <f>(((((BN90)+(BN91))+(BN92))+(BN93))+(BN94))+(BN95)</f>
        <v>0</v>
      </c>
      <c r="BO96" s="22">
        <f t="shared" si="181"/>
        <v>0</v>
      </c>
      <c r="BP96" s="22">
        <f>(((((BP90)+(BP91))+(BP92))+(BP93))+(BP94))+(BP95)</f>
        <v>0</v>
      </c>
      <c r="BQ96" s="22">
        <f>(((((BQ90)+(BQ91))+(BQ92))+(BQ93))+(BQ94))+(BQ95)</f>
        <v>0</v>
      </c>
      <c r="BR96" s="22">
        <f t="shared" si="182"/>
        <v>0</v>
      </c>
      <c r="BS96" s="22">
        <f>(((((BS90)+(BS91))+(BS92))+(BS93))+(BS94))+(BS95)</f>
        <v>0</v>
      </c>
      <c r="BT96" s="22">
        <f>(((((BT90)+(BT91))+(BT92))+(BT93))+(BT94))+(BT95)</f>
        <v>0</v>
      </c>
      <c r="BU96" s="22">
        <f t="shared" si="183"/>
        <v>0</v>
      </c>
      <c r="BV96" s="22">
        <f>(((((BV90)+(BV91))+(BV92))+(BV93))+(BV94))+(BV95)</f>
        <v>0</v>
      </c>
      <c r="BW96" s="22">
        <f>(((((BW90)+(BW91))+(BW92))+(BW93))+(BW94))+(BW95)</f>
        <v>0</v>
      </c>
      <c r="BX96" s="22">
        <f t="shared" si="184"/>
        <v>0</v>
      </c>
      <c r="BY96" s="22">
        <f>(((((BY90)+(BY91))+(BY92))+(BY93))+(BY94))+(BY95)</f>
        <v>0</v>
      </c>
      <c r="BZ96" s="22">
        <f>(((((BZ90)+(BZ91))+(BZ92))+(BZ93))+(BZ94))+(BZ95)</f>
        <v>0</v>
      </c>
      <c r="CA96" s="22">
        <f t="shared" si="185"/>
        <v>0</v>
      </c>
      <c r="CB96" s="22">
        <f t="shared" si="186"/>
        <v>0</v>
      </c>
      <c r="CC96" s="22">
        <f t="shared" si="186"/>
        <v>0</v>
      </c>
      <c r="CD96" s="22">
        <f t="shared" si="187"/>
        <v>0</v>
      </c>
      <c r="CE96" s="22">
        <f>(((((CE90)+(CE91))+(CE92))+(CE93))+(CE94))+(CE95)</f>
        <v>0</v>
      </c>
      <c r="CF96" s="22">
        <f>(((((CF90)+(CF91))+(CF92))+(CF93))+(CF94))+(CF95)</f>
        <v>0</v>
      </c>
      <c r="CG96" s="22">
        <f t="shared" si="188"/>
        <v>0</v>
      </c>
      <c r="CH96" s="22">
        <f>(((((CH90)+(CH91))+(CH92))+(CH93))+(CH94))+(CH95)</f>
        <v>0</v>
      </c>
      <c r="CI96" s="22">
        <f>(((((CI90)+(CI91))+(CI92))+(CI93))+(CI94))+(CI95)</f>
        <v>0</v>
      </c>
      <c r="CJ96" s="22">
        <f t="shared" si="189"/>
        <v>0</v>
      </c>
      <c r="CK96" s="22">
        <f>(((((CK90)+(CK91))+(CK92))+(CK93))+(CK94))+(CK95)</f>
        <v>0</v>
      </c>
      <c r="CL96" s="22">
        <f>(((((CL90)+(CL91))+(CL92))+(CL93))+(CL94))+(CL95)</f>
        <v>0</v>
      </c>
      <c r="CM96" s="22">
        <f t="shared" si="190"/>
        <v>0</v>
      </c>
      <c r="CN96" s="22">
        <f t="shared" si="191"/>
        <v>0</v>
      </c>
      <c r="CO96" s="22">
        <f t="shared" si="191"/>
        <v>0</v>
      </c>
      <c r="CP96" s="22">
        <f t="shared" si="192"/>
        <v>0</v>
      </c>
      <c r="CQ96" s="22">
        <f>(((((CQ90)+(CQ91))+(CQ92))+(CQ93))+(CQ94))+(CQ95)</f>
        <v>0</v>
      </c>
      <c r="CR96" s="22">
        <f>(((((CR90)+(CR91))+(CR92))+(CR93))+(CR94))+(CR95)</f>
        <v>0</v>
      </c>
      <c r="CS96" s="22">
        <f t="shared" si="193"/>
        <v>0</v>
      </c>
      <c r="CT96" s="22">
        <f>(((((CT90)+(CT91))+(CT92))+(CT93))+(CT94))+(CT95)</f>
        <v>0</v>
      </c>
      <c r="CU96" s="22">
        <f>(((((CU90)+(CU91))+(CU92))+(CU93))+(CU94))+(CU95)</f>
        <v>0</v>
      </c>
      <c r="CV96" s="22">
        <f t="shared" si="194"/>
        <v>0</v>
      </c>
      <c r="CW96" s="22">
        <f>(((((CW90)+(CW91))+(CW92))+(CW93))+(CW94))+(CW95)</f>
        <v>0</v>
      </c>
      <c r="CX96" s="22">
        <f>(((((CX90)+(CX91))+(CX92))+(CX93))+(CX94))+(CX95)</f>
        <v>0</v>
      </c>
      <c r="CY96" s="22">
        <f t="shared" si="195"/>
        <v>0</v>
      </c>
      <c r="CZ96" s="22">
        <f t="shared" si="196"/>
        <v>0</v>
      </c>
      <c r="DA96" s="22">
        <f t="shared" si="196"/>
        <v>0</v>
      </c>
      <c r="DB96" s="22">
        <f t="shared" si="197"/>
        <v>0</v>
      </c>
      <c r="DC96" s="22">
        <f t="shared" si="198"/>
        <v>0</v>
      </c>
      <c r="DD96" s="22">
        <f t="shared" si="198"/>
        <v>0</v>
      </c>
      <c r="DE96" s="22">
        <f t="shared" si="199"/>
        <v>0</v>
      </c>
      <c r="DF96" s="22">
        <f>(((((DF90)+(DF91))+(DF92))+(DF93))+(DF94))+(DF95)</f>
        <v>0</v>
      </c>
      <c r="DG96" s="22">
        <f>(((((DG90)+(DG91))+(DG92))+(DG93))+(DG94))+(DG95)</f>
        <v>0</v>
      </c>
      <c r="DH96" s="22">
        <f t="shared" si="200"/>
        <v>0</v>
      </c>
      <c r="DI96" s="22">
        <f>(((((DI90)+(DI91))+(DI92))+(DI93))+(DI94))+(DI95)</f>
        <v>0</v>
      </c>
      <c r="DJ96" s="22">
        <f>(((((DJ90)+(DJ91))+(DJ92))+(DJ93))+(DJ94))+(DJ95)</f>
        <v>0</v>
      </c>
      <c r="DK96" s="22">
        <f t="shared" si="201"/>
        <v>0</v>
      </c>
      <c r="DL96" s="22">
        <f t="shared" si="202"/>
        <v>0</v>
      </c>
      <c r="DM96" s="22">
        <f t="shared" si="202"/>
        <v>0</v>
      </c>
      <c r="DN96" s="22">
        <f t="shared" si="203"/>
        <v>0</v>
      </c>
      <c r="DO96" s="22">
        <f>(((((DO90)+(DO91))+(DO92))+(DO93))+(DO94))+(DO95)</f>
        <v>0</v>
      </c>
      <c r="DP96" s="22">
        <f>(((((DP90)+(DP91))+(DP92))+(DP93))+(DP94))+(DP95)</f>
        <v>0</v>
      </c>
      <c r="DQ96" s="22">
        <f t="shared" si="204"/>
        <v>0</v>
      </c>
      <c r="DR96" s="22">
        <f>(((((DR90)+(DR91))+(DR92))+(DR93))+(DR94))+(DR95)</f>
        <v>0</v>
      </c>
      <c r="DS96" s="22">
        <f>(((((DS90)+(DS91))+(DS92))+(DS93))+(DS94))+(DS95)</f>
        <v>0</v>
      </c>
      <c r="DT96" s="22">
        <f t="shared" si="205"/>
        <v>0</v>
      </c>
      <c r="DU96" s="22">
        <f t="shared" si="206"/>
        <v>0</v>
      </c>
      <c r="DV96" s="22">
        <f t="shared" si="206"/>
        <v>0</v>
      </c>
      <c r="DW96" s="22">
        <f t="shared" si="207"/>
        <v>0</v>
      </c>
      <c r="DX96" s="22">
        <f t="shared" si="208"/>
        <v>-1496.14</v>
      </c>
      <c r="DY96" s="22">
        <f t="shared" si="208"/>
        <v>0</v>
      </c>
      <c r="DZ96" s="22">
        <f t="shared" si="209"/>
        <v>-1496.14</v>
      </c>
      <c r="EA96" s="22">
        <f>(((((EA90)+(EA91))+(EA92))+(EA93))+(EA94))+(EA95)</f>
        <v>0</v>
      </c>
      <c r="EB96" s="22">
        <f>(((((EB90)+(EB91))+(EB92))+(EB93))+(EB94))+(EB95)</f>
        <v>0</v>
      </c>
      <c r="EC96" s="22">
        <f t="shared" si="210"/>
        <v>0</v>
      </c>
      <c r="ED96" s="22">
        <f>(((((ED90)+(ED91))+(ED92))+(ED93))+(ED94))+(ED95)</f>
        <v>0</v>
      </c>
      <c r="EE96" s="22">
        <f>(((((EE90)+(EE91))+(EE92))+(EE93))+(EE94))+(EE95)</f>
        <v>0</v>
      </c>
      <c r="EF96" s="22">
        <f t="shared" si="211"/>
        <v>0</v>
      </c>
      <c r="EG96" s="22">
        <f>(((((EG90)+(EG91))+(EG92))+(EG93))+(EG94))+(EG95)</f>
        <v>0</v>
      </c>
      <c r="EH96" s="22">
        <f>(((((EH90)+(EH91))+(EH92))+(EH93))+(EH94))+(EH95)</f>
        <v>0</v>
      </c>
      <c r="EI96" s="22">
        <f t="shared" si="212"/>
        <v>0</v>
      </c>
      <c r="EJ96" s="22">
        <f>(((((EJ90)+(EJ91))+(EJ92))+(EJ93))+(EJ94))+(EJ95)</f>
        <v>0</v>
      </c>
      <c r="EK96" s="22">
        <f>(((((EK90)+(EK91))+(EK92))+(EK93))+(EK94))+(EK95)</f>
        <v>0</v>
      </c>
      <c r="EL96" s="22">
        <f t="shared" si="213"/>
        <v>0</v>
      </c>
      <c r="EM96" s="22">
        <f t="shared" si="214"/>
        <v>0</v>
      </c>
      <c r="EN96" s="22">
        <f t="shared" si="214"/>
        <v>0</v>
      </c>
      <c r="EO96" s="22">
        <f t="shared" si="215"/>
        <v>0</v>
      </c>
      <c r="EP96" s="22">
        <f>(((((EP90)+(EP91))+(EP92))+(EP93))+(EP94))+(EP95)</f>
        <v>0</v>
      </c>
      <c r="EQ96" s="22">
        <f>(((((EQ90)+(EQ91))+(EQ92))+(EQ93))+(EQ94))+(EQ95)</f>
        <v>0</v>
      </c>
      <c r="ER96" s="22">
        <f t="shared" si="216"/>
        <v>0</v>
      </c>
      <c r="ES96" s="22">
        <f>(((((ES90)+(ES91))+(ES92))+(ES93))+(ES94))+(ES95)</f>
        <v>0</v>
      </c>
      <c r="ET96" s="22">
        <f>(((((ET90)+(ET91))+(ET92))+(ET93))+(ET94))+(ET95)</f>
        <v>0</v>
      </c>
      <c r="EU96" s="22">
        <f t="shared" si="217"/>
        <v>0</v>
      </c>
      <c r="EV96" s="22">
        <f>(((((EV90)+(EV91))+(EV92))+(EV93))+(EV94))+(EV95)</f>
        <v>0</v>
      </c>
      <c r="EW96" s="22">
        <f>(((((EW90)+(EW91))+(EW92))+(EW93))+(EW94))+(EW95)</f>
        <v>0</v>
      </c>
      <c r="EX96" s="22">
        <f t="shared" si="218"/>
        <v>0</v>
      </c>
      <c r="EY96" s="22">
        <f>(((((EY90)+(EY91))+(EY92))+(EY93))+(EY94))+(EY95)</f>
        <v>0</v>
      </c>
      <c r="EZ96" s="22">
        <f>(((((EZ90)+(EZ91))+(EZ92))+(EZ93))+(EZ94))+(EZ95)</f>
        <v>0</v>
      </c>
      <c r="FA96" s="22">
        <f t="shared" si="219"/>
        <v>0</v>
      </c>
      <c r="FB96" s="22">
        <f t="shared" si="220"/>
        <v>0</v>
      </c>
      <c r="FC96" s="22">
        <f t="shared" si="220"/>
        <v>0</v>
      </c>
      <c r="FD96" s="22">
        <f t="shared" si="221"/>
        <v>0</v>
      </c>
      <c r="FE96" s="22">
        <f>(((((FE90)+(FE91))+(FE92))+(FE93))+(FE94))+(FE95)</f>
        <v>0</v>
      </c>
      <c r="FF96" s="22">
        <f>(((((FF90)+(FF91))+(FF92))+(FF93))+(FF94))+(FF95)</f>
        <v>0</v>
      </c>
      <c r="FG96" s="22">
        <f t="shared" si="222"/>
        <v>0</v>
      </c>
      <c r="FH96" s="22">
        <f>(((((FH90)+(FH91))+(FH92))+(FH93))+(FH94))+(FH95)</f>
        <v>0</v>
      </c>
      <c r="FI96" s="22">
        <f>(((((FI90)+(FI91))+(FI92))+(FI93))+(FI94))+(FI95)</f>
        <v>0</v>
      </c>
      <c r="FJ96" s="22">
        <f t="shared" si="223"/>
        <v>0</v>
      </c>
      <c r="FK96" s="22">
        <f>(((((FK90)+(FK91))+(FK92))+(FK93))+(FK94))+(FK95)</f>
        <v>0</v>
      </c>
      <c r="FL96" s="22">
        <f>(((((FL90)+(FL91))+(FL92))+(FL93))+(FL94))+(FL95)</f>
        <v>0</v>
      </c>
      <c r="FM96" s="22">
        <f t="shared" si="224"/>
        <v>0</v>
      </c>
      <c r="FN96" s="22">
        <f t="shared" si="225"/>
        <v>0</v>
      </c>
      <c r="FO96" s="22">
        <f t="shared" si="225"/>
        <v>0</v>
      </c>
      <c r="FP96" s="22">
        <f t="shared" si="226"/>
        <v>0</v>
      </c>
      <c r="FQ96" s="22">
        <f>(((((FQ90)+(FQ91))+(FQ92))+(FQ93))+(FQ94))+(FQ95)</f>
        <v>0</v>
      </c>
      <c r="FR96" s="22">
        <f>(((((FR90)+(FR91))+(FR92))+(FR93))+(FR94))+(FR95)</f>
        <v>0</v>
      </c>
      <c r="FS96" s="22">
        <f t="shared" si="227"/>
        <v>0</v>
      </c>
      <c r="FT96" s="22">
        <f>(((((FT90)+(FT91))+(FT92))+(FT93))+(FT94))+(FT95)</f>
        <v>0</v>
      </c>
      <c r="FU96" s="22">
        <f>(((((FU90)+(FU91))+(FU92))+(FU93))+(FU94))+(FU95)</f>
        <v>0</v>
      </c>
      <c r="FV96" s="22">
        <f t="shared" si="228"/>
        <v>0</v>
      </c>
      <c r="FW96" s="22">
        <f>(((((FW90)+(FW91))+(FW92))+(FW93))+(FW94))+(FW95)</f>
        <v>0</v>
      </c>
      <c r="FX96" s="22">
        <f>(((((FX90)+(FX91))+(FX92))+(FX93))+(FX94))+(FX95)</f>
        <v>0</v>
      </c>
      <c r="FY96" s="22">
        <f t="shared" si="229"/>
        <v>0</v>
      </c>
      <c r="FZ96" s="22">
        <f t="shared" si="230"/>
        <v>0</v>
      </c>
      <c r="GA96" s="22">
        <f t="shared" si="230"/>
        <v>0</v>
      </c>
      <c r="GB96" s="22">
        <f t="shared" si="231"/>
        <v>0</v>
      </c>
      <c r="GC96" s="22">
        <f>(((((GC90)+(GC91))+(GC92))+(GC93))+(GC94))+(GC95)</f>
        <v>0</v>
      </c>
      <c r="GD96" s="22">
        <f>(((((GD90)+(GD91))+(GD92))+(GD93))+(GD94))+(GD95)</f>
        <v>0</v>
      </c>
      <c r="GE96" s="22">
        <f t="shared" si="232"/>
        <v>0</v>
      </c>
      <c r="GF96" s="22">
        <f>(((((GF90)+(GF91))+(GF92))+(GF93))+(GF94))+(GF95)</f>
        <v>0</v>
      </c>
      <c r="GG96" s="22">
        <f>(((((GG90)+(GG91))+(GG92))+(GG93))+(GG94))+(GG95)</f>
        <v>0</v>
      </c>
      <c r="GH96" s="22">
        <f t="shared" si="233"/>
        <v>0</v>
      </c>
      <c r="GI96" s="22">
        <f>(((((GI90)+(GI91))+(GI92))+(GI93))+(GI94))+(GI95)</f>
        <v>0</v>
      </c>
      <c r="GJ96" s="22">
        <f>(((((GJ90)+(GJ91))+(GJ92))+(GJ93))+(GJ94))+(GJ95)</f>
        <v>0</v>
      </c>
      <c r="GK96" s="22">
        <f t="shared" si="234"/>
        <v>0</v>
      </c>
      <c r="GL96" s="22">
        <f>(((((GL90)+(GL91))+(GL92))+(GL93))+(GL94))+(GL95)</f>
        <v>0</v>
      </c>
      <c r="GM96" s="22">
        <f>(((((GM90)+(GM91))+(GM92))+(GM93))+(GM94))+(GM95)</f>
        <v>0</v>
      </c>
      <c r="GN96" s="22">
        <f t="shared" si="235"/>
        <v>0</v>
      </c>
      <c r="GO96" s="22">
        <f t="shared" si="236"/>
        <v>0</v>
      </c>
      <c r="GP96" s="22">
        <f t="shared" si="236"/>
        <v>0</v>
      </c>
      <c r="GQ96" s="22">
        <f t="shared" si="237"/>
        <v>0</v>
      </c>
      <c r="GR96" s="22">
        <f>(((((GR90)+(GR91))+(GR92))+(GR93))+(GR94))+(GR95)</f>
        <v>0</v>
      </c>
      <c r="GS96" s="22">
        <f>(((((GS90)+(GS91))+(GS92))+(GS93))+(GS94))+(GS95)</f>
        <v>0</v>
      </c>
      <c r="GT96" s="22">
        <f t="shared" si="238"/>
        <v>0</v>
      </c>
      <c r="GU96" s="22">
        <f>(((((GU90)+(GU91))+(GU92))+(GU93))+(GU94))+(GU95)</f>
        <v>0</v>
      </c>
      <c r="GV96" s="22">
        <f>(((((GV90)+(GV91))+(GV92))+(GV93))+(GV94))+(GV95)</f>
        <v>-100</v>
      </c>
      <c r="GW96" s="22">
        <f t="shared" si="239"/>
        <v>100</v>
      </c>
      <c r="GX96" s="22">
        <f t="shared" si="240"/>
        <v>0</v>
      </c>
      <c r="GY96" s="22">
        <f t="shared" si="240"/>
        <v>-100</v>
      </c>
      <c r="GZ96" s="22">
        <f t="shared" si="241"/>
        <v>100</v>
      </c>
      <c r="HA96" s="22">
        <f>(((((HA90)+(HA91))+(HA92))+(HA93))+(HA94))+(HA95)</f>
        <v>0</v>
      </c>
      <c r="HB96" s="22">
        <f>(((((HB90)+(HB91))+(HB92))+(HB93))+(HB94))+(HB95)</f>
        <v>0</v>
      </c>
      <c r="HC96" s="22">
        <f t="shared" si="242"/>
        <v>0</v>
      </c>
      <c r="HD96" s="22">
        <f>(((((HD90)+(HD91))+(HD92))+(HD93))+(HD94))+(HD95)</f>
        <v>0</v>
      </c>
      <c r="HE96" s="22">
        <f>(((((HE90)+(HE91))+(HE92))+(HE93))+(HE94))+(HE95)</f>
        <v>0</v>
      </c>
      <c r="HF96" s="22">
        <f t="shared" si="243"/>
        <v>0</v>
      </c>
      <c r="HG96" s="22">
        <f>(((((HG90)+(HG91))+(HG92))+(HG93))+(HG94))+(HG95)</f>
        <v>0</v>
      </c>
      <c r="HH96" s="22">
        <f>(((((HH90)+(HH91))+(HH92))+(HH93))+(HH94))+(HH95)</f>
        <v>0</v>
      </c>
      <c r="HI96" s="22">
        <f t="shared" si="244"/>
        <v>0</v>
      </c>
      <c r="HJ96" s="22">
        <f>(((((HJ90)+(HJ91))+(HJ92))+(HJ93))+(HJ94))+(HJ95)</f>
        <v>0</v>
      </c>
      <c r="HK96" s="22">
        <f>(((((HK90)+(HK91))+(HK92))+(HK93))+(HK94))+(HK95)</f>
        <v>0</v>
      </c>
      <c r="HL96" s="22">
        <f t="shared" si="245"/>
        <v>0</v>
      </c>
      <c r="HM96" s="22">
        <f t="shared" si="246"/>
        <v>0</v>
      </c>
      <c r="HN96" s="22">
        <f t="shared" si="246"/>
        <v>0</v>
      </c>
      <c r="HO96" s="22">
        <f t="shared" si="247"/>
        <v>0</v>
      </c>
      <c r="HP96" s="22">
        <f>(((((HP90)+(HP91))+(HP92))+(HP93))+(HP94))+(HP95)</f>
        <v>0</v>
      </c>
      <c r="HQ96" s="22">
        <f>(((((HQ90)+(HQ91))+(HQ92))+(HQ93))+(HQ94))+(HQ95)</f>
        <v>0</v>
      </c>
      <c r="HR96" s="22">
        <f t="shared" si="248"/>
        <v>0</v>
      </c>
      <c r="HS96" s="22">
        <f>(((((HS90)+(HS91))+(HS92))+(HS93))+(HS94))+(HS95)</f>
        <v>0</v>
      </c>
      <c r="HT96" s="22">
        <f>(((((HT90)+(HT91))+(HT92))+(HT93))+(HT94))+(HT95)</f>
        <v>0</v>
      </c>
      <c r="HU96" s="22">
        <f t="shared" si="249"/>
        <v>0</v>
      </c>
      <c r="HV96" s="22">
        <f>(((((HV90)+(HV91))+(HV92))+(HV93))+(HV94))+(HV95)</f>
        <v>0</v>
      </c>
      <c r="HW96" s="22">
        <f>(((((HW90)+(HW91))+(HW92))+(HW93))+(HW94))+(HW95)</f>
        <v>0</v>
      </c>
      <c r="HX96" s="22">
        <f t="shared" si="250"/>
        <v>0</v>
      </c>
      <c r="HY96" s="22">
        <f>(((((HY90)+(HY91))+(HY92))+(HY93))+(HY94))+(HY95)</f>
        <v>0</v>
      </c>
      <c r="HZ96" s="22">
        <f>(((((HZ90)+(HZ91))+(HZ92))+(HZ93))+(HZ94))+(HZ95)</f>
        <v>0</v>
      </c>
      <c r="IA96" s="22">
        <f t="shared" si="251"/>
        <v>0</v>
      </c>
      <c r="IB96" s="22">
        <f t="shared" si="252"/>
        <v>0</v>
      </c>
      <c r="IC96" s="22">
        <f t="shared" si="252"/>
        <v>0</v>
      </c>
      <c r="ID96" s="22">
        <f t="shared" si="253"/>
        <v>0</v>
      </c>
      <c r="IE96" s="22">
        <f t="shared" si="254"/>
        <v>0</v>
      </c>
      <c r="IF96" s="22">
        <f t="shared" si="254"/>
        <v>0</v>
      </c>
      <c r="IG96" s="22">
        <f t="shared" si="255"/>
        <v>0</v>
      </c>
      <c r="IH96" s="22">
        <f>(((((IH90)+(IH91))+(IH92))+(IH93))+(IH94))+(IH95)</f>
        <v>0</v>
      </c>
      <c r="II96" s="22">
        <f>(((((II90)+(II91))+(II92))+(II93))+(II94))+(II95)</f>
        <v>0</v>
      </c>
      <c r="IJ96" s="22">
        <f t="shared" si="256"/>
        <v>0</v>
      </c>
      <c r="IK96" s="22">
        <f>(((((IK90)+(IK91))+(IK92))+(IK93))+(IK94))+(IK95)</f>
        <v>0</v>
      </c>
      <c r="IL96" s="22">
        <f>(((((IL90)+(IL91))+(IL92))+(IL93))+(IL94))+(IL95)</f>
        <v>0</v>
      </c>
      <c r="IM96" s="22">
        <f t="shared" si="257"/>
        <v>0</v>
      </c>
      <c r="IN96" s="22">
        <f>(((((IN90)+(IN91))+(IN92))+(IN93))+(IN94))+(IN95)</f>
        <v>0</v>
      </c>
      <c r="IO96" s="22">
        <f>(((((IO90)+(IO91))+(IO92))+(IO93))+(IO94))+(IO95)</f>
        <v>0</v>
      </c>
      <c r="IP96" s="22">
        <f t="shared" si="258"/>
        <v>0</v>
      </c>
      <c r="IQ96" s="22">
        <f t="shared" si="259"/>
        <v>0</v>
      </c>
      <c r="IR96" s="22">
        <f t="shared" si="259"/>
        <v>0</v>
      </c>
      <c r="IS96" s="22">
        <f t="shared" si="260"/>
        <v>0</v>
      </c>
      <c r="IT96" s="22">
        <f t="shared" si="261"/>
        <v>0</v>
      </c>
      <c r="IU96" s="22">
        <f t="shared" si="261"/>
        <v>0</v>
      </c>
      <c r="IV96" s="22">
        <f t="shared" si="262"/>
        <v>0</v>
      </c>
      <c r="IW96" s="22">
        <f>(((((IW90)+(IW91))+(IW92))+(IW93))+(IW94))+(IW95)</f>
        <v>0</v>
      </c>
      <c r="IX96" s="22">
        <f>(((((IX90)+(IX91))+(IX92))+(IX93))+(IX94))+(IX95)</f>
        <v>0</v>
      </c>
      <c r="IY96" s="22">
        <f t="shared" si="263"/>
        <v>0</v>
      </c>
      <c r="IZ96" s="22">
        <f>(((((IZ90)+(IZ91))+(IZ92))+(IZ93))+(IZ94))+(IZ95)</f>
        <v>0</v>
      </c>
      <c r="JA96" s="22">
        <f>(((((JA90)+(JA91))+(JA92))+(JA93))+(JA94))+(JA95)</f>
        <v>0</v>
      </c>
      <c r="JB96" s="22">
        <f t="shared" si="264"/>
        <v>0</v>
      </c>
      <c r="JC96" s="22">
        <f>(((((JC90)+(JC91))+(JC92))+(JC93))+(JC94))+(JC95)</f>
        <v>0</v>
      </c>
      <c r="JD96" s="22">
        <f>(((((JD90)+(JD91))+(JD92))+(JD93))+(JD94))+(JD95)</f>
        <v>0</v>
      </c>
      <c r="JE96" s="22">
        <f t="shared" si="265"/>
        <v>0</v>
      </c>
      <c r="JF96" s="22">
        <f t="shared" si="266"/>
        <v>0</v>
      </c>
      <c r="JG96" s="22">
        <f t="shared" si="266"/>
        <v>0</v>
      </c>
      <c r="JH96" s="22">
        <f t="shared" si="267"/>
        <v>0</v>
      </c>
      <c r="JI96" s="22">
        <f>(((((JI90)+(JI91))+(JI92))+(JI93))+(JI94))+(JI95)</f>
        <v>0</v>
      </c>
      <c r="JJ96" s="22">
        <f>(((((JJ90)+(JJ91))+(JJ92))+(JJ93))+(JJ94))+(JJ95)</f>
        <v>0</v>
      </c>
      <c r="JK96" s="22">
        <f t="shared" si="268"/>
        <v>0</v>
      </c>
      <c r="JL96" s="22">
        <f>(((((JL90)+(JL91))+(JL92))+(JL93))+(JL94))+(JL95)</f>
        <v>0</v>
      </c>
      <c r="JM96" s="22">
        <f>(((((JM90)+(JM91))+(JM92))+(JM93))+(JM94))+(JM95)</f>
        <v>-16042.43</v>
      </c>
      <c r="JN96" s="22">
        <f t="shared" si="269"/>
        <v>16042.43</v>
      </c>
      <c r="JO96" s="22">
        <f>(((((JO90)+(JO91))+(JO92))+(JO93))+(JO94))+(JO95)</f>
        <v>-12869.25</v>
      </c>
      <c r="JP96" s="22">
        <f>(((((JP90)+(JP91))+(JP92))+(JP93))+(JP94))+(JP95)</f>
        <v>0</v>
      </c>
      <c r="JQ96" s="22">
        <f t="shared" si="270"/>
        <v>-12869.25</v>
      </c>
      <c r="JR96" s="22">
        <f t="shared" si="271"/>
        <v>-12869.25</v>
      </c>
      <c r="JS96" s="22">
        <f t="shared" si="271"/>
        <v>-16042.43</v>
      </c>
      <c r="JT96" s="22">
        <f t="shared" si="272"/>
        <v>3173.1800000000003</v>
      </c>
      <c r="JU96" s="22">
        <f>(((((JU90)+(JU91))+(JU92))+(JU93))+(JU94))+(JU95)</f>
        <v>0</v>
      </c>
      <c r="JV96" s="22">
        <f>(((((JV90)+(JV91))+(JV92))+(JV93))+(JV94))+(JV95)</f>
        <v>0</v>
      </c>
      <c r="JW96" s="22">
        <f t="shared" si="273"/>
        <v>0</v>
      </c>
      <c r="JX96" s="22">
        <f>(((((JX90)+(JX91))+(JX92))+(JX93))+(JX94))+(JX95)</f>
        <v>3.48</v>
      </c>
      <c r="JY96" s="22">
        <f>(((((JY90)+(JY91))+(JY92))+(JY93))+(JY94))+(JY95)</f>
        <v>0</v>
      </c>
      <c r="JZ96" s="22">
        <f t="shared" si="274"/>
        <v>3.48</v>
      </c>
      <c r="KA96" s="22">
        <f t="shared" si="275"/>
        <v>3.48</v>
      </c>
      <c r="KB96" s="22">
        <f t="shared" si="275"/>
        <v>0</v>
      </c>
      <c r="KC96" s="22">
        <f t="shared" si="276"/>
        <v>3.48</v>
      </c>
      <c r="KD96" s="22">
        <f>(((((KD90)+(KD91))+(KD92))+(KD93))+(KD94))+(KD95)</f>
        <v>16076.57</v>
      </c>
      <c r="KE96" s="22">
        <f>(((((KE90)+(KE91))+(KE92))+(KE93))+(KE94))+(KE95)</f>
        <v>16019</v>
      </c>
      <c r="KF96" s="22">
        <f t="shared" si="277"/>
        <v>57.569999999999709</v>
      </c>
      <c r="KG96" s="22">
        <f>(((((KG90)+(KG91))+(KG92))+(KG93))+(KG94))+(KG95)</f>
        <v>0</v>
      </c>
      <c r="KH96" s="22">
        <f>(((((KH90)+(KH91))+(KH92))+(KH93))+(KH94))+(KH95)</f>
        <v>0</v>
      </c>
      <c r="KI96" s="22">
        <f t="shared" si="278"/>
        <v>0</v>
      </c>
      <c r="KJ96" s="22">
        <f>(((((KJ90)+(KJ91))+(KJ92))+(KJ93))+(KJ94))+(KJ95)</f>
        <v>0</v>
      </c>
      <c r="KK96" s="22">
        <f>(((((KK90)+(KK91))+(KK92))+(KK93))+(KK94))+(KK95)</f>
        <v>0</v>
      </c>
      <c r="KL96" s="22">
        <f t="shared" si="279"/>
        <v>0</v>
      </c>
      <c r="KM96" s="22">
        <f>(((((KM90)+(KM91))+(KM92))+(KM93))+(KM94))+(KM95)</f>
        <v>0</v>
      </c>
      <c r="KN96" s="22">
        <f>(((((KN90)+(KN91))+(KN92))+(KN93))+(KN94))+(KN95)</f>
        <v>0</v>
      </c>
      <c r="KO96" s="22">
        <f t="shared" si="280"/>
        <v>0</v>
      </c>
      <c r="KP96" s="22">
        <f>(((((KP90)+(KP91))+(KP92))+(KP93))+(KP94))+(KP95)</f>
        <v>0</v>
      </c>
      <c r="KQ96" s="22">
        <f>(((((KQ90)+(KQ91))+(KQ92))+(KQ93))+(KQ94))+(KQ95)</f>
        <v>0</v>
      </c>
      <c r="KR96" s="22">
        <f t="shared" si="281"/>
        <v>0</v>
      </c>
      <c r="KS96" s="22">
        <f t="shared" si="282"/>
        <v>0</v>
      </c>
      <c r="KT96" s="22">
        <f t="shared" si="282"/>
        <v>0</v>
      </c>
      <c r="KU96" s="22">
        <f t="shared" si="283"/>
        <v>0</v>
      </c>
      <c r="KV96" s="22">
        <f t="shared" si="284"/>
        <v>16076.57</v>
      </c>
      <c r="KW96" s="22">
        <f t="shared" si="284"/>
        <v>16019</v>
      </c>
      <c r="KX96" s="22">
        <f t="shared" si="285"/>
        <v>57.569999999999709</v>
      </c>
      <c r="KY96" s="22">
        <f>(((((KY90)+(KY91))+(KY92))+(KY93))+(KY94))+(KY95)</f>
        <v>35599.49</v>
      </c>
      <c r="KZ96" s="22">
        <f>(((((KZ90)+(KZ91))+(KZ92))+(KZ93))+(KZ94))+(KZ95)</f>
        <v>37023.509999999995</v>
      </c>
      <c r="LA96" s="22">
        <f t="shared" si="286"/>
        <v>-1424.0199999999968</v>
      </c>
      <c r="LB96" s="22">
        <f>(((((LB90)+(LB91))+(LB92))+(LB93))+(LB94))+(LB95)</f>
        <v>0</v>
      </c>
      <c r="LC96" s="22">
        <f>(((((LC90)+(LC91))+(LC92))+(LC93))+(LC94))+(LC95)</f>
        <v>0</v>
      </c>
      <c r="LD96" s="22">
        <f t="shared" si="287"/>
        <v>0</v>
      </c>
      <c r="LE96" s="22">
        <f t="shared" si="288"/>
        <v>37314.149999999994</v>
      </c>
      <c r="LF96" s="22">
        <f t="shared" si="288"/>
        <v>36900.079999999994</v>
      </c>
      <c r="LG96" s="22">
        <f t="shared" si="289"/>
        <v>414.06999999999971</v>
      </c>
    </row>
    <row r="97" spans="1:319" x14ac:dyDescent="0.3">
      <c r="A97" s="27" t="s">
        <v>203</v>
      </c>
      <c r="B97" s="22">
        <f>((((((((((B8)+(B14))+(B18))+(B23))+(B29))+(B43))+(B50))+(B55))+(B82))+(B89))+(B96)</f>
        <v>0</v>
      </c>
      <c r="C97" s="22">
        <f>((((((((((C8)+(C14))+(C18))+(C23))+(C29))+(C43))+(C50))+(C55))+(C82))+(C89))+(C96)</f>
        <v>0</v>
      </c>
      <c r="D97" s="22">
        <f t="shared" si="158"/>
        <v>0</v>
      </c>
      <c r="E97" s="22">
        <f>((((((((((E8)+(E14))+(E18))+(E23))+(E29))+(E43))+(E50))+(E55))+(E82))+(E89))+(E96)</f>
        <v>25389.38</v>
      </c>
      <c r="F97" s="22">
        <f>((((((((((F8)+(F14))+(F18))+(F23))+(F29))+(F43))+(F50))+(F55))+(F82))+(F89))+(F96)</f>
        <v>23281.83</v>
      </c>
      <c r="G97" s="22">
        <f t="shared" si="159"/>
        <v>2107.5499999999993</v>
      </c>
      <c r="H97" s="22">
        <f>((((((((((H8)+(H14))+(H18))+(H23))+(H29))+(H43))+(H50))+(H55))+(H82))+(H89))+(H96)</f>
        <v>0</v>
      </c>
      <c r="I97" s="22">
        <f>((((((((((I8)+(I14))+(I18))+(I23))+(I29))+(I43))+(I50))+(I55))+(I82))+(I89))+(I96)</f>
        <v>0</v>
      </c>
      <c r="J97" s="22">
        <f t="shared" si="160"/>
        <v>0</v>
      </c>
      <c r="K97" s="22">
        <f>((((((((((K8)+(K14))+(K18))+(K23))+(K29))+(K43))+(K50))+(K55))+(K82))+(K89))+(K96)</f>
        <v>13274.56</v>
      </c>
      <c r="L97" s="22">
        <f>((((((((((L8)+(L14))+(L18))+(L23))+(L29))+(L43))+(L50))+(L55))+(L82))+(L89))+(L96)</f>
        <v>4000</v>
      </c>
      <c r="M97" s="22">
        <f t="shared" si="161"/>
        <v>9274.56</v>
      </c>
      <c r="N97" s="22">
        <f>((((((((((N8)+(N14))+(N18))+(N23))+(N29))+(N43))+(N50))+(N55))+(N82))+(N89))+(N96)</f>
        <v>6841.64</v>
      </c>
      <c r="O97" s="22">
        <f>((((((((((O8)+(O14))+(O18))+(O23))+(O29))+(O43))+(O50))+(O55))+(O82))+(O89))+(O96)</f>
        <v>7000</v>
      </c>
      <c r="P97" s="22">
        <f t="shared" si="162"/>
        <v>-158.35999999999967</v>
      </c>
      <c r="Q97" s="22">
        <f>((((((((((Q8)+(Q14))+(Q18))+(Q23))+(Q29))+(Q43))+(Q50))+(Q55))+(Q82))+(Q89))+(Q96)</f>
        <v>-1496.14</v>
      </c>
      <c r="R97" s="22">
        <f>((((((((((R8)+(R14))+(R18))+(R23))+(R29))+(R43))+(R50))+(R55))+(R82))+(R89))+(R96)</f>
        <v>0</v>
      </c>
      <c r="S97" s="22">
        <f t="shared" si="163"/>
        <v>-1496.14</v>
      </c>
      <c r="T97" s="22">
        <f>((((((((((T8)+(T14))+(T18))+(T23))+(T29))+(T43))+(T50))+(T55))+(T82))+(T89))+(T96)</f>
        <v>0</v>
      </c>
      <c r="U97" s="22">
        <f>((((((((((U8)+(U14))+(U18))+(U23))+(U29))+(U43))+(U50))+(U55))+(U82))+(U89))+(U96)</f>
        <v>0</v>
      </c>
      <c r="V97" s="22">
        <f t="shared" si="164"/>
        <v>0</v>
      </c>
      <c r="W97" s="22">
        <f>((((((((((W8)+(W14))+(W18))+(W23))+(W29))+(W43))+(W50))+(W55))+(W82))+(W89))+(W96)</f>
        <v>862.39</v>
      </c>
      <c r="X97" s="22">
        <f>((((((((((X8)+(X14))+(X18))+(X23))+(X29))+(X43))+(X50))+(X55))+(X82))+(X89))+(X96)</f>
        <v>500</v>
      </c>
      <c r="Y97" s="22">
        <f t="shared" si="165"/>
        <v>362.39</v>
      </c>
      <c r="Z97" s="22">
        <f>((((((((((Z8)+(Z14))+(Z18))+(Z23))+(Z29))+(Z43))+(Z50))+(Z55))+(Z82))+(Z89))+(Z96)</f>
        <v>30996.04</v>
      </c>
      <c r="AA97" s="22">
        <f>((((((((((AA8)+(AA14))+(AA18))+(AA23))+(AA29))+(AA43))+(AA50))+(AA55))+(AA82))+(AA89))+(AA96)</f>
        <v>4000</v>
      </c>
      <c r="AB97" s="22">
        <f t="shared" si="166"/>
        <v>26996.04</v>
      </c>
      <c r="AC97" s="22">
        <f>((((((((((AC8)+(AC14))+(AC18))+(AC23))+(AC29))+(AC43))+(AC50))+(AC55))+(AC82))+(AC89))+(AC96)</f>
        <v>4908.8</v>
      </c>
      <c r="AD97" s="22">
        <f>((((((((((AD8)+(AD14))+(AD18))+(AD23))+(AD29))+(AD43))+(AD50))+(AD55))+(AD82))+(AD89))+(AD96)</f>
        <v>2500</v>
      </c>
      <c r="AE97" s="22">
        <f t="shared" si="167"/>
        <v>2408.8000000000002</v>
      </c>
      <c r="AF97" s="22">
        <f>((((((((((AF8)+(AF14))+(AF18))+(AF23))+(AF29))+(AF43))+(AF50))+(AF55))+(AF82))+(AF89))+(AF96)</f>
        <v>0</v>
      </c>
      <c r="AG97" s="22">
        <f>((((((((((AG8)+(AG14))+(AG18))+(AG23))+(AG29))+(AG43))+(AG50))+(AG55))+(AG82))+(AG89))+(AG96)</f>
        <v>500</v>
      </c>
      <c r="AH97" s="22">
        <f t="shared" si="168"/>
        <v>-500</v>
      </c>
      <c r="AI97" s="22">
        <f>((((((((((AI8)+(AI14))+(AI18))+(AI23))+(AI29))+(AI43))+(AI50))+(AI55))+(AI82))+(AI89))+(AI96)</f>
        <v>0</v>
      </c>
      <c r="AJ97" s="22">
        <f>((((((((((AJ8)+(AJ14))+(AJ18))+(AJ23))+(AJ29))+(AJ43))+(AJ50))+(AJ55))+(AJ82))+(AJ89))+(AJ96)</f>
        <v>2500</v>
      </c>
      <c r="AK97" s="22">
        <f t="shared" si="169"/>
        <v>-2500</v>
      </c>
      <c r="AL97" s="22">
        <f t="shared" si="170"/>
        <v>55387.290000000008</v>
      </c>
      <c r="AM97" s="22">
        <f t="shared" si="170"/>
        <v>21000</v>
      </c>
      <c r="AN97" s="22">
        <f t="shared" si="171"/>
        <v>34387.290000000008</v>
      </c>
      <c r="AO97" s="22">
        <f>((((((((((AO8)+(AO14))+(AO18))+(AO23))+(AO29))+(AO43))+(AO50))+(AO55))+(AO82))+(AO89))+(AO96)</f>
        <v>0</v>
      </c>
      <c r="AP97" s="22">
        <f>((((((((((AP8)+(AP14))+(AP18))+(AP23))+(AP29))+(AP43))+(AP50))+(AP55))+(AP82))+(AP89))+(AP96)</f>
        <v>0</v>
      </c>
      <c r="AQ97" s="22">
        <f t="shared" si="172"/>
        <v>0</v>
      </c>
      <c r="AR97" s="22">
        <f>((((((((((AR8)+(AR14))+(AR18))+(AR23))+(AR29))+(AR43))+(AR50))+(AR55))+(AR82))+(AR89))+(AR96)</f>
        <v>0</v>
      </c>
      <c r="AS97" s="22">
        <f>((((((((((AS8)+(AS14))+(AS18))+(AS23))+(AS29))+(AS43))+(AS50))+(AS55))+(AS82))+(AS89))+(AS96)</f>
        <v>1666.67</v>
      </c>
      <c r="AT97" s="22">
        <f t="shared" si="173"/>
        <v>-1666.67</v>
      </c>
      <c r="AU97" s="22">
        <f>((((((((((AU8)+(AU14))+(AU18))+(AU23))+(AU29))+(AU43))+(AU50))+(AU55))+(AU82))+(AU89))+(AU96)</f>
        <v>8718.5300000000007</v>
      </c>
      <c r="AV97" s="22">
        <f>((((((((((AV8)+(AV14))+(AV18))+(AV23))+(AV29))+(AV43))+(AV50))+(AV55))+(AV82))+(AV89))+(AV96)</f>
        <v>8333.33</v>
      </c>
      <c r="AW97" s="22">
        <f t="shared" si="174"/>
        <v>385.20000000000073</v>
      </c>
      <c r="AX97" s="22">
        <f>((((((((((AX8)+(AX14))+(AX18))+(AX23))+(AX29))+(AX43))+(AX50))+(AX55))+(AX82))+(AX89))+(AX96)</f>
        <v>48462.94</v>
      </c>
      <c r="AY97" s="22">
        <f>((((((((((AY8)+(AY14))+(AY18))+(AY23))+(AY29))+(AY43))+(AY50))+(AY55))+(AY82))+(AY89))+(AY96)</f>
        <v>62288.56</v>
      </c>
      <c r="AZ97" s="22">
        <f t="shared" si="175"/>
        <v>-13825.619999999995</v>
      </c>
      <c r="BA97" s="22">
        <f>((((((((((BA8)+(BA14))+(BA18))+(BA23))+(BA29))+(BA43))+(BA50))+(BA55))+(BA82))+(BA89))+(BA96)</f>
        <v>0</v>
      </c>
      <c r="BB97" s="22">
        <f>((((((((((BB8)+(BB14))+(BB18))+(BB23))+(BB29))+(BB43))+(BB50))+(BB55))+(BB82))+(BB89))+(BB96)</f>
        <v>0</v>
      </c>
      <c r="BC97" s="22">
        <f t="shared" si="176"/>
        <v>0</v>
      </c>
      <c r="BD97" s="22">
        <f>((((((((((BD8)+(BD14))+(BD18))+(BD23))+(BD29))+(BD43))+(BD50))+(BD55))+(BD82))+(BD89))+(BD96)</f>
        <v>0</v>
      </c>
      <c r="BE97" s="22">
        <f>((((((((((BE8)+(BE14))+(BE18))+(BE23))+(BE29))+(BE43))+(BE50))+(BE55))+(BE82))+(BE89))+(BE96)</f>
        <v>0</v>
      </c>
      <c r="BF97" s="22">
        <f t="shared" si="177"/>
        <v>0</v>
      </c>
      <c r="BG97" s="22">
        <f t="shared" si="178"/>
        <v>0</v>
      </c>
      <c r="BH97" s="22">
        <f t="shared" si="178"/>
        <v>0</v>
      </c>
      <c r="BI97" s="22">
        <f t="shared" si="179"/>
        <v>0</v>
      </c>
      <c r="BJ97" s="22">
        <f>((((((((((BJ8)+(BJ14))+(BJ18))+(BJ23))+(BJ29))+(BJ43))+(BJ50))+(BJ55))+(BJ82))+(BJ89))+(BJ96)</f>
        <v>0</v>
      </c>
      <c r="BK97" s="22">
        <f>((((((((((BK8)+(BK14))+(BK18))+(BK23))+(BK29))+(BK43))+(BK50))+(BK55))+(BK82))+(BK89))+(BK96)</f>
        <v>0</v>
      </c>
      <c r="BL97" s="22">
        <f t="shared" si="180"/>
        <v>0</v>
      </c>
      <c r="BM97" s="22">
        <f>((((((((((BM8)+(BM14))+(BM18))+(BM23))+(BM29))+(BM43))+(BM50))+(BM55))+(BM82))+(BM89))+(BM96)</f>
        <v>0</v>
      </c>
      <c r="BN97" s="22">
        <f>((((((((((BN8)+(BN14))+(BN18))+(BN23))+(BN29))+(BN43))+(BN50))+(BN55))+(BN82))+(BN89))+(BN96)</f>
        <v>0</v>
      </c>
      <c r="BO97" s="22">
        <f t="shared" si="181"/>
        <v>0</v>
      </c>
      <c r="BP97" s="22">
        <f>((((((((((BP8)+(BP14))+(BP18))+(BP23))+(BP29))+(BP43))+(BP50))+(BP55))+(BP82))+(BP89))+(BP96)</f>
        <v>0</v>
      </c>
      <c r="BQ97" s="22">
        <f>((((((((((BQ8)+(BQ14))+(BQ18))+(BQ23))+(BQ29))+(BQ43))+(BQ50))+(BQ55))+(BQ82))+(BQ89))+(BQ96)</f>
        <v>0</v>
      </c>
      <c r="BR97" s="22">
        <f t="shared" si="182"/>
        <v>0</v>
      </c>
      <c r="BS97" s="22">
        <f>((((((((((BS8)+(BS14))+(BS18))+(BS23))+(BS29))+(BS43))+(BS50))+(BS55))+(BS82))+(BS89))+(BS96)</f>
        <v>6609.35</v>
      </c>
      <c r="BT97" s="22">
        <f>((((((((((BT8)+(BT14))+(BT18))+(BT23))+(BT29))+(BT43))+(BT50))+(BT55))+(BT82))+(BT89))+(BT96)</f>
        <v>10416.67</v>
      </c>
      <c r="BU97" s="22">
        <f t="shared" si="183"/>
        <v>-3807.3199999999997</v>
      </c>
      <c r="BV97" s="22">
        <f>((((((((((BV8)+(BV14))+(BV18))+(BV23))+(BV29))+(BV43))+(BV50))+(BV55))+(BV82))+(BV89))+(BV96)</f>
        <v>1684.86</v>
      </c>
      <c r="BW97" s="22">
        <f>((((((((((BW8)+(BW14))+(BW18))+(BW23))+(BW29))+(BW43))+(BW50))+(BW55))+(BW82))+(BW89))+(BW96)</f>
        <v>2083.33</v>
      </c>
      <c r="BX97" s="22">
        <f t="shared" si="184"/>
        <v>-398.47</v>
      </c>
      <c r="BY97" s="22">
        <f>((((((((((BY8)+(BY14))+(BY18))+(BY23))+(BY29))+(BY43))+(BY50))+(BY55))+(BY82))+(BY89))+(BY96)</f>
        <v>10307.01</v>
      </c>
      <c r="BZ97" s="22">
        <f>((((((((((BZ8)+(BZ14))+(BZ18))+(BZ23))+(BZ29))+(BZ43))+(BZ50))+(BZ55))+(BZ82))+(BZ89))+(BZ96)</f>
        <v>8125</v>
      </c>
      <c r="CA97" s="22">
        <f t="shared" si="185"/>
        <v>2182.0100000000002</v>
      </c>
      <c r="CB97" s="22">
        <f t="shared" si="186"/>
        <v>18601.22</v>
      </c>
      <c r="CC97" s="22">
        <f t="shared" si="186"/>
        <v>20625</v>
      </c>
      <c r="CD97" s="22">
        <f t="shared" si="187"/>
        <v>-2023.7799999999988</v>
      </c>
      <c r="CE97" s="22">
        <f>((((((((((CE8)+(CE14))+(CE18))+(CE23))+(CE29))+(CE43))+(CE50))+(CE55))+(CE82))+(CE89))+(CE96)</f>
        <v>0</v>
      </c>
      <c r="CF97" s="22">
        <f>((((((((((CF8)+(CF14))+(CF18))+(CF23))+(CF29))+(CF43))+(CF50))+(CF55))+(CF82))+(CF89))+(CF96)</f>
        <v>6250</v>
      </c>
      <c r="CG97" s="22">
        <f t="shared" si="188"/>
        <v>-6250</v>
      </c>
      <c r="CH97" s="22">
        <f>((((((((((CH8)+(CH14))+(CH18))+(CH23))+(CH29))+(CH43))+(CH50))+(CH55))+(CH82))+(CH89))+(CH96)</f>
        <v>0</v>
      </c>
      <c r="CI97" s="22">
        <f>((((((((((CI8)+(CI14))+(CI18))+(CI23))+(CI29))+(CI43))+(CI50))+(CI55))+(CI82))+(CI89))+(CI96)</f>
        <v>0</v>
      </c>
      <c r="CJ97" s="22">
        <f t="shared" si="189"/>
        <v>0</v>
      </c>
      <c r="CK97" s="22">
        <f>((((((((((CK8)+(CK14))+(CK18))+(CK23))+(CK29))+(CK43))+(CK50))+(CK55))+(CK82))+(CK89))+(CK96)</f>
        <v>0</v>
      </c>
      <c r="CL97" s="22">
        <f>((((((((((CL8)+(CL14))+(CL18))+(CL23))+(CL29))+(CL43))+(CL50))+(CL55))+(CL82))+(CL89))+(CL96)</f>
        <v>0</v>
      </c>
      <c r="CM97" s="22">
        <f t="shared" si="190"/>
        <v>0</v>
      </c>
      <c r="CN97" s="22">
        <f t="shared" si="191"/>
        <v>0</v>
      </c>
      <c r="CO97" s="22">
        <f t="shared" si="191"/>
        <v>0</v>
      </c>
      <c r="CP97" s="22">
        <f t="shared" si="192"/>
        <v>0</v>
      </c>
      <c r="CQ97" s="22">
        <f>((((((((((CQ8)+(CQ14))+(CQ18))+(CQ23))+(CQ29))+(CQ43))+(CQ50))+(CQ55))+(CQ82))+(CQ89))+(CQ96)</f>
        <v>0</v>
      </c>
      <c r="CR97" s="22">
        <f>((((((((((CR8)+(CR14))+(CR18))+(CR23))+(CR29))+(CR43))+(CR50))+(CR55))+(CR82))+(CR89))+(CR96)</f>
        <v>0</v>
      </c>
      <c r="CS97" s="22">
        <f t="shared" si="193"/>
        <v>0</v>
      </c>
      <c r="CT97" s="22">
        <f>((((((((((CT8)+(CT14))+(CT18))+(CT23))+(CT29))+(CT43))+(CT50))+(CT55))+(CT82))+(CT89))+(CT96)</f>
        <v>0</v>
      </c>
      <c r="CU97" s="22">
        <f>((((((((((CU8)+(CU14))+(CU18))+(CU23))+(CU29))+(CU43))+(CU50))+(CU55))+(CU82))+(CU89))+(CU96)</f>
        <v>0</v>
      </c>
      <c r="CV97" s="22">
        <f t="shared" si="194"/>
        <v>0</v>
      </c>
      <c r="CW97" s="22">
        <f>((((((((((CW8)+(CW14))+(CW18))+(CW23))+(CW29))+(CW43))+(CW50))+(CW55))+(CW82))+(CW89))+(CW96)</f>
        <v>0</v>
      </c>
      <c r="CX97" s="22">
        <f>((((((((((CX8)+(CX14))+(CX18))+(CX23))+(CX29))+(CX43))+(CX50))+(CX55))+(CX82))+(CX89))+(CX96)</f>
        <v>0</v>
      </c>
      <c r="CY97" s="22">
        <f t="shared" si="195"/>
        <v>0</v>
      </c>
      <c r="CZ97" s="22">
        <f t="shared" si="196"/>
        <v>0</v>
      </c>
      <c r="DA97" s="22">
        <f t="shared" si="196"/>
        <v>0</v>
      </c>
      <c r="DB97" s="22">
        <f t="shared" si="197"/>
        <v>0</v>
      </c>
      <c r="DC97" s="22">
        <f t="shared" si="198"/>
        <v>75782.69</v>
      </c>
      <c r="DD97" s="22">
        <f t="shared" si="198"/>
        <v>99163.56</v>
      </c>
      <c r="DE97" s="22">
        <f t="shared" si="199"/>
        <v>-23380.869999999995</v>
      </c>
      <c r="DF97" s="22">
        <f>((((((((((DF8)+(DF14))+(DF18))+(DF23))+(DF29))+(DF43))+(DF50))+(DF55))+(DF82))+(DF89))+(DF96)</f>
        <v>0</v>
      </c>
      <c r="DG97" s="22">
        <f>((((((((((DG8)+(DG14))+(DG18))+(DG23))+(DG29))+(DG43))+(DG50))+(DG55))+(DG82))+(DG89))+(DG96)</f>
        <v>0</v>
      </c>
      <c r="DH97" s="22">
        <f t="shared" si="200"/>
        <v>0</v>
      </c>
      <c r="DI97" s="22">
        <f>((((((((((DI8)+(DI14))+(DI18))+(DI23))+(DI29))+(DI43))+(DI50))+(DI55))+(DI82))+(DI89))+(DI96)</f>
        <v>6565.52</v>
      </c>
      <c r="DJ97" s="22">
        <f>((((((((((DJ8)+(DJ14))+(DJ18))+(DJ23))+(DJ29))+(DJ43))+(DJ50))+(DJ55))+(DJ82))+(DJ89))+(DJ96)</f>
        <v>12000</v>
      </c>
      <c r="DK97" s="22">
        <f t="shared" si="201"/>
        <v>-5434.48</v>
      </c>
      <c r="DL97" s="22">
        <f t="shared" si="202"/>
        <v>6565.52</v>
      </c>
      <c r="DM97" s="22">
        <f t="shared" si="202"/>
        <v>12000</v>
      </c>
      <c r="DN97" s="22">
        <f t="shared" si="203"/>
        <v>-5434.48</v>
      </c>
      <c r="DO97" s="22">
        <f>((((((((((DO8)+(DO14))+(DO18))+(DO23))+(DO29))+(DO43))+(DO50))+(DO55))+(DO82))+(DO89))+(DO96)</f>
        <v>0</v>
      </c>
      <c r="DP97" s="22">
        <f>((((((((((DP8)+(DP14))+(DP18))+(DP23))+(DP29))+(DP43))+(DP50))+(DP55))+(DP82))+(DP89))+(DP96)</f>
        <v>0</v>
      </c>
      <c r="DQ97" s="22">
        <f t="shared" si="204"/>
        <v>0</v>
      </c>
      <c r="DR97" s="22">
        <f>((((((((((DR8)+(DR14))+(DR18))+(DR23))+(DR29))+(DR43))+(DR50))+(DR55))+(DR82))+(DR89))+(DR96)</f>
        <v>1875</v>
      </c>
      <c r="DS97" s="22">
        <f>((((((((((DS8)+(DS14))+(DS18))+(DS23))+(DS29))+(DS43))+(DS50))+(DS55))+(DS82))+(DS89))+(DS96)</f>
        <v>0</v>
      </c>
      <c r="DT97" s="22">
        <f t="shared" si="205"/>
        <v>1875</v>
      </c>
      <c r="DU97" s="22">
        <f t="shared" si="206"/>
        <v>1875</v>
      </c>
      <c r="DV97" s="22">
        <f t="shared" si="206"/>
        <v>0</v>
      </c>
      <c r="DW97" s="22">
        <f t="shared" si="207"/>
        <v>1875</v>
      </c>
      <c r="DX97" s="22">
        <f t="shared" si="208"/>
        <v>164999.88</v>
      </c>
      <c r="DY97" s="22">
        <f t="shared" si="208"/>
        <v>155445.39000000001</v>
      </c>
      <c r="DZ97" s="22">
        <f t="shared" si="209"/>
        <v>9554.4899999999907</v>
      </c>
      <c r="EA97" s="22">
        <f>((((((((((EA8)+(EA14))+(EA18))+(EA23))+(EA29))+(EA43))+(EA50))+(EA55))+(EA82))+(EA89))+(EA96)</f>
        <v>62</v>
      </c>
      <c r="EB97" s="22">
        <f>((((((((((EB8)+(EB14))+(EB18))+(EB23))+(EB29))+(EB43))+(EB50))+(EB55))+(EB82))+(EB89))+(EB96)</f>
        <v>0</v>
      </c>
      <c r="EC97" s="22">
        <f t="shared" si="210"/>
        <v>62</v>
      </c>
      <c r="ED97" s="22">
        <f>((((((((((ED8)+(ED14))+(ED18))+(ED23))+(ED29))+(ED43))+(ED50))+(ED55))+(ED82))+(ED89))+(ED96)</f>
        <v>0</v>
      </c>
      <c r="EE97" s="22">
        <f>((((((((((EE8)+(EE14))+(EE18))+(EE23))+(EE29))+(EE43))+(EE50))+(EE55))+(EE82))+(EE89))+(EE96)</f>
        <v>0</v>
      </c>
      <c r="EF97" s="22">
        <f t="shared" si="211"/>
        <v>0</v>
      </c>
      <c r="EG97" s="22">
        <f>((((((((((EG8)+(EG14))+(EG18))+(EG23))+(EG29))+(EG43))+(EG50))+(EG55))+(EG82))+(EG89))+(EG96)</f>
        <v>13020.81</v>
      </c>
      <c r="EH97" s="22">
        <f>((((((((((EH8)+(EH14))+(EH18))+(EH23))+(EH29))+(EH43))+(EH50))+(EH55))+(EH82))+(EH89))+(EH96)</f>
        <v>27774.22</v>
      </c>
      <c r="EI97" s="22">
        <f t="shared" si="212"/>
        <v>-14753.410000000002</v>
      </c>
      <c r="EJ97" s="22">
        <f>((((((((((EJ8)+(EJ14))+(EJ18))+(EJ23))+(EJ29))+(EJ43))+(EJ50))+(EJ55))+(EJ82))+(EJ89))+(EJ96)</f>
        <v>0</v>
      </c>
      <c r="EK97" s="22">
        <f>((((((((((EK8)+(EK14))+(EK18))+(EK23))+(EK29))+(EK43))+(EK50))+(EK55))+(EK82))+(EK89))+(EK96)</f>
        <v>0</v>
      </c>
      <c r="EL97" s="22">
        <f t="shared" si="213"/>
        <v>0</v>
      </c>
      <c r="EM97" s="22">
        <f t="shared" si="214"/>
        <v>13020.81</v>
      </c>
      <c r="EN97" s="22">
        <f t="shared" si="214"/>
        <v>27774.22</v>
      </c>
      <c r="EO97" s="22">
        <f t="shared" si="215"/>
        <v>-14753.410000000002</v>
      </c>
      <c r="EP97" s="22">
        <f>((((((((((EP8)+(EP14))+(EP18))+(EP23))+(EP29))+(EP43))+(EP50))+(EP55))+(EP82))+(EP89))+(EP96)</f>
        <v>40000</v>
      </c>
      <c r="EQ97" s="22">
        <f>((((((((((EQ8)+(EQ14))+(EQ18))+(EQ23))+(EQ29))+(EQ43))+(EQ50))+(EQ55))+(EQ82))+(EQ89))+(EQ96)</f>
        <v>28333.33</v>
      </c>
      <c r="ER97" s="22">
        <f t="shared" si="216"/>
        <v>11666.669999999998</v>
      </c>
      <c r="ES97" s="22">
        <f>((((((((((ES8)+(ES14))+(ES18))+(ES23))+(ES29))+(ES43))+(ES50))+(ES55))+(ES82))+(ES89))+(ES96)</f>
        <v>0</v>
      </c>
      <c r="ET97" s="22">
        <f>((((((((((ET8)+(ET14))+(ET18))+(ET23))+(ET29))+(ET43))+(ET50))+(ET55))+(ET82))+(ET89))+(ET96)</f>
        <v>0</v>
      </c>
      <c r="EU97" s="22">
        <f t="shared" si="217"/>
        <v>0</v>
      </c>
      <c r="EV97" s="22">
        <f>((((((((((EV8)+(EV14))+(EV18))+(EV23))+(EV29))+(EV43))+(EV50))+(EV55))+(EV82))+(EV89))+(EV96)</f>
        <v>14237.15</v>
      </c>
      <c r="EW97" s="22">
        <f>((((((((((EW8)+(EW14))+(EW18))+(EW23))+(EW29))+(EW43))+(EW50))+(EW55))+(EW82))+(EW89))+(EW96)</f>
        <v>7750</v>
      </c>
      <c r="EX97" s="22">
        <f t="shared" si="218"/>
        <v>6487.15</v>
      </c>
      <c r="EY97" s="22">
        <f>((((((((((EY8)+(EY14))+(EY18))+(EY23))+(EY29))+(EY43))+(EY50))+(EY55))+(EY82))+(EY89))+(EY96)</f>
        <v>0</v>
      </c>
      <c r="EZ97" s="22">
        <f>((((((((((EZ8)+(EZ14))+(EZ18))+(EZ23))+(EZ29))+(EZ43))+(EZ50))+(EZ55))+(EZ82))+(EZ89))+(EZ96)</f>
        <v>0</v>
      </c>
      <c r="FA97" s="22">
        <f t="shared" si="219"/>
        <v>0</v>
      </c>
      <c r="FB97" s="22">
        <f t="shared" si="220"/>
        <v>14237.15</v>
      </c>
      <c r="FC97" s="22">
        <f t="shared" si="220"/>
        <v>7750</v>
      </c>
      <c r="FD97" s="22">
        <f t="shared" si="221"/>
        <v>6487.15</v>
      </c>
      <c r="FE97" s="22">
        <f>((((((((((FE8)+(FE14))+(FE18))+(FE23))+(FE29))+(FE43))+(FE50))+(FE55))+(FE82))+(FE89))+(FE96)</f>
        <v>0</v>
      </c>
      <c r="FF97" s="22">
        <f>((((((((((FF8)+(FF14))+(FF18))+(FF23))+(FF29))+(FF43))+(FF50))+(FF55))+(FF82))+(FF89))+(FF96)</f>
        <v>0</v>
      </c>
      <c r="FG97" s="22">
        <f t="shared" si="222"/>
        <v>0</v>
      </c>
      <c r="FH97" s="22">
        <f>((((((((((FH8)+(FH14))+(FH18))+(FH23))+(FH29))+(FH43))+(FH50))+(FH55))+(FH82))+(FH89))+(FH96)</f>
        <v>10252.540000000001</v>
      </c>
      <c r="FI97" s="22">
        <f>((((((((((FI8)+(FI14))+(FI18))+(FI23))+(FI29))+(FI43))+(FI50))+(FI55))+(FI82))+(FI89))+(FI96)</f>
        <v>13666.67</v>
      </c>
      <c r="FJ97" s="22">
        <f t="shared" si="223"/>
        <v>-3414.1299999999992</v>
      </c>
      <c r="FK97" s="22">
        <f>((((((((((FK8)+(FK14))+(FK18))+(FK23))+(FK29))+(FK43))+(FK50))+(FK55))+(FK82))+(FK89))+(FK96)</f>
        <v>0</v>
      </c>
      <c r="FL97" s="22">
        <f>((((((((((FL8)+(FL14))+(FL18))+(FL23))+(FL29))+(FL43))+(FL50))+(FL55))+(FL82))+(FL89))+(FL96)</f>
        <v>0</v>
      </c>
      <c r="FM97" s="22">
        <f t="shared" si="224"/>
        <v>0</v>
      </c>
      <c r="FN97" s="22">
        <f t="shared" si="225"/>
        <v>10252.540000000001</v>
      </c>
      <c r="FO97" s="22">
        <f t="shared" si="225"/>
        <v>13666.67</v>
      </c>
      <c r="FP97" s="22">
        <f t="shared" si="226"/>
        <v>-3414.1299999999992</v>
      </c>
      <c r="FQ97" s="22">
        <f>((((((((((FQ8)+(FQ14))+(FQ18))+(FQ23))+(FQ29))+(FQ43))+(FQ50))+(FQ55))+(FQ82))+(FQ89))+(FQ96)</f>
        <v>0</v>
      </c>
      <c r="FR97" s="22">
        <f>((((((((((FR8)+(FR14))+(FR18))+(FR23))+(FR29))+(FR43))+(FR50))+(FR55))+(FR82))+(FR89))+(FR96)</f>
        <v>0</v>
      </c>
      <c r="FS97" s="22">
        <f t="shared" si="227"/>
        <v>0</v>
      </c>
      <c r="FT97" s="22">
        <f>((((((((((FT8)+(FT14))+(FT18))+(FT23))+(FT29))+(FT43))+(FT50))+(FT55))+(FT82))+(FT89))+(FT96)</f>
        <v>7372.85</v>
      </c>
      <c r="FU97" s="22">
        <f>((((((((((FU8)+(FU14))+(FU18))+(FU23))+(FU29))+(FU43))+(FU50))+(FU55))+(FU82))+(FU89))+(FU96)</f>
        <v>8188.38</v>
      </c>
      <c r="FV97" s="22">
        <f t="shared" si="228"/>
        <v>-815.52999999999975</v>
      </c>
      <c r="FW97" s="22">
        <f>((((((((((FW8)+(FW14))+(FW18))+(FW23))+(FW29))+(FW43))+(FW50))+(FW55))+(FW82))+(FW89))+(FW96)</f>
        <v>0</v>
      </c>
      <c r="FX97" s="22">
        <f>((((((((((FX8)+(FX14))+(FX18))+(FX23))+(FX29))+(FX43))+(FX50))+(FX55))+(FX82))+(FX89))+(FX96)</f>
        <v>0</v>
      </c>
      <c r="FY97" s="22">
        <f t="shared" si="229"/>
        <v>0</v>
      </c>
      <c r="FZ97" s="22">
        <f t="shared" si="230"/>
        <v>7372.85</v>
      </c>
      <c r="GA97" s="22">
        <f t="shared" si="230"/>
        <v>8188.38</v>
      </c>
      <c r="GB97" s="22">
        <f t="shared" si="231"/>
        <v>-815.52999999999975</v>
      </c>
      <c r="GC97" s="22">
        <f>((((((((((GC8)+(GC14))+(GC18))+(GC23))+(GC29))+(GC43))+(GC50))+(GC55))+(GC82))+(GC89))+(GC96)</f>
        <v>0</v>
      </c>
      <c r="GD97" s="22">
        <f>((((((((((GD8)+(GD14))+(GD18))+(GD23))+(GD29))+(GD43))+(GD50))+(GD55))+(GD82))+(GD89))+(GD96)</f>
        <v>0</v>
      </c>
      <c r="GE97" s="22">
        <f t="shared" si="232"/>
        <v>0</v>
      </c>
      <c r="GF97" s="22">
        <f>((((((((((GF8)+(GF14))+(GF18))+(GF23))+(GF29))+(GF43))+(GF50))+(GF55))+(GF82))+(GF89))+(GF96)</f>
        <v>0</v>
      </c>
      <c r="GG97" s="22">
        <f>((((((((((GG8)+(GG14))+(GG18))+(GG23))+(GG29))+(GG43))+(GG50))+(GG55))+(GG82))+(GG89))+(GG96)</f>
        <v>0</v>
      </c>
      <c r="GH97" s="22">
        <f t="shared" si="233"/>
        <v>0</v>
      </c>
      <c r="GI97" s="22">
        <f>((((((((((GI8)+(GI14))+(GI18))+(GI23))+(GI29))+(GI43))+(GI50))+(GI55))+(GI82))+(GI89))+(GI96)</f>
        <v>12925</v>
      </c>
      <c r="GJ97" s="22">
        <f>((((((((((GJ8)+(GJ14))+(GJ18))+(GJ23))+(GJ29))+(GJ43))+(GJ50))+(GJ55))+(GJ82))+(GJ89))+(GJ96)</f>
        <v>13854.17</v>
      </c>
      <c r="GK97" s="22">
        <f t="shared" si="234"/>
        <v>-929.17000000000007</v>
      </c>
      <c r="GL97" s="22">
        <f>((((((((((GL8)+(GL14))+(GL18))+(GL23))+(GL29))+(GL43))+(GL50))+(GL55))+(GL82))+(GL89))+(GL96)</f>
        <v>0</v>
      </c>
      <c r="GM97" s="22">
        <f>((((((((((GM8)+(GM14))+(GM18))+(GM23))+(GM29))+(GM43))+(GM50))+(GM55))+(GM82))+(GM89))+(GM96)</f>
        <v>0</v>
      </c>
      <c r="GN97" s="22">
        <f t="shared" si="235"/>
        <v>0</v>
      </c>
      <c r="GO97" s="22">
        <f t="shared" si="236"/>
        <v>12925</v>
      </c>
      <c r="GP97" s="22">
        <f t="shared" si="236"/>
        <v>13854.17</v>
      </c>
      <c r="GQ97" s="22">
        <f t="shared" si="237"/>
        <v>-929.17000000000007</v>
      </c>
      <c r="GR97" s="22">
        <f>((((((((((GR8)+(GR14))+(GR18))+(GR23))+(GR29))+(GR43))+(GR50))+(GR55))+(GR82))+(GR89))+(GR96)</f>
        <v>0</v>
      </c>
      <c r="GS97" s="22">
        <f>((((((((((GS8)+(GS14))+(GS18))+(GS23))+(GS29))+(GS43))+(GS50))+(GS55))+(GS82))+(GS89))+(GS96)</f>
        <v>0</v>
      </c>
      <c r="GT97" s="22">
        <f t="shared" si="238"/>
        <v>0</v>
      </c>
      <c r="GU97" s="22">
        <f>((((((((((GU8)+(GU14))+(GU18))+(GU23))+(GU29))+(GU43))+(GU50))+(GU55))+(GU82))+(GU89))+(GU96)</f>
        <v>2000</v>
      </c>
      <c r="GV97" s="22">
        <f>((((((((((GV8)+(GV14))+(GV18))+(GV23))+(GV29))+(GV43))+(GV50))+(GV55))+(GV82))+(GV89))+(GV96)</f>
        <v>900</v>
      </c>
      <c r="GW97" s="22">
        <f t="shared" si="239"/>
        <v>1100</v>
      </c>
      <c r="GX97" s="22">
        <f t="shared" si="240"/>
        <v>99870.35</v>
      </c>
      <c r="GY97" s="22">
        <f t="shared" si="240"/>
        <v>100466.77</v>
      </c>
      <c r="GZ97" s="22">
        <f t="shared" si="241"/>
        <v>-596.41999999999825</v>
      </c>
      <c r="HA97" s="22">
        <f>((((((((((HA8)+(HA14))+(HA18))+(HA23))+(HA29))+(HA43))+(HA50))+(HA55))+(HA82))+(HA89))+(HA96)</f>
        <v>0</v>
      </c>
      <c r="HB97" s="22">
        <f>((((((((((HB8)+(HB14))+(HB18))+(HB23))+(HB29))+(HB43))+(HB50))+(HB55))+(HB82))+(HB89))+(HB96)</f>
        <v>0</v>
      </c>
      <c r="HC97" s="22">
        <f t="shared" si="242"/>
        <v>0</v>
      </c>
      <c r="HD97" s="22">
        <f>((((((((((HD8)+(HD14))+(HD18))+(HD23))+(HD29))+(HD43))+(HD50))+(HD55))+(HD82))+(HD89))+(HD96)</f>
        <v>0</v>
      </c>
      <c r="HE97" s="22">
        <f>((((((((((HE8)+(HE14))+(HE18))+(HE23))+(HE29))+(HE43))+(HE50))+(HE55))+(HE82))+(HE89))+(HE96)</f>
        <v>0</v>
      </c>
      <c r="HF97" s="22">
        <f t="shared" si="243"/>
        <v>0</v>
      </c>
      <c r="HG97" s="22">
        <f>((((((((((HG8)+(HG14))+(HG18))+(HG23))+(HG29))+(HG43))+(HG50))+(HG55))+(HG82))+(HG89))+(HG96)</f>
        <v>6442.13</v>
      </c>
      <c r="HH97" s="22">
        <f>((((((((((HH8)+(HH14))+(HH18))+(HH23))+(HH29))+(HH43))+(HH50))+(HH55))+(HH82))+(HH89))+(HH96)</f>
        <v>6442.13</v>
      </c>
      <c r="HI97" s="22">
        <f t="shared" si="244"/>
        <v>0</v>
      </c>
      <c r="HJ97" s="22">
        <f>((((((((((HJ8)+(HJ14))+(HJ18))+(HJ23))+(HJ29))+(HJ43))+(HJ50))+(HJ55))+(HJ82))+(HJ89))+(HJ96)</f>
        <v>0</v>
      </c>
      <c r="HK97" s="22">
        <f>((((((((((HK8)+(HK14))+(HK18))+(HK23))+(HK29))+(HK43))+(HK50))+(HK55))+(HK82))+(HK89))+(HK96)</f>
        <v>0</v>
      </c>
      <c r="HL97" s="22">
        <f t="shared" si="245"/>
        <v>0</v>
      </c>
      <c r="HM97" s="22">
        <f t="shared" si="246"/>
        <v>6442.13</v>
      </c>
      <c r="HN97" s="22">
        <f t="shared" si="246"/>
        <v>6442.13</v>
      </c>
      <c r="HO97" s="22">
        <f t="shared" si="247"/>
        <v>0</v>
      </c>
      <c r="HP97" s="22">
        <f>((((((((((HP8)+(HP14))+(HP18))+(HP23))+(HP29))+(HP43))+(HP50))+(HP55))+(HP82))+(HP89))+(HP96)</f>
        <v>4011.26</v>
      </c>
      <c r="HQ97" s="22">
        <f>((((((((((HQ8)+(HQ14))+(HQ18))+(HQ23))+(HQ29))+(HQ43))+(HQ50))+(HQ55))+(HQ82))+(HQ89))+(HQ96)</f>
        <v>5666.67</v>
      </c>
      <c r="HR97" s="22">
        <f t="shared" si="248"/>
        <v>-1655.4099999999999</v>
      </c>
      <c r="HS97" s="22">
        <f>((((((((((HS8)+(HS14))+(HS18))+(HS23))+(HS29))+(HS43))+(HS50))+(HS55))+(HS82))+(HS89))+(HS96)</f>
        <v>0</v>
      </c>
      <c r="HT97" s="22">
        <f>((((((((((HT8)+(HT14))+(HT18))+(HT23))+(HT29))+(HT43))+(HT50))+(HT55))+(HT82))+(HT89))+(HT96)</f>
        <v>0</v>
      </c>
      <c r="HU97" s="22">
        <f t="shared" si="249"/>
        <v>0</v>
      </c>
      <c r="HV97" s="22">
        <f>((((((((((HV8)+(HV14))+(HV18))+(HV23))+(HV29))+(HV43))+(HV50))+(HV55))+(HV82))+(HV89))+(HV96)</f>
        <v>0</v>
      </c>
      <c r="HW97" s="22">
        <f>((((((((((HW8)+(HW14))+(HW18))+(HW23))+(HW29))+(HW43))+(HW50))+(HW55))+(HW82))+(HW89))+(HW96)</f>
        <v>0</v>
      </c>
      <c r="HX97" s="22">
        <f t="shared" si="250"/>
        <v>0</v>
      </c>
      <c r="HY97" s="22">
        <f>((((((((((HY8)+(HY14))+(HY18))+(HY23))+(HY29))+(HY43))+(HY50))+(HY55))+(HY82))+(HY89))+(HY96)</f>
        <v>0</v>
      </c>
      <c r="HZ97" s="22">
        <f>((((((((((HZ8)+(HZ14))+(HZ18))+(HZ23))+(HZ29))+(HZ43))+(HZ50))+(HZ55))+(HZ82))+(HZ89))+(HZ96)</f>
        <v>0</v>
      </c>
      <c r="IA97" s="22">
        <f t="shared" si="251"/>
        <v>0</v>
      </c>
      <c r="IB97" s="22">
        <f t="shared" si="252"/>
        <v>0</v>
      </c>
      <c r="IC97" s="22">
        <f t="shared" si="252"/>
        <v>0</v>
      </c>
      <c r="ID97" s="22">
        <f t="shared" si="253"/>
        <v>0</v>
      </c>
      <c r="IE97" s="22">
        <f t="shared" si="254"/>
        <v>10453.39</v>
      </c>
      <c r="IF97" s="22">
        <f t="shared" si="254"/>
        <v>12108.8</v>
      </c>
      <c r="IG97" s="22">
        <f t="shared" si="255"/>
        <v>-1655.4099999999999</v>
      </c>
      <c r="IH97" s="22">
        <f>((((((((((IH8)+(IH14))+(IH18))+(IH23))+(IH29))+(IH43))+(IH50))+(IH55))+(IH82))+(IH89))+(IH96)</f>
        <v>17408.580000000002</v>
      </c>
      <c r="II97" s="22">
        <f>((((((((((II8)+(II14))+(II18))+(II23))+(II29))+(II43))+(II50))+(II55))+(II82))+(II89))+(II96)</f>
        <v>36116.21</v>
      </c>
      <c r="IJ97" s="22">
        <f t="shared" si="256"/>
        <v>-18707.629999999997</v>
      </c>
      <c r="IK97" s="22">
        <f>((((((((((IK8)+(IK14))+(IK18))+(IK23))+(IK29))+(IK43))+(IK50))+(IK55))+(IK82))+(IK89))+(IK96)</f>
        <v>0</v>
      </c>
      <c r="IL97" s="22">
        <f>((((((((((IL8)+(IL14))+(IL18))+(IL23))+(IL29))+(IL43))+(IL50))+(IL55))+(IL82))+(IL89))+(IL96)</f>
        <v>0</v>
      </c>
      <c r="IM97" s="22">
        <f t="shared" si="257"/>
        <v>0</v>
      </c>
      <c r="IN97" s="22">
        <f>((((((((((IN8)+(IN14))+(IN18))+(IN23))+(IN29))+(IN43))+(IN50))+(IN55))+(IN82))+(IN89))+(IN96)</f>
        <v>0</v>
      </c>
      <c r="IO97" s="22">
        <f>((((((((((IO8)+(IO14))+(IO18))+(IO23))+(IO29))+(IO43))+(IO50))+(IO55))+(IO82))+(IO89))+(IO96)</f>
        <v>0</v>
      </c>
      <c r="IP97" s="22">
        <f t="shared" si="258"/>
        <v>0</v>
      </c>
      <c r="IQ97" s="22">
        <f t="shared" si="259"/>
        <v>0</v>
      </c>
      <c r="IR97" s="22">
        <f t="shared" si="259"/>
        <v>0</v>
      </c>
      <c r="IS97" s="22">
        <f t="shared" si="260"/>
        <v>0</v>
      </c>
      <c r="IT97" s="22">
        <f t="shared" si="261"/>
        <v>27861.97</v>
      </c>
      <c r="IU97" s="22">
        <f t="shared" si="261"/>
        <v>48225.009999999995</v>
      </c>
      <c r="IV97" s="22">
        <f t="shared" si="262"/>
        <v>-20363.039999999994</v>
      </c>
      <c r="IW97" s="22">
        <f>((((((((((IW8)+(IW14))+(IW18))+(IW23))+(IW29))+(IW43))+(IW50))+(IW55))+(IW82))+(IW89))+(IW96)</f>
        <v>13532.96</v>
      </c>
      <c r="IX97" s="22">
        <f>((((((((((IX8)+(IX14))+(IX18))+(IX23))+(IX29))+(IX43))+(IX50))+(IX55))+(IX82))+(IX89))+(IX96)</f>
        <v>13999.34</v>
      </c>
      <c r="IY97" s="22">
        <f t="shared" si="263"/>
        <v>-466.38000000000102</v>
      </c>
      <c r="IZ97" s="22">
        <f>((((((((((IZ8)+(IZ14))+(IZ18))+(IZ23))+(IZ29))+(IZ43))+(IZ50))+(IZ55))+(IZ82))+(IZ89))+(IZ96)</f>
        <v>0</v>
      </c>
      <c r="JA97" s="22">
        <f>((((((((((JA8)+(JA14))+(JA18))+(JA23))+(JA29))+(JA43))+(JA50))+(JA55))+(JA82))+(JA89))+(JA96)</f>
        <v>0</v>
      </c>
      <c r="JB97" s="22">
        <f t="shared" si="264"/>
        <v>0</v>
      </c>
      <c r="JC97" s="22">
        <f>((((((((((JC8)+(JC14))+(JC18))+(JC23))+(JC29))+(JC43))+(JC50))+(JC55))+(JC82))+(JC89))+(JC96)</f>
        <v>2000</v>
      </c>
      <c r="JD97" s="22">
        <f>((((((((((JD8)+(JD14))+(JD18))+(JD23))+(JD29))+(JD43))+(JD50))+(JD55))+(JD82))+(JD89))+(JD96)</f>
        <v>0</v>
      </c>
      <c r="JE97" s="22">
        <f t="shared" si="265"/>
        <v>2000</v>
      </c>
      <c r="JF97" s="22">
        <f t="shared" si="266"/>
        <v>15532.96</v>
      </c>
      <c r="JG97" s="22">
        <f t="shared" si="266"/>
        <v>13999.34</v>
      </c>
      <c r="JH97" s="22">
        <f t="shared" si="267"/>
        <v>1533.619999999999</v>
      </c>
      <c r="JI97" s="22">
        <f>((((((((((JI8)+(JI14))+(JI18))+(JI23))+(JI29))+(JI43))+(JI50))+(JI55))+(JI82))+(JI89))+(JI96)</f>
        <v>0</v>
      </c>
      <c r="JJ97" s="22">
        <f>((((((((((JJ8)+(JJ14))+(JJ18))+(JJ23))+(JJ29))+(JJ43))+(JJ50))+(JJ55))+(JJ82))+(JJ89))+(JJ96)</f>
        <v>0</v>
      </c>
      <c r="JK97" s="22">
        <f t="shared" si="268"/>
        <v>0</v>
      </c>
      <c r="JL97" s="22">
        <f>((((((((((JL8)+(JL14))+(JL18))+(JL23))+(JL29))+(JL43))+(JL50))+(JL55))+(JL82))+(JL89))+(JL96)</f>
        <v>0</v>
      </c>
      <c r="JM97" s="22">
        <f>((((((((((JM8)+(JM14))+(JM18))+(JM23))+(JM29))+(JM43))+(JM50))+(JM55))+(JM82))+(JM89))+(JM96)</f>
        <v>160424.29</v>
      </c>
      <c r="JN97" s="22">
        <f t="shared" si="269"/>
        <v>-160424.29</v>
      </c>
      <c r="JO97" s="22">
        <f>((((((((((JO8)+(JO14))+(JO18))+(JO23))+(JO29))+(JO43))+(JO50))+(JO55))+(JO82))+(JO89))+(JO96)</f>
        <v>128692.5</v>
      </c>
      <c r="JP97" s="22">
        <f>((((((((((JP8)+(JP14))+(JP18))+(JP23))+(JP29))+(JP43))+(JP50))+(JP55))+(JP82))+(JP89))+(JP96)</f>
        <v>0</v>
      </c>
      <c r="JQ97" s="22">
        <f t="shared" si="270"/>
        <v>128692.5</v>
      </c>
      <c r="JR97" s="22">
        <f t="shared" si="271"/>
        <v>128692.5</v>
      </c>
      <c r="JS97" s="22">
        <f t="shared" si="271"/>
        <v>160424.29</v>
      </c>
      <c r="JT97" s="22">
        <f t="shared" si="272"/>
        <v>-31731.790000000008</v>
      </c>
      <c r="JU97" s="22">
        <f>((((((((((JU8)+(JU14))+(JU18))+(JU23))+(JU29))+(JU43))+(JU50))+(JU55))+(JU82))+(JU89))+(JU96)</f>
        <v>6437.48</v>
      </c>
      <c r="JV97" s="22">
        <f>((((((((((JV8)+(JV14))+(JV18))+(JV23))+(JV29))+(JV43))+(JV50))+(JV55))+(JV82))+(JV89))+(JV96)</f>
        <v>2866.67</v>
      </c>
      <c r="JW97" s="22">
        <f t="shared" si="273"/>
        <v>3570.8099999999995</v>
      </c>
      <c r="JX97" s="22">
        <f>((((((((((JX8)+(JX14))+(JX18))+(JX23))+(JX29))+(JX43))+(JX50))+(JX55))+(JX82))+(JX89))+(JX96)</f>
        <v>49828.71</v>
      </c>
      <c r="JY97" s="22">
        <f>((((((((((JY8)+(JY14))+(JY18))+(JY23))+(JY29))+(JY43))+(JY50))+(JY55))+(JY82))+(JY89))+(JY96)</f>
        <v>35000</v>
      </c>
      <c r="JZ97" s="22">
        <f t="shared" si="274"/>
        <v>14828.71</v>
      </c>
      <c r="KA97" s="22">
        <f t="shared" si="275"/>
        <v>56266.19</v>
      </c>
      <c r="KB97" s="22">
        <f t="shared" si="275"/>
        <v>37866.67</v>
      </c>
      <c r="KC97" s="22">
        <f t="shared" si="276"/>
        <v>18399.520000000004</v>
      </c>
      <c r="KD97" s="22">
        <f>((((((((((KD8)+(KD14))+(KD18))+(KD23))+(KD29))+(KD43))+(KD50))+(KD55))+(KD82))+(KD89))+(KD96)</f>
        <v>21028.61</v>
      </c>
      <c r="KE97" s="22">
        <f>((((((((((KE8)+(KE14))+(KE18))+(KE23))+(KE29))+(KE43))+(KE50))+(KE55))+(KE82))+(KE89))+(KE96)</f>
        <v>27985.67</v>
      </c>
      <c r="KF97" s="22">
        <f t="shared" si="277"/>
        <v>-6957.0599999999977</v>
      </c>
      <c r="KG97" s="22">
        <f>((((((((((KG8)+(KG14))+(KG18))+(KG23))+(KG29))+(KG43))+(KG50))+(KG55))+(KG82))+(KG89))+(KG96)</f>
        <v>0</v>
      </c>
      <c r="KH97" s="22">
        <f>((((((((((KH8)+(KH14))+(KH18))+(KH23))+(KH29))+(KH43))+(KH50))+(KH55))+(KH82))+(KH89))+(KH96)</f>
        <v>0</v>
      </c>
      <c r="KI97" s="22">
        <f t="shared" si="278"/>
        <v>0</v>
      </c>
      <c r="KJ97" s="22">
        <f>((((((((((KJ8)+(KJ14))+(KJ18))+(KJ23))+(KJ29))+(KJ43))+(KJ50))+(KJ55))+(KJ82))+(KJ89))+(KJ96)</f>
        <v>0</v>
      </c>
      <c r="KK97" s="22">
        <f>((((((((((KK8)+(KK14))+(KK18))+(KK23))+(KK29))+(KK43))+(KK50))+(KK55))+(KK82))+(KK89))+(KK96)</f>
        <v>0</v>
      </c>
      <c r="KL97" s="22">
        <f t="shared" si="279"/>
        <v>0</v>
      </c>
      <c r="KM97" s="22">
        <f>((((((((((KM8)+(KM14))+(KM18))+(KM23))+(KM29))+(KM43))+(KM50))+(KM55))+(KM82))+(KM89))+(KM96)</f>
        <v>0</v>
      </c>
      <c r="KN97" s="22">
        <f>((((((((((KN8)+(KN14))+(KN18))+(KN23))+(KN29))+(KN43))+(KN50))+(KN55))+(KN82))+(KN89))+(KN96)</f>
        <v>0</v>
      </c>
      <c r="KO97" s="22">
        <f t="shared" si="280"/>
        <v>0</v>
      </c>
      <c r="KP97" s="22">
        <f>((((((((((KP8)+(KP14))+(KP18))+(KP23))+(KP29))+(KP43))+(KP50))+(KP55))+(KP82))+(KP89))+(KP96)</f>
        <v>0</v>
      </c>
      <c r="KQ97" s="22">
        <f>((((((((((KQ8)+(KQ14))+(KQ18))+(KQ23))+(KQ29))+(KQ43))+(KQ50))+(KQ55))+(KQ82))+(KQ89))+(KQ96)</f>
        <v>0</v>
      </c>
      <c r="KR97" s="22">
        <f t="shared" si="281"/>
        <v>0</v>
      </c>
      <c r="KS97" s="22">
        <f t="shared" si="282"/>
        <v>0</v>
      </c>
      <c r="KT97" s="22">
        <f t="shared" si="282"/>
        <v>0</v>
      </c>
      <c r="KU97" s="22">
        <f t="shared" si="283"/>
        <v>0</v>
      </c>
      <c r="KV97" s="22">
        <f t="shared" si="284"/>
        <v>21028.61</v>
      </c>
      <c r="KW97" s="22">
        <f t="shared" si="284"/>
        <v>27985.67</v>
      </c>
      <c r="KX97" s="22">
        <f t="shared" si="285"/>
        <v>-6957.0599999999977</v>
      </c>
      <c r="KY97" s="22">
        <f>((((((((((KY8)+(KY14))+(KY18))+(KY23))+(KY29))+(KY43))+(KY50))+(KY55))+(KY82))+(KY89))+(KY96)</f>
        <v>35599.49</v>
      </c>
      <c r="KZ97" s="22">
        <f>((((((((((KZ8)+(KZ14))+(KZ18))+(KZ23))+(KZ29))+(KZ43))+(KZ50))+(KZ55))+(KZ82))+(KZ89))+(KZ96)</f>
        <v>37023.509999999995</v>
      </c>
      <c r="LA97" s="22">
        <f t="shared" si="286"/>
        <v>-1424.0199999999968</v>
      </c>
      <c r="LB97" s="22">
        <f>((((((((((LB8)+(LB14))+(LB18))+(LB23))+(LB29))+(LB43))+(LB50))+(LB55))+(LB82))+(LB89))+(LB96)</f>
        <v>0</v>
      </c>
      <c r="LC97" s="22">
        <f>((((((((((LC8)+(LC14))+(LC18))+(LC23))+(LC29))+(LC43))+(LC50))+(LC55))+(LC82))+(LC89))+(LC96)</f>
        <v>0</v>
      </c>
      <c r="LD97" s="22">
        <f t="shared" si="287"/>
        <v>0</v>
      </c>
      <c r="LE97" s="22">
        <f t="shared" si="288"/>
        <v>549851.94999999995</v>
      </c>
      <c r="LF97" s="22">
        <f t="shared" si="288"/>
        <v>581436.65</v>
      </c>
      <c r="LG97" s="22">
        <f t="shared" si="289"/>
        <v>-31584.70000000007</v>
      </c>
    </row>
    <row r="98" spans="1:319" x14ac:dyDescent="0.3">
      <c r="A98" s="27" t="s">
        <v>204</v>
      </c>
      <c r="B98" s="22">
        <f>B97</f>
        <v>0</v>
      </c>
      <c r="C98" s="22">
        <f>C97</f>
        <v>0</v>
      </c>
      <c r="D98" s="22">
        <f t="shared" si="158"/>
        <v>0</v>
      </c>
      <c r="E98" s="22">
        <f>E97</f>
        <v>25389.38</v>
      </c>
      <c r="F98" s="22">
        <f>F97</f>
        <v>23281.83</v>
      </c>
      <c r="G98" s="22">
        <f t="shared" si="159"/>
        <v>2107.5499999999993</v>
      </c>
      <c r="H98" s="22">
        <f>H97</f>
        <v>0</v>
      </c>
      <c r="I98" s="22">
        <f>I97</f>
        <v>0</v>
      </c>
      <c r="J98" s="22">
        <f t="shared" si="160"/>
        <v>0</v>
      </c>
      <c r="K98" s="22">
        <f>K97</f>
        <v>13274.56</v>
      </c>
      <c r="L98" s="22">
        <f>L97</f>
        <v>4000</v>
      </c>
      <c r="M98" s="22">
        <f t="shared" si="161"/>
        <v>9274.56</v>
      </c>
      <c r="N98" s="22">
        <f>N97</f>
        <v>6841.64</v>
      </c>
      <c r="O98" s="22">
        <f>O97</f>
        <v>7000</v>
      </c>
      <c r="P98" s="22">
        <f t="shared" si="162"/>
        <v>-158.35999999999967</v>
      </c>
      <c r="Q98" s="22">
        <f>Q97</f>
        <v>-1496.14</v>
      </c>
      <c r="R98" s="22">
        <f>R97</f>
        <v>0</v>
      </c>
      <c r="S98" s="22">
        <f t="shared" si="163"/>
        <v>-1496.14</v>
      </c>
      <c r="T98" s="22">
        <f>T97</f>
        <v>0</v>
      </c>
      <c r="U98" s="22">
        <f>U97</f>
        <v>0</v>
      </c>
      <c r="V98" s="22">
        <f t="shared" si="164"/>
        <v>0</v>
      </c>
      <c r="W98" s="22">
        <f>W97</f>
        <v>862.39</v>
      </c>
      <c r="X98" s="22">
        <f>X97</f>
        <v>500</v>
      </c>
      <c r="Y98" s="22">
        <f t="shared" si="165"/>
        <v>362.39</v>
      </c>
      <c r="Z98" s="22">
        <f>Z97</f>
        <v>30996.04</v>
      </c>
      <c r="AA98" s="22">
        <f>AA97</f>
        <v>4000</v>
      </c>
      <c r="AB98" s="22">
        <f t="shared" si="166"/>
        <v>26996.04</v>
      </c>
      <c r="AC98" s="22">
        <f>AC97</f>
        <v>4908.8</v>
      </c>
      <c r="AD98" s="22">
        <f>AD97</f>
        <v>2500</v>
      </c>
      <c r="AE98" s="22">
        <f t="shared" si="167"/>
        <v>2408.8000000000002</v>
      </c>
      <c r="AF98" s="22">
        <f>AF97</f>
        <v>0</v>
      </c>
      <c r="AG98" s="22">
        <f>AG97</f>
        <v>500</v>
      </c>
      <c r="AH98" s="22">
        <f t="shared" si="168"/>
        <v>-500</v>
      </c>
      <c r="AI98" s="22">
        <f>AI97</f>
        <v>0</v>
      </c>
      <c r="AJ98" s="22">
        <f>AJ97</f>
        <v>2500</v>
      </c>
      <c r="AK98" s="22">
        <f t="shared" si="169"/>
        <v>-2500</v>
      </c>
      <c r="AL98" s="22">
        <f t="shared" si="170"/>
        <v>55387.290000000008</v>
      </c>
      <c r="AM98" s="22">
        <f t="shared" si="170"/>
        <v>21000</v>
      </c>
      <c r="AN98" s="22">
        <f t="shared" si="171"/>
        <v>34387.290000000008</v>
      </c>
      <c r="AO98" s="22">
        <f>AO97</f>
        <v>0</v>
      </c>
      <c r="AP98" s="22">
        <f>AP97</f>
        <v>0</v>
      </c>
      <c r="AQ98" s="22">
        <f t="shared" si="172"/>
        <v>0</v>
      </c>
      <c r="AR98" s="22">
        <f>AR97</f>
        <v>0</v>
      </c>
      <c r="AS98" s="22">
        <f>AS97</f>
        <v>1666.67</v>
      </c>
      <c r="AT98" s="22">
        <f t="shared" si="173"/>
        <v>-1666.67</v>
      </c>
      <c r="AU98" s="22">
        <f>AU97</f>
        <v>8718.5300000000007</v>
      </c>
      <c r="AV98" s="22">
        <f>AV97</f>
        <v>8333.33</v>
      </c>
      <c r="AW98" s="22">
        <f t="shared" si="174"/>
        <v>385.20000000000073</v>
      </c>
      <c r="AX98" s="22">
        <f>AX97</f>
        <v>48462.94</v>
      </c>
      <c r="AY98" s="22">
        <f>AY97</f>
        <v>62288.56</v>
      </c>
      <c r="AZ98" s="22">
        <f t="shared" si="175"/>
        <v>-13825.619999999995</v>
      </c>
      <c r="BA98" s="22">
        <f>BA97</f>
        <v>0</v>
      </c>
      <c r="BB98" s="22">
        <f>BB97</f>
        <v>0</v>
      </c>
      <c r="BC98" s="22">
        <f t="shared" si="176"/>
        <v>0</v>
      </c>
      <c r="BD98" s="22">
        <f>BD97</f>
        <v>0</v>
      </c>
      <c r="BE98" s="22">
        <f>BE97</f>
        <v>0</v>
      </c>
      <c r="BF98" s="22">
        <f t="shared" si="177"/>
        <v>0</v>
      </c>
      <c r="BG98" s="22">
        <f t="shared" si="178"/>
        <v>0</v>
      </c>
      <c r="BH98" s="22">
        <f t="shared" si="178"/>
        <v>0</v>
      </c>
      <c r="BI98" s="22">
        <f t="shared" si="179"/>
        <v>0</v>
      </c>
      <c r="BJ98" s="22">
        <f>BJ97</f>
        <v>0</v>
      </c>
      <c r="BK98" s="22">
        <f>BK97</f>
        <v>0</v>
      </c>
      <c r="BL98" s="22">
        <f t="shared" si="180"/>
        <v>0</v>
      </c>
      <c r="BM98" s="22">
        <f>BM97</f>
        <v>0</v>
      </c>
      <c r="BN98" s="22">
        <f>BN97</f>
        <v>0</v>
      </c>
      <c r="BO98" s="22">
        <f t="shared" si="181"/>
        <v>0</v>
      </c>
      <c r="BP98" s="22">
        <f>BP97</f>
        <v>0</v>
      </c>
      <c r="BQ98" s="22">
        <f>BQ97</f>
        <v>0</v>
      </c>
      <c r="BR98" s="22">
        <f t="shared" si="182"/>
        <v>0</v>
      </c>
      <c r="BS98" s="22">
        <f>BS97</f>
        <v>6609.35</v>
      </c>
      <c r="BT98" s="22">
        <f>BT97</f>
        <v>10416.67</v>
      </c>
      <c r="BU98" s="22">
        <f t="shared" si="183"/>
        <v>-3807.3199999999997</v>
      </c>
      <c r="BV98" s="22">
        <f>BV97</f>
        <v>1684.86</v>
      </c>
      <c r="BW98" s="22">
        <f>BW97</f>
        <v>2083.33</v>
      </c>
      <c r="BX98" s="22">
        <f t="shared" si="184"/>
        <v>-398.47</v>
      </c>
      <c r="BY98" s="22">
        <f>BY97</f>
        <v>10307.01</v>
      </c>
      <c r="BZ98" s="22">
        <f>BZ97</f>
        <v>8125</v>
      </c>
      <c r="CA98" s="22">
        <f t="shared" si="185"/>
        <v>2182.0100000000002</v>
      </c>
      <c r="CB98" s="22">
        <f t="shared" si="186"/>
        <v>18601.22</v>
      </c>
      <c r="CC98" s="22">
        <f t="shared" si="186"/>
        <v>20625</v>
      </c>
      <c r="CD98" s="22">
        <f t="shared" si="187"/>
        <v>-2023.7799999999988</v>
      </c>
      <c r="CE98" s="22">
        <f>CE97</f>
        <v>0</v>
      </c>
      <c r="CF98" s="22">
        <f>CF97</f>
        <v>6250</v>
      </c>
      <c r="CG98" s="22">
        <f t="shared" si="188"/>
        <v>-6250</v>
      </c>
      <c r="CH98" s="22">
        <f>CH97</f>
        <v>0</v>
      </c>
      <c r="CI98" s="22">
        <f>CI97</f>
        <v>0</v>
      </c>
      <c r="CJ98" s="22">
        <f t="shared" si="189"/>
        <v>0</v>
      </c>
      <c r="CK98" s="22">
        <f>CK97</f>
        <v>0</v>
      </c>
      <c r="CL98" s="22">
        <f>CL97</f>
        <v>0</v>
      </c>
      <c r="CM98" s="22">
        <f t="shared" si="190"/>
        <v>0</v>
      </c>
      <c r="CN98" s="22">
        <f t="shared" si="191"/>
        <v>0</v>
      </c>
      <c r="CO98" s="22">
        <f t="shared" si="191"/>
        <v>0</v>
      </c>
      <c r="CP98" s="22">
        <f t="shared" si="192"/>
        <v>0</v>
      </c>
      <c r="CQ98" s="22">
        <f>CQ97</f>
        <v>0</v>
      </c>
      <c r="CR98" s="22">
        <f>CR97</f>
        <v>0</v>
      </c>
      <c r="CS98" s="22">
        <f t="shared" si="193"/>
        <v>0</v>
      </c>
      <c r="CT98" s="22">
        <f>CT97</f>
        <v>0</v>
      </c>
      <c r="CU98" s="22">
        <f>CU97</f>
        <v>0</v>
      </c>
      <c r="CV98" s="22">
        <f t="shared" si="194"/>
        <v>0</v>
      </c>
      <c r="CW98" s="22">
        <f>CW97</f>
        <v>0</v>
      </c>
      <c r="CX98" s="22">
        <f>CX97</f>
        <v>0</v>
      </c>
      <c r="CY98" s="22">
        <f t="shared" si="195"/>
        <v>0</v>
      </c>
      <c r="CZ98" s="22">
        <f t="shared" si="196"/>
        <v>0</v>
      </c>
      <c r="DA98" s="22">
        <f t="shared" si="196"/>
        <v>0</v>
      </c>
      <c r="DB98" s="22">
        <f t="shared" si="197"/>
        <v>0</v>
      </c>
      <c r="DC98" s="22">
        <f t="shared" si="198"/>
        <v>75782.69</v>
      </c>
      <c r="DD98" s="22">
        <f t="shared" si="198"/>
        <v>99163.56</v>
      </c>
      <c r="DE98" s="22">
        <f t="shared" si="199"/>
        <v>-23380.869999999995</v>
      </c>
      <c r="DF98" s="22">
        <f>DF97</f>
        <v>0</v>
      </c>
      <c r="DG98" s="22">
        <f>DG97</f>
        <v>0</v>
      </c>
      <c r="DH98" s="22">
        <f t="shared" si="200"/>
        <v>0</v>
      </c>
      <c r="DI98" s="22">
        <f>DI97</f>
        <v>6565.52</v>
      </c>
      <c r="DJ98" s="22">
        <f>DJ97</f>
        <v>12000</v>
      </c>
      <c r="DK98" s="22">
        <f t="shared" si="201"/>
        <v>-5434.48</v>
      </c>
      <c r="DL98" s="22">
        <f t="shared" si="202"/>
        <v>6565.52</v>
      </c>
      <c r="DM98" s="22">
        <f t="shared" si="202"/>
        <v>12000</v>
      </c>
      <c r="DN98" s="22">
        <f t="shared" si="203"/>
        <v>-5434.48</v>
      </c>
      <c r="DO98" s="22">
        <f>DO97</f>
        <v>0</v>
      </c>
      <c r="DP98" s="22">
        <f>DP97</f>
        <v>0</v>
      </c>
      <c r="DQ98" s="22">
        <f t="shared" si="204"/>
        <v>0</v>
      </c>
      <c r="DR98" s="22">
        <f>DR97</f>
        <v>1875</v>
      </c>
      <c r="DS98" s="22">
        <f>DS97</f>
        <v>0</v>
      </c>
      <c r="DT98" s="22">
        <f t="shared" si="205"/>
        <v>1875</v>
      </c>
      <c r="DU98" s="22">
        <f t="shared" si="206"/>
        <v>1875</v>
      </c>
      <c r="DV98" s="22">
        <f t="shared" si="206"/>
        <v>0</v>
      </c>
      <c r="DW98" s="22">
        <f t="shared" si="207"/>
        <v>1875</v>
      </c>
      <c r="DX98" s="22">
        <f t="shared" si="208"/>
        <v>164999.88</v>
      </c>
      <c r="DY98" s="22">
        <f t="shared" si="208"/>
        <v>155445.39000000001</v>
      </c>
      <c r="DZ98" s="22">
        <f t="shared" si="209"/>
        <v>9554.4899999999907</v>
      </c>
      <c r="EA98" s="22">
        <f>EA97</f>
        <v>62</v>
      </c>
      <c r="EB98" s="22">
        <f>EB97</f>
        <v>0</v>
      </c>
      <c r="EC98" s="22">
        <f t="shared" si="210"/>
        <v>62</v>
      </c>
      <c r="ED98" s="22">
        <f>ED97</f>
        <v>0</v>
      </c>
      <c r="EE98" s="22">
        <f>EE97</f>
        <v>0</v>
      </c>
      <c r="EF98" s="22">
        <f t="shared" si="211"/>
        <v>0</v>
      </c>
      <c r="EG98" s="22">
        <f>EG97</f>
        <v>13020.81</v>
      </c>
      <c r="EH98" s="22">
        <f>EH97</f>
        <v>27774.22</v>
      </c>
      <c r="EI98" s="22">
        <f t="shared" si="212"/>
        <v>-14753.410000000002</v>
      </c>
      <c r="EJ98" s="22">
        <f>EJ97</f>
        <v>0</v>
      </c>
      <c r="EK98" s="22">
        <f>EK97</f>
        <v>0</v>
      </c>
      <c r="EL98" s="22">
        <f t="shared" si="213"/>
        <v>0</v>
      </c>
      <c r="EM98" s="22">
        <f t="shared" si="214"/>
        <v>13020.81</v>
      </c>
      <c r="EN98" s="22">
        <f t="shared" si="214"/>
        <v>27774.22</v>
      </c>
      <c r="EO98" s="22">
        <f t="shared" si="215"/>
        <v>-14753.410000000002</v>
      </c>
      <c r="EP98" s="22">
        <f>EP97</f>
        <v>40000</v>
      </c>
      <c r="EQ98" s="22">
        <f>EQ97</f>
        <v>28333.33</v>
      </c>
      <c r="ER98" s="22">
        <f t="shared" si="216"/>
        <v>11666.669999999998</v>
      </c>
      <c r="ES98" s="22">
        <f>ES97</f>
        <v>0</v>
      </c>
      <c r="ET98" s="22">
        <f>ET97</f>
        <v>0</v>
      </c>
      <c r="EU98" s="22">
        <f t="shared" si="217"/>
        <v>0</v>
      </c>
      <c r="EV98" s="22">
        <f>EV97</f>
        <v>14237.15</v>
      </c>
      <c r="EW98" s="22">
        <f>EW97</f>
        <v>7750</v>
      </c>
      <c r="EX98" s="22">
        <f t="shared" si="218"/>
        <v>6487.15</v>
      </c>
      <c r="EY98" s="22">
        <f>EY97</f>
        <v>0</v>
      </c>
      <c r="EZ98" s="22">
        <f>EZ97</f>
        <v>0</v>
      </c>
      <c r="FA98" s="22">
        <f t="shared" si="219"/>
        <v>0</v>
      </c>
      <c r="FB98" s="22">
        <f t="shared" si="220"/>
        <v>14237.15</v>
      </c>
      <c r="FC98" s="22">
        <f t="shared" si="220"/>
        <v>7750</v>
      </c>
      <c r="FD98" s="22">
        <f t="shared" si="221"/>
        <v>6487.15</v>
      </c>
      <c r="FE98" s="22">
        <f>FE97</f>
        <v>0</v>
      </c>
      <c r="FF98" s="22">
        <f>FF97</f>
        <v>0</v>
      </c>
      <c r="FG98" s="22">
        <f t="shared" si="222"/>
        <v>0</v>
      </c>
      <c r="FH98" s="22">
        <f>FH97</f>
        <v>10252.540000000001</v>
      </c>
      <c r="FI98" s="22">
        <f>FI97</f>
        <v>13666.67</v>
      </c>
      <c r="FJ98" s="22">
        <f t="shared" si="223"/>
        <v>-3414.1299999999992</v>
      </c>
      <c r="FK98" s="22">
        <f>FK97</f>
        <v>0</v>
      </c>
      <c r="FL98" s="22">
        <f>FL97</f>
        <v>0</v>
      </c>
      <c r="FM98" s="22">
        <f t="shared" si="224"/>
        <v>0</v>
      </c>
      <c r="FN98" s="22">
        <f t="shared" si="225"/>
        <v>10252.540000000001</v>
      </c>
      <c r="FO98" s="22">
        <f t="shared" si="225"/>
        <v>13666.67</v>
      </c>
      <c r="FP98" s="22">
        <f t="shared" si="226"/>
        <v>-3414.1299999999992</v>
      </c>
      <c r="FQ98" s="22">
        <f>FQ97</f>
        <v>0</v>
      </c>
      <c r="FR98" s="22">
        <f>FR97</f>
        <v>0</v>
      </c>
      <c r="FS98" s="22">
        <f t="shared" si="227"/>
        <v>0</v>
      </c>
      <c r="FT98" s="22">
        <f>FT97</f>
        <v>7372.85</v>
      </c>
      <c r="FU98" s="22">
        <f>FU97</f>
        <v>8188.38</v>
      </c>
      <c r="FV98" s="22">
        <f t="shared" si="228"/>
        <v>-815.52999999999975</v>
      </c>
      <c r="FW98" s="22">
        <f>FW97</f>
        <v>0</v>
      </c>
      <c r="FX98" s="22">
        <f>FX97</f>
        <v>0</v>
      </c>
      <c r="FY98" s="22">
        <f t="shared" si="229"/>
        <v>0</v>
      </c>
      <c r="FZ98" s="22">
        <f t="shared" si="230"/>
        <v>7372.85</v>
      </c>
      <c r="GA98" s="22">
        <f t="shared" si="230"/>
        <v>8188.38</v>
      </c>
      <c r="GB98" s="22">
        <f t="shared" si="231"/>
        <v>-815.52999999999975</v>
      </c>
      <c r="GC98" s="22">
        <f>GC97</f>
        <v>0</v>
      </c>
      <c r="GD98" s="22">
        <f>GD97</f>
        <v>0</v>
      </c>
      <c r="GE98" s="22">
        <f t="shared" si="232"/>
        <v>0</v>
      </c>
      <c r="GF98" s="22">
        <f>GF97</f>
        <v>0</v>
      </c>
      <c r="GG98" s="22">
        <f>GG97</f>
        <v>0</v>
      </c>
      <c r="GH98" s="22">
        <f t="shared" si="233"/>
        <v>0</v>
      </c>
      <c r="GI98" s="22">
        <f>GI97</f>
        <v>12925</v>
      </c>
      <c r="GJ98" s="22">
        <f>GJ97</f>
        <v>13854.17</v>
      </c>
      <c r="GK98" s="22">
        <f t="shared" si="234"/>
        <v>-929.17000000000007</v>
      </c>
      <c r="GL98" s="22">
        <f>GL97</f>
        <v>0</v>
      </c>
      <c r="GM98" s="22">
        <f>GM97</f>
        <v>0</v>
      </c>
      <c r="GN98" s="22">
        <f t="shared" si="235"/>
        <v>0</v>
      </c>
      <c r="GO98" s="22">
        <f t="shared" si="236"/>
        <v>12925</v>
      </c>
      <c r="GP98" s="22">
        <f t="shared" si="236"/>
        <v>13854.17</v>
      </c>
      <c r="GQ98" s="22">
        <f t="shared" si="237"/>
        <v>-929.17000000000007</v>
      </c>
      <c r="GR98" s="22">
        <f>GR97</f>
        <v>0</v>
      </c>
      <c r="GS98" s="22">
        <f>GS97</f>
        <v>0</v>
      </c>
      <c r="GT98" s="22">
        <f t="shared" si="238"/>
        <v>0</v>
      </c>
      <c r="GU98" s="22">
        <f>GU97</f>
        <v>2000</v>
      </c>
      <c r="GV98" s="22">
        <f>GV97</f>
        <v>900</v>
      </c>
      <c r="GW98" s="22">
        <f t="shared" si="239"/>
        <v>1100</v>
      </c>
      <c r="GX98" s="22">
        <f t="shared" si="240"/>
        <v>99870.35</v>
      </c>
      <c r="GY98" s="22">
        <f t="shared" si="240"/>
        <v>100466.77</v>
      </c>
      <c r="GZ98" s="22">
        <f t="shared" si="241"/>
        <v>-596.41999999999825</v>
      </c>
      <c r="HA98" s="22">
        <f>HA97</f>
        <v>0</v>
      </c>
      <c r="HB98" s="22">
        <f>HB97</f>
        <v>0</v>
      </c>
      <c r="HC98" s="22">
        <f t="shared" si="242"/>
        <v>0</v>
      </c>
      <c r="HD98" s="22">
        <f>HD97</f>
        <v>0</v>
      </c>
      <c r="HE98" s="22">
        <f>HE97</f>
        <v>0</v>
      </c>
      <c r="HF98" s="22">
        <f t="shared" si="243"/>
        <v>0</v>
      </c>
      <c r="HG98" s="22">
        <f>HG97</f>
        <v>6442.13</v>
      </c>
      <c r="HH98" s="22">
        <f>HH97</f>
        <v>6442.13</v>
      </c>
      <c r="HI98" s="22">
        <f t="shared" si="244"/>
        <v>0</v>
      </c>
      <c r="HJ98" s="22">
        <f>HJ97</f>
        <v>0</v>
      </c>
      <c r="HK98" s="22">
        <f>HK97</f>
        <v>0</v>
      </c>
      <c r="HL98" s="22">
        <f t="shared" si="245"/>
        <v>0</v>
      </c>
      <c r="HM98" s="22">
        <f t="shared" si="246"/>
        <v>6442.13</v>
      </c>
      <c r="HN98" s="22">
        <f t="shared" si="246"/>
        <v>6442.13</v>
      </c>
      <c r="HO98" s="22">
        <f t="shared" si="247"/>
        <v>0</v>
      </c>
      <c r="HP98" s="22">
        <f>HP97</f>
        <v>4011.26</v>
      </c>
      <c r="HQ98" s="22">
        <f>HQ97</f>
        <v>5666.67</v>
      </c>
      <c r="HR98" s="22">
        <f t="shared" si="248"/>
        <v>-1655.4099999999999</v>
      </c>
      <c r="HS98" s="22">
        <f>HS97</f>
        <v>0</v>
      </c>
      <c r="HT98" s="22">
        <f>HT97</f>
        <v>0</v>
      </c>
      <c r="HU98" s="22">
        <f t="shared" si="249"/>
        <v>0</v>
      </c>
      <c r="HV98" s="22">
        <f>HV97</f>
        <v>0</v>
      </c>
      <c r="HW98" s="22">
        <f>HW97</f>
        <v>0</v>
      </c>
      <c r="HX98" s="22">
        <f t="shared" si="250"/>
        <v>0</v>
      </c>
      <c r="HY98" s="22">
        <f>HY97</f>
        <v>0</v>
      </c>
      <c r="HZ98" s="22">
        <f>HZ97</f>
        <v>0</v>
      </c>
      <c r="IA98" s="22">
        <f t="shared" si="251"/>
        <v>0</v>
      </c>
      <c r="IB98" s="22">
        <f t="shared" si="252"/>
        <v>0</v>
      </c>
      <c r="IC98" s="22">
        <f t="shared" si="252"/>
        <v>0</v>
      </c>
      <c r="ID98" s="22">
        <f t="shared" si="253"/>
        <v>0</v>
      </c>
      <c r="IE98" s="22">
        <f t="shared" si="254"/>
        <v>10453.39</v>
      </c>
      <c r="IF98" s="22">
        <f t="shared" si="254"/>
        <v>12108.8</v>
      </c>
      <c r="IG98" s="22">
        <f t="shared" si="255"/>
        <v>-1655.4099999999999</v>
      </c>
      <c r="IH98" s="22">
        <f>IH97</f>
        <v>17408.580000000002</v>
      </c>
      <c r="II98" s="22">
        <f>II97</f>
        <v>36116.21</v>
      </c>
      <c r="IJ98" s="22">
        <f t="shared" si="256"/>
        <v>-18707.629999999997</v>
      </c>
      <c r="IK98" s="22">
        <f>IK97</f>
        <v>0</v>
      </c>
      <c r="IL98" s="22">
        <f>IL97</f>
        <v>0</v>
      </c>
      <c r="IM98" s="22">
        <f t="shared" si="257"/>
        <v>0</v>
      </c>
      <c r="IN98" s="22">
        <f>IN97</f>
        <v>0</v>
      </c>
      <c r="IO98" s="22">
        <f>IO97</f>
        <v>0</v>
      </c>
      <c r="IP98" s="22">
        <f t="shared" si="258"/>
        <v>0</v>
      </c>
      <c r="IQ98" s="22">
        <f t="shared" si="259"/>
        <v>0</v>
      </c>
      <c r="IR98" s="22">
        <f t="shared" si="259"/>
        <v>0</v>
      </c>
      <c r="IS98" s="22">
        <f t="shared" si="260"/>
        <v>0</v>
      </c>
      <c r="IT98" s="22">
        <f t="shared" si="261"/>
        <v>27861.97</v>
      </c>
      <c r="IU98" s="22">
        <f t="shared" si="261"/>
        <v>48225.009999999995</v>
      </c>
      <c r="IV98" s="22">
        <f t="shared" si="262"/>
        <v>-20363.039999999994</v>
      </c>
      <c r="IW98" s="22">
        <f>IW97</f>
        <v>13532.96</v>
      </c>
      <c r="IX98" s="22">
        <f>IX97</f>
        <v>13999.34</v>
      </c>
      <c r="IY98" s="22">
        <f t="shared" si="263"/>
        <v>-466.38000000000102</v>
      </c>
      <c r="IZ98" s="22">
        <f>IZ97</f>
        <v>0</v>
      </c>
      <c r="JA98" s="22">
        <f>JA97</f>
        <v>0</v>
      </c>
      <c r="JB98" s="22">
        <f t="shared" si="264"/>
        <v>0</v>
      </c>
      <c r="JC98" s="22">
        <f>JC97</f>
        <v>2000</v>
      </c>
      <c r="JD98" s="22">
        <f>JD97</f>
        <v>0</v>
      </c>
      <c r="JE98" s="22">
        <f t="shared" si="265"/>
        <v>2000</v>
      </c>
      <c r="JF98" s="22">
        <f t="shared" si="266"/>
        <v>15532.96</v>
      </c>
      <c r="JG98" s="22">
        <f t="shared" si="266"/>
        <v>13999.34</v>
      </c>
      <c r="JH98" s="22">
        <f t="shared" si="267"/>
        <v>1533.619999999999</v>
      </c>
      <c r="JI98" s="22">
        <f>JI97</f>
        <v>0</v>
      </c>
      <c r="JJ98" s="22">
        <f>JJ97</f>
        <v>0</v>
      </c>
      <c r="JK98" s="22">
        <f t="shared" si="268"/>
        <v>0</v>
      </c>
      <c r="JL98" s="22">
        <f>JL97</f>
        <v>0</v>
      </c>
      <c r="JM98" s="22">
        <f>JM97</f>
        <v>160424.29</v>
      </c>
      <c r="JN98" s="22">
        <f t="shared" si="269"/>
        <v>-160424.29</v>
      </c>
      <c r="JO98" s="22">
        <f>JO97</f>
        <v>128692.5</v>
      </c>
      <c r="JP98" s="22">
        <f>JP97</f>
        <v>0</v>
      </c>
      <c r="JQ98" s="22">
        <f t="shared" si="270"/>
        <v>128692.5</v>
      </c>
      <c r="JR98" s="22">
        <f t="shared" si="271"/>
        <v>128692.5</v>
      </c>
      <c r="JS98" s="22">
        <f t="shared" si="271"/>
        <v>160424.29</v>
      </c>
      <c r="JT98" s="22">
        <f t="shared" si="272"/>
        <v>-31731.790000000008</v>
      </c>
      <c r="JU98" s="22">
        <f>JU97</f>
        <v>6437.48</v>
      </c>
      <c r="JV98" s="22">
        <f>JV97</f>
        <v>2866.67</v>
      </c>
      <c r="JW98" s="22">
        <f t="shared" si="273"/>
        <v>3570.8099999999995</v>
      </c>
      <c r="JX98" s="22">
        <f>JX97</f>
        <v>49828.71</v>
      </c>
      <c r="JY98" s="22">
        <f>JY97</f>
        <v>35000</v>
      </c>
      <c r="JZ98" s="22">
        <f t="shared" si="274"/>
        <v>14828.71</v>
      </c>
      <c r="KA98" s="22">
        <f t="shared" si="275"/>
        <v>56266.19</v>
      </c>
      <c r="KB98" s="22">
        <f t="shared" si="275"/>
        <v>37866.67</v>
      </c>
      <c r="KC98" s="22">
        <f t="shared" si="276"/>
        <v>18399.520000000004</v>
      </c>
      <c r="KD98" s="22">
        <f>KD97</f>
        <v>21028.61</v>
      </c>
      <c r="KE98" s="22">
        <f>KE97</f>
        <v>27985.67</v>
      </c>
      <c r="KF98" s="22">
        <f t="shared" si="277"/>
        <v>-6957.0599999999977</v>
      </c>
      <c r="KG98" s="22">
        <f>KG97</f>
        <v>0</v>
      </c>
      <c r="KH98" s="22">
        <f>KH97</f>
        <v>0</v>
      </c>
      <c r="KI98" s="22">
        <f t="shared" si="278"/>
        <v>0</v>
      </c>
      <c r="KJ98" s="22">
        <f>KJ97</f>
        <v>0</v>
      </c>
      <c r="KK98" s="22">
        <f>KK97</f>
        <v>0</v>
      </c>
      <c r="KL98" s="22">
        <f t="shared" si="279"/>
        <v>0</v>
      </c>
      <c r="KM98" s="22">
        <f>KM97</f>
        <v>0</v>
      </c>
      <c r="KN98" s="22">
        <f>KN97</f>
        <v>0</v>
      </c>
      <c r="KO98" s="22">
        <f t="shared" si="280"/>
        <v>0</v>
      </c>
      <c r="KP98" s="22">
        <f>KP97</f>
        <v>0</v>
      </c>
      <c r="KQ98" s="22">
        <f>KQ97</f>
        <v>0</v>
      </c>
      <c r="KR98" s="22">
        <f t="shared" si="281"/>
        <v>0</v>
      </c>
      <c r="KS98" s="22">
        <f t="shared" si="282"/>
        <v>0</v>
      </c>
      <c r="KT98" s="22">
        <f t="shared" si="282"/>
        <v>0</v>
      </c>
      <c r="KU98" s="22">
        <f t="shared" si="283"/>
        <v>0</v>
      </c>
      <c r="KV98" s="22">
        <f t="shared" si="284"/>
        <v>21028.61</v>
      </c>
      <c r="KW98" s="22">
        <f t="shared" si="284"/>
        <v>27985.67</v>
      </c>
      <c r="KX98" s="22">
        <f t="shared" si="285"/>
        <v>-6957.0599999999977</v>
      </c>
      <c r="KY98" s="22">
        <f>KY97</f>
        <v>35599.49</v>
      </c>
      <c r="KZ98" s="22">
        <f>KZ97</f>
        <v>37023.509999999995</v>
      </c>
      <c r="LA98" s="22">
        <f t="shared" si="286"/>
        <v>-1424.0199999999968</v>
      </c>
      <c r="LB98" s="22">
        <f>LB97</f>
        <v>0</v>
      </c>
      <c r="LC98" s="22">
        <f>LC97</f>
        <v>0</v>
      </c>
      <c r="LD98" s="22">
        <f t="shared" si="287"/>
        <v>0</v>
      </c>
      <c r="LE98" s="22">
        <f t="shared" si="288"/>
        <v>549851.94999999995</v>
      </c>
      <c r="LF98" s="22">
        <f t="shared" si="288"/>
        <v>581436.65</v>
      </c>
      <c r="LG98" s="22">
        <f t="shared" si="289"/>
        <v>-31584.70000000007</v>
      </c>
    </row>
    <row r="99" spans="1:319" x14ac:dyDescent="0.3">
      <c r="A99" s="27" t="s">
        <v>205</v>
      </c>
      <c r="B99" s="22">
        <f>(B98)-(0)</f>
        <v>0</v>
      </c>
      <c r="C99" s="22">
        <f>(C98)-(0)</f>
        <v>0</v>
      </c>
      <c r="D99" s="22">
        <f t="shared" si="158"/>
        <v>0</v>
      </c>
      <c r="E99" s="22">
        <f>(E98)-(0)</f>
        <v>25389.38</v>
      </c>
      <c r="F99" s="22">
        <f>(F98)-(0)</f>
        <v>23281.83</v>
      </c>
      <c r="G99" s="22">
        <f t="shared" si="159"/>
        <v>2107.5499999999993</v>
      </c>
      <c r="H99" s="22">
        <f>(H98)-(0)</f>
        <v>0</v>
      </c>
      <c r="I99" s="22">
        <f>(I98)-(0)</f>
        <v>0</v>
      </c>
      <c r="J99" s="22">
        <f t="shared" si="160"/>
        <v>0</v>
      </c>
      <c r="K99" s="22">
        <f>(K98)-(0)</f>
        <v>13274.56</v>
      </c>
      <c r="L99" s="22">
        <f>(L98)-(0)</f>
        <v>4000</v>
      </c>
      <c r="M99" s="22">
        <f t="shared" si="161"/>
        <v>9274.56</v>
      </c>
      <c r="N99" s="22">
        <f>(N98)-(0)</f>
        <v>6841.64</v>
      </c>
      <c r="O99" s="22">
        <f>(O98)-(0)</f>
        <v>7000</v>
      </c>
      <c r="P99" s="22">
        <f t="shared" si="162"/>
        <v>-158.35999999999967</v>
      </c>
      <c r="Q99" s="22">
        <f>(Q98)-(0)</f>
        <v>-1496.14</v>
      </c>
      <c r="R99" s="22">
        <f>(R98)-(0)</f>
        <v>0</v>
      </c>
      <c r="S99" s="22">
        <f t="shared" si="163"/>
        <v>-1496.14</v>
      </c>
      <c r="T99" s="22">
        <f>(T98)-(0)</f>
        <v>0</v>
      </c>
      <c r="U99" s="22">
        <f>(U98)-(0)</f>
        <v>0</v>
      </c>
      <c r="V99" s="22">
        <f t="shared" si="164"/>
        <v>0</v>
      </c>
      <c r="W99" s="22">
        <f>(W98)-(0)</f>
        <v>862.39</v>
      </c>
      <c r="X99" s="22">
        <f>(X98)-(0)</f>
        <v>500</v>
      </c>
      <c r="Y99" s="22">
        <f t="shared" si="165"/>
        <v>362.39</v>
      </c>
      <c r="Z99" s="22">
        <f>(Z98)-(0)</f>
        <v>30996.04</v>
      </c>
      <c r="AA99" s="22">
        <f>(AA98)-(0)</f>
        <v>4000</v>
      </c>
      <c r="AB99" s="22">
        <f t="shared" si="166"/>
        <v>26996.04</v>
      </c>
      <c r="AC99" s="22">
        <f>(AC98)-(0)</f>
        <v>4908.8</v>
      </c>
      <c r="AD99" s="22">
        <f>(AD98)-(0)</f>
        <v>2500</v>
      </c>
      <c r="AE99" s="22">
        <f t="shared" si="167"/>
        <v>2408.8000000000002</v>
      </c>
      <c r="AF99" s="22">
        <f>(AF98)-(0)</f>
        <v>0</v>
      </c>
      <c r="AG99" s="22">
        <f>(AG98)-(0)</f>
        <v>500</v>
      </c>
      <c r="AH99" s="22">
        <f t="shared" si="168"/>
        <v>-500</v>
      </c>
      <c r="AI99" s="22">
        <f>(AI98)-(0)</f>
        <v>0</v>
      </c>
      <c r="AJ99" s="22">
        <f>(AJ98)-(0)</f>
        <v>2500</v>
      </c>
      <c r="AK99" s="22">
        <f t="shared" si="169"/>
        <v>-2500</v>
      </c>
      <c r="AL99" s="22">
        <f t="shared" si="170"/>
        <v>55387.290000000008</v>
      </c>
      <c r="AM99" s="22">
        <f t="shared" si="170"/>
        <v>21000</v>
      </c>
      <c r="AN99" s="22">
        <f t="shared" si="171"/>
        <v>34387.290000000008</v>
      </c>
      <c r="AO99" s="22">
        <f>(AO98)-(0)</f>
        <v>0</v>
      </c>
      <c r="AP99" s="22">
        <f>(AP98)-(0)</f>
        <v>0</v>
      </c>
      <c r="AQ99" s="22">
        <f t="shared" si="172"/>
        <v>0</v>
      </c>
      <c r="AR99" s="22">
        <f>(AR98)-(0)</f>
        <v>0</v>
      </c>
      <c r="AS99" s="22">
        <f>(AS98)-(0)</f>
        <v>1666.67</v>
      </c>
      <c r="AT99" s="22">
        <f t="shared" si="173"/>
        <v>-1666.67</v>
      </c>
      <c r="AU99" s="22">
        <f>(AU98)-(0)</f>
        <v>8718.5300000000007</v>
      </c>
      <c r="AV99" s="22">
        <f>(AV98)-(0)</f>
        <v>8333.33</v>
      </c>
      <c r="AW99" s="22">
        <f t="shared" si="174"/>
        <v>385.20000000000073</v>
      </c>
      <c r="AX99" s="22">
        <f>(AX98)-(0)</f>
        <v>48462.94</v>
      </c>
      <c r="AY99" s="22">
        <f>(AY98)-(0)</f>
        <v>62288.56</v>
      </c>
      <c r="AZ99" s="22">
        <f t="shared" si="175"/>
        <v>-13825.619999999995</v>
      </c>
      <c r="BA99" s="22">
        <f>(BA98)-(0)</f>
        <v>0</v>
      </c>
      <c r="BB99" s="22">
        <f>(BB98)-(0)</f>
        <v>0</v>
      </c>
      <c r="BC99" s="22">
        <f t="shared" si="176"/>
        <v>0</v>
      </c>
      <c r="BD99" s="22">
        <f>(BD98)-(0)</f>
        <v>0</v>
      </c>
      <c r="BE99" s="22">
        <f>(BE98)-(0)</f>
        <v>0</v>
      </c>
      <c r="BF99" s="22">
        <f t="shared" si="177"/>
        <v>0</v>
      </c>
      <c r="BG99" s="22">
        <f t="shared" si="178"/>
        <v>0</v>
      </c>
      <c r="BH99" s="22">
        <f t="shared" si="178"/>
        <v>0</v>
      </c>
      <c r="BI99" s="22">
        <f t="shared" si="179"/>
        <v>0</v>
      </c>
      <c r="BJ99" s="22">
        <f>(BJ98)-(0)</f>
        <v>0</v>
      </c>
      <c r="BK99" s="22">
        <f>(BK98)-(0)</f>
        <v>0</v>
      </c>
      <c r="BL99" s="22">
        <f t="shared" si="180"/>
        <v>0</v>
      </c>
      <c r="BM99" s="22">
        <f>(BM98)-(0)</f>
        <v>0</v>
      </c>
      <c r="BN99" s="22">
        <f>(BN98)-(0)</f>
        <v>0</v>
      </c>
      <c r="BO99" s="22">
        <f t="shared" si="181"/>
        <v>0</v>
      </c>
      <c r="BP99" s="22">
        <f>(BP98)-(0)</f>
        <v>0</v>
      </c>
      <c r="BQ99" s="22">
        <f>(BQ98)-(0)</f>
        <v>0</v>
      </c>
      <c r="BR99" s="22">
        <f t="shared" si="182"/>
        <v>0</v>
      </c>
      <c r="BS99" s="22">
        <f>(BS98)-(0)</f>
        <v>6609.35</v>
      </c>
      <c r="BT99" s="22">
        <f>(BT98)-(0)</f>
        <v>10416.67</v>
      </c>
      <c r="BU99" s="22">
        <f t="shared" si="183"/>
        <v>-3807.3199999999997</v>
      </c>
      <c r="BV99" s="22">
        <f>(BV98)-(0)</f>
        <v>1684.86</v>
      </c>
      <c r="BW99" s="22">
        <f>(BW98)-(0)</f>
        <v>2083.33</v>
      </c>
      <c r="BX99" s="22">
        <f t="shared" si="184"/>
        <v>-398.47</v>
      </c>
      <c r="BY99" s="22">
        <f>(BY98)-(0)</f>
        <v>10307.01</v>
      </c>
      <c r="BZ99" s="22">
        <f>(BZ98)-(0)</f>
        <v>8125</v>
      </c>
      <c r="CA99" s="22">
        <f t="shared" si="185"/>
        <v>2182.0100000000002</v>
      </c>
      <c r="CB99" s="22">
        <f t="shared" si="186"/>
        <v>18601.22</v>
      </c>
      <c r="CC99" s="22">
        <f t="shared" si="186"/>
        <v>20625</v>
      </c>
      <c r="CD99" s="22">
        <f t="shared" si="187"/>
        <v>-2023.7799999999988</v>
      </c>
      <c r="CE99" s="22">
        <f>(CE98)-(0)</f>
        <v>0</v>
      </c>
      <c r="CF99" s="22">
        <f>(CF98)-(0)</f>
        <v>6250</v>
      </c>
      <c r="CG99" s="22">
        <f t="shared" si="188"/>
        <v>-6250</v>
      </c>
      <c r="CH99" s="22">
        <f>(CH98)-(0)</f>
        <v>0</v>
      </c>
      <c r="CI99" s="22">
        <f>(CI98)-(0)</f>
        <v>0</v>
      </c>
      <c r="CJ99" s="22">
        <f t="shared" si="189"/>
        <v>0</v>
      </c>
      <c r="CK99" s="22">
        <f>(CK98)-(0)</f>
        <v>0</v>
      </c>
      <c r="CL99" s="22">
        <f>(CL98)-(0)</f>
        <v>0</v>
      </c>
      <c r="CM99" s="22">
        <f t="shared" si="190"/>
        <v>0</v>
      </c>
      <c r="CN99" s="22">
        <f t="shared" si="191"/>
        <v>0</v>
      </c>
      <c r="CO99" s="22">
        <f t="shared" si="191"/>
        <v>0</v>
      </c>
      <c r="CP99" s="22">
        <f t="shared" si="192"/>
        <v>0</v>
      </c>
      <c r="CQ99" s="22">
        <f>(CQ98)-(0)</f>
        <v>0</v>
      </c>
      <c r="CR99" s="22">
        <f>(CR98)-(0)</f>
        <v>0</v>
      </c>
      <c r="CS99" s="22">
        <f t="shared" si="193"/>
        <v>0</v>
      </c>
      <c r="CT99" s="22">
        <f>(CT98)-(0)</f>
        <v>0</v>
      </c>
      <c r="CU99" s="22">
        <f>(CU98)-(0)</f>
        <v>0</v>
      </c>
      <c r="CV99" s="22">
        <f t="shared" si="194"/>
        <v>0</v>
      </c>
      <c r="CW99" s="22">
        <f>(CW98)-(0)</f>
        <v>0</v>
      </c>
      <c r="CX99" s="22">
        <f>(CX98)-(0)</f>
        <v>0</v>
      </c>
      <c r="CY99" s="22">
        <f t="shared" si="195"/>
        <v>0</v>
      </c>
      <c r="CZ99" s="22">
        <f t="shared" si="196"/>
        <v>0</v>
      </c>
      <c r="DA99" s="22">
        <f t="shared" si="196"/>
        <v>0</v>
      </c>
      <c r="DB99" s="22">
        <f t="shared" si="197"/>
        <v>0</v>
      </c>
      <c r="DC99" s="22">
        <f t="shared" si="198"/>
        <v>75782.69</v>
      </c>
      <c r="DD99" s="22">
        <f t="shared" si="198"/>
        <v>99163.56</v>
      </c>
      <c r="DE99" s="22">
        <f t="shared" si="199"/>
        <v>-23380.869999999995</v>
      </c>
      <c r="DF99" s="22">
        <f>(DF98)-(0)</f>
        <v>0</v>
      </c>
      <c r="DG99" s="22">
        <f>(DG98)-(0)</f>
        <v>0</v>
      </c>
      <c r="DH99" s="22">
        <f t="shared" si="200"/>
        <v>0</v>
      </c>
      <c r="DI99" s="22">
        <f>(DI98)-(0)</f>
        <v>6565.52</v>
      </c>
      <c r="DJ99" s="22">
        <f>(DJ98)-(0)</f>
        <v>12000</v>
      </c>
      <c r="DK99" s="22">
        <f t="shared" si="201"/>
        <v>-5434.48</v>
      </c>
      <c r="DL99" s="22">
        <f t="shared" si="202"/>
        <v>6565.52</v>
      </c>
      <c r="DM99" s="22">
        <f t="shared" si="202"/>
        <v>12000</v>
      </c>
      <c r="DN99" s="22">
        <f t="shared" si="203"/>
        <v>-5434.48</v>
      </c>
      <c r="DO99" s="22">
        <f>(DO98)-(0)</f>
        <v>0</v>
      </c>
      <c r="DP99" s="22">
        <f>(DP98)-(0)</f>
        <v>0</v>
      </c>
      <c r="DQ99" s="22">
        <f t="shared" si="204"/>
        <v>0</v>
      </c>
      <c r="DR99" s="22">
        <f>(DR98)-(0)</f>
        <v>1875</v>
      </c>
      <c r="DS99" s="22">
        <f>(DS98)-(0)</f>
        <v>0</v>
      </c>
      <c r="DT99" s="22">
        <f t="shared" si="205"/>
        <v>1875</v>
      </c>
      <c r="DU99" s="22">
        <f t="shared" si="206"/>
        <v>1875</v>
      </c>
      <c r="DV99" s="22">
        <f t="shared" si="206"/>
        <v>0</v>
      </c>
      <c r="DW99" s="22">
        <f t="shared" si="207"/>
        <v>1875</v>
      </c>
      <c r="DX99" s="22">
        <f t="shared" si="208"/>
        <v>164999.88</v>
      </c>
      <c r="DY99" s="22">
        <f t="shared" si="208"/>
        <v>155445.39000000001</v>
      </c>
      <c r="DZ99" s="22">
        <f t="shared" si="209"/>
        <v>9554.4899999999907</v>
      </c>
      <c r="EA99" s="22">
        <f>(EA98)-(0)</f>
        <v>62</v>
      </c>
      <c r="EB99" s="22">
        <f>(EB98)-(0)</f>
        <v>0</v>
      </c>
      <c r="EC99" s="22">
        <f t="shared" si="210"/>
        <v>62</v>
      </c>
      <c r="ED99" s="22">
        <f>(ED98)-(0)</f>
        <v>0</v>
      </c>
      <c r="EE99" s="22">
        <f>(EE98)-(0)</f>
        <v>0</v>
      </c>
      <c r="EF99" s="22">
        <f t="shared" si="211"/>
        <v>0</v>
      </c>
      <c r="EG99" s="22">
        <f>(EG98)-(0)</f>
        <v>13020.81</v>
      </c>
      <c r="EH99" s="22">
        <f>(EH98)-(0)</f>
        <v>27774.22</v>
      </c>
      <c r="EI99" s="22">
        <f t="shared" si="212"/>
        <v>-14753.410000000002</v>
      </c>
      <c r="EJ99" s="22">
        <f>(EJ98)-(0)</f>
        <v>0</v>
      </c>
      <c r="EK99" s="22">
        <f>(EK98)-(0)</f>
        <v>0</v>
      </c>
      <c r="EL99" s="22">
        <f t="shared" si="213"/>
        <v>0</v>
      </c>
      <c r="EM99" s="22">
        <f t="shared" si="214"/>
        <v>13020.81</v>
      </c>
      <c r="EN99" s="22">
        <f t="shared" si="214"/>
        <v>27774.22</v>
      </c>
      <c r="EO99" s="22">
        <f t="shared" si="215"/>
        <v>-14753.410000000002</v>
      </c>
      <c r="EP99" s="22">
        <f>(EP98)-(0)</f>
        <v>40000</v>
      </c>
      <c r="EQ99" s="22">
        <f>(EQ98)-(0)</f>
        <v>28333.33</v>
      </c>
      <c r="ER99" s="22">
        <f t="shared" si="216"/>
        <v>11666.669999999998</v>
      </c>
      <c r="ES99" s="22">
        <f>(ES98)-(0)</f>
        <v>0</v>
      </c>
      <c r="ET99" s="22">
        <f>(ET98)-(0)</f>
        <v>0</v>
      </c>
      <c r="EU99" s="22">
        <f t="shared" si="217"/>
        <v>0</v>
      </c>
      <c r="EV99" s="22">
        <f>(EV98)-(0)</f>
        <v>14237.15</v>
      </c>
      <c r="EW99" s="22">
        <f>(EW98)-(0)</f>
        <v>7750</v>
      </c>
      <c r="EX99" s="22">
        <f t="shared" si="218"/>
        <v>6487.15</v>
      </c>
      <c r="EY99" s="22">
        <f>(EY98)-(0)</f>
        <v>0</v>
      </c>
      <c r="EZ99" s="22">
        <f>(EZ98)-(0)</f>
        <v>0</v>
      </c>
      <c r="FA99" s="22">
        <f t="shared" si="219"/>
        <v>0</v>
      </c>
      <c r="FB99" s="22">
        <f t="shared" si="220"/>
        <v>14237.15</v>
      </c>
      <c r="FC99" s="22">
        <f t="shared" si="220"/>
        <v>7750</v>
      </c>
      <c r="FD99" s="22">
        <f t="shared" si="221"/>
        <v>6487.15</v>
      </c>
      <c r="FE99" s="22">
        <f>(FE98)-(0)</f>
        <v>0</v>
      </c>
      <c r="FF99" s="22">
        <f>(FF98)-(0)</f>
        <v>0</v>
      </c>
      <c r="FG99" s="22">
        <f t="shared" si="222"/>
        <v>0</v>
      </c>
      <c r="FH99" s="22">
        <f>(FH98)-(0)</f>
        <v>10252.540000000001</v>
      </c>
      <c r="FI99" s="22">
        <f>(FI98)-(0)</f>
        <v>13666.67</v>
      </c>
      <c r="FJ99" s="22">
        <f t="shared" si="223"/>
        <v>-3414.1299999999992</v>
      </c>
      <c r="FK99" s="22">
        <f>(FK98)-(0)</f>
        <v>0</v>
      </c>
      <c r="FL99" s="22">
        <f>(FL98)-(0)</f>
        <v>0</v>
      </c>
      <c r="FM99" s="22">
        <f t="shared" si="224"/>
        <v>0</v>
      </c>
      <c r="FN99" s="22">
        <f t="shared" si="225"/>
        <v>10252.540000000001</v>
      </c>
      <c r="FO99" s="22">
        <f t="shared" si="225"/>
        <v>13666.67</v>
      </c>
      <c r="FP99" s="22">
        <f t="shared" si="226"/>
        <v>-3414.1299999999992</v>
      </c>
      <c r="FQ99" s="22">
        <f>(FQ98)-(0)</f>
        <v>0</v>
      </c>
      <c r="FR99" s="22">
        <f>(FR98)-(0)</f>
        <v>0</v>
      </c>
      <c r="FS99" s="22">
        <f t="shared" si="227"/>
        <v>0</v>
      </c>
      <c r="FT99" s="22">
        <f>(FT98)-(0)</f>
        <v>7372.85</v>
      </c>
      <c r="FU99" s="22">
        <f>(FU98)-(0)</f>
        <v>8188.38</v>
      </c>
      <c r="FV99" s="22">
        <f t="shared" si="228"/>
        <v>-815.52999999999975</v>
      </c>
      <c r="FW99" s="22">
        <f>(FW98)-(0)</f>
        <v>0</v>
      </c>
      <c r="FX99" s="22">
        <f>(FX98)-(0)</f>
        <v>0</v>
      </c>
      <c r="FY99" s="22">
        <f t="shared" si="229"/>
        <v>0</v>
      </c>
      <c r="FZ99" s="22">
        <f t="shared" si="230"/>
        <v>7372.85</v>
      </c>
      <c r="GA99" s="22">
        <f t="shared" si="230"/>
        <v>8188.38</v>
      </c>
      <c r="GB99" s="22">
        <f t="shared" si="231"/>
        <v>-815.52999999999975</v>
      </c>
      <c r="GC99" s="22">
        <f>(GC98)-(0)</f>
        <v>0</v>
      </c>
      <c r="GD99" s="22">
        <f>(GD98)-(0)</f>
        <v>0</v>
      </c>
      <c r="GE99" s="22">
        <f t="shared" si="232"/>
        <v>0</v>
      </c>
      <c r="GF99" s="22">
        <f>(GF98)-(0)</f>
        <v>0</v>
      </c>
      <c r="GG99" s="22">
        <f>(GG98)-(0)</f>
        <v>0</v>
      </c>
      <c r="GH99" s="22">
        <f t="shared" si="233"/>
        <v>0</v>
      </c>
      <c r="GI99" s="22">
        <f>(GI98)-(0)</f>
        <v>12925</v>
      </c>
      <c r="GJ99" s="22">
        <f>(GJ98)-(0)</f>
        <v>13854.17</v>
      </c>
      <c r="GK99" s="22">
        <f t="shared" si="234"/>
        <v>-929.17000000000007</v>
      </c>
      <c r="GL99" s="22">
        <f>(GL98)-(0)</f>
        <v>0</v>
      </c>
      <c r="GM99" s="22">
        <f>(GM98)-(0)</f>
        <v>0</v>
      </c>
      <c r="GN99" s="22">
        <f t="shared" si="235"/>
        <v>0</v>
      </c>
      <c r="GO99" s="22">
        <f t="shared" si="236"/>
        <v>12925</v>
      </c>
      <c r="GP99" s="22">
        <f t="shared" si="236"/>
        <v>13854.17</v>
      </c>
      <c r="GQ99" s="22">
        <f t="shared" si="237"/>
        <v>-929.17000000000007</v>
      </c>
      <c r="GR99" s="22">
        <f>(GR98)-(0)</f>
        <v>0</v>
      </c>
      <c r="GS99" s="22">
        <f>(GS98)-(0)</f>
        <v>0</v>
      </c>
      <c r="GT99" s="22">
        <f t="shared" si="238"/>
        <v>0</v>
      </c>
      <c r="GU99" s="22">
        <f>(GU98)-(0)</f>
        <v>2000</v>
      </c>
      <c r="GV99" s="22">
        <f>(GV98)-(0)</f>
        <v>900</v>
      </c>
      <c r="GW99" s="22">
        <f t="shared" si="239"/>
        <v>1100</v>
      </c>
      <c r="GX99" s="22">
        <f t="shared" si="240"/>
        <v>99870.35</v>
      </c>
      <c r="GY99" s="22">
        <f t="shared" si="240"/>
        <v>100466.77</v>
      </c>
      <c r="GZ99" s="22">
        <f t="shared" si="241"/>
        <v>-596.41999999999825</v>
      </c>
      <c r="HA99" s="22">
        <f>(HA98)-(0)</f>
        <v>0</v>
      </c>
      <c r="HB99" s="22">
        <f>(HB98)-(0)</f>
        <v>0</v>
      </c>
      <c r="HC99" s="22">
        <f t="shared" si="242"/>
        <v>0</v>
      </c>
      <c r="HD99" s="22">
        <f>(HD98)-(0)</f>
        <v>0</v>
      </c>
      <c r="HE99" s="22">
        <f>(HE98)-(0)</f>
        <v>0</v>
      </c>
      <c r="HF99" s="22">
        <f t="shared" si="243"/>
        <v>0</v>
      </c>
      <c r="HG99" s="22">
        <f>(HG98)-(0)</f>
        <v>6442.13</v>
      </c>
      <c r="HH99" s="22">
        <f>(HH98)-(0)</f>
        <v>6442.13</v>
      </c>
      <c r="HI99" s="22">
        <f t="shared" si="244"/>
        <v>0</v>
      </c>
      <c r="HJ99" s="22">
        <f>(HJ98)-(0)</f>
        <v>0</v>
      </c>
      <c r="HK99" s="22">
        <f>(HK98)-(0)</f>
        <v>0</v>
      </c>
      <c r="HL99" s="22">
        <f t="shared" si="245"/>
        <v>0</v>
      </c>
      <c r="HM99" s="22">
        <f t="shared" si="246"/>
        <v>6442.13</v>
      </c>
      <c r="HN99" s="22">
        <f t="shared" si="246"/>
        <v>6442.13</v>
      </c>
      <c r="HO99" s="22">
        <f t="shared" si="247"/>
        <v>0</v>
      </c>
      <c r="HP99" s="22">
        <f>(HP98)-(0)</f>
        <v>4011.26</v>
      </c>
      <c r="HQ99" s="22">
        <f>(HQ98)-(0)</f>
        <v>5666.67</v>
      </c>
      <c r="HR99" s="22">
        <f t="shared" si="248"/>
        <v>-1655.4099999999999</v>
      </c>
      <c r="HS99" s="22">
        <f>(HS98)-(0)</f>
        <v>0</v>
      </c>
      <c r="HT99" s="22">
        <f>(HT98)-(0)</f>
        <v>0</v>
      </c>
      <c r="HU99" s="22">
        <f t="shared" si="249"/>
        <v>0</v>
      </c>
      <c r="HV99" s="22">
        <f>(HV98)-(0)</f>
        <v>0</v>
      </c>
      <c r="HW99" s="22">
        <f>(HW98)-(0)</f>
        <v>0</v>
      </c>
      <c r="HX99" s="22">
        <f t="shared" si="250"/>
        <v>0</v>
      </c>
      <c r="HY99" s="22">
        <f>(HY98)-(0)</f>
        <v>0</v>
      </c>
      <c r="HZ99" s="22">
        <f>(HZ98)-(0)</f>
        <v>0</v>
      </c>
      <c r="IA99" s="22">
        <f t="shared" si="251"/>
        <v>0</v>
      </c>
      <c r="IB99" s="22">
        <f t="shared" si="252"/>
        <v>0</v>
      </c>
      <c r="IC99" s="22">
        <f t="shared" si="252"/>
        <v>0</v>
      </c>
      <c r="ID99" s="22">
        <f t="shared" si="253"/>
        <v>0</v>
      </c>
      <c r="IE99" s="22">
        <f t="shared" si="254"/>
        <v>10453.39</v>
      </c>
      <c r="IF99" s="22">
        <f t="shared" si="254"/>
        <v>12108.8</v>
      </c>
      <c r="IG99" s="22">
        <f t="shared" si="255"/>
        <v>-1655.4099999999999</v>
      </c>
      <c r="IH99" s="22">
        <f>(IH98)-(0)</f>
        <v>17408.580000000002</v>
      </c>
      <c r="II99" s="22">
        <f>(II98)-(0)</f>
        <v>36116.21</v>
      </c>
      <c r="IJ99" s="22">
        <f t="shared" si="256"/>
        <v>-18707.629999999997</v>
      </c>
      <c r="IK99" s="22">
        <f>(IK98)-(0)</f>
        <v>0</v>
      </c>
      <c r="IL99" s="22">
        <f>(IL98)-(0)</f>
        <v>0</v>
      </c>
      <c r="IM99" s="22">
        <f t="shared" si="257"/>
        <v>0</v>
      </c>
      <c r="IN99" s="22">
        <f>(IN98)-(0)</f>
        <v>0</v>
      </c>
      <c r="IO99" s="22">
        <f>(IO98)-(0)</f>
        <v>0</v>
      </c>
      <c r="IP99" s="22">
        <f t="shared" si="258"/>
        <v>0</v>
      </c>
      <c r="IQ99" s="22">
        <f t="shared" si="259"/>
        <v>0</v>
      </c>
      <c r="IR99" s="22">
        <f t="shared" si="259"/>
        <v>0</v>
      </c>
      <c r="IS99" s="22">
        <f t="shared" si="260"/>
        <v>0</v>
      </c>
      <c r="IT99" s="22">
        <f t="shared" si="261"/>
        <v>27861.97</v>
      </c>
      <c r="IU99" s="22">
        <f t="shared" si="261"/>
        <v>48225.009999999995</v>
      </c>
      <c r="IV99" s="22">
        <f t="shared" si="262"/>
        <v>-20363.039999999994</v>
      </c>
      <c r="IW99" s="22">
        <f>(IW98)-(0)</f>
        <v>13532.96</v>
      </c>
      <c r="IX99" s="22">
        <f>(IX98)-(0)</f>
        <v>13999.34</v>
      </c>
      <c r="IY99" s="22">
        <f t="shared" si="263"/>
        <v>-466.38000000000102</v>
      </c>
      <c r="IZ99" s="22">
        <f>(IZ98)-(0)</f>
        <v>0</v>
      </c>
      <c r="JA99" s="22">
        <f>(JA98)-(0)</f>
        <v>0</v>
      </c>
      <c r="JB99" s="22">
        <f t="shared" si="264"/>
        <v>0</v>
      </c>
      <c r="JC99" s="22">
        <f>(JC98)-(0)</f>
        <v>2000</v>
      </c>
      <c r="JD99" s="22">
        <f>(JD98)-(0)</f>
        <v>0</v>
      </c>
      <c r="JE99" s="22">
        <f t="shared" si="265"/>
        <v>2000</v>
      </c>
      <c r="JF99" s="22">
        <f t="shared" si="266"/>
        <v>15532.96</v>
      </c>
      <c r="JG99" s="22">
        <f t="shared" si="266"/>
        <v>13999.34</v>
      </c>
      <c r="JH99" s="22">
        <f t="shared" si="267"/>
        <v>1533.619999999999</v>
      </c>
      <c r="JI99" s="22">
        <f>(JI98)-(0)</f>
        <v>0</v>
      </c>
      <c r="JJ99" s="22">
        <f>(JJ98)-(0)</f>
        <v>0</v>
      </c>
      <c r="JK99" s="22">
        <f t="shared" si="268"/>
        <v>0</v>
      </c>
      <c r="JL99" s="22">
        <f>(JL98)-(0)</f>
        <v>0</v>
      </c>
      <c r="JM99" s="22">
        <f>(JM98)-(0)</f>
        <v>160424.29</v>
      </c>
      <c r="JN99" s="22">
        <f t="shared" si="269"/>
        <v>-160424.29</v>
      </c>
      <c r="JO99" s="22">
        <f>(JO98)-(0)</f>
        <v>128692.5</v>
      </c>
      <c r="JP99" s="22">
        <f>(JP98)-(0)</f>
        <v>0</v>
      </c>
      <c r="JQ99" s="22">
        <f t="shared" si="270"/>
        <v>128692.5</v>
      </c>
      <c r="JR99" s="22">
        <f t="shared" si="271"/>
        <v>128692.5</v>
      </c>
      <c r="JS99" s="22">
        <f t="shared" si="271"/>
        <v>160424.29</v>
      </c>
      <c r="JT99" s="22">
        <f t="shared" si="272"/>
        <v>-31731.790000000008</v>
      </c>
      <c r="JU99" s="22">
        <f>(JU98)-(0)</f>
        <v>6437.48</v>
      </c>
      <c r="JV99" s="22">
        <f>(JV98)-(0)</f>
        <v>2866.67</v>
      </c>
      <c r="JW99" s="22">
        <f t="shared" si="273"/>
        <v>3570.8099999999995</v>
      </c>
      <c r="JX99" s="22">
        <f>(JX98)-(0)</f>
        <v>49828.71</v>
      </c>
      <c r="JY99" s="22">
        <f>(JY98)-(0)</f>
        <v>35000</v>
      </c>
      <c r="JZ99" s="22">
        <f t="shared" si="274"/>
        <v>14828.71</v>
      </c>
      <c r="KA99" s="22">
        <f t="shared" si="275"/>
        <v>56266.19</v>
      </c>
      <c r="KB99" s="22">
        <f t="shared" si="275"/>
        <v>37866.67</v>
      </c>
      <c r="KC99" s="22">
        <f t="shared" si="276"/>
        <v>18399.520000000004</v>
      </c>
      <c r="KD99" s="22">
        <f>(KD98)-(0)</f>
        <v>21028.61</v>
      </c>
      <c r="KE99" s="22">
        <f>(KE98)-(0)</f>
        <v>27985.67</v>
      </c>
      <c r="KF99" s="22">
        <f t="shared" si="277"/>
        <v>-6957.0599999999977</v>
      </c>
      <c r="KG99" s="22">
        <f>(KG98)-(0)</f>
        <v>0</v>
      </c>
      <c r="KH99" s="22">
        <f>(KH98)-(0)</f>
        <v>0</v>
      </c>
      <c r="KI99" s="22">
        <f t="shared" si="278"/>
        <v>0</v>
      </c>
      <c r="KJ99" s="22">
        <f>(KJ98)-(0)</f>
        <v>0</v>
      </c>
      <c r="KK99" s="22">
        <f>(KK98)-(0)</f>
        <v>0</v>
      </c>
      <c r="KL99" s="22">
        <f t="shared" si="279"/>
        <v>0</v>
      </c>
      <c r="KM99" s="22">
        <f>(KM98)-(0)</f>
        <v>0</v>
      </c>
      <c r="KN99" s="22">
        <f>(KN98)-(0)</f>
        <v>0</v>
      </c>
      <c r="KO99" s="22">
        <f t="shared" si="280"/>
        <v>0</v>
      </c>
      <c r="KP99" s="22">
        <f>(KP98)-(0)</f>
        <v>0</v>
      </c>
      <c r="KQ99" s="22">
        <f>(KQ98)-(0)</f>
        <v>0</v>
      </c>
      <c r="KR99" s="22">
        <f t="shared" si="281"/>
        <v>0</v>
      </c>
      <c r="KS99" s="22">
        <f t="shared" si="282"/>
        <v>0</v>
      </c>
      <c r="KT99" s="22">
        <f t="shared" si="282"/>
        <v>0</v>
      </c>
      <c r="KU99" s="22">
        <f t="shared" si="283"/>
        <v>0</v>
      </c>
      <c r="KV99" s="22">
        <f t="shared" si="284"/>
        <v>21028.61</v>
      </c>
      <c r="KW99" s="22">
        <f t="shared" si="284"/>
        <v>27985.67</v>
      </c>
      <c r="KX99" s="22">
        <f t="shared" si="285"/>
        <v>-6957.0599999999977</v>
      </c>
      <c r="KY99" s="22">
        <f>(KY98)-(0)</f>
        <v>35599.49</v>
      </c>
      <c r="KZ99" s="22">
        <f>(KZ98)-(0)</f>
        <v>37023.509999999995</v>
      </c>
      <c r="LA99" s="22">
        <f t="shared" si="286"/>
        <v>-1424.0199999999968</v>
      </c>
      <c r="LB99" s="22">
        <f>(LB98)-(0)</f>
        <v>0</v>
      </c>
      <c r="LC99" s="22">
        <f>(LC98)-(0)</f>
        <v>0</v>
      </c>
      <c r="LD99" s="22">
        <f t="shared" si="287"/>
        <v>0</v>
      </c>
      <c r="LE99" s="22">
        <f t="shared" si="288"/>
        <v>549851.94999999995</v>
      </c>
      <c r="LF99" s="22">
        <f t="shared" si="288"/>
        <v>581436.65</v>
      </c>
      <c r="LG99" s="22">
        <f t="shared" si="289"/>
        <v>-31584.70000000007</v>
      </c>
    </row>
    <row r="100" spans="1:319" x14ac:dyDescent="0.3">
      <c r="A100" s="27" t="s">
        <v>206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</row>
    <row r="101" spans="1:319" x14ac:dyDescent="0.3">
      <c r="A101" s="27" t="s">
        <v>207</v>
      </c>
      <c r="B101" s="19"/>
      <c r="C101" s="19"/>
      <c r="D101" s="20">
        <f t="shared" ref="D101:D164" si="290">(B101)-(C101)</f>
        <v>0</v>
      </c>
      <c r="E101" s="19"/>
      <c r="F101" s="19"/>
      <c r="G101" s="20">
        <f t="shared" ref="G101:G164" si="291">(E101)-(F101)</f>
        <v>0</v>
      </c>
      <c r="H101" s="19"/>
      <c r="I101" s="19"/>
      <c r="J101" s="20">
        <f t="shared" ref="J101:J164" si="292">(H101)-(I101)</f>
        <v>0</v>
      </c>
      <c r="K101" s="19"/>
      <c r="L101" s="19"/>
      <c r="M101" s="20">
        <f t="shared" ref="M101:M164" si="293">(K101)-(L101)</f>
        <v>0</v>
      </c>
      <c r="N101" s="19"/>
      <c r="O101" s="19"/>
      <c r="P101" s="20">
        <f t="shared" ref="P101:P164" si="294">(N101)-(O101)</f>
        <v>0</v>
      </c>
      <c r="Q101" s="19"/>
      <c r="R101" s="19"/>
      <c r="S101" s="20">
        <f t="shared" ref="S101:S164" si="295">(Q101)-(R101)</f>
        <v>0</v>
      </c>
      <c r="T101" s="19"/>
      <c r="U101" s="19"/>
      <c r="V101" s="20">
        <f t="shared" ref="V101:V164" si="296">(T101)-(U101)</f>
        <v>0</v>
      </c>
      <c r="W101" s="19"/>
      <c r="X101" s="19"/>
      <c r="Y101" s="20">
        <f t="shared" ref="Y101:Y164" si="297">(W101)-(X101)</f>
        <v>0</v>
      </c>
      <c r="Z101" s="19"/>
      <c r="AA101" s="19"/>
      <c r="AB101" s="20">
        <f t="shared" ref="AB101:AB164" si="298">(Z101)-(AA101)</f>
        <v>0</v>
      </c>
      <c r="AC101" s="19"/>
      <c r="AD101" s="19"/>
      <c r="AE101" s="20">
        <f t="shared" ref="AE101:AE164" si="299">(AC101)-(AD101)</f>
        <v>0</v>
      </c>
      <c r="AF101" s="19"/>
      <c r="AG101" s="19"/>
      <c r="AH101" s="20">
        <f t="shared" ref="AH101:AH164" si="300">(AF101)-(AG101)</f>
        <v>0</v>
      </c>
      <c r="AI101" s="19"/>
      <c r="AJ101" s="19"/>
      <c r="AK101" s="20">
        <f t="shared" ref="AK101:AK164" si="301">(AI101)-(AJ101)</f>
        <v>0</v>
      </c>
      <c r="AL101" s="20">
        <f t="shared" ref="AL101:AM132" si="302">(((((((((H101)+(K101))+(N101))+(Q101))+(T101))+(W101))+(Z101))+(AC101))+(AF101))+(AI101)</f>
        <v>0</v>
      </c>
      <c r="AM101" s="20">
        <f t="shared" si="302"/>
        <v>0</v>
      </c>
      <c r="AN101" s="20">
        <f t="shared" ref="AN101:AN164" si="303">(AL101)-(AM101)</f>
        <v>0</v>
      </c>
      <c r="AO101" s="19"/>
      <c r="AP101" s="19"/>
      <c r="AQ101" s="20">
        <f t="shared" ref="AQ101:AQ164" si="304">(AO101)-(AP101)</f>
        <v>0</v>
      </c>
      <c r="AR101" s="19"/>
      <c r="AS101" s="19"/>
      <c r="AT101" s="20">
        <f t="shared" ref="AT101:AT164" si="305">(AR101)-(AS101)</f>
        <v>0</v>
      </c>
      <c r="AU101" s="19"/>
      <c r="AV101" s="19"/>
      <c r="AW101" s="20">
        <f t="shared" ref="AW101:AW164" si="306">(AU101)-(AV101)</f>
        <v>0</v>
      </c>
      <c r="AX101" s="19"/>
      <c r="AY101" s="19"/>
      <c r="AZ101" s="20">
        <f t="shared" ref="AZ101:AZ164" si="307">(AX101)-(AY101)</f>
        <v>0</v>
      </c>
      <c r="BA101" s="19"/>
      <c r="BB101" s="19"/>
      <c r="BC101" s="20">
        <f t="shared" ref="BC101:BC164" si="308">(BA101)-(BB101)</f>
        <v>0</v>
      </c>
      <c r="BD101" s="19"/>
      <c r="BE101" s="19"/>
      <c r="BF101" s="20">
        <f t="shared" ref="BF101:BF164" si="309">(BD101)-(BE101)</f>
        <v>0</v>
      </c>
      <c r="BG101" s="20">
        <f t="shared" ref="BG101:BH132" si="310">(BA101)+(BD101)</f>
        <v>0</v>
      </c>
      <c r="BH101" s="20">
        <f t="shared" si="310"/>
        <v>0</v>
      </c>
      <c r="BI101" s="20">
        <f t="shared" ref="BI101:BI164" si="311">(BG101)-(BH101)</f>
        <v>0</v>
      </c>
      <c r="BJ101" s="19"/>
      <c r="BK101" s="19"/>
      <c r="BL101" s="20">
        <f t="shared" ref="BL101:BL164" si="312">(BJ101)-(BK101)</f>
        <v>0</v>
      </c>
      <c r="BM101" s="19"/>
      <c r="BN101" s="19"/>
      <c r="BO101" s="20">
        <f t="shared" ref="BO101:BO164" si="313">(BM101)-(BN101)</f>
        <v>0</v>
      </c>
      <c r="BP101" s="19"/>
      <c r="BQ101" s="19"/>
      <c r="BR101" s="20">
        <f t="shared" ref="BR101:BR164" si="314">(BP101)-(BQ101)</f>
        <v>0</v>
      </c>
      <c r="BS101" s="19"/>
      <c r="BT101" s="19"/>
      <c r="BU101" s="20">
        <f t="shared" ref="BU101:BU164" si="315">(BS101)-(BT101)</f>
        <v>0</v>
      </c>
      <c r="BV101" s="19"/>
      <c r="BW101" s="19"/>
      <c r="BX101" s="20">
        <f t="shared" ref="BX101:BX164" si="316">(BV101)-(BW101)</f>
        <v>0</v>
      </c>
      <c r="BY101" s="19"/>
      <c r="BZ101" s="19"/>
      <c r="CA101" s="20">
        <f t="shared" ref="CA101:CA164" si="317">(BY101)-(BZ101)</f>
        <v>0</v>
      </c>
      <c r="CB101" s="20">
        <f t="shared" ref="CB101:CC132" si="318">(((BP101)+(BS101))+(BV101))+(BY101)</f>
        <v>0</v>
      </c>
      <c r="CC101" s="20">
        <f t="shared" si="318"/>
        <v>0</v>
      </c>
      <c r="CD101" s="20">
        <f t="shared" ref="CD101:CD164" si="319">(CB101)-(CC101)</f>
        <v>0</v>
      </c>
      <c r="CE101" s="19"/>
      <c r="CF101" s="19"/>
      <c r="CG101" s="20">
        <f t="shared" ref="CG101:CG164" si="320">(CE101)-(CF101)</f>
        <v>0</v>
      </c>
      <c r="CH101" s="19"/>
      <c r="CI101" s="19"/>
      <c r="CJ101" s="20">
        <f t="shared" ref="CJ101:CJ164" si="321">(CH101)-(CI101)</f>
        <v>0</v>
      </c>
      <c r="CK101" s="19"/>
      <c r="CL101" s="19"/>
      <c r="CM101" s="20">
        <f t="shared" ref="CM101:CM164" si="322">(CK101)-(CL101)</f>
        <v>0</v>
      </c>
      <c r="CN101" s="20">
        <f t="shared" ref="CN101:CO132" si="323">(CH101)+(CK101)</f>
        <v>0</v>
      </c>
      <c r="CO101" s="20">
        <f t="shared" si="323"/>
        <v>0</v>
      </c>
      <c r="CP101" s="20">
        <f t="shared" ref="CP101:CP164" si="324">(CN101)-(CO101)</f>
        <v>0</v>
      </c>
      <c r="CQ101" s="19"/>
      <c r="CR101" s="19"/>
      <c r="CS101" s="20">
        <f t="shared" ref="CS101:CS164" si="325">(CQ101)-(CR101)</f>
        <v>0</v>
      </c>
      <c r="CT101" s="19"/>
      <c r="CU101" s="19"/>
      <c r="CV101" s="20">
        <f t="shared" ref="CV101:CV164" si="326">(CT101)-(CU101)</f>
        <v>0</v>
      </c>
      <c r="CW101" s="19"/>
      <c r="CX101" s="19"/>
      <c r="CY101" s="20">
        <f t="shared" ref="CY101:CY164" si="327">(CW101)-(CX101)</f>
        <v>0</v>
      </c>
      <c r="CZ101" s="20">
        <f t="shared" ref="CZ101:DA132" si="328">((CQ101)+(CT101))+(CW101)</f>
        <v>0</v>
      </c>
      <c r="DA101" s="20">
        <f t="shared" si="328"/>
        <v>0</v>
      </c>
      <c r="DB101" s="20">
        <f t="shared" ref="DB101:DB164" si="329">(CZ101)-(DA101)</f>
        <v>0</v>
      </c>
      <c r="DC101" s="20">
        <f t="shared" ref="DC101:DD132" si="330">((((((((((AO101)+(AR101))+(AU101))+(AX101))+(BG101))+(BJ101))+(BM101))+(CB101))+(CE101))+(CN101))+(CZ101)</f>
        <v>0</v>
      </c>
      <c r="DD101" s="20">
        <f t="shared" si="330"/>
        <v>0</v>
      </c>
      <c r="DE101" s="20">
        <f t="shared" ref="DE101:DE164" si="331">(DC101)-(DD101)</f>
        <v>0</v>
      </c>
      <c r="DF101" s="19"/>
      <c r="DG101" s="19"/>
      <c r="DH101" s="20">
        <f t="shared" ref="DH101:DH164" si="332">(DF101)-(DG101)</f>
        <v>0</v>
      </c>
      <c r="DI101" s="19"/>
      <c r="DJ101" s="19"/>
      <c r="DK101" s="20">
        <f t="shared" ref="DK101:DK164" si="333">(DI101)-(DJ101)</f>
        <v>0</v>
      </c>
      <c r="DL101" s="20">
        <f t="shared" ref="DL101:DM132" si="334">(DF101)+(DI101)</f>
        <v>0</v>
      </c>
      <c r="DM101" s="20">
        <f t="shared" si="334"/>
        <v>0</v>
      </c>
      <c r="DN101" s="20">
        <f t="shared" ref="DN101:DN164" si="335">(DL101)-(DM101)</f>
        <v>0</v>
      </c>
      <c r="DO101" s="19"/>
      <c r="DP101" s="19"/>
      <c r="DQ101" s="20">
        <f t="shared" ref="DQ101:DQ164" si="336">(DO101)-(DP101)</f>
        <v>0</v>
      </c>
      <c r="DR101" s="19"/>
      <c r="DS101" s="19"/>
      <c r="DT101" s="20">
        <f t="shared" ref="DT101:DT164" si="337">(DR101)-(DS101)</f>
        <v>0</v>
      </c>
      <c r="DU101" s="20">
        <f t="shared" ref="DU101:DV132" si="338">(DO101)+(DR101)</f>
        <v>0</v>
      </c>
      <c r="DV101" s="20">
        <f t="shared" si="338"/>
        <v>0</v>
      </c>
      <c r="DW101" s="20">
        <f t="shared" ref="DW101:DW164" si="339">(DU101)-(DV101)</f>
        <v>0</v>
      </c>
      <c r="DX101" s="20">
        <f t="shared" ref="DX101:DY132" si="340">(((((B101)+(E101))+(AL101))+(DC101))+(DL101))+(DU101)</f>
        <v>0</v>
      </c>
      <c r="DY101" s="20">
        <f t="shared" si="340"/>
        <v>0</v>
      </c>
      <c r="DZ101" s="20">
        <f t="shared" ref="DZ101:DZ164" si="341">(DX101)-(DY101)</f>
        <v>0</v>
      </c>
      <c r="EA101" s="19"/>
      <c r="EB101" s="19"/>
      <c r="EC101" s="20">
        <f t="shared" ref="EC101:EC164" si="342">(EA101)-(EB101)</f>
        <v>0</v>
      </c>
      <c r="ED101" s="19"/>
      <c r="EE101" s="19"/>
      <c r="EF101" s="20">
        <f t="shared" ref="EF101:EF164" si="343">(ED101)-(EE101)</f>
        <v>0</v>
      </c>
      <c r="EG101" s="19"/>
      <c r="EH101" s="19"/>
      <c r="EI101" s="20">
        <f t="shared" ref="EI101:EI164" si="344">(EG101)-(EH101)</f>
        <v>0</v>
      </c>
      <c r="EJ101" s="19"/>
      <c r="EK101" s="19"/>
      <c r="EL101" s="20">
        <f t="shared" ref="EL101:EL164" si="345">(EJ101)-(EK101)</f>
        <v>0</v>
      </c>
      <c r="EM101" s="20">
        <f t="shared" ref="EM101:EN132" si="346">((ED101)+(EG101))+(EJ101)</f>
        <v>0</v>
      </c>
      <c r="EN101" s="20">
        <f t="shared" si="346"/>
        <v>0</v>
      </c>
      <c r="EO101" s="20">
        <f t="shared" ref="EO101:EO164" si="347">(EM101)-(EN101)</f>
        <v>0</v>
      </c>
      <c r="EP101" s="19"/>
      <c r="EQ101" s="19"/>
      <c r="ER101" s="20">
        <f t="shared" ref="ER101:ER164" si="348">(EP101)-(EQ101)</f>
        <v>0</v>
      </c>
      <c r="ES101" s="19"/>
      <c r="ET101" s="19"/>
      <c r="EU101" s="20">
        <f t="shared" ref="EU101:EU164" si="349">(ES101)-(ET101)</f>
        <v>0</v>
      </c>
      <c r="EV101" s="19"/>
      <c r="EW101" s="19"/>
      <c r="EX101" s="20">
        <f t="shared" ref="EX101:EX164" si="350">(EV101)-(EW101)</f>
        <v>0</v>
      </c>
      <c r="EY101" s="19"/>
      <c r="EZ101" s="19"/>
      <c r="FA101" s="20">
        <f t="shared" ref="FA101:FA164" si="351">(EY101)-(EZ101)</f>
        <v>0</v>
      </c>
      <c r="FB101" s="20">
        <f t="shared" ref="FB101:FC132" si="352">((ES101)+(EV101))+(EY101)</f>
        <v>0</v>
      </c>
      <c r="FC101" s="20">
        <f t="shared" si="352"/>
        <v>0</v>
      </c>
      <c r="FD101" s="20">
        <f t="shared" ref="FD101:FD164" si="353">(FB101)-(FC101)</f>
        <v>0</v>
      </c>
      <c r="FE101" s="19"/>
      <c r="FF101" s="19"/>
      <c r="FG101" s="20">
        <f t="shared" ref="FG101:FG164" si="354">(FE101)-(FF101)</f>
        <v>0</v>
      </c>
      <c r="FH101" s="19"/>
      <c r="FI101" s="19"/>
      <c r="FJ101" s="20">
        <f t="shared" ref="FJ101:FJ164" si="355">(FH101)-(FI101)</f>
        <v>0</v>
      </c>
      <c r="FK101" s="19"/>
      <c r="FL101" s="19"/>
      <c r="FM101" s="20">
        <f t="shared" ref="FM101:FM164" si="356">(FK101)-(FL101)</f>
        <v>0</v>
      </c>
      <c r="FN101" s="20">
        <f t="shared" ref="FN101:FO132" si="357">((FE101)+(FH101))+(FK101)</f>
        <v>0</v>
      </c>
      <c r="FO101" s="20">
        <f t="shared" si="357"/>
        <v>0</v>
      </c>
      <c r="FP101" s="20">
        <f t="shared" ref="FP101:FP164" si="358">(FN101)-(FO101)</f>
        <v>0</v>
      </c>
      <c r="FQ101" s="19"/>
      <c r="FR101" s="19"/>
      <c r="FS101" s="20">
        <f t="shared" ref="FS101:FS164" si="359">(FQ101)-(FR101)</f>
        <v>0</v>
      </c>
      <c r="FT101" s="19"/>
      <c r="FU101" s="19"/>
      <c r="FV101" s="20">
        <f t="shared" ref="FV101:FV164" si="360">(FT101)-(FU101)</f>
        <v>0</v>
      </c>
      <c r="FW101" s="19"/>
      <c r="FX101" s="19"/>
      <c r="FY101" s="20">
        <f t="shared" ref="FY101:FY164" si="361">(FW101)-(FX101)</f>
        <v>0</v>
      </c>
      <c r="FZ101" s="20">
        <f t="shared" ref="FZ101:GA132" si="362">((FQ101)+(FT101))+(FW101)</f>
        <v>0</v>
      </c>
      <c r="GA101" s="20">
        <f t="shared" si="362"/>
        <v>0</v>
      </c>
      <c r="GB101" s="20">
        <f t="shared" ref="GB101:GB164" si="363">(FZ101)-(GA101)</f>
        <v>0</v>
      </c>
      <c r="GC101" s="19"/>
      <c r="GD101" s="19"/>
      <c r="GE101" s="20">
        <f t="shared" ref="GE101:GE164" si="364">(GC101)-(GD101)</f>
        <v>0</v>
      </c>
      <c r="GF101" s="19"/>
      <c r="GG101" s="19"/>
      <c r="GH101" s="20">
        <f t="shared" ref="GH101:GH164" si="365">(GF101)-(GG101)</f>
        <v>0</v>
      </c>
      <c r="GI101" s="19"/>
      <c r="GJ101" s="19"/>
      <c r="GK101" s="20">
        <f t="shared" ref="GK101:GK164" si="366">(GI101)-(GJ101)</f>
        <v>0</v>
      </c>
      <c r="GL101" s="19"/>
      <c r="GM101" s="19"/>
      <c r="GN101" s="20">
        <f t="shared" ref="GN101:GN164" si="367">(GL101)-(GM101)</f>
        <v>0</v>
      </c>
      <c r="GO101" s="20">
        <f t="shared" ref="GO101:GP132" si="368">((GF101)+(GI101))+(GL101)</f>
        <v>0</v>
      </c>
      <c r="GP101" s="20">
        <f t="shared" si="368"/>
        <v>0</v>
      </c>
      <c r="GQ101" s="20">
        <f t="shared" ref="GQ101:GQ164" si="369">(GO101)-(GP101)</f>
        <v>0</v>
      </c>
      <c r="GR101" s="19"/>
      <c r="GS101" s="19"/>
      <c r="GT101" s="20">
        <f t="shared" ref="GT101:GT164" si="370">(GR101)-(GS101)</f>
        <v>0</v>
      </c>
      <c r="GU101" s="19"/>
      <c r="GV101" s="19"/>
      <c r="GW101" s="20">
        <f t="shared" ref="GW101:GW164" si="371">(GU101)-(GV101)</f>
        <v>0</v>
      </c>
      <c r="GX101" s="20">
        <f t="shared" ref="GX101:GY132" si="372">(((((((((EA101)+(EM101))+(EP101))+(FB101))+(FN101))+(FZ101))+(GC101))+(GO101))+(GR101))+(GU101)</f>
        <v>0</v>
      </c>
      <c r="GY101" s="20">
        <f t="shared" si="372"/>
        <v>0</v>
      </c>
      <c r="GZ101" s="20">
        <f t="shared" ref="GZ101:GZ164" si="373">(GX101)-(GY101)</f>
        <v>0</v>
      </c>
      <c r="HA101" s="19"/>
      <c r="HB101" s="19"/>
      <c r="HC101" s="20">
        <f t="shared" ref="HC101:HC164" si="374">(HA101)-(HB101)</f>
        <v>0</v>
      </c>
      <c r="HD101" s="19"/>
      <c r="HE101" s="19"/>
      <c r="HF101" s="20">
        <f t="shared" ref="HF101:HF164" si="375">(HD101)-(HE101)</f>
        <v>0</v>
      </c>
      <c r="HG101" s="19"/>
      <c r="HH101" s="19"/>
      <c r="HI101" s="20">
        <f t="shared" ref="HI101:HI164" si="376">(HG101)-(HH101)</f>
        <v>0</v>
      </c>
      <c r="HJ101" s="19"/>
      <c r="HK101" s="19"/>
      <c r="HL101" s="20">
        <f t="shared" ref="HL101:HL164" si="377">(HJ101)-(HK101)</f>
        <v>0</v>
      </c>
      <c r="HM101" s="20">
        <f t="shared" ref="HM101:HN132" si="378">(HG101)+(HJ101)</f>
        <v>0</v>
      </c>
      <c r="HN101" s="20">
        <f t="shared" si="378"/>
        <v>0</v>
      </c>
      <c r="HO101" s="20">
        <f t="shared" ref="HO101:HO164" si="379">(HM101)-(HN101)</f>
        <v>0</v>
      </c>
      <c r="HP101" s="19"/>
      <c r="HQ101" s="19"/>
      <c r="HR101" s="20">
        <f t="shared" ref="HR101:HR164" si="380">(HP101)-(HQ101)</f>
        <v>0</v>
      </c>
      <c r="HS101" s="19"/>
      <c r="HT101" s="19"/>
      <c r="HU101" s="20">
        <f t="shared" ref="HU101:HU164" si="381">(HS101)-(HT101)</f>
        <v>0</v>
      </c>
      <c r="HV101" s="19"/>
      <c r="HW101" s="19"/>
      <c r="HX101" s="20">
        <f t="shared" ref="HX101:HX164" si="382">(HV101)-(HW101)</f>
        <v>0</v>
      </c>
      <c r="HY101" s="19"/>
      <c r="HZ101" s="19"/>
      <c r="IA101" s="20">
        <f t="shared" ref="IA101:IA164" si="383">(HY101)-(HZ101)</f>
        <v>0</v>
      </c>
      <c r="IB101" s="20">
        <f t="shared" ref="IB101:IC132" si="384">((HS101)+(HV101))+(HY101)</f>
        <v>0</v>
      </c>
      <c r="IC101" s="20">
        <f t="shared" si="384"/>
        <v>0</v>
      </c>
      <c r="ID101" s="20">
        <f t="shared" ref="ID101:ID164" si="385">(IB101)-(IC101)</f>
        <v>0</v>
      </c>
      <c r="IE101" s="20">
        <f t="shared" ref="IE101:IF132" si="386">(((HD101)+(HM101))+(HP101))+(IB101)</f>
        <v>0</v>
      </c>
      <c r="IF101" s="20">
        <f t="shared" si="386"/>
        <v>0</v>
      </c>
      <c r="IG101" s="20">
        <f t="shared" ref="IG101:IG164" si="387">(IE101)-(IF101)</f>
        <v>0</v>
      </c>
      <c r="IH101" s="19"/>
      <c r="II101" s="19"/>
      <c r="IJ101" s="20">
        <f t="shared" ref="IJ101:IJ164" si="388">(IH101)-(II101)</f>
        <v>0</v>
      </c>
      <c r="IK101" s="19"/>
      <c r="IL101" s="19"/>
      <c r="IM101" s="20">
        <f t="shared" ref="IM101:IM164" si="389">(IK101)-(IL101)</f>
        <v>0</v>
      </c>
      <c r="IN101" s="19"/>
      <c r="IO101" s="19"/>
      <c r="IP101" s="20">
        <f t="shared" ref="IP101:IP164" si="390">(IN101)-(IO101)</f>
        <v>0</v>
      </c>
      <c r="IQ101" s="20">
        <f t="shared" ref="IQ101:IR132" si="391">(IK101)+(IN101)</f>
        <v>0</v>
      </c>
      <c r="IR101" s="20">
        <f t="shared" si="391"/>
        <v>0</v>
      </c>
      <c r="IS101" s="20">
        <f t="shared" ref="IS101:IS164" si="392">(IQ101)-(IR101)</f>
        <v>0</v>
      </c>
      <c r="IT101" s="20">
        <f t="shared" ref="IT101:IU132" si="393">(((HA101)+(IE101))+(IH101))+(IQ101)</f>
        <v>0</v>
      </c>
      <c r="IU101" s="20">
        <f t="shared" si="393"/>
        <v>0</v>
      </c>
      <c r="IV101" s="20">
        <f t="shared" ref="IV101:IV164" si="394">(IT101)-(IU101)</f>
        <v>0</v>
      </c>
      <c r="IW101" s="19"/>
      <c r="IX101" s="19"/>
      <c r="IY101" s="20">
        <f t="shared" ref="IY101:IY164" si="395">(IW101)-(IX101)</f>
        <v>0</v>
      </c>
      <c r="IZ101" s="19"/>
      <c r="JA101" s="19"/>
      <c r="JB101" s="20">
        <f t="shared" ref="JB101:JB164" si="396">(IZ101)-(JA101)</f>
        <v>0</v>
      </c>
      <c r="JC101" s="19"/>
      <c r="JD101" s="19"/>
      <c r="JE101" s="20">
        <f t="shared" ref="JE101:JE164" si="397">(JC101)-(JD101)</f>
        <v>0</v>
      </c>
      <c r="JF101" s="20">
        <f t="shared" ref="JF101:JG132" si="398">((IW101)+(IZ101))+(JC101)</f>
        <v>0</v>
      </c>
      <c r="JG101" s="20">
        <f t="shared" si="398"/>
        <v>0</v>
      </c>
      <c r="JH101" s="20">
        <f t="shared" ref="JH101:JH164" si="399">(JF101)-(JG101)</f>
        <v>0</v>
      </c>
      <c r="JI101" s="19"/>
      <c r="JJ101" s="19"/>
      <c r="JK101" s="20">
        <f t="shared" ref="JK101:JK164" si="400">(JI101)-(JJ101)</f>
        <v>0</v>
      </c>
      <c r="JL101" s="19"/>
      <c r="JM101" s="19"/>
      <c r="JN101" s="20">
        <f t="shared" ref="JN101:JN164" si="401">(JL101)-(JM101)</f>
        <v>0</v>
      </c>
      <c r="JO101" s="19"/>
      <c r="JP101" s="19"/>
      <c r="JQ101" s="20">
        <f t="shared" ref="JQ101:JQ164" si="402">(JO101)-(JP101)</f>
        <v>0</v>
      </c>
      <c r="JR101" s="20">
        <f t="shared" ref="JR101:JS132" si="403">((JI101)+(JL101))+(JO101)</f>
        <v>0</v>
      </c>
      <c r="JS101" s="20">
        <f t="shared" si="403"/>
        <v>0</v>
      </c>
      <c r="JT101" s="20">
        <f t="shared" ref="JT101:JT164" si="404">(JR101)-(JS101)</f>
        <v>0</v>
      </c>
      <c r="JU101" s="19"/>
      <c r="JV101" s="19"/>
      <c r="JW101" s="20">
        <f t="shared" ref="JW101:JW164" si="405">(JU101)-(JV101)</f>
        <v>0</v>
      </c>
      <c r="JX101" s="19"/>
      <c r="JY101" s="19"/>
      <c r="JZ101" s="20">
        <f t="shared" ref="JZ101:JZ164" si="406">(JX101)-(JY101)</f>
        <v>0</v>
      </c>
      <c r="KA101" s="20">
        <f t="shared" ref="KA101:KB132" si="407">(JU101)+(JX101)</f>
        <v>0</v>
      </c>
      <c r="KB101" s="20">
        <f t="shared" si="407"/>
        <v>0</v>
      </c>
      <c r="KC101" s="20">
        <f t="shared" ref="KC101:KC164" si="408">(KA101)-(KB101)</f>
        <v>0</v>
      </c>
      <c r="KD101" s="19"/>
      <c r="KE101" s="19"/>
      <c r="KF101" s="20">
        <f t="shared" ref="KF101:KF164" si="409">(KD101)-(KE101)</f>
        <v>0</v>
      </c>
      <c r="KG101" s="19"/>
      <c r="KH101" s="19"/>
      <c r="KI101" s="20">
        <f t="shared" ref="KI101:KI164" si="410">(KG101)-(KH101)</f>
        <v>0</v>
      </c>
      <c r="KJ101" s="19"/>
      <c r="KK101" s="19"/>
      <c r="KL101" s="20">
        <f t="shared" ref="KL101:KL164" si="411">(KJ101)-(KK101)</f>
        <v>0</v>
      </c>
      <c r="KM101" s="19"/>
      <c r="KN101" s="19"/>
      <c r="KO101" s="20">
        <f t="shared" ref="KO101:KO164" si="412">(KM101)-(KN101)</f>
        <v>0</v>
      </c>
      <c r="KP101" s="19"/>
      <c r="KQ101" s="19"/>
      <c r="KR101" s="20">
        <f t="shared" ref="KR101:KR164" si="413">(KP101)-(KQ101)</f>
        <v>0</v>
      </c>
      <c r="KS101" s="20">
        <f t="shared" ref="KS101:KT132" si="414">(KM101)+(KP101)</f>
        <v>0</v>
      </c>
      <c r="KT101" s="20">
        <f t="shared" si="414"/>
        <v>0</v>
      </c>
      <c r="KU101" s="20">
        <f t="shared" ref="KU101:KU164" si="415">(KS101)-(KT101)</f>
        <v>0</v>
      </c>
      <c r="KV101" s="20">
        <f t="shared" ref="KV101:KW132" si="416">(((KD101)+(KG101))+(KJ101))+(KS101)</f>
        <v>0</v>
      </c>
      <c r="KW101" s="20">
        <f t="shared" si="416"/>
        <v>0</v>
      </c>
      <c r="KX101" s="20">
        <f t="shared" ref="KX101:KX164" si="417">(KV101)-(KW101)</f>
        <v>0</v>
      </c>
      <c r="KY101" s="19"/>
      <c r="KZ101" s="19"/>
      <c r="LA101" s="20">
        <f t="shared" ref="LA101:LA164" si="418">(KY101)-(KZ101)</f>
        <v>0</v>
      </c>
      <c r="LB101" s="19"/>
      <c r="LC101" s="19"/>
      <c r="LD101" s="20">
        <f t="shared" ref="LD101:LD164" si="419">(LB101)-(LC101)</f>
        <v>0</v>
      </c>
      <c r="LE101" s="20">
        <f t="shared" ref="LE101:LF132" si="420">((((((((DX101)+(GX101))+(IT101))+(JF101))+(JR101))+(KA101))+(KV101))+(KY101))+(LB101)</f>
        <v>0</v>
      </c>
      <c r="LF101" s="20">
        <f t="shared" si="420"/>
        <v>0</v>
      </c>
      <c r="LG101" s="20">
        <f t="shared" ref="LG101:LG164" si="421">(LE101)-(LF101)</f>
        <v>0</v>
      </c>
    </row>
    <row r="102" spans="1:319" x14ac:dyDescent="0.3">
      <c r="A102" s="27" t="s">
        <v>208</v>
      </c>
      <c r="B102" s="19"/>
      <c r="C102" s="19"/>
      <c r="D102" s="20">
        <f t="shared" si="290"/>
        <v>0</v>
      </c>
      <c r="E102" s="19"/>
      <c r="F102" s="19"/>
      <c r="G102" s="20">
        <f t="shared" si="291"/>
        <v>0</v>
      </c>
      <c r="H102" s="19"/>
      <c r="I102" s="19"/>
      <c r="J102" s="20">
        <f t="shared" si="292"/>
        <v>0</v>
      </c>
      <c r="K102" s="19"/>
      <c r="L102" s="19"/>
      <c r="M102" s="20">
        <f t="shared" si="293"/>
        <v>0</v>
      </c>
      <c r="N102" s="19"/>
      <c r="O102" s="19"/>
      <c r="P102" s="20">
        <f t="shared" si="294"/>
        <v>0</v>
      </c>
      <c r="Q102" s="19"/>
      <c r="R102" s="19"/>
      <c r="S102" s="20">
        <f t="shared" si="295"/>
        <v>0</v>
      </c>
      <c r="T102" s="19"/>
      <c r="U102" s="19"/>
      <c r="V102" s="20">
        <f t="shared" si="296"/>
        <v>0</v>
      </c>
      <c r="W102" s="19"/>
      <c r="X102" s="19"/>
      <c r="Y102" s="20">
        <f t="shared" si="297"/>
        <v>0</v>
      </c>
      <c r="Z102" s="19"/>
      <c r="AA102" s="19"/>
      <c r="AB102" s="20">
        <f t="shared" si="298"/>
        <v>0</v>
      </c>
      <c r="AC102" s="19"/>
      <c r="AD102" s="19"/>
      <c r="AE102" s="20">
        <f t="shared" si="299"/>
        <v>0</v>
      </c>
      <c r="AF102" s="19"/>
      <c r="AG102" s="19"/>
      <c r="AH102" s="20">
        <f t="shared" si="300"/>
        <v>0</v>
      </c>
      <c r="AI102" s="19"/>
      <c r="AJ102" s="19"/>
      <c r="AK102" s="20">
        <f t="shared" si="301"/>
        <v>0</v>
      </c>
      <c r="AL102" s="20">
        <f t="shared" si="302"/>
        <v>0</v>
      </c>
      <c r="AM102" s="20">
        <f t="shared" si="302"/>
        <v>0</v>
      </c>
      <c r="AN102" s="20">
        <f t="shared" si="303"/>
        <v>0</v>
      </c>
      <c r="AO102" s="19"/>
      <c r="AP102" s="19"/>
      <c r="AQ102" s="20">
        <f t="shared" si="304"/>
        <v>0</v>
      </c>
      <c r="AR102" s="19"/>
      <c r="AS102" s="19"/>
      <c r="AT102" s="20">
        <f t="shared" si="305"/>
        <v>0</v>
      </c>
      <c r="AU102" s="19"/>
      <c r="AV102" s="19"/>
      <c r="AW102" s="20">
        <f t="shared" si="306"/>
        <v>0</v>
      </c>
      <c r="AX102" s="19"/>
      <c r="AY102" s="19"/>
      <c r="AZ102" s="20">
        <f t="shared" si="307"/>
        <v>0</v>
      </c>
      <c r="BA102" s="19"/>
      <c r="BB102" s="19"/>
      <c r="BC102" s="20">
        <f t="shared" si="308"/>
        <v>0</v>
      </c>
      <c r="BD102" s="19"/>
      <c r="BE102" s="19"/>
      <c r="BF102" s="20">
        <f t="shared" si="309"/>
        <v>0</v>
      </c>
      <c r="BG102" s="20">
        <f t="shared" si="310"/>
        <v>0</v>
      </c>
      <c r="BH102" s="20">
        <f t="shared" si="310"/>
        <v>0</v>
      </c>
      <c r="BI102" s="20">
        <f t="shared" si="311"/>
        <v>0</v>
      </c>
      <c r="BJ102" s="19"/>
      <c r="BK102" s="19"/>
      <c r="BL102" s="20">
        <f t="shared" si="312"/>
        <v>0</v>
      </c>
      <c r="BM102" s="19"/>
      <c r="BN102" s="19"/>
      <c r="BO102" s="20">
        <f t="shared" si="313"/>
        <v>0</v>
      </c>
      <c r="BP102" s="19"/>
      <c r="BQ102" s="19"/>
      <c r="BR102" s="20">
        <f t="shared" si="314"/>
        <v>0</v>
      </c>
      <c r="BS102" s="19"/>
      <c r="BT102" s="19"/>
      <c r="BU102" s="20">
        <f t="shared" si="315"/>
        <v>0</v>
      </c>
      <c r="BV102" s="19"/>
      <c r="BW102" s="19"/>
      <c r="BX102" s="20">
        <f t="shared" si="316"/>
        <v>0</v>
      </c>
      <c r="BY102" s="19"/>
      <c r="BZ102" s="19"/>
      <c r="CA102" s="20">
        <f t="shared" si="317"/>
        <v>0</v>
      </c>
      <c r="CB102" s="20">
        <f t="shared" si="318"/>
        <v>0</v>
      </c>
      <c r="CC102" s="20">
        <f t="shared" si="318"/>
        <v>0</v>
      </c>
      <c r="CD102" s="20">
        <f t="shared" si="319"/>
        <v>0</v>
      </c>
      <c r="CE102" s="19"/>
      <c r="CF102" s="19"/>
      <c r="CG102" s="20">
        <f t="shared" si="320"/>
        <v>0</v>
      </c>
      <c r="CH102" s="19"/>
      <c r="CI102" s="19"/>
      <c r="CJ102" s="20">
        <f t="shared" si="321"/>
        <v>0</v>
      </c>
      <c r="CK102" s="19"/>
      <c r="CL102" s="19"/>
      <c r="CM102" s="20">
        <f t="shared" si="322"/>
        <v>0</v>
      </c>
      <c r="CN102" s="20">
        <f t="shared" si="323"/>
        <v>0</v>
      </c>
      <c r="CO102" s="20">
        <f t="shared" si="323"/>
        <v>0</v>
      </c>
      <c r="CP102" s="20">
        <f t="shared" si="324"/>
        <v>0</v>
      </c>
      <c r="CQ102" s="19"/>
      <c r="CR102" s="19"/>
      <c r="CS102" s="20">
        <f t="shared" si="325"/>
        <v>0</v>
      </c>
      <c r="CT102" s="19"/>
      <c r="CU102" s="19"/>
      <c r="CV102" s="20">
        <f t="shared" si="326"/>
        <v>0</v>
      </c>
      <c r="CW102" s="19"/>
      <c r="CX102" s="19"/>
      <c r="CY102" s="20">
        <f t="shared" si="327"/>
        <v>0</v>
      </c>
      <c r="CZ102" s="20">
        <f t="shared" si="328"/>
        <v>0</v>
      </c>
      <c r="DA102" s="20">
        <f t="shared" si="328"/>
        <v>0</v>
      </c>
      <c r="DB102" s="20">
        <f t="shared" si="329"/>
        <v>0</v>
      </c>
      <c r="DC102" s="20">
        <f t="shared" si="330"/>
        <v>0</v>
      </c>
      <c r="DD102" s="20">
        <f t="shared" si="330"/>
        <v>0</v>
      </c>
      <c r="DE102" s="20">
        <f t="shared" si="331"/>
        <v>0</v>
      </c>
      <c r="DF102" s="19"/>
      <c r="DG102" s="19"/>
      <c r="DH102" s="20">
        <f t="shared" si="332"/>
        <v>0</v>
      </c>
      <c r="DI102" s="19"/>
      <c r="DJ102" s="19"/>
      <c r="DK102" s="20">
        <f t="shared" si="333"/>
        <v>0</v>
      </c>
      <c r="DL102" s="20">
        <f t="shared" si="334"/>
        <v>0</v>
      </c>
      <c r="DM102" s="20">
        <f t="shared" si="334"/>
        <v>0</v>
      </c>
      <c r="DN102" s="20">
        <f t="shared" si="335"/>
        <v>0</v>
      </c>
      <c r="DO102" s="19"/>
      <c r="DP102" s="19"/>
      <c r="DQ102" s="20">
        <f t="shared" si="336"/>
        <v>0</v>
      </c>
      <c r="DR102" s="19"/>
      <c r="DS102" s="19"/>
      <c r="DT102" s="20">
        <f t="shared" si="337"/>
        <v>0</v>
      </c>
      <c r="DU102" s="20">
        <f t="shared" si="338"/>
        <v>0</v>
      </c>
      <c r="DV102" s="20">
        <f t="shared" si="338"/>
        <v>0</v>
      </c>
      <c r="DW102" s="20">
        <f t="shared" si="339"/>
        <v>0</v>
      </c>
      <c r="DX102" s="20">
        <f t="shared" si="340"/>
        <v>0</v>
      </c>
      <c r="DY102" s="20">
        <f t="shared" si="340"/>
        <v>0</v>
      </c>
      <c r="DZ102" s="20">
        <f t="shared" si="341"/>
        <v>0</v>
      </c>
      <c r="EA102" s="19"/>
      <c r="EB102" s="19"/>
      <c r="EC102" s="20">
        <f t="shared" si="342"/>
        <v>0</v>
      </c>
      <c r="ED102" s="19"/>
      <c r="EE102" s="19"/>
      <c r="EF102" s="20">
        <f t="shared" si="343"/>
        <v>0</v>
      </c>
      <c r="EG102" s="19"/>
      <c r="EH102" s="19"/>
      <c r="EI102" s="20">
        <f t="shared" si="344"/>
        <v>0</v>
      </c>
      <c r="EJ102" s="19"/>
      <c r="EK102" s="19"/>
      <c r="EL102" s="20">
        <f t="shared" si="345"/>
        <v>0</v>
      </c>
      <c r="EM102" s="20">
        <f t="shared" si="346"/>
        <v>0</v>
      </c>
      <c r="EN102" s="20">
        <f t="shared" si="346"/>
        <v>0</v>
      </c>
      <c r="EO102" s="20">
        <f t="shared" si="347"/>
        <v>0</v>
      </c>
      <c r="EP102" s="19"/>
      <c r="EQ102" s="19"/>
      <c r="ER102" s="20">
        <f t="shared" si="348"/>
        <v>0</v>
      </c>
      <c r="ES102" s="19"/>
      <c r="ET102" s="19"/>
      <c r="EU102" s="20">
        <f t="shared" si="349"/>
        <v>0</v>
      </c>
      <c r="EV102" s="19"/>
      <c r="EW102" s="19"/>
      <c r="EX102" s="20">
        <f t="shared" si="350"/>
        <v>0</v>
      </c>
      <c r="EY102" s="19"/>
      <c r="EZ102" s="19"/>
      <c r="FA102" s="20">
        <f t="shared" si="351"/>
        <v>0</v>
      </c>
      <c r="FB102" s="20">
        <f t="shared" si="352"/>
        <v>0</v>
      </c>
      <c r="FC102" s="20">
        <f t="shared" si="352"/>
        <v>0</v>
      </c>
      <c r="FD102" s="20">
        <f t="shared" si="353"/>
        <v>0</v>
      </c>
      <c r="FE102" s="19"/>
      <c r="FF102" s="19"/>
      <c r="FG102" s="20">
        <f t="shared" si="354"/>
        <v>0</v>
      </c>
      <c r="FH102" s="19"/>
      <c r="FI102" s="19"/>
      <c r="FJ102" s="20">
        <f t="shared" si="355"/>
        <v>0</v>
      </c>
      <c r="FK102" s="19"/>
      <c r="FL102" s="19"/>
      <c r="FM102" s="20">
        <f t="shared" si="356"/>
        <v>0</v>
      </c>
      <c r="FN102" s="20">
        <f t="shared" si="357"/>
        <v>0</v>
      </c>
      <c r="FO102" s="20">
        <f t="shared" si="357"/>
        <v>0</v>
      </c>
      <c r="FP102" s="20">
        <f t="shared" si="358"/>
        <v>0</v>
      </c>
      <c r="FQ102" s="19"/>
      <c r="FR102" s="19"/>
      <c r="FS102" s="20">
        <f t="shared" si="359"/>
        <v>0</v>
      </c>
      <c r="FT102" s="19"/>
      <c r="FU102" s="19"/>
      <c r="FV102" s="20">
        <f t="shared" si="360"/>
        <v>0</v>
      </c>
      <c r="FW102" s="19"/>
      <c r="FX102" s="19"/>
      <c r="FY102" s="20">
        <f t="shared" si="361"/>
        <v>0</v>
      </c>
      <c r="FZ102" s="20">
        <f t="shared" si="362"/>
        <v>0</v>
      </c>
      <c r="GA102" s="20">
        <f t="shared" si="362"/>
        <v>0</v>
      </c>
      <c r="GB102" s="20">
        <f t="shared" si="363"/>
        <v>0</v>
      </c>
      <c r="GC102" s="19"/>
      <c r="GD102" s="19"/>
      <c r="GE102" s="20">
        <f t="shared" si="364"/>
        <v>0</v>
      </c>
      <c r="GF102" s="19"/>
      <c r="GG102" s="19"/>
      <c r="GH102" s="20">
        <f t="shared" si="365"/>
        <v>0</v>
      </c>
      <c r="GI102" s="19"/>
      <c r="GJ102" s="19"/>
      <c r="GK102" s="20">
        <f t="shared" si="366"/>
        <v>0</v>
      </c>
      <c r="GL102" s="19"/>
      <c r="GM102" s="19"/>
      <c r="GN102" s="20">
        <f t="shared" si="367"/>
        <v>0</v>
      </c>
      <c r="GO102" s="20">
        <f t="shared" si="368"/>
        <v>0</v>
      </c>
      <c r="GP102" s="20">
        <f t="shared" si="368"/>
        <v>0</v>
      </c>
      <c r="GQ102" s="20">
        <f t="shared" si="369"/>
        <v>0</v>
      </c>
      <c r="GR102" s="19"/>
      <c r="GS102" s="19"/>
      <c r="GT102" s="20">
        <f t="shared" si="370"/>
        <v>0</v>
      </c>
      <c r="GU102" s="19"/>
      <c r="GV102" s="19"/>
      <c r="GW102" s="20">
        <f t="shared" si="371"/>
        <v>0</v>
      </c>
      <c r="GX102" s="20">
        <f t="shared" si="372"/>
        <v>0</v>
      </c>
      <c r="GY102" s="20">
        <f t="shared" si="372"/>
        <v>0</v>
      </c>
      <c r="GZ102" s="20">
        <f t="shared" si="373"/>
        <v>0</v>
      </c>
      <c r="HA102" s="19"/>
      <c r="HB102" s="19"/>
      <c r="HC102" s="20">
        <f t="shared" si="374"/>
        <v>0</v>
      </c>
      <c r="HD102" s="19"/>
      <c r="HE102" s="19"/>
      <c r="HF102" s="20">
        <f t="shared" si="375"/>
        <v>0</v>
      </c>
      <c r="HG102" s="19"/>
      <c r="HH102" s="19"/>
      <c r="HI102" s="20">
        <f t="shared" si="376"/>
        <v>0</v>
      </c>
      <c r="HJ102" s="19"/>
      <c r="HK102" s="19"/>
      <c r="HL102" s="20">
        <f t="shared" si="377"/>
        <v>0</v>
      </c>
      <c r="HM102" s="20">
        <f t="shared" si="378"/>
        <v>0</v>
      </c>
      <c r="HN102" s="20">
        <f t="shared" si="378"/>
        <v>0</v>
      </c>
      <c r="HO102" s="20">
        <f t="shared" si="379"/>
        <v>0</v>
      </c>
      <c r="HP102" s="19"/>
      <c r="HQ102" s="19"/>
      <c r="HR102" s="20">
        <f t="shared" si="380"/>
        <v>0</v>
      </c>
      <c r="HS102" s="19"/>
      <c r="HT102" s="19"/>
      <c r="HU102" s="20">
        <f t="shared" si="381"/>
        <v>0</v>
      </c>
      <c r="HV102" s="19"/>
      <c r="HW102" s="19"/>
      <c r="HX102" s="20">
        <f t="shared" si="382"/>
        <v>0</v>
      </c>
      <c r="HY102" s="19"/>
      <c r="HZ102" s="19"/>
      <c r="IA102" s="20">
        <f t="shared" si="383"/>
        <v>0</v>
      </c>
      <c r="IB102" s="20">
        <f t="shared" si="384"/>
        <v>0</v>
      </c>
      <c r="IC102" s="20">
        <f t="shared" si="384"/>
        <v>0</v>
      </c>
      <c r="ID102" s="20">
        <f t="shared" si="385"/>
        <v>0</v>
      </c>
      <c r="IE102" s="20">
        <f t="shared" si="386"/>
        <v>0</v>
      </c>
      <c r="IF102" s="20">
        <f t="shared" si="386"/>
        <v>0</v>
      </c>
      <c r="IG102" s="20">
        <f t="shared" si="387"/>
        <v>0</v>
      </c>
      <c r="IH102" s="19"/>
      <c r="II102" s="19"/>
      <c r="IJ102" s="20">
        <f t="shared" si="388"/>
        <v>0</v>
      </c>
      <c r="IK102" s="19"/>
      <c r="IL102" s="19"/>
      <c r="IM102" s="20">
        <f t="shared" si="389"/>
        <v>0</v>
      </c>
      <c r="IN102" s="19"/>
      <c r="IO102" s="19"/>
      <c r="IP102" s="20">
        <f t="shared" si="390"/>
        <v>0</v>
      </c>
      <c r="IQ102" s="20">
        <f t="shared" si="391"/>
        <v>0</v>
      </c>
      <c r="IR102" s="20">
        <f t="shared" si="391"/>
        <v>0</v>
      </c>
      <c r="IS102" s="20">
        <f t="shared" si="392"/>
        <v>0</v>
      </c>
      <c r="IT102" s="20">
        <f t="shared" si="393"/>
        <v>0</v>
      </c>
      <c r="IU102" s="20">
        <f t="shared" si="393"/>
        <v>0</v>
      </c>
      <c r="IV102" s="20">
        <f t="shared" si="394"/>
        <v>0</v>
      </c>
      <c r="IW102" s="19"/>
      <c r="IX102" s="19"/>
      <c r="IY102" s="20">
        <f t="shared" si="395"/>
        <v>0</v>
      </c>
      <c r="IZ102" s="19"/>
      <c r="JA102" s="19"/>
      <c r="JB102" s="20">
        <f t="shared" si="396"/>
        <v>0</v>
      </c>
      <c r="JC102" s="19"/>
      <c r="JD102" s="19"/>
      <c r="JE102" s="20">
        <f t="shared" si="397"/>
        <v>0</v>
      </c>
      <c r="JF102" s="20">
        <f t="shared" si="398"/>
        <v>0</v>
      </c>
      <c r="JG102" s="20">
        <f t="shared" si="398"/>
        <v>0</v>
      </c>
      <c r="JH102" s="20">
        <f t="shared" si="399"/>
        <v>0</v>
      </c>
      <c r="JI102" s="19"/>
      <c r="JJ102" s="19"/>
      <c r="JK102" s="20">
        <f t="shared" si="400"/>
        <v>0</v>
      </c>
      <c r="JL102" s="19"/>
      <c r="JM102" s="19"/>
      <c r="JN102" s="20">
        <f t="shared" si="401"/>
        <v>0</v>
      </c>
      <c r="JO102" s="19"/>
      <c r="JP102" s="19"/>
      <c r="JQ102" s="20">
        <f t="shared" si="402"/>
        <v>0</v>
      </c>
      <c r="JR102" s="20">
        <f t="shared" si="403"/>
        <v>0</v>
      </c>
      <c r="JS102" s="20">
        <f t="shared" si="403"/>
        <v>0</v>
      </c>
      <c r="JT102" s="20">
        <f t="shared" si="404"/>
        <v>0</v>
      </c>
      <c r="JU102" s="19"/>
      <c r="JV102" s="19"/>
      <c r="JW102" s="20">
        <f t="shared" si="405"/>
        <v>0</v>
      </c>
      <c r="JX102" s="19"/>
      <c r="JY102" s="19"/>
      <c r="JZ102" s="20">
        <f t="shared" si="406"/>
        <v>0</v>
      </c>
      <c r="KA102" s="20">
        <f t="shared" si="407"/>
        <v>0</v>
      </c>
      <c r="KB102" s="20">
        <f t="shared" si="407"/>
        <v>0</v>
      </c>
      <c r="KC102" s="20">
        <f t="shared" si="408"/>
        <v>0</v>
      </c>
      <c r="KD102" s="19"/>
      <c r="KE102" s="19"/>
      <c r="KF102" s="20">
        <f t="shared" si="409"/>
        <v>0</v>
      </c>
      <c r="KG102" s="19"/>
      <c r="KH102" s="19"/>
      <c r="KI102" s="20">
        <f t="shared" si="410"/>
        <v>0</v>
      </c>
      <c r="KJ102" s="19"/>
      <c r="KK102" s="19"/>
      <c r="KL102" s="20">
        <f t="shared" si="411"/>
        <v>0</v>
      </c>
      <c r="KM102" s="19"/>
      <c r="KN102" s="19"/>
      <c r="KO102" s="20">
        <f t="shared" si="412"/>
        <v>0</v>
      </c>
      <c r="KP102" s="19"/>
      <c r="KQ102" s="19"/>
      <c r="KR102" s="20">
        <f t="shared" si="413"/>
        <v>0</v>
      </c>
      <c r="KS102" s="20">
        <f t="shared" si="414"/>
        <v>0</v>
      </c>
      <c r="KT102" s="20">
        <f t="shared" si="414"/>
        <v>0</v>
      </c>
      <c r="KU102" s="20">
        <f t="shared" si="415"/>
        <v>0</v>
      </c>
      <c r="KV102" s="20">
        <f t="shared" si="416"/>
        <v>0</v>
      </c>
      <c r="KW102" s="20">
        <f t="shared" si="416"/>
        <v>0</v>
      </c>
      <c r="KX102" s="20">
        <f t="shared" si="417"/>
        <v>0</v>
      </c>
      <c r="KY102" s="19"/>
      <c r="KZ102" s="19"/>
      <c r="LA102" s="20">
        <f t="shared" si="418"/>
        <v>0</v>
      </c>
      <c r="LB102" s="19"/>
      <c r="LC102" s="19"/>
      <c r="LD102" s="20">
        <f t="shared" si="419"/>
        <v>0</v>
      </c>
      <c r="LE102" s="20">
        <f t="shared" si="420"/>
        <v>0</v>
      </c>
      <c r="LF102" s="20">
        <f t="shared" si="420"/>
        <v>0</v>
      </c>
      <c r="LG102" s="20">
        <f t="shared" si="421"/>
        <v>0</v>
      </c>
    </row>
    <row r="103" spans="1:319" x14ac:dyDescent="0.3">
      <c r="A103" s="27" t="s">
        <v>209</v>
      </c>
      <c r="B103" s="19"/>
      <c r="C103" s="19"/>
      <c r="D103" s="20">
        <f t="shared" si="290"/>
        <v>0</v>
      </c>
      <c r="E103" s="19"/>
      <c r="F103" s="19"/>
      <c r="G103" s="20">
        <f t="shared" si="291"/>
        <v>0</v>
      </c>
      <c r="H103" s="19"/>
      <c r="I103" s="19"/>
      <c r="J103" s="20">
        <f t="shared" si="292"/>
        <v>0</v>
      </c>
      <c r="K103" s="19"/>
      <c r="L103" s="19"/>
      <c r="M103" s="20">
        <f t="shared" si="293"/>
        <v>0</v>
      </c>
      <c r="N103" s="19"/>
      <c r="O103" s="19"/>
      <c r="P103" s="20">
        <f t="shared" si="294"/>
        <v>0</v>
      </c>
      <c r="Q103" s="19"/>
      <c r="R103" s="19"/>
      <c r="S103" s="20">
        <f t="shared" si="295"/>
        <v>0</v>
      </c>
      <c r="T103" s="19"/>
      <c r="U103" s="19"/>
      <c r="V103" s="20">
        <f t="shared" si="296"/>
        <v>0</v>
      </c>
      <c r="W103" s="19"/>
      <c r="X103" s="19"/>
      <c r="Y103" s="20">
        <f t="shared" si="297"/>
        <v>0</v>
      </c>
      <c r="Z103" s="19"/>
      <c r="AA103" s="19"/>
      <c r="AB103" s="20">
        <f t="shared" si="298"/>
        <v>0</v>
      </c>
      <c r="AC103" s="19"/>
      <c r="AD103" s="19"/>
      <c r="AE103" s="20">
        <f t="shared" si="299"/>
        <v>0</v>
      </c>
      <c r="AF103" s="19"/>
      <c r="AG103" s="19"/>
      <c r="AH103" s="20">
        <f t="shared" si="300"/>
        <v>0</v>
      </c>
      <c r="AI103" s="19"/>
      <c r="AJ103" s="19"/>
      <c r="AK103" s="20">
        <f t="shared" si="301"/>
        <v>0</v>
      </c>
      <c r="AL103" s="20">
        <f t="shared" si="302"/>
        <v>0</v>
      </c>
      <c r="AM103" s="20">
        <f t="shared" si="302"/>
        <v>0</v>
      </c>
      <c r="AN103" s="20">
        <f t="shared" si="303"/>
        <v>0</v>
      </c>
      <c r="AO103" s="19"/>
      <c r="AP103" s="19"/>
      <c r="AQ103" s="20">
        <f t="shared" si="304"/>
        <v>0</v>
      </c>
      <c r="AR103" s="19"/>
      <c r="AS103" s="19"/>
      <c r="AT103" s="20">
        <f t="shared" si="305"/>
        <v>0</v>
      </c>
      <c r="AU103" s="19"/>
      <c r="AV103" s="19"/>
      <c r="AW103" s="20">
        <f t="shared" si="306"/>
        <v>0</v>
      </c>
      <c r="AX103" s="19"/>
      <c r="AY103" s="19"/>
      <c r="AZ103" s="20">
        <f t="shared" si="307"/>
        <v>0</v>
      </c>
      <c r="BA103" s="19"/>
      <c r="BB103" s="19"/>
      <c r="BC103" s="20">
        <f t="shared" si="308"/>
        <v>0</v>
      </c>
      <c r="BD103" s="19"/>
      <c r="BE103" s="19"/>
      <c r="BF103" s="20">
        <f t="shared" si="309"/>
        <v>0</v>
      </c>
      <c r="BG103" s="20">
        <f t="shared" si="310"/>
        <v>0</v>
      </c>
      <c r="BH103" s="20">
        <f t="shared" si="310"/>
        <v>0</v>
      </c>
      <c r="BI103" s="20">
        <f t="shared" si="311"/>
        <v>0</v>
      </c>
      <c r="BJ103" s="19"/>
      <c r="BK103" s="19"/>
      <c r="BL103" s="20">
        <f t="shared" si="312"/>
        <v>0</v>
      </c>
      <c r="BM103" s="19"/>
      <c r="BN103" s="19"/>
      <c r="BO103" s="20">
        <f t="shared" si="313"/>
        <v>0</v>
      </c>
      <c r="BP103" s="19"/>
      <c r="BQ103" s="19"/>
      <c r="BR103" s="20">
        <f t="shared" si="314"/>
        <v>0</v>
      </c>
      <c r="BS103" s="19"/>
      <c r="BT103" s="19"/>
      <c r="BU103" s="20">
        <f t="shared" si="315"/>
        <v>0</v>
      </c>
      <c r="BV103" s="19"/>
      <c r="BW103" s="19"/>
      <c r="BX103" s="20">
        <f t="shared" si="316"/>
        <v>0</v>
      </c>
      <c r="BY103" s="19"/>
      <c r="BZ103" s="19"/>
      <c r="CA103" s="20">
        <f t="shared" si="317"/>
        <v>0</v>
      </c>
      <c r="CB103" s="20">
        <f t="shared" si="318"/>
        <v>0</v>
      </c>
      <c r="CC103" s="20">
        <f t="shared" si="318"/>
        <v>0</v>
      </c>
      <c r="CD103" s="20">
        <f t="shared" si="319"/>
        <v>0</v>
      </c>
      <c r="CE103" s="19"/>
      <c r="CF103" s="19"/>
      <c r="CG103" s="20">
        <f t="shared" si="320"/>
        <v>0</v>
      </c>
      <c r="CH103" s="19"/>
      <c r="CI103" s="19"/>
      <c r="CJ103" s="20">
        <f t="shared" si="321"/>
        <v>0</v>
      </c>
      <c r="CK103" s="19"/>
      <c r="CL103" s="19"/>
      <c r="CM103" s="20">
        <f t="shared" si="322"/>
        <v>0</v>
      </c>
      <c r="CN103" s="20">
        <f t="shared" si="323"/>
        <v>0</v>
      </c>
      <c r="CO103" s="20">
        <f t="shared" si="323"/>
        <v>0</v>
      </c>
      <c r="CP103" s="20">
        <f t="shared" si="324"/>
        <v>0</v>
      </c>
      <c r="CQ103" s="19"/>
      <c r="CR103" s="19"/>
      <c r="CS103" s="20">
        <f t="shared" si="325"/>
        <v>0</v>
      </c>
      <c r="CT103" s="19"/>
      <c r="CU103" s="19"/>
      <c r="CV103" s="20">
        <f t="shared" si="326"/>
        <v>0</v>
      </c>
      <c r="CW103" s="19"/>
      <c r="CX103" s="19"/>
      <c r="CY103" s="20">
        <f t="shared" si="327"/>
        <v>0</v>
      </c>
      <c r="CZ103" s="20">
        <f t="shared" si="328"/>
        <v>0</v>
      </c>
      <c r="DA103" s="20">
        <f t="shared" si="328"/>
        <v>0</v>
      </c>
      <c r="DB103" s="20">
        <f t="shared" si="329"/>
        <v>0</v>
      </c>
      <c r="DC103" s="20">
        <f t="shared" si="330"/>
        <v>0</v>
      </c>
      <c r="DD103" s="20">
        <f t="shared" si="330"/>
        <v>0</v>
      </c>
      <c r="DE103" s="20">
        <f t="shared" si="331"/>
        <v>0</v>
      </c>
      <c r="DF103" s="19"/>
      <c r="DG103" s="19"/>
      <c r="DH103" s="20">
        <f t="shared" si="332"/>
        <v>0</v>
      </c>
      <c r="DI103" s="19"/>
      <c r="DJ103" s="19"/>
      <c r="DK103" s="20">
        <f t="shared" si="333"/>
        <v>0</v>
      </c>
      <c r="DL103" s="20">
        <f t="shared" si="334"/>
        <v>0</v>
      </c>
      <c r="DM103" s="20">
        <f t="shared" si="334"/>
        <v>0</v>
      </c>
      <c r="DN103" s="20">
        <f t="shared" si="335"/>
        <v>0</v>
      </c>
      <c r="DO103" s="19"/>
      <c r="DP103" s="19"/>
      <c r="DQ103" s="20">
        <f t="shared" si="336"/>
        <v>0</v>
      </c>
      <c r="DR103" s="19"/>
      <c r="DS103" s="19"/>
      <c r="DT103" s="20">
        <f t="shared" si="337"/>
        <v>0</v>
      </c>
      <c r="DU103" s="20">
        <f t="shared" si="338"/>
        <v>0</v>
      </c>
      <c r="DV103" s="20">
        <f t="shared" si="338"/>
        <v>0</v>
      </c>
      <c r="DW103" s="20">
        <f t="shared" si="339"/>
        <v>0</v>
      </c>
      <c r="DX103" s="20">
        <f t="shared" si="340"/>
        <v>0</v>
      </c>
      <c r="DY103" s="20">
        <f t="shared" si="340"/>
        <v>0</v>
      </c>
      <c r="DZ103" s="20">
        <f t="shared" si="341"/>
        <v>0</v>
      </c>
      <c r="EA103" s="19"/>
      <c r="EB103" s="19"/>
      <c r="EC103" s="20">
        <f t="shared" si="342"/>
        <v>0</v>
      </c>
      <c r="ED103" s="19"/>
      <c r="EE103" s="19"/>
      <c r="EF103" s="20">
        <f t="shared" si="343"/>
        <v>0</v>
      </c>
      <c r="EG103" s="19"/>
      <c r="EH103" s="19"/>
      <c r="EI103" s="20">
        <f t="shared" si="344"/>
        <v>0</v>
      </c>
      <c r="EJ103" s="19"/>
      <c r="EK103" s="19"/>
      <c r="EL103" s="20">
        <f t="shared" si="345"/>
        <v>0</v>
      </c>
      <c r="EM103" s="20">
        <f t="shared" si="346"/>
        <v>0</v>
      </c>
      <c r="EN103" s="20">
        <f t="shared" si="346"/>
        <v>0</v>
      </c>
      <c r="EO103" s="20">
        <f t="shared" si="347"/>
        <v>0</v>
      </c>
      <c r="EP103" s="19"/>
      <c r="EQ103" s="19"/>
      <c r="ER103" s="20">
        <f t="shared" si="348"/>
        <v>0</v>
      </c>
      <c r="ES103" s="19"/>
      <c r="ET103" s="19"/>
      <c r="EU103" s="20">
        <f t="shared" si="349"/>
        <v>0</v>
      </c>
      <c r="EV103" s="19"/>
      <c r="EW103" s="19"/>
      <c r="EX103" s="20">
        <f t="shared" si="350"/>
        <v>0</v>
      </c>
      <c r="EY103" s="19"/>
      <c r="EZ103" s="19"/>
      <c r="FA103" s="20">
        <f t="shared" si="351"/>
        <v>0</v>
      </c>
      <c r="FB103" s="20">
        <f t="shared" si="352"/>
        <v>0</v>
      </c>
      <c r="FC103" s="20">
        <f t="shared" si="352"/>
        <v>0</v>
      </c>
      <c r="FD103" s="20">
        <f t="shared" si="353"/>
        <v>0</v>
      </c>
      <c r="FE103" s="19"/>
      <c r="FF103" s="19"/>
      <c r="FG103" s="20">
        <f t="shared" si="354"/>
        <v>0</v>
      </c>
      <c r="FH103" s="19"/>
      <c r="FI103" s="19"/>
      <c r="FJ103" s="20">
        <f t="shared" si="355"/>
        <v>0</v>
      </c>
      <c r="FK103" s="19"/>
      <c r="FL103" s="19"/>
      <c r="FM103" s="20">
        <f t="shared" si="356"/>
        <v>0</v>
      </c>
      <c r="FN103" s="20">
        <f t="shared" si="357"/>
        <v>0</v>
      </c>
      <c r="FO103" s="20">
        <f t="shared" si="357"/>
        <v>0</v>
      </c>
      <c r="FP103" s="20">
        <f t="shared" si="358"/>
        <v>0</v>
      </c>
      <c r="FQ103" s="19"/>
      <c r="FR103" s="19"/>
      <c r="FS103" s="20">
        <f t="shared" si="359"/>
        <v>0</v>
      </c>
      <c r="FT103" s="19"/>
      <c r="FU103" s="19"/>
      <c r="FV103" s="20">
        <f t="shared" si="360"/>
        <v>0</v>
      </c>
      <c r="FW103" s="19"/>
      <c r="FX103" s="19"/>
      <c r="FY103" s="20">
        <f t="shared" si="361"/>
        <v>0</v>
      </c>
      <c r="FZ103" s="20">
        <f t="shared" si="362"/>
        <v>0</v>
      </c>
      <c r="GA103" s="20">
        <f t="shared" si="362"/>
        <v>0</v>
      </c>
      <c r="GB103" s="20">
        <f t="shared" si="363"/>
        <v>0</v>
      </c>
      <c r="GC103" s="19"/>
      <c r="GD103" s="19"/>
      <c r="GE103" s="20">
        <f t="shared" si="364"/>
        <v>0</v>
      </c>
      <c r="GF103" s="19"/>
      <c r="GG103" s="19"/>
      <c r="GH103" s="20">
        <f t="shared" si="365"/>
        <v>0</v>
      </c>
      <c r="GI103" s="19"/>
      <c r="GJ103" s="19"/>
      <c r="GK103" s="20">
        <f t="shared" si="366"/>
        <v>0</v>
      </c>
      <c r="GL103" s="19"/>
      <c r="GM103" s="19"/>
      <c r="GN103" s="20">
        <f t="shared" si="367"/>
        <v>0</v>
      </c>
      <c r="GO103" s="20">
        <f t="shared" si="368"/>
        <v>0</v>
      </c>
      <c r="GP103" s="20">
        <f t="shared" si="368"/>
        <v>0</v>
      </c>
      <c r="GQ103" s="20">
        <f t="shared" si="369"/>
        <v>0</v>
      </c>
      <c r="GR103" s="19"/>
      <c r="GS103" s="19"/>
      <c r="GT103" s="20">
        <f t="shared" si="370"/>
        <v>0</v>
      </c>
      <c r="GU103" s="19"/>
      <c r="GV103" s="19"/>
      <c r="GW103" s="20">
        <f t="shared" si="371"/>
        <v>0</v>
      </c>
      <c r="GX103" s="20">
        <f t="shared" si="372"/>
        <v>0</v>
      </c>
      <c r="GY103" s="20">
        <f t="shared" si="372"/>
        <v>0</v>
      </c>
      <c r="GZ103" s="20">
        <f t="shared" si="373"/>
        <v>0</v>
      </c>
      <c r="HA103" s="19"/>
      <c r="HB103" s="19"/>
      <c r="HC103" s="20">
        <f t="shared" si="374"/>
        <v>0</v>
      </c>
      <c r="HD103" s="19"/>
      <c r="HE103" s="19"/>
      <c r="HF103" s="20">
        <f t="shared" si="375"/>
        <v>0</v>
      </c>
      <c r="HG103" s="19"/>
      <c r="HH103" s="19"/>
      <c r="HI103" s="20">
        <f t="shared" si="376"/>
        <v>0</v>
      </c>
      <c r="HJ103" s="19"/>
      <c r="HK103" s="19"/>
      <c r="HL103" s="20">
        <f t="shared" si="377"/>
        <v>0</v>
      </c>
      <c r="HM103" s="20">
        <f t="shared" si="378"/>
        <v>0</v>
      </c>
      <c r="HN103" s="20">
        <f t="shared" si="378"/>
        <v>0</v>
      </c>
      <c r="HO103" s="20">
        <f t="shared" si="379"/>
        <v>0</v>
      </c>
      <c r="HP103" s="19"/>
      <c r="HQ103" s="19"/>
      <c r="HR103" s="20">
        <f t="shared" si="380"/>
        <v>0</v>
      </c>
      <c r="HS103" s="19"/>
      <c r="HT103" s="19"/>
      <c r="HU103" s="20">
        <f t="shared" si="381"/>
        <v>0</v>
      </c>
      <c r="HV103" s="19"/>
      <c r="HW103" s="19"/>
      <c r="HX103" s="20">
        <f t="shared" si="382"/>
        <v>0</v>
      </c>
      <c r="HY103" s="19"/>
      <c r="HZ103" s="19"/>
      <c r="IA103" s="20">
        <f t="shared" si="383"/>
        <v>0</v>
      </c>
      <c r="IB103" s="20">
        <f t="shared" si="384"/>
        <v>0</v>
      </c>
      <c r="IC103" s="20">
        <f t="shared" si="384"/>
        <v>0</v>
      </c>
      <c r="ID103" s="20">
        <f t="shared" si="385"/>
        <v>0</v>
      </c>
      <c r="IE103" s="20">
        <f t="shared" si="386"/>
        <v>0</v>
      </c>
      <c r="IF103" s="20">
        <f t="shared" si="386"/>
        <v>0</v>
      </c>
      <c r="IG103" s="20">
        <f t="shared" si="387"/>
        <v>0</v>
      </c>
      <c r="IH103" s="19"/>
      <c r="II103" s="19"/>
      <c r="IJ103" s="20">
        <f t="shared" si="388"/>
        <v>0</v>
      </c>
      <c r="IK103" s="19"/>
      <c r="IL103" s="19"/>
      <c r="IM103" s="20">
        <f t="shared" si="389"/>
        <v>0</v>
      </c>
      <c r="IN103" s="19"/>
      <c r="IO103" s="19"/>
      <c r="IP103" s="20">
        <f t="shared" si="390"/>
        <v>0</v>
      </c>
      <c r="IQ103" s="20">
        <f t="shared" si="391"/>
        <v>0</v>
      </c>
      <c r="IR103" s="20">
        <f t="shared" si="391"/>
        <v>0</v>
      </c>
      <c r="IS103" s="20">
        <f t="shared" si="392"/>
        <v>0</v>
      </c>
      <c r="IT103" s="20">
        <f t="shared" si="393"/>
        <v>0</v>
      </c>
      <c r="IU103" s="20">
        <f t="shared" si="393"/>
        <v>0</v>
      </c>
      <c r="IV103" s="20">
        <f t="shared" si="394"/>
        <v>0</v>
      </c>
      <c r="IW103" s="19"/>
      <c r="IX103" s="19"/>
      <c r="IY103" s="20">
        <f t="shared" si="395"/>
        <v>0</v>
      </c>
      <c r="IZ103" s="19"/>
      <c r="JA103" s="19"/>
      <c r="JB103" s="20">
        <f t="shared" si="396"/>
        <v>0</v>
      </c>
      <c r="JC103" s="19"/>
      <c r="JD103" s="19"/>
      <c r="JE103" s="20">
        <f t="shared" si="397"/>
        <v>0</v>
      </c>
      <c r="JF103" s="20">
        <f t="shared" si="398"/>
        <v>0</v>
      </c>
      <c r="JG103" s="20">
        <f t="shared" si="398"/>
        <v>0</v>
      </c>
      <c r="JH103" s="20">
        <f t="shared" si="399"/>
        <v>0</v>
      </c>
      <c r="JI103" s="19"/>
      <c r="JJ103" s="19"/>
      <c r="JK103" s="20">
        <f t="shared" si="400"/>
        <v>0</v>
      </c>
      <c r="JL103" s="19"/>
      <c r="JM103" s="20">
        <f>0</f>
        <v>0</v>
      </c>
      <c r="JN103" s="20">
        <f t="shared" si="401"/>
        <v>0</v>
      </c>
      <c r="JO103" s="19"/>
      <c r="JP103" s="19"/>
      <c r="JQ103" s="20">
        <f t="shared" si="402"/>
        <v>0</v>
      </c>
      <c r="JR103" s="20">
        <f t="shared" si="403"/>
        <v>0</v>
      </c>
      <c r="JS103" s="20">
        <f t="shared" si="403"/>
        <v>0</v>
      </c>
      <c r="JT103" s="20">
        <f t="shared" si="404"/>
        <v>0</v>
      </c>
      <c r="JU103" s="19"/>
      <c r="JV103" s="20">
        <f>0</f>
        <v>0</v>
      </c>
      <c r="JW103" s="20">
        <f t="shared" si="405"/>
        <v>0</v>
      </c>
      <c r="JX103" s="19"/>
      <c r="JY103" s="19"/>
      <c r="JZ103" s="20">
        <f t="shared" si="406"/>
        <v>0</v>
      </c>
      <c r="KA103" s="20">
        <f t="shared" si="407"/>
        <v>0</v>
      </c>
      <c r="KB103" s="20">
        <f t="shared" si="407"/>
        <v>0</v>
      </c>
      <c r="KC103" s="20">
        <f t="shared" si="408"/>
        <v>0</v>
      </c>
      <c r="KD103" s="19"/>
      <c r="KE103" s="20">
        <f>0</f>
        <v>0</v>
      </c>
      <c r="KF103" s="20">
        <f t="shared" si="409"/>
        <v>0</v>
      </c>
      <c r="KG103" s="19"/>
      <c r="KH103" s="19"/>
      <c r="KI103" s="20">
        <f t="shared" si="410"/>
        <v>0</v>
      </c>
      <c r="KJ103" s="19"/>
      <c r="KK103" s="19"/>
      <c r="KL103" s="20">
        <f t="shared" si="411"/>
        <v>0</v>
      </c>
      <c r="KM103" s="19"/>
      <c r="KN103" s="19"/>
      <c r="KO103" s="20">
        <f t="shared" si="412"/>
        <v>0</v>
      </c>
      <c r="KP103" s="19"/>
      <c r="KQ103" s="19"/>
      <c r="KR103" s="20">
        <f t="shared" si="413"/>
        <v>0</v>
      </c>
      <c r="KS103" s="20">
        <f t="shared" si="414"/>
        <v>0</v>
      </c>
      <c r="KT103" s="20">
        <f t="shared" si="414"/>
        <v>0</v>
      </c>
      <c r="KU103" s="20">
        <f t="shared" si="415"/>
        <v>0</v>
      </c>
      <c r="KV103" s="20">
        <f t="shared" si="416"/>
        <v>0</v>
      </c>
      <c r="KW103" s="20">
        <f t="shared" si="416"/>
        <v>0</v>
      </c>
      <c r="KX103" s="20">
        <f t="shared" si="417"/>
        <v>0</v>
      </c>
      <c r="KY103" s="19"/>
      <c r="KZ103" s="19"/>
      <c r="LA103" s="20">
        <f t="shared" si="418"/>
        <v>0</v>
      </c>
      <c r="LB103" s="19"/>
      <c r="LC103" s="19"/>
      <c r="LD103" s="20">
        <f t="shared" si="419"/>
        <v>0</v>
      </c>
      <c r="LE103" s="20">
        <f t="shared" si="420"/>
        <v>0</v>
      </c>
      <c r="LF103" s="20">
        <f t="shared" si="420"/>
        <v>0</v>
      </c>
      <c r="LG103" s="20">
        <f t="shared" si="421"/>
        <v>0</v>
      </c>
    </row>
    <row r="104" spans="1:319" x14ac:dyDescent="0.3">
      <c r="A104" s="27" t="s">
        <v>210</v>
      </c>
      <c r="B104" s="19"/>
      <c r="C104" s="19"/>
      <c r="D104" s="20">
        <f t="shared" si="290"/>
        <v>0</v>
      </c>
      <c r="E104" s="19"/>
      <c r="F104" s="19"/>
      <c r="G104" s="20">
        <f t="shared" si="291"/>
        <v>0</v>
      </c>
      <c r="H104" s="19"/>
      <c r="I104" s="19"/>
      <c r="J104" s="20">
        <f t="shared" si="292"/>
        <v>0</v>
      </c>
      <c r="K104" s="19"/>
      <c r="L104" s="19"/>
      <c r="M104" s="20">
        <f t="shared" si="293"/>
        <v>0</v>
      </c>
      <c r="N104" s="19"/>
      <c r="O104" s="19"/>
      <c r="P104" s="20">
        <f t="shared" si="294"/>
        <v>0</v>
      </c>
      <c r="Q104" s="19"/>
      <c r="R104" s="19"/>
      <c r="S104" s="20">
        <f t="shared" si="295"/>
        <v>0</v>
      </c>
      <c r="T104" s="19"/>
      <c r="U104" s="19"/>
      <c r="V104" s="20">
        <f t="shared" si="296"/>
        <v>0</v>
      </c>
      <c r="W104" s="19"/>
      <c r="X104" s="19"/>
      <c r="Y104" s="20">
        <f t="shared" si="297"/>
        <v>0</v>
      </c>
      <c r="Z104" s="19"/>
      <c r="AA104" s="19"/>
      <c r="AB104" s="20">
        <f t="shared" si="298"/>
        <v>0</v>
      </c>
      <c r="AC104" s="19"/>
      <c r="AD104" s="19"/>
      <c r="AE104" s="20">
        <f t="shared" si="299"/>
        <v>0</v>
      </c>
      <c r="AF104" s="19"/>
      <c r="AG104" s="19"/>
      <c r="AH104" s="20">
        <f t="shared" si="300"/>
        <v>0</v>
      </c>
      <c r="AI104" s="19"/>
      <c r="AJ104" s="19"/>
      <c r="AK104" s="20">
        <f t="shared" si="301"/>
        <v>0</v>
      </c>
      <c r="AL104" s="20">
        <f t="shared" si="302"/>
        <v>0</v>
      </c>
      <c r="AM104" s="20">
        <f t="shared" si="302"/>
        <v>0</v>
      </c>
      <c r="AN104" s="20">
        <f t="shared" si="303"/>
        <v>0</v>
      </c>
      <c r="AO104" s="19"/>
      <c r="AP104" s="19"/>
      <c r="AQ104" s="20">
        <f t="shared" si="304"/>
        <v>0</v>
      </c>
      <c r="AR104" s="19"/>
      <c r="AS104" s="19"/>
      <c r="AT104" s="20">
        <f t="shared" si="305"/>
        <v>0</v>
      </c>
      <c r="AU104" s="19"/>
      <c r="AV104" s="19"/>
      <c r="AW104" s="20">
        <f t="shared" si="306"/>
        <v>0</v>
      </c>
      <c r="AX104" s="19"/>
      <c r="AY104" s="19"/>
      <c r="AZ104" s="20">
        <f t="shared" si="307"/>
        <v>0</v>
      </c>
      <c r="BA104" s="19"/>
      <c r="BB104" s="19"/>
      <c r="BC104" s="20">
        <f t="shared" si="308"/>
        <v>0</v>
      </c>
      <c r="BD104" s="19"/>
      <c r="BE104" s="19"/>
      <c r="BF104" s="20">
        <f t="shared" si="309"/>
        <v>0</v>
      </c>
      <c r="BG104" s="20">
        <f t="shared" si="310"/>
        <v>0</v>
      </c>
      <c r="BH104" s="20">
        <f t="shared" si="310"/>
        <v>0</v>
      </c>
      <c r="BI104" s="20">
        <f t="shared" si="311"/>
        <v>0</v>
      </c>
      <c r="BJ104" s="19"/>
      <c r="BK104" s="19"/>
      <c r="BL104" s="20">
        <f t="shared" si="312"/>
        <v>0</v>
      </c>
      <c r="BM104" s="19"/>
      <c r="BN104" s="19"/>
      <c r="BO104" s="20">
        <f t="shared" si="313"/>
        <v>0</v>
      </c>
      <c r="BP104" s="19"/>
      <c r="BQ104" s="19"/>
      <c r="BR104" s="20">
        <f t="shared" si="314"/>
        <v>0</v>
      </c>
      <c r="BS104" s="19"/>
      <c r="BT104" s="19"/>
      <c r="BU104" s="20">
        <f t="shared" si="315"/>
        <v>0</v>
      </c>
      <c r="BV104" s="19"/>
      <c r="BW104" s="19"/>
      <c r="BX104" s="20">
        <f t="shared" si="316"/>
        <v>0</v>
      </c>
      <c r="BY104" s="19"/>
      <c r="BZ104" s="19"/>
      <c r="CA104" s="20">
        <f t="shared" si="317"/>
        <v>0</v>
      </c>
      <c r="CB104" s="20">
        <f t="shared" si="318"/>
        <v>0</v>
      </c>
      <c r="CC104" s="20">
        <f t="shared" si="318"/>
        <v>0</v>
      </c>
      <c r="CD104" s="20">
        <f t="shared" si="319"/>
        <v>0</v>
      </c>
      <c r="CE104" s="19"/>
      <c r="CF104" s="19"/>
      <c r="CG104" s="20">
        <f t="shared" si="320"/>
        <v>0</v>
      </c>
      <c r="CH104" s="19"/>
      <c r="CI104" s="19"/>
      <c r="CJ104" s="20">
        <f t="shared" si="321"/>
        <v>0</v>
      </c>
      <c r="CK104" s="19"/>
      <c r="CL104" s="19"/>
      <c r="CM104" s="20">
        <f t="shared" si="322"/>
        <v>0</v>
      </c>
      <c r="CN104" s="20">
        <f t="shared" si="323"/>
        <v>0</v>
      </c>
      <c r="CO104" s="20">
        <f t="shared" si="323"/>
        <v>0</v>
      </c>
      <c r="CP104" s="20">
        <f t="shared" si="324"/>
        <v>0</v>
      </c>
      <c r="CQ104" s="19"/>
      <c r="CR104" s="19"/>
      <c r="CS104" s="20">
        <f t="shared" si="325"/>
        <v>0</v>
      </c>
      <c r="CT104" s="19"/>
      <c r="CU104" s="19"/>
      <c r="CV104" s="20">
        <f t="shared" si="326"/>
        <v>0</v>
      </c>
      <c r="CW104" s="19"/>
      <c r="CX104" s="19"/>
      <c r="CY104" s="20">
        <f t="shared" si="327"/>
        <v>0</v>
      </c>
      <c r="CZ104" s="20">
        <f t="shared" si="328"/>
        <v>0</v>
      </c>
      <c r="DA104" s="20">
        <f t="shared" si="328"/>
        <v>0</v>
      </c>
      <c r="DB104" s="20">
        <f t="shared" si="329"/>
        <v>0</v>
      </c>
      <c r="DC104" s="20">
        <f t="shared" si="330"/>
        <v>0</v>
      </c>
      <c r="DD104" s="20">
        <f t="shared" si="330"/>
        <v>0</v>
      </c>
      <c r="DE104" s="20">
        <f t="shared" si="331"/>
        <v>0</v>
      </c>
      <c r="DF104" s="19"/>
      <c r="DG104" s="19"/>
      <c r="DH104" s="20">
        <f t="shared" si="332"/>
        <v>0</v>
      </c>
      <c r="DI104" s="19"/>
      <c r="DJ104" s="19"/>
      <c r="DK104" s="20">
        <f t="shared" si="333"/>
        <v>0</v>
      </c>
      <c r="DL104" s="20">
        <f t="shared" si="334"/>
        <v>0</v>
      </c>
      <c r="DM104" s="20">
        <f t="shared" si="334"/>
        <v>0</v>
      </c>
      <c r="DN104" s="20">
        <f t="shared" si="335"/>
        <v>0</v>
      </c>
      <c r="DO104" s="19"/>
      <c r="DP104" s="19"/>
      <c r="DQ104" s="20">
        <f t="shared" si="336"/>
        <v>0</v>
      </c>
      <c r="DR104" s="19"/>
      <c r="DS104" s="19"/>
      <c r="DT104" s="20">
        <f t="shared" si="337"/>
        <v>0</v>
      </c>
      <c r="DU104" s="20">
        <f t="shared" si="338"/>
        <v>0</v>
      </c>
      <c r="DV104" s="20">
        <f t="shared" si="338"/>
        <v>0</v>
      </c>
      <c r="DW104" s="20">
        <f t="shared" si="339"/>
        <v>0</v>
      </c>
      <c r="DX104" s="20">
        <f t="shared" si="340"/>
        <v>0</v>
      </c>
      <c r="DY104" s="20">
        <f t="shared" si="340"/>
        <v>0</v>
      </c>
      <c r="DZ104" s="20">
        <f t="shared" si="341"/>
        <v>0</v>
      </c>
      <c r="EA104" s="19"/>
      <c r="EB104" s="19"/>
      <c r="EC104" s="20">
        <f t="shared" si="342"/>
        <v>0</v>
      </c>
      <c r="ED104" s="19"/>
      <c r="EE104" s="19"/>
      <c r="EF104" s="20">
        <f t="shared" si="343"/>
        <v>0</v>
      </c>
      <c r="EG104" s="19"/>
      <c r="EH104" s="19"/>
      <c r="EI104" s="20">
        <f t="shared" si="344"/>
        <v>0</v>
      </c>
      <c r="EJ104" s="19"/>
      <c r="EK104" s="19"/>
      <c r="EL104" s="20">
        <f t="shared" si="345"/>
        <v>0</v>
      </c>
      <c r="EM104" s="20">
        <f t="shared" si="346"/>
        <v>0</v>
      </c>
      <c r="EN104" s="20">
        <f t="shared" si="346"/>
        <v>0</v>
      </c>
      <c r="EO104" s="20">
        <f t="shared" si="347"/>
        <v>0</v>
      </c>
      <c r="EP104" s="19"/>
      <c r="EQ104" s="19"/>
      <c r="ER104" s="20">
        <f t="shared" si="348"/>
        <v>0</v>
      </c>
      <c r="ES104" s="19"/>
      <c r="ET104" s="19"/>
      <c r="EU104" s="20">
        <f t="shared" si="349"/>
        <v>0</v>
      </c>
      <c r="EV104" s="19"/>
      <c r="EW104" s="19"/>
      <c r="EX104" s="20">
        <f t="shared" si="350"/>
        <v>0</v>
      </c>
      <c r="EY104" s="19"/>
      <c r="EZ104" s="19"/>
      <c r="FA104" s="20">
        <f t="shared" si="351"/>
        <v>0</v>
      </c>
      <c r="FB104" s="20">
        <f t="shared" si="352"/>
        <v>0</v>
      </c>
      <c r="FC104" s="20">
        <f t="shared" si="352"/>
        <v>0</v>
      </c>
      <c r="FD104" s="20">
        <f t="shared" si="353"/>
        <v>0</v>
      </c>
      <c r="FE104" s="19"/>
      <c r="FF104" s="19"/>
      <c r="FG104" s="20">
        <f t="shared" si="354"/>
        <v>0</v>
      </c>
      <c r="FH104" s="19"/>
      <c r="FI104" s="19"/>
      <c r="FJ104" s="20">
        <f t="shared" si="355"/>
        <v>0</v>
      </c>
      <c r="FK104" s="19"/>
      <c r="FL104" s="19"/>
      <c r="FM104" s="20">
        <f t="shared" si="356"/>
        <v>0</v>
      </c>
      <c r="FN104" s="20">
        <f t="shared" si="357"/>
        <v>0</v>
      </c>
      <c r="FO104" s="20">
        <f t="shared" si="357"/>
        <v>0</v>
      </c>
      <c r="FP104" s="20">
        <f t="shared" si="358"/>
        <v>0</v>
      </c>
      <c r="FQ104" s="19"/>
      <c r="FR104" s="19"/>
      <c r="FS104" s="20">
        <f t="shared" si="359"/>
        <v>0</v>
      </c>
      <c r="FT104" s="19"/>
      <c r="FU104" s="19"/>
      <c r="FV104" s="20">
        <f t="shared" si="360"/>
        <v>0</v>
      </c>
      <c r="FW104" s="19"/>
      <c r="FX104" s="19"/>
      <c r="FY104" s="20">
        <f t="shared" si="361"/>
        <v>0</v>
      </c>
      <c r="FZ104" s="20">
        <f t="shared" si="362"/>
        <v>0</v>
      </c>
      <c r="GA104" s="20">
        <f t="shared" si="362"/>
        <v>0</v>
      </c>
      <c r="GB104" s="20">
        <f t="shared" si="363"/>
        <v>0</v>
      </c>
      <c r="GC104" s="19"/>
      <c r="GD104" s="19"/>
      <c r="GE104" s="20">
        <f t="shared" si="364"/>
        <v>0</v>
      </c>
      <c r="GF104" s="19"/>
      <c r="GG104" s="19"/>
      <c r="GH104" s="20">
        <f t="shared" si="365"/>
        <v>0</v>
      </c>
      <c r="GI104" s="19"/>
      <c r="GJ104" s="19"/>
      <c r="GK104" s="20">
        <f t="shared" si="366"/>
        <v>0</v>
      </c>
      <c r="GL104" s="19"/>
      <c r="GM104" s="19"/>
      <c r="GN104" s="20">
        <f t="shared" si="367"/>
        <v>0</v>
      </c>
      <c r="GO104" s="20">
        <f t="shared" si="368"/>
        <v>0</v>
      </c>
      <c r="GP104" s="20">
        <f t="shared" si="368"/>
        <v>0</v>
      </c>
      <c r="GQ104" s="20">
        <f t="shared" si="369"/>
        <v>0</v>
      </c>
      <c r="GR104" s="19"/>
      <c r="GS104" s="19"/>
      <c r="GT104" s="20">
        <f t="shared" si="370"/>
        <v>0</v>
      </c>
      <c r="GU104" s="19"/>
      <c r="GV104" s="19"/>
      <c r="GW104" s="20">
        <f t="shared" si="371"/>
        <v>0</v>
      </c>
      <c r="GX104" s="20">
        <f t="shared" si="372"/>
        <v>0</v>
      </c>
      <c r="GY104" s="20">
        <f t="shared" si="372"/>
        <v>0</v>
      </c>
      <c r="GZ104" s="20">
        <f t="shared" si="373"/>
        <v>0</v>
      </c>
      <c r="HA104" s="19"/>
      <c r="HB104" s="19"/>
      <c r="HC104" s="20">
        <f t="shared" si="374"/>
        <v>0</v>
      </c>
      <c r="HD104" s="19"/>
      <c r="HE104" s="19"/>
      <c r="HF104" s="20">
        <f t="shared" si="375"/>
        <v>0</v>
      </c>
      <c r="HG104" s="19"/>
      <c r="HH104" s="19"/>
      <c r="HI104" s="20">
        <f t="shared" si="376"/>
        <v>0</v>
      </c>
      <c r="HJ104" s="19"/>
      <c r="HK104" s="19"/>
      <c r="HL104" s="20">
        <f t="shared" si="377"/>
        <v>0</v>
      </c>
      <c r="HM104" s="20">
        <f t="shared" si="378"/>
        <v>0</v>
      </c>
      <c r="HN104" s="20">
        <f t="shared" si="378"/>
        <v>0</v>
      </c>
      <c r="HO104" s="20">
        <f t="shared" si="379"/>
        <v>0</v>
      </c>
      <c r="HP104" s="19"/>
      <c r="HQ104" s="19"/>
      <c r="HR104" s="20">
        <f t="shared" si="380"/>
        <v>0</v>
      </c>
      <c r="HS104" s="19"/>
      <c r="HT104" s="19"/>
      <c r="HU104" s="20">
        <f t="shared" si="381"/>
        <v>0</v>
      </c>
      <c r="HV104" s="19"/>
      <c r="HW104" s="20">
        <f>0</f>
        <v>0</v>
      </c>
      <c r="HX104" s="20">
        <f t="shared" si="382"/>
        <v>0</v>
      </c>
      <c r="HY104" s="19"/>
      <c r="HZ104" s="19"/>
      <c r="IA104" s="20">
        <f t="shared" si="383"/>
        <v>0</v>
      </c>
      <c r="IB104" s="20">
        <f t="shared" si="384"/>
        <v>0</v>
      </c>
      <c r="IC104" s="20">
        <f t="shared" si="384"/>
        <v>0</v>
      </c>
      <c r="ID104" s="20">
        <f t="shared" si="385"/>
        <v>0</v>
      </c>
      <c r="IE104" s="20">
        <f t="shared" si="386"/>
        <v>0</v>
      </c>
      <c r="IF104" s="20">
        <f t="shared" si="386"/>
        <v>0</v>
      </c>
      <c r="IG104" s="20">
        <f t="shared" si="387"/>
        <v>0</v>
      </c>
      <c r="IH104" s="19"/>
      <c r="II104" s="19"/>
      <c r="IJ104" s="20">
        <f t="shared" si="388"/>
        <v>0</v>
      </c>
      <c r="IK104" s="19"/>
      <c r="IL104" s="19"/>
      <c r="IM104" s="20">
        <f t="shared" si="389"/>
        <v>0</v>
      </c>
      <c r="IN104" s="19"/>
      <c r="IO104" s="19"/>
      <c r="IP104" s="20">
        <f t="shared" si="390"/>
        <v>0</v>
      </c>
      <c r="IQ104" s="20">
        <f t="shared" si="391"/>
        <v>0</v>
      </c>
      <c r="IR104" s="20">
        <f t="shared" si="391"/>
        <v>0</v>
      </c>
      <c r="IS104" s="20">
        <f t="shared" si="392"/>
        <v>0</v>
      </c>
      <c r="IT104" s="20">
        <f t="shared" si="393"/>
        <v>0</v>
      </c>
      <c r="IU104" s="20">
        <f t="shared" si="393"/>
        <v>0</v>
      </c>
      <c r="IV104" s="20">
        <f t="shared" si="394"/>
        <v>0</v>
      </c>
      <c r="IW104" s="19"/>
      <c r="IX104" s="19"/>
      <c r="IY104" s="20">
        <f t="shared" si="395"/>
        <v>0</v>
      </c>
      <c r="IZ104" s="19"/>
      <c r="JA104" s="19"/>
      <c r="JB104" s="20">
        <f t="shared" si="396"/>
        <v>0</v>
      </c>
      <c r="JC104" s="19"/>
      <c r="JD104" s="19"/>
      <c r="JE104" s="20">
        <f t="shared" si="397"/>
        <v>0</v>
      </c>
      <c r="JF104" s="20">
        <f t="shared" si="398"/>
        <v>0</v>
      </c>
      <c r="JG104" s="20">
        <f t="shared" si="398"/>
        <v>0</v>
      </c>
      <c r="JH104" s="20">
        <f t="shared" si="399"/>
        <v>0</v>
      </c>
      <c r="JI104" s="19"/>
      <c r="JJ104" s="19"/>
      <c r="JK104" s="20">
        <f t="shared" si="400"/>
        <v>0</v>
      </c>
      <c r="JL104" s="19"/>
      <c r="JM104" s="19"/>
      <c r="JN104" s="20">
        <f t="shared" si="401"/>
        <v>0</v>
      </c>
      <c r="JO104" s="19"/>
      <c r="JP104" s="19"/>
      <c r="JQ104" s="20">
        <f t="shared" si="402"/>
        <v>0</v>
      </c>
      <c r="JR104" s="20">
        <f t="shared" si="403"/>
        <v>0</v>
      </c>
      <c r="JS104" s="20">
        <f t="shared" si="403"/>
        <v>0</v>
      </c>
      <c r="JT104" s="20">
        <f t="shared" si="404"/>
        <v>0</v>
      </c>
      <c r="JU104" s="19"/>
      <c r="JV104" s="20">
        <f>833.33</f>
        <v>833.33</v>
      </c>
      <c r="JW104" s="20">
        <f t="shared" si="405"/>
        <v>-833.33</v>
      </c>
      <c r="JX104" s="19"/>
      <c r="JY104" s="19"/>
      <c r="JZ104" s="20">
        <f t="shared" si="406"/>
        <v>0</v>
      </c>
      <c r="KA104" s="20">
        <f t="shared" si="407"/>
        <v>0</v>
      </c>
      <c r="KB104" s="20">
        <f t="shared" si="407"/>
        <v>833.33</v>
      </c>
      <c r="KC104" s="20">
        <f t="shared" si="408"/>
        <v>-833.33</v>
      </c>
      <c r="KD104" s="19"/>
      <c r="KE104" s="19"/>
      <c r="KF104" s="20">
        <f t="shared" si="409"/>
        <v>0</v>
      </c>
      <c r="KG104" s="19"/>
      <c r="KH104" s="19"/>
      <c r="KI104" s="20">
        <f t="shared" si="410"/>
        <v>0</v>
      </c>
      <c r="KJ104" s="19"/>
      <c r="KK104" s="19"/>
      <c r="KL104" s="20">
        <f t="shared" si="411"/>
        <v>0</v>
      </c>
      <c r="KM104" s="19"/>
      <c r="KN104" s="19"/>
      <c r="KO104" s="20">
        <f t="shared" si="412"/>
        <v>0</v>
      </c>
      <c r="KP104" s="19"/>
      <c r="KQ104" s="19"/>
      <c r="KR104" s="20">
        <f t="shared" si="413"/>
        <v>0</v>
      </c>
      <c r="KS104" s="20">
        <f t="shared" si="414"/>
        <v>0</v>
      </c>
      <c r="KT104" s="20">
        <f t="shared" si="414"/>
        <v>0</v>
      </c>
      <c r="KU104" s="20">
        <f t="shared" si="415"/>
        <v>0</v>
      </c>
      <c r="KV104" s="20">
        <f t="shared" si="416"/>
        <v>0</v>
      </c>
      <c r="KW104" s="20">
        <f t="shared" si="416"/>
        <v>0</v>
      </c>
      <c r="KX104" s="20">
        <f t="shared" si="417"/>
        <v>0</v>
      </c>
      <c r="KY104" s="19"/>
      <c r="KZ104" s="19"/>
      <c r="LA104" s="20">
        <f t="shared" si="418"/>
        <v>0</v>
      </c>
      <c r="LB104" s="19"/>
      <c r="LC104" s="19"/>
      <c r="LD104" s="20">
        <f t="shared" si="419"/>
        <v>0</v>
      </c>
      <c r="LE104" s="20">
        <f t="shared" si="420"/>
        <v>0</v>
      </c>
      <c r="LF104" s="20">
        <f t="shared" si="420"/>
        <v>833.33</v>
      </c>
      <c r="LG104" s="20">
        <f t="shared" si="421"/>
        <v>-833.33</v>
      </c>
    </row>
    <row r="105" spans="1:319" x14ac:dyDescent="0.3">
      <c r="A105" s="27" t="s">
        <v>211</v>
      </c>
      <c r="B105" s="19"/>
      <c r="C105" s="19"/>
      <c r="D105" s="20">
        <f t="shared" si="290"/>
        <v>0</v>
      </c>
      <c r="E105" s="20">
        <f>-6703.47</f>
        <v>-6703.47</v>
      </c>
      <c r="F105" s="19"/>
      <c r="G105" s="20">
        <f t="shared" si="291"/>
        <v>-6703.47</v>
      </c>
      <c r="H105" s="19"/>
      <c r="I105" s="19"/>
      <c r="J105" s="20">
        <f t="shared" si="292"/>
        <v>0</v>
      </c>
      <c r="K105" s="19"/>
      <c r="L105" s="19"/>
      <c r="M105" s="20">
        <f t="shared" si="293"/>
        <v>0</v>
      </c>
      <c r="N105" s="19"/>
      <c r="O105" s="19"/>
      <c r="P105" s="20">
        <f t="shared" si="294"/>
        <v>0</v>
      </c>
      <c r="Q105" s="20">
        <f>-2737.53</f>
        <v>-2737.53</v>
      </c>
      <c r="R105" s="19"/>
      <c r="S105" s="20">
        <f t="shared" si="295"/>
        <v>-2737.53</v>
      </c>
      <c r="T105" s="20">
        <f>977.69</f>
        <v>977.69</v>
      </c>
      <c r="U105" s="19"/>
      <c r="V105" s="20">
        <f t="shared" si="296"/>
        <v>977.69</v>
      </c>
      <c r="W105" s="19"/>
      <c r="X105" s="19"/>
      <c r="Y105" s="20">
        <f t="shared" si="297"/>
        <v>0</v>
      </c>
      <c r="Z105" s="19"/>
      <c r="AA105" s="19"/>
      <c r="AB105" s="20">
        <f t="shared" si="298"/>
        <v>0</v>
      </c>
      <c r="AC105" s="19"/>
      <c r="AD105" s="19"/>
      <c r="AE105" s="20">
        <f t="shared" si="299"/>
        <v>0</v>
      </c>
      <c r="AF105" s="19"/>
      <c r="AG105" s="19"/>
      <c r="AH105" s="20">
        <f t="shared" si="300"/>
        <v>0</v>
      </c>
      <c r="AI105" s="19"/>
      <c r="AJ105" s="19"/>
      <c r="AK105" s="20">
        <f t="shared" si="301"/>
        <v>0</v>
      </c>
      <c r="AL105" s="20">
        <f t="shared" si="302"/>
        <v>-1759.8400000000001</v>
      </c>
      <c r="AM105" s="20">
        <f t="shared" si="302"/>
        <v>0</v>
      </c>
      <c r="AN105" s="20">
        <f t="shared" si="303"/>
        <v>-1759.8400000000001</v>
      </c>
      <c r="AO105" s="19"/>
      <c r="AP105" s="19"/>
      <c r="AQ105" s="20">
        <f t="shared" si="304"/>
        <v>0</v>
      </c>
      <c r="AR105" s="20">
        <f>-10937.25</f>
        <v>-10937.25</v>
      </c>
      <c r="AS105" s="19"/>
      <c r="AT105" s="20">
        <f t="shared" si="305"/>
        <v>-10937.25</v>
      </c>
      <c r="AU105" s="20">
        <f>-1907.54</f>
        <v>-1907.54</v>
      </c>
      <c r="AV105" s="19"/>
      <c r="AW105" s="20">
        <f t="shared" si="306"/>
        <v>-1907.54</v>
      </c>
      <c r="AX105" s="20">
        <f>-13246.86</f>
        <v>-13246.86</v>
      </c>
      <c r="AY105" s="19"/>
      <c r="AZ105" s="20">
        <f t="shared" si="307"/>
        <v>-13246.86</v>
      </c>
      <c r="BA105" s="19"/>
      <c r="BB105" s="19"/>
      <c r="BC105" s="20">
        <f t="shared" si="308"/>
        <v>0</v>
      </c>
      <c r="BD105" s="19"/>
      <c r="BE105" s="19"/>
      <c r="BF105" s="20">
        <f t="shared" si="309"/>
        <v>0</v>
      </c>
      <c r="BG105" s="20">
        <f t="shared" si="310"/>
        <v>0</v>
      </c>
      <c r="BH105" s="20">
        <f t="shared" si="310"/>
        <v>0</v>
      </c>
      <c r="BI105" s="20">
        <f t="shared" si="311"/>
        <v>0</v>
      </c>
      <c r="BJ105" s="19"/>
      <c r="BK105" s="19"/>
      <c r="BL105" s="20">
        <f t="shared" si="312"/>
        <v>0</v>
      </c>
      <c r="BM105" s="20">
        <f>-4514.38</f>
        <v>-4514.38</v>
      </c>
      <c r="BN105" s="19"/>
      <c r="BO105" s="20">
        <f t="shared" si="313"/>
        <v>-4514.38</v>
      </c>
      <c r="BP105" s="20">
        <f>1201.93</f>
        <v>1201.93</v>
      </c>
      <c r="BQ105" s="19"/>
      <c r="BR105" s="20">
        <f t="shared" si="314"/>
        <v>1201.93</v>
      </c>
      <c r="BS105" s="19"/>
      <c r="BT105" s="19"/>
      <c r="BU105" s="20">
        <f t="shared" si="315"/>
        <v>0</v>
      </c>
      <c r="BV105" s="19"/>
      <c r="BW105" s="19"/>
      <c r="BX105" s="20">
        <f t="shared" si="316"/>
        <v>0</v>
      </c>
      <c r="BY105" s="20">
        <f>-3365.39</f>
        <v>-3365.39</v>
      </c>
      <c r="BZ105" s="19"/>
      <c r="CA105" s="20">
        <f t="shared" si="317"/>
        <v>-3365.39</v>
      </c>
      <c r="CB105" s="20">
        <f t="shared" si="318"/>
        <v>-2163.46</v>
      </c>
      <c r="CC105" s="20">
        <f t="shared" si="318"/>
        <v>0</v>
      </c>
      <c r="CD105" s="20">
        <f t="shared" si="319"/>
        <v>-2163.46</v>
      </c>
      <c r="CE105" s="19"/>
      <c r="CF105" s="19"/>
      <c r="CG105" s="20">
        <f t="shared" si="320"/>
        <v>0</v>
      </c>
      <c r="CH105" s="19"/>
      <c r="CI105" s="19"/>
      <c r="CJ105" s="20">
        <f t="shared" si="321"/>
        <v>0</v>
      </c>
      <c r="CK105" s="19"/>
      <c r="CL105" s="19"/>
      <c r="CM105" s="20">
        <f t="shared" si="322"/>
        <v>0</v>
      </c>
      <c r="CN105" s="20">
        <f t="shared" si="323"/>
        <v>0</v>
      </c>
      <c r="CO105" s="20">
        <f t="shared" si="323"/>
        <v>0</v>
      </c>
      <c r="CP105" s="20">
        <f t="shared" si="324"/>
        <v>0</v>
      </c>
      <c r="CQ105" s="19"/>
      <c r="CR105" s="19"/>
      <c r="CS105" s="20">
        <f t="shared" si="325"/>
        <v>0</v>
      </c>
      <c r="CT105" s="19"/>
      <c r="CU105" s="19"/>
      <c r="CV105" s="20">
        <f t="shared" si="326"/>
        <v>0</v>
      </c>
      <c r="CW105" s="20">
        <f>-9412.61</f>
        <v>-9412.61</v>
      </c>
      <c r="CX105" s="19"/>
      <c r="CY105" s="20">
        <f t="shared" si="327"/>
        <v>-9412.61</v>
      </c>
      <c r="CZ105" s="20">
        <f t="shared" si="328"/>
        <v>-9412.61</v>
      </c>
      <c r="DA105" s="20">
        <f t="shared" si="328"/>
        <v>0</v>
      </c>
      <c r="DB105" s="20">
        <f t="shared" si="329"/>
        <v>-9412.61</v>
      </c>
      <c r="DC105" s="20">
        <f t="shared" si="330"/>
        <v>-42182.100000000006</v>
      </c>
      <c r="DD105" s="20">
        <f t="shared" si="330"/>
        <v>0</v>
      </c>
      <c r="DE105" s="20">
        <f t="shared" si="331"/>
        <v>-42182.100000000006</v>
      </c>
      <c r="DF105" s="19"/>
      <c r="DG105" s="19"/>
      <c r="DH105" s="20">
        <f t="shared" si="332"/>
        <v>0</v>
      </c>
      <c r="DI105" s="20">
        <f>-1854</f>
        <v>-1854</v>
      </c>
      <c r="DJ105" s="19"/>
      <c r="DK105" s="20">
        <f t="shared" si="333"/>
        <v>-1854</v>
      </c>
      <c r="DL105" s="20">
        <f t="shared" si="334"/>
        <v>-1854</v>
      </c>
      <c r="DM105" s="20">
        <f t="shared" si="334"/>
        <v>0</v>
      </c>
      <c r="DN105" s="20">
        <f t="shared" si="335"/>
        <v>-1854</v>
      </c>
      <c r="DO105" s="19"/>
      <c r="DP105" s="19"/>
      <c r="DQ105" s="20">
        <f t="shared" si="336"/>
        <v>0</v>
      </c>
      <c r="DR105" s="19"/>
      <c r="DS105" s="19"/>
      <c r="DT105" s="20">
        <f t="shared" si="337"/>
        <v>0</v>
      </c>
      <c r="DU105" s="20">
        <f t="shared" si="338"/>
        <v>0</v>
      </c>
      <c r="DV105" s="20">
        <f t="shared" si="338"/>
        <v>0</v>
      </c>
      <c r="DW105" s="20">
        <f t="shared" si="339"/>
        <v>0</v>
      </c>
      <c r="DX105" s="20">
        <f t="shared" si="340"/>
        <v>-52499.41</v>
      </c>
      <c r="DY105" s="20">
        <f t="shared" si="340"/>
        <v>0</v>
      </c>
      <c r="DZ105" s="20">
        <f t="shared" si="341"/>
        <v>-52499.41</v>
      </c>
      <c r="EA105" s="19"/>
      <c r="EB105" s="19"/>
      <c r="EC105" s="20">
        <f t="shared" si="342"/>
        <v>0</v>
      </c>
      <c r="ED105" s="19"/>
      <c r="EE105" s="19"/>
      <c r="EF105" s="20">
        <f t="shared" si="343"/>
        <v>0</v>
      </c>
      <c r="EG105" s="19"/>
      <c r="EH105" s="19"/>
      <c r="EI105" s="20">
        <f t="shared" si="344"/>
        <v>0</v>
      </c>
      <c r="EJ105" s="20">
        <f>-1681.04</f>
        <v>-1681.04</v>
      </c>
      <c r="EK105" s="19"/>
      <c r="EL105" s="20">
        <f t="shared" si="345"/>
        <v>-1681.04</v>
      </c>
      <c r="EM105" s="20">
        <f t="shared" si="346"/>
        <v>-1681.04</v>
      </c>
      <c r="EN105" s="20">
        <f t="shared" si="346"/>
        <v>0</v>
      </c>
      <c r="EO105" s="20">
        <f t="shared" si="347"/>
        <v>-1681.04</v>
      </c>
      <c r="EP105" s="20">
        <f>-8105.78</f>
        <v>-8105.78</v>
      </c>
      <c r="EQ105" s="19"/>
      <c r="ER105" s="20">
        <f t="shared" si="348"/>
        <v>-8105.78</v>
      </c>
      <c r="ES105" s="19"/>
      <c r="ET105" s="19"/>
      <c r="EU105" s="20">
        <f t="shared" si="349"/>
        <v>0</v>
      </c>
      <c r="EV105" s="19"/>
      <c r="EW105" s="19"/>
      <c r="EX105" s="20">
        <f t="shared" si="350"/>
        <v>0</v>
      </c>
      <c r="EY105" s="20">
        <f>-1988.67</f>
        <v>-1988.67</v>
      </c>
      <c r="EZ105" s="19"/>
      <c r="FA105" s="20">
        <f t="shared" si="351"/>
        <v>-1988.67</v>
      </c>
      <c r="FB105" s="20">
        <f t="shared" si="352"/>
        <v>-1988.67</v>
      </c>
      <c r="FC105" s="20">
        <f t="shared" si="352"/>
        <v>0</v>
      </c>
      <c r="FD105" s="20">
        <f t="shared" si="353"/>
        <v>-1988.67</v>
      </c>
      <c r="FE105" s="19"/>
      <c r="FF105" s="19"/>
      <c r="FG105" s="20">
        <f t="shared" si="354"/>
        <v>0</v>
      </c>
      <c r="FH105" s="19"/>
      <c r="FI105" s="19"/>
      <c r="FJ105" s="20">
        <f t="shared" si="355"/>
        <v>0</v>
      </c>
      <c r="FK105" s="20">
        <f>-1980.27</f>
        <v>-1980.27</v>
      </c>
      <c r="FL105" s="19"/>
      <c r="FM105" s="20">
        <f t="shared" si="356"/>
        <v>-1980.27</v>
      </c>
      <c r="FN105" s="20">
        <f t="shared" si="357"/>
        <v>-1980.27</v>
      </c>
      <c r="FO105" s="20">
        <f t="shared" si="357"/>
        <v>0</v>
      </c>
      <c r="FP105" s="20">
        <f t="shared" si="358"/>
        <v>-1980.27</v>
      </c>
      <c r="FQ105" s="19"/>
      <c r="FR105" s="19"/>
      <c r="FS105" s="20">
        <f t="shared" si="359"/>
        <v>0</v>
      </c>
      <c r="FT105" s="19"/>
      <c r="FU105" s="19"/>
      <c r="FV105" s="20">
        <f t="shared" si="360"/>
        <v>0</v>
      </c>
      <c r="FW105" s="20">
        <f>-1291.91</f>
        <v>-1291.9100000000001</v>
      </c>
      <c r="FX105" s="19"/>
      <c r="FY105" s="20">
        <f t="shared" si="361"/>
        <v>-1291.9100000000001</v>
      </c>
      <c r="FZ105" s="20">
        <f t="shared" si="362"/>
        <v>-1291.9100000000001</v>
      </c>
      <c r="GA105" s="20">
        <f t="shared" si="362"/>
        <v>0</v>
      </c>
      <c r="GB105" s="20">
        <f t="shared" si="363"/>
        <v>-1291.9100000000001</v>
      </c>
      <c r="GC105" s="19"/>
      <c r="GD105" s="19"/>
      <c r="GE105" s="20">
        <f t="shared" si="364"/>
        <v>0</v>
      </c>
      <c r="GF105" s="19"/>
      <c r="GG105" s="19"/>
      <c r="GH105" s="20">
        <f t="shared" si="365"/>
        <v>0</v>
      </c>
      <c r="GI105" s="19"/>
      <c r="GJ105" s="19"/>
      <c r="GK105" s="20">
        <f t="shared" si="366"/>
        <v>0</v>
      </c>
      <c r="GL105" s="20">
        <f>-1440</f>
        <v>-1440</v>
      </c>
      <c r="GM105" s="19"/>
      <c r="GN105" s="20">
        <f t="shared" si="367"/>
        <v>-1440</v>
      </c>
      <c r="GO105" s="20">
        <f t="shared" si="368"/>
        <v>-1440</v>
      </c>
      <c r="GP105" s="20">
        <f t="shared" si="368"/>
        <v>0</v>
      </c>
      <c r="GQ105" s="20">
        <f t="shared" si="369"/>
        <v>-1440</v>
      </c>
      <c r="GR105" s="19"/>
      <c r="GS105" s="19"/>
      <c r="GT105" s="20">
        <f t="shared" si="370"/>
        <v>0</v>
      </c>
      <c r="GU105" s="19"/>
      <c r="GV105" s="19"/>
      <c r="GW105" s="20">
        <f t="shared" si="371"/>
        <v>0</v>
      </c>
      <c r="GX105" s="20">
        <f t="shared" si="372"/>
        <v>-16487.669999999998</v>
      </c>
      <c r="GY105" s="20">
        <f t="shared" si="372"/>
        <v>0</v>
      </c>
      <c r="GZ105" s="20">
        <f t="shared" si="373"/>
        <v>-16487.669999999998</v>
      </c>
      <c r="HA105" s="19"/>
      <c r="HB105" s="19"/>
      <c r="HC105" s="20">
        <f t="shared" si="374"/>
        <v>0</v>
      </c>
      <c r="HD105" s="19"/>
      <c r="HE105" s="19"/>
      <c r="HF105" s="20">
        <f t="shared" si="375"/>
        <v>0</v>
      </c>
      <c r="HG105" s="20">
        <f>-1557.69</f>
        <v>-1557.69</v>
      </c>
      <c r="HH105" s="20">
        <f>0</f>
        <v>0</v>
      </c>
      <c r="HI105" s="20">
        <f t="shared" si="376"/>
        <v>-1557.69</v>
      </c>
      <c r="HJ105" s="19"/>
      <c r="HK105" s="19"/>
      <c r="HL105" s="20">
        <f t="shared" si="377"/>
        <v>0</v>
      </c>
      <c r="HM105" s="20">
        <f t="shared" si="378"/>
        <v>-1557.69</v>
      </c>
      <c r="HN105" s="20">
        <f t="shared" si="378"/>
        <v>0</v>
      </c>
      <c r="HO105" s="20">
        <f t="shared" si="379"/>
        <v>-1557.69</v>
      </c>
      <c r="HP105" s="20">
        <f>65.54</f>
        <v>65.540000000000006</v>
      </c>
      <c r="HQ105" s="19"/>
      <c r="HR105" s="20">
        <f t="shared" si="380"/>
        <v>65.540000000000006</v>
      </c>
      <c r="HS105" s="19"/>
      <c r="HT105" s="19"/>
      <c r="HU105" s="20">
        <f t="shared" si="381"/>
        <v>0</v>
      </c>
      <c r="HV105" s="19"/>
      <c r="HW105" s="19"/>
      <c r="HX105" s="20">
        <f t="shared" si="382"/>
        <v>0</v>
      </c>
      <c r="HY105" s="20">
        <f>-1322.75</f>
        <v>-1322.75</v>
      </c>
      <c r="HZ105" s="19"/>
      <c r="IA105" s="20">
        <f t="shared" si="383"/>
        <v>-1322.75</v>
      </c>
      <c r="IB105" s="20">
        <f t="shared" si="384"/>
        <v>-1322.75</v>
      </c>
      <c r="IC105" s="20">
        <f t="shared" si="384"/>
        <v>0</v>
      </c>
      <c r="ID105" s="20">
        <f t="shared" si="385"/>
        <v>-1322.75</v>
      </c>
      <c r="IE105" s="20">
        <f t="shared" si="386"/>
        <v>-2814.9</v>
      </c>
      <c r="IF105" s="20">
        <f t="shared" si="386"/>
        <v>0</v>
      </c>
      <c r="IG105" s="20">
        <f t="shared" si="387"/>
        <v>-2814.9</v>
      </c>
      <c r="IH105" s="20">
        <f>-3670.69</f>
        <v>-3670.69</v>
      </c>
      <c r="II105" s="19"/>
      <c r="IJ105" s="20">
        <f t="shared" si="388"/>
        <v>-3670.69</v>
      </c>
      <c r="IK105" s="19"/>
      <c r="IL105" s="19"/>
      <c r="IM105" s="20">
        <f t="shared" si="389"/>
        <v>0</v>
      </c>
      <c r="IN105" s="19"/>
      <c r="IO105" s="19"/>
      <c r="IP105" s="20">
        <f t="shared" si="390"/>
        <v>0</v>
      </c>
      <c r="IQ105" s="20">
        <f t="shared" si="391"/>
        <v>0</v>
      </c>
      <c r="IR105" s="20">
        <f t="shared" si="391"/>
        <v>0</v>
      </c>
      <c r="IS105" s="20">
        <f t="shared" si="392"/>
        <v>0</v>
      </c>
      <c r="IT105" s="20">
        <f t="shared" si="393"/>
        <v>-6485.59</v>
      </c>
      <c r="IU105" s="20">
        <f t="shared" si="393"/>
        <v>0</v>
      </c>
      <c r="IV105" s="20">
        <f t="shared" si="394"/>
        <v>-6485.59</v>
      </c>
      <c r="IW105" s="20">
        <f>-2257.54</f>
        <v>-2257.54</v>
      </c>
      <c r="IX105" s="19"/>
      <c r="IY105" s="20">
        <f t="shared" si="395"/>
        <v>-2257.54</v>
      </c>
      <c r="IZ105" s="19"/>
      <c r="JA105" s="19"/>
      <c r="JB105" s="20">
        <f t="shared" si="396"/>
        <v>0</v>
      </c>
      <c r="JC105" s="19"/>
      <c r="JD105" s="19"/>
      <c r="JE105" s="20">
        <f t="shared" si="397"/>
        <v>0</v>
      </c>
      <c r="JF105" s="20">
        <f t="shared" si="398"/>
        <v>-2257.54</v>
      </c>
      <c r="JG105" s="20">
        <f t="shared" si="398"/>
        <v>0</v>
      </c>
      <c r="JH105" s="20">
        <f t="shared" si="399"/>
        <v>-2257.54</v>
      </c>
      <c r="JI105" s="19"/>
      <c r="JJ105" s="19"/>
      <c r="JK105" s="20">
        <f t="shared" si="400"/>
        <v>0</v>
      </c>
      <c r="JL105" s="19"/>
      <c r="JM105" s="19"/>
      <c r="JN105" s="20">
        <f t="shared" si="401"/>
        <v>0</v>
      </c>
      <c r="JO105" s="20">
        <f>-40787.29</f>
        <v>-40787.29</v>
      </c>
      <c r="JP105" s="19"/>
      <c r="JQ105" s="20">
        <f t="shared" si="402"/>
        <v>-40787.29</v>
      </c>
      <c r="JR105" s="20">
        <f t="shared" si="403"/>
        <v>-40787.29</v>
      </c>
      <c r="JS105" s="20">
        <f t="shared" si="403"/>
        <v>0</v>
      </c>
      <c r="JT105" s="20">
        <f t="shared" si="404"/>
        <v>-40787.29</v>
      </c>
      <c r="JU105" s="20">
        <f>-7443.14</f>
        <v>-7443.14</v>
      </c>
      <c r="JV105" s="19"/>
      <c r="JW105" s="20">
        <f t="shared" si="405"/>
        <v>-7443.14</v>
      </c>
      <c r="JX105" s="19"/>
      <c r="JY105" s="19"/>
      <c r="JZ105" s="20">
        <f t="shared" si="406"/>
        <v>0</v>
      </c>
      <c r="KA105" s="20">
        <f t="shared" si="407"/>
        <v>-7443.14</v>
      </c>
      <c r="KB105" s="20">
        <f t="shared" si="407"/>
        <v>0</v>
      </c>
      <c r="KC105" s="20">
        <f t="shared" si="408"/>
        <v>-7443.14</v>
      </c>
      <c r="KD105" s="20">
        <f>-6315.06</f>
        <v>-6315.06</v>
      </c>
      <c r="KE105" s="19"/>
      <c r="KF105" s="20">
        <f t="shared" si="409"/>
        <v>-6315.06</v>
      </c>
      <c r="KG105" s="19"/>
      <c r="KH105" s="19"/>
      <c r="KI105" s="20">
        <f t="shared" si="410"/>
        <v>0</v>
      </c>
      <c r="KJ105" s="19"/>
      <c r="KK105" s="19"/>
      <c r="KL105" s="20">
        <f t="shared" si="411"/>
        <v>0</v>
      </c>
      <c r="KM105" s="19"/>
      <c r="KN105" s="19"/>
      <c r="KO105" s="20">
        <f t="shared" si="412"/>
        <v>0</v>
      </c>
      <c r="KP105" s="19"/>
      <c r="KQ105" s="19"/>
      <c r="KR105" s="20">
        <f t="shared" si="413"/>
        <v>0</v>
      </c>
      <c r="KS105" s="20">
        <f t="shared" si="414"/>
        <v>0</v>
      </c>
      <c r="KT105" s="20">
        <f t="shared" si="414"/>
        <v>0</v>
      </c>
      <c r="KU105" s="20">
        <f t="shared" si="415"/>
        <v>0</v>
      </c>
      <c r="KV105" s="20">
        <f t="shared" si="416"/>
        <v>-6315.06</v>
      </c>
      <c r="KW105" s="20">
        <f t="shared" si="416"/>
        <v>0</v>
      </c>
      <c r="KX105" s="20">
        <f t="shared" si="417"/>
        <v>-6315.06</v>
      </c>
      <c r="KY105" s="20">
        <f>-8728.87</f>
        <v>-8728.8700000000008</v>
      </c>
      <c r="KZ105" s="19"/>
      <c r="LA105" s="20">
        <f t="shared" si="418"/>
        <v>-8728.8700000000008</v>
      </c>
      <c r="LB105" s="19"/>
      <c r="LC105" s="19"/>
      <c r="LD105" s="20">
        <f t="shared" si="419"/>
        <v>0</v>
      </c>
      <c r="LE105" s="20">
        <f t="shared" si="420"/>
        <v>-141004.57</v>
      </c>
      <c r="LF105" s="20">
        <f t="shared" si="420"/>
        <v>0</v>
      </c>
      <c r="LG105" s="20">
        <f t="shared" si="421"/>
        <v>-141004.57</v>
      </c>
    </row>
    <row r="106" spans="1:319" x14ac:dyDescent="0.3">
      <c r="A106" s="27" t="s">
        <v>212</v>
      </c>
      <c r="B106" s="19"/>
      <c r="C106" s="19"/>
      <c r="D106" s="20">
        <f t="shared" si="290"/>
        <v>0</v>
      </c>
      <c r="E106" s="20">
        <f>22328.25</f>
        <v>22328.25</v>
      </c>
      <c r="F106" s="20">
        <f>16097.5</f>
        <v>16097.5</v>
      </c>
      <c r="G106" s="20">
        <f t="shared" si="291"/>
        <v>6230.75</v>
      </c>
      <c r="H106" s="19"/>
      <c r="I106" s="19"/>
      <c r="J106" s="20">
        <f t="shared" si="292"/>
        <v>0</v>
      </c>
      <c r="K106" s="19"/>
      <c r="L106" s="19"/>
      <c r="M106" s="20">
        <f t="shared" si="293"/>
        <v>0</v>
      </c>
      <c r="N106" s="19"/>
      <c r="O106" s="19"/>
      <c r="P106" s="20">
        <f t="shared" si="294"/>
        <v>0</v>
      </c>
      <c r="Q106" s="20">
        <f>5866.14</f>
        <v>5866.14</v>
      </c>
      <c r="R106" s="20">
        <f>4000</f>
        <v>4000</v>
      </c>
      <c r="S106" s="20">
        <f t="shared" si="295"/>
        <v>1866.1400000000003</v>
      </c>
      <c r="T106" s="19"/>
      <c r="U106" s="19"/>
      <c r="V106" s="20">
        <f t="shared" si="296"/>
        <v>0</v>
      </c>
      <c r="W106" s="19"/>
      <c r="X106" s="19"/>
      <c r="Y106" s="20">
        <f t="shared" si="297"/>
        <v>0</v>
      </c>
      <c r="Z106" s="19"/>
      <c r="AA106" s="19"/>
      <c r="AB106" s="20">
        <f t="shared" si="298"/>
        <v>0</v>
      </c>
      <c r="AC106" s="19"/>
      <c r="AD106" s="19"/>
      <c r="AE106" s="20">
        <f t="shared" si="299"/>
        <v>0</v>
      </c>
      <c r="AF106" s="19"/>
      <c r="AG106" s="19"/>
      <c r="AH106" s="20">
        <f t="shared" si="300"/>
        <v>0</v>
      </c>
      <c r="AI106" s="19"/>
      <c r="AJ106" s="19"/>
      <c r="AK106" s="20">
        <f t="shared" si="301"/>
        <v>0</v>
      </c>
      <c r="AL106" s="20">
        <f t="shared" si="302"/>
        <v>5866.14</v>
      </c>
      <c r="AM106" s="20">
        <f t="shared" si="302"/>
        <v>4000</v>
      </c>
      <c r="AN106" s="20">
        <f t="shared" si="303"/>
        <v>1866.1400000000003</v>
      </c>
      <c r="AO106" s="19"/>
      <c r="AP106" s="19"/>
      <c r="AQ106" s="20">
        <f t="shared" si="304"/>
        <v>0</v>
      </c>
      <c r="AR106" s="20">
        <f>36457.5</f>
        <v>36457.5</v>
      </c>
      <c r="AS106" s="20">
        <f>26074.58</f>
        <v>26074.58</v>
      </c>
      <c r="AT106" s="20">
        <f t="shared" si="305"/>
        <v>10382.919999999998</v>
      </c>
      <c r="AU106" s="20">
        <f>7463.4</f>
        <v>7463.4</v>
      </c>
      <c r="AV106" s="20">
        <f>6000</f>
        <v>6000</v>
      </c>
      <c r="AW106" s="20">
        <f t="shared" si="306"/>
        <v>1463.3999999999996</v>
      </c>
      <c r="AX106" s="20">
        <f>38772.14</f>
        <v>38772.14</v>
      </c>
      <c r="AY106" s="20">
        <f>38439.67</f>
        <v>38439.67</v>
      </c>
      <c r="AZ106" s="20">
        <f t="shared" si="307"/>
        <v>332.47000000000116</v>
      </c>
      <c r="BA106" s="19"/>
      <c r="BB106" s="19"/>
      <c r="BC106" s="20">
        <f t="shared" si="308"/>
        <v>0</v>
      </c>
      <c r="BD106" s="19"/>
      <c r="BE106" s="20">
        <f>1750</f>
        <v>1750</v>
      </c>
      <c r="BF106" s="20">
        <f t="shared" si="309"/>
        <v>-1750</v>
      </c>
      <c r="BG106" s="20">
        <f t="shared" si="310"/>
        <v>0</v>
      </c>
      <c r="BH106" s="20">
        <f t="shared" si="310"/>
        <v>1750</v>
      </c>
      <c r="BI106" s="20">
        <f t="shared" si="311"/>
        <v>-1750</v>
      </c>
      <c r="BJ106" s="19"/>
      <c r="BK106" s="19"/>
      <c r="BL106" s="20">
        <f t="shared" si="312"/>
        <v>0</v>
      </c>
      <c r="BM106" s="20">
        <f>11154.18</f>
        <v>11154.18</v>
      </c>
      <c r="BN106" s="20">
        <f>7796.55</f>
        <v>7796.55</v>
      </c>
      <c r="BO106" s="20">
        <f t="shared" si="313"/>
        <v>3357.63</v>
      </c>
      <c r="BP106" s="19"/>
      <c r="BQ106" s="19"/>
      <c r="BR106" s="20">
        <f t="shared" si="314"/>
        <v>0</v>
      </c>
      <c r="BS106" s="19"/>
      <c r="BT106" s="19"/>
      <c r="BU106" s="20">
        <f t="shared" si="315"/>
        <v>0</v>
      </c>
      <c r="BV106" s="19"/>
      <c r="BW106" s="19"/>
      <c r="BX106" s="20">
        <f t="shared" si="316"/>
        <v>0</v>
      </c>
      <c r="BY106" s="20">
        <f>7211.55</f>
        <v>7211.55</v>
      </c>
      <c r="BZ106" s="20">
        <f>5208.33</f>
        <v>5208.33</v>
      </c>
      <c r="CA106" s="20">
        <f t="shared" si="317"/>
        <v>2003.2200000000003</v>
      </c>
      <c r="CB106" s="20">
        <f t="shared" si="318"/>
        <v>7211.55</v>
      </c>
      <c r="CC106" s="20">
        <f t="shared" si="318"/>
        <v>5208.33</v>
      </c>
      <c r="CD106" s="20">
        <f t="shared" si="319"/>
        <v>2003.2200000000003</v>
      </c>
      <c r="CE106" s="19"/>
      <c r="CF106" s="20">
        <f>3937.5</f>
        <v>3937.5</v>
      </c>
      <c r="CG106" s="20">
        <f t="shared" si="320"/>
        <v>-3937.5</v>
      </c>
      <c r="CH106" s="19"/>
      <c r="CI106" s="19"/>
      <c r="CJ106" s="20">
        <f t="shared" si="321"/>
        <v>0</v>
      </c>
      <c r="CK106" s="19"/>
      <c r="CL106" s="19"/>
      <c r="CM106" s="20">
        <f t="shared" si="322"/>
        <v>0</v>
      </c>
      <c r="CN106" s="20">
        <f t="shared" si="323"/>
        <v>0</v>
      </c>
      <c r="CO106" s="20">
        <f t="shared" si="323"/>
        <v>0</v>
      </c>
      <c r="CP106" s="20">
        <f t="shared" si="324"/>
        <v>0</v>
      </c>
      <c r="CQ106" s="19"/>
      <c r="CR106" s="19"/>
      <c r="CS106" s="20">
        <f t="shared" si="325"/>
        <v>0</v>
      </c>
      <c r="CT106" s="20">
        <f>31375.38</f>
        <v>31375.38</v>
      </c>
      <c r="CU106" s="20">
        <f>22000</f>
        <v>22000</v>
      </c>
      <c r="CV106" s="20">
        <f t="shared" si="326"/>
        <v>9375.380000000001</v>
      </c>
      <c r="CW106" s="19"/>
      <c r="CX106" s="19"/>
      <c r="CY106" s="20">
        <f t="shared" si="327"/>
        <v>0</v>
      </c>
      <c r="CZ106" s="20">
        <f t="shared" si="328"/>
        <v>31375.38</v>
      </c>
      <c r="DA106" s="20">
        <f t="shared" si="328"/>
        <v>22000</v>
      </c>
      <c r="DB106" s="20">
        <f t="shared" si="329"/>
        <v>9375.380000000001</v>
      </c>
      <c r="DC106" s="20">
        <f t="shared" si="330"/>
        <v>132434.15</v>
      </c>
      <c r="DD106" s="20">
        <f t="shared" si="330"/>
        <v>111206.63</v>
      </c>
      <c r="DE106" s="20">
        <f t="shared" si="331"/>
        <v>21227.51999999999</v>
      </c>
      <c r="DF106" s="19"/>
      <c r="DG106" s="19"/>
      <c r="DH106" s="20">
        <f t="shared" si="332"/>
        <v>0</v>
      </c>
      <c r="DI106" s="20">
        <f>6180</f>
        <v>6180</v>
      </c>
      <c r="DJ106" s="20">
        <f>8666.67</f>
        <v>8666.67</v>
      </c>
      <c r="DK106" s="20">
        <f t="shared" si="333"/>
        <v>-2486.67</v>
      </c>
      <c r="DL106" s="20">
        <f t="shared" si="334"/>
        <v>6180</v>
      </c>
      <c r="DM106" s="20">
        <f t="shared" si="334"/>
        <v>8666.67</v>
      </c>
      <c r="DN106" s="20">
        <f t="shared" si="335"/>
        <v>-2486.67</v>
      </c>
      <c r="DO106" s="19"/>
      <c r="DP106" s="19"/>
      <c r="DQ106" s="20">
        <f t="shared" si="336"/>
        <v>0</v>
      </c>
      <c r="DR106" s="19"/>
      <c r="DS106" s="19"/>
      <c r="DT106" s="20">
        <f t="shared" si="337"/>
        <v>0</v>
      </c>
      <c r="DU106" s="20">
        <f t="shared" si="338"/>
        <v>0</v>
      </c>
      <c r="DV106" s="20">
        <f t="shared" si="338"/>
        <v>0</v>
      </c>
      <c r="DW106" s="20">
        <f t="shared" si="339"/>
        <v>0</v>
      </c>
      <c r="DX106" s="20">
        <f t="shared" si="340"/>
        <v>166808.53999999998</v>
      </c>
      <c r="DY106" s="20">
        <f t="shared" si="340"/>
        <v>139970.80000000002</v>
      </c>
      <c r="DZ106" s="20">
        <f t="shared" si="341"/>
        <v>26837.739999999962</v>
      </c>
      <c r="EA106" s="19"/>
      <c r="EB106" s="19"/>
      <c r="EC106" s="20">
        <f t="shared" si="342"/>
        <v>0</v>
      </c>
      <c r="ED106" s="19"/>
      <c r="EE106" s="19"/>
      <c r="EF106" s="20">
        <f t="shared" si="343"/>
        <v>0</v>
      </c>
      <c r="EG106" s="20">
        <f>7730.36</f>
        <v>7730.36</v>
      </c>
      <c r="EH106" s="20">
        <f>15809.91</f>
        <v>15809.91</v>
      </c>
      <c r="EI106" s="20">
        <f t="shared" si="344"/>
        <v>-8079.55</v>
      </c>
      <c r="EJ106" s="19"/>
      <c r="EK106" s="19"/>
      <c r="EL106" s="20">
        <f t="shared" si="345"/>
        <v>0</v>
      </c>
      <c r="EM106" s="20">
        <f t="shared" si="346"/>
        <v>7730.36</v>
      </c>
      <c r="EN106" s="20">
        <f t="shared" si="346"/>
        <v>15809.91</v>
      </c>
      <c r="EO106" s="20">
        <f t="shared" si="347"/>
        <v>-8079.55</v>
      </c>
      <c r="EP106" s="20">
        <f>27019.29</f>
        <v>27019.29</v>
      </c>
      <c r="EQ106" s="20">
        <f>22050.67</f>
        <v>22050.67</v>
      </c>
      <c r="ER106" s="20">
        <f t="shared" si="348"/>
        <v>4968.6200000000026</v>
      </c>
      <c r="ES106" s="19"/>
      <c r="ET106" s="19"/>
      <c r="EU106" s="20">
        <f t="shared" si="349"/>
        <v>0</v>
      </c>
      <c r="EV106" s="20">
        <f>7296.67</f>
        <v>7296.67</v>
      </c>
      <c r="EW106" s="20">
        <f>3500</f>
        <v>3500</v>
      </c>
      <c r="EX106" s="20">
        <f t="shared" si="350"/>
        <v>3796.67</v>
      </c>
      <c r="EY106" s="19"/>
      <c r="EZ106" s="19"/>
      <c r="FA106" s="20">
        <f t="shared" si="351"/>
        <v>0</v>
      </c>
      <c r="FB106" s="20">
        <f t="shared" si="352"/>
        <v>7296.67</v>
      </c>
      <c r="FC106" s="20">
        <f t="shared" si="352"/>
        <v>3500</v>
      </c>
      <c r="FD106" s="20">
        <f t="shared" si="353"/>
        <v>3796.67</v>
      </c>
      <c r="FE106" s="19"/>
      <c r="FF106" s="19"/>
      <c r="FG106" s="20">
        <f t="shared" si="354"/>
        <v>0</v>
      </c>
      <c r="FH106" s="20">
        <f>7600.93</f>
        <v>7600.93</v>
      </c>
      <c r="FI106" s="20">
        <f>8237.5</f>
        <v>8237.5</v>
      </c>
      <c r="FJ106" s="20">
        <f t="shared" si="355"/>
        <v>-636.56999999999971</v>
      </c>
      <c r="FK106" s="19"/>
      <c r="FL106" s="19"/>
      <c r="FM106" s="20">
        <f t="shared" si="356"/>
        <v>0</v>
      </c>
      <c r="FN106" s="20">
        <f t="shared" si="357"/>
        <v>7600.93</v>
      </c>
      <c r="FO106" s="20">
        <f t="shared" si="357"/>
        <v>8237.5</v>
      </c>
      <c r="FP106" s="20">
        <f t="shared" si="358"/>
        <v>-636.56999999999971</v>
      </c>
      <c r="FQ106" s="19"/>
      <c r="FR106" s="19"/>
      <c r="FS106" s="20">
        <f t="shared" si="359"/>
        <v>0</v>
      </c>
      <c r="FT106" s="20">
        <f>5912.55</f>
        <v>5912.55</v>
      </c>
      <c r="FU106" s="20">
        <f>4250</f>
        <v>4250</v>
      </c>
      <c r="FV106" s="20">
        <f t="shared" si="360"/>
        <v>1662.5500000000002</v>
      </c>
      <c r="FW106" s="19"/>
      <c r="FX106" s="19"/>
      <c r="FY106" s="20">
        <f t="shared" si="361"/>
        <v>0</v>
      </c>
      <c r="FZ106" s="20">
        <f t="shared" si="362"/>
        <v>5912.55</v>
      </c>
      <c r="GA106" s="20">
        <f t="shared" si="362"/>
        <v>4250</v>
      </c>
      <c r="GB106" s="20">
        <f t="shared" si="363"/>
        <v>1662.5500000000002</v>
      </c>
      <c r="GC106" s="19"/>
      <c r="GD106" s="19"/>
      <c r="GE106" s="20">
        <f t="shared" si="364"/>
        <v>0</v>
      </c>
      <c r="GF106" s="19"/>
      <c r="GG106" s="19"/>
      <c r="GH106" s="20">
        <f t="shared" si="365"/>
        <v>0</v>
      </c>
      <c r="GI106" s="20">
        <f>4800</f>
        <v>4800</v>
      </c>
      <c r="GJ106" s="20">
        <f>3466.67</f>
        <v>3466.67</v>
      </c>
      <c r="GK106" s="20">
        <f t="shared" si="366"/>
        <v>1333.33</v>
      </c>
      <c r="GL106" s="19"/>
      <c r="GM106" s="19"/>
      <c r="GN106" s="20">
        <f t="shared" si="367"/>
        <v>0</v>
      </c>
      <c r="GO106" s="20">
        <f t="shared" si="368"/>
        <v>4800</v>
      </c>
      <c r="GP106" s="20">
        <f t="shared" si="368"/>
        <v>3466.67</v>
      </c>
      <c r="GQ106" s="20">
        <f t="shared" si="369"/>
        <v>1333.33</v>
      </c>
      <c r="GR106" s="19"/>
      <c r="GS106" s="20">
        <f>840</f>
        <v>840</v>
      </c>
      <c r="GT106" s="20">
        <f t="shared" si="370"/>
        <v>-840</v>
      </c>
      <c r="GU106" s="19"/>
      <c r="GV106" s="19"/>
      <c r="GW106" s="20">
        <f t="shared" si="371"/>
        <v>0</v>
      </c>
      <c r="GX106" s="20">
        <f t="shared" si="372"/>
        <v>60359.8</v>
      </c>
      <c r="GY106" s="20">
        <f t="shared" si="372"/>
        <v>58154.75</v>
      </c>
      <c r="GZ106" s="20">
        <f t="shared" si="373"/>
        <v>2205.0500000000029</v>
      </c>
      <c r="HA106" s="19"/>
      <c r="HB106" s="19"/>
      <c r="HC106" s="20">
        <f t="shared" si="374"/>
        <v>0</v>
      </c>
      <c r="HD106" s="19"/>
      <c r="HE106" s="19"/>
      <c r="HF106" s="20">
        <f t="shared" si="375"/>
        <v>0</v>
      </c>
      <c r="HG106" s="20">
        <f>5192.31</f>
        <v>5192.3100000000004</v>
      </c>
      <c r="HH106" s="20">
        <f>3750</f>
        <v>3750</v>
      </c>
      <c r="HI106" s="20">
        <f t="shared" si="376"/>
        <v>1442.3100000000004</v>
      </c>
      <c r="HJ106" s="19"/>
      <c r="HK106" s="19"/>
      <c r="HL106" s="20">
        <f t="shared" si="377"/>
        <v>0</v>
      </c>
      <c r="HM106" s="20">
        <f t="shared" si="378"/>
        <v>5192.3100000000004</v>
      </c>
      <c r="HN106" s="20">
        <f t="shared" si="378"/>
        <v>3750</v>
      </c>
      <c r="HO106" s="20">
        <f t="shared" si="379"/>
        <v>1442.3100000000004</v>
      </c>
      <c r="HP106" s="20">
        <f>1423.33</f>
        <v>1423.33</v>
      </c>
      <c r="HQ106" s="20">
        <f>2150</f>
        <v>2150</v>
      </c>
      <c r="HR106" s="20">
        <f t="shared" si="380"/>
        <v>-726.67000000000007</v>
      </c>
      <c r="HS106" s="19"/>
      <c r="HT106" s="19"/>
      <c r="HU106" s="20">
        <f t="shared" si="381"/>
        <v>0</v>
      </c>
      <c r="HV106" s="20">
        <f>4409.19</f>
        <v>4409.1899999999996</v>
      </c>
      <c r="HW106" s="20">
        <f>3091.67</f>
        <v>3091.67</v>
      </c>
      <c r="HX106" s="20">
        <f t="shared" si="382"/>
        <v>1317.5199999999995</v>
      </c>
      <c r="HY106" s="19"/>
      <c r="HZ106" s="19"/>
      <c r="IA106" s="20">
        <f t="shared" si="383"/>
        <v>0</v>
      </c>
      <c r="IB106" s="20">
        <f t="shared" si="384"/>
        <v>4409.1899999999996</v>
      </c>
      <c r="IC106" s="20">
        <f t="shared" si="384"/>
        <v>3091.67</v>
      </c>
      <c r="ID106" s="20">
        <f t="shared" si="385"/>
        <v>1317.5199999999995</v>
      </c>
      <c r="IE106" s="20">
        <f t="shared" si="386"/>
        <v>11024.83</v>
      </c>
      <c r="IF106" s="20">
        <f t="shared" si="386"/>
        <v>8991.67</v>
      </c>
      <c r="IG106" s="20">
        <f t="shared" si="387"/>
        <v>2033.1599999999999</v>
      </c>
      <c r="IH106" s="20">
        <f>12235.62</f>
        <v>12235.62</v>
      </c>
      <c r="II106" s="20">
        <f>20579.17</f>
        <v>20579.169999999998</v>
      </c>
      <c r="IJ106" s="20">
        <f t="shared" si="388"/>
        <v>-8343.5499999999975</v>
      </c>
      <c r="IK106" s="19"/>
      <c r="IL106" s="19"/>
      <c r="IM106" s="20">
        <f t="shared" si="389"/>
        <v>0</v>
      </c>
      <c r="IN106" s="19"/>
      <c r="IO106" s="19"/>
      <c r="IP106" s="20">
        <f t="shared" si="390"/>
        <v>0</v>
      </c>
      <c r="IQ106" s="20">
        <f t="shared" si="391"/>
        <v>0</v>
      </c>
      <c r="IR106" s="20">
        <f t="shared" si="391"/>
        <v>0</v>
      </c>
      <c r="IS106" s="20">
        <f t="shared" si="392"/>
        <v>0</v>
      </c>
      <c r="IT106" s="20">
        <f t="shared" si="393"/>
        <v>23260.45</v>
      </c>
      <c r="IU106" s="20">
        <f t="shared" si="393"/>
        <v>29570.839999999997</v>
      </c>
      <c r="IV106" s="20">
        <f t="shared" si="394"/>
        <v>-6310.3899999999958</v>
      </c>
      <c r="IW106" s="20">
        <f>8011.69</f>
        <v>8011.69</v>
      </c>
      <c r="IX106" s="20">
        <f>6399.44</f>
        <v>6399.44</v>
      </c>
      <c r="IY106" s="20">
        <f t="shared" si="395"/>
        <v>1612.25</v>
      </c>
      <c r="IZ106" s="19"/>
      <c r="JA106" s="19"/>
      <c r="JB106" s="20">
        <f t="shared" si="396"/>
        <v>0</v>
      </c>
      <c r="JC106" s="19"/>
      <c r="JD106" s="19"/>
      <c r="JE106" s="20">
        <f t="shared" si="397"/>
        <v>0</v>
      </c>
      <c r="JF106" s="20">
        <f t="shared" si="398"/>
        <v>8011.69</v>
      </c>
      <c r="JG106" s="20">
        <f t="shared" si="398"/>
        <v>6399.44</v>
      </c>
      <c r="JH106" s="20">
        <f t="shared" si="399"/>
        <v>1612.25</v>
      </c>
      <c r="JI106" s="19"/>
      <c r="JJ106" s="19"/>
      <c r="JK106" s="20">
        <f t="shared" si="400"/>
        <v>0</v>
      </c>
      <c r="JL106" s="20">
        <f>135624.87</f>
        <v>135624.87</v>
      </c>
      <c r="JM106" s="20">
        <f>106630.67</f>
        <v>106630.67</v>
      </c>
      <c r="JN106" s="20">
        <f t="shared" si="401"/>
        <v>28994.199999999997</v>
      </c>
      <c r="JO106" s="19"/>
      <c r="JP106" s="19"/>
      <c r="JQ106" s="20">
        <f t="shared" si="402"/>
        <v>0</v>
      </c>
      <c r="JR106" s="20">
        <f t="shared" si="403"/>
        <v>135624.87</v>
      </c>
      <c r="JS106" s="20">
        <f t="shared" si="403"/>
        <v>106630.67</v>
      </c>
      <c r="JT106" s="20">
        <f t="shared" si="404"/>
        <v>28994.199999999997</v>
      </c>
      <c r="JU106" s="20">
        <f>24144.93</f>
        <v>24144.93</v>
      </c>
      <c r="JV106" s="20">
        <f>16466.67</f>
        <v>16466.669999999998</v>
      </c>
      <c r="JW106" s="20">
        <f t="shared" si="405"/>
        <v>7678.260000000002</v>
      </c>
      <c r="JX106" s="19"/>
      <c r="JY106" s="19"/>
      <c r="JZ106" s="20">
        <f t="shared" si="406"/>
        <v>0</v>
      </c>
      <c r="KA106" s="20">
        <f t="shared" si="407"/>
        <v>24144.93</v>
      </c>
      <c r="KB106" s="20">
        <f t="shared" si="407"/>
        <v>16466.669999999998</v>
      </c>
      <c r="KC106" s="20">
        <f t="shared" si="408"/>
        <v>7678.260000000002</v>
      </c>
      <c r="KD106" s="20">
        <f>20147.92</f>
        <v>20147.919999999998</v>
      </c>
      <c r="KE106" s="20">
        <f>14905</f>
        <v>14905</v>
      </c>
      <c r="KF106" s="20">
        <f t="shared" si="409"/>
        <v>5242.9199999999983</v>
      </c>
      <c r="KG106" s="19"/>
      <c r="KH106" s="19"/>
      <c r="KI106" s="20">
        <f t="shared" si="410"/>
        <v>0</v>
      </c>
      <c r="KJ106" s="19"/>
      <c r="KK106" s="19"/>
      <c r="KL106" s="20">
        <f t="shared" si="411"/>
        <v>0</v>
      </c>
      <c r="KM106" s="19"/>
      <c r="KN106" s="19"/>
      <c r="KO106" s="20">
        <f t="shared" si="412"/>
        <v>0</v>
      </c>
      <c r="KP106" s="19"/>
      <c r="KQ106" s="19"/>
      <c r="KR106" s="20">
        <f t="shared" si="413"/>
        <v>0</v>
      </c>
      <c r="KS106" s="20">
        <f t="shared" si="414"/>
        <v>0</v>
      </c>
      <c r="KT106" s="20">
        <f t="shared" si="414"/>
        <v>0</v>
      </c>
      <c r="KU106" s="20">
        <f t="shared" si="415"/>
        <v>0</v>
      </c>
      <c r="KV106" s="20">
        <f t="shared" si="416"/>
        <v>20147.919999999998</v>
      </c>
      <c r="KW106" s="20">
        <f t="shared" si="416"/>
        <v>14905</v>
      </c>
      <c r="KX106" s="20">
        <f t="shared" si="417"/>
        <v>5242.9199999999983</v>
      </c>
      <c r="KY106" s="20">
        <f>29057.26</f>
        <v>29057.26</v>
      </c>
      <c r="KZ106" s="20">
        <f>29330</f>
        <v>29330</v>
      </c>
      <c r="LA106" s="20">
        <f t="shared" si="418"/>
        <v>-272.7400000000016</v>
      </c>
      <c r="LB106" s="19"/>
      <c r="LC106" s="19"/>
      <c r="LD106" s="20">
        <f t="shared" si="419"/>
        <v>0</v>
      </c>
      <c r="LE106" s="20">
        <f t="shared" si="420"/>
        <v>467415.45999999996</v>
      </c>
      <c r="LF106" s="20">
        <f t="shared" si="420"/>
        <v>401428.17</v>
      </c>
      <c r="LG106" s="20">
        <f t="shared" si="421"/>
        <v>65987.289999999979</v>
      </c>
    </row>
    <row r="107" spans="1:319" x14ac:dyDescent="0.3">
      <c r="A107" s="27" t="s">
        <v>213</v>
      </c>
      <c r="B107" s="19"/>
      <c r="C107" s="19"/>
      <c r="D107" s="20">
        <f t="shared" si="290"/>
        <v>0</v>
      </c>
      <c r="E107" s="19"/>
      <c r="F107" s="19"/>
      <c r="G107" s="20">
        <f t="shared" si="291"/>
        <v>0</v>
      </c>
      <c r="H107" s="19"/>
      <c r="I107" s="19"/>
      <c r="J107" s="20">
        <f t="shared" si="292"/>
        <v>0</v>
      </c>
      <c r="K107" s="19"/>
      <c r="L107" s="19"/>
      <c r="M107" s="20">
        <f t="shared" si="293"/>
        <v>0</v>
      </c>
      <c r="N107" s="19"/>
      <c r="O107" s="19"/>
      <c r="P107" s="20">
        <f t="shared" si="294"/>
        <v>0</v>
      </c>
      <c r="Q107" s="19"/>
      <c r="R107" s="20">
        <f>120</f>
        <v>120</v>
      </c>
      <c r="S107" s="20">
        <f t="shared" si="295"/>
        <v>-120</v>
      </c>
      <c r="T107" s="19"/>
      <c r="U107" s="19"/>
      <c r="V107" s="20">
        <f t="shared" si="296"/>
        <v>0</v>
      </c>
      <c r="W107" s="19"/>
      <c r="X107" s="19"/>
      <c r="Y107" s="20">
        <f t="shared" si="297"/>
        <v>0</v>
      </c>
      <c r="Z107" s="19"/>
      <c r="AA107" s="19"/>
      <c r="AB107" s="20">
        <f t="shared" si="298"/>
        <v>0</v>
      </c>
      <c r="AC107" s="19"/>
      <c r="AD107" s="19"/>
      <c r="AE107" s="20">
        <f t="shared" si="299"/>
        <v>0</v>
      </c>
      <c r="AF107" s="19"/>
      <c r="AG107" s="19"/>
      <c r="AH107" s="20">
        <f t="shared" si="300"/>
        <v>0</v>
      </c>
      <c r="AI107" s="19"/>
      <c r="AJ107" s="19"/>
      <c r="AK107" s="20">
        <f t="shared" si="301"/>
        <v>0</v>
      </c>
      <c r="AL107" s="20">
        <f t="shared" si="302"/>
        <v>0</v>
      </c>
      <c r="AM107" s="20">
        <f t="shared" si="302"/>
        <v>120</v>
      </c>
      <c r="AN107" s="20">
        <f t="shared" si="303"/>
        <v>-120</v>
      </c>
      <c r="AO107" s="19"/>
      <c r="AP107" s="19"/>
      <c r="AQ107" s="20">
        <f t="shared" si="304"/>
        <v>0</v>
      </c>
      <c r="AR107" s="19"/>
      <c r="AS107" s="20">
        <f>782.24</f>
        <v>782.24</v>
      </c>
      <c r="AT107" s="20">
        <f t="shared" si="305"/>
        <v>-782.24</v>
      </c>
      <c r="AU107" s="19"/>
      <c r="AV107" s="19"/>
      <c r="AW107" s="20">
        <f t="shared" si="306"/>
        <v>0</v>
      </c>
      <c r="AX107" s="19"/>
      <c r="AY107" s="20">
        <f>1153.19</f>
        <v>1153.19</v>
      </c>
      <c r="AZ107" s="20">
        <f t="shared" si="307"/>
        <v>-1153.19</v>
      </c>
      <c r="BA107" s="19"/>
      <c r="BB107" s="19"/>
      <c r="BC107" s="20">
        <f t="shared" si="308"/>
        <v>0</v>
      </c>
      <c r="BD107" s="19"/>
      <c r="BE107" s="20">
        <f>52.5</f>
        <v>52.5</v>
      </c>
      <c r="BF107" s="20">
        <f t="shared" si="309"/>
        <v>-52.5</v>
      </c>
      <c r="BG107" s="20">
        <f t="shared" si="310"/>
        <v>0</v>
      </c>
      <c r="BH107" s="20">
        <f t="shared" si="310"/>
        <v>52.5</v>
      </c>
      <c r="BI107" s="20">
        <f t="shared" si="311"/>
        <v>-52.5</v>
      </c>
      <c r="BJ107" s="19"/>
      <c r="BK107" s="19"/>
      <c r="BL107" s="20">
        <f t="shared" si="312"/>
        <v>0</v>
      </c>
      <c r="BM107" s="19"/>
      <c r="BN107" s="20">
        <f>596.44</f>
        <v>596.44000000000005</v>
      </c>
      <c r="BO107" s="20">
        <f t="shared" si="313"/>
        <v>-596.44000000000005</v>
      </c>
      <c r="BP107" s="19"/>
      <c r="BQ107" s="19"/>
      <c r="BR107" s="20">
        <f t="shared" si="314"/>
        <v>0</v>
      </c>
      <c r="BS107" s="19"/>
      <c r="BT107" s="19"/>
      <c r="BU107" s="20">
        <f t="shared" si="315"/>
        <v>0</v>
      </c>
      <c r="BV107" s="19"/>
      <c r="BW107" s="19"/>
      <c r="BX107" s="20">
        <f t="shared" si="316"/>
        <v>0</v>
      </c>
      <c r="BY107" s="19"/>
      <c r="BZ107" s="20">
        <f>156.25</f>
        <v>156.25</v>
      </c>
      <c r="CA107" s="20">
        <f t="shared" si="317"/>
        <v>-156.25</v>
      </c>
      <c r="CB107" s="20">
        <f t="shared" si="318"/>
        <v>0</v>
      </c>
      <c r="CC107" s="20">
        <f t="shared" si="318"/>
        <v>156.25</v>
      </c>
      <c r="CD107" s="20">
        <f t="shared" si="319"/>
        <v>-156.25</v>
      </c>
      <c r="CE107" s="19"/>
      <c r="CF107" s="20">
        <f>118.13</f>
        <v>118.13</v>
      </c>
      <c r="CG107" s="20">
        <f t="shared" si="320"/>
        <v>-118.13</v>
      </c>
      <c r="CH107" s="19"/>
      <c r="CI107" s="19"/>
      <c r="CJ107" s="20">
        <f t="shared" si="321"/>
        <v>0</v>
      </c>
      <c r="CK107" s="19"/>
      <c r="CL107" s="19"/>
      <c r="CM107" s="20">
        <f t="shared" si="322"/>
        <v>0</v>
      </c>
      <c r="CN107" s="20">
        <f t="shared" si="323"/>
        <v>0</v>
      </c>
      <c r="CO107" s="20">
        <f t="shared" si="323"/>
        <v>0</v>
      </c>
      <c r="CP107" s="20">
        <f t="shared" si="324"/>
        <v>0</v>
      </c>
      <c r="CQ107" s="19"/>
      <c r="CR107" s="19"/>
      <c r="CS107" s="20">
        <f t="shared" si="325"/>
        <v>0</v>
      </c>
      <c r="CT107" s="19"/>
      <c r="CU107" s="20">
        <f>660</f>
        <v>660</v>
      </c>
      <c r="CV107" s="20">
        <f t="shared" si="326"/>
        <v>-660</v>
      </c>
      <c r="CW107" s="19"/>
      <c r="CX107" s="19"/>
      <c r="CY107" s="20">
        <f t="shared" si="327"/>
        <v>0</v>
      </c>
      <c r="CZ107" s="20">
        <f t="shared" si="328"/>
        <v>0</v>
      </c>
      <c r="DA107" s="20">
        <f t="shared" si="328"/>
        <v>660</v>
      </c>
      <c r="DB107" s="20">
        <f t="shared" si="329"/>
        <v>-660</v>
      </c>
      <c r="DC107" s="20">
        <f t="shared" si="330"/>
        <v>0</v>
      </c>
      <c r="DD107" s="20">
        <f t="shared" si="330"/>
        <v>3518.75</v>
      </c>
      <c r="DE107" s="20">
        <f t="shared" si="331"/>
        <v>-3518.75</v>
      </c>
      <c r="DF107" s="19"/>
      <c r="DG107" s="19"/>
      <c r="DH107" s="20">
        <f t="shared" si="332"/>
        <v>0</v>
      </c>
      <c r="DI107" s="19"/>
      <c r="DJ107" s="20">
        <f>260</f>
        <v>260</v>
      </c>
      <c r="DK107" s="20">
        <f t="shared" si="333"/>
        <v>-260</v>
      </c>
      <c r="DL107" s="20">
        <f t="shared" si="334"/>
        <v>0</v>
      </c>
      <c r="DM107" s="20">
        <f t="shared" si="334"/>
        <v>260</v>
      </c>
      <c r="DN107" s="20">
        <f t="shared" si="335"/>
        <v>-260</v>
      </c>
      <c r="DO107" s="19"/>
      <c r="DP107" s="19"/>
      <c r="DQ107" s="20">
        <f t="shared" si="336"/>
        <v>0</v>
      </c>
      <c r="DR107" s="19"/>
      <c r="DS107" s="19"/>
      <c r="DT107" s="20">
        <f t="shared" si="337"/>
        <v>0</v>
      </c>
      <c r="DU107" s="20">
        <f t="shared" si="338"/>
        <v>0</v>
      </c>
      <c r="DV107" s="20">
        <f t="shared" si="338"/>
        <v>0</v>
      </c>
      <c r="DW107" s="20">
        <f t="shared" si="339"/>
        <v>0</v>
      </c>
      <c r="DX107" s="20">
        <f t="shared" si="340"/>
        <v>0</v>
      </c>
      <c r="DY107" s="20">
        <f t="shared" si="340"/>
        <v>3898.75</v>
      </c>
      <c r="DZ107" s="20">
        <f t="shared" si="341"/>
        <v>-3898.75</v>
      </c>
      <c r="EA107" s="19"/>
      <c r="EB107" s="19"/>
      <c r="EC107" s="20">
        <f t="shared" si="342"/>
        <v>0</v>
      </c>
      <c r="ED107" s="19"/>
      <c r="EE107" s="19"/>
      <c r="EF107" s="20">
        <f t="shared" si="343"/>
        <v>0</v>
      </c>
      <c r="EG107" s="19"/>
      <c r="EH107" s="19"/>
      <c r="EI107" s="20">
        <f t="shared" si="344"/>
        <v>0</v>
      </c>
      <c r="EJ107" s="19"/>
      <c r="EK107" s="19"/>
      <c r="EL107" s="20">
        <f t="shared" si="345"/>
        <v>0</v>
      </c>
      <c r="EM107" s="20">
        <f t="shared" si="346"/>
        <v>0</v>
      </c>
      <c r="EN107" s="20">
        <f t="shared" si="346"/>
        <v>0</v>
      </c>
      <c r="EO107" s="20">
        <f t="shared" si="347"/>
        <v>0</v>
      </c>
      <c r="EP107" s="19"/>
      <c r="EQ107" s="19"/>
      <c r="ER107" s="20">
        <f t="shared" si="348"/>
        <v>0</v>
      </c>
      <c r="ES107" s="19"/>
      <c r="ET107" s="19"/>
      <c r="EU107" s="20">
        <f t="shared" si="349"/>
        <v>0</v>
      </c>
      <c r="EV107" s="19"/>
      <c r="EW107" s="19"/>
      <c r="EX107" s="20">
        <f t="shared" si="350"/>
        <v>0</v>
      </c>
      <c r="EY107" s="19"/>
      <c r="EZ107" s="19"/>
      <c r="FA107" s="20">
        <f t="shared" si="351"/>
        <v>0</v>
      </c>
      <c r="FB107" s="20">
        <f t="shared" si="352"/>
        <v>0</v>
      </c>
      <c r="FC107" s="20">
        <f t="shared" si="352"/>
        <v>0</v>
      </c>
      <c r="FD107" s="20">
        <f t="shared" si="353"/>
        <v>0</v>
      </c>
      <c r="FE107" s="19"/>
      <c r="FF107" s="19"/>
      <c r="FG107" s="20">
        <f t="shared" si="354"/>
        <v>0</v>
      </c>
      <c r="FH107" s="19"/>
      <c r="FI107" s="19"/>
      <c r="FJ107" s="20">
        <f t="shared" si="355"/>
        <v>0</v>
      </c>
      <c r="FK107" s="19"/>
      <c r="FL107" s="19"/>
      <c r="FM107" s="20">
        <f t="shared" si="356"/>
        <v>0</v>
      </c>
      <c r="FN107" s="20">
        <f t="shared" si="357"/>
        <v>0</v>
      </c>
      <c r="FO107" s="20">
        <f t="shared" si="357"/>
        <v>0</v>
      </c>
      <c r="FP107" s="20">
        <f t="shared" si="358"/>
        <v>0</v>
      </c>
      <c r="FQ107" s="19"/>
      <c r="FR107" s="19"/>
      <c r="FS107" s="20">
        <f t="shared" si="359"/>
        <v>0</v>
      </c>
      <c r="FT107" s="19"/>
      <c r="FU107" s="19"/>
      <c r="FV107" s="20">
        <f t="shared" si="360"/>
        <v>0</v>
      </c>
      <c r="FW107" s="19"/>
      <c r="FX107" s="19"/>
      <c r="FY107" s="20">
        <f t="shared" si="361"/>
        <v>0</v>
      </c>
      <c r="FZ107" s="20">
        <f t="shared" si="362"/>
        <v>0</v>
      </c>
      <c r="GA107" s="20">
        <f t="shared" si="362"/>
        <v>0</v>
      </c>
      <c r="GB107" s="20">
        <f t="shared" si="363"/>
        <v>0</v>
      </c>
      <c r="GC107" s="19"/>
      <c r="GD107" s="19"/>
      <c r="GE107" s="20">
        <f t="shared" si="364"/>
        <v>0</v>
      </c>
      <c r="GF107" s="19"/>
      <c r="GG107" s="19"/>
      <c r="GH107" s="20">
        <f t="shared" si="365"/>
        <v>0</v>
      </c>
      <c r="GI107" s="19"/>
      <c r="GJ107" s="19"/>
      <c r="GK107" s="20">
        <f t="shared" si="366"/>
        <v>0</v>
      </c>
      <c r="GL107" s="19"/>
      <c r="GM107" s="19"/>
      <c r="GN107" s="20">
        <f t="shared" si="367"/>
        <v>0</v>
      </c>
      <c r="GO107" s="20">
        <f t="shared" si="368"/>
        <v>0</v>
      </c>
      <c r="GP107" s="20">
        <f t="shared" si="368"/>
        <v>0</v>
      </c>
      <c r="GQ107" s="20">
        <f t="shared" si="369"/>
        <v>0</v>
      </c>
      <c r="GR107" s="19"/>
      <c r="GS107" s="19"/>
      <c r="GT107" s="20">
        <f t="shared" si="370"/>
        <v>0</v>
      </c>
      <c r="GU107" s="19"/>
      <c r="GV107" s="19"/>
      <c r="GW107" s="20">
        <f t="shared" si="371"/>
        <v>0</v>
      </c>
      <c r="GX107" s="20">
        <f t="shared" si="372"/>
        <v>0</v>
      </c>
      <c r="GY107" s="20">
        <f t="shared" si="372"/>
        <v>0</v>
      </c>
      <c r="GZ107" s="20">
        <f t="shared" si="373"/>
        <v>0</v>
      </c>
      <c r="HA107" s="19"/>
      <c r="HB107" s="19"/>
      <c r="HC107" s="20">
        <f t="shared" si="374"/>
        <v>0</v>
      </c>
      <c r="HD107" s="19"/>
      <c r="HE107" s="19"/>
      <c r="HF107" s="20">
        <f t="shared" si="375"/>
        <v>0</v>
      </c>
      <c r="HG107" s="19"/>
      <c r="HH107" s="20">
        <f>112.5</f>
        <v>112.5</v>
      </c>
      <c r="HI107" s="20">
        <f t="shared" si="376"/>
        <v>-112.5</v>
      </c>
      <c r="HJ107" s="19"/>
      <c r="HK107" s="19"/>
      <c r="HL107" s="20">
        <f t="shared" si="377"/>
        <v>0</v>
      </c>
      <c r="HM107" s="20">
        <f t="shared" si="378"/>
        <v>0</v>
      </c>
      <c r="HN107" s="20">
        <f t="shared" si="378"/>
        <v>112.5</v>
      </c>
      <c r="HO107" s="20">
        <f t="shared" si="379"/>
        <v>-112.5</v>
      </c>
      <c r="HP107" s="19"/>
      <c r="HQ107" s="20">
        <f>64.5</f>
        <v>64.5</v>
      </c>
      <c r="HR107" s="20">
        <f t="shared" si="380"/>
        <v>-64.5</v>
      </c>
      <c r="HS107" s="19"/>
      <c r="HT107" s="19"/>
      <c r="HU107" s="20">
        <f t="shared" si="381"/>
        <v>0</v>
      </c>
      <c r="HV107" s="19"/>
      <c r="HW107" s="20">
        <f>92.75</f>
        <v>92.75</v>
      </c>
      <c r="HX107" s="20">
        <f t="shared" si="382"/>
        <v>-92.75</v>
      </c>
      <c r="HY107" s="19"/>
      <c r="HZ107" s="19"/>
      <c r="IA107" s="20">
        <f t="shared" si="383"/>
        <v>0</v>
      </c>
      <c r="IB107" s="20">
        <f t="shared" si="384"/>
        <v>0</v>
      </c>
      <c r="IC107" s="20">
        <f t="shared" si="384"/>
        <v>92.75</v>
      </c>
      <c r="ID107" s="20">
        <f t="shared" si="385"/>
        <v>-92.75</v>
      </c>
      <c r="IE107" s="20">
        <f t="shared" si="386"/>
        <v>0</v>
      </c>
      <c r="IF107" s="20">
        <f t="shared" si="386"/>
        <v>269.75</v>
      </c>
      <c r="IG107" s="20">
        <f t="shared" si="387"/>
        <v>-269.75</v>
      </c>
      <c r="IH107" s="19"/>
      <c r="II107" s="19"/>
      <c r="IJ107" s="20">
        <f t="shared" si="388"/>
        <v>0</v>
      </c>
      <c r="IK107" s="19"/>
      <c r="IL107" s="19"/>
      <c r="IM107" s="20">
        <f t="shared" si="389"/>
        <v>0</v>
      </c>
      <c r="IN107" s="19"/>
      <c r="IO107" s="19"/>
      <c r="IP107" s="20">
        <f t="shared" si="390"/>
        <v>0</v>
      </c>
      <c r="IQ107" s="20">
        <f t="shared" si="391"/>
        <v>0</v>
      </c>
      <c r="IR107" s="20">
        <f t="shared" si="391"/>
        <v>0</v>
      </c>
      <c r="IS107" s="20">
        <f t="shared" si="392"/>
        <v>0</v>
      </c>
      <c r="IT107" s="20">
        <f t="shared" si="393"/>
        <v>0</v>
      </c>
      <c r="IU107" s="20">
        <f t="shared" si="393"/>
        <v>269.75</v>
      </c>
      <c r="IV107" s="20">
        <f t="shared" si="394"/>
        <v>-269.75</v>
      </c>
      <c r="IW107" s="19"/>
      <c r="IX107" s="20">
        <f>191.98</f>
        <v>191.98</v>
      </c>
      <c r="IY107" s="20">
        <f t="shared" si="395"/>
        <v>-191.98</v>
      </c>
      <c r="IZ107" s="19"/>
      <c r="JA107" s="19"/>
      <c r="JB107" s="20">
        <f t="shared" si="396"/>
        <v>0</v>
      </c>
      <c r="JC107" s="19"/>
      <c r="JD107" s="19"/>
      <c r="JE107" s="20">
        <f t="shared" si="397"/>
        <v>0</v>
      </c>
      <c r="JF107" s="20">
        <f t="shared" si="398"/>
        <v>0</v>
      </c>
      <c r="JG107" s="20">
        <f t="shared" si="398"/>
        <v>191.98</v>
      </c>
      <c r="JH107" s="20">
        <f t="shared" si="399"/>
        <v>-191.98</v>
      </c>
      <c r="JI107" s="19"/>
      <c r="JJ107" s="19"/>
      <c r="JK107" s="20">
        <f t="shared" si="400"/>
        <v>0</v>
      </c>
      <c r="JL107" s="19"/>
      <c r="JM107" s="20">
        <f>3198.92</f>
        <v>3198.92</v>
      </c>
      <c r="JN107" s="20">
        <f t="shared" si="401"/>
        <v>-3198.92</v>
      </c>
      <c r="JO107" s="19"/>
      <c r="JP107" s="19"/>
      <c r="JQ107" s="20">
        <f t="shared" si="402"/>
        <v>0</v>
      </c>
      <c r="JR107" s="20">
        <f t="shared" si="403"/>
        <v>0</v>
      </c>
      <c r="JS107" s="20">
        <f t="shared" si="403"/>
        <v>3198.92</v>
      </c>
      <c r="JT107" s="20">
        <f t="shared" si="404"/>
        <v>-3198.92</v>
      </c>
      <c r="JU107" s="19"/>
      <c r="JV107" s="20">
        <f>338</f>
        <v>338</v>
      </c>
      <c r="JW107" s="20">
        <f t="shared" si="405"/>
        <v>-338</v>
      </c>
      <c r="JX107" s="19"/>
      <c r="JY107" s="19"/>
      <c r="JZ107" s="20">
        <f t="shared" si="406"/>
        <v>0</v>
      </c>
      <c r="KA107" s="20">
        <f t="shared" si="407"/>
        <v>0</v>
      </c>
      <c r="KB107" s="20">
        <f t="shared" si="407"/>
        <v>338</v>
      </c>
      <c r="KC107" s="20">
        <f t="shared" si="408"/>
        <v>-338</v>
      </c>
      <c r="KD107" s="19"/>
      <c r="KE107" s="20">
        <f>291.17</f>
        <v>291.17</v>
      </c>
      <c r="KF107" s="20">
        <f t="shared" si="409"/>
        <v>-291.17</v>
      </c>
      <c r="KG107" s="19"/>
      <c r="KH107" s="19"/>
      <c r="KI107" s="20">
        <f t="shared" si="410"/>
        <v>0</v>
      </c>
      <c r="KJ107" s="19"/>
      <c r="KK107" s="19"/>
      <c r="KL107" s="20">
        <f t="shared" si="411"/>
        <v>0</v>
      </c>
      <c r="KM107" s="19"/>
      <c r="KN107" s="19"/>
      <c r="KO107" s="20">
        <f t="shared" si="412"/>
        <v>0</v>
      </c>
      <c r="KP107" s="19"/>
      <c r="KQ107" s="19"/>
      <c r="KR107" s="20">
        <f t="shared" si="413"/>
        <v>0</v>
      </c>
      <c r="KS107" s="20">
        <f t="shared" si="414"/>
        <v>0</v>
      </c>
      <c r="KT107" s="20">
        <f t="shared" si="414"/>
        <v>0</v>
      </c>
      <c r="KU107" s="20">
        <f t="shared" si="415"/>
        <v>0</v>
      </c>
      <c r="KV107" s="20">
        <f t="shared" si="416"/>
        <v>0</v>
      </c>
      <c r="KW107" s="20">
        <f t="shared" si="416"/>
        <v>291.17</v>
      </c>
      <c r="KX107" s="20">
        <f t="shared" si="417"/>
        <v>-291.17</v>
      </c>
      <c r="KY107" s="19"/>
      <c r="KZ107" s="19"/>
      <c r="LA107" s="20">
        <f t="shared" si="418"/>
        <v>0</v>
      </c>
      <c r="LB107" s="19"/>
      <c r="LC107" s="19"/>
      <c r="LD107" s="20">
        <f t="shared" si="419"/>
        <v>0</v>
      </c>
      <c r="LE107" s="20">
        <f t="shared" si="420"/>
        <v>0</v>
      </c>
      <c r="LF107" s="20">
        <f t="shared" si="420"/>
        <v>8188.57</v>
      </c>
      <c r="LG107" s="20">
        <f t="shared" si="421"/>
        <v>-8188.57</v>
      </c>
    </row>
    <row r="108" spans="1:319" x14ac:dyDescent="0.3">
      <c r="A108" s="27" t="s">
        <v>214</v>
      </c>
      <c r="B108" s="22">
        <f>(((((B102)+(B103))+(B104))+(B105))+(B106))+(B107)</f>
        <v>0</v>
      </c>
      <c r="C108" s="22">
        <f>(((((C102)+(C103))+(C104))+(C105))+(C106))+(C107)</f>
        <v>0</v>
      </c>
      <c r="D108" s="22">
        <f t="shared" si="290"/>
        <v>0</v>
      </c>
      <c r="E108" s="22">
        <f>(((((E102)+(E103))+(E104))+(E105))+(E106))+(E107)</f>
        <v>15624.779999999999</v>
      </c>
      <c r="F108" s="22">
        <f>(((((F102)+(F103))+(F104))+(F105))+(F106))+(F107)</f>
        <v>16097.5</v>
      </c>
      <c r="G108" s="22">
        <f t="shared" si="291"/>
        <v>-472.72000000000116</v>
      </c>
      <c r="H108" s="22">
        <f>(((((H102)+(H103))+(H104))+(H105))+(H106))+(H107)</f>
        <v>0</v>
      </c>
      <c r="I108" s="22">
        <f>(((((I102)+(I103))+(I104))+(I105))+(I106))+(I107)</f>
        <v>0</v>
      </c>
      <c r="J108" s="22">
        <f t="shared" si="292"/>
        <v>0</v>
      </c>
      <c r="K108" s="22">
        <f>(((((K102)+(K103))+(K104))+(K105))+(K106))+(K107)</f>
        <v>0</v>
      </c>
      <c r="L108" s="22">
        <f>(((((L102)+(L103))+(L104))+(L105))+(L106))+(L107)</f>
        <v>0</v>
      </c>
      <c r="M108" s="22">
        <f t="shared" si="293"/>
        <v>0</v>
      </c>
      <c r="N108" s="22">
        <f>(((((N102)+(N103))+(N104))+(N105))+(N106))+(N107)</f>
        <v>0</v>
      </c>
      <c r="O108" s="22">
        <f>(((((O102)+(O103))+(O104))+(O105))+(O106))+(O107)</f>
        <v>0</v>
      </c>
      <c r="P108" s="22">
        <f t="shared" si="294"/>
        <v>0</v>
      </c>
      <c r="Q108" s="22">
        <f>(((((Q102)+(Q103))+(Q104))+(Q105))+(Q106))+(Q107)</f>
        <v>3128.61</v>
      </c>
      <c r="R108" s="22">
        <f>(((((R102)+(R103))+(R104))+(R105))+(R106))+(R107)</f>
        <v>4120</v>
      </c>
      <c r="S108" s="22">
        <f t="shared" si="295"/>
        <v>-991.38999999999987</v>
      </c>
      <c r="T108" s="22">
        <f>(((((T102)+(T103))+(T104))+(T105))+(T106))+(T107)</f>
        <v>977.69</v>
      </c>
      <c r="U108" s="22">
        <f>(((((U102)+(U103))+(U104))+(U105))+(U106))+(U107)</f>
        <v>0</v>
      </c>
      <c r="V108" s="22">
        <f t="shared" si="296"/>
        <v>977.69</v>
      </c>
      <c r="W108" s="22">
        <f>(((((W102)+(W103))+(W104))+(W105))+(W106))+(W107)</f>
        <v>0</v>
      </c>
      <c r="X108" s="22">
        <f>(((((X102)+(X103))+(X104))+(X105))+(X106))+(X107)</f>
        <v>0</v>
      </c>
      <c r="Y108" s="22">
        <f t="shared" si="297"/>
        <v>0</v>
      </c>
      <c r="Z108" s="22">
        <f>(((((Z102)+(Z103))+(Z104))+(Z105))+(Z106))+(Z107)</f>
        <v>0</v>
      </c>
      <c r="AA108" s="22">
        <f>(((((AA102)+(AA103))+(AA104))+(AA105))+(AA106))+(AA107)</f>
        <v>0</v>
      </c>
      <c r="AB108" s="22">
        <f t="shared" si="298"/>
        <v>0</v>
      </c>
      <c r="AC108" s="22">
        <f>(((((AC102)+(AC103))+(AC104))+(AC105))+(AC106))+(AC107)</f>
        <v>0</v>
      </c>
      <c r="AD108" s="22">
        <f>(((((AD102)+(AD103))+(AD104))+(AD105))+(AD106))+(AD107)</f>
        <v>0</v>
      </c>
      <c r="AE108" s="22">
        <f t="shared" si="299"/>
        <v>0</v>
      </c>
      <c r="AF108" s="22">
        <f>(((((AF102)+(AF103))+(AF104))+(AF105))+(AF106))+(AF107)</f>
        <v>0</v>
      </c>
      <c r="AG108" s="22">
        <f>(((((AG102)+(AG103))+(AG104))+(AG105))+(AG106))+(AG107)</f>
        <v>0</v>
      </c>
      <c r="AH108" s="22">
        <f t="shared" si="300"/>
        <v>0</v>
      </c>
      <c r="AI108" s="22">
        <f>(((((AI102)+(AI103))+(AI104))+(AI105))+(AI106))+(AI107)</f>
        <v>0</v>
      </c>
      <c r="AJ108" s="22">
        <f>(((((AJ102)+(AJ103))+(AJ104))+(AJ105))+(AJ106))+(AJ107)</f>
        <v>0</v>
      </c>
      <c r="AK108" s="22">
        <f t="shared" si="301"/>
        <v>0</v>
      </c>
      <c r="AL108" s="22">
        <f t="shared" si="302"/>
        <v>4106.3</v>
      </c>
      <c r="AM108" s="22">
        <f t="shared" si="302"/>
        <v>4120</v>
      </c>
      <c r="AN108" s="22">
        <f t="shared" si="303"/>
        <v>-13.699999999999818</v>
      </c>
      <c r="AO108" s="22">
        <f>(((((AO102)+(AO103))+(AO104))+(AO105))+(AO106))+(AO107)</f>
        <v>0</v>
      </c>
      <c r="AP108" s="22">
        <f>(((((AP102)+(AP103))+(AP104))+(AP105))+(AP106))+(AP107)</f>
        <v>0</v>
      </c>
      <c r="AQ108" s="22">
        <f t="shared" si="304"/>
        <v>0</v>
      </c>
      <c r="AR108" s="22">
        <f>(((((AR102)+(AR103))+(AR104))+(AR105))+(AR106))+(AR107)</f>
        <v>25520.25</v>
      </c>
      <c r="AS108" s="22">
        <f>(((((AS102)+(AS103))+(AS104))+(AS105))+(AS106))+(AS107)</f>
        <v>26856.820000000003</v>
      </c>
      <c r="AT108" s="22">
        <f t="shared" si="305"/>
        <v>-1336.5700000000033</v>
      </c>
      <c r="AU108" s="22">
        <f>(((((AU102)+(AU103))+(AU104))+(AU105))+(AU106))+(AU107)</f>
        <v>5555.86</v>
      </c>
      <c r="AV108" s="22">
        <f>(((((AV102)+(AV103))+(AV104))+(AV105))+(AV106))+(AV107)</f>
        <v>6000</v>
      </c>
      <c r="AW108" s="22">
        <f t="shared" si="306"/>
        <v>-444.14000000000033</v>
      </c>
      <c r="AX108" s="22">
        <f>(((((AX102)+(AX103))+(AX104))+(AX105))+(AX106))+(AX107)</f>
        <v>25525.279999999999</v>
      </c>
      <c r="AY108" s="22">
        <f>(((((AY102)+(AY103))+(AY104))+(AY105))+(AY106))+(AY107)</f>
        <v>39592.86</v>
      </c>
      <c r="AZ108" s="22">
        <f t="shared" si="307"/>
        <v>-14067.580000000002</v>
      </c>
      <c r="BA108" s="22">
        <f>(((((BA102)+(BA103))+(BA104))+(BA105))+(BA106))+(BA107)</f>
        <v>0</v>
      </c>
      <c r="BB108" s="22">
        <f>(((((BB102)+(BB103))+(BB104))+(BB105))+(BB106))+(BB107)</f>
        <v>0</v>
      </c>
      <c r="BC108" s="22">
        <f t="shared" si="308"/>
        <v>0</v>
      </c>
      <c r="BD108" s="22">
        <f>(((((BD102)+(BD103))+(BD104))+(BD105))+(BD106))+(BD107)</f>
        <v>0</v>
      </c>
      <c r="BE108" s="22">
        <f>(((((BE102)+(BE103))+(BE104))+(BE105))+(BE106))+(BE107)</f>
        <v>1802.5</v>
      </c>
      <c r="BF108" s="22">
        <f t="shared" si="309"/>
        <v>-1802.5</v>
      </c>
      <c r="BG108" s="22">
        <f t="shared" si="310"/>
        <v>0</v>
      </c>
      <c r="BH108" s="22">
        <f t="shared" si="310"/>
        <v>1802.5</v>
      </c>
      <c r="BI108" s="22">
        <f t="shared" si="311"/>
        <v>-1802.5</v>
      </c>
      <c r="BJ108" s="22">
        <f>(((((BJ102)+(BJ103))+(BJ104))+(BJ105))+(BJ106))+(BJ107)</f>
        <v>0</v>
      </c>
      <c r="BK108" s="22">
        <f>(((((BK102)+(BK103))+(BK104))+(BK105))+(BK106))+(BK107)</f>
        <v>0</v>
      </c>
      <c r="BL108" s="22">
        <f t="shared" si="312"/>
        <v>0</v>
      </c>
      <c r="BM108" s="22">
        <f>(((((BM102)+(BM103))+(BM104))+(BM105))+(BM106))+(BM107)</f>
        <v>6639.8</v>
      </c>
      <c r="BN108" s="22">
        <f>(((((BN102)+(BN103))+(BN104))+(BN105))+(BN106))+(BN107)</f>
        <v>8392.99</v>
      </c>
      <c r="BO108" s="22">
        <f t="shared" si="313"/>
        <v>-1753.1899999999996</v>
      </c>
      <c r="BP108" s="22">
        <f>(((((BP102)+(BP103))+(BP104))+(BP105))+(BP106))+(BP107)</f>
        <v>1201.93</v>
      </c>
      <c r="BQ108" s="22">
        <f>(((((BQ102)+(BQ103))+(BQ104))+(BQ105))+(BQ106))+(BQ107)</f>
        <v>0</v>
      </c>
      <c r="BR108" s="22">
        <f t="shared" si="314"/>
        <v>1201.93</v>
      </c>
      <c r="BS108" s="22">
        <f>(((((BS102)+(BS103))+(BS104))+(BS105))+(BS106))+(BS107)</f>
        <v>0</v>
      </c>
      <c r="BT108" s="22">
        <f>(((((BT102)+(BT103))+(BT104))+(BT105))+(BT106))+(BT107)</f>
        <v>0</v>
      </c>
      <c r="BU108" s="22">
        <f t="shared" si="315"/>
        <v>0</v>
      </c>
      <c r="BV108" s="22">
        <f>(((((BV102)+(BV103))+(BV104))+(BV105))+(BV106))+(BV107)</f>
        <v>0</v>
      </c>
      <c r="BW108" s="22">
        <f>(((((BW102)+(BW103))+(BW104))+(BW105))+(BW106))+(BW107)</f>
        <v>0</v>
      </c>
      <c r="BX108" s="22">
        <f t="shared" si="316"/>
        <v>0</v>
      </c>
      <c r="BY108" s="22">
        <f>(((((BY102)+(BY103))+(BY104))+(BY105))+(BY106))+(BY107)</f>
        <v>3846.1600000000003</v>
      </c>
      <c r="BZ108" s="22">
        <f>(((((BZ102)+(BZ103))+(BZ104))+(BZ105))+(BZ106))+(BZ107)</f>
        <v>5364.58</v>
      </c>
      <c r="CA108" s="22">
        <f t="shared" si="317"/>
        <v>-1518.4199999999996</v>
      </c>
      <c r="CB108" s="22">
        <f t="shared" si="318"/>
        <v>5048.09</v>
      </c>
      <c r="CC108" s="22">
        <f t="shared" si="318"/>
        <v>5364.58</v>
      </c>
      <c r="CD108" s="22">
        <f t="shared" si="319"/>
        <v>-316.48999999999978</v>
      </c>
      <c r="CE108" s="22">
        <f>(((((CE102)+(CE103))+(CE104))+(CE105))+(CE106))+(CE107)</f>
        <v>0</v>
      </c>
      <c r="CF108" s="22">
        <f>(((((CF102)+(CF103))+(CF104))+(CF105))+(CF106))+(CF107)</f>
        <v>4055.63</v>
      </c>
      <c r="CG108" s="22">
        <f t="shared" si="320"/>
        <v>-4055.63</v>
      </c>
      <c r="CH108" s="22">
        <f>(((((CH102)+(CH103))+(CH104))+(CH105))+(CH106))+(CH107)</f>
        <v>0</v>
      </c>
      <c r="CI108" s="22">
        <f>(((((CI102)+(CI103))+(CI104))+(CI105))+(CI106))+(CI107)</f>
        <v>0</v>
      </c>
      <c r="CJ108" s="22">
        <f t="shared" si="321"/>
        <v>0</v>
      </c>
      <c r="CK108" s="22">
        <f>(((((CK102)+(CK103))+(CK104))+(CK105))+(CK106))+(CK107)</f>
        <v>0</v>
      </c>
      <c r="CL108" s="22">
        <f>(((((CL102)+(CL103))+(CL104))+(CL105))+(CL106))+(CL107)</f>
        <v>0</v>
      </c>
      <c r="CM108" s="22">
        <f t="shared" si="322"/>
        <v>0</v>
      </c>
      <c r="CN108" s="22">
        <f t="shared" si="323"/>
        <v>0</v>
      </c>
      <c r="CO108" s="22">
        <f t="shared" si="323"/>
        <v>0</v>
      </c>
      <c r="CP108" s="22">
        <f t="shared" si="324"/>
        <v>0</v>
      </c>
      <c r="CQ108" s="22">
        <f>(((((CQ102)+(CQ103))+(CQ104))+(CQ105))+(CQ106))+(CQ107)</f>
        <v>0</v>
      </c>
      <c r="CR108" s="22">
        <f>(((((CR102)+(CR103))+(CR104))+(CR105))+(CR106))+(CR107)</f>
        <v>0</v>
      </c>
      <c r="CS108" s="22">
        <f t="shared" si="325"/>
        <v>0</v>
      </c>
      <c r="CT108" s="22">
        <f>(((((CT102)+(CT103))+(CT104))+(CT105))+(CT106))+(CT107)</f>
        <v>31375.38</v>
      </c>
      <c r="CU108" s="22">
        <f>(((((CU102)+(CU103))+(CU104))+(CU105))+(CU106))+(CU107)</f>
        <v>22660</v>
      </c>
      <c r="CV108" s="22">
        <f t="shared" si="326"/>
        <v>8715.380000000001</v>
      </c>
      <c r="CW108" s="22">
        <f>(((((CW102)+(CW103))+(CW104))+(CW105))+(CW106))+(CW107)</f>
        <v>-9412.61</v>
      </c>
      <c r="CX108" s="22">
        <f>(((((CX102)+(CX103))+(CX104))+(CX105))+(CX106))+(CX107)</f>
        <v>0</v>
      </c>
      <c r="CY108" s="22">
        <f t="shared" si="327"/>
        <v>-9412.61</v>
      </c>
      <c r="CZ108" s="22">
        <f t="shared" si="328"/>
        <v>21962.77</v>
      </c>
      <c r="DA108" s="22">
        <f t="shared" si="328"/>
        <v>22660</v>
      </c>
      <c r="DB108" s="22">
        <f t="shared" si="329"/>
        <v>-697.22999999999956</v>
      </c>
      <c r="DC108" s="22">
        <f t="shared" si="330"/>
        <v>90252.05</v>
      </c>
      <c r="DD108" s="22">
        <f t="shared" si="330"/>
        <v>114725.38000000002</v>
      </c>
      <c r="DE108" s="22">
        <f t="shared" si="331"/>
        <v>-24473.330000000016</v>
      </c>
      <c r="DF108" s="22">
        <f>(((((DF102)+(DF103))+(DF104))+(DF105))+(DF106))+(DF107)</f>
        <v>0</v>
      </c>
      <c r="DG108" s="22">
        <f>(((((DG102)+(DG103))+(DG104))+(DG105))+(DG106))+(DG107)</f>
        <v>0</v>
      </c>
      <c r="DH108" s="22">
        <f t="shared" si="332"/>
        <v>0</v>
      </c>
      <c r="DI108" s="22">
        <f>(((((DI102)+(DI103))+(DI104))+(DI105))+(DI106))+(DI107)</f>
        <v>4326</v>
      </c>
      <c r="DJ108" s="22">
        <f>(((((DJ102)+(DJ103))+(DJ104))+(DJ105))+(DJ106))+(DJ107)</f>
        <v>8926.67</v>
      </c>
      <c r="DK108" s="22">
        <f t="shared" si="333"/>
        <v>-4600.67</v>
      </c>
      <c r="DL108" s="22">
        <f t="shared" si="334"/>
        <v>4326</v>
      </c>
      <c r="DM108" s="22">
        <f t="shared" si="334"/>
        <v>8926.67</v>
      </c>
      <c r="DN108" s="22">
        <f t="shared" si="335"/>
        <v>-4600.67</v>
      </c>
      <c r="DO108" s="22">
        <f>(((((DO102)+(DO103))+(DO104))+(DO105))+(DO106))+(DO107)</f>
        <v>0</v>
      </c>
      <c r="DP108" s="22">
        <f>(((((DP102)+(DP103))+(DP104))+(DP105))+(DP106))+(DP107)</f>
        <v>0</v>
      </c>
      <c r="DQ108" s="22">
        <f t="shared" si="336"/>
        <v>0</v>
      </c>
      <c r="DR108" s="22">
        <f>(((((DR102)+(DR103))+(DR104))+(DR105))+(DR106))+(DR107)</f>
        <v>0</v>
      </c>
      <c r="DS108" s="22">
        <f>(((((DS102)+(DS103))+(DS104))+(DS105))+(DS106))+(DS107)</f>
        <v>0</v>
      </c>
      <c r="DT108" s="22">
        <f t="shared" si="337"/>
        <v>0</v>
      </c>
      <c r="DU108" s="22">
        <f t="shared" si="338"/>
        <v>0</v>
      </c>
      <c r="DV108" s="22">
        <f t="shared" si="338"/>
        <v>0</v>
      </c>
      <c r="DW108" s="22">
        <f t="shared" si="339"/>
        <v>0</v>
      </c>
      <c r="DX108" s="22">
        <f t="shared" si="340"/>
        <v>114309.13</v>
      </c>
      <c r="DY108" s="22">
        <f t="shared" si="340"/>
        <v>143869.55000000002</v>
      </c>
      <c r="DZ108" s="22">
        <f t="shared" si="341"/>
        <v>-29560.420000000013</v>
      </c>
      <c r="EA108" s="22">
        <f>(((((EA102)+(EA103))+(EA104))+(EA105))+(EA106))+(EA107)</f>
        <v>0</v>
      </c>
      <c r="EB108" s="22">
        <f>(((((EB102)+(EB103))+(EB104))+(EB105))+(EB106))+(EB107)</f>
        <v>0</v>
      </c>
      <c r="EC108" s="22">
        <f t="shared" si="342"/>
        <v>0</v>
      </c>
      <c r="ED108" s="22">
        <f>(((((ED102)+(ED103))+(ED104))+(ED105))+(ED106))+(ED107)</f>
        <v>0</v>
      </c>
      <c r="EE108" s="22">
        <f>(((((EE102)+(EE103))+(EE104))+(EE105))+(EE106))+(EE107)</f>
        <v>0</v>
      </c>
      <c r="EF108" s="22">
        <f t="shared" si="343"/>
        <v>0</v>
      </c>
      <c r="EG108" s="22">
        <f>(((((EG102)+(EG103))+(EG104))+(EG105))+(EG106))+(EG107)</f>
        <v>7730.36</v>
      </c>
      <c r="EH108" s="22">
        <f>(((((EH102)+(EH103))+(EH104))+(EH105))+(EH106))+(EH107)</f>
        <v>15809.91</v>
      </c>
      <c r="EI108" s="22">
        <f t="shared" si="344"/>
        <v>-8079.55</v>
      </c>
      <c r="EJ108" s="22">
        <f>(((((EJ102)+(EJ103))+(EJ104))+(EJ105))+(EJ106))+(EJ107)</f>
        <v>-1681.04</v>
      </c>
      <c r="EK108" s="22">
        <f>(((((EK102)+(EK103))+(EK104))+(EK105))+(EK106))+(EK107)</f>
        <v>0</v>
      </c>
      <c r="EL108" s="22">
        <f t="shared" si="345"/>
        <v>-1681.04</v>
      </c>
      <c r="EM108" s="22">
        <f t="shared" si="346"/>
        <v>6049.32</v>
      </c>
      <c r="EN108" s="22">
        <f t="shared" si="346"/>
        <v>15809.91</v>
      </c>
      <c r="EO108" s="22">
        <f t="shared" si="347"/>
        <v>-9760.59</v>
      </c>
      <c r="EP108" s="22">
        <f>(((((EP102)+(EP103))+(EP104))+(EP105))+(EP106))+(EP107)</f>
        <v>18913.510000000002</v>
      </c>
      <c r="EQ108" s="22">
        <f>(((((EQ102)+(EQ103))+(EQ104))+(EQ105))+(EQ106))+(EQ107)</f>
        <v>22050.67</v>
      </c>
      <c r="ER108" s="22">
        <f t="shared" si="348"/>
        <v>-3137.1599999999962</v>
      </c>
      <c r="ES108" s="22">
        <f>(((((ES102)+(ES103))+(ES104))+(ES105))+(ES106))+(ES107)</f>
        <v>0</v>
      </c>
      <c r="ET108" s="22">
        <f>(((((ET102)+(ET103))+(ET104))+(ET105))+(ET106))+(ET107)</f>
        <v>0</v>
      </c>
      <c r="EU108" s="22">
        <f t="shared" si="349"/>
        <v>0</v>
      </c>
      <c r="EV108" s="22">
        <f>(((((EV102)+(EV103))+(EV104))+(EV105))+(EV106))+(EV107)</f>
        <v>7296.67</v>
      </c>
      <c r="EW108" s="22">
        <f>(((((EW102)+(EW103))+(EW104))+(EW105))+(EW106))+(EW107)</f>
        <v>3500</v>
      </c>
      <c r="EX108" s="22">
        <f t="shared" si="350"/>
        <v>3796.67</v>
      </c>
      <c r="EY108" s="22">
        <f>(((((EY102)+(EY103))+(EY104))+(EY105))+(EY106))+(EY107)</f>
        <v>-1988.67</v>
      </c>
      <c r="EZ108" s="22">
        <f>(((((EZ102)+(EZ103))+(EZ104))+(EZ105))+(EZ106))+(EZ107)</f>
        <v>0</v>
      </c>
      <c r="FA108" s="22">
        <f t="shared" si="351"/>
        <v>-1988.67</v>
      </c>
      <c r="FB108" s="22">
        <f t="shared" si="352"/>
        <v>5308</v>
      </c>
      <c r="FC108" s="22">
        <f t="shared" si="352"/>
        <v>3500</v>
      </c>
      <c r="FD108" s="22">
        <f t="shared" si="353"/>
        <v>1808</v>
      </c>
      <c r="FE108" s="22">
        <f>(((((FE102)+(FE103))+(FE104))+(FE105))+(FE106))+(FE107)</f>
        <v>0</v>
      </c>
      <c r="FF108" s="22">
        <f>(((((FF102)+(FF103))+(FF104))+(FF105))+(FF106))+(FF107)</f>
        <v>0</v>
      </c>
      <c r="FG108" s="22">
        <f t="shared" si="354"/>
        <v>0</v>
      </c>
      <c r="FH108" s="22">
        <f>(((((FH102)+(FH103))+(FH104))+(FH105))+(FH106))+(FH107)</f>
        <v>7600.93</v>
      </c>
      <c r="FI108" s="22">
        <f>(((((FI102)+(FI103))+(FI104))+(FI105))+(FI106))+(FI107)</f>
        <v>8237.5</v>
      </c>
      <c r="FJ108" s="22">
        <f t="shared" si="355"/>
        <v>-636.56999999999971</v>
      </c>
      <c r="FK108" s="22">
        <f>(((((FK102)+(FK103))+(FK104))+(FK105))+(FK106))+(FK107)</f>
        <v>-1980.27</v>
      </c>
      <c r="FL108" s="22">
        <f>(((((FL102)+(FL103))+(FL104))+(FL105))+(FL106))+(FL107)</f>
        <v>0</v>
      </c>
      <c r="FM108" s="22">
        <f t="shared" si="356"/>
        <v>-1980.27</v>
      </c>
      <c r="FN108" s="22">
        <f t="shared" si="357"/>
        <v>5620.66</v>
      </c>
      <c r="FO108" s="22">
        <f t="shared" si="357"/>
        <v>8237.5</v>
      </c>
      <c r="FP108" s="22">
        <f t="shared" si="358"/>
        <v>-2616.84</v>
      </c>
      <c r="FQ108" s="22">
        <f>(((((FQ102)+(FQ103))+(FQ104))+(FQ105))+(FQ106))+(FQ107)</f>
        <v>0</v>
      </c>
      <c r="FR108" s="22">
        <f>(((((FR102)+(FR103))+(FR104))+(FR105))+(FR106))+(FR107)</f>
        <v>0</v>
      </c>
      <c r="FS108" s="22">
        <f t="shared" si="359"/>
        <v>0</v>
      </c>
      <c r="FT108" s="22">
        <f>(((((FT102)+(FT103))+(FT104))+(FT105))+(FT106))+(FT107)</f>
        <v>5912.55</v>
      </c>
      <c r="FU108" s="22">
        <f>(((((FU102)+(FU103))+(FU104))+(FU105))+(FU106))+(FU107)</f>
        <v>4250</v>
      </c>
      <c r="FV108" s="22">
        <f t="shared" si="360"/>
        <v>1662.5500000000002</v>
      </c>
      <c r="FW108" s="22">
        <f>(((((FW102)+(FW103))+(FW104))+(FW105))+(FW106))+(FW107)</f>
        <v>-1291.9100000000001</v>
      </c>
      <c r="FX108" s="22">
        <f>(((((FX102)+(FX103))+(FX104))+(FX105))+(FX106))+(FX107)</f>
        <v>0</v>
      </c>
      <c r="FY108" s="22">
        <f t="shared" si="361"/>
        <v>-1291.9100000000001</v>
      </c>
      <c r="FZ108" s="22">
        <f t="shared" si="362"/>
        <v>4620.6400000000003</v>
      </c>
      <c r="GA108" s="22">
        <f t="shared" si="362"/>
        <v>4250</v>
      </c>
      <c r="GB108" s="22">
        <f t="shared" si="363"/>
        <v>370.64000000000033</v>
      </c>
      <c r="GC108" s="22">
        <f>(((((GC102)+(GC103))+(GC104))+(GC105))+(GC106))+(GC107)</f>
        <v>0</v>
      </c>
      <c r="GD108" s="22">
        <f>(((((GD102)+(GD103))+(GD104))+(GD105))+(GD106))+(GD107)</f>
        <v>0</v>
      </c>
      <c r="GE108" s="22">
        <f t="shared" si="364"/>
        <v>0</v>
      </c>
      <c r="GF108" s="22">
        <f>(((((GF102)+(GF103))+(GF104))+(GF105))+(GF106))+(GF107)</f>
        <v>0</v>
      </c>
      <c r="GG108" s="22">
        <f>(((((GG102)+(GG103))+(GG104))+(GG105))+(GG106))+(GG107)</f>
        <v>0</v>
      </c>
      <c r="GH108" s="22">
        <f t="shared" si="365"/>
        <v>0</v>
      </c>
      <c r="GI108" s="22">
        <f>(((((GI102)+(GI103))+(GI104))+(GI105))+(GI106))+(GI107)</f>
        <v>4800</v>
      </c>
      <c r="GJ108" s="22">
        <f>(((((GJ102)+(GJ103))+(GJ104))+(GJ105))+(GJ106))+(GJ107)</f>
        <v>3466.67</v>
      </c>
      <c r="GK108" s="22">
        <f t="shared" si="366"/>
        <v>1333.33</v>
      </c>
      <c r="GL108" s="22">
        <f>(((((GL102)+(GL103))+(GL104))+(GL105))+(GL106))+(GL107)</f>
        <v>-1440</v>
      </c>
      <c r="GM108" s="22">
        <f>(((((GM102)+(GM103))+(GM104))+(GM105))+(GM106))+(GM107)</f>
        <v>0</v>
      </c>
      <c r="GN108" s="22">
        <f t="shared" si="367"/>
        <v>-1440</v>
      </c>
      <c r="GO108" s="22">
        <f t="shared" si="368"/>
        <v>3360</v>
      </c>
      <c r="GP108" s="22">
        <f t="shared" si="368"/>
        <v>3466.67</v>
      </c>
      <c r="GQ108" s="22">
        <f t="shared" si="369"/>
        <v>-106.67000000000007</v>
      </c>
      <c r="GR108" s="22">
        <f>(((((GR102)+(GR103))+(GR104))+(GR105))+(GR106))+(GR107)</f>
        <v>0</v>
      </c>
      <c r="GS108" s="22">
        <f>(((((GS102)+(GS103))+(GS104))+(GS105))+(GS106))+(GS107)</f>
        <v>840</v>
      </c>
      <c r="GT108" s="22">
        <f t="shared" si="370"/>
        <v>-840</v>
      </c>
      <c r="GU108" s="22">
        <f>(((((GU102)+(GU103))+(GU104))+(GU105))+(GU106))+(GU107)</f>
        <v>0</v>
      </c>
      <c r="GV108" s="22">
        <f>(((((GV102)+(GV103))+(GV104))+(GV105))+(GV106))+(GV107)</f>
        <v>0</v>
      </c>
      <c r="GW108" s="22">
        <f t="shared" si="371"/>
        <v>0</v>
      </c>
      <c r="GX108" s="22">
        <f t="shared" si="372"/>
        <v>43872.130000000005</v>
      </c>
      <c r="GY108" s="22">
        <f t="shared" si="372"/>
        <v>58154.75</v>
      </c>
      <c r="GZ108" s="22">
        <f t="shared" si="373"/>
        <v>-14282.619999999995</v>
      </c>
      <c r="HA108" s="22">
        <f>(((((HA102)+(HA103))+(HA104))+(HA105))+(HA106))+(HA107)</f>
        <v>0</v>
      </c>
      <c r="HB108" s="22">
        <f>(((((HB102)+(HB103))+(HB104))+(HB105))+(HB106))+(HB107)</f>
        <v>0</v>
      </c>
      <c r="HC108" s="22">
        <f t="shared" si="374"/>
        <v>0</v>
      </c>
      <c r="HD108" s="22">
        <f>(((((HD102)+(HD103))+(HD104))+(HD105))+(HD106))+(HD107)</f>
        <v>0</v>
      </c>
      <c r="HE108" s="22">
        <f>(((((HE102)+(HE103))+(HE104))+(HE105))+(HE106))+(HE107)</f>
        <v>0</v>
      </c>
      <c r="HF108" s="22">
        <f t="shared" si="375"/>
        <v>0</v>
      </c>
      <c r="HG108" s="22">
        <f>(((((HG102)+(HG103))+(HG104))+(HG105))+(HG106))+(HG107)</f>
        <v>3634.6200000000003</v>
      </c>
      <c r="HH108" s="22">
        <f>(((((HH102)+(HH103))+(HH104))+(HH105))+(HH106))+(HH107)</f>
        <v>3862.5</v>
      </c>
      <c r="HI108" s="22">
        <f t="shared" si="376"/>
        <v>-227.87999999999965</v>
      </c>
      <c r="HJ108" s="22">
        <f>(((((HJ102)+(HJ103))+(HJ104))+(HJ105))+(HJ106))+(HJ107)</f>
        <v>0</v>
      </c>
      <c r="HK108" s="22">
        <f>(((((HK102)+(HK103))+(HK104))+(HK105))+(HK106))+(HK107)</f>
        <v>0</v>
      </c>
      <c r="HL108" s="22">
        <f t="shared" si="377"/>
        <v>0</v>
      </c>
      <c r="HM108" s="22">
        <f t="shared" si="378"/>
        <v>3634.6200000000003</v>
      </c>
      <c r="HN108" s="22">
        <f t="shared" si="378"/>
        <v>3862.5</v>
      </c>
      <c r="HO108" s="22">
        <f t="shared" si="379"/>
        <v>-227.87999999999965</v>
      </c>
      <c r="HP108" s="22">
        <f>(((((HP102)+(HP103))+(HP104))+(HP105))+(HP106))+(HP107)</f>
        <v>1488.87</v>
      </c>
      <c r="HQ108" s="22">
        <f>(((((HQ102)+(HQ103))+(HQ104))+(HQ105))+(HQ106))+(HQ107)</f>
        <v>2214.5</v>
      </c>
      <c r="HR108" s="22">
        <f t="shared" si="380"/>
        <v>-725.63000000000011</v>
      </c>
      <c r="HS108" s="22">
        <f>(((((HS102)+(HS103))+(HS104))+(HS105))+(HS106))+(HS107)</f>
        <v>0</v>
      </c>
      <c r="HT108" s="22">
        <f>(((((HT102)+(HT103))+(HT104))+(HT105))+(HT106))+(HT107)</f>
        <v>0</v>
      </c>
      <c r="HU108" s="22">
        <f t="shared" si="381"/>
        <v>0</v>
      </c>
      <c r="HV108" s="22">
        <f>(((((HV102)+(HV103))+(HV104))+(HV105))+(HV106))+(HV107)</f>
        <v>4409.1899999999996</v>
      </c>
      <c r="HW108" s="22">
        <f>(((((HW102)+(HW103))+(HW104))+(HW105))+(HW106))+(HW107)</f>
        <v>3184.42</v>
      </c>
      <c r="HX108" s="22">
        <f t="shared" si="382"/>
        <v>1224.7699999999995</v>
      </c>
      <c r="HY108" s="22">
        <f>(((((HY102)+(HY103))+(HY104))+(HY105))+(HY106))+(HY107)</f>
        <v>-1322.75</v>
      </c>
      <c r="HZ108" s="22">
        <f>(((((HZ102)+(HZ103))+(HZ104))+(HZ105))+(HZ106))+(HZ107)</f>
        <v>0</v>
      </c>
      <c r="IA108" s="22">
        <f t="shared" si="383"/>
        <v>-1322.75</v>
      </c>
      <c r="IB108" s="22">
        <f t="shared" si="384"/>
        <v>3086.4399999999996</v>
      </c>
      <c r="IC108" s="22">
        <f t="shared" si="384"/>
        <v>3184.42</v>
      </c>
      <c r="ID108" s="22">
        <f t="shared" si="385"/>
        <v>-97.980000000000473</v>
      </c>
      <c r="IE108" s="22">
        <f t="shared" si="386"/>
        <v>8209.93</v>
      </c>
      <c r="IF108" s="22">
        <f t="shared" si="386"/>
        <v>9261.42</v>
      </c>
      <c r="IG108" s="22">
        <f t="shared" si="387"/>
        <v>-1051.4899999999998</v>
      </c>
      <c r="IH108" s="22">
        <f>(((((IH102)+(IH103))+(IH104))+(IH105))+(IH106))+(IH107)</f>
        <v>8564.93</v>
      </c>
      <c r="II108" s="22">
        <f>(((((II102)+(II103))+(II104))+(II105))+(II106))+(II107)</f>
        <v>20579.169999999998</v>
      </c>
      <c r="IJ108" s="22">
        <f t="shared" si="388"/>
        <v>-12014.239999999998</v>
      </c>
      <c r="IK108" s="22">
        <f>(((((IK102)+(IK103))+(IK104))+(IK105))+(IK106))+(IK107)</f>
        <v>0</v>
      </c>
      <c r="IL108" s="22">
        <f>(((((IL102)+(IL103))+(IL104))+(IL105))+(IL106))+(IL107)</f>
        <v>0</v>
      </c>
      <c r="IM108" s="22">
        <f t="shared" si="389"/>
        <v>0</v>
      </c>
      <c r="IN108" s="22">
        <f>(((((IN102)+(IN103))+(IN104))+(IN105))+(IN106))+(IN107)</f>
        <v>0</v>
      </c>
      <c r="IO108" s="22">
        <f>(((((IO102)+(IO103))+(IO104))+(IO105))+(IO106))+(IO107)</f>
        <v>0</v>
      </c>
      <c r="IP108" s="22">
        <f t="shared" si="390"/>
        <v>0</v>
      </c>
      <c r="IQ108" s="22">
        <f t="shared" si="391"/>
        <v>0</v>
      </c>
      <c r="IR108" s="22">
        <f t="shared" si="391"/>
        <v>0</v>
      </c>
      <c r="IS108" s="22">
        <f t="shared" si="392"/>
        <v>0</v>
      </c>
      <c r="IT108" s="22">
        <f t="shared" si="393"/>
        <v>16774.86</v>
      </c>
      <c r="IU108" s="22">
        <f t="shared" si="393"/>
        <v>29840.589999999997</v>
      </c>
      <c r="IV108" s="22">
        <f t="shared" si="394"/>
        <v>-13065.729999999996</v>
      </c>
      <c r="IW108" s="22">
        <f>(((((IW102)+(IW103))+(IW104))+(IW105))+(IW106))+(IW107)</f>
        <v>5754.15</v>
      </c>
      <c r="IX108" s="22">
        <f>(((((IX102)+(IX103))+(IX104))+(IX105))+(IX106))+(IX107)</f>
        <v>6591.4199999999992</v>
      </c>
      <c r="IY108" s="22">
        <f t="shared" si="395"/>
        <v>-837.26999999999953</v>
      </c>
      <c r="IZ108" s="22">
        <f>(((((IZ102)+(IZ103))+(IZ104))+(IZ105))+(IZ106))+(IZ107)</f>
        <v>0</v>
      </c>
      <c r="JA108" s="22">
        <f>(((((JA102)+(JA103))+(JA104))+(JA105))+(JA106))+(JA107)</f>
        <v>0</v>
      </c>
      <c r="JB108" s="22">
        <f t="shared" si="396"/>
        <v>0</v>
      </c>
      <c r="JC108" s="22">
        <f>(((((JC102)+(JC103))+(JC104))+(JC105))+(JC106))+(JC107)</f>
        <v>0</v>
      </c>
      <c r="JD108" s="22">
        <f>(((((JD102)+(JD103))+(JD104))+(JD105))+(JD106))+(JD107)</f>
        <v>0</v>
      </c>
      <c r="JE108" s="22">
        <f t="shared" si="397"/>
        <v>0</v>
      </c>
      <c r="JF108" s="22">
        <f t="shared" si="398"/>
        <v>5754.15</v>
      </c>
      <c r="JG108" s="22">
        <f t="shared" si="398"/>
        <v>6591.4199999999992</v>
      </c>
      <c r="JH108" s="22">
        <f t="shared" si="399"/>
        <v>-837.26999999999953</v>
      </c>
      <c r="JI108" s="22">
        <f>(((((JI102)+(JI103))+(JI104))+(JI105))+(JI106))+(JI107)</f>
        <v>0</v>
      </c>
      <c r="JJ108" s="22">
        <f>(((((JJ102)+(JJ103))+(JJ104))+(JJ105))+(JJ106))+(JJ107)</f>
        <v>0</v>
      </c>
      <c r="JK108" s="22">
        <f t="shared" si="400"/>
        <v>0</v>
      </c>
      <c r="JL108" s="22">
        <f>(((((JL102)+(JL103))+(JL104))+(JL105))+(JL106))+(JL107)</f>
        <v>135624.87</v>
      </c>
      <c r="JM108" s="22">
        <f>(((((JM102)+(JM103))+(JM104))+(JM105))+(JM106))+(JM107)</f>
        <v>109829.59</v>
      </c>
      <c r="JN108" s="22">
        <f t="shared" si="401"/>
        <v>25795.279999999999</v>
      </c>
      <c r="JO108" s="22">
        <f>(((((JO102)+(JO103))+(JO104))+(JO105))+(JO106))+(JO107)</f>
        <v>-40787.29</v>
      </c>
      <c r="JP108" s="22">
        <f>(((((JP102)+(JP103))+(JP104))+(JP105))+(JP106))+(JP107)</f>
        <v>0</v>
      </c>
      <c r="JQ108" s="22">
        <f t="shared" si="402"/>
        <v>-40787.29</v>
      </c>
      <c r="JR108" s="22">
        <f t="shared" si="403"/>
        <v>94837.579999999987</v>
      </c>
      <c r="JS108" s="22">
        <f t="shared" si="403"/>
        <v>109829.59</v>
      </c>
      <c r="JT108" s="22">
        <f t="shared" si="404"/>
        <v>-14992.010000000009</v>
      </c>
      <c r="JU108" s="22">
        <f>(((((JU102)+(JU103))+(JU104))+(JU105))+(JU106))+(JU107)</f>
        <v>16701.79</v>
      </c>
      <c r="JV108" s="22">
        <f>(((((JV102)+(JV103))+(JV104))+(JV105))+(JV106))+(JV107)</f>
        <v>17638</v>
      </c>
      <c r="JW108" s="22">
        <f t="shared" si="405"/>
        <v>-936.20999999999913</v>
      </c>
      <c r="JX108" s="22">
        <f>(((((JX102)+(JX103))+(JX104))+(JX105))+(JX106))+(JX107)</f>
        <v>0</v>
      </c>
      <c r="JY108" s="22">
        <f>(((((JY102)+(JY103))+(JY104))+(JY105))+(JY106))+(JY107)</f>
        <v>0</v>
      </c>
      <c r="JZ108" s="22">
        <f t="shared" si="406"/>
        <v>0</v>
      </c>
      <c r="KA108" s="22">
        <f t="shared" si="407"/>
        <v>16701.79</v>
      </c>
      <c r="KB108" s="22">
        <f t="shared" si="407"/>
        <v>17638</v>
      </c>
      <c r="KC108" s="22">
        <f t="shared" si="408"/>
        <v>-936.20999999999913</v>
      </c>
      <c r="KD108" s="22">
        <f>(((((KD102)+(KD103))+(KD104))+(KD105))+(KD106))+(KD107)</f>
        <v>13832.859999999997</v>
      </c>
      <c r="KE108" s="22">
        <f>(((((KE102)+(KE103))+(KE104))+(KE105))+(KE106))+(KE107)</f>
        <v>15196.17</v>
      </c>
      <c r="KF108" s="22">
        <f t="shared" si="409"/>
        <v>-1363.3100000000031</v>
      </c>
      <c r="KG108" s="22">
        <f>(((((KG102)+(KG103))+(KG104))+(KG105))+(KG106))+(KG107)</f>
        <v>0</v>
      </c>
      <c r="KH108" s="22">
        <f>(((((KH102)+(KH103))+(KH104))+(KH105))+(KH106))+(KH107)</f>
        <v>0</v>
      </c>
      <c r="KI108" s="22">
        <f t="shared" si="410"/>
        <v>0</v>
      </c>
      <c r="KJ108" s="22">
        <f>(((((KJ102)+(KJ103))+(KJ104))+(KJ105))+(KJ106))+(KJ107)</f>
        <v>0</v>
      </c>
      <c r="KK108" s="22">
        <f>(((((KK102)+(KK103))+(KK104))+(KK105))+(KK106))+(KK107)</f>
        <v>0</v>
      </c>
      <c r="KL108" s="22">
        <f t="shared" si="411"/>
        <v>0</v>
      </c>
      <c r="KM108" s="22">
        <f>(((((KM102)+(KM103))+(KM104))+(KM105))+(KM106))+(KM107)</f>
        <v>0</v>
      </c>
      <c r="KN108" s="22">
        <f>(((((KN102)+(KN103))+(KN104))+(KN105))+(KN106))+(KN107)</f>
        <v>0</v>
      </c>
      <c r="KO108" s="22">
        <f t="shared" si="412"/>
        <v>0</v>
      </c>
      <c r="KP108" s="22">
        <f>(((((KP102)+(KP103))+(KP104))+(KP105))+(KP106))+(KP107)</f>
        <v>0</v>
      </c>
      <c r="KQ108" s="22">
        <f>(((((KQ102)+(KQ103))+(KQ104))+(KQ105))+(KQ106))+(KQ107)</f>
        <v>0</v>
      </c>
      <c r="KR108" s="22">
        <f t="shared" si="413"/>
        <v>0</v>
      </c>
      <c r="KS108" s="22">
        <f t="shared" si="414"/>
        <v>0</v>
      </c>
      <c r="KT108" s="22">
        <f t="shared" si="414"/>
        <v>0</v>
      </c>
      <c r="KU108" s="22">
        <f t="shared" si="415"/>
        <v>0</v>
      </c>
      <c r="KV108" s="22">
        <f t="shared" si="416"/>
        <v>13832.859999999997</v>
      </c>
      <c r="KW108" s="22">
        <f t="shared" si="416"/>
        <v>15196.17</v>
      </c>
      <c r="KX108" s="22">
        <f t="shared" si="417"/>
        <v>-1363.3100000000031</v>
      </c>
      <c r="KY108" s="22">
        <f>(((((KY102)+(KY103))+(KY104))+(KY105))+(KY106))+(KY107)</f>
        <v>20328.39</v>
      </c>
      <c r="KZ108" s="22">
        <f>(((((KZ102)+(KZ103))+(KZ104))+(KZ105))+(KZ106))+(KZ107)</f>
        <v>29330</v>
      </c>
      <c r="LA108" s="22">
        <f t="shared" si="418"/>
        <v>-9001.61</v>
      </c>
      <c r="LB108" s="22">
        <f>(((((LB102)+(LB103))+(LB104))+(LB105))+(LB106))+(LB107)</f>
        <v>0</v>
      </c>
      <c r="LC108" s="22">
        <f>(((((LC102)+(LC103))+(LC104))+(LC105))+(LC106))+(LC107)</f>
        <v>0</v>
      </c>
      <c r="LD108" s="22">
        <f t="shared" si="419"/>
        <v>0</v>
      </c>
      <c r="LE108" s="22">
        <f t="shared" si="420"/>
        <v>326410.88999999996</v>
      </c>
      <c r="LF108" s="22">
        <f t="shared" si="420"/>
        <v>410450.07</v>
      </c>
      <c r="LG108" s="22">
        <f t="shared" si="421"/>
        <v>-84039.180000000051</v>
      </c>
    </row>
    <row r="109" spans="1:319" x14ac:dyDescent="0.3">
      <c r="A109" s="27" t="s">
        <v>215</v>
      </c>
      <c r="B109" s="19"/>
      <c r="C109" s="19"/>
      <c r="D109" s="20">
        <f t="shared" si="290"/>
        <v>0</v>
      </c>
      <c r="E109" s="19"/>
      <c r="F109" s="19"/>
      <c r="G109" s="20">
        <f t="shared" si="291"/>
        <v>0</v>
      </c>
      <c r="H109" s="19"/>
      <c r="I109" s="19"/>
      <c r="J109" s="20">
        <f t="shared" si="292"/>
        <v>0</v>
      </c>
      <c r="K109" s="19"/>
      <c r="L109" s="19"/>
      <c r="M109" s="20">
        <f t="shared" si="293"/>
        <v>0</v>
      </c>
      <c r="N109" s="19"/>
      <c r="O109" s="19"/>
      <c r="P109" s="20">
        <f t="shared" si="294"/>
        <v>0</v>
      </c>
      <c r="Q109" s="19"/>
      <c r="R109" s="19"/>
      <c r="S109" s="20">
        <f t="shared" si="295"/>
        <v>0</v>
      </c>
      <c r="T109" s="19"/>
      <c r="U109" s="19"/>
      <c r="V109" s="20">
        <f t="shared" si="296"/>
        <v>0</v>
      </c>
      <c r="W109" s="19"/>
      <c r="X109" s="19"/>
      <c r="Y109" s="20">
        <f t="shared" si="297"/>
        <v>0</v>
      </c>
      <c r="Z109" s="19"/>
      <c r="AA109" s="19"/>
      <c r="AB109" s="20">
        <f t="shared" si="298"/>
        <v>0</v>
      </c>
      <c r="AC109" s="19"/>
      <c r="AD109" s="19"/>
      <c r="AE109" s="20">
        <f t="shared" si="299"/>
        <v>0</v>
      </c>
      <c r="AF109" s="19"/>
      <c r="AG109" s="19"/>
      <c r="AH109" s="20">
        <f t="shared" si="300"/>
        <v>0</v>
      </c>
      <c r="AI109" s="19"/>
      <c r="AJ109" s="19"/>
      <c r="AK109" s="20">
        <f t="shared" si="301"/>
        <v>0</v>
      </c>
      <c r="AL109" s="20">
        <f t="shared" si="302"/>
        <v>0</v>
      </c>
      <c r="AM109" s="20">
        <f t="shared" si="302"/>
        <v>0</v>
      </c>
      <c r="AN109" s="20">
        <f t="shared" si="303"/>
        <v>0</v>
      </c>
      <c r="AO109" s="19"/>
      <c r="AP109" s="19"/>
      <c r="AQ109" s="20">
        <f t="shared" si="304"/>
        <v>0</v>
      </c>
      <c r="AR109" s="19"/>
      <c r="AS109" s="19"/>
      <c r="AT109" s="20">
        <f t="shared" si="305"/>
        <v>0</v>
      </c>
      <c r="AU109" s="19"/>
      <c r="AV109" s="19"/>
      <c r="AW109" s="20">
        <f t="shared" si="306"/>
        <v>0</v>
      </c>
      <c r="AX109" s="20">
        <f>-81.8</f>
        <v>-81.8</v>
      </c>
      <c r="AY109" s="19"/>
      <c r="AZ109" s="20">
        <f t="shared" si="307"/>
        <v>-81.8</v>
      </c>
      <c r="BA109" s="19"/>
      <c r="BB109" s="19"/>
      <c r="BC109" s="20">
        <f t="shared" si="308"/>
        <v>0</v>
      </c>
      <c r="BD109" s="19"/>
      <c r="BE109" s="19"/>
      <c r="BF109" s="20">
        <f t="shared" si="309"/>
        <v>0</v>
      </c>
      <c r="BG109" s="20">
        <f t="shared" si="310"/>
        <v>0</v>
      </c>
      <c r="BH109" s="20">
        <f t="shared" si="310"/>
        <v>0</v>
      </c>
      <c r="BI109" s="20">
        <f t="shared" si="311"/>
        <v>0</v>
      </c>
      <c r="BJ109" s="19"/>
      <c r="BK109" s="19"/>
      <c r="BL109" s="20">
        <f t="shared" si="312"/>
        <v>0</v>
      </c>
      <c r="BM109" s="19"/>
      <c r="BN109" s="19"/>
      <c r="BO109" s="20">
        <f t="shared" si="313"/>
        <v>0</v>
      </c>
      <c r="BP109" s="19"/>
      <c r="BQ109" s="19"/>
      <c r="BR109" s="20">
        <f t="shared" si="314"/>
        <v>0</v>
      </c>
      <c r="BS109" s="19"/>
      <c r="BT109" s="19"/>
      <c r="BU109" s="20">
        <f t="shared" si="315"/>
        <v>0</v>
      </c>
      <c r="BV109" s="19"/>
      <c r="BW109" s="19"/>
      <c r="BX109" s="20">
        <f t="shared" si="316"/>
        <v>0</v>
      </c>
      <c r="BY109" s="19"/>
      <c r="BZ109" s="19"/>
      <c r="CA109" s="20">
        <f t="shared" si="317"/>
        <v>0</v>
      </c>
      <c r="CB109" s="20">
        <f t="shared" si="318"/>
        <v>0</v>
      </c>
      <c r="CC109" s="20">
        <f t="shared" si="318"/>
        <v>0</v>
      </c>
      <c r="CD109" s="20">
        <f t="shared" si="319"/>
        <v>0</v>
      </c>
      <c r="CE109" s="19"/>
      <c r="CF109" s="19"/>
      <c r="CG109" s="20">
        <f t="shared" si="320"/>
        <v>0</v>
      </c>
      <c r="CH109" s="19"/>
      <c r="CI109" s="19"/>
      <c r="CJ109" s="20">
        <f t="shared" si="321"/>
        <v>0</v>
      </c>
      <c r="CK109" s="19"/>
      <c r="CL109" s="19"/>
      <c r="CM109" s="20">
        <f t="shared" si="322"/>
        <v>0</v>
      </c>
      <c r="CN109" s="20">
        <f t="shared" si="323"/>
        <v>0</v>
      </c>
      <c r="CO109" s="20">
        <f t="shared" si="323"/>
        <v>0</v>
      </c>
      <c r="CP109" s="20">
        <f t="shared" si="324"/>
        <v>0</v>
      </c>
      <c r="CQ109" s="19"/>
      <c r="CR109" s="19"/>
      <c r="CS109" s="20">
        <f t="shared" si="325"/>
        <v>0</v>
      </c>
      <c r="CT109" s="19"/>
      <c r="CU109" s="19"/>
      <c r="CV109" s="20">
        <f t="shared" si="326"/>
        <v>0</v>
      </c>
      <c r="CW109" s="19"/>
      <c r="CX109" s="19"/>
      <c r="CY109" s="20">
        <f t="shared" si="327"/>
        <v>0</v>
      </c>
      <c r="CZ109" s="20">
        <f t="shared" si="328"/>
        <v>0</v>
      </c>
      <c r="DA109" s="20">
        <f t="shared" si="328"/>
        <v>0</v>
      </c>
      <c r="DB109" s="20">
        <f t="shared" si="329"/>
        <v>0</v>
      </c>
      <c r="DC109" s="20">
        <f t="shared" si="330"/>
        <v>-81.8</v>
      </c>
      <c r="DD109" s="20">
        <f t="shared" si="330"/>
        <v>0</v>
      </c>
      <c r="DE109" s="20">
        <f t="shared" si="331"/>
        <v>-81.8</v>
      </c>
      <c r="DF109" s="19"/>
      <c r="DG109" s="19"/>
      <c r="DH109" s="20">
        <f t="shared" si="332"/>
        <v>0</v>
      </c>
      <c r="DI109" s="19"/>
      <c r="DJ109" s="19"/>
      <c r="DK109" s="20">
        <f t="shared" si="333"/>
        <v>0</v>
      </c>
      <c r="DL109" s="20">
        <f t="shared" si="334"/>
        <v>0</v>
      </c>
      <c r="DM109" s="20">
        <f t="shared" si="334"/>
        <v>0</v>
      </c>
      <c r="DN109" s="20">
        <f t="shared" si="335"/>
        <v>0</v>
      </c>
      <c r="DO109" s="19"/>
      <c r="DP109" s="19"/>
      <c r="DQ109" s="20">
        <f t="shared" si="336"/>
        <v>0</v>
      </c>
      <c r="DR109" s="19"/>
      <c r="DS109" s="19"/>
      <c r="DT109" s="20">
        <f t="shared" si="337"/>
        <v>0</v>
      </c>
      <c r="DU109" s="20">
        <f t="shared" si="338"/>
        <v>0</v>
      </c>
      <c r="DV109" s="20">
        <f t="shared" si="338"/>
        <v>0</v>
      </c>
      <c r="DW109" s="20">
        <f t="shared" si="339"/>
        <v>0</v>
      </c>
      <c r="DX109" s="20">
        <f t="shared" si="340"/>
        <v>-81.8</v>
      </c>
      <c r="DY109" s="20">
        <f t="shared" si="340"/>
        <v>0</v>
      </c>
      <c r="DZ109" s="20">
        <f t="shared" si="341"/>
        <v>-81.8</v>
      </c>
      <c r="EA109" s="19"/>
      <c r="EB109" s="19"/>
      <c r="EC109" s="20">
        <f t="shared" si="342"/>
        <v>0</v>
      </c>
      <c r="ED109" s="19"/>
      <c r="EE109" s="19"/>
      <c r="EF109" s="20">
        <f t="shared" si="343"/>
        <v>0</v>
      </c>
      <c r="EG109" s="19"/>
      <c r="EH109" s="19"/>
      <c r="EI109" s="20">
        <f t="shared" si="344"/>
        <v>0</v>
      </c>
      <c r="EJ109" s="19"/>
      <c r="EK109" s="19"/>
      <c r="EL109" s="20">
        <f t="shared" si="345"/>
        <v>0</v>
      </c>
      <c r="EM109" s="20">
        <f t="shared" si="346"/>
        <v>0</v>
      </c>
      <c r="EN109" s="20">
        <f t="shared" si="346"/>
        <v>0</v>
      </c>
      <c r="EO109" s="20">
        <f t="shared" si="347"/>
        <v>0</v>
      </c>
      <c r="EP109" s="19"/>
      <c r="EQ109" s="19"/>
      <c r="ER109" s="20">
        <f t="shared" si="348"/>
        <v>0</v>
      </c>
      <c r="ES109" s="19"/>
      <c r="ET109" s="19"/>
      <c r="EU109" s="20">
        <f t="shared" si="349"/>
        <v>0</v>
      </c>
      <c r="EV109" s="19"/>
      <c r="EW109" s="19"/>
      <c r="EX109" s="20">
        <f t="shared" si="350"/>
        <v>0</v>
      </c>
      <c r="EY109" s="19"/>
      <c r="EZ109" s="19"/>
      <c r="FA109" s="20">
        <f t="shared" si="351"/>
        <v>0</v>
      </c>
      <c r="FB109" s="20">
        <f t="shared" si="352"/>
        <v>0</v>
      </c>
      <c r="FC109" s="20">
        <f t="shared" si="352"/>
        <v>0</v>
      </c>
      <c r="FD109" s="20">
        <f t="shared" si="353"/>
        <v>0</v>
      </c>
      <c r="FE109" s="19"/>
      <c r="FF109" s="19"/>
      <c r="FG109" s="20">
        <f t="shared" si="354"/>
        <v>0</v>
      </c>
      <c r="FH109" s="19"/>
      <c r="FI109" s="19"/>
      <c r="FJ109" s="20">
        <f t="shared" si="355"/>
        <v>0</v>
      </c>
      <c r="FK109" s="19"/>
      <c r="FL109" s="19"/>
      <c r="FM109" s="20">
        <f t="shared" si="356"/>
        <v>0</v>
      </c>
      <c r="FN109" s="20">
        <f t="shared" si="357"/>
        <v>0</v>
      </c>
      <c r="FO109" s="20">
        <f t="shared" si="357"/>
        <v>0</v>
      </c>
      <c r="FP109" s="20">
        <f t="shared" si="358"/>
        <v>0</v>
      </c>
      <c r="FQ109" s="19"/>
      <c r="FR109" s="19"/>
      <c r="FS109" s="20">
        <f t="shared" si="359"/>
        <v>0</v>
      </c>
      <c r="FT109" s="19"/>
      <c r="FU109" s="19"/>
      <c r="FV109" s="20">
        <f t="shared" si="360"/>
        <v>0</v>
      </c>
      <c r="FW109" s="19"/>
      <c r="FX109" s="19"/>
      <c r="FY109" s="20">
        <f t="shared" si="361"/>
        <v>0</v>
      </c>
      <c r="FZ109" s="20">
        <f t="shared" si="362"/>
        <v>0</v>
      </c>
      <c r="GA109" s="20">
        <f t="shared" si="362"/>
        <v>0</v>
      </c>
      <c r="GB109" s="20">
        <f t="shared" si="363"/>
        <v>0</v>
      </c>
      <c r="GC109" s="19"/>
      <c r="GD109" s="19"/>
      <c r="GE109" s="20">
        <f t="shared" si="364"/>
        <v>0</v>
      </c>
      <c r="GF109" s="19"/>
      <c r="GG109" s="19"/>
      <c r="GH109" s="20">
        <f t="shared" si="365"/>
        <v>0</v>
      </c>
      <c r="GI109" s="19"/>
      <c r="GJ109" s="19"/>
      <c r="GK109" s="20">
        <f t="shared" si="366"/>
        <v>0</v>
      </c>
      <c r="GL109" s="19"/>
      <c r="GM109" s="19"/>
      <c r="GN109" s="20">
        <f t="shared" si="367"/>
        <v>0</v>
      </c>
      <c r="GO109" s="20">
        <f t="shared" si="368"/>
        <v>0</v>
      </c>
      <c r="GP109" s="20">
        <f t="shared" si="368"/>
        <v>0</v>
      </c>
      <c r="GQ109" s="20">
        <f t="shared" si="369"/>
        <v>0</v>
      </c>
      <c r="GR109" s="19"/>
      <c r="GS109" s="19"/>
      <c r="GT109" s="20">
        <f t="shared" si="370"/>
        <v>0</v>
      </c>
      <c r="GU109" s="19"/>
      <c r="GV109" s="19"/>
      <c r="GW109" s="20">
        <f t="shared" si="371"/>
        <v>0</v>
      </c>
      <c r="GX109" s="20">
        <f t="shared" si="372"/>
        <v>0</v>
      </c>
      <c r="GY109" s="20">
        <f t="shared" si="372"/>
        <v>0</v>
      </c>
      <c r="GZ109" s="20">
        <f t="shared" si="373"/>
        <v>0</v>
      </c>
      <c r="HA109" s="19"/>
      <c r="HB109" s="19"/>
      <c r="HC109" s="20">
        <f t="shared" si="374"/>
        <v>0</v>
      </c>
      <c r="HD109" s="19"/>
      <c r="HE109" s="19"/>
      <c r="HF109" s="20">
        <f t="shared" si="375"/>
        <v>0</v>
      </c>
      <c r="HG109" s="19"/>
      <c r="HH109" s="19"/>
      <c r="HI109" s="20">
        <f t="shared" si="376"/>
        <v>0</v>
      </c>
      <c r="HJ109" s="19"/>
      <c r="HK109" s="19"/>
      <c r="HL109" s="20">
        <f t="shared" si="377"/>
        <v>0</v>
      </c>
      <c r="HM109" s="20">
        <f t="shared" si="378"/>
        <v>0</v>
      </c>
      <c r="HN109" s="20">
        <f t="shared" si="378"/>
        <v>0</v>
      </c>
      <c r="HO109" s="20">
        <f t="shared" si="379"/>
        <v>0</v>
      </c>
      <c r="HP109" s="19"/>
      <c r="HQ109" s="19"/>
      <c r="HR109" s="20">
        <f t="shared" si="380"/>
        <v>0</v>
      </c>
      <c r="HS109" s="19"/>
      <c r="HT109" s="19"/>
      <c r="HU109" s="20">
        <f t="shared" si="381"/>
        <v>0</v>
      </c>
      <c r="HV109" s="19"/>
      <c r="HW109" s="19"/>
      <c r="HX109" s="20">
        <f t="shared" si="382"/>
        <v>0</v>
      </c>
      <c r="HY109" s="19"/>
      <c r="HZ109" s="19"/>
      <c r="IA109" s="20">
        <f t="shared" si="383"/>
        <v>0</v>
      </c>
      <c r="IB109" s="20">
        <f t="shared" si="384"/>
        <v>0</v>
      </c>
      <c r="IC109" s="20">
        <f t="shared" si="384"/>
        <v>0</v>
      </c>
      <c r="ID109" s="20">
        <f t="shared" si="385"/>
        <v>0</v>
      </c>
      <c r="IE109" s="20">
        <f t="shared" si="386"/>
        <v>0</v>
      </c>
      <c r="IF109" s="20">
        <f t="shared" si="386"/>
        <v>0</v>
      </c>
      <c r="IG109" s="20">
        <f t="shared" si="387"/>
        <v>0</v>
      </c>
      <c r="IH109" s="19"/>
      <c r="II109" s="19"/>
      <c r="IJ109" s="20">
        <f t="shared" si="388"/>
        <v>0</v>
      </c>
      <c r="IK109" s="19"/>
      <c r="IL109" s="19"/>
      <c r="IM109" s="20">
        <f t="shared" si="389"/>
        <v>0</v>
      </c>
      <c r="IN109" s="19"/>
      <c r="IO109" s="19"/>
      <c r="IP109" s="20">
        <f t="shared" si="390"/>
        <v>0</v>
      </c>
      <c r="IQ109" s="20">
        <f t="shared" si="391"/>
        <v>0</v>
      </c>
      <c r="IR109" s="20">
        <f t="shared" si="391"/>
        <v>0</v>
      </c>
      <c r="IS109" s="20">
        <f t="shared" si="392"/>
        <v>0</v>
      </c>
      <c r="IT109" s="20">
        <f t="shared" si="393"/>
        <v>0</v>
      </c>
      <c r="IU109" s="20">
        <f t="shared" si="393"/>
        <v>0</v>
      </c>
      <c r="IV109" s="20">
        <f t="shared" si="394"/>
        <v>0</v>
      </c>
      <c r="IW109" s="19"/>
      <c r="IX109" s="19"/>
      <c r="IY109" s="20">
        <f t="shared" si="395"/>
        <v>0</v>
      </c>
      <c r="IZ109" s="19"/>
      <c r="JA109" s="19"/>
      <c r="JB109" s="20">
        <f t="shared" si="396"/>
        <v>0</v>
      </c>
      <c r="JC109" s="19"/>
      <c r="JD109" s="19"/>
      <c r="JE109" s="20">
        <f t="shared" si="397"/>
        <v>0</v>
      </c>
      <c r="JF109" s="20">
        <f t="shared" si="398"/>
        <v>0</v>
      </c>
      <c r="JG109" s="20">
        <f t="shared" si="398"/>
        <v>0</v>
      </c>
      <c r="JH109" s="20">
        <f t="shared" si="399"/>
        <v>0</v>
      </c>
      <c r="JI109" s="19"/>
      <c r="JJ109" s="19"/>
      <c r="JK109" s="20">
        <f t="shared" si="400"/>
        <v>0</v>
      </c>
      <c r="JL109" s="19"/>
      <c r="JM109" s="19"/>
      <c r="JN109" s="20">
        <f t="shared" si="401"/>
        <v>0</v>
      </c>
      <c r="JO109" s="19"/>
      <c r="JP109" s="19"/>
      <c r="JQ109" s="20">
        <f t="shared" si="402"/>
        <v>0</v>
      </c>
      <c r="JR109" s="20">
        <f t="shared" si="403"/>
        <v>0</v>
      </c>
      <c r="JS109" s="20">
        <f t="shared" si="403"/>
        <v>0</v>
      </c>
      <c r="JT109" s="20">
        <f t="shared" si="404"/>
        <v>0</v>
      </c>
      <c r="JU109" s="19"/>
      <c r="JV109" s="19"/>
      <c r="JW109" s="20">
        <f t="shared" si="405"/>
        <v>0</v>
      </c>
      <c r="JX109" s="19"/>
      <c r="JY109" s="19"/>
      <c r="JZ109" s="20">
        <f t="shared" si="406"/>
        <v>0</v>
      </c>
      <c r="KA109" s="20">
        <f t="shared" si="407"/>
        <v>0</v>
      </c>
      <c r="KB109" s="20">
        <f t="shared" si="407"/>
        <v>0</v>
      </c>
      <c r="KC109" s="20">
        <f t="shared" si="408"/>
        <v>0</v>
      </c>
      <c r="KD109" s="19"/>
      <c r="KE109" s="19"/>
      <c r="KF109" s="20">
        <f t="shared" si="409"/>
        <v>0</v>
      </c>
      <c r="KG109" s="19"/>
      <c r="KH109" s="19"/>
      <c r="KI109" s="20">
        <f t="shared" si="410"/>
        <v>0</v>
      </c>
      <c r="KJ109" s="19"/>
      <c r="KK109" s="19"/>
      <c r="KL109" s="20">
        <f t="shared" si="411"/>
        <v>0</v>
      </c>
      <c r="KM109" s="19"/>
      <c r="KN109" s="19"/>
      <c r="KO109" s="20">
        <f t="shared" si="412"/>
        <v>0</v>
      </c>
      <c r="KP109" s="19"/>
      <c r="KQ109" s="19"/>
      <c r="KR109" s="20">
        <f t="shared" si="413"/>
        <v>0</v>
      </c>
      <c r="KS109" s="20">
        <f t="shared" si="414"/>
        <v>0</v>
      </c>
      <c r="KT109" s="20">
        <f t="shared" si="414"/>
        <v>0</v>
      </c>
      <c r="KU109" s="20">
        <f t="shared" si="415"/>
        <v>0</v>
      </c>
      <c r="KV109" s="20">
        <f t="shared" si="416"/>
        <v>0</v>
      </c>
      <c r="KW109" s="20">
        <f t="shared" si="416"/>
        <v>0</v>
      </c>
      <c r="KX109" s="20">
        <f t="shared" si="417"/>
        <v>0</v>
      </c>
      <c r="KY109" s="19"/>
      <c r="KZ109" s="19"/>
      <c r="LA109" s="20">
        <f t="shared" si="418"/>
        <v>0</v>
      </c>
      <c r="LB109" s="19"/>
      <c r="LC109" s="19"/>
      <c r="LD109" s="20">
        <f t="shared" si="419"/>
        <v>0</v>
      </c>
      <c r="LE109" s="20">
        <f t="shared" si="420"/>
        <v>-81.8</v>
      </c>
      <c r="LF109" s="20">
        <f t="shared" si="420"/>
        <v>0</v>
      </c>
      <c r="LG109" s="20">
        <f t="shared" si="421"/>
        <v>-81.8</v>
      </c>
    </row>
    <row r="110" spans="1:319" x14ac:dyDescent="0.3">
      <c r="A110" s="27" t="s">
        <v>216</v>
      </c>
      <c r="B110" s="19"/>
      <c r="C110" s="19"/>
      <c r="D110" s="20">
        <f t="shared" si="290"/>
        <v>0</v>
      </c>
      <c r="E110" s="19"/>
      <c r="F110" s="19"/>
      <c r="G110" s="20">
        <f t="shared" si="291"/>
        <v>0</v>
      </c>
      <c r="H110" s="19"/>
      <c r="I110" s="19"/>
      <c r="J110" s="20">
        <f t="shared" si="292"/>
        <v>0</v>
      </c>
      <c r="K110" s="19"/>
      <c r="L110" s="19"/>
      <c r="M110" s="20">
        <f t="shared" si="293"/>
        <v>0</v>
      </c>
      <c r="N110" s="19"/>
      <c r="O110" s="19"/>
      <c r="P110" s="20">
        <f t="shared" si="294"/>
        <v>0</v>
      </c>
      <c r="Q110" s="19"/>
      <c r="R110" s="19"/>
      <c r="S110" s="20">
        <f t="shared" si="295"/>
        <v>0</v>
      </c>
      <c r="T110" s="19"/>
      <c r="U110" s="19"/>
      <c r="V110" s="20">
        <f t="shared" si="296"/>
        <v>0</v>
      </c>
      <c r="W110" s="19"/>
      <c r="X110" s="19"/>
      <c r="Y110" s="20">
        <f t="shared" si="297"/>
        <v>0</v>
      </c>
      <c r="Z110" s="19"/>
      <c r="AA110" s="19"/>
      <c r="AB110" s="20">
        <f t="shared" si="298"/>
        <v>0</v>
      </c>
      <c r="AC110" s="19"/>
      <c r="AD110" s="19"/>
      <c r="AE110" s="20">
        <f t="shared" si="299"/>
        <v>0</v>
      </c>
      <c r="AF110" s="19"/>
      <c r="AG110" s="19"/>
      <c r="AH110" s="20">
        <f t="shared" si="300"/>
        <v>0</v>
      </c>
      <c r="AI110" s="19"/>
      <c r="AJ110" s="19"/>
      <c r="AK110" s="20">
        <f t="shared" si="301"/>
        <v>0</v>
      </c>
      <c r="AL110" s="20">
        <f t="shared" si="302"/>
        <v>0</v>
      </c>
      <c r="AM110" s="20">
        <f t="shared" si="302"/>
        <v>0</v>
      </c>
      <c r="AN110" s="20">
        <f t="shared" si="303"/>
        <v>0</v>
      </c>
      <c r="AO110" s="19"/>
      <c r="AP110" s="19"/>
      <c r="AQ110" s="20">
        <f t="shared" si="304"/>
        <v>0</v>
      </c>
      <c r="AR110" s="19"/>
      <c r="AS110" s="19"/>
      <c r="AT110" s="20">
        <f t="shared" si="305"/>
        <v>0</v>
      </c>
      <c r="AU110" s="19"/>
      <c r="AV110" s="19"/>
      <c r="AW110" s="20">
        <f t="shared" si="306"/>
        <v>0</v>
      </c>
      <c r="AX110" s="19"/>
      <c r="AY110" s="19"/>
      <c r="AZ110" s="20">
        <f t="shared" si="307"/>
        <v>0</v>
      </c>
      <c r="BA110" s="19"/>
      <c r="BB110" s="19"/>
      <c r="BC110" s="20">
        <f t="shared" si="308"/>
        <v>0</v>
      </c>
      <c r="BD110" s="19"/>
      <c r="BE110" s="19"/>
      <c r="BF110" s="20">
        <f t="shared" si="309"/>
        <v>0</v>
      </c>
      <c r="BG110" s="20">
        <f t="shared" si="310"/>
        <v>0</v>
      </c>
      <c r="BH110" s="20">
        <f t="shared" si="310"/>
        <v>0</v>
      </c>
      <c r="BI110" s="20">
        <f t="shared" si="311"/>
        <v>0</v>
      </c>
      <c r="BJ110" s="19"/>
      <c r="BK110" s="19"/>
      <c r="BL110" s="20">
        <f t="shared" si="312"/>
        <v>0</v>
      </c>
      <c r="BM110" s="19"/>
      <c r="BN110" s="19"/>
      <c r="BO110" s="20">
        <f t="shared" si="313"/>
        <v>0</v>
      </c>
      <c r="BP110" s="19"/>
      <c r="BQ110" s="19"/>
      <c r="BR110" s="20">
        <f t="shared" si="314"/>
        <v>0</v>
      </c>
      <c r="BS110" s="19"/>
      <c r="BT110" s="19"/>
      <c r="BU110" s="20">
        <f t="shared" si="315"/>
        <v>0</v>
      </c>
      <c r="BV110" s="19"/>
      <c r="BW110" s="19"/>
      <c r="BX110" s="20">
        <f t="shared" si="316"/>
        <v>0</v>
      </c>
      <c r="BY110" s="19"/>
      <c r="BZ110" s="19"/>
      <c r="CA110" s="20">
        <f t="shared" si="317"/>
        <v>0</v>
      </c>
      <c r="CB110" s="20">
        <f t="shared" si="318"/>
        <v>0</v>
      </c>
      <c r="CC110" s="20">
        <f t="shared" si="318"/>
        <v>0</v>
      </c>
      <c r="CD110" s="20">
        <f t="shared" si="319"/>
        <v>0</v>
      </c>
      <c r="CE110" s="19"/>
      <c r="CF110" s="19"/>
      <c r="CG110" s="20">
        <f t="shared" si="320"/>
        <v>0</v>
      </c>
      <c r="CH110" s="19"/>
      <c r="CI110" s="19"/>
      <c r="CJ110" s="20">
        <f t="shared" si="321"/>
        <v>0</v>
      </c>
      <c r="CK110" s="19"/>
      <c r="CL110" s="19"/>
      <c r="CM110" s="20">
        <f t="shared" si="322"/>
        <v>0</v>
      </c>
      <c r="CN110" s="20">
        <f t="shared" si="323"/>
        <v>0</v>
      </c>
      <c r="CO110" s="20">
        <f t="shared" si="323"/>
        <v>0</v>
      </c>
      <c r="CP110" s="20">
        <f t="shared" si="324"/>
        <v>0</v>
      </c>
      <c r="CQ110" s="19"/>
      <c r="CR110" s="19"/>
      <c r="CS110" s="20">
        <f t="shared" si="325"/>
        <v>0</v>
      </c>
      <c r="CT110" s="19"/>
      <c r="CU110" s="19"/>
      <c r="CV110" s="20">
        <f t="shared" si="326"/>
        <v>0</v>
      </c>
      <c r="CW110" s="19"/>
      <c r="CX110" s="19"/>
      <c r="CY110" s="20">
        <f t="shared" si="327"/>
        <v>0</v>
      </c>
      <c r="CZ110" s="20">
        <f t="shared" si="328"/>
        <v>0</v>
      </c>
      <c r="DA110" s="20">
        <f t="shared" si="328"/>
        <v>0</v>
      </c>
      <c r="DB110" s="20">
        <f t="shared" si="329"/>
        <v>0</v>
      </c>
      <c r="DC110" s="20">
        <f t="shared" si="330"/>
        <v>0</v>
      </c>
      <c r="DD110" s="20">
        <f t="shared" si="330"/>
        <v>0</v>
      </c>
      <c r="DE110" s="20">
        <f t="shared" si="331"/>
        <v>0</v>
      </c>
      <c r="DF110" s="19"/>
      <c r="DG110" s="19"/>
      <c r="DH110" s="20">
        <f t="shared" si="332"/>
        <v>0</v>
      </c>
      <c r="DI110" s="19"/>
      <c r="DJ110" s="19"/>
      <c r="DK110" s="20">
        <f t="shared" si="333"/>
        <v>0</v>
      </c>
      <c r="DL110" s="20">
        <f t="shared" si="334"/>
        <v>0</v>
      </c>
      <c r="DM110" s="20">
        <f t="shared" si="334"/>
        <v>0</v>
      </c>
      <c r="DN110" s="20">
        <f t="shared" si="335"/>
        <v>0</v>
      </c>
      <c r="DO110" s="19"/>
      <c r="DP110" s="19"/>
      <c r="DQ110" s="20">
        <f t="shared" si="336"/>
        <v>0</v>
      </c>
      <c r="DR110" s="19"/>
      <c r="DS110" s="19"/>
      <c r="DT110" s="20">
        <f t="shared" si="337"/>
        <v>0</v>
      </c>
      <c r="DU110" s="20">
        <f t="shared" si="338"/>
        <v>0</v>
      </c>
      <c r="DV110" s="20">
        <f t="shared" si="338"/>
        <v>0</v>
      </c>
      <c r="DW110" s="20">
        <f t="shared" si="339"/>
        <v>0</v>
      </c>
      <c r="DX110" s="20">
        <f t="shared" si="340"/>
        <v>0</v>
      </c>
      <c r="DY110" s="20">
        <f t="shared" si="340"/>
        <v>0</v>
      </c>
      <c r="DZ110" s="20">
        <f t="shared" si="341"/>
        <v>0</v>
      </c>
      <c r="EA110" s="19"/>
      <c r="EB110" s="19"/>
      <c r="EC110" s="20">
        <f t="shared" si="342"/>
        <v>0</v>
      </c>
      <c r="ED110" s="19"/>
      <c r="EE110" s="19"/>
      <c r="EF110" s="20">
        <f t="shared" si="343"/>
        <v>0</v>
      </c>
      <c r="EG110" s="19"/>
      <c r="EH110" s="19"/>
      <c r="EI110" s="20">
        <f t="shared" si="344"/>
        <v>0</v>
      </c>
      <c r="EJ110" s="19"/>
      <c r="EK110" s="19"/>
      <c r="EL110" s="20">
        <f t="shared" si="345"/>
        <v>0</v>
      </c>
      <c r="EM110" s="20">
        <f t="shared" si="346"/>
        <v>0</v>
      </c>
      <c r="EN110" s="20">
        <f t="shared" si="346"/>
        <v>0</v>
      </c>
      <c r="EO110" s="20">
        <f t="shared" si="347"/>
        <v>0</v>
      </c>
      <c r="EP110" s="19"/>
      <c r="EQ110" s="19"/>
      <c r="ER110" s="20">
        <f t="shared" si="348"/>
        <v>0</v>
      </c>
      <c r="ES110" s="19"/>
      <c r="ET110" s="19"/>
      <c r="EU110" s="20">
        <f t="shared" si="349"/>
        <v>0</v>
      </c>
      <c r="EV110" s="19"/>
      <c r="EW110" s="19"/>
      <c r="EX110" s="20">
        <f t="shared" si="350"/>
        <v>0</v>
      </c>
      <c r="EY110" s="19"/>
      <c r="EZ110" s="19"/>
      <c r="FA110" s="20">
        <f t="shared" si="351"/>
        <v>0</v>
      </c>
      <c r="FB110" s="20">
        <f t="shared" si="352"/>
        <v>0</v>
      </c>
      <c r="FC110" s="20">
        <f t="shared" si="352"/>
        <v>0</v>
      </c>
      <c r="FD110" s="20">
        <f t="shared" si="353"/>
        <v>0</v>
      </c>
      <c r="FE110" s="19"/>
      <c r="FF110" s="19"/>
      <c r="FG110" s="20">
        <f t="shared" si="354"/>
        <v>0</v>
      </c>
      <c r="FH110" s="19"/>
      <c r="FI110" s="19"/>
      <c r="FJ110" s="20">
        <f t="shared" si="355"/>
        <v>0</v>
      </c>
      <c r="FK110" s="19"/>
      <c r="FL110" s="19"/>
      <c r="FM110" s="20">
        <f t="shared" si="356"/>
        <v>0</v>
      </c>
      <c r="FN110" s="20">
        <f t="shared" si="357"/>
        <v>0</v>
      </c>
      <c r="FO110" s="20">
        <f t="shared" si="357"/>
        <v>0</v>
      </c>
      <c r="FP110" s="20">
        <f t="shared" si="358"/>
        <v>0</v>
      </c>
      <c r="FQ110" s="19"/>
      <c r="FR110" s="19"/>
      <c r="FS110" s="20">
        <f t="shared" si="359"/>
        <v>0</v>
      </c>
      <c r="FT110" s="19"/>
      <c r="FU110" s="19"/>
      <c r="FV110" s="20">
        <f t="shared" si="360"/>
        <v>0</v>
      </c>
      <c r="FW110" s="19"/>
      <c r="FX110" s="19"/>
      <c r="FY110" s="20">
        <f t="shared" si="361"/>
        <v>0</v>
      </c>
      <c r="FZ110" s="20">
        <f t="shared" si="362"/>
        <v>0</v>
      </c>
      <c r="GA110" s="20">
        <f t="shared" si="362"/>
        <v>0</v>
      </c>
      <c r="GB110" s="20">
        <f t="shared" si="363"/>
        <v>0</v>
      </c>
      <c r="GC110" s="19"/>
      <c r="GD110" s="19"/>
      <c r="GE110" s="20">
        <f t="shared" si="364"/>
        <v>0</v>
      </c>
      <c r="GF110" s="19"/>
      <c r="GG110" s="19"/>
      <c r="GH110" s="20">
        <f t="shared" si="365"/>
        <v>0</v>
      </c>
      <c r="GI110" s="19"/>
      <c r="GJ110" s="19"/>
      <c r="GK110" s="20">
        <f t="shared" si="366"/>
        <v>0</v>
      </c>
      <c r="GL110" s="19"/>
      <c r="GM110" s="19"/>
      <c r="GN110" s="20">
        <f t="shared" si="367"/>
        <v>0</v>
      </c>
      <c r="GO110" s="20">
        <f t="shared" si="368"/>
        <v>0</v>
      </c>
      <c r="GP110" s="20">
        <f t="shared" si="368"/>
        <v>0</v>
      </c>
      <c r="GQ110" s="20">
        <f t="shared" si="369"/>
        <v>0</v>
      </c>
      <c r="GR110" s="19"/>
      <c r="GS110" s="19"/>
      <c r="GT110" s="20">
        <f t="shared" si="370"/>
        <v>0</v>
      </c>
      <c r="GU110" s="19"/>
      <c r="GV110" s="19"/>
      <c r="GW110" s="20">
        <f t="shared" si="371"/>
        <v>0</v>
      </c>
      <c r="GX110" s="20">
        <f t="shared" si="372"/>
        <v>0</v>
      </c>
      <c r="GY110" s="20">
        <f t="shared" si="372"/>
        <v>0</v>
      </c>
      <c r="GZ110" s="20">
        <f t="shared" si="373"/>
        <v>0</v>
      </c>
      <c r="HA110" s="19"/>
      <c r="HB110" s="19"/>
      <c r="HC110" s="20">
        <f t="shared" si="374"/>
        <v>0</v>
      </c>
      <c r="HD110" s="19"/>
      <c r="HE110" s="19"/>
      <c r="HF110" s="20">
        <f t="shared" si="375"/>
        <v>0</v>
      </c>
      <c r="HG110" s="19"/>
      <c r="HH110" s="19"/>
      <c r="HI110" s="20">
        <f t="shared" si="376"/>
        <v>0</v>
      </c>
      <c r="HJ110" s="19"/>
      <c r="HK110" s="19"/>
      <c r="HL110" s="20">
        <f t="shared" si="377"/>
        <v>0</v>
      </c>
      <c r="HM110" s="20">
        <f t="shared" si="378"/>
        <v>0</v>
      </c>
      <c r="HN110" s="20">
        <f t="shared" si="378"/>
        <v>0</v>
      </c>
      <c r="HO110" s="20">
        <f t="shared" si="379"/>
        <v>0</v>
      </c>
      <c r="HP110" s="19"/>
      <c r="HQ110" s="19"/>
      <c r="HR110" s="20">
        <f t="shared" si="380"/>
        <v>0</v>
      </c>
      <c r="HS110" s="19"/>
      <c r="HT110" s="19"/>
      <c r="HU110" s="20">
        <f t="shared" si="381"/>
        <v>0</v>
      </c>
      <c r="HV110" s="19"/>
      <c r="HW110" s="19"/>
      <c r="HX110" s="20">
        <f t="shared" si="382"/>
        <v>0</v>
      </c>
      <c r="HY110" s="19"/>
      <c r="HZ110" s="19"/>
      <c r="IA110" s="20">
        <f t="shared" si="383"/>
        <v>0</v>
      </c>
      <c r="IB110" s="20">
        <f t="shared" si="384"/>
        <v>0</v>
      </c>
      <c r="IC110" s="20">
        <f t="shared" si="384"/>
        <v>0</v>
      </c>
      <c r="ID110" s="20">
        <f t="shared" si="385"/>
        <v>0</v>
      </c>
      <c r="IE110" s="20">
        <f t="shared" si="386"/>
        <v>0</v>
      </c>
      <c r="IF110" s="20">
        <f t="shared" si="386"/>
        <v>0</v>
      </c>
      <c r="IG110" s="20">
        <f t="shared" si="387"/>
        <v>0</v>
      </c>
      <c r="IH110" s="19"/>
      <c r="II110" s="19"/>
      <c r="IJ110" s="20">
        <f t="shared" si="388"/>
        <v>0</v>
      </c>
      <c r="IK110" s="19"/>
      <c r="IL110" s="19"/>
      <c r="IM110" s="20">
        <f t="shared" si="389"/>
        <v>0</v>
      </c>
      <c r="IN110" s="19"/>
      <c r="IO110" s="19"/>
      <c r="IP110" s="20">
        <f t="shared" si="390"/>
        <v>0</v>
      </c>
      <c r="IQ110" s="20">
        <f t="shared" si="391"/>
        <v>0</v>
      </c>
      <c r="IR110" s="20">
        <f t="shared" si="391"/>
        <v>0</v>
      </c>
      <c r="IS110" s="20">
        <f t="shared" si="392"/>
        <v>0</v>
      </c>
      <c r="IT110" s="20">
        <f t="shared" si="393"/>
        <v>0</v>
      </c>
      <c r="IU110" s="20">
        <f t="shared" si="393"/>
        <v>0</v>
      </c>
      <c r="IV110" s="20">
        <f t="shared" si="394"/>
        <v>0</v>
      </c>
      <c r="IW110" s="19"/>
      <c r="IX110" s="19"/>
      <c r="IY110" s="20">
        <f t="shared" si="395"/>
        <v>0</v>
      </c>
      <c r="IZ110" s="19"/>
      <c r="JA110" s="19"/>
      <c r="JB110" s="20">
        <f t="shared" si="396"/>
        <v>0</v>
      </c>
      <c r="JC110" s="19"/>
      <c r="JD110" s="19"/>
      <c r="JE110" s="20">
        <f t="shared" si="397"/>
        <v>0</v>
      </c>
      <c r="JF110" s="20">
        <f t="shared" si="398"/>
        <v>0</v>
      </c>
      <c r="JG110" s="20">
        <f t="shared" si="398"/>
        <v>0</v>
      </c>
      <c r="JH110" s="20">
        <f t="shared" si="399"/>
        <v>0</v>
      </c>
      <c r="JI110" s="19"/>
      <c r="JJ110" s="19"/>
      <c r="JK110" s="20">
        <f t="shared" si="400"/>
        <v>0</v>
      </c>
      <c r="JL110" s="19"/>
      <c r="JM110" s="19"/>
      <c r="JN110" s="20">
        <f t="shared" si="401"/>
        <v>0</v>
      </c>
      <c r="JO110" s="19"/>
      <c r="JP110" s="19"/>
      <c r="JQ110" s="20">
        <f t="shared" si="402"/>
        <v>0</v>
      </c>
      <c r="JR110" s="20">
        <f t="shared" si="403"/>
        <v>0</v>
      </c>
      <c r="JS110" s="20">
        <f t="shared" si="403"/>
        <v>0</v>
      </c>
      <c r="JT110" s="20">
        <f t="shared" si="404"/>
        <v>0</v>
      </c>
      <c r="JU110" s="19"/>
      <c r="JV110" s="19"/>
      <c r="JW110" s="20">
        <f t="shared" si="405"/>
        <v>0</v>
      </c>
      <c r="JX110" s="19"/>
      <c r="JY110" s="19"/>
      <c r="JZ110" s="20">
        <f t="shared" si="406"/>
        <v>0</v>
      </c>
      <c r="KA110" s="20">
        <f t="shared" si="407"/>
        <v>0</v>
      </c>
      <c r="KB110" s="20">
        <f t="shared" si="407"/>
        <v>0</v>
      </c>
      <c r="KC110" s="20">
        <f t="shared" si="408"/>
        <v>0</v>
      </c>
      <c r="KD110" s="19"/>
      <c r="KE110" s="19"/>
      <c r="KF110" s="20">
        <f t="shared" si="409"/>
        <v>0</v>
      </c>
      <c r="KG110" s="19"/>
      <c r="KH110" s="19"/>
      <c r="KI110" s="20">
        <f t="shared" si="410"/>
        <v>0</v>
      </c>
      <c r="KJ110" s="19"/>
      <c r="KK110" s="19"/>
      <c r="KL110" s="20">
        <f t="shared" si="411"/>
        <v>0</v>
      </c>
      <c r="KM110" s="19"/>
      <c r="KN110" s="19"/>
      <c r="KO110" s="20">
        <f t="shared" si="412"/>
        <v>0</v>
      </c>
      <c r="KP110" s="19"/>
      <c r="KQ110" s="19"/>
      <c r="KR110" s="20">
        <f t="shared" si="413"/>
        <v>0</v>
      </c>
      <c r="KS110" s="20">
        <f t="shared" si="414"/>
        <v>0</v>
      </c>
      <c r="KT110" s="20">
        <f t="shared" si="414"/>
        <v>0</v>
      </c>
      <c r="KU110" s="20">
        <f t="shared" si="415"/>
        <v>0</v>
      </c>
      <c r="KV110" s="20">
        <f t="shared" si="416"/>
        <v>0</v>
      </c>
      <c r="KW110" s="20">
        <f t="shared" si="416"/>
        <v>0</v>
      </c>
      <c r="KX110" s="20">
        <f t="shared" si="417"/>
        <v>0</v>
      </c>
      <c r="KY110" s="19"/>
      <c r="KZ110" s="19"/>
      <c r="LA110" s="20">
        <f t="shared" si="418"/>
        <v>0</v>
      </c>
      <c r="LB110" s="19"/>
      <c r="LC110" s="19"/>
      <c r="LD110" s="20">
        <f t="shared" si="419"/>
        <v>0</v>
      </c>
      <c r="LE110" s="20">
        <f t="shared" si="420"/>
        <v>0</v>
      </c>
      <c r="LF110" s="20">
        <f t="shared" si="420"/>
        <v>0</v>
      </c>
      <c r="LG110" s="20">
        <f t="shared" si="421"/>
        <v>0</v>
      </c>
    </row>
    <row r="111" spans="1:319" x14ac:dyDescent="0.3">
      <c r="A111" s="27" t="s">
        <v>217</v>
      </c>
      <c r="B111" s="19"/>
      <c r="C111" s="19"/>
      <c r="D111" s="20">
        <f t="shared" si="290"/>
        <v>0</v>
      </c>
      <c r="E111" s="19"/>
      <c r="F111" s="19"/>
      <c r="G111" s="20">
        <f t="shared" si="291"/>
        <v>0</v>
      </c>
      <c r="H111" s="19"/>
      <c r="I111" s="19"/>
      <c r="J111" s="20">
        <f t="shared" si="292"/>
        <v>0</v>
      </c>
      <c r="K111" s="19"/>
      <c r="L111" s="19"/>
      <c r="M111" s="20">
        <f t="shared" si="293"/>
        <v>0</v>
      </c>
      <c r="N111" s="19"/>
      <c r="O111" s="19"/>
      <c r="P111" s="20">
        <f t="shared" si="294"/>
        <v>0</v>
      </c>
      <c r="Q111" s="19"/>
      <c r="R111" s="19"/>
      <c r="S111" s="20">
        <f t="shared" si="295"/>
        <v>0</v>
      </c>
      <c r="T111" s="19"/>
      <c r="U111" s="19"/>
      <c r="V111" s="20">
        <f t="shared" si="296"/>
        <v>0</v>
      </c>
      <c r="W111" s="19"/>
      <c r="X111" s="19"/>
      <c r="Y111" s="20">
        <f t="shared" si="297"/>
        <v>0</v>
      </c>
      <c r="Z111" s="19"/>
      <c r="AA111" s="19"/>
      <c r="AB111" s="20">
        <f t="shared" si="298"/>
        <v>0</v>
      </c>
      <c r="AC111" s="19"/>
      <c r="AD111" s="19"/>
      <c r="AE111" s="20">
        <f t="shared" si="299"/>
        <v>0</v>
      </c>
      <c r="AF111" s="19"/>
      <c r="AG111" s="19"/>
      <c r="AH111" s="20">
        <f t="shared" si="300"/>
        <v>0</v>
      </c>
      <c r="AI111" s="19"/>
      <c r="AJ111" s="19"/>
      <c r="AK111" s="20">
        <f t="shared" si="301"/>
        <v>0</v>
      </c>
      <c r="AL111" s="20">
        <f t="shared" si="302"/>
        <v>0</v>
      </c>
      <c r="AM111" s="20">
        <f t="shared" si="302"/>
        <v>0</v>
      </c>
      <c r="AN111" s="20">
        <f t="shared" si="303"/>
        <v>0</v>
      </c>
      <c r="AO111" s="19"/>
      <c r="AP111" s="19"/>
      <c r="AQ111" s="20">
        <f t="shared" si="304"/>
        <v>0</v>
      </c>
      <c r="AR111" s="19"/>
      <c r="AS111" s="19"/>
      <c r="AT111" s="20">
        <f t="shared" si="305"/>
        <v>0</v>
      </c>
      <c r="AU111" s="19"/>
      <c r="AV111" s="19"/>
      <c r="AW111" s="20">
        <f t="shared" si="306"/>
        <v>0</v>
      </c>
      <c r="AX111" s="19"/>
      <c r="AY111" s="19"/>
      <c r="AZ111" s="20">
        <f t="shared" si="307"/>
        <v>0</v>
      </c>
      <c r="BA111" s="19"/>
      <c r="BB111" s="19"/>
      <c r="BC111" s="20">
        <f t="shared" si="308"/>
        <v>0</v>
      </c>
      <c r="BD111" s="19"/>
      <c r="BE111" s="19"/>
      <c r="BF111" s="20">
        <f t="shared" si="309"/>
        <v>0</v>
      </c>
      <c r="BG111" s="20">
        <f t="shared" si="310"/>
        <v>0</v>
      </c>
      <c r="BH111" s="20">
        <f t="shared" si="310"/>
        <v>0</v>
      </c>
      <c r="BI111" s="20">
        <f t="shared" si="311"/>
        <v>0</v>
      </c>
      <c r="BJ111" s="19"/>
      <c r="BK111" s="19"/>
      <c r="BL111" s="20">
        <f t="shared" si="312"/>
        <v>0</v>
      </c>
      <c r="BM111" s="19"/>
      <c r="BN111" s="19"/>
      <c r="BO111" s="20">
        <f t="shared" si="313"/>
        <v>0</v>
      </c>
      <c r="BP111" s="19"/>
      <c r="BQ111" s="19"/>
      <c r="BR111" s="20">
        <f t="shared" si="314"/>
        <v>0</v>
      </c>
      <c r="BS111" s="19"/>
      <c r="BT111" s="19"/>
      <c r="BU111" s="20">
        <f t="shared" si="315"/>
        <v>0</v>
      </c>
      <c r="BV111" s="19"/>
      <c r="BW111" s="19"/>
      <c r="BX111" s="20">
        <f t="shared" si="316"/>
        <v>0</v>
      </c>
      <c r="BY111" s="19"/>
      <c r="BZ111" s="19"/>
      <c r="CA111" s="20">
        <f t="shared" si="317"/>
        <v>0</v>
      </c>
      <c r="CB111" s="20">
        <f t="shared" si="318"/>
        <v>0</v>
      </c>
      <c r="CC111" s="20">
        <f t="shared" si="318"/>
        <v>0</v>
      </c>
      <c r="CD111" s="20">
        <f t="shared" si="319"/>
        <v>0</v>
      </c>
      <c r="CE111" s="19"/>
      <c r="CF111" s="19"/>
      <c r="CG111" s="20">
        <f t="shared" si="320"/>
        <v>0</v>
      </c>
      <c r="CH111" s="19"/>
      <c r="CI111" s="19"/>
      <c r="CJ111" s="20">
        <f t="shared" si="321"/>
        <v>0</v>
      </c>
      <c r="CK111" s="19"/>
      <c r="CL111" s="19"/>
      <c r="CM111" s="20">
        <f t="shared" si="322"/>
        <v>0</v>
      </c>
      <c r="CN111" s="20">
        <f t="shared" si="323"/>
        <v>0</v>
      </c>
      <c r="CO111" s="20">
        <f t="shared" si="323"/>
        <v>0</v>
      </c>
      <c r="CP111" s="20">
        <f t="shared" si="324"/>
        <v>0</v>
      </c>
      <c r="CQ111" s="19"/>
      <c r="CR111" s="19"/>
      <c r="CS111" s="20">
        <f t="shared" si="325"/>
        <v>0</v>
      </c>
      <c r="CT111" s="19"/>
      <c r="CU111" s="19"/>
      <c r="CV111" s="20">
        <f t="shared" si="326"/>
        <v>0</v>
      </c>
      <c r="CW111" s="19"/>
      <c r="CX111" s="19"/>
      <c r="CY111" s="20">
        <f t="shared" si="327"/>
        <v>0</v>
      </c>
      <c r="CZ111" s="20">
        <f t="shared" si="328"/>
        <v>0</v>
      </c>
      <c r="DA111" s="20">
        <f t="shared" si="328"/>
        <v>0</v>
      </c>
      <c r="DB111" s="20">
        <f t="shared" si="329"/>
        <v>0</v>
      </c>
      <c r="DC111" s="20">
        <f t="shared" si="330"/>
        <v>0</v>
      </c>
      <c r="DD111" s="20">
        <f t="shared" si="330"/>
        <v>0</v>
      </c>
      <c r="DE111" s="20">
        <f t="shared" si="331"/>
        <v>0</v>
      </c>
      <c r="DF111" s="19"/>
      <c r="DG111" s="19"/>
      <c r="DH111" s="20">
        <f t="shared" si="332"/>
        <v>0</v>
      </c>
      <c r="DI111" s="19"/>
      <c r="DJ111" s="19"/>
      <c r="DK111" s="20">
        <f t="shared" si="333"/>
        <v>0</v>
      </c>
      <c r="DL111" s="20">
        <f t="shared" si="334"/>
        <v>0</v>
      </c>
      <c r="DM111" s="20">
        <f t="shared" si="334"/>
        <v>0</v>
      </c>
      <c r="DN111" s="20">
        <f t="shared" si="335"/>
        <v>0</v>
      </c>
      <c r="DO111" s="19"/>
      <c r="DP111" s="19"/>
      <c r="DQ111" s="20">
        <f t="shared" si="336"/>
        <v>0</v>
      </c>
      <c r="DR111" s="19"/>
      <c r="DS111" s="19"/>
      <c r="DT111" s="20">
        <f t="shared" si="337"/>
        <v>0</v>
      </c>
      <c r="DU111" s="20">
        <f t="shared" si="338"/>
        <v>0</v>
      </c>
      <c r="DV111" s="20">
        <f t="shared" si="338"/>
        <v>0</v>
      </c>
      <c r="DW111" s="20">
        <f t="shared" si="339"/>
        <v>0</v>
      </c>
      <c r="DX111" s="20">
        <f t="shared" si="340"/>
        <v>0</v>
      </c>
      <c r="DY111" s="20">
        <f t="shared" si="340"/>
        <v>0</v>
      </c>
      <c r="DZ111" s="20">
        <f t="shared" si="341"/>
        <v>0</v>
      </c>
      <c r="EA111" s="19"/>
      <c r="EB111" s="19"/>
      <c r="EC111" s="20">
        <f t="shared" si="342"/>
        <v>0</v>
      </c>
      <c r="ED111" s="19"/>
      <c r="EE111" s="19"/>
      <c r="EF111" s="20">
        <f t="shared" si="343"/>
        <v>0</v>
      </c>
      <c r="EG111" s="19"/>
      <c r="EH111" s="19"/>
      <c r="EI111" s="20">
        <f t="shared" si="344"/>
        <v>0</v>
      </c>
      <c r="EJ111" s="19"/>
      <c r="EK111" s="19"/>
      <c r="EL111" s="20">
        <f t="shared" si="345"/>
        <v>0</v>
      </c>
      <c r="EM111" s="20">
        <f t="shared" si="346"/>
        <v>0</v>
      </c>
      <c r="EN111" s="20">
        <f t="shared" si="346"/>
        <v>0</v>
      </c>
      <c r="EO111" s="20">
        <f t="shared" si="347"/>
        <v>0</v>
      </c>
      <c r="EP111" s="19"/>
      <c r="EQ111" s="19"/>
      <c r="ER111" s="20">
        <f t="shared" si="348"/>
        <v>0</v>
      </c>
      <c r="ES111" s="19"/>
      <c r="ET111" s="19"/>
      <c r="EU111" s="20">
        <f t="shared" si="349"/>
        <v>0</v>
      </c>
      <c r="EV111" s="19"/>
      <c r="EW111" s="19"/>
      <c r="EX111" s="20">
        <f t="shared" si="350"/>
        <v>0</v>
      </c>
      <c r="EY111" s="19"/>
      <c r="EZ111" s="19"/>
      <c r="FA111" s="20">
        <f t="shared" si="351"/>
        <v>0</v>
      </c>
      <c r="FB111" s="20">
        <f t="shared" si="352"/>
        <v>0</v>
      </c>
      <c r="FC111" s="20">
        <f t="shared" si="352"/>
        <v>0</v>
      </c>
      <c r="FD111" s="20">
        <f t="shared" si="353"/>
        <v>0</v>
      </c>
      <c r="FE111" s="19"/>
      <c r="FF111" s="19"/>
      <c r="FG111" s="20">
        <f t="shared" si="354"/>
        <v>0</v>
      </c>
      <c r="FH111" s="19"/>
      <c r="FI111" s="19"/>
      <c r="FJ111" s="20">
        <f t="shared" si="355"/>
        <v>0</v>
      </c>
      <c r="FK111" s="19"/>
      <c r="FL111" s="19"/>
      <c r="FM111" s="20">
        <f t="shared" si="356"/>
        <v>0</v>
      </c>
      <c r="FN111" s="20">
        <f t="shared" si="357"/>
        <v>0</v>
      </c>
      <c r="FO111" s="20">
        <f t="shared" si="357"/>
        <v>0</v>
      </c>
      <c r="FP111" s="20">
        <f t="shared" si="358"/>
        <v>0</v>
      </c>
      <c r="FQ111" s="19"/>
      <c r="FR111" s="19"/>
      <c r="FS111" s="20">
        <f t="shared" si="359"/>
        <v>0</v>
      </c>
      <c r="FT111" s="19"/>
      <c r="FU111" s="19"/>
      <c r="FV111" s="20">
        <f t="shared" si="360"/>
        <v>0</v>
      </c>
      <c r="FW111" s="19"/>
      <c r="FX111" s="19"/>
      <c r="FY111" s="20">
        <f t="shared" si="361"/>
        <v>0</v>
      </c>
      <c r="FZ111" s="20">
        <f t="shared" si="362"/>
        <v>0</v>
      </c>
      <c r="GA111" s="20">
        <f t="shared" si="362"/>
        <v>0</v>
      </c>
      <c r="GB111" s="20">
        <f t="shared" si="363"/>
        <v>0</v>
      </c>
      <c r="GC111" s="19"/>
      <c r="GD111" s="19"/>
      <c r="GE111" s="20">
        <f t="shared" si="364"/>
        <v>0</v>
      </c>
      <c r="GF111" s="19"/>
      <c r="GG111" s="19"/>
      <c r="GH111" s="20">
        <f t="shared" si="365"/>
        <v>0</v>
      </c>
      <c r="GI111" s="19"/>
      <c r="GJ111" s="19"/>
      <c r="GK111" s="20">
        <f t="shared" si="366"/>
        <v>0</v>
      </c>
      <c r="GL111" s="19"/>
      <c r="GM111" s="19"/>
      <c r="GN111" s="20">
        <f t="shared" si="367"/>
        <v>0</v>
      </c>
      <c r="GO111" s="20">
        <f t="shared" si="368"/>
        <v>0</v>
      </c>
      <c r="GP111" s="20">
        <f t="shared" si="368"/>
        <v>0</v>
      </c>
      <c r="GQ111" s="20">
        <f t="shared" si="369"/>
        <v>0</v>
      </c>
      <c r="GR111" s="19"/>
      <c r="GS111" s="19"/>
      <c r="GT111" s="20">
        <f t="shared" si="370"/>
        <v>0</v>
      </c>
      <c r="GU111" s="19"/>
      <c r="GV111" s="19"/>
      <c r="GW111" s="20">
        <f t="shared" si="371"/>
        <v>0</v>
      </c>
      <c r="GX111" s="20">
        <f t="shared" si="372"/>
        <v>0</v>
      </c>
      <c r="GY111" s="20">
        <f t="shared" si="372"/>
        <v>0</v>
      </c>
      <c r="GZ111" s="20">
        <f t="shared" si="373"/>
        <v>0</v>
      </c>
      <c r="HA111" s="19"/>
      <c r="HB111" s="19"/>
      <c r="HC111" s="20">
        <f t="shared" si="374"/>
        <v>0</v>
      </c>
      <c r="HD111" s="19"/>
      <c r="HE111" s="19"/>
      <c r="HF111" s="20">
        <f t="shared" si="375"/>
        <v>0</v>
      </c>
      <c r="HG111" s="19"/>
      <c r="HH111" s="19"/>
      <c r="HI111" s="20">
        <f t="shared" si="376"/>
        <v>0</v>
      </c>
      <c r="HJ111" s="19"/>
      <c r="HK111" s="19"/>
      <c r="HL111" s="20">
        <f t="shared" si="377"/>
        <v>0</v>
      </c>
      <c r="HM111" s="20">
        <f t="shared" si="378"/>
        <v>0</v>
      </c>
      <c r="HN111" s="20">
        <f t="shared" si="378"/>
        <v>0</v>
      </c>
      <c r="HO111" s="20">
        <f t="shared" si="379"/>
        <v>0</v>
      </c>
      <c r="HP111" s="19"/>
      <c r="HQ111" s="19"/>
      <c r="HR111" s="20">
        <f t="shared" si="380"/>
        <v>0</v>
      </c>
      <c r="HS111" s="19"/>
      <c r="HT111" s="19"/>
      <c r="HU111" s="20">
        <f t="shared" si="381"/>
        <v>0</v>
      </c>
      <c r="HV111" s="19"/>
      <c r="HW111" s="19"/>
      <c r="HX111" s="20">
        <f t="shared" si="382"/>
        <v>0</v>
      </c>
      <c r="HY111" s="19"/>
      <c r="HZ111" s="19"/>
      <c r="IA111" s="20">
        <f t="shared" si="383"/>
        <v>0</v>
      </c>
      <c r="IB111" s="20">
        <f t="shared" si="384"/>
        <v>0</v>
      </c>
      <c r="IC111" s="20">
        <f t="shared" si="384"/>
        <v>0</v>
      </c>
      <c r="ID111" s="20">
        <f t="shared" si="385"/>
        <v>0</v>
      </c>
      <c r="IE111" s="20">
        <f t="shared" si="386"/>
        <v>0</v>
      </c>
      <c r="IF111" s="20">
        <f t="shared" si="386"/>
        <v>0</v>
      </c>
      <c r="IG111" s="20">
        <f t="shared" si="387"/>
        <v>0</v>
      </c>
      <c r="IH111" s="19"/>
      <c r="II111" s="19"/>
      <c r="IJ111" s="20">
        <f t="shared" si="388"/>
        <v>0</v>
      </c>
      <c r="IK111" s="19"/>
      <c r="IL111" s="19"/>
      <c r="IM111" s="20">
        <f t="shared" si="389"/>
        <v>0</v>
      </c>
      <c r="IN111" s="19"/>
      <c r="IO111" s="19"/>
      <c r="IP111" s="20">
        <f t="shared" si="390"/>
        <v>0</v>
      </c>
      <c r="IQ111" s="20">
        <f t="shared" si="391"/>
        <v>0</v>
      </c>
      <c r="IR111" s="20">
        <f t="shared" si="391"/>
        <v>0</v>
      </c>
      <c r="IS111" s="20">
        <f t="shared" si="392"/>
        <v>0</v>
      </c>
      <c r="IT111" s="20">
        <f t="shared" si="393"/>
        <v>0</v>
      </c>
      <c r="IU111" s="20">
        <f t="shared" si="393"/>
        <v>0</v>
      </c>
      <c r="IV111" s="20">
        <f t="shared" si="394"/>
        <v>0</v>
      </c>
      <c r="IW111" s="19"/>
      <c r="IX111" s="19"/>
      <c r="IY111" s="20">
        <f t="shared" si="395"/>
        <v>0</v>
      </c>
      <c r="IZ111" s="19"/>
      <c r="JA111" s="19"/>
      <c r="JB111" s="20">
        <f t="shared" si="396"/>
        <v>0</v>
      </c>
      <c r="JC111" s="19"/>
      <c r="JD111" s="19"/>
      <c r="JE111" s="20">
        <f t="shared" si="397"/>
        <v>0</v>
      </c>
      <c r="JF111" s="20">
        <f t="shared" si="398"/>
        <v>0</v>
      </c>
      <c r="JG111" s="20">
        <f t="shared" si="398"/>
        <v>0</v>
      </c>
      <c r="JH111" s="20">
        <f t="shared" si="399"/>
        <v>0</v>
      </c>
      <c r="JI111" s="19"/>
      <c r="JJ111" s="19"/>
      <c r="JK111" s="20">
        <f t="shared" si="400"/>
        <v>0</v>
      </c>
      <c r="JL111" s="19"/>
      <c r="JM111" s="19"/>
      <c r="JN111" s="20">
        <f t="shared" si="401"/>
        <v>0</v>
      </c>
      <c r="JO111" s="19"/>
      <c r="JP111" s="19"/>
      <c r="JQ111" s="20">
        <f t="shared" si="402"/>
        <v>0</v>
      </c>
      <c r="JR111" s="20">
        <f t="shared" si="403"/>
        <v>0</v>
      </c>
      <c r="JS111" s="20">
        <f t="shared" si="403"/>
        <v>0</v>
      </c>
      <c r="JT111" s="20">
        <f t="shared" si="404"/>
        <v>0</v>
      </c>
      <c r="JU111" s="19"/>
      <c r="JV111" s="19"/>
      <c r="JW111" s="20">
        <f t="shared" si="405"/>
        <v>0</v>
      </c>
      <c r="JX111" s="19"/>
      <c r="JY111" s="19"/>
      <c r="JZ111" s="20">
        <f t="shared" si="406"/>
        <v>0</v>
      </c>
      <c r="KA111" s="20">
        <f t="shared" si="407"/>
        <v>0</v>
      </c>
      <c r="KB111" s="20">
        <f t="shared" si="407"/>
        <v>0</v>
      </c>
      <c r="KC111" s="20">
        <f t="shared" si="408"/>
        <v>0</v>
      </c>
      <c r="KD111" s="19"/>
      <c r="KE111" s="20">
        <f>4166.67</f>
        <v>4166.67</v>
      </c>
      <c r="KF111" s="20">
        <f t="shared" si="409"/>
        <v>-4166.67</v>
      </c>
      <c r="KG111" s="19"/>
      <c r="KH111" s="19"/>
      <c r="KI111" s="20">
        <f t="shared" si="410"/>
        <v>0</v>
      </c>
      <c r="KJ111" s="19"/>
      <c r="KK111" s="19"/>
      <c r="KL111" s="20">
        <f t="shared" si="411"/>
        <v>0</v>
      </c>
      <c r="KM111" s="19"/>
      <c r="KN111" s="19"/>
      <c r="KO111" s="20">
        <f t="shared" si="412"/>
        <v>0</v>
      </c>
      <c r="KP111" s="19"/>
      <c r="KQ111" s="19"/>
      <c r="KR111" s="20">
        <f t="shared" si="413"/>
        <v>0</v>
      </c>
      <c r="KS111" s="20">
        <f t="shared" si="414"/>
        <v>0</v>
      </c>
      <c r="KT111" s="20">
        <f t="shared" si="414"/>
        <v>0</v>
      </c>
      <c r="KU111" s="20">
        <f t="shared" si="415"/>
        <v>0</v>
      </c>
      <c r="KV111" s="20">
        <f t="shared" si="416"/>
        <v>0</v>
      </c>
      <c r="KW111" s="20">
        <f t="shared" si="416"/>
        <v>4166.67</v>
      </c>
      <c r="KX111" s="20">
        <f t="shared" si="417"/>
        <v>-4166.67</v>
      </c>
      <c r="KY111" s="19"/>
      <c r="KZ111" s="19"/>
      <c r="LA111" s="20">
        <f t="shared" si="418"/>
        <v>0</v>
      </c>
      <c r="LB111" s="19"/>
      <c r="LC111" s="19"/>
      <c r="LD111" s="20">
        <f t="shared" si="419"/>
        <v>0</v>
      </c>
      <c r="LE111" s="20">
        <f t="shared" si="420"/>
        <v>0</v>
      </c>
      <c r="LF111" s="20">
        <f t="shared" si="420"/>
        <v>4166.67</v>
      </c>
      <c r="LG111" s="20">
        <f t="shared" si="421"/>
        <v>-4166.67</v>
      </c>
    </row>
    <row r="112" spans="1:319" x14ac:dyDescent="0.3">
      <c r="A112" s="27" t="s">
        <v>218</v>
      </c>
      <c r="B112" s="19"/>
      <c r="C112" s="19"/>
      <c r="D112" s="20">
        <f t="shared" si="290"/>
        <v>0</v>
      </c>
      <c r="E112" s="19"/>
      <c r="F112" s="19"/>
      <c r="G112" s="20">
        <f t="shared" si="291"/>
        <v>0</v>
      </c>
      <c r="H112" s="19"/>
      <c r="I112" s="19"/>
      <c r="J112" s="20">
        <f t="shared" si="292"/>
        <v>0</v>
      </c>
      <c r="K112" s="19"/>
      <c r="L112" s="19"/>
      <c r="M112" s="20">
        <f t="shared" si="293"/>
        <v>0</v>
      </c>
      <c r="N112" s="19"/>
      <c r="O112" s="19"/>
      <c r="P112" s="20">
        <f t="shared" si="294"/>
        <v>0</v>
      </c>
      <c r="Q112" s="19"/>
      <c r="R112" s="19"/>
      <c r="S112" s="20">
        <f t="shared" si="295"/>
        <v>0</v>
      </c>
      <c r="T112" s="19"/>
      <c r="U112" s="19"/>
      <c r="V112" s="20">
        <f t="shared" si="296"/>
        <v>0</v>
      </c>
      <c r="W112" s="19"/>
      <c r="X112" s="19"/>
      <c r="Y112" s="20">
        <f t="shared" si="297"/>
        <v>0</v>
      </c>
      <c r="Z112" s="19"/>
      <c r="AA112" s="19"/>
      <c r="AB112" s="20">
        <f t="shared" si="298"/>
        <v>0</v>
      </c>
      <c r="AC112" s="19"/>
      <c r="AD112" s="19"/>
      <c r="AE112" s="20">
        <f t="shared" si="299"/>
        <v>0</v>
      </c>
      <c r="AF112" s="19"/>
      <c r="AG112" s="19"/>
      <c r="AH112" s="20">
        <f t="shared" si="300"/>
        <v>0</v>
      </c>
      <c r="AI112" s="19"/>
      <c r="AJ112" s="19"/>
      <c r="AK112" s="20">
        <f t="shared" si="301"/>
        <v>0</v>
      </c>
      <c r="AL112" s="20">
        <f t="shared" si="302"/>
        <v>0</v>
      </c>
      <c r="AM112" s="20">
        <f t="shared" si="302"/>
        <v>0</v>
      </c>
      <c r="AN112" s="20">
        <f t="shared" si="303"/>
        <v>0</v>
      </c>
      <c r="AO112" s="19"/>
      <c r="AP112" s="19"/>
      <c r="AQ112" s="20">
        <f t="shared" si="304"/>
        <v>0</v>
      </c>
      <c r="AR112" s="19"/>
      <c r="AS112" s="19"/>
      <c r="AT112" s="20">
        <f t="shared" si="305"/>
        <v>0</v>
      </c>
      <c r="AU112" s="19"/>
      <c r="AV112" s="19"/>
      <c r="AW112" s="20">
        <f t="shared" si="306"/>
        <v>0</v>
      </c>
      <c r="AX112" s="19"/>
      <c r="AY112" s="19"/>
      <c r="AZ112" s="20">
        <f t="shared" si="307"/>
        <v>0</v>
      </c>
      <c r="BA112" s="19"/>
      <c r="BB112" s="19"/>
      <c r="BC112" s="20">
        <f t="shared" si="308"/>
        <v>0</v>
      </c>
      <c r="BD112" s="19"/>
      <c r="BE112" s="19"/>
      <c r="BF112" s="20">
        <f t="shared" si="309"/>
        <v>0</v>
      </c>
      <c r="BG112" s="20">
        <f t="shared" si="310"/>
        <v>0</v>
      </c>
      <c r="BH112" s="20">
        <f t="shared" si="310"/>
        <v>0</v>
      </c>
      <c r="BI112" s="20">
        <f t="shared" si="311"/>
        <v>0</v>
      </c>
      <c r="BJ112" s="19"/>
      <c r="BK112" s="19"/>
      <c r="BL112" s="20">
        <f t="shared" si="312"/>
        <v>0</v>
      </c>
      <c r="BM112" s="19"/>
      <c r="BN112" s="19"/>
      <c r="BO112" s="20">
        <f t="shared" si="313"/>
        <v>0</v>
      </c>
      <c r="BP112" s="19"/>
      <c r="BQ112" s="19"/>
      <c r="BR112" s="20">
        <f t="shared" si="314"/>
        <v>0</v>
      </c>
      <c r="BS112" s="19"/>
      <c r="BT112" s="19"/>
      <c r="BU112" s="20">
        <f t="shared" si="315"/>
        <v>0</v>
      </c>
      <c r="BV112" s="19"/>
      <c r="BW112" s="19"/>
      <c r="BX112" s="20">
        <f t="shared" si="316"/>
        <v>0</v>
      </c>
      <c r="BY112" s="19"/>
      <c r="BZ112" s="19"/>
      <c r="CA112" s="20">
        <f t="shared" si="317"/>
        <v>0</v>
      </c>
      <c r="CB112" s="20">
        <f t="shared" si="318"/>
        <v>0</v>
      </c>
      <c r="CC112" s="20">
        <f t="shared" si="318"/>
        <v>0</v>
      </c>
      <c r="CD112" s="20">
        <f t="shared" si="319"/>
        <v>0</v>
      </c>
      <c r="CE112" s="19"/>
      <c r="CF112" s="19"/>
      <c r="CG112" s="20">
        <f t="shared" si="320"/>
        <v>0</v>
      </c>
      <c r="CH112" s="19"/>
      <c r="CI112" s="19"/>
      <c r="CJ112" s="20">
        <f t="shared" si="321"/>
        <v>0</v>
      </c>
      <c r="CK112" s="19"/>
      <c r="CL112" s="19"/>
      <c r="CM112" s="20">
        <f t="shared" si="322"/>
        <v>0</v>
      </c>
      <c r="CN112" s="20">
        <f t="shared" si="323"/>
        <v>0</v>
      </c>
      <c r="CO112" s="20">
        <f t="shared" si="323"/>
        <v>0</v>
      </c>
      <c r="CP112" s="20">
        <f t="shared" si="324"/>
        <v>0</v>
      </c>
      <c r="CQ112" s="19"/>
      <c r="CR112" s="19"/>
      <c r="CS112" s="20">
        <f t="shared" si="325"/>
        <v>0</v>
      </c>
      <c r="CT112" s="19"/>
      <c r="CU112" s="19"/>
      <c r="CV112" s="20">
        <f t="shared" si="326"/>
        <v>0</v>
      </c>
      <c r="CW112" s="19"/>
      <c r="CX112" s="19"/>
      <c r="CY112" s="20">
        <f t="shared" si="327"/>
        <v>0</v>
      </c>
      <c r="CZ112" s="20">
        <f t="shared" si="328"/>
        <v>0</v>
      </c>
      <c r="DA112" s="20">
        <f t="shared" si="328"/>
        <v>0</v>
      </c>
      <c r="DB112" s="20">
        <f t="shared" si="329"/>
        <v>0</v>
      </c>
      <c r="DC112" s="20">
        <f t="shared" si="330"/>
        <v>0</v>
      </c>
      <c r="DD112" s="20">
        <f t="shared" si="330"/>
        <v>0</v>
      </c>
      <c r="DE112" s="20">
        <f t="shared" si="331"/>
        <v>0</v>
      </c>
      <c r="DF112" s="19"/>
      <c r="DG112" s="19"/>
      <c r="DH112" s="20">
        <f t="shared" si="332"/>
        <v>0</v>
      </c>
      <c r="DI112" s="19"/>
      <c r="DJ112" s="19"/>
      <c r="DK112" s="20">
        <f t="shared" si="333"/>
        <v>0</v>
      </c>
      <c r="DL112" s="20">
        <f t="shared" si="334"/>
        <v>0</v>
      </c>
      <c r="DM112" s="20">
        <f t="shared" si="334"/>
        <v>0</v>
      </c>
      <c r="DN112" s="20">
        <f t="shared" si="335"/>
        <v>0</v>
      </c>
      <c r="DO112" s="19"/>
      <c r="DP112" s="19"/>
      <c r="DQ112" s="20">
        <f t="shared" si="336"/>
        <v>0</v>
      </c>
      <c r="DR112" s="19"/>
      <c r="DS112" s="19"/>
      <c r="DT112" s="20">
        <f t="shared" si="337"/>
        <v>0</v>
      </c>
      <c r="DU112" s="20">
        <f t="shared" si="338"/>
        <v>0</v>
      </c>
      <c r="DV112" s="20">
        <f t="shared" si="338"/>
        <v>0</v>
      </c>
      <c r="DW112" s="20">
        <f t="shared" si="339"/>
        <v>0</v>
      </c>
      <c r="DX112" s="20">
        <f t="shared" si="340"/>
        <v>0</v>
      </c>
      <c r="DY112" s="20">
        <f t="shared" si="340"/>
        <v>0</v>
      </c>
      <c r="DZ112" s="20">
        <f t="shared" si="341"/>
        <v>0</v>
      </c>
      <c r="EA112" s="19"/>
      <c r="EB112" s="19"/>
      <c r="EC112" s="20">
        <f t="shared" si="342"/>
        <v>0</v>
      </c>
      <c r="ED112" s="19"/>
      <c r="EE112" s="19"/>
      <c r="EF112" s="20">
        <f t="shared" si="343"/>
        <v>0</v>
      </c>
      <c r="EG112" s="19"/>
      <c r="EH112" s="19"/>
      <c r="EI112" s="20">
        <f t="shared" si="344"/>
        <v>0</v>
      </c>
      <c r="EJ112" s="19"/>
      <c r="EK112" s="19"/>
      <c r="EL112" s="20">
        <f t="shared" si="345"/>
        <v>0</v>
      </c>
      <c r="EM112" s="20">
        <f t="shared" si="346"/>
        <v>0</v>
      </c>
      <c r="EN112" s="20">
        <f t="shared" si="346"/>
        <v>0</v>
      </c>
      <c r="EO112" s="20">
        <f t="shared" si="347"/>
        <v>0</v>
      </c>
      <c r="EP112" s="19"/>
      <c r="EQ112" s="19"/>
      <c r="ER112" s="20">
        <f t="shared" si="348"/>
        <v>0</v>
      </c>
      <c r="ES112" s="19"/>
      <c r="ET112" s="19"/>
      <c r="EU112" s="20">
        <f t="shared" si="349"/>
        <v>0</v>
      </c>
      <c r="EV112" s="19"/>
      <c r="EW112" s="19"/>
      <c r="EX112" s="20">
        <f t="shared" si="350"/>
        <v>0</v>
      </c>
      <c r="EY112" s="19"/>
      <c r="EZ112" s="19"/>
      <c r="FA112" s="20">
        <f t="shared" si="351"/>
        <v>0</v>
      </c>
      <c r="FB112" s="20">
        <f t="shared" si="352"/>
        <v>0</v>
      </c>
      <c r="FC112" s="20">
        <f t="shared" si="352"/>
        <v>0</v>
      </c>
      <c r="FD112" s="20">
        <f t="shared" si="353"/>
        <v>0</v>
      </c>
      <c r="FE112" s="19"/>
      <c r="FF112" s="19"/>
      <c r="FG112" s="20">
        <f t="shared" si="354"/>
        <v>0</v>
      </c>
      <c r="FH112" s="19"/>
      <c r="FI112" s="19"/>
      <c r="FJ112" s="20">
        <f t="shared" si="355"/>
        <v>0</v>
      </c>
      <c r="FK112" s="19"/>
      <c r="FL112" s="19"/>
      <c r="FM112" s="20">
        <f t="shared" si="356"/>
        <v>0</v>
      </c>
      <c r="FN112" s="20">
        <f t="shared" si="357"/>
        <v>0</v>
      </c>
      <c r="FO112" s="20">
        <f t="shared" si="357"/>
        <v>0</v>
      </c>
      <c r="FP112" s="20">
        <f t="shared" si="358"/>
        <v>0</v>
      </c>
      <c r="FQ112" s="19"/>
      <c r="FR112" s="19"/>
      <c r="FS112" s="20">
        <f t="shared" si="359"/>
        <v>0</v>
      </c>
      <c r="FT112" s="19"/>
      <c r="FU112" s="19"/>
      <c r="FV112" s="20">
        <f t="shared" si="360"/>
        <v>0</v>
      </c>
      <c r="FW112" s="19"/>
      <c r="FX112" s="19"/>
      <c r="FY112" s="20">
        <f t="shared" si="361"/>
        <v>0</v>
      </c>
      <c r="FZ112" s="20">
        <f t="shared" si="362"/>
        <v>0</v>
      </c>
      <c r="GA112" s="20">
        <f t="shared" si="362"/>
        <v>0</v>
      </c>
      <c r="GB112" s="20">
        <f t="shared" si="363"/>
        <v>0</v>
      </c>
      <c r="GC112" s="19"/>
      <c r="GD112" s="19"/>
      <c r="GE112" s="20">
        <f t="shared" si="364"/>
        <v>0</v>
      </c>
      <c r="GF112" s="19"/>
      <c r="GG112" s="19"/>
      <c r="GH112" s="20">
        <f t="shared" si="365"/>
        <v>0</v>
      </c>
      <c r="GI112" s="19"/>
      <c r="GJ112" s="19"/>
      <c r="GK112" s="20">
        <f t="shared" si="366"/>
        <v>0</v>
      </c>
      <c r="GL112" s="19"/>
      <c r="GM112" s="19"/>
      <c r="GN112" s="20">
        <f t="shared" si="367"/>
        <v>0</v>
      </c>
      <c r="GO112" s="20">
        <f t="shared" si="368"/>
        <v>0</v>
      </c>
      <c r="GP112" s="20">
        <f t="shared" si="368"/>
        <v>0</v>
      </c>
      <c r="GQ112" s="20">
        <f t="shared" si="369"/>
        <v>0</v>
      </c>
      <c r="GR112" s="19"/>
      <c r="GS112" s="19"/>
      <c r="GT112" s="20">
        <f t="shared" si="370"/>
        <v>0</v>
      </c>
      <c r="GU112" s="19"/>
      <c r="GV112" s="19"/>
      <c r="GW112" s="20">
        <f t="shared" si="371"/>
        <v>0</v>
      </c>
      <c r="GX112" s="20">
        <f t="shared" si="372"/>
        <v>0</v>
      </c>
      <c r="GY112" s="20">
        <f t="shared" si="372"/>
        <v>0</v>
      </c>
      <c r="GZ112" s="20">
        <f t="shared" si="373"/>
        <v>0</v>
      </c>
      <c r="HA112" s="19"/>
      <c r="HB112" s="19"/>
      <c r="HC112" s="20">
        <f t="shared" si="374"/>
        <v>0</v>
      </c>
      <c r="HD112" s="19"/>
      <c r="HE112" s="19"/>
      <c r="HF112" s="20">
        <f t="shared" si="375"/>
        <v>0</v>
      </c>
      <c r="HG112" s="19"/>
      <c r="HH112" s="20">
        <f>0</f>
        <v>0</v>
      </c>
      <c r="HI112" s="20">
        <f t="shared" si="376"/>
        <v>0</v>
      </c>
      <c r="HJ112" s="19"/>
      <c r="HK112" s="19"/>
      <c r="HL112" s="20">
        <f t="shared" si="377"/>
        <v>0</v>
      </c>
      <c r="HM112" s="20">
        <f t="shared" si="378"/>
        <v>0</v>
      </c>
      <c r="HN112" s="20">
        <f t="shared" si="378"/>
        <v>0</v>
      </c>
      <c r="HO112" s="20">
        <f t="shared" si="379"/>
        <v>0</v>
      </c>
      <c r="HP112" s="19"/>
      <c r="HQ112" s="19"/>
      <c r="HR112" s="20">
        <f t="shared" si="380"/>
        <v>0</v>
      </c>
      <c r="HS112" s="19"/>
      <c r="HT112" s="19"/>
      <c r="HU112" s="20">
        <f t="shared" si="381"/>
        <v>0</v>
      </c>
      <c r="HV112" s="19"/>
      <c r="HW112" s="20">
        <f>0</f>
        <v>0</v>
      </c>
      <c r="HX112" s="20">
        <f t="shared" si="382"/>
        <v>0</v>
      </c>
      <c r="HY112" s="19"/>
      <c r="HZ112" s="19"/>
      <c r="IA112" s="20">
        <f t="shared" si="383"/>
        <v>0</v>
      </c>
      <c r="IB112" s="20">
        <f t="shared" si="384"/>
        <v>0</v>
      </c>
      <c r="IC112" s="20">
        <f t="shared" si="384"/>
        <v>0</v>
      </c>
      <c r="ID112" s="20">
        <f t="shared" si="385"/>
        <v>0</v>
      </c>
      <c r="IE112" s="20">
        <f t="shared" si="386"/>
        <v>0</v>
      </c>
      <c r="IF112" s="20">
        <f t="shared" si="386"/>
        <v>0</v>
      </c>
      <c r="IG112" s="20">
        <f t="shared" si="387"/>
        <v>0</v>
      </c>
      <c r="IH112" s="19"/>
      <c r="II112" s="19"/>
      <c r="IJ112" s="20">
        <f t="shared" si="388"/>
        <v>0</v>
      </c>
      <c r="IK112" s="19"/>
      <c r="IL112" s="19"/>
      <c r="IM112" s="20">
        <f t="shared" si="389"/>
        <v>0</v>
      </c>
      <c r="IN112" s="19"/>
      <c r="IO112" s="19"/>
      <c r="IP112" s="20">
        <f t="shared" si="390"/>
        <v>0</v>
      </c>
      <c r="IQ112" s="20">
        <f t="shared" si="391"/>
        <v>0</v>
      </c>
      <c r="IR112" s="20">
        <f t="shared" si="391"/>
        <v>0</v>
      </c>
      <c r="IS112" s="20">
        <f t="shared" si="392"/>
        <v>0</v>
      </c>
      <c r="IT112" s="20">
        <f t="shared" si="393"/>
        <v>0</v>
      </c>
      <c r="IU112" s="20">
        <f t="shared" si="393"/>
        <v>0</v>
      </c>
      <c r="IV112" s="20">
        <f t="shared" si="394"/>
        <v>0</v>
      </c>
      <c r="IW112" s="19"/>
      <c r="IX112" s="19"/>
      <c r="IY112" s="20">
        <f t="shared" si="395"/>
        <v>0</v>
      </c>
      <c r="IZ112" s="19"/>
      <c r="JA112" s="19"/>
      <c r="JB112" s="20">
        <f t="shared" si="396"/>
        <v>0</v>
      </c>
      <c r="JC112" s="19"/>
      <c r="JD112" s="19"/>
      <c r="JE112" s="20">
        <f t="shared" si="397"/>
        <v>0</v>
      </c>
      <c r="JF112" s="20">
        <f t="shared" si="398"/>
        <v>0</v>
      </c>
      <c r="JG112" s="20">
        <f t="shared" si="398"/>
        <v>0</v>
      </c>
      <c r="JH112" s="20">
        <f t="shared" si="399"/>
        <v>0</v>
      </c>
      <c r="JI112" s="19"/>
      <c r="JJ112" s="19"/>
      <c r="JK112" s="20">
        <f t="shared" si="400"/>
        <v>0</v>
      </c>
      <c r="JL112" s="19"/>
      <c r="JM112" s="19"/>
      <c r="JN112" s="20">
        <f t="shared" si="401"/>
        <v>0</v>
      </c>
      <c r="JO112" s="19"/>
      <c r="JP112" s="19"/>
      <c r="JQ112" s="20">
        <f t="shared" si="402"/>
        <v>0</v>
      </c>
      <c r="JR112" s="20">
        <f t="shared" si="403"/>
        <v>0</v>
      </c>
      <c r="JS112" s="20">
        <f t="shared" si="403"/>
        <v>0</v>
      </c>
      <c r="JT112" s="20">
        <f t="shared" si="404"/>
        <v>0</v>
      </c>
      <c r="JU112" s="19"/>
      <c r="JV112" s="19"/>
      <c r="JW112" s="20">
        <f t="shared" si="405"/>
        <v>0</v>
      </c>
      <c r="JX112" s="19"/>
      <c r="JY112" s="19"/>
      <c r="JZ112" s="20">
        <f t="shared" si="406"/>
        <v>0</v>
      </c>
      <c r="KA112" s="20">
        <f t="shared" si="407"/>
        <v>0</v>
      </c>
      <c r="KB112" s="20">
        <f t="shared" si="407"/>
        <v>0</v>
      </c>
      <c r="KC112" s="20">
        <f t="shared" si="408"/>
        <v>0</v>
      </c>
      <c r="KD112" s="19"/>
      <c r="KE112" s="19"/>
      <c r="KF112" s="20">
        <f t="shared" si="409"/>
        <v>0</v>
      </c>
      <c r="KG112" s="19"/>
      <c r="KH112" s="19"/>
      <c r="KI112" s="20">
        <f t="shared" si="410"/>
        <v>0</v>
      </c>
      <c r="KJ112" s="19"/>
      <c r="KK112" s="19"/>
      <c r="KL112" s="20">
        <f t="shared" si="411"/>
        <v>0</v>
      </c>
      <c r="KM112" s="19"/>
      <c r="KN112" s="19"/>
      <c r="KO112" s="20">
        <f t="shared" si="412"/>
        <v>0</v>
      </c>
      <c r="KP112" s="19"/>
      <c r="KQ112" s="19"/>
      <c r="KR112" s="20">
        <f t="shared" si="413"/>
        <v>0</v>
      </c>
      <c r="KS112" s="20">
        <f t="shared" si="414"/>
        <v>0</v>
      </c>
      <c r="KT112" s="20">
        <f t="shared" si="414"/>
        <v>0</v>
      </c>
      <c r="KU112" s="20">
        <f t="shared" si="415"/>
        <v>0</v>
      </c>
      <c r="KV112" s="20">
        <f t="shared" si="416"/>
        <v>0</v>
      </c>
      <c r="KW112" s="20">
        <f t="shared" si="416"/>
        <v>0</v>
      </c>
      <c r="KX112" s="20">
        <f t="shared" si="417"/>
        <v>0</v>
      </c>
      <c r="KY112" s="19"/>
      <c r="KZ112" s="19"/>
      <c r="LA112" s="20">
        <f t="shared" si="418"/>
        <v>0</v>
      </c>
      <c r="LB112" s="19"/>
      <c r="LC112" s="19"/>
      <c r="LD112" s="20">
        <f t="shared" si="419"/>
        <v>0</v>
      </c>
      <c r="LE112" s="20">
        <f t="shared" si="420"/>
        <v>0</v>
      </c>
      <c r="LF112" s="20">
        <f t="shared" si="420"/>
        <v>0</v>
      </c>
      <c r="LG112" s="20">
        <f t="shared" si="421"/>
        <v>0</v>
      </c>
    </row>
    <row r="113" spans="1:319" x14ac:dyDescent="0.3">
      <c r="A113" s="27" t="s">
        <v>219</v>
      </c>
      <c r="B113" s="19"/>
      <c r="C113" s="19"/>
      <c r="D113" s="20">
        <f t="shared" si="290"/>
        <v>0</v>
      </c>
      <c r="E113" s="20">
        <f>578.39</f>
        <v>578.39</v>
      </c>
      <c r="F113" s="20">
        <f>2755.58</f>
        <v>2755.58</v>
      </c>
      <c r="G113" s="20">
        <f t="shared" si="291"/>
        <v>-2177.19</v>
      </c>
      <c r="H113" s="19"/>
      <c r="I113" s="19"/>
      <c r="J113" s="20">
        <f t="shared" si="292"/>
        <v>0</v>
      </c>
      <c r="K113" s="19"/>
      <c r="L113" s="19"/>
      <c r="M113" s="20">
        <f t="shared" si="293"/>
        <v>0</v>
      </c>
      <c r="N113" s="19"/>
      <c r="O113" s="19"/>
      <c r="P113" s="20">
        <f t="shared" si="294"/>
        <v>0</v>
      </c>
      <c r="Q113" s="20">
        <f>397.57</f>
        <v>397.57</v>
      </c>
      <c r="R113" s="20">
        <f>537.57</f>
        <v>537.57000000000005</v>
      </c>
      <c r="S113" s="20">
        <f t="shared" si="295"/>
        <v>-140.00000000000006</v>
      </c>
      <c r="T113" s="19"/>
      <c r="U113" s="19"/>
      <c r="V113" s="20">
        <f t="shared" si="296"/>
        <v>0</v>
      </c>
      <c r="W113" s="19"/>
      <c r="X113" s="19"/>
      <c r="Y113" s="20">
        <f t="shared" si="297"/>
        <v>0</v>
      </c>
      <c r="Z113" s="19"/>
      <c r="AA113" s="19"/>
      <c r="AB113" s="20">
        <f t="shared" si="298"/>
        <v>0</v>
      </c>
      <c r="AC113" s="19"/>
      <c r="AD113" s="19"/>
      <c r="AE113" s="20">
        <f t="shared" si="299"/>
        <v>0</v>
      </c>
      <c r="AF113" s="19"/>
      <c r="AG113" s="19"/>
      <c r="AH113" s="20">
        <f t="shared" si="300"/>
        <v>0</v>
      </c>
      <c r="AI113" s="19"/>
      <c r="AJ113" s="19"/>
      <c r="AK113" s="20">
        <f t="shared" si="301"/>
        <v>0</v>
      </c>
      <c r="AL113" s="20">
        <f t="shared" si="302"/>
        <v>397.57</v>
      </c>
      <c r="AM113" s="20">
        <f t="shared" si="302"/>
        <v>537.57000000000005</v>
      </c>
      <c r="AN113" s="20">
        <f t="shared" si="303"/>
        <v>-140.00000000000006</v>
      </c>
      <c r="AO113" s="19"/>
      <c r="AP113" s="19"/>
      <c r="AQ113" s="20">
        <f t="shared" si="304"/>
        <v>0</v>
      </c>
      <c r="AR113" s="20">
        <f>1219.11</f>
        <v>1219.1099999999999</v>
      </c>
      <c r="AS113" s="20">
        <f>3572.9</f>
        <v>3572.9</v>
      </c>
      <c r="AT113" s="20">
        <f t="shared" si="305"/>
        <v>-2353.79</v>
      </c>
      <c r="AU113" s="19"/>
      <c r="AV113" s="19"/>
      <c r="AW113" s="20">
        <f t="shared" si="306"/>
        <v>0</v>
      </c>
      <c r="AX113" s="20">
        <f>3643.94</f>
        <v>3643.94</v>
      </c>
      <c r="AY113" s="20">
        <f>6006</f>
        <v>6006</v>
      </c>
      <c r="AZ113" s="20">
        <f t="shared" si="307"/>
        <v>-2362.06</v>
      </c>
      <c r="BA113" s="19"/>
      <c r="BB113" s="19"/>
      <c r="BC113" s="20">
        <f t="shared" si="308"/>
        <v>0</v>
      </c>
      <c r="BD113" s="19"/>
      <c r="BE113" s="20">
        <f>105.21</f>
        <v>105.21</v>
      </c>
      <c r="BF113" s="20">
        <f t="shared" si="309"/>
        <v>-105.21</v>
      </c>
      <c r="BG113" s="20">
        <f t="shared" si="310"/>
        <v>0</v>
      </c>
      <c r="BH113" s="20">
        <f t="shared" si="310"/>
        <v>105.21</v>
      </c>
      <c r="BI113" s="20">
        <f t="shared" si="311"/>
        <v>-105.21</v>
      </c>
      <c r="BJ113" s="19"/>
      <c r="BK113" s="19"/>
      <c r="BL113" s="20">
        <f t="shared" si="312"/>
        <v>0</v>
      </c>
      <c r="BM113" s="20">
        <f>756.9</f>
        <v>756.9</v>
      </c>
      <c r="BN113" s="20">
        <f>1382.85</f>
        <v>1382.85</v>
      </c>
      <c r="BO113" s="20">
        <f t="shared" si="313"/>
        <v>-625.94999999999993</v>
      </c>
      <c r="BP113" s="19"/>
      <c r="BQ113" s="19"/>
      <c r="BR113" s="20">
        <f t="shared" si="314"/>
        <v>0</v>
      </c>
      <c r="BS113" s="19"/>
      <c r="BT113" s="19"/>
      <c r="BU113" s="20">
        <f t="shared" si="315"/>
        <v>0</v>
      </c>
      <c r="BV113" s="19"/>
      <c r="BW113" s="19"/>
      <c r="BX113" s="20">
        <f t="shared" si="316"/>
        <v>0</v>
      </c>
      <c r="BY113" s="20">
        <f>226.46</f>
        <v>226.46</v>
      </c>
      <c r="BZ113" s="20">
        <f>530.5</f>
        <v>530.5</v>
      </c>
      <c r="CA113" s="20">
        <f t="shared" si="317"/>
        <v>-304.03999999999996</v>
      </c>
      <c r="CB113" s="20">
        <f t="shared" si="318"/>
        <v>226.46</v>
      </c>
      <c r="CC113" s="20">
        <f t="shared" si="318"/>
        <v>530.5</v>
      </c>
      <c r="CD113" s="20">
        <f t="shared" si="319"/>
        <v>-304.03999999999996</v>
      </c>
      <c r="CE113" s="19"/>
      <c r="CF113" s="20">
        <f>236.72</f>
        <v>236.72</v>
      </c>
      <c r="CG113" s="20">
        <f t="shared" si="320"/>
        <v>-236.72</v>
      </c>
      <c r="CH113" s="19"/>
      <c r="CI113" s="19"/>
      <c r="CJ113" s="20">
        <f t="shared" si="321"/>
        <v>0</v>
      </c>
      <c r="CK113" s="20"/>
      <c r="CL113" s="19"/>
      <c r="CM113" s="20">
        <f t="shared" si="322"/>
        <v>0</v>
      </c>
      <c r="CN113" s="20">
        <f t="shared" si="323"/>
        <v>0</v>
      </c>
      <c r="CO113" s="20">
        <f t="shared" si="323"/>
        <v>0</v>
      </c>
      <c r="CP113" s="20">
        <f t="shared" si="324"/>
        <v>0</v>
      </c>
      <c r="CQ113" s="19"/>
      <c r="CR113" s="19"/>
      <c r="CS113" s="20">
        <f t="shared" si="325"/>
        <v>0</v>
      </c>
      <c r="CT113" s="20">
        <f>1301.69</f>
        <v>1301.69</v>
      </c>
      <c r="CU113" s="20">
        <f>2370.9</f>
        <v>2370.9</v>
      </c>
      <c r="CV113" s="20">
        <f t="shared" si="326"/>
        <v>-1069.21</v>
      </c>
      <c r="CW113" s="19"/>
      <c r="CX113" s="19"/>
      <c r="CY113" s="20">
        <f t="shared" si="327"/>
        <v>0</v>
      </c>
      <c r="CZ113" s="20">
        <f t="shared" si="328"/>
        <v>1301.69</v>
      </c>
      <c r="DA113" s="20">
        <f t="shared" si="328"/>
        <v>2370.9</v>
      </c>
      <c r="DB113" s="20">
        <f t="shared" si="329"/>
        <v>-1069.21</v>
      </c>
      <c r="DC113" s="20">
        <f t="shared" si="330"/>
        <v>7148.1</v>
      </c>
      <c r="DD113" s="20">
        <f t="shared" si="330"/>
        <v>14205.079999999998</v>
      </c>
      <c r="DE113" s="20">
        <f t="shared" si="331"/>
        <v>-7056.9799999999977</v>
      </c>
      <c r="DF113" s="19"/>
      <c r="DG113" s="19"/>
      <c r="DH113" s="20">
        <f t="shared" si="332"/>
        <v>0</v>
      </c>
      <c r="DI113" s="20">
        <f>492.61</f>
        <v>492.61</v>
      </c>
      <c r="DJ113" s="20">
        <f>1034.25</f>
        <v>1034.25</v>
      </c>
      <c r="DK113" s="20">
        <f t="shared" si="333"/>
        <v>-541.64</v>
      </c>
      <c r="DL113" s="20">
        <f t="shared" si="334"/>
        <v>492.61</v>
      </c>
      <c r="DM113" s="20">
        <f t="shared" si="334"/>
        <v>1034.25</v>
      </c>
      <c r="DN113" s="20">
        <f t="shared" si="335"/>
        <v>-541.64</v>
      </c>
      <c r="DO113" s="19"/>
      <c r="DP113" s="19"/>
      <c r="DQ113" s="20">
        <f t="shared" si="336"/>
        <v>0</v>
      </c>
      <c r="DR113" s="19"/>
      <c r="DS113" s="19"/>
      <c r="DT113" s="20">
        <f t="shared" si="337"/>
        <v>0</v>
      </c>
      <c r="DU113" s="20">
        <f t="shared" si="338"/>
        <v>0</v>
      </c>
      <c r="DV113" s="20">
        <f t="shared" si="338"/>
        <v>0</v>
      </c>
      <c r="DW113" s="20">
        <f t="shared" si="339"/>
        <v>0</v>
      </c>
      <c r="DX113" s="20">
        <f t="shared" si="340"/>
        <v>8616.67</v>
      </c>
      <c r="DY113" s="20">
        <f t="shared" si="340"/>
        <v>18532.48</v>
      </c>
      <c r="DZ113" s="20">
        <f t="shared" si="341"/>
        <v>-9915.81</v>
      </c>
      <c r="EA113" s="19"/>
      <c r="EB113" s="19"/>
      <c r="EC113" s="20">
        <f t="shared" si="342"/>
        <v>0</v>
      </c>
      <c r="ED113" s="19"/>
      <c r="EE113" s="19"/>
      <c r="EF113" s="20">
        <f t="shared" si="343"/>
        <v>0</v>
      </c>
      <c r="EG113" s="20">
        <f>419.35</f>
        <v>419.35</v>
      </c>
      <c r="EH113" s="20">
        <f>1162.03</f>
        <v>1162.03</v>
      </c>
      <c r="EI113" s="20">
        <f t="shared" si="344"/>
        <v>-742.68</v>
      </c>
      <c r="EJ113" s="19"/>
      <c r="EK113" s="19"/>
      <c r="EL113" s="20">
        <f t="shared" si="345"/>
        <v>0</v>
      </c>
      <c r="EM113" s="20">
        <f t="shared" si="346"/>
        <v>419.35</v>
      </c>
      <c r="EN113" s="20">
        <f t="shared" si="346"/>
        <v>1162.03</v>
      </c>
      <c r="EO113" s="20">
        <f t="shared" si="347"/>
        <v>-742.68</v>
      </c>
      <c r="EP113" s="20">
        <f>3716.8</f>
        <v>3716.8</v>
      </c>
      <c r="EQ113" s="20">
        <f>3000</f>
        <v>3000</v>
      </c>
      <c r="ER113" s="20">
        <f t="shared" si="348"/>
        <v>716.80000000000018</v>
      </c>
      <c r="ES113" s="19"/>
      <c r="ET113" s="19"/>
      <c r="EU113" s="20">
        <f t="shared" si="349"/>
        <v>0</v>
      </c>
      <c r="EV113" s="19"/>
      <c r="EW113" s="20">
        <f>267.75</f>
        <v>267.75</v>
      </c>
      <c r="EX113" s="20">
        <f t="shared" si="350"/>
        <v>-267.75</v>
      </c>
      <c r="EY113" s="19"/>
      <c r="EZ113" s="19"/>
      <c r="FA113" s="20">
        <f t="shared" si="351"/>
        <v>0</v>
      </c>
      <c r="FB113" s="20">
        <f t="shared" si="352"/>
        <v>0</v>
      </c>
      <c r="FC113" s="20">
        <f t="shared" si="352"/>
        <v>267.75</v>
      </c>
      <c r="FD113" s="20">
        <f t="shared" si="353"/>
        <v>-267.75</v>
      </c>
      <c r="FE113" s="19"/>
      <c r="FF113" s="19"/>
      <c r="FG113" s="20">
        <f t="shared" si="354"/>
        <v>0</v>
      </c>
      <c r="FH113" s="20">
        <f>714.51</f>
        <v>714.51</v>
      </c>
      <c r="FI113" s="20">
        <f>770.21</f>
        <v>770.21</v>
      </c>
      <c r="FJ113" s="20">
        <f t="shared" si="355"/>
        <v>-55.700000000000045</v>
      </c>
      <c r="FK113" s="19"/>
      <c r="FL113" s="19"/>
      <c r="FM113" s="20">
        <f t="shared" si="356"/>
        <v>0</v>
      </c>
      <c r="FN113" s="20">
        <f t="shared" si="357"/>
        <v>714.51</v>
      </c>
      <c r="FO113" s="20">
        <f t="shared" si="357"/>
        <v>770.21</v>
      </c>
      <c r="FP113" s="20">
        <f t="shared" si="358"/>
        <v>-55.700000000000045</v>
      </c>
      <c r="FQ113" s="19"/>
      <c r="FR113" s="19"/>
      <c r="FS113" s="20">
        <f t="shared" si="359"/>
        <v>0</v>
      </c>
      <c r="FT113" s="20">
        <f>-53.59</f>
        <v>-53.59</v>
      </c>
      <c r="FU113" s="20">
        <f>312.38</f>
        <v>312.38</v>
      </c>
      <c r="FV113" s="20">
        <f t="shared" si="360"/>
        <v>-365.97</v>
      </c>
      <c r="FW113" s="19"/>
      <c r="FX113" s="19"/>
      <c r="FY113" s="20">
        <f t="shared" si="361"/>
        <v>0</v>
      </c>
      <c r="FZ113" s="20">
        <f t="shared" si="362"/>
        <v>-53.59</v>
      </c>
      <c r="GA113" s="20">
        <f t="shared" si="362"/>
        <v>312.38</v>
      </c>
      <c r="GB113" s="20">
        <f t="shared" si="363"/>
        <v>-365.97</v>
      </c>
      <c r="GC113" s="19"/>
      <c r="GD113" s="19"/>
      <c r="GE113" s="20">
        <f t="shared" si="364"/>
        <v>0</v>
      </c>
      <c r="GF113" s="19"/>
      <c r="GG113" s="19"/>
      <c r="GH113" s="20">
        <f t="shared" si="365"/>
        <v>0</v>
      </c>
      <c r="GI113" s="20">
        <f>456.24</f>
        <v>456.24</v>
      </c>
      <c r="GJ113" s="20">
        <f>600</f>
        <v>600</v>
      </c>
      <c r="GK113" s="20">
        <f t="shared" si="366"/>
        <v>-143.76</v>
      </c>
      <c r="GL113" s="19"/>
      <c r="GM113" s="19"/>
      <c r="GN113" s="20">
        <f t="shared" si="367"/>
        <v>0</v>
      </c>
      <c r="GO113" s="20">
        <f t="shared" si="368"/>
        <v>456.24</v>
      </c>
      <c r="GP113" s="20">
        <f t="shared" si="368"/>
        <v>600</v>
      </c>
      <c r="GQ113" s="20">
        <f t="shared" si="369"/>
        <v>-143.76</v>
      </c>
      <c r="GR113" s="19"/>
      <c r="GS113" s="20">
        <f>120</f>
        <v>120</v>
      </c>
      <c r="GT113" s="20">
        <f t="shared" si="370"/>
        <v>-120</v>
      </c>
      <c r="GU113" s="20"/>
      <c r="GV113" s="19"/>
      <c r="GW113" s="20">
        <f t="shared" si="371"/>
        <v>0</v>
      </c>
      <c r="GX113" s="20">
        <f t="shared" si="372"/>
        <v>5253.31</v>
      </c>
      <c r="GY113" s="20">
        <f t="shared" si="372"/>
        <v>6232.37</v>
      </c>
      <c r="GZ113" s="20">
        <f t="shared" si="373"/>
        <v>-979.05999999999949</v>
      </c>
      <c r="HA113" s="19"/>
      <c r="HB113" s="19"/>
      <c r="HC113" s="20">
        <f t="shared" si="374"/>
        <v>0</v>
      </c>
      <c r="HD113" s="19"/>
      <c r="HE113" s="19"/>
      <c r="HF113" s="20">
        <f t="shared" si="375"/>
        <v>0</v>
      </c>
      <c r="HG113" s="20"/>
      <c r="HH113" s="20">
        <f>500</f>
        <v>500</v>
      </c>
      <c r="HI113" s="20">
        <f t="shared" si="376"/>
        <v>-500</v>
      </c>
      <c r="HJ113" s="19"/>
      <c r="HK113" s="19"/>
      <c r="HL113" s="20">
        <f t="shared" si="377"/>
        <v>0</v>
      </c>
      <c r="HM113" s="20">
        <f t="shared" si="378"/>
        <v>0</v>
      </c>
      <c r="HN113" s="20">
        <f t="shared" si="378"/>
        <v>500</v>
      </c>
      <c r="HO113" s="20">
        <f t="shared" si="379"/>
        <v>-500</v>
      </c>
      <c r="HP113" s="19"/>
      <c r="HQ113" s="19"/>
      <c r="HR113" s="20">
        <f t="shared" si="380"/>
        <v>0</v>
      </c>
      <c r="HS113" s="19"/>
      <c r="HT113" s="19"/>
      <c r="HU113" s="20">
        <f t="shared" si="381"/>
        <v>0</v>
      </c>
      <c r="HV113" s="19"/>
      <c r="HW113" s="20">
        <f>560</f>
        <v>560</v>
      </c>
      <c r="HX113" s="20">
        <f t="shared" si="382"/>
        <v>-560</v>
      </c>
      <c r="HY113" s="19"/>
      <c r="HZ113" s="19"/>
      <c r="IA113" s="20">
        <f t="shared" si="383"/>
        <v>0</v>
      </c>
      <c r="IB113" s="20">
        <f t="shared" si="384"/>
        <v>0</v>
      </c>
      <c r="IC113" s="20">
        <f t="shared" si="384"/>
        <v>560</v>
      </c>
      <c r="ID113" s="20">
        <f t="shared" si="385"/>
        <v>-560</v>
      </c>
      <c r="IE113" s="20">
        <f t="shared" si="386"/>
        <v>0</v>
      </c>
      <c r="IF113" s="20">
        <f t="shared" si="386"/>
        <v>1060</v>
      </c>
      <c r="IG113" s="20">
        <f t="shared" si="387"/>
        <v>-1060</v>
      </c>
      <c r="IH113" s="20">
        <f>999.83</f>
        <v>999.83</v>
      </c>
      <c r="II113" s="20">
        <f>3302.5</f>
        <v>3302.5</v>
      </c>
      <c r="IJ113" s="20">
        <f t="shared" si="388"/>
        <v>-2302.67</v>
      </c>
      <c r="IK113" s="19"/>
      <c r="IL113" s="19"/>
      <c r="IM113" s="20">
        <f t="shared" si="389"/>
        <v>0</v>
      </c>
      <c r="IN113" s="19"/>
      <c r="IO113" s="19"/>
      <c r="IP113" s="20">
        <f t="shared" si="390"/>
        <v>0</v>
      </c>
      <c r="IQ113" s="20">
        <f t="shared" si="391"/>
        <v>0</v>
      </c>
      <c r="IR113" s="20">
        <f t="shared" si="391"/>
        <v>0</v>
      </c>
      <c r="IS113" s="20">
        <f t="shared" si="392"/>
        <v>0</v>
      </c>
      <c r="IT113" s="20">
        <f t="shared" si="393"/>
        <v>999.83</v>
      </c>
      <c r="IU113" s="20">
        <f t="shared" si="393"/>
        <v>4362.5</v>
      </c>
      <c r="IV113" s="20">
        <f t="shared" si="394"/>
        <v>-3362.67</v>
      </c>
      <c r="IW113" s="20">
        <f>-19.38</f>
        <v>-19.38</v>
      </c>
      <c r="IX113" s="20">
        <f>633.05</f>
        <v>633.04999999999995</v>
      </c>
      <c r="IY113" s="20">
        <f t="shared" si="395"/>
        <v>-652.42999999999995</v>
      </c>
      <c r="IZ113" s="20">
        <f>579.94</f>
        <v>579.94000000000005</v>
      </c>
      <c r="JA113" s="19"/>
      <c r="JB113" s="20">
        <f t="shared" si="396"/>
        <v>579.94000000000005</v>
      </c>
      <c r="JC113" s="19"/>
      <c r="JD113" s="19"/>
      <c r="JE113" s="20">
        <f t="shared" si="397"/>
        <v>0</v>
      </c>
      <c r="JF113" s="20">
        <f t="shared" si="398"/>
        <v>560.56000000000006</v>
      </c>
      <c r="JG113" s="20">
        <f t="shared" si="398"/>
        <v>633.04999999999995</v>
      </c>
      <c r="JH113" s="20">
        <f t="shared" si="399"/>
        <v>-72.489999999999895</v>
      </c>
      <c r="JI113" s="19"/>
      <c r="JJ113" s="19"/>
      <c r="JK113" s="20">
        <f t="shared" si="400"/>
        <v>0</v>
      </c>
      <c r="JL113" s="20">
        <f>6901.54</f>
        <v>6901.54</v>
      </c>
      <c r="JM113" s="20">
        <f>11817.25</f>
        <v>11817.25</v>
      </c>
      <c r="JN113" s="20">
        <f t="shared" si="401"/>
        <v>-4915.71</v>
      </c>
      <c r="JO113" s="19"/>
      <c r="JP113" s="19"/>
      <c r="JQ113" s="20">
        <f t="shared" si="402"/>
        <v>0</v>
      </c>
      <c r="JR113" s="20">
        <f t="shared" si="403"/>
        <v>6901.54</v>
      </c>
      <c r="JS113" s="20">
        <f t="shared" si="403"/>
        <v>11817.25</v>
      </c>
      <c r="JT113" s="20">
        <f t="shared" si="404"/>
        <v>-4915.71</v>
      </c>
      <c r="JU113" s="20">
        <f>1174.37</f>
        <v>1174.3699999999999</v>
      </c>
      <c r="JV113" s="20">
        <f>1302.35</f>
        <v>1302.3499999999999</v>
      </c>
      <c r="JW113" s="20">
        <f t="shared" si="405"/>
        <v>-127.98000000000002</v>
      </c>
      <c r="JX113" s="19"/>
      <c r="JY113" s="19"/>
      <c r="JZ113" s="20">
        <f t="shared" si="406"/>
        <v>0</v>
      </c>
      <c r="KA113" s="20">
        <f t="shared" si="407"/>
        <v>1174.3699999999999</v>
      </c>
      <c r="KB113" s="20">
        <f t="shared" si="407"/>
        <v>1302.3499999999999</v>
      </c>
      <c r="KC113" s="20">
        <f t="shared" si="408"/>
        <v>-127.98000000000002</v>
      </c>
      <c r="KD113" s="20">
        <f>4038.51</f>
        <v>4038.51</v>
      </c>
      <c r="KE113" s="20">
        <f>1462.52</f>
        <v>1462.52</v>
      </c>
      <c r="KF113" s="20">
        <f t="shared" si="409"/>
        <v>2575.9900000000002</v>
      </c>
      <c r="KG113" s="19"/>
      <c r="KH113" s="19"/>
      <c r="KI113" s="20">
        <f t="shared" si="410"/>
        <v>0</v>
      </c>
      <c r="KJ113" s="19"/>
      <c r="KK113" s="19"/>
      <c r="KL113" s="20">
        <f t="shared" si="411"/>
        <v>0</v>
      </c>
      <c r="KM113" s="19"/>
      <c r="KN113" s="19"/>
      <c r="KO113" s="20">
        <f t="shared" si="412"/>
        <v>0</v>
      </c>
      <c r="KP113" s="20"/>
      <c r="KQ113" s="19"/>
      <c r="KR113" s="20">
        <f t="shared" si="413"/>
        <v>0</v>
      </c>
      <c r="KS113" s="20">
        <f t="shared" si="414"/>
        <v>0</v>
      </c>
      <c r="KT113" s="20">
        <f t="shared" si="414"/>
        <v>0</v>
      </c>
      <c r="KU113" s="20">
        <f t="shared" si="415"/>
        <v>0</v>
      </c>
      <c r="KV113" s="20">
        <f t="shared" si="416"/>
        <v>4038.51</v>
      </c>
      <c r="KW113" s="20">
        <f t="shared" si="416"/>
        <v>1462.52</v>
      </c>
      <c r="KX113" s="20">
        <f t="shared" si="417"/>
        <v>2575.9900000000002</v>
      </c>
      <c r="KY113" s="20">
        <f>1572.54</f>
        <v>1572.54</v>
      </c>
      <c r="KZ113" s="20">
        <f>2749.67</f>
        <v>2749.67</v>
      </c>
      <c r="LA113" s="20">
        <f t="shared" si="418"/>
        <v>-1177.1300000000001</v>
      </c>
      <c r="LB113" s="20"/>
      <c r="LC113" s="19"/>
      <c r="LD113" s="20">
        <f t="shared" si="419"/>
        <v>0</v>
      </c>
      <c r="LE113" s="20">
        <f t="shared" si="420"/>
        <v>29117.33</v>
      </c>
      <c r="LF113" s="20">
        <f t="shared" si="420"/>
        <v>47092.189999999988</v>
      </c>
      <c r="LG113" s="20">
        <f t="shared" si="421"/>
        <v>-17974.859999999986</v>
      </c>
    </row>
    <row r="114" spans="1:319" x14ac:dyDescent="0.3">
      <c r="A114" s="27" t="s">
        <v>220</v>
      </c>
      <c r="B114" s="22">
        <f>(((B110)+(B111))+(B112))+(B113)</f>
        <v>0</v>
      </c>
      <c r="C114" s="22">
        <f>(((C110)+(C111))+(C112))+(C113)</f>
        <v>0</v>
      </c>
      <c r="D114" s="22">
        <f t="shared" si="290"/>
        <v>0</v>
      </c>
      <c r="E114" s="22">
        <f>(((E110)+(E111))+(E112))+(E113)</f>
        <v>578.39</v>
      </c>
      <c r="F114" s="22">
        <f>(((F110)+(F111))+(F112))+(F113)</f>
        <v>2755.58</v>
      </c>
      <c r="G114" s="22">
        <f t="shared" si="291"/>
        <v>-2177.19</v>
      </c>
      <c r="H114" s="22">
        <f>(((H110)+(H111))+(H112))+(H113)</f>
        <v>0</v>
      </c>
      <c r="I114" s="22">
        <f>(((I110)+(I111))+(I112))+(I113)</f>
        <v>0</v>
      </c>
      <c r="J114" s="22">
        <f t="shared" si="292"/>
        <v>0</v>
      </c>
      <c r="K114" s="22">
        <f>(((K110)+(K111))+(K112))+(K113)</f>
        <v>0</v>
      </c>
      <c r="L114" s="22">
        <f>(((L110)+(L111))+(L112))+(L113)</f>
        <v>0</v>
      </c>
      <c r="M114" s="22">
        <f t="shared" si="293"/>
        <v>0</v>
      </c>
      <c r="N114" s="22">
        <f>(((N110)+(N111))+(N112))+(N113)</f>
        <v>0</v>
      </c>
      <c r="O114" s="22">
        <f>(((O110)+(O111))+(O112))+(O113)</f>
        <v>0</v>
      </c>
      <c r="P114" s="22">
        <f t="shared" si="294"/>
        <v>0</v>
      </c>
      <c r="Q114" s="22">
        <f>(((Q110)+(Q111))+(Q112))+(Q113)</f>
        <v>397.57</v>
      </c>
      <c r="R114" s="22">
        <f>(((R110)+(R111))+(R112))+(R113)</f>
        <v>537.57000000000005</v>
      </c>
      <c r="S114" s="22">
        <f t="shared" si="295"/>
        <v>-140.00000000000006</v>
      </c>
      <c r="T114" s="22">
        <f>(((T110)+(T111))+(T112))+(T113)</f>
        <v>0</v>
      </c>
      <c r="U114" s="22">
        <f>(((U110)+(U111))+(U112))+(U113)</f>
        <v>0</v>
      </c>
      <c r="V114" s="22">
        <f t="shared" si="296"/>
        <v>0</v>
      </c>
      <c r="W114" s="22">
        <f>(((W110)+(W111))+(W112))+(W113)</f>
        <v>0</v>
      </c>
      <c r="X114" s="22">
        <f>(((X110)+(X111))+(X112))+(X113)</f>
        <v>0</v>
      </c>
      <c r="Y114" s="22">
        <f t="shared" si="297"/>
        <v>0</v>
      </c>
      <c r="Z114" s="22">
        <f>(((Z110)+(Z111))+(Z112))+(Z113)</f>
        <v>0</v>
      </c>
      <c r="AA114" s="22">
        <f>(((AA110)+(AA111))+(AA112))+(AA113)</f>
        <v>0</v>
      </c>
      <c r="AB114" s="22">
        <f t="shared" si="298"/>
        <v>0</v>
      </c>
      <c r="AC114" s="22">
        <f>(((AC110)+(AC111))+(AC112))+(AC113)</f>
        <v>0</v>
      </c>
      <c r="AD114" s="22">
        <f>(((AD110)+(AD111))+(AD112))+(AD113)</f>
        <v>0</v>
      </c>
      <c r="AE114" s="22">
        <f t="shared" si="299"/>
        <v>0</v>
      </c>
      <c r="AF114" s="22">
        <f>(((AF110)+(AF111))+(AF112))+(AF113)</f>
        <v>0</v>
      </c>
      <c r="AG114" s="22">
        <f>(((AG110)+(AG111))+(AG112))+(AG113)</f>
        <v>0</v>
      </c>
      <c r="AH114" s="22">
        <f t="shared" si="300"/>
        <v>0</v>
      </c>
      <c r="AI114" s="22">
        <f>(((AI110)+(AI111))+(AI112))+(AI113)</f>
        <v>0</v>
      </c>
      <c r="AJ114" s="22">
        <f>(((AJ110)+(AJ111))+(AJ112))+(AJ113)</f>
        <v>0</v>
      </c>
      <c r="AK114" s="22">
        <f t="shared" si="301"/>
        <v>0</v>
      </c>
      <c r="AL114" s="22">
        <f t="shared" si="302"/>
        <v>397.57</v>
      </c>
      <c r="AM114" s="22">
        <f t="shared" si="302"/>
        <v>537.57000000000005</v>
      </c>
      <c r="AN114" s="22">
        <f t="shared" si="303"/>
        <v>-140.00000000000006</v>
      </c>
      <c r="AO114" s="22">
        <f>(((AO110)+(AO111))+(AO112))+(AO113)</f>
        <v>0</v>
      </c>
      <c r="AP114" s="22">
        <f>(((AP110)+(AP111))+(AP112))+(AP113)</f>
        <v>0</v>
      </c>
      <c r="AQ114" s="22">
        <f t="shared" si="304"/>
        <v>0</v>
      </c>
      <c r="AR114" s="22">
        <f>(((AR110)+(AR111))+(AR112))+(AR113)</f>
        <v>1219.1099999999999</v>
      </c>
      <c r="AS114" s="22">
        <f>(((AS110)+(AS111))+(AS112))+(AS113)</f>
        <v>3572.9</v>
      </c>
      <c r="AT114" s="22">
        <f t="shared" si="305"/>
        <v>-2353.79</v>
      </c>
      <c r="AU114" s="22">
        <f>(((AU110)+(AU111))+(AU112))+(AU113)</f>
        <v>0</v>
      </c>
      <c r="AV114" s="22">
        <f>(((AV110)+(AV111))+(AV112))+(AV113)</f>
        <v>0</v>
      </c>
      <c r="AW114" s="22">
        <f t="shared" si="306"/>
        <v>0</v>
      </c>
      <c r="AX114" s="22">
        <f>(((AX110)+(AX111))+(AX112))+(AX113)</f>
        <v>3643.94</v>
      </c>
      <c r="AY114" s="22">
        <f>(((AY110)+(AY111))+(AY112))+(AY113)</f>
        <v>6006</v>
      </c>
      <c r="AZ114" s="22">
        <f t="shared" si="307"/>
        <v>-2362.06</v>
      </c>
      <c r="BA114" s="22">
        <f>(((BA110)+(BA111))+(BA112))+(BA113)</f>
        <v>0</v>
      </c>
      <c r="BB114" s="22">
        <f>(((BB110)+(BB111))+(BB112))+(BB113)</f>
        <v>0</v>
      </c>
      <c r="BC114" s="22">
        <f t="shared" si="308"/>
        <v>0</v>
      </c>
      <c r="BD114" s="22">
        <f>(((BD110)+(BD111))+(BD112))+(BD113)</f>
        <v>0</v>
      </c>
      <c r="BE114" s="22">
        <f>(((BE110)+(BE111))+(BE112))+(BE113)</f>
        <v>105.21</v>
      </c>
      <c r="BF114" s="22">
        <f t="shared" si="309"/>
        <v>-105.21</v>
      </c>
      <c r="BG114" s="22">
        <f t="shared" si="310"/>
        <v>0</v>
      </c>
      <c r="BH114" s="22">
        <f t="shared" si="310"/>
        <v>105.21</v>
      </c>
      <c r="BI114" s="22">
        <f t="shared" si="311"/>
        <v>-105.21</v>
      </c>
      <c r="BJ114" s="22">
        <f>(((BJ110)+(BJ111))+(BJ112))+(BJ113)</f>
        <v>0</v>
      </c>
      <c r="BK114" s="22">
        <f>(((BK110)+(BK111))+(BK112))+(BK113)</f>
        <v>0</v>
      </c>
      <c r="BL114" s="22">
        <f t="shared" si="312"/>
        <v>0</v>
      </c>
      <c r="BM114" s="22">
        <f>(((BM110)+(BM111))+(BM112))+(BM113)</f>
        <v>756.9</v>
      </c>
      <c r="BN114" s="22">
        <f>(((BN110)+(BN111))+(BN112))+(BN113)</f>
        <v>1382.85</v>
      </c>
      <c r="BO114" s="22">
        <f t="shared" si="313"/>
        <v>-625.94999999999993</v>
      </c>
      <c r="BP114" s="22">
        <f>(((BP110)+(BP111))+(BP112))+(BP113)</f>
        <v>0</v>
      </c>
      <c r="BQ114" s="22">
        <f>(((BQ110)+(BQ111))+(BQ112))+(BQ113)</f>
        <v>0</v>
      </c>
      <c r="BR114" s="22">
        <f t="shared" si="314"/>
        <v>0</v>
      </c>
      <c r="BS114" s="22">
        <f>(((BS110)+(BS111))+(BS112))+(BS113)</f>
        <v>0</v>
      </c>
      <c r="BT114" s="22">
        <f>(((BT110)+(BT111))+(BT112))+(BT113)</f>
        <v>0</v>
      </c>
      <c r="BU114" s="22">
        <f t="shared" si="315"/>
        <v>0</v>
      </c>
      <c r="BV114" s="22">
        <f>(((BV110)+(BV111))+(BV112))+(BV113)</f>
        <v>0</v>
      </c>
      <c r="BW114" s="22">
        <f>(((BW110)+(BW111))+(BW112))+(BW113)</f>
        <v>0</v>
      </c>
      <c r="BX114" s="22">
        <f t="shared" si="316"/>
        <v>0</v>
      </c>
      <c r="BY114" s="22">
        <f>(((BY110)+(BY111))+(BY112))+(BY113)</f>
        <v>226.46</v>
      </c>
      <c r="BZ114" s="22">
        <f>(((BZ110)+(BZ111))+(BZ112))+(BZ113)</f>
        <v>530.5</v>
      </c>
      <c r="CA114" s="22">
        <f t="shared" si="317"/>
        <v>-304.03999999999996</v>
      </c>
      <c r="CB114" s="22">
        <f t="shared" si="318"/>
        <v>226.46</v>
      </c>
      <c r="CC114" s="22">
        <f t="shared" si="318"/>
        <v>530.5</v>
      </c>
      <c r="CD114" s="22">
        <f t="shared" si="319"/>
        <v>-304.03999999999996</v>
      </c>
      <c r="CE114" s="22">
        <f>(((CE110)+(CE111))+(CE112))+(CE113)</f>
        <v>0</v>
      </c>
      <c r="CF114" s="22">
        <f>(((CF110)+(CF111))+(CF112))+(CF113)</f>
        <v>236.72</v>
      </c>
      <c r="CG114" s="22">
        <f t="shared" si="320"/>
        <v>-236.72</v>
      </c>
      <c r="CH114" s="22">
        <f>(((CH110)+(CH111))+(CH112))+(CH113)</f>
        <v>0</v>
      </c>
      <c r="CI114" s="22">
        <f>(((CI110)+(CI111))+(CI112))+(CI113)</f>
        <v>0</v>
      </c>
      <c r="CJ114" s="22">
        <f t="shared" si="321"/>
        <v>0</v>
      </c>
      <c r="CK114" s="22">
        <f>(((CK110)+(CK111))+(CK112))+(CK113)</f>
        <v>0</v>
      </c>
      <c r="CL114" s="22">
        <f>(((CL110)+(CL111))+(CL112))+(CL113)</f>
        <v>0</v>
      </c>
      <c r="CM114" s="22">
        <f t="shared" si="322"/>
        <v>0</v>
      </c>
      <c r="CN114" s="22">
        <f t="shared" si="323"/>
        <v>0</v>
      </c>
      <c r="CO114" s="22">
        <f t="shared" si="323"/>
        <v>0</v>
      </c>
      <c r="CP114" s="22">
        <f t="shared" si="324"/>
        <v>0</v>
      </c>
      <c r="CQ114" s="22">
        <f>(((CQ110)+(CQ111))+(CQ112))+(CQ113)</f>
        <v>0</v>
      </c>
      <c r="CR114" s="22">
        <f>(((CR110)+(CR111))+(CR112))+(CR113)</f>
        <v>0</v>
      </c>
      <c r="CS114" s="22">
        <f t="shared" si="325"/>
        <v>0</v>
      </c>
      <c r="CT114" s="22">
        <f>(((CT110)+(CT111))+(CT112))+(CT113)</f>
        <v>1301.69</v>
      </c>
      <c r="CU114" s="22">
        <f>(((CU110)+(CU111))+(CU112))+(CU113)</f>
        <v>2370.9</v>
      </c>
      <c r="CV114" s="22">
        <f t="shared" si="326"/>
        <v>-1069.21</v>
      </c>
      <c r="CW114" s="22">
        <f>(((CW110)+(CW111))+(CW112))+(CW113)</f>
        <v>0</v>
      </c>
      <c r="CX114" s="22">
        <f>(((CX110)+(CX111))+(CX112))+(CX113)</f>
        <v>0</v>
      </c>
      <c r="CY114" s="22">
        <f t="shared" si="327"/>
        <v>0</v>
      </c>
      <c r="CZ114" s="22">
        <f t="shared" si="328"/>
        <v>1301.69</v>
      </c>
      <c r="DA114" s="22">
        <f t="shared" si="328"/>
        <v>2370.9</v>
      </c>
      <c r="DB114" s="22">
        <f t="shared" si="329"/>
        <v>-1069.21</v>
      </c>
      <c r="DC114" s="22">
        <f t="shared" si="330"/>
        <v>7148.1</v>
      </c>
      <c r="DD114" s="22">
        <f t="shared" si="330"/>
        <v>14205.079999999998</v>
      </c>
      <c r="DE114" s="22">
        <f t="shared" si="331"/>
        <v>-7056.9799999999977</v>
      </c>
      <c r="DF114" s="22">
        <f>(((DF110)+(DF111))+(DF112))+(DF113)</f>
        <v>0</v>
      </c>
      <c r="DG114" s="22">
        <f>(((DG110)+(DG111))+(DG112))+(DG113)</f>
        <v>0</v>
      </c>
      <c r="DH114" s="22">
        <f t="shared" si="332"/>
        <v>0</v>
      </c>
      <c r="DI114" s="22">
        <f>(((DI110)+(DI111))+(DI112))+(DI113)</f>
        <v>492.61</v>
      </c>
      <c r="DJ114" s="22">
        <f>(((DJ110)+(DJ111))+(DJ112))+(DJ113)</f>
        <v>1034.25</v>
      </c>
      <c r="DK114" s="22">
        <f t="shared" si="333"/>
        <v>-541.64</v>
      </c>
      <c r="DL114" s="22">
        <f t="shared" si="334"/>
        <v>492.61</v>
      </c>
      <c r="DM114" s="22">
        <f t="shared" si="334"/>
        <v>1034.25</v>
      </c>
      <c r="DN114" s="22">
        <f t="shared" si="335"/>
        <v>-541.64</v>
      </c>
      <c r="DO114" s="22">
        <f>(((DO110)+(DO111))+(DO112))+(DO113)</f>
        <v>0</v>
      </c>
      <c r="DP114" s="22">
        <f>(((DP110)+(DP111))+(DP112))+(DP113)</f>
        <v>0</v>
      </c>
      <c r="DQ114" s="22">
        <f t="shared" si="336"/>
        <v>0</v>
      </c>
      <c r="DR114" s="22">
        <f>(((DR110)+(DR111))+(DR112))+(DR113)</f>
        <v>0</v>
      </c>
      <c r="DS114" s="22">
        <f>(((DS110)+(DS111))+(DS112))+(DS113)</f>
        <v>0</v>
      </c>
      <c r="DT114" s="22">
        <f t="shared" si="337"/>
        <v>0</v>
      </c>
      <c r="DU114" s="22">
        <f t="shared" si="338"/>
        <v>0</v>
      </c>
      <c r="DV114" s="22">
        <f t="shared" si="338"/>
        <v>0</v>
      </c>
      <c r="DW114" s="22">
        <f t="shared" si="339"/>
        <v>0</v>
      </c>
      <c r="DX114" s="22">
        <f t="shared" si="340"/>
        <v>8616.67</v>
      </c>
      <c r="DY114" s="22">
        <f t="shared" si="340"/>
        <v>18532.48</v>
      </c>
      <c r="DZ114" s="22">
        <f t="shared" si="341"/>
        <v>-9915.81</v>
      </c>
      <c r="EA114" s="22">
        <f>(((EA110)+(EA111))+(EA112))+(EA113)</f>
        <v>0</v>
      </c>
      <c r="EB114" s="22">
        <f>(((EB110)+(EB111))+(EB112))+(EB113)</f>
        <v>0</v>
      </c>
      <c r="EC114" s="22">
        <f t="shared" si="342"/>
        <v>0</v>
      </c>
      <c r="ED114" s="22">
        <f>(((ED110)+(ED111))+(ED112))+(ED113)</f>
        <v>0</v>
      </c>
      <c r="EE114" s="22">
        <f>(((EE110)+(EE111))+(EE112))+(EE113)</f>
        <v>0</v>
      </c>
      <c r="EF114" s="22">
        <f t="shared" si="343"/>
        <v>0</v>
      </c>
      <c r="EG114" s="22">
        <f>(((EG110)+(EG111))+(EG112))+(EG113)</f>
        <v>419.35</v>
      </c>
      <c r="EH114" s="22">
        <f>(((EH110)+(EH111))+(EH112))+(EH113)</f>
        <v>1162.03</v>
      </c>
      <c r="EI114" s="22">
        <f t="shared" si="344"/>
        <v>-742.68</v>
      </c>
      <c r="EJ114" s="22">
        <f>(((EJ110)+(EJ111))+(EJ112))+(EJ113)</f>
        <v>0</v>
      </c>
      <c r="EK114" s="22">
        <f>(((EK110)+(EK111))+(EK112))+(EK113)</f>
        <v>0</v>
      </c>
      <c r="EL114" s="22">
        <f t="shared" si="345"/>
        <v>0</v>
      </c>
      <c r="EM114" s="22">
        <f t="shared" si="346"/>
        <v>419.35</v>
      </c>
      <c r="EN114" s="22">
        <f t="shared" si="346"/>
        <v>1162.03</v>
      </c>
      <c r="EO114" s="22">
        <f t="shared" si="347"/>
        <v>-742.68</v>
      </c>
      <c r="EP114" s="22">
        <f>(((EP110)+(EP111))+(EP112))+(EP113)</f>
        <v>3716.8</v>
      </c>
      <c r="EQ114" s="22">
        <f>(((EQ110)+(EQ111))+(EQ112))+(EQ113)</f>
        <v>3000</v>
      </c>
      <c r="ER114" s="22">
        <f t="shared" si="348"/>
        <v>716.80000000000018</v>
      </c>
      <c r="ES114" s="22">
        <f>(((ES110)+(ES111))+(ES112))+(ES113)</f>
        <v>0</v>
      </c>
      <c r="ET114" s="22">
        <f>(((ET110)+(ET111))+(ET112))+(ET113)</f>
        <v>0</v>
      </c>
      <c r="EU114" s="22">
        <f t="shared" si="349"/>
        <v>0</v>
      </c>
      <c r="EV114" s="22">
        <f>(((EV110)+(EV111))+(EV112))+(EV113)</f>
        <v>0</v>
      </c>
      <c r="EW114" s="22">
        <f>(((EW110)+(EW111))+(EW112))+(EW113)</f>
        <v>267.75</v>
      </c>
      <c r="EX114" s="22">
        <f t="shared" si="350"/>
        <v>-267.75</v>
      </c>
      <c r="EY114" s="22">
        <f>(((EY110)+(EY111))+(EY112))+(EY113)</f>
        <v>0</v>
      </c>
      <c r="EZ114" s="22">
        <f>(((EZ110)+(EZ111))+(EZ112))+(EZ113)</f>
        <v>0</v>
      </c>
      <c r="FA114" s="22">
        <f t="shared" si="351"/>
        <v>0</v>
      </c>
      <c r="FB114" s="22">
        <f t="shared" si="352"/>
        <v>0</v>
      </c>
      <c r="FC114" s="22">
        <f t="shared" si="352"/>
        <v>267.75</v>
      </c>
      <c r="FD114" s="22">
        <f t="shared" si="353"/>
        <v>-267.75</v>
      </c>
      <c r="FE114" s="22">
        <f>(((FE110)+(FE111))+(FE112))+(FE113)</f>
        <v>0</v>
      </c>
      <c r="FF114" s="22">
        <f>(((FF110)+(FF111))+(FF112))+(FF113)</f>
        <v>0</v>
      </c>
      <c r="FG114" s="22">
        <f t="shared" si="354"/>
        <v>0</v>
      </c>
      <c r="FH114" s="22">
        <f>(((FH110)+(FH111))+(FH112))+(FH113)</f>
        <v>714.51</v>
      </c>
      <c r="FI114" s="22">
        <f>(((FI110)+(FI111))+(FI112))+(FI113)</f>
        <v>770.21</v>
      </c>
      <c r="FJ114" s="22">
        <f t="shared" si="355"/>
        <v>-55.700000000000045</v>
      </c>
      <c r="FK114" s="22">
        <f>(((FK110)+(FK111))+(FK112))+(FK113)</f>
        <v>0</v>
      </c>
      <c r="FL114" s="22">
        <f>(((FL110)+(FL111))+(FL112))+(FL113)</f>
        <v>0</v>
      </c>
      <c r="FM114" s="22">
        <f t="shared" si="356"/>
        <v>0</v>
      </c>
      <c r="FN114" s="22">
        <f t="shared" si="357"/>
        <v>714.51</v>
      </c>
      <c r="FO114" s="22">
        <f t="shared" si="357"/>
        <v>770.21</v>
      </c>
      <c r="FP114" s="22">
        <f t="shared" si="358"/>
        <v>-55.700000000000045</v>
      </c>
      <c r="FQ114" s="22">
        <f>(((FQ110)+(FQ111))+(FQ112))+(FQ113)</f>
        <v>0</v>
      </c>
      <c r="FR114" s="22">
        <f>(((FR110)+(FR111))+(FR112))+(FR113)</f>
        <v>0</v>
      </c>
      <c r="FS114" s="22">
        <f t="shared" si="359"/>
        <v>0</v>
      </c>
      <c r="FT114" s="22">
        <f>(((FT110)+(FT111))+(FT112))+(FT113)</f>
        <v>-53.59</v>
      </c>
      <c r="FU114" s="22">
        <f>(((FU110)+(FU111))+(FU112))+(FU113)</f>
        <v>312.38</v>
      </c>
      <c r="FV114" s="22">
        <f t="shared" si="360"/>
        <v>-365.97</v>
      </c>
      <c r="FW114" s="22">
        <f>(((FW110)+(FW111))+(FW112))+(FW113)</f>
        <v>0</v>
      </c>
      <c r="FX114" s="22">
        <f>(((FX110)+(FX111))+(FX112))+(FX113)</f>
        <v>0</v>
      </c>
      <c r="FY114" s="22">
        <f t="shared" si="361"/>
        <v>0</v>
      </c>
      <c r="FZ114" s="22">
        <f t="shared" si="362"/>
        <v>-53.59</v>
      </c>
      <c r="GA114" s="22">
        <f t="shared" si="362"/>
        <v>312.38</v>
      </c>
      <c r="GB114" s="22">
        <f t="shared" si="363"/>
        <v>-365.97</v>
      </c>
      <c r="GC114" s="22">
        <f>(((GC110)+(GC111))+(GC112))+(GC113)</f>
        <v>0</v>
      </c>
      <c r="GD114" s="22">
        <f>(((GD110)+(GD111))+(GD112))+(GD113)</f>
        <v>0</v>
      </c>
      <c r="GE114" s="22">
        <f t="shared" si="364"/>
        <v>0</v>
      </c>
      <c r="GF114" s="22">
        <f>(((GF110)+(GF111))+(GF112))+(GF113)</f>
        <v>0</v>
      </c>
      <c r="GG114" s="22">
        <f>(((GG110)+(GG111))+(GG112))+(GG113)</f>
        <v>0</v>
      </c>
      <c r="GH114" s="22">
        <f t="shared" si="365"/>
        <v>0</v>
      </c>
      <c r="GI114" s="22">
        <f>(((GI110)+(GI111))+(GI112))+(GI113)</f>
        <v>456.24</v>
      </c>
      <c r="GJ114" s="22">
        <f>(((GJ110)+(GJ111))+(GJ112))+(GJ113)</f>
        <v>600</v>
      </c>
      <c r="GK114" s="22">
        <f t="shared" si="366"/>
        <v>-143.76</v>
      </c>
      <c r="GL114" s="22">
        <f>(((GL110)+(GL111))+(GL112))+(GL113)</f>
        <v>0</v>
      </c>
      <c r="GM114" s="22">
        <f>(((GM110)+(GM111))+(GM112))+(GM113)</f>
        <v>0</v>
      </c>
      <c r="GN114" s="22">
        <f t="shared" si="367"/>
        <v>0</v>
      </c>
      <c r="GO114" s="22">
        <f t="shared" si="368"/>
        <v>456.24</v>
      </c>
      <c r="GP114" s="22">
        <f t="shared" si="368"/>
        <v>600</v>
      </c>
      <c r="GQ114" s="22">
        <f t="shared" si="369"/>
        <v>-143.76</v>
      </c>
      <c r="GR114" s="22">
        <f>(((GR110)+(GR111))+(GR112))+(GR113)</f>
        <v>0</v>
      </c>
      <c r="GS114" s="22">
        <f>(((GS110)+(GS111))+(GS112))+(GS113)</f>
        <v>120</v>
      </c>
      <c r="GT114" s="22">
        <f t="shared" si="370"/>
        <v>-120</v>
      </c>
      <c r="GU114" s="22">
        <f>(((GU110)+(GU111))+(GU112))+(GU113)</f>
        <v>0</v>
      </c>
      <c r="GV114" s="22">
        <f>(((GV110)+(GV111))+(GV112))+(GV113)</f>
        <v>0</v>
      </c>
      <c r="GW114" s="22">
        <f t="shared" si="371"/>
        <v>0</v>
      </c>
      <c r="GX114" s="22">
        <f t="shared" si="372"/>
        <v>5253.31</v>
      </c>
      <c r="GY114" s="22">
        <f t="shared" si="372"/>
        <v>6232.37</v>
      </c>
      <c r="GZ114" s="22">
        <f t="shared" si="373"/>
        <v>-979.05999999999949</v>
      </c>
      <c r="HA114" s="22">
        <f>(((HA110)+(HA111))+(HA112))+(HA113)</f>
        <v>0</v>
      </c>
      <c r="HB114" s="22">
        <f>(((HB110)+(HB111))+(HB112))+(HB113)</f>
        <v>0</v>
      </c>
      <c r="HC114" s="22">
        <f t="shared" si="374"/>
        <v>0</v>
      </c>
      <c r="HD114" s="22">
        <f>(((HD110)+(HD111))+(HD112))+(HD113)</f>
        <v>0</v>
      </c>
      <c r="HE114" s="22">
        <f>(((HE110)+(HE111))+(HE112))+(HE113)</f>
        <v>0</v>
      </c>
      <c r="HF114" s="22">
        <f t="shared" si="375"/>
        <v>0</v>
      </c>
      <c r="HG114" s="22">
        <f>(((HG110)+(HG111))+(HG112))+(HG113)</f>
        <v>0</v>
      </c>
      <c r="HH114" s="22">
        <f>(((HH110)+(HH111))+(HH112))+(HH113)</f>
        <v>500</v>
      </c>
      <c r="HI114" s="22">
        <f t="shared" si="376"/>
        <v>-500</v>
      </c>
      <c r="HJ114" s="22">
        <f>(((HJ110)+(HJ111))+(HJ112))+(HJ113)</f>
        <v>0</v>
      </c>
      <c r="HK114" s="22">
        <f>(((HK110)+(HK111))+(HK112))+(HK113)</f>
        <v>0</v>
      </c>
      <c r="HL114" s="22">
        <f t="shared" si="377"/>
        <v>0</v>
      </c>
      <c r="HM114" s="22">
        <f t="shared" si="378"/>
        <v>0</v>
      </c>
      <c r="HN114" s="22">
        <f t="shared" si="378"/>
        <v>500</v>
      </c>
      <c r="HO114" s="22">
        <f t="shared" si="379"/>
        <v>-500</v>
      </c>
      <c r="HP114" s="22">
        <f>(((HP110)+(HP111))+(HP112))+(HP113)</f>
        <v>0</v>
      </c>
      <c r="HQ114" s="22">
        <f>(((HQ110)+(HQ111))+(HQ112))+(HQ113)</f>
        <v>0</v>
      </c>
      <c r="HR114" s="22">
        <f t="shared" si="380"/>
        <v>0</v>
      </c>
      <c r="HS114" s="22">
        <f>(((HS110)+(HS111))+(HS112))+(HS113)</f>
        <v>0</v>
      </c>
      <c r="HT114" s="22">
        <f>(((HT110)+(HT111))+(HT112))+(HT113)</f>
        <v>0</v>
      </c>
      <c r="HU114" s="22">
        <f t="shared" si="381"/>
        <v>0</v>
      </c>
      <c r="HV114" s="22">
        <f>(((HV110)+(HV111))+(HV112))+(HV113)</f>
        <v>0</v>
      </c>
      <c r="HW114" s="22">
        <f>(((HW110)+(HW111))+(HW112))+(HW113)</f>
        <v>560</v>
      </c>
      <c r="HX114" s="22">
        <f t="shared" si="382"/>
        <v>-560</v>
      </c>
      <c r="HY114" s="22">
        <f>(((HY110)+(HY111))+(HY112))+(HY113)</f>
        <v>0</v>
      </c>
      <c r="HZ114" s="22">
        <f>(((HZ110)+(HZ111))+(HZ112))+(HZ113)</f>
        <v>0</v>
      </c>
      <c r="IA114" s="22">
        <f t="shared" si="383"/>
        <v>0</v>
      </c>
      <c r="IB114" s="22">
        <f t="shared" si="384"/>
        <v>0</v>
      </c>
      <c r="IC114" s="22">
        <f t="shared" si="384"/>
        <v>560</v>
      </c>
      <c r="ID114" s="22">
        <f t="shared" si="385"/>
        <v>-560</v>
      </c>
      <c r="IE114" s="22">
        <f t="shared" si="386"/>
        <v>0</v>
      </c>
      <c r="IF114" s="22">
        <f t="shared" si="386"/>
        <v>1060</v>
      </c>
      <c r="IG114" s="22">
        <f t="shared" si="387"/>
        <v>-1060</v>
      </c>
      <c r="IH114" s="22">
        <f>(((IH110)+(IH111))+(IH112))+(IH113)</f>
        <v>999.83</v>
      </c>
      <c r="II114" s="22">
        <f>(((II110)+(II111))+(II112))+(II113)</f>
        <v>3302.5</v>
      </c>
      <c r="IJ114" s="22">
        <f t="shared" si="388"/>
        <v>-2302.67</v>
      </c>
      <c r="IK114" s="22">
        <f>(((IK110)+(IK111))+(IK112))+(IK113)</f>
        <v>0</v>
      </c>
      <c r="IL114" s="22">
        <f>(((IL110)+(IL111))+(IL112))+(IL113)</f>
        <v>0</v>
      </c>
      <c r="IM114" s="22">
        <f t="shared" si="389"/>
        <v>0</v>
      </c>
      <c r="IN114" s="22">
        <f>(((IN110)+(IN111))+(IN112))+(IN113)</f>
        <v>0</v>
      </c>
      <c r="IO114" s="22">
        <f>(((IO110)+(IO111))+(IO112))+(IO113)</f>
        <v>0</v>
      </c>
      <c r="IP114" s="22">
        <f t="shared" si="390"/>
        <v>0</v>
      </c>
      <c r="IQ114" s="22">
        <f t="shared" si="391"/>
        <v>0</v>
      </c>
      <c r="IR114" s="22">
        <f t="shared" si="391"/>
        <v>0</v>
      </c>
      <c r="IS114" s="22">
        <f t="shared" si="392"/>
        <v>0</v>
      </c>
      <c r="IT114" s="22">
        <f t="shared" si="393"/>
        <v>999.83</v>
      </c>
      <c r="IU114" s="22">
        <f t="shared" si="393"/>
        <v>4362.5</v>
      </c>
      <c r="IV114" s="22">
        <f t="shared" si="394"/>
        <v>-3362.67</v>
      </c>
      <c r="IW114" s="22">
        <f>(((IW110)+(IW111))+(IW112))+(IW113)</f>
        <v>-19.38</v>
      </c>
      <c r="IX114" s="22">
        <f>(((IX110)+(IX111))+(IX112))+(IX113)</f>
        <v>633.04999999999995</v>
      </c>
      <c r="IY114" s="22">
        <f t="shared" si="395"/>
        <v>-652.42999999999995</v>
      </c>
      <c r="IZ114" s="22">
        <f>(((IZ110)+(IZ111))+(IZ112))+(IZ113)</f>
        <v>579.94000000000005</v>
      </c>
      <c r="JA114" s="22">
        <f>(((JA110)+(JA111))+(JA112))+(JA113)</f>
        <v>0</v>
      </c>
      <c r="JB114" s="22">
        <f t="shared" si="396"/>
        <v>579.94000000000005</v>
      </c>
      <c r="JC114" s="22">
        <f>(((JC110)+(JC111))+(JC112))+(JC113)</f>
        <v>0</v>
      </c>
      <c r="JD114" s="22">
        <f>(((JD110)+(JD111))+(JD112))+(JD113)</f>
        <v>0</v>
      </c>
      <c r="JE114" s="22">
        <f t="shared" si="397"/>
        <v>0</v>
      </c>
      <c r="JF114" s="22">
        <f t="shared" si="398"/>
        <v>560.56000000000006</v>
      </c>
      <c r="JG114" s="22">
        <f t="shared" si="398"/>
        <v>633.04999999999995</v>
      </c>
      <c r="JH114" s="22">
        <f t="shared" si="399"/>
        <v>-72.489999999999895</v>
      </c>
      <c r="JI114" s="22">
        <f>(((JI110)+(JI111))+(JI112))+(JI113)</f>
        <v>0</v>
      </c>
      <c r="JJ114" s="22">
        <f>(((JJ110)+(JJ111))+(JJ112))+(JJ113)</f>
        <v>0</v>
      </c>
      <c r="JK114" s="22">
        <f t="shared" si="400"/>
        <v>0</v>
      </c>
      <c r="JL114" s="22">
        <f>(((JL110)+(JL111))+(JL112))+(JL113)</f>
        <v>6901.54</v>
      </c>
      <c r="JM114" s="22">
        <f>(((JM110)+(JM111))+(JM112))+(JM113)</f>
        <v>11817.25</v>
      </c>
      <c r="JN114" s="22">
        <f t="shared" si="401"/>
        <v>-4915.71</v>
      </c>
      <c r="JO114" s="22">
        <f>(((JO110)+(JO111))+(JO112))+(JO113)</f>
        <v>0</v>
      </c>
      <c r="JP114" s="22">
        <f>(((JP110)+(JP111))+(JP112))+(JP113)</f>
        <v>0</v>
      </c>
      <c r="JQ114" s="22">
        <f t="shared" si="402"/>
        <v>0</v>
      </c>
      <c r="JR114" s="22">
        <f t="shared" si="403"/>
        <v>6901.54</v>
      </c>
      <c r="JS114" s="22">
        <f t="shared" si="403"/>
        <v>11817.25</v>
      </c>
      <c r="JT114" s="22">
        <f t="shared" si="404"/>
        <v>-4915.71</v>
      </c>
      <c r="JU114" s="22">
        <f>(((JU110)+(JU111))+(JU112))+(JU113)</f>
        <v>1174.3699999999999</v>
      </c>
      <c r="JV114" s="22">
        <f>(((JV110)+(JV111))+(JV112))+(JV113)</f>
        <v>1302.3499999999999</v>
      </c>
      <c r="JW114" s="22">
        <f t="shared" si="405"/>
        <v>-127.98000000000002</v>
      </c>
      <c r="JX114" s="22">
        <f>(((JX110)+(JX111))+(JX112))+(JX113)</f>
        <v>0</v>
      </c>
      <c r="JY114" s="22">
        <f>(((JY110)+(JY111))+(JY112))+(JY113)</f>
        <v>0</v>
      </c>
      <c r="JZ114" s="22">
        <f t="shared" si="406"/>
        <v>0</v>
      </c>
      <c r="KA114" s="22">
        <f t="shared" si="407"/>
        <v>1174.3699999999999</v>
      </c>
      <c r="KB114" s="22">
        <f t="shared" si="407"/>
        <v>1302.3499999999999</v>
      </c>
      <c r="KC114" s="22">
        <f t="shared" si="408"/>
        <v>-127.98000000000002</v>
      </c>
      <c r="KD114" s="22">
        <f>(((KD110)+(KD111))+(KD112))+(KD113)</f>
        <v>4038.51</v>
      </c>
      <c r="KE114" s="22">
        <f>(((KE110)+(KE111))+(KE112))+(KE113)</f>
        <v>5629.1900000000005</v>
      </c>
      <c r="KF114" s="22">
        <f t="shared" si="409"/>
        <v>-1590.6800000000003</v>
      </c>
      <c r="KG114" s="22">
        <f>(((KG110)+(KG111))+(KG112))+(KG113)</f>
        <v>0</v>
      </c>
      <c r="KH114" s="22">
        <f>(((KH110)+(KH111))+(KH112))+(KH113)</f>
        <v>0</v>
      </c>
      <c r="KI114" s="22">
        <f t="shared" si="410"/>
        <v>0</v>
      </c>
      <c r="KJ114" s="22">
        <f>(((KJ110)+(KJ111))+(KJ112))+(KJ113)</f>
        <v>0</v>
      </c>
      <c r="KK114" s="22">
        <f>(((KK110)+(KK111))+(KK112))+(KK113)</f>
        <v>0</v>
      </c>
      <c r="KL114" s="22">
        <f t="shared" si="411"/>
        <v>0</v>
      </c>
      <c r="KM114" s="22">
        <f>(((KM110)+(KM111))+(KM112))+(KM113)</f>
        <v>0</v>
      </c>
      <c r="KN114" s="22">
        <f>(((KN110)+(KN111))+(KN112))+(KN113)</f>
        <v>0</v>
      </c>
      <c r="KO114" s="22">
        <f t="shared" si="412"/>
        <v>0</v>
      </c>
      <c r="KP114" s="22">
        <f>(((KP110)+(KP111))+(KP112))+(KP113)</f>
        <v>0</v>
      </c>
      <c r="KQ114" s="22">
        <f>(((KQ110)+(KQ111))+(KQ112))+(KQ113)</f>
        <v>0</v>
      </c>
      <c r="KR114" s="22">
        <f t="shared" si="413"/>
        <v>0</v>
      </c>
      <c r="KS114" s="22">
        <f t="shared" si="414"/>
        <v>0</v>
      </c>
      <c r="KT114" s="22">
        <f t="shared" si="414"/>
        <v>0</v>
      </c>
      <c r="KU114" s="22">
        <f t="shared" si="415"/>
        <v>0</v>
      </c>
      <c r="KV114" s="22">
        <f t="shared" si="416"/>
        <v>4038.51</v>
      </c>
      <c r="KW114" s="22">
        <f t="shared" si="416"/>
        <v>5629.1900000000005</v>
      </c>
      <c r="KX114" s="22">
        <f t="shared" si="417"/>
        <v>-1590.6800000000003</v>
      </c>
      <c r="KY114" s="22">
        <f>(((KY110)+(KY111))+(KY112))+(KY113)</f>
        <v>1572.54</v>
      </c>
      <c r="KZ114" s="22">
        <f>(((KZ110)+(KZ111))+(KZ112))+(KZ113)</f>
        <v>2749.67</v>
      </c>
      <c r="LA114" s="22">
        <f t="shared" si="418"/>
        <v>-1177.1300000000001</v>
      </c>
      <c r="LB114" s="22">
        <f>(((LB110)+(LB111))+(LB112))+(LB113)</f>
        <v>0</v>
      </c>
      <c r="LC114" s="22">
        <f>(((LC110)+(LC111))+(LC112))+(LC113)</f>
        <v>0</v>
      </c>
      <c r="LD114" s="22">
        <f t="shared" si="419"/>
        <v>0</v>
      </c>
      <c r="LE114" s="22">
        <f t="shared" si="420"/>
        <v>29117.33</v>
      </c>
      <c r="LF114" s="22">
        <f t="shared" si="420"/>
        <v>51258.859999999993</v>
      </c>
      <c r="LG114" s="22">
        <f t="shared" si="421"/>
        <v>-22141.529999999992</v>
      </c>
    </row>
    <row r="115" spans="1:319" x14ac:dyDescent="0.3">
      <c r="A115" s="27" t="s">
        <v>221</v>
      </c>
      <c r="B115" s="19"/>
      <c r="C115" s="19"/>
      <c r="D115" s="20">
        <f t="shared" si="290"/>
        <v>0</v>
      </c>
      <c r="E115" s="19"/>
      <c r="F115" s="19"/>
      <c r="G115" s="20">
        <f t="shared" si="291"/>
        <v>0</v>
      </c>
      <c r="H115" s="19"/>
      <c r="I115" s="19"/>
      <c r="J115" s="20">
        <f t="shared" si="292"/>
        <v>0</v>
      </c>
      <c r="K115" s="19"/>
      <c r="L115" s="19"/>
      <c r="M115" s="20">
        <f t="shared" si="293"/>
        <v>0</v>
      </c>
      <c r="N115" s="19"/>
      <c r="O115" s="19"/>
      <c r="P115" s="20">
        <f t="shared" si="294"/>
        <v>0</v>
      </c>
      <c r="Q115" s="19"/>
      <c r="R115" s="19"/>
      <c r="S115" s="20">
        <f t="shared" si="295"/>
        <v>0</v>
      </c>
      <c r="T115" s="19"/>
      <c r="U115" s="19"/>
      <c r="V115" s="20">
        <f t="shared" si="296"/>
        <v>0</v>
      </c>
      <c r="W115" s="19"/>
      <c r="X115" s="19"/>
      <c r="Y115" s="20">
        <f t="shared" si="297"/>
        <v>0</v>
      </c>
      <c r="Z115" s="19"/>
      <c r="AA115" s="19"/>
      <c r="AB115" s="20">
        <f t="shared" si="298"/>
        <v>0</v>
      </c>
      <c r="AC115" s="19"/>
      <c r="AD115" s="19"/>
      <c r="AE115" s="20">
        <f t="shared" si="299"/>
        <v>0</v>
      </c>
      <c r="AF115" s="19"/>
      <c r="AG115" s="19"/>
      <c r="AH115" s="20">
        <f t="shared" si="300"/>
        <v>0</v>
      </c>
      <c r="AI115" s="19"/>
      <c r="AJ115" s="19"/>
      <c r="AK115" s="20">
        <f t="shared" si="301"/>
        <v>0</v>
      </c>
      <c r="AL115" s="20">
        <f t="shared" si="302"/>
        <v>0</v>
      </c>
      <c r="AM115" s="20">
        <f t="shared" si="302"/>
        <v>0</v>
      </c>
      <c r="AN115" s="20">
        <f t="shared" si="303"/>
        <v>0</v>
      </c>
      <c r="AO115" s="19"/>
      <c r="AP115" s="19"/>
      <c r="AQ115" s="20">
        <f t="shared" si="304"/>
        <v>0</v>
      </c>
      <c r="AR115" s="19"/>
      <c r="AS115" s="19"/>
      <c r="AT115" s="20">
        <f t="shared" si="305"/>
        <v>0</v>
      </c>
      <c r="AU115" s="19"/>
      <c r="AV115" s="19"/>
      <c r="AW115" s="20">
        <f t="shared" si="306"/>
        <v>0</v>
      </c>
      <c r="AX115" s="19"/>
      <c r="AY115" s="19"/>
      <c r="AZ115" s="20">
        <f t="shared" si="307"/>
        <v>0</v>
      </c>
      <c r="BA115" s="19"/>
      <c r="BB115" s="19"/>
      <c r="BC115" s="20">
        <f t="shared" si="308"/>
        <v>0</v>
      </c>
      <c r="BD115" s="19"/>
      <c r="BE115" s="19"/>
      <c r="BF115" s="20">
        <f t="shared" si="309"/>
        <v>0</v>
      </c>
      <c r="BG115" s="20">
        <f t="shared" si="310"/>
        <v>0</v>
      </c>
      <c r="BH115" s="20">
        <f t="shared" si="310"/>
        <v>0</v>
      </c>
      <c r="BI115" s="20">
        <f t="shared" si="311"/>
        <v>0</v>
      </c>
      <c r="BJ115" s="19"/>
      <c r="BK115" s="19"/>
      <c r="BL115" s="20">
        <f t="shared" si="312"/>
        <v>0</v>
      </c>
      <c r="BM115" s="19"/>
      <c r="BN115" s="19"/>
      <c r="BO115" s="20">
        <f t="shared" si="313"/>
        <v>0</v>
      </c>
      <c r="BP115" s="19"/>
      <c r="BQ115" s="19"/>
      <c r="BR115" s="20">
        <f t="shared" si="314"/>
        <v>0</v>
      </c>
      <c r="BS115" s="19"/>
      <c r="BT115" s="19"/>
      <c r="BU115" s="20">
        <f t="shared" si="315"/>
        <v>0</v>
      </c>
      <c r="BV115" s="19"/>
      <c r="BW115" s="19"/>
      <c r="BX115" s="20">
        <f t="shared" si="316"/>
        <v>0</v>
      </c>
      <c r="BY115" s="19"/>
      <c r="BZ115" s="19"/>
      <c r="CA115" s="20">
        <f t="shared" si="317"/>
        <v>0</v>
      </c>
      <c r="CB115" s="20">
        <f t="shared" si="318"/>
        <v>0</v>
      </c>
      <c r="CC115" s="20">
        <f t="shared" si="318"/>
        <v>0</v>
      </c>
      <c r="CD115" s="20">
        <f t="shared" si="319"/>
        <v>0</v>
      </c>
      <c r="CE115" s="19"/>
      <c r="CF115" s="19"/>
      <c r="CG115" s="20">
        <f t="shared" si="320"/>
        <v>0</v>
      </c>
      <c r="CH115" s="19"/>
      <c r="CI115" s="19"/>
      <c r="CJ115" s="20">
        <f t="shared" si="321"/>
        <v>0</v>
      </c>
      <c r="CK115" s="19"/>
      <c r="CL115" s="19"/>
      <c r="CM115" s="20">
        <f t="shared" si="322"/>
        <v>0</v>
      </c>
      <c r="CN115" s="20">
        <f t="shared" si="323"/>
        <v>0</v>
      </c>
      <c r="CO115" s="20">
        <f t="shared" si="323"/>
        <v>0</v>
      </c>
      <c r="CP115" s="20">
        <f t="shared" si="324"/>
        <v>0</v>
      </c>
      <c r="CQ115" s="19"/>
      <c r="CR115" s="19"/>
      <c r="CS115" s="20">
        <f t="shared" si="325"/>
        <v>0</v>
      </c>
      <c r="CT115" s="19"/>
      <c r="CU115" s="19"/>
      <c r="CV115" s="20">
        <f t="shared" si="326"/>
        <v>0</v>
      </c>
      <c r="CW115" s="19"/>
      <c r="CX115" s="19"/>
      <c r="CY115" s="20">
        <f t="shared" si="327"/>
        <v>0</v>
      </c>
      <c r="CZ115" s="20">
        <f t="shared" si="328"/>
        <v>0</v>
      </c>
      <c r="DA115" s="20">
        <f t="shared" si="328"/>
        <v>0</v>
      </c>
      <c r="DB115" s="20">
        <f t="shared" si="329"/>
        <v>0</v>
      </c>
      <c r="DC115" s="20">
        <f t="shared" si="330"/>
        <v>0</v>
      </c>
      <c r="DD115" s="20">
        <f t="shared" si="330"/>
        <v>0</v>
      </c>
      <c r="DE115" s="20">
        <f t="shared" si="331"/>
        <v>0</v>
      </c>
      <c r="DF115" s="19"/>
      <c r="DG115" s="19"/>
      <c r="DH115" s="20">
        <f t="shared" si="332"/>
        <v>0</v>
      </c>
      <c r="DI115" s="19"/>
      <c r="DJ115" s="19"/>
      <c r="DK115" s="20">
        <f t="shared" si="333"/>
        <v>0</v>
      </c>
      <c r="DL115" s="20">
        <f t="shared" si="334"/>
        <v>0</v>
      </c>
      <c r="DM115" s="20">
        <f t="shared" si="334"/>
        <v>0</v>
      </c>
      <c r="DN115" s="20">
        <f t="shared" si="335"/>
        <v>0</v>
      </c>
      <c r="DO115" s="19"/>
      <c r="DP115" s="19"/>
      <c r="DQ115" s="20">
        <f t="shared" si="336"/>
        <v>0</v>
      </c>
      <c r="DR115" s="19"/>
      <c r="DS115" s="19"/>
      <c r="DT115" s="20">
        <f t="shared" si="337"/>
        <v>0</v>
      </c>
      <c r="DU115" s="20">
        <f t="shared" si="338"/>
        <v>0</v>
      </c>
      <c r="DV115" s="20">
        <f t="shared" si="338"/>
        <v>0</v>
      </c>
      <c r="DW115" s="20">
        <f t="shared" si="339"/>
        <v>0</v>
      </c>
      <c r="DX115" s="20">
        <f t="shared" si="340"/>
        <v>0</v>
      </c>
      <c r="DY115" s="20">
        <f t="shared" si="340"/>
        <v>0</v>
      </c>
      <c r="DZ115" s="20">
        <f t="shared" si="341"/>
        <v>0</v>
      </c>
      <c r="EA115" s="19"/>
      <c r="EB115" s="19"/>
      <c r="EC115" s="20">
        <f t="shared" si="342"/>
        <v>0</v>
      </c>
      <c r="ED115" s="19"/>
      <c r="EE115" s="19"/>
      <c r="EF115" s="20">
        <f t="shared" si="343"/>
        <v>0</v>
      </c>
      <c r="EG115" s="19"/>
      <c r="EH115" s="19"/>
      <c r="EI115" s="20">
        <f t="shared" si="344"/>
        <v>0</v>
      </c>
      <c r="EJ115" s="19"/>
      <c r="EK115" s="19"/>
      <c r="EL115" s="20">
        <f t="shared" si="345"/>
        <v>0</v>
      </c>
      <c r="EM115" s="20">
        <f t="shared" si="346"/>
        <v>0</v>
      </c>
      <c r="EN115" s="20">
        <f t="shared" si="346"/>
        <v>0</v>
      </c>
      <c r="EO115" s="20">
        <f t="shared" si="347"/>
        <v>0</v>
      </c>
      <c r="EP115" s="19"/>
      <c r="EQ115" s="19"/>
      <c r="ER115" s="20">
        <f t="shared" si="348"/>
        <v>0</v>
      </c>
      <c r="ES115" s="19"/>
      <c r="ET115" s="19"/>
      <c r="EU115" s="20">
        <f t="shared" si="349"/>
        <v>0</v>
      </c>
      <c r="EV115" s="19"/>
      <c r="EW115" s="19"/>
      <c r="EX115" s="20">
        <f t="shared" si="350"/>
        <v>0</v>
      </c>
      <c r="EY115" s="19"/>
      <c r="EZ115" s="19"/>
      <c r="FA115" s="20">
        <f t="shared" si="351"/>
        <v>0</v>
      </c>
      <c r="FB115" s="20">
        <f t="shared" si="352"/>
        <v>0</v>
      </c>
      <c r="FC115" s="20">
        <f t="shared" si="352"/>
        <v>0</v>
      </c>
      <c r="FD115" s="20">
        <f t="shared" si="353"/>
        <v>0</v>
      </c>
      <c r="FE115" s="19"/>
      <c r="FF115" s="19"/>
      <c r="FG115" s="20">
        <f t="shared" si="354"/>
        <v>0</v>
      </c>
      <c r="FH115" s="19"/>
      <c r="FI115" s="19"/>
      <c r="FJ115" s="20">
        <f t="shared" si="355"/>
        <v>0</v>
      </c>
      <c r="FK115" s="19"/>
      <c r="FL115" s="19"/>
      <c r="FM115" s="20">
        <f t="shared" si="356"/>
        <v>0</v>
      </c>
      <c r="FN115" s="20">
        <f t="shared" si="357"/>
        <v>0</v>
      </c>
      <c r="FO115" s="20">
        <f t="shared" si="357"/>
        <v>0</v>
      </c>
      <c r="FP115" s="20">
        <f t="shared" si="358"/>
        <v>0</v>
      </c>
      <c r="FQ115" s="19"/>
      <c r="FR115" s="19"/>
      <c r="FS115" s="20">
        <f t="shared" si="359"/>
        <v>0</v>
      </c>
      <c r="FT115" s="19"/>
      <c r="FU115" s="19"/>
      <c r="FV115" s="20">
        <f t="shared" si="360"/>
        <v>0</v>
      </c>
      <c r="FW115" s="19"/>
      <c r="FX115" s="19"/>
      <c r="FY115" s="20">
        <f t="shared" si="361"/>
        <v>0</v>
      </c>
      <c r="FZ115" s="20">
        <f t="shared" si="362"/>
        <v>0</v>
      </c>
      <c r="GA115" s="20">
        <f t="shared" si="362"/>
        <v>0</v>
      </c>
      <c r="GB115" s="20">
        <f t="shared" si="363"/>
        <v>0</v>
      </c>
      <c r="GC115" s="19"/>
      <c r="GD115" s="19"/>
      <c r="GE115" s="20">
        <f t="shared" si="364"/>
        <v>0</v>
      </c>
      <c r="GF115" s="19"/>
      <c r="GG115" s="19"/>
      <c r="GH115" s="20">
        <f t="shared" si="365"/>
        <v>0</v>
      </c>
      <c r="GI115" s="19"/>
      <c r="GJ115" s="19"/>
      <c r="GK115" s="20">
        <f t="shared" si="366"/>
        <v>0</v>
      </c>
      <c r="GL115" s="19"/>
      <c r="GM115" s="19"/>
      <c r="GN115" s="20">
        <f t="shared" si="367"/>
        <v>0</v>
      </c>
      <c r="GO115" s="20">
        <f t="shared" si="368"/>
        <v>0</v>
      </c>
      <c r="GP115" s="20">
        <f t="shared" si="368"/>
        <v>0</v>
      </c>
      <c r="GQ115" s="20">
        <f t="shared" si="369"/>
        <v>0</v>
      </c>
      <c r="GR115" s="19"/>
      <c r="GS115" s="19"/>
      <c r="GT115" s="20">
        <f t="shared" si="370"/>
        <v>0</v>
      </c>
      <c r="GU115" s="19"/>
      <c r="GV115" s="19"/>
      <c r="GW115" s="20">
        <f t="shared" si="371"/>
        <v>0</v>
      </c>
      <c r="GX115" s="20">
        <f t="shared" si="372"/>
        <v>0</v>
      </c>
      <c r="GY115" s="20">
        <f t="shared" si="372"/>
        <v>0</v>
      </c>
      <c r="GZ115" s="20">
        <f t="shared" si="373"/>
        <v>0</v>
      </c>
      <c r="HA115" s="19"/>
      <c r="HB115" s="19"/>
      <c r="HC115" s="20">
        <f t="shared" si="374"/>
        <v>0</v>
      </c>
      <c r="HD115" s="19"/>
      <c r="HE115" s="19"/>
      <c r="HF115" s="20">
        <f t="shared" si="375"/>
        <v>0</v>
      </c>
      <c r="HG115" s="19"/>
      <c r="HH115" s="19"/>
      <c r="HI115" s="20">
        <f t="shared" si="376"/>
        <v>0</v>
      </c>
      <c r="HJ115" s="19"/>
      <c r="HK115" s="19"/>
      <c r="HL115" s="20">
        <f t="shared" si="377"/>
        <v>0</v>
      </c>
      <c r="HM115" s="20">
        <f t="shared" si="378"/>
        <v>0</v>
      </c>
      <c r="HN115" s="20">
        <f t="shared" si="378"/>
        <v>0</v>
      </c>
      <c r="HO115" s="20">
        <f t="shared" si="379"/>
        <v>0</v>
      </c>
      <c r="HP115" s="19"/>
      <c r="HQ115" s="19"/>
      <c r="HR115" s="20">
        <f t="shared" si="380"/>
        <v>0</v>
      </c>
      <c r="HS115" s="19"/>
      <c r="HT115" s="19"/>
      <c r="HU115" s="20">
        <f t="shared" si="381"/>
        <v>0</v>
      </c>
      <c r="HV115" s="19"/>
      <c r="HW115" s="19"/>
      <c r="HX115" s="20">
        <f t="shared" si="382"/>
        <v>0</v>
      </c>
      <c r="HY115" s="19"/>
      <c r="HZ115" s="19"/>
      <c r="IA115" s="20">
        <f t="shared" si="383"/>
        <v>0</v>
      </c>
      <c r="IB115" s="20">
        <f t="shared" si="384"/>
        <v>0</v>
      </c>
      <c r="IC115" s="20">
        <f t="shared" si="384"/>
        <v>0</v>
      </c>
      <c r="ID115" s="20">
        <f t="shared" si="385"/>
        <v>0</v>
      </c>
      <c r="IE115" s="20">
        <f t="shared" si="386"/>
        <v>0</v>
      </c>
      <c r="IF115" s="20">
        <f t="shared" si="386"/>
        <v>0</v>
      </c>
      <c r="IG115" s="20">
        <f t="shared" si="387"/>
        <v>0</v>
      </c>
      <c r="IH115" s="19"/>
      <c r="II115" s="19"/>
      <c r="IJ115" s="20">
        <f t="shared" si="388"/>
        <v>0</v>
      </c>
      <c r="IK115" s="19"/>
      <c r="IL115" s="19"/>
      <c r="IM115" s="20">
        <f t="shared" si="389"/>
        <v>0</v>
      </c>
      <c r="IN115" s="19"/>
      <c r="IO115" s="19"/>
      <c r="IP115" s="20">
        <f t="shared" si="390"/>
        <v>0</v>
      </c>
      <c r="IQ115" s="20">
        <f t="shared" si="391"/>
        <v>0</v>
      </c>
      <c r="IR115" s="20">
        <f t="shared" si="391"/>
        <v>0</v>
      </c>
      <c r="IS115" s="20">
        <f t="shared" si="392"/>
        <v>0</v>
      </c>
      <c r="IT115" s="20">
        <f t="shared" si="393"/>
        <v>0</v>
      </c>
      <c r="IU115" s="20">
        <f t="shared" si="393"/>
        <v>0</v>
      </c>
      <c r="IV115" s="20">
        <f t="shared" si="394"/>
        <v>0</v>
      </c>
      <c r="IW115" s="19"/>
      <c r="IX115" s="19"/>
      <c r="IY115" s="20">
        <f t="shared" si="395"/>
        <v>0</v>
      </c>
      <c r="IZ115" s="19"/>
      <c r="JA115" s="19"/>
      <c r="JB115" s="20">
        <f t="shared" si="396"/>
        <v>0</v>
      </c>
      <c r="JC115" s="19"/>
      <c r="JD115" s="19"/>
      <c r="JE115" s="20">
        <f t="shared" si="397"/>
        <v>0</v>
      </c>
      <c r="JF115" s="20">
        <f t="shared" si="398"/>
        <v>0</v>
      </c>
      <c r="JG115" s="20">
        <f t="shared" si="398"/>
        <v>0</v>
      </c>
      <c r="JH115" s="20">
        <f t="shared" si="399"/>
        <v>0</v>
      </c>
      <c r="JI115" s="19"/>
      <c r="JJ115" s="19"/>
      <c r="JK115" s="20">
        <f t="shared" si="400"/>
        <v>0</v>
      </c>
      <c r="JL115" s="19"/>
      <c r="JM115" s="19"/>
      <c r="JN115" s="20">
        <f t="shared" si="401"/>
        <v>0</v>
      </c>
      <c r="JO115" s="19"/>
      <c r="JP115" s="19"/>
      <c r="JQ115" s="20">
        <f t="shared" si="402"/>
        <v>0</v>
      </c>
      <c r="JR115" s="20">
        <f t="shared" si="403"/>
        <v>0</v>
      </c>
      <c r="JS115" s="20">
        <f t="shared" si="403"/>
        <v>0</v>
      </c>
      <c r="JT115" s="20">
        <f t="shared" si="404"/>
        <v>0</v>
      </c>
      <c r="JU115" s="19"/>
      <c r="JV115" s="19"/>
      <c r="JW115" s="20">
        <f t="shared" si="405"/>
        <v>0</v>
      </c>
      <c r="JX115" s="19"/>
      <c r="JY115" s="19"/>
      <c r="JZ115" s="20">
        <f t="shared" si="406"/>
        <v>0</v>
      </c>
      <c r="KA115" s="20">
        <f t="shared" si="407"/>
        <v>0</v>
      </c>
      <c r="KB115" s="20">
        <f t="shared" si="407"/>
        <v>0</v>
      </c>
      <c r="KC115" s="20">
        <f t="shared" si="408"/>
        <v>0</v>
      </c>
      <c r="KD115" s="19"/>
      <c r="KE115" s="19"/>
      <c r="KF115" s="20">
        <f t="shared" si="409"/>
        <v>0</v>
      </c>
      <c r="KG115" s="19"/>
      <c r="KH115" s="19"/>
      <c r="KI115" s="20">
        <f t="shared" si="410"/>
        <v>0</v>
      </c>
      <c r="KJ115" s="19"/>
      <c r="KK115" s="19"/>
      <c r="KL115" s="20">
        <f t="shared" si="411"/>
        <v>0</v>
      </c>
      <c r="KM115" s="19"/>
      <c r="KN115" s="19"/>
      <c r="KO115" s="20">
        <f t="shared" si="412"/>
        <v>0</v>
      </c>
      <c r="KP115" s="19"/>
      <c r="KQ115" s="19"/>
      <c r="KR115" s="20">
        <f t="shared" si="413"/>
        <v>0</v>
      </c>
      <c r="KS115" s="20">
        <f t="shared" si="414"/>
        <v>0</v>
      </c>
      <c r="KT115" s="20">
        <f t="shared" si="414"/>
        <v>0</v>
      </c>
      <c r="KU115" s="20">
        <f t="shared" si="415"/>
        <v>0</v>
      </c>
      <c r="KV115" s="20">
        <f t="shared" si="416"/>
        <v>0</v>
      </c>
      <c r="KW115" s="20">
        <f t="shared" si="416"/>
        <v>0</v>
      </c>
      <c r="KX115" s="20">
        <f t="shared" si="417"/>
        <v>0</v>
      </c>
      <c r="KY115" s="19"/>
      <c r="KZ115" s="19"/>
      <c r="LA115" s="20">
        <f t="shared" si="418"/>
        <v>0</v>
      </c>
      <c r="LB115" s="19"/>
      <c r="LC115" s="19"/>
      <c r="LD115" s="20">
        <f t="shared" si="419"/>
        <v>0</v>
      </c>
      <c r="LE115" s="20">
        <f t="shared" si="420"/>
        <v>0</v>
      </c>
      <c r="LF115" s="20">
        <f t="shared" si="420"/>
        <v>0</v>
      </c>
      <c r="LG115" s="20">
        <f t="shared" si="421"/>
        <v>0</v>
      </c>
    </row>
    <row r="116" spans="1:319" x14ac:dyDescent="0.3">
      <c r="A116" s="27" t="s">
        <v>222</v>
      </c>
      <c r="B116" s="19"/>
      <c r="C116" s="19"/>
      <c r="D116" s="20">
        <f t="shared" si="290"/>
        <v>0</v>
      </c>
      <c r="E116" s="19"/>
      <c r="F116" s="19"/>
      <c r="G116" s="20">
        <f t="shared" si="291"/>
        <v>0</v>
      </c>
      <c r="H116" s="19"/>
      <c r="I116" s="19"/>
      <c r="J116" s="20">
        <f t="shared" si="292"/>
        <v>0</v>
      </c>
      <c r="K116" s="19"/>
      <c r="L116" s="19"/>
      <c r="M116" s="20">
        <f t="shared" si="293"/>
        <v>0</v>
      </c>
      <c r="N116" s="19"/>
      <c r="O116" s="19"/>
      <c r="P116" s="20">
        <f t="shared" si="294"/>
        <v>0</v>
      </c>
      <c r="Q116" s="19"/>
      <c r="R116" s="19"/>
      <c r="S116" s="20">
        <f t="shared" si="295"/>
        <v>0</v>
      </c>
      <c r="T116" s="19"/>
      <c r="U116" s="19"/>
      <c r="V116" s="20">
        <f t="shared" si="296"/>
        <v>0</v>
      </c>
      <c r="W116" s="19"/>
      <c r="X116" s="19"/>
      <c r="Y116" s="20">
        <f t="shared" si="297"/>
        <v>0</v>
      </c>
      <c r="Z116" s="19"/>
      <c r="AA116" s="19"/>
      <c r="AB116" s="20">
        <f t="shared" si="298"/>
        <v>0</v>
      </c>
      <c r="AC116" s="19"/>
      <c r="AD116" s="19"/>
      <c r="AE116" s="20">
        <f t="shared" si="299"/>
        <v>0</v>
      </c>
      <c r="AF116" s="19"/>
      <c r="AG116" s="19"/>
      <c r="AH116" s="20">
        <f t="shared" si="300"/>
        <v>0</v>
      </c>
      <c r="AI116" s="19"/>
      <c r="AJ116" s="19"/>
      <c r="AK116" s="20">
        <f t="shared" si="301"/>
        <v>0</v>
      </c>
      <c r="AL116" s="20">
        <f t="shared" si="302"/>
        <v>0</v>
      </c>
      <c r="AM116" s="20">
        <f t="shared" si="302"/>
        <v>0</v>
      </c>
      <c r="AN116" s="20">
        <f t="shared" si="303"/>
        <v>0</v>
      </c>
      <c r="AO116" s="19"/>
      <c r="AP116" s="19"/>
      <c r="AQ116" s="20">
        <f t="shared" si="304"/>
        <v>0</v>
      </c>
      <c r="AR116" s="19"/>
      <c r="AS116" s="19"/>
      <c r="AT116" s="20">
        <f t="shared" si="305"/>
        <v>0</v>
      </c>
      <c r="AU116" s="19"/>
      <c r="AV116" s="19"/>
      <c r="AW116" s="20">
        <f t="shared" si="306"/>
        <v>0</v>
      </c>
      <c r="AX116" s="19"/>
      <c r="AY116" s="19"/>
      <c r="AZ116" s="20">
        <f t="shared" si="307"/>
        <v>0</v>
      </c>
      <c r="BA116" s="19"/>
      <c r="BB116" s="19"/>
      <c r="BC116" s="20">
        <f t="shared" si="308"/>
        <v>0</v>
      </c>
      <c r="BD116" s="19"/>
      <c r="BE116" s="19"/>
      <c r="BF116" s="20">
        <f t="shared" si="309"/>
        <v>0</v>
      </c>
      <c r="BG116" s="20">
        <f t="shared" si="310"/>
        <v>0</v>
      </c>
      <c r="BH116" s="20">
        <f t="shared" si="310"/>
        <v>0</v>
      </c>
      <c r="BI116" s="20">
        <f t="shared" si="311"/>
        <v>0</v>
      </c>
      <c r="BJ116" s="19"/>
      <c r="BK116" s="19"/>
      <c r="BL116" s="20">
        <f t="shared" si="312"/>
        <v>0</v>
      </c>
      <c r="BM116" s="19"/>
      <c r="BN116" s="19"/>
      <c r="BO116" s="20">
        <f t="shared" si="313"/>
        <v>0</v>
      </c>
      <c r="BP116" s="19"/>
      <c r="BQ116" s="19"/>
      <c r="BR116" s="20">
        <f t="shared" si="314"/>
        <v>0</v>
      </c>
      <c r="BS116" s="19"/>
      <c r="BT116" s="19"/>
      <c r="BU116" s="20">
        <f t="shared" si="315"/>
        <v>0</v>
      </c>
      <c r="BV116" s="19"/>
      <c r="BW116" s="19"/>
      <c r="BX116" s="20">
        <f t="shared" si="316"/>
        <v>0</v>
      </c>
      <c r="BY116" s="19"/>
      <c r="BZ116" s="19"/>
      <c r="CA116" s="20">
        <f t="shared" si="317"/>
        <v>0</v>
      </c>
      <c r="CB116" s="20">
        <f t="shared" si="318"/>
        <v>0</v>
      </c>
      <c r="CC116" s="20">
        <f t="shared" si="318"/>
        <v>0</v>
      </c>
      <c r="CD116" s="20">
        <f t="shared" si="319"/>
        <v>0</v>
      </c>
      <c r="CE116" s="19"/>
      <c r="CF116" s="19"/>
      <c r="CG116" s="20">
        <f t="shared" si="320"/>
        <v>0</v>
      </c>
      <c r="CH116" s="19"/>
      <c r="CI116" s="19"/>
      <c r="CJ116" s="20">
        <f t="shared" si="321"/>
        <v>0</v>
      </c>
      <c r="CK116" s="19"/>
      <c r="CL116" s="19"/>
      <c r="CM116" s="20">
        <f t="shared" si="322"/>
        <v>0</v>
      </c>
      <c r="CN116" s="20">
        <f t="shared" si="323"/>
        <v>0</v>
      </c>
      <c r="CO116" s="20">
        <f t="shared" si="323"/>
        <v>0</v>
      </c>
      <c r="CP116" s="20">
        <f t="shared" si="324"/>
        <v>0</v>
      </c>
      <c r="CQ116" s="19"/>
      <c r="CR116" s="19"/>
      <c r="CS116" s="20">
        <f t="shared" si="325"/>
        <v>0</v>
      </c>
      <c r="CT116" s="19"/>
      <c r="CU116" s="19"/>
      <c r="CV116" s="20">
        <f t="shared" si="326"/>
        <v>0</v>
      </c>
      <c r="CW116" s="19"/>
      <c r="CX116" s="19"/>
      <c r="CY116" s="20">
        <f t="shared" si="327"/>
        <v>0</v>
      </c>
      <c r="CZ116" s="20">
        <f t="shared" si="328"/>
        <v>0</v>
      </c>
      <c r="DA116" s="20">
        <f t="shared" si="328"/>
        <v>0</v>
      </c>
      <c r="DB116" s="20">
        <f t="shared" si="329"/>
        <v>0</v>
      </c>
      <c r="DC116" s="20">
        <f t="shared" si="330"/>
        <v>0</v>
      </c>
      <c r="DD116" s="20">
        <f t="shared" si="330"/>
        <v>0</v>
      </c>
      <c r="DE116" s="20">
        <f t="shared" si="331"/>
        <v>0</v>
      </c>
      <c r="DF116" s="19"/>
      <c r="DG116" s="19"/>
      <c r="DH116" s="20">
        <f t="shared" si="332"/>
        <v>0</v>
      </c>
      <c r="DI116" s="19"/>
      <c r="DJ116" s="19"/>
      <c r="DK116" s="20">
        <f t="shared" si="333"/>
        <v>0</v>
      </c>
      <c r="DL116" s="20">
        <f t="shared" si="334"/>
        <v>0</v>
      </c>
      <c r="DM116" s="20">
        <f t="shared" si="334"/>
        <v>0</v>
      </c>
      <c r="DN116" s="20">
        <f t="shared" si="335"/>
        <v>0</v>
      </c>
      <c r="DO116" s="19"/>
      <c r="DP116" s="19"/>
      <c r="DQ116" s="20">
        <f t="shared" si="336"/>
        <v>0</v>
      </c>
      <c r="DR116" s="19"/>
      <c r="DS116" s="19"/>
      <c r="DT116" s="20">
        <f t="shared" si="337"/>
        <v>0</v>
      </c>
      <c r="DU116" s="20">
        <f t="shared" si="338"/>
        <v>0</v>
      </c>
      <c r="DV116" s="20">
        <f t="shared" si="338"/>
        <v>0</v>
      </c>
      <c r="DW116" s="20">
        <f t="shared" si="339"/>
        <v>0</v>
      </c>
      <c r="DX116" s="20">
        <f t="shared" si="340"/>
        <v>0</v>
      </c>
      <c r="DY116" s="20">
        <f t="shared" si="340"/>
        <v>0</v>
      </c>
      <c r="DZ116" s="20">
        <f t="shared" si="341"/>
        <v>0</v>
      </c>
      <c r="EA116" s="19"/>
      <c r="EB116" s="19"/>
      <c r="EC116" s="20">
        <f t="shared" si="342"/>
        <v>0</v>
      </c>
      <c r="ED116" s="19"/>
      <c r="EE116" s="19"/>
      <c r="EF116" s="20">
        <f t="shared" si="343"/>
        <v>0</v>
      </c>
      <c r="EG116" s="19"/>
      <c r="EH116" s="19"/>
      <c r="EI116" s="20">
        <f t="shared" si="344"/>
        <v>0</v>
      </c>
      <c r="EJ116" s="19"/>
      <c r="EK116" s="19"/>
      <c r="EL116" s="20">
        <f t="shared" si="345"/>
        <v>0</v>
      </c>
      <c r="EM116" s="20">
        <f t="shared" si="346"/>
        <v>0</v>
      </c>
      <c r="EN116" s="20">
        <f t="shared" si="346"/>
        <v>0</v>
      </c>
      <c r="EO116" s="20">
        <f t="shared" si="347"/>
        <v>0</v>
      </c>
      <c r="EP116" s="19"/>
      <c r="EQ116" s="19"/>
      <c r="ER116" s="20">
        <f t="shared" si="348"/>
        <v>0</v>
      </c>
      <c r="ES116" s="19"/>
      <c r="ET116" s="19"/>
      <c r="EU116" s="20">
        <f t="shared" si="349"/>
        <v>0</v>
      </c>
      <c r="EV116" s="19"/>
      <c r="EW116" s="19"/>
      <c r="EX116" s="20">
        <f t="shared" si="350"/>
        <v>0</v>
      </c>
      <c r="EY116" s="19"/>
      <c r="EZ116" s="19"/>
      <c r="FA116" s="20">
        <f t="shared" si="351"/>
        <v>0</v>
      </c>
      <c r="FB116" s="20">
        <f t="shared" si="352"/>
        <v>0</v>
      </c>
      <c r="FC116" s="20">
        <f t="shared" si="352"/>
        <v>0</v>
      </c>
      <c r="FD116" s="20">
        <f t="shared" si="353"/>
        <v>0</v>
      </c>
      <c r="FE116" s="19"/>
      <c r="FF116" s="19"/>
      <c r="FG116" s="20">
        <f t="shared" si="354"/>
        <v>0</v>
      </c>
      <c r="FH116" s="19"/>
      <c r="FI116" s="19"/>
      <c r="FJ116" s="20">
        <f t="shared" si="355"/>
        <v>0</v>
      </c>
      <c r="FK116" s="19"/>
      <c r="FL116" s="19"/>
      <c r="FM116" s="20">
        <f t="shared" si="356"/>
        <v>0</v>
      </c>
      <c r="FN116" s="20">
        <f t="shared" si="357"/>
        <v>0</v>
      </c>
      <c r="FO116" s="20">
        <f t="shared" si="357"/>
        <v>0</v>
      </c>
      <c r="FP116" s="20">
        <f t="shared" si="358"/>
        <v>0</v>
      </c>
      <c r="FQ116" s="19"/>
      <c r="FR116" s="19"/>
      <c r="FS116" s="20">
        <f t="shared" si="359"/>
        <v>0</v>
      </c>
      <c r="FT116" s="19"/>
      <c r="FU116" s="19"/>
      <c r="FV116" s="20">
        <f t="shared" si="360"/>
        <v>0</v>
      </c>
      <c r="FW116" s="19"/>
      <c r="FX116" s="19"/>
      <c r="FY116" s="20">
        <f t="shared" si="361"/>
        <v>0</v>
      </c>
      <c r="FZ116" s="20">
        <f t="shared" si="362"/>
        <v>0</v>
      </c>
      <c r="GA116" s="20">
        <f t="shared" si="362"/>
        <v>0</v>
      </c>
      <c r="GB116" s="20">
        <f t="shared" si="363"/>
        <v>0</v>
      </c>
      <c r="GC116" s="19"/>
      <c r="GD116" s="19"/>
      <c r="GE116" s="20">
        <f t="shared" si="364"/>
        <v>0</v>
      </c>
      <c r="GF116" s="19"/>
      <c r="GG116" s="19"/>
      <c r="GH116" s="20">
        <f t="shared" si="365"/>
        <v>0</v>
      </c>
      <c r="GI116" s="19"/>
      <c r="GJ116" s="19"/>
      <c r="GK116" s="20">
        <f t="shared" si="366"/>
        <v>0</v>
      </c>
      <c r="GL116" s="19"/>
      <c r="GM116" s="19"/>
      <c r="GN116" s="20">
        <f t="shared" si="367"/>
        <v>0</v>
      </c>
      <c r="GO116" s="20">
        <f t="shared" si="368"/>
        <v>0</v>
      </c>
      <c r="GP116" s="20">
        <f t="shared" si="368"/>
        <v>0</v>
      </c>
      <c r="GQ116" s="20">
        <f t="shared" si="369"/>
        <v>0</v>
      </c>
      <c r="GR116" s="19"/>
      <c r="GS116" s="19"/>
      <c r="GT116" s="20">
        <f t="shared" si="370"/>
        <v>0</v>
      </c>
      <c r="GU116" s="19"/>
      <c r="GV116" s="19"/>
      <c r="GW116" s="20">
        <f t="shared" si="371"/>
        <v>0</v>
      </c>
      <c r="GX116" s="20">
        <f t="shared" si="372"/>
        <v>0</v>
      </c>
      <c r="GY116" s="20">
        <f t="shared" si="372"/>
        <v>0</v>
      </c>
      <c r="GZ116" s="20">
        <f t="shared" si="373"/>
        <v>0</v>
      </c>
      <c r="HA116" s="19"/>
      <c r="HB116" s="19"/>
      <c r="HC116" s="20">
        <f t="shared" si="374"/>
        <v>0</v>
      </c>
      <c r="HD116" s="19"/>
      <c r="HE116" s="19"/>
      <c r="HF116" s="20">
        <f t="shared" si="375"/>
        <v>0</v>
      </c>
      <c r="HG116" s="19"/>
      <c r="HH116" s="19"/>
      <c r="HI116" s="20">
        <f t="shared" si="376"/>
        <v>0</v>
      </c>
      <c r="HJ116" s="19"/>
      <c r="HK116" s="19"/>
      <c r="HL116" s="20">
        <f t="shared" si="377"/>
        <v>0</v>
      </c>
      <c r="HM116" s="20">
        <f t="shared" si="378"/>
        <v>0</v>
      </c>
      <c r="HN116" s="20">
        <f t="shared" si="378"/>
        <v>0</v>
      </c>
      <c r="HO116" s="20">
        <f t="shared" si="379"/>
        <v>0</v>
      </c>
      <c r="HP116" s="19"/>
      <c r="HQ116" s="19"/>
      <c r="HR116" s="20">
        <f t="shared" si="380"/>
        <v>0</v>
      </c>
      <c r="HS116" s="19"/>
      <c r="HT116" s="19"/>
      <c r="HU116" s="20">
        <f t="shared" si="381"/>
        <v>0</v>
      </c>
      <c r="HV116" s="19"/>
      <c r="HW116" s="19"/>
      <c r="HX116" s="20">
        <f t="shared" si="382"/>
        <v>0</v>
      </c>
      <c r="HY116" s="19"/>
      <c r="HZ116" s="19"/>
      <c r="IA116" s="20">
        <f t="shared" si="383"/>
        <v>0</v>
      </c>
      <c r="IB116" s="20">
        <f t="shared" si="384"/>
        <v>0</v>
      </c>
      <c r="IC116" s="20">
        <f t="shared" si="384"/>
        <v>0</v>
      </c>
      <c r="ID116" s="20">
        <f t="shared" si="385"/>
        <v>0</v>
      </c>
      <c r="IE116" s="20">
        <f t="shared" si="386"/>
        <v>0</v>
      </c>
      <c r="IF116" s="20">
        <f t="shared" si="386"/>
        <v>0</v>
      </c>
      <c r="IG116" s="20">
        <f t="shared" si="387"/>
        <v>0</v>
      </c>
      <c r="IH116" s="19"/>
      <c r="II116" s="19"/>
      <c r="IJ116" s="20">
        <f t="shared" si="388"/>
        <v>0</v>
      </c>
      <c r="IK116" s="19"/>
      <c r="IL116" s="19"/>
      <c r="IM116" s="20">
        <f t="shared" si="389"/>
        <v>0</v>
      </c>
      <c r="IN116" s="19"/>
      <c r="IO116" s="19"/>
      <c r="IP116" s="20">
        <f t="shared" si="390"/>
        <v>0</v>
      </c>
      <c r="IQ116" s="20">
        <f t="shared" si="391"/>
        <v>0</v>
      </c>
      <c r="IR116" s="20">
        <f t="shared" si="391"/>
        <v>0</v>
      </c>
      <c r="IS116" s="20">
        <f t="shared" si="392"/>
        <v>0</v>
      </c>
      <c r="IT116" s="20">
        <f t="shared" si="393"/>
        <v>0</v>
      </c>
      <c r="IU116" s="20">
        <f t="shared" si="393"/>
        <v>0</v>
      </c>
      <c r="IV116" s="20">
        <f t="shared" si="394"/>
        <v>0</v>
      </c>
      <c r="IW116" s="19"/>
      <c r="IX116" s="19"/>
      <c r="IY116" s="20">
        <f t="shared" si="395"/>
        <v>0</v>
      </c>
      <c r="IZ116" s="19"/>
      <c r="JA116" s="19"/>
      <c r="JB116" s="20">
        <f t="shared" si="396"/>
        <v>0</v>
      </c>
      <c r="JC116" s="19"/>
      <c r="JD116" s="19"/>
      <c r="JE116" s="20">
        <f t="shared" si="397"/>
        <v>0</v>
      </c>
      <c r="JF116" s="20">
        <f t="shared" si="398"/>
        <v>0</v>
      </c>
      <c r="JG116" s="20">
        <f t="shared" si="398"/>
        <v>0</v>
      </c>
      <c r="JH116" s="20">
        <f t="shared" si="399"/>
        <v>0</v>
      </c>
      <c r="JI116" s="19"/>
      <c r="JJ116" s="19"/>
      <c r="JK116" s="20">
        <f t="shared" si="400"/>
        <v>0</v>
      </c>
      <c r="JL116" s="19"/>
      <c r="JM116" s="19"/>
      <c r="JN116" s="20">
        <f t="shared" si="401"/>
        <v>0</v>
      </c>
      <c r="JO116" s="19"/>
      <c r="JP116" s="19"/>
      <c r="JQ116" s="20">
        <f t="shared" si="402"/>
        <v>0</v>
      </c>
      <c r="JR116" s="20">
        <f t="shared" si="403"/>
        <v>0</v>
      </c>
      <c r="JS116" s="20">
        <f t="shared" si="403"/>
        <v>0</v>
      </c>
      <c r="JT116" s="20">
        <f t="shared" si="404"/>
        <v>0</v>
      </c>
      <c r="JU116" s="19"/>
      <c r="JV116" s="19"/>
      <c r="JW116" s="20">
        <f t="shared" si="405"/>
        <v>0</v>
      </c>
      <c r="JX116" s="19"/>
      <c r="JY116" s="19"/>
      <c r="JZ116" s="20">
        <f t="shared" si="406"/>
        <v>0</v>
      </c>
      <c r="KA116" s="20">
        <f t="shared" si="407"/>
        <v>0</v>
      </c>
      <c r="KB116" s="20">
        <f t="shared" si="407"/>
        <v>0</v>
      </c>
      <c r="KC116" s="20">
        <f t="shared" si="408"/>
        <v>0</v>
      </c>
      <c r="KD116" s="20">
        <f>0</f>
        <v>0</v>
      </c>
      <c r="KE116" s="19"/>
      <c r="KF116" s="20">
        <f t="shared" si="409"/>
        <v>0</v>
      </c>
      <c r="KG116" s="19"/>
      <c r="KH116" s="19"/>
      <c r="KI116" s="20">
        <f t="shared" si="410"/>
        <v>0</v>
      </c>
      <c r="KJ116" s="19"/>
      <c r="KK116" s="19"/>
      <c r="KL116" s="20">
        <f t="shared" si="411"/>
        <v>0</v>
      </c>
      <c r="KM116" s="19"/>
      <c r="KN116" s="19"/>
      <c r="KO116" s="20">
        <f t="shared" si="412"/>
        <v>0</v>
      </c>
      <c r="KP116" s="19"/>
      <c r="KQ116" s="19"/>
      <c r="KR116" s="20">
        <f t="shared" si="413"/>
        <v>0</v>
      </c>
      <c r="KS116" s="20">
        <f t="shared" si="414"/>
        <v>0</v>
      </c>
      <c r="KT116" s="20">
        <f t="shared" si="414"/>
        <v>0</v>
      </c>
      <c r="KU116" s="20">
        <f t="shared" si="415"/>
        <v>0</v>
      </c>
      <c r="KV116" s="20">
        <f t="shared" si="416"/>
        <v>0</v>
      </c>
      <c r="KW116" s="20">
        <f t="shared" si="416"/>
        <v>0</v>
      </c>
      <c r="KX116" s="20">
        <f t="shared" si="417"/>
        <v>0</v>
      </c>
      <c r="KY116" s="19"/>
      <c r="KZ116" s="19"/>
      <c r="LA116" s="20">
        <f t="shared" si="418"/>
        <v>0</v>
      </c>
      <c r="LB116" s="19"/>
      <c r="LC116" s="19"/>
      <c r="LD116" s="20">
        <f t="shared" si="419"/>
        <v>0</v>
      </c>
      <c r="LE116" s="20">
        <f t="shared" si="420"/>
        <v>0</v>
      </c>
      <c r="LF116" s="20">
        <f t="shared" si="420"/>
        <v>0</v>
      </c>
      <c r="LG116" s="20">
        <f t="shared" si="421"/>
        <v>0</v>
      </c>
    </row>
    <row r="117" spans="1:319" x14ac:dyDescent="0.3">
      <c r="A117" s="27" t="s">
        <v>224</v>
      </c>
      <c r="B117" s="19"/>
      <c r="C117" s="19"/>
      <c r="D117" s="20">
        <f t="shared" si="290"/>
        <v>0</v>
      </c>
      <c r="E117" s="20">
        <f>29.97</f>
        <v>29.97</v>
      </c>
      <c r="F117" s="20">
        <f>628.83</f>
        <v>628.83000000000004</v>
      </c>
      <c r="G117" s="20">
        <f t="shared" si="291"/>
        <v>-598.86</v>
      </c>
      <c r="H117" s="19"/>
      <c r="I117" s="19"/>
      <c r="J117" s="20">
        <f t="shared" si="292"/>
        <v>0</v>
      </c>
      <c r="K117" s="19"/>
      <c r="L117" s="19"/>
      <c r="M117" s="20">
        <f t="shared" si="293"/>
        <v>0</v>
      </c>
      <c r="N117" s="19"/>
      <c r="O117" s="19"/>
      <c r="P117" s="20">
        <f t="shared" si="294"/>
        <v>0</v>
      </c>
      <c r="Q117" s="20">
        <f>161.19</f>
        <v>161.19</v>
      </c>
      <c r="R117" s="19"/>
      <c r="S117" s="20">
        <f t="shared" si="295"/>
        <v>161.19</v>
      </c>
      <c r="T117" s="19"/>
      <c r="U117" s="19"/>
      <c r="V117" s="20">
        <f t="shared" si="296"/>
        <v>0</v>
      </c>
      <c r="W117" s="19"/>
      <c r="X117" s="19"/>
      <c r="Y117" s="20">
        <f t="shared" si="297"/>
        <v>0</v>
      </c>
      <c r="Z117" s="19"/>
      <c r="AA117" s="19"/>
      <c r="AB117" s="20">
        <f t="shared" si="298"/>
        <v>0</v>
      </c>
      <c r="AC117" s="19"/>
      <c r="AD117" s="19"/>
      <c r="AE117" s="20">
        <f t="shared" si="299"/>
        <v>0</v>
      </c>
      <c r="AF117" s="19"/>
      <c r="AG117" s="19"/>
      <c r="AH117" s="20">
        <f t="shared" si="300"/>
        <v>0</v>
      </c>
      <c r="AI117" s="19"/>
      <c r="AJ117" s="19"/>
      <c r="AK117" s="20">
        <f t="shared" si="301"/>
        <v>0</v>
      </c>
      <c r="AL117" s="20">
        <f t="shared" si="302"/>
        <v>161.19</v>
      </c>
      <c r="AM117" s="20">
        <f t="shared" si="302"/>
        <v>0</v>
      </c>
      <c r="AN117" s="20">
        <f t="shared" si="303"/>
        <v>161.19</v>
      </c>
      <c r="AO117" s="19"/>
      <c r="AP117" s="19"/>
      <c r="AQ117" s="20">
        <f t="shared" si="304"/>
        <v>0</v>
      </c>
      <c r="AR117" s="20">
        <f>522.09</f>
        <v>522.09</v>
      </c>
      <c r="AS117" s="19"/>
      <c r="AT117" s="20">
        <f t="shared" si="305"/>
        <v>522.09</v>
      </c>
      <c r="AU117" s="19"/>
      <c r="AV117" s="19"/>
      <c r="AW117" s="20">
        <f t="shared" si="306"/>
        <v>0</v>
      </c>
      <c r="AX117" s="20">
        <f>450</f>
        <v>450</v>
      </c>
      <c r="AY117" s="19"/>
      <c r="AZ117" s="20">
        <f t="shared" si="307"/>
        <v>450</v>
      </c>
      <c r="BA117" s="19"/>
      <c r="BB117" s="19"/>
      <c r="BC117" s="20">
        <f t="shared" si="308"/>
        <v>0</v>
      </c>
      <c r="BD117" s="19"/>
      <c r="BE117" s="19"/>
      <c r="BF117" s="20">
        <f t="shared" si="309"/>
        <v>0</v>
      </c>
      <c r="BG117" s="20">
        <f t="shared" si="310"/>
        <v>0</v>
      </c>
      <c r="BH117" s="20">
        <f t="shared" si="310"/>
        <v>0</v>
      </c>
      <c r="BI117" s="20">
        <f t="shared" si="311"/>
        <v>0</v>
      </c>
      <c r="BJ117" s="19"/>
      <c r="BK117" s="19"/>
      <c r="BL117" s="20">
        <f t="shared" si="312"/>
        <v>0</v>
      </c>
      <c r="BM117" s="20">
        <f>71.94</f>
        <v>71.94</v>
      </c>
      <c r="BN117" s="19"/>
      <c r="BO117" s="20">
        <f t="shared" si="313"/>
        <v>71.94</v>
      </c>
      <c r="BP117" s="19"/>
      <c r="BQ117" s="19"/>
      <c r="BR117" s="20">
        <f t="shared" si="314"/>
        <v>0</v>
      </c>
      <c r="BS117" s="19"/>
      <c r="BT117" s="19"/>
      <c r="BU117" s="20">
        <f t="shared" si="315"/>
        <v>0</v>
      </c>
      <c r="BV117" s="19"/>
      <c r="BW117" s="19"/>
      <c r="BX117" s="20">
        <f t="shared" si="316"/>
        <v>0</v>
      </c>
      <c r="BY117" s="20">
        <f>96.16</f>
        <v>96.16</v>
      </c>
      <c r="BZ117" s="19"/>
      <c r="CA117" s="20">
        <f t="shared" si="317"/>
        <v>96.16</v>
      </c>
      <c r="CB117" s="20">
        <f t="shared" si="318"/>
        <v>96.16</v>
      </c>
      <c r="CC117" s="20">
        <f t="shared" si="318"/>
        <v>0</v>
      </c>
      <c r="CD117" s="20">
        <f t="shared" si="319"/>
        <v>96.16</v>
      </c>
      <c r="CE117" s="19"/>
      <c r="CF117" s="19"/>
      <c r="CG117" s="20">
        <f t="shared" si="320"/>
        <v>0</v>
      </c>
      <c r="CH117" s="19"/>
      <c r="CI117" s="19"/>
      <c r="CJ117" s="20">
        <f t="shared" si="321"/>
        <v>0</v>
      </c>
      <c r="CK117" s="19"/>
      <c r="CL117" s="19"/>
      <c r="CM117" s="20">
        <f t="shared" si="322"/>
        <v>0</v>
      </c>
      <c r="CN117" s="20">
        <f t="shared" si="323"/>
        <v>0</v>
      </c>
      <c r="CO117" s="20">
        <f t="shared" si="323"/>
        <v>0</v>
      </c>
      <c r="CP117" s="20">
        <f t="shared" si="324"/>
        <v>0</v>
      </c>
      <c r="CQ117" s="19"/>
      <c r="CR117" s="19"/>
      <c r="CS117" s="20">
        <f t="shared" si="325"/>
        <v>0</v>
      </c>
      <c r="CT117" s="19"/>
      <c r="CU117" s="19"/>
      <c r="CV117" s="20">
        <f t="shared" si="326"/>
        <v>0</v>
      </c>
      <c r="CW117" s="20">
        <f>494.4</f>
        <v>494.4</v>
      </c>
      <c r="CX117" s="19"/>
      <c r="CY117" s="20">
        <f t="shared" si="327"/>
        <v>494.4</v>
      </c>
      <c r="CZ117" s="20">
        <f t="shared" si="328"/>
        <v>494.4</v>
      </c>
      <c r="DA117" s="20">
        <f t="shared" si="328"/>
        <v>0</v>
      </c>
      <c r="DB117" s="20">
        <f t="shared" si="329"/>
        <v>494.4</v>
      </c>
      <c r="DC117" s="20">
        <f t="shared" si="330"/>
        <v>1634.5900000000001</v>
      </c>
      <c r="DD117" s="20">
        <f t="shared" si="330"/>
        <v>0</v>
      </c>
      <c r="DE117" s="20">
        <f t="shared" si="331"/>
        <v>1634.5900000000001</v>
      </c>
      <c r="DF117" s="19"/>
      <c r="DG117" s="19"/>
      <c r="DH117" s="20">
        <f t="shared" si="332"/>
        <v>0</v>
      </c>
      <c r="DI117" s="19"/>
      <c r="DJ117" s="19"/>
      <c r="DK117" s="20">
        <f t="shared" si="333"/>
        <v>0</v>
      </c>
      <c r="DL117" s="20">
        <f t="shared" si="334"/>
        <v>0</v>
      </c>
      <c r="DM117" s="20">
        <f t="shared" si="334"/>
        <v>0</v>
      </c>
      <c r="DN117" s="20">
        <f t="shared" si="335"/>
        <v>0</v>
      </c>
      <c r="DO117" s="19"/>
      <c r="DP117" s="19"/>
      <c r="DQ117" s="20">
        <f t="shared" si="336"/>
        <v>0</v>
      </c>
      <c r="DR117" s="19"/>
      <c r="DS117" s="19"/>
      <c r="DT117" s="20">
        <f t="shared" si="337"/>
        <v>0</v>
      </c>
      <c r="DU117" s="20">
        <f t="shared" si="338"/>
        <v>0</v>
      </c>
      <c r="DV117" s="20">
        <f t="shared" si="338"/>
        <v>0</v>
      </c>
      <c r="DW117" s="20">
        <f t="shared" si="339"/>
        <v>0</v>
      </c>
      <c r="DX117" s="20">
        <f t="shared" si="340"/>
        <v>1825.7500000000002</v>
      </c>
      <c r="DY117" s="20">
        <f t="shared" si="340"/>
        <v>628.83000000000004</v>
      </c>
      <c r="DZ117" s="20">
        <f t="shared" si="341"/>
        <v>1196.92</v>
      </c>
      <c r="EA117" s="19"/>
      <c r="EB117" s="19"/>
      <c r="EC117" s="20">
        <f t="shared" si="342"/>
        <v>0</v>
      </c>
      <c r="ED117" s="19"/>
      <c r="EE117" s="19"/>
      <c r="EF117" s="20">
        <f t="shared" si="343"/>
        <v>0</v>
      </c>
      <c r="EG117" s="20">
        <f>306.03</f>
        <v>306.02999999999997</v>
      </c>
      <c r="EH117" s="19"/>
      <c r="EI117" s="20">
        <f t="shared" si="344"/>
        <v>306.02999999999997</v>
      </c>
      <c r="EJ117" s="19"/>
      <c r="EK117" s="19"/>
      <c r="EL117" s="20">
        <f t="shared" si="345"/>
        <v>0</v>
      </c>
      <c r="EM117" s="20">
        <f t="shared" si="346"/>
        <v>306.02999999999997</v>
      </c>
      <c r="EN117" s="20">
        <f t="shared" si="346"/>
        <v>0</v>
      </c>
      <c r="EO117" s="20">
        <f t="shared" si="347"/>
        <v>306.02999999999997</v>
      </c>
      <c r="EP117" s="20">
        <f>390.69</f>
        <v>390.69</v>
      </c>
      <c r="EQ117" s="19"/>
      <c r="ER117" s="20">
        <f t="shared" si="348"/>
        <v>390.69</v>
      </c>
      <c r="ES117" s="19"/>
      <c r="ET117" s="19"/>
      <c r="EU117" s="20">
        <f t="shared" si="349"/>
        <v>0</v>
      </c>
      <c r="EV117" s="19"/>
      <c r="EW117" s="19"/>
      <c r="EX117" s="20">
        <f t="shared" si="350"/>
        <v>0</v>
      </c>
      <c r="EY117" s="19"/>
      <c r="EZ117" s="19"/>
      <c r="FA117" s="20">
        <f t="shared" si="351"/>
        <v>0</v>
      </c>
      <c r="FB117" s="20">
        <f t="shared" si="352"/>
        <v>0</v>
      </c>
      <c r="FC117" s="20">
        <f t="shared" si="352"/>
        <v>0</v>
      </c>
      <c r="FD117" s="20">
        <f t="shared" si="353"/>
        <v>0</v>
      </c>
      <c r="FE117" s="19"/>
      <c r="FF117" s="19"/>
      <c r="FG117" s="20">
        <f t="shared" si="354"/>
        <v>0</v>
      </c>
      <c r="FH117" s="20">
        <f>46.71</f>
        <v>46.71</v>
      </c>
      <c r="FI117" s="19"/>
      <c r="FJ117" s="20">
        <f t="shared" si="355"/>
        <v>46.71</v>
      </c>
      <c r="FK117" s="19"/>
      <c r="FL117" s="19"/>
      <c r="FM117" s="20">
        <f t="shared" si="356"/>
        <v>0</v>
      </c>
      <c r="FN117" s="20">
        <f t="shared" si="357"/>
        <v>46.71</v>
      </c>
      <c r="FO117" s="20">
        <f t="shared" si="357"/>
        <v>0</v>
      </c>
      <c r="FP117" s="20">
        <f t="shared" si="358"/>
        <v>46.71</v>
      </c>
      <c r="FQ117" s="19"/>
      <c r="FR117" s="19"/>
      <c r="FS117" s="20">
        <f t="shared" si="359"/>
        <v>0</v>
      </c>
      <c r="FT117" s="20">
        <f>33.42</f>
        <v>33.42</v>
      </c>
      <c r="FU117" s="19"/>
      <c r="FV117" s="20">
        <f t="shared" si="360"/>
        <v>33.42</v>
      </c>
      <c r="FW117" s="19"/>
      <c r="FX117" s="19"/>
      <c r="FY117" s="20">
        <f t="shared" si="361"/>
        <v>0</v>
      </c>
      <c r="FZ117" s="20">
        <f t="shared" si="362"/>
        <v>33.42</v>
      </c>
      <c r="GA117" s="20">
        <f t="shared" si="362"/>
        <v>0</v>
      </c>
      <c r="GB117" s="20">
        <f t="shared" si="363"/>
        <v>33.42</v>
      </c>
      <c r="GC117" s="19"/>
      <c r="GD117" s="19"/>
      <c r="GE117" s="20">
        <f t="shared" si="364"/>
        <v>0</v>
      </c>
      <c r="GF117" s="19"/>
      <c r="GG117" s="19"/>
      <c r="GH117" s="20">
        <f t="shared" si="365"/>
        <v>0</v>
      </c>
      <c r="GI117" s="19"/>
      <c r="GJ117" s="19"/>
      <c r="GK117" s="20">
        <f t="shared" si="366"/>
        <v>0</v>
      </c>
      <c r="GL117" s="19"/>
      <c r="GM117" s="19"/>
      <c r="GN117" s="20">
        <f t="shared" si="367"/>
        <v>0</v>
      </c>
      <c r="GO117" s="20">
        <f t="shared" si="368"/>
        <v>0</v>
      </c>
      <c r="GP117" s="20">
        <f t="shared" si="368"/>
        <v>0</v>
      </c>
      <c r="GQ117" s="20">
        <f t="shared" si="369"/>
        <v>0</v>
      </c>
      <c r="GR117" s="19"/>
      <c r="GS117" s="19"/>
      <c r="GT117" s="20">
        <f t="shared" si="370"/>
        <v>0</v>
      </c>
      <c r="GU117" s="19"/>
      <c r="GV117" s="19"/>
      <c r="GW117" s="20">
        <f t="shared" si="371"/>
        <v>0</v>
      </c>
      <c r="GX117" s="20">
        <f t="shared" si="372"/>
        <v>776.85</v>
      </c>
      <c r="GY117" s="20">
        <f t="shared" si="372"/>
        <v>0</v>
      </c>
      <c r="GZ117" s="20">
        <f t="shared" si="373"/>
        <v>776.85</v>
      </c>
      <c r="HA117" s="19"/>
      <c r="HB117" s="19"/>
      <c r="HC117" s="20">
        <f t="shared" si="374"/>
        <v>0</v>
      </c>
      <c r="HD117" s="19"/>
      <c r="HE117" s="19"/>
      <c r="HF117" s="20">
        <f t="shared" si="375"/>
        <v>0</v>
      </c>
      <c r="HG117" s="19"/>
      <c r="HH117" s="19"/>
      <c r="HI117" s="20">
        <f t="shared" si="376"/>
        <v>0</v>
      </c>
      <c r="HJ117" s="19"/>
      <c r="HK117" s="19"/>
      <c r="HL117" s="20">
        <f t="shared" si="377"/>
        <v>0</v>
      </c>
      <c r="HM117" s="20">
        <f t="shared" si="378"/>
        <v>0</v>
      </c>
      <c r="HN117" s="20">
        <f t="shared" si="378"/>
        <v>0</v>
      </c>
      <c r="HO117" s="20">
        <f t="shared" si="379"/>
        <v>0</v>
      </c>
      <c r="HP117" s="19"/>
      <c r="HQ117" s="19"/>
      <c r="HR117" s="20">
        <f t="shared" si="380"/>
        <v>0</v>
      </c>
      <c r="HS117" s="19"/>
      <c r="HT117" s="19"/>
      <c r="HU117" s="20">
        <f t="shared" si="381"/>
        <v>0</v>
      </c>
      <c r="HV117" s="19"/>
      <c r="HW117" s="19"/>
      <c r="HX117" s="20">
        <f t="shared" si="382"/>
        <v>0</v>
      </c>
      <c r="HY117" s="20">
        <f>176.37</f>
        <v>176.37</v>
      </c>
      <c r="HZ117" s="19"/>
      <c r="IA117" s="20">
        <f t="shared" si="383"/>
        <v>176.37</v>
      </c>
      <c r="IB117" s="20">
        <f t="shared" si="384"/>
        <v>176.37</v>
      </c>
      <c r="IC117" s="20">
        <f t="shared" si="384"/>
        <v>0</v>
      </c>
      <c r="ID117" s="20">
        <f t="shared" si="385"/>
        <v>176.37</v>
      </c>
      <c r="IE117" s="20">
        <f t="shared" si="386"/>
        <v>176.37</v>
      </c>
      <c r="IF117" s="20">
        <f t="shared" si="386"/>
        <v>0</v>
      </c>
      <c r="IG117" s="20">
        <f t="shared" si="387"/>
        <v>176.37</v>
      </c>
      <c r="IH117" s="20">
        <f>150</f>
        <v>150</v>
      </c>
      <c r="II117" s="20">
        <f>823.17</f>
        <v>823.17</v>
      </c>
      <c r="IJ117" s="20">
        <f t="shared" si="388"/>
        <v>-673.17</v>
      </c>
      <c r="IK117" s="19"/>
      <c r="IL117" s="19"/>
      <c r="IM117" s="20">
        <f t="shared" si="389"/>
        <v>0</v>
      </c>
      <c r="IN117" s="19"/>
      <c r="IO117" s="19"/>
      <c r="IP117" s="20">
        <f t="shared" si="390"/>
        <v>0</v>
      </c>
      <c r="IQ117" s="20">
        <f t="shared" si="391"/>
        <v>0</v>
      </c>
      <c r="IR117" s="20">
        <f t="shared" si="391"/>
        <v>0</v>
      </c>
      <c r="IS117" s="20">
        <f t="shared" si="392"/>
        <v>0</v>
      </c>
      <c r="IT117" s="20">
        <f t="shared" si="393"/>
        <v>326.37</v>
      </c>
      <c r="IU117" s="20">
        <f t="shared" si="393"/>
        <v>823.17</v>
      </c>
      <c r="IV117" s="20">
        <f t="shared" si="394"/>
        <v>-496.79999999999995</v>
      </c>
      <c r="IW117" s="20">
        <f>260.97</f>
        <v>260.97000000000003</v>
      </c>
      <c r="IX117" s="19"/>
      <c r="IY117" s="20">
        <f t="shared" si="395"/>
        <v>260.97000000000003</v>
      </c>
      <c r="IZ117" s="19"/>
      <c r="JA117" s="19"/>
      <c r="JB117" s="20">
        <f t="shared" si="396"/>
        <v>0</v>
      </c>
      <c r="JC117" s="19"/>
      <c r="JD117" s="19"/>
      <c r="JE117" s="20">
        <f t="shared" si="397"/>
        <v>0</v>
      </c>
      <c r="JF117" s="20">
        <f t="shared" si="398"/>
        <v>260.97000000000003</v>
      </c>
      <c r="JG117" s="20">
        <f t="shared" si="398"/>
        <v>0</v>
      </c>
      <c r="JH117" s="20">
        <f t="shared" si="399"/>
        <v>260.97000000000003</v>
      </c>
      <c r="JI117" s="19"/>
      <c r="JJ117" s="19"/>
      <c r="JK117" s="20">
        <f t="shared" si="400"/>
        <v>0</v>
      </c>
      <c r="JL117" s="19"/>
      <c r="JM117" s="19"/>
      <c r="JN117" s="20">
        <f t="shared" si="401"/>
        <v>0</v>
      </c>
      <c r="JO117" s="20">
        <f>2688.35</f>
        <v>2688.35</v>
      </c>
      <c r="JP117" s="19"/>
      <c r="JQ117" s="20">
        <f t="shared" si="402"/>
        <v>2688.35</v>
      </c>
      <c r="JR117" s="20">
        <f t="shared" si="403"/>
        <v>2688.35</v>
      </c>
      <c r="JS117" s="20">
        <f t="shared" si="403"/>
        <v>0</v>
      </c>
      <c r="JT117" s="20">
        <f t="shared" si="404"/>
        <v>2688.35</v>
      </c>
      <c r="JU117" s="20">
        <f>262.41</f>
        <v>262.41000000000003</v>
      </c>
      <c r="JV117" s="20">
        <f>672</f>
        <v>672</v>
      </c>
      <c r="JW117" s="20">
        <f t="shared" si="405"/>
        <v>-409.59</v>
      </c>
      <c r="JX117" s="19"/>
      <c r="JY117" s="19"/>
      <c r="JZ117" s="20">
        <f t="shared" si="406"/>
        <v>0</v>
      </c>
      <c r="KA117" s="20">
        <f t="shared" si="407"/>
        <v>262.41000000000003</v>
      </c>
      <c r="KB117" s="20">
        <f t="shared" si="407"/>
        <v>672</v>
      </c>
      <c r="KC117" s="20">
        <f t="shared" si="408"/>
        <v>-409.59</v>
      </c>
      <c r="KD117" s="20">
        <f>313.35</f>
        <v>313.35000000000002</v>
      </c>
      <c r="KE117" s="20">
        <f>607.83</f>
        <v>607.83000000000004</v>
      </c>
      <c r="KF117" s="20">
        <f t="shared" si="409"/>
        <v>-294.48</v>
      </c>
      <c r="KG117" s="19"/>
      <c r="KH117" s="19"/>
      <c r="KI117" s="20">
        <f t="shared" si="410"/>
        <v>0</v>
      </c>
      <c r="KJ117" s="19"/>
      <c r="KK117" s="19"/>
      <c r="KL117" s="20">
        <f t="shared" si="411"/>
        <v>0</v>
      </c>
      <c r="KM117" s="19"/>
      <c r="KN117" s="19"/>
      <c r="KO117" s="20">
        <f t="shared" si="412"/>
        <v>0</v>
      </c>
      <c r="KP117" s="19"/>
      <c r="KQ117" s="19"/>
      <c r="KR117" s="20">
        <f t="shared" si="413"/>
        <v>0</v>
      </c>
      <c r="KS117" s="20">
        <f t="shared" si="414"/>
        <v>0</v>
      </c>
      <c r="KT117" s="20">
        <f t="shared" si="414"/>
        <v>0</v>
      </c>
      <c r="KU117" s="20">
        <f t="shared" si="415"/>
        <v>0</v>
      </c>
      <c r="KV117" s="20">
        <f t="shared" si="416"/>
        <v>313.35000000000002</v>
      </c>
      <c r="KW117" s="20">
        <f t="shared" si="416"/>
        <v>607.83000000000004</v>
      </c>
      <c r="KX117" s="20">
        <f t="shared" si="417"/>
        <v>-294.48</v>
      </c>
      <c r="KY117" s="20">
        <f>416.1</f>
        <v>416.1</v>
      </c>
      <c r="KZ117" s="19"/>
      <c r="LA117" s="20">
        <f t="shared" si="418"/>
        <v>416.1</v>
      </c>
      <c r="LB117" s="19"/>
      <c r="LC117" s="19"/>
      <c r="LD117" s="20">
        <f t="shared" si="419"/>
        <v>0</v>
      </c>
      <c r="LE117" s="20">
        <f t="shared" si="420"/>
        <v>6870.1500000000015</v>
      </c>
      <c r="LF117" s="20">
        <f t="shared" si="420"/>
        <v>2731.83</v>
      </c>
      <c r="LG117" s="20">
        <f t="shared" si="421"/>
        <v>4138.3200000000015</v>
      </c>
    </row>
    <row r="118" spans="1:319" x14ac:dyDescent="0.3">
      <c r="A118" s="27" t="s">
        <v>225</v>
      </c>
      <c r="B118" s="22">
        <f>((B115)+(B116))+(B117)</f>
        <v>0</v>
      </c>
      <c r="C118" s="22">
        <f>((C115)+(C116))+(C117)</f>
        <v>0</v>
      </c>
      <c r="D118" s="22">
        <f t="shared" si="290"/>
        <v>0</v>
      </c>
      <c r="E118" s="22">
        <f>((E115)+(E116))+(E117)</f>
        <v>29.97</v>
      </c>
      <c r="F118" s="22">
        <f>((F115)+(F116))+(F117)</f>
        <v>628.83000000000004</v>
      </c>
      <c r="G118" s="22">
        <f t="shared" si="291"/>
        <v>-598.86</v>
      </c>
      <c r="H118" s="22">
        <f>((H115)+(H116))+(H117)</f>
        <v>0</v>
      </c>
      <c r="I118" s="22">
        <f>((I115)+(I116))+(I117)</f>
        <v>0</v>
      </c>
      <c r="J118" s="22">
        <f t="shared" si="292"/>
        <v>0</v>
      </c>
      <c r="K118" s="22">
        <f>((K115)+(K116))+(K117)</f>
        <v>0</v>
      </c>
      <c r="L118" s="22">
        <f>((L115)+(L116))+(L117)</f>
        <v>0</v>
      </c>
      <c r="M118" s="22">
        <f t="shared" si="293"/>
        <v>0</v>
      </c>
      <c r="N118" s="22">
        <f>((N115)+(N116))+(N117)</f>
        <v>0</v>
      </c>
      <c r="O118" s="22">
        <f>((O115)+(O116))+(O117)</f>
        <v>0</v>
      </c>
      <c r="P118" s="22">
        <f t="shared" si="294"/>
        <v>0</v>
      </c>
      <c r="Q118" s="22">
        <f>((Q115)+(Q116))+(Q117)</f>
        <v>161.19</v>
      </c>
      <c r="R118" s="22">
        <f>((R115)+(R116))+(R117)</f>
        <v>0</v>
      </c>
      <c r="S118" s="22">
        <f t="shared" si="295"/>
        <v>161.19</v>
      </c>
      <c r="T118" s="22">
        <f>((T115)+(T116))+(T117)</f>
        <v>0</v>
      </c>
      <c r="U118" s="22">
        <f>((U115)+(U116))+(U117)</f>
        <v>0</v>
      </c>
      <c r="V118" s="22">
        <f t="shared" si="296"/>
        <v>0</v>
      </c>
      <c r="W118" s="22">
        <f>((W115)+(W116))+(W117)</f>
        <v>0</v>
      </c>
      <c r="X118" s="22">
        <f>((X115)+(X116))+(X117)</f>
        <v>0</v>
      </c>
      <c r="Y118" s="22">
        <f t="shared" si="297"/>
        <v>0</v>
      </c>
      <c r="Z118" s="22">
        <f>((Z115)+(Z116))+(Z117)</f>
        <v>0</v>
      </c>
      <c r="AA118" s="22">
        <f>((AA115)+(AA116))+(AA117)</f>
        <v>0</v>
      </c>
      <c r="AB118" s="22">
        <f t="shared" si="298"/>
        <v>0</v>
      </c>
      <c r="AC118" s="22">
        <f>((AC115)+(AC116))+(AC117)</f>
        <v>0</v>
      </c>
      <c r="AD118" s="22">
        <f>((AD115)+(AD116))+(AD117)</f>
        <v>0</v>
      </c>
      <c r="AE118" s="22">
        <f t="shared" si="299"/>
        <v>0</v>
      </c>
      <c r="AF118" s="22">
        <f>((AF115)+(AF116))+(AF117)</f>
        <v>0</v>
      </c>
      <c r="AG118" s="22">
        <f>((AG115)+(AG116))+(AG117)</f>
        <v>0</v>
      </c>
      <c r="AH118" s="22">
        <f t="shared" si="300"/>
        <v>0</v>
      </c>
      <c r="AI118" s="22">
        <f>((AI115)+(AI116))+(AI117)</f>
        <v>0</v>
      </c>
      <c r="AJ118" s="22">
        <f>((AJ115)+(AJ116))+(AJ117)</f>
        <v>0</v>
      </c>
      <c r="AK118" s="22">
        <f t="shared" si="301"/>
        <v>0</v>
      </c>
      <c r="AL118" s="22">
        <f t="shared" si="302"/>
        <v>161.19</v>
      </c>
      <c r="AM118" s="22">
        <f t="shared" si="302"/>
        <v>0</v>
      </c>
      <c r="AN118" s="22">
        <f t="shared" si="303"/>
        <v>161.19</v>
      </c>
      <c r="AO118" s="22">
        <f>((AO115)+(AO116))+(AO117)</f>
        <v>0</v>
      </c>
      <c r="AP118" s="22">
        <f>((AP115)+(AP116))+(AP117)</f>
        <v>0</v>
      </c>
      <c r="AQ118" s="22">
        <f t="shared" si="304"/>
        <v>0</v>
      </c>
      <c r="AR118" s="22">
        <f>((AR115)+(AR116))+(AR117)</f>
        <v>522.09</v>
      </c>
      <c r="AS118" s="22">
        <f>((AS115)+(AS116))+(AS117)</f>
        <v>0</v>
      </c>
      <c r="AT118" s="22">
        <f t="shared" si="305"/>
        <v>522.09</v>
      </c>
      <c r="AU118" s="22">
        <f>((AU115)+(AU116))+(AU117)</f>
        <v>0</v>
      </c>
      <c r="AV118" s="22">
        <f>((AV115)+(AV116))+(AV117)</f>
        <v>0</v>
      </c>
      <c r="AW118" s="22">
        <f t="shared" si="306"/>
        <v>0</v>
      </c>
      <c r="AX118" s="22">
        <f>((AX115)+(AX116))+(AX117)</f>
        <v>450</v>
      </c>
      <c r="AY118" s="22">
        <f>((AY115)+(AY116))+(AY117)</f>
        <v>0</v>
      </c>
      <c r="AZ118" s="22">
        <f t="shared" si="307"/>
        <v>450</v>
      </c>
      <c r="BA118" s="22">
        <f>((BA115)+(BA116))+(BA117)</f>
        <v>0</v>
      </c>
      <c r="BB118" s="22">
        <f>((BB115)+(BB116))+(BB117)</f>
        <v>0</v>
      </c>
      <c r="BC118" s="22">
        <f t="shared" si="308"/>
        <v>0</v>
      </c>
      <c r="BD118" s="22">
        <f>((BD115)+(BD116))+(BD117)</f>
        <v>0</v>
      </c>
      <c r="BE118" s="22">
        <f>((BE115)+(BE116))+(BE117)</f>
        <v>0</v>
      </c>
      <c r="BF118" s="22">
        <f t="shared" si="309"/>
        <v>0</v>
      </c>
      <c r="BG118" s="22">
        <f t="shared" si="310"/>
        <v>0</v>
      </c>
      <c r="BH118" s="22">
        <f t="shared" si="310"/>
        <v>0</v>
      </c>
      <c r="BI118" s="22">
        <f t="shared" si="311"/>
        <v>0</v>
      </c>
      <c r="BJ118" s="22">
        <f>((BJ115)+(BJ116))+(BJ117)</f>
        <v>0</v>
      </c>
      <c r="BK118" s="22">
        <f>((BK115)+(BK116))+(BK117)</f>
        <v>0</v>
      </c>
      <c r="BL118" s="22">
        <f t="shared" si="312"/>
        <v>0</v>
      </c>
      <c r="BM118" s="22">
        <f>((BM115)+(BM116))+(BM117)</f>
        <v>71.94</v>
      </c>
      <c r="BN118" s="22">
        <f>((BN115)+(BN116))+(BN117)</f>
        <v>0</v>
      </c>
      <c r="BO118" s="22">
        <f t="shared" si="313"/>
        <v>71.94</v>
      </c>
      <c r="BP118" s="22">
        <f>((BP115)+(BP116))+(BP117)</f>
        <v>0</v>
      </c>
      <c r="BQ118" s="22">
        <f>((BQ115)+(BQ116))+(BQ117)</f>
        <v>0</v>
      </c>
      <c r="BR118" s="22">
        <f t="shared" si="314"/>
        <v>0</v>
      </c>
      <c r="BS118" s="22">
        <f>((BS115)+(BS116))+(BS117)</f>
        <v>0</v>
      </c>
      <c r="BT118" s="22">
        <f>((BT115)+(BT116))+(BT117)</f>
        <v>0</v>
      </c>
      <c r="BU118" s="22">
        <f t="shared" si="315"/>
        <v>0</v>
      </c>
      <c r="BV118" s="22">
        <f>((BV115)+(BV116))+(BV117)</f>
        <v>0</v>
      </c>
      <c r="BW118" s="22">
        <f>((BW115)+(BW116))+(BW117)</f>
        <v>0</v>
      </c>
      <c r="BX118" s="22">
        <f t="shared" si="316"/>
        <v>0</v>
      </c>
      <c r="BY118" s="22">
        <f>((BY115)+(BY116))+(BY117)</f>
        <v>96.16</v>
      </c>
      <c r="BZ118" s="22">
        <f>((BZ115)+(BZ116))+(BZ117)</f>
        <v>0</v>
      </c>
      <c r="CA118" s="22">
        <f t="shared" si="317"/>
        <v>96.16</v>
      </c>
      <c r="CB118" s="22">
        <f t="shared" si="318"/>
        <v>96.16</v>
      </c>
      <c r="CC118" s="22">
        <f t="shared" si="318"/>
        <v>0</v>
      </c>
      <c r="CD118" s="22">
        <f t="shared" si="319"/>
        <v>96.16</v>
      </c>
      <c r="CE118" s="22">
        <f>((CE115)+(CE116))+(CE117)</f>
        <v>0</v>
      </c>
      <c r="CF118" s="22">
        <f>((CF115)+(CF116))+(CF117)</f>
        <v>0</v>
      </c>
      <c r="CG118" s="22">
        <f t="shared" si="320"/>
        <v>0</v>
      </c>
      <c r="CH118" s="22">
        <f>((CH115)+(CH116))+(CH117)</f>
        <v>0</v>
      </c>
      <c r="CI118" s="22">
        <f>((CI115)+(CI116))+(CI117)</f>
        <v>0</v>
      </c>
      <c r="CJ118" s="22">
        <f t="shared" si="321"/>
        <v>0</v>
      </c>
      <c r="CK118" s="22">
        <f>((CK115)+(CK116))+(CK117)</f>
        <v>0</v>
      </c>
      <c r="CL118" s="22">
        <f>((CL115)+(CL116))+(CL117)</f>
        <v>0</v>
      </c>
      <c r="CM118" s="22">
        <f t="shared" si="322"/>
        <v>0</v>
      </c>
      <c r="CN118" s="22">
        <f t="shared" si="323"/>
        <v>0</v>
      </c>
      <c r="CO118" s="22">
        <f t="shared" si="323"/>
        <v>0</v>
      </c>
      <c r="CP118" s="22">
        <f t="shared" si="324"/>
        <v>0</v>
      </c>
      <c r="CQ118" s="22">
        <f>((CQ115)+(CQ116))+(CQ117)</f>
        <v>0</v>
      </c>
      <c r="CR118" s="22">
        <f>((CR115)+(CR116))+(CR117)</f>
        <v>0</v>
      </c>
      <c r="CS118" s="22">
        <f t="shared" si="325"/>
        <v>0</v>
      </c>
      <c r="CT118" s="22">
        <f>((CT115)+(CT116))+(CT117)</f>
        <v>0</v>
      </c>
      <c r="CU118" s="22">
        <f>((CU115)+(CU116))+(CU117)</f>
        <v>0</v>
      </c>
      <c r="CV118" s="22">
        <f t="shared" si="326"/>
        <v>0</v>
      </c>
      <c r="CW118" s="22">
        <f>((CW115)+(CW116))+(CW117)</f>
        <v>494.4</v>
      </c>
      <c r="CX118" s="22">
        <f>((CX115)+(CX116))+(CX117)</f>
        <v>0</v>
      </c>
      <c r="CY118" s="22">
        <f t="shared" si="327"/>
        <v>494.4</v>
      </c>
      <c r="CZ118" s="22">
        <f t="shared" si="328"/>
        <v>494.4</v>
      </c>
      <c r="DA118" s="22">
        <f t="shared" si="328"/>
        <v>0</v>
      </c>
      <c r="DB118" s="22">
        <f t="shared" si="329"/>
        <v>494.4</v>
      </c>
      <c r="DC118" s="22">
        <f t="shared" si="330"/>
        <v>1634.5900000000001</v>
      </c>
      <c r="DD118" s="22">
        <f t="shared" si="330"/>
        <v>0</v>
      </c>
      <c r="DE118" s="22">
        <f t="shared" si="331"/>
        <v>1634.5900000000001</v>
      </c>
      <c r="DF118" s="22">
        <f>((DF115)+(DF116))+(DF117)</f>
        <v>0</v>
      </c>
      <c r="DG118" s="22">
        <f>((DG115)+(DG116))+(DG117)</f>
        <v>0</v>
      </c>
      <c r="DH118" s="22">
        <f t="shared" si="332"/>
        <v>0</v>
      </c>
      <c r="DI118" s="22">
        <f>((DI115)+(DI116))+(DI117)</f>
        <v>0</v>
      </c>
      <c r="DJ118" s="22">
        <f>((DJ115)+(DJ116))+(DJ117)</f>
        <v>0</v>
      </c>
      <c r="DK118" s="22">
        <f t="shared" si="333"/>
        <v>0</v>
      </c>
      <c r="DL118" s="22">
        <f t="shared" si="334"/>
        <v>0</v>
      </c>
      <c r="DM118" s="22">
        <f t="shared" si="334"/>
        <v>0</v>
      </c>
      <c r="DN118" s="22">
        <f t="shared" si="335"/>
        <v>0</v>
      </c>
      <c r="DO118" s="22">
        <f>((DO115)+(DO116))+(DO117)</f>
        <v>0</v>
      </c>
      <c r="DP118" s="22">
        <f>((DP115)+(DP116))+(DP117)</f>
        <v>0</v>
      </c>
      <c r="DQ118" s="22">
        <f t="shared" si="336"/>
        <v>0</v>
      </c>
      <c r="DR118" s="22">
        <f>((DR115)+(DR116))+(DR117)</f>
        <v>0</v>
      </c>
      <c r="DS118" s="22">
        <f>((DS115)+(DS116))+(DS117)</f>
        <v>0</v>
      </c>
      <c r="DT118" s="22">
        <f t="shared" si="337"/>
        <v>0</v>
      </c>
      <c r="DU118" s="22">
        <f t="shared" si="338"/>
        <v>0</v>
      </c>
      <c r="DV118" s="22">
        <f t="shared" si="338"/>
        <v>0</v>
      </c>
      <c r="DW118" s="22">
        <f t="shared" si="339"/>
        <v>0</v>
      </c>
      <c r="DX118" s="22">
        <f t="shared" si="340"/>
        <v>1825.7500000000002</v>
      </c>
      <c r="DY118" s="22">
        <f t="shared" si="340"/>
        <v>628.83000000000004</v>
      </c>
      <c r="DZ118" s="22">
        <f t="shared" si="341"/>
        <v>1196.92</v>
      </c>
      <c r="EA118" s="22">
        <f>((EA115)+(EA116))+(EA117)</f>
        <v>0</v>
      </c>
      <c r="EB118" s="22">
        <f>((EB115)+(EB116))+(EB117)</f>
        <v>0</v>
      </c>
      <c r="EC118" s="22">
        <f t="shared" si="342"/>
        <v>0</v>
      </c>
      <c r="ED118" s="22">
        <f>((ED115)+(ED116))+(ED117)</f>
        <v>0</v>
      </c>
      <c r="EE118" s="22">
        <f>((EE115)+(EE116))+(EE117)</f>
        <v>0</v>
      </c>
      <c r="EF118" s="22">
        <f t="shared" si="343"/>
        <v>0</v>
      </c>
      <c r="EG118" s="22">
        <f>((EG115)+(EG116))+(EG117)</f>
        <v>306.02999999999997</v>
      </c>
      <c r="EH118" s="22">
        <f>((EH115)+(EH116))+(EH117)</f>
        <v>0</v>
      </c>
      <c r="EI118" s="22">
        <f t="shared" si="344"/>
        <v>306.02999999999997</v>
      </c>
      <c r="EJ118" s="22">
        <f>((EJ115)+(EJ116))+(EJ117)</f>
        <v>0</v>
      </c>
      <c r="EK118" s="22">
        <f>((EK115)+(EK116))+(EK117)</f>
        <v>0</v>
      </c>
      <c r="EL118" s="22">
        <f t="shared" si="345"/>
        <v>0</v>
      </c>
      <c r="EM118" s="22">
        <f t="shared" si="346"/>
        <v>306.02999999999997</v>
      </c>
      <c r="EN118" s="22">
        <f t="shared" si="346"/>
        <v>0</v>
      </c>
      <c r="EO118" s="22">
        <f t="shared" si="347"/>
        <v>306.02999999999997</v>
      </c>
      <c r="EP118" s="22">
        <f>((EP115)+(EP116))+(EP117)</f>
        <v>390.69</v>
      </c>
      <c r="EQ118" s="22">
        <f>((EQ115)+(EQ116))+(EQ117)</f>
        <v>0</v>
      </c>
      <c r="ER118" s="22">
        <f t="shared" si="348"/>
        <v>390.69</v>
      </c>
      <c r="ES118" s="22">
        <f>((ES115)+(ES116))+(ES117)</f>
        <v>0</v>
      </c>
      <c r="ET118" s="22">
        <f>((ET115)+(ET116))+(ET117)</f>
        <v>0</v>
      </c>
      <c r="EU118" s="22">
        <f t="shared" si="349"/>
        <v>0</v>
      </c>
      <c r="EV118" s="22">
        <f>((EV115)+(EV116))+(EV117)</f>
        <v>0</v>
      </c>
      <c r="EW118" s="22">
        <f>((EW115)+(EW116))+(EW117)</f>
        <v>0</v>
      </c>
      <c r="EX118" s="22">
        <f t="shared" si="350"/>
        <v>0</v>
      </c>
      <c r="EY118" s="22">
        <f>((EY115)+(EY116))+(EY117)</f>
        <v>0</v>
      </c>
      <c r="EZ118" s="22">
        <f>((EZ115)+(EZ116))+(EZ117)</f>
        <v>0</v>
      </c>
      <c r="FA118" s="22">
        <f t="shared" si="351"/>
        <v>0</v>
      </c>
      <c r="FB118" s="22">
        <f t="shared" si="352"/>
        <v>0</v>
      </c>
      <c r="FC118" s="22">
        <f t="shared" si="352"/>
        <v>0</v>
      </c>
      <c r="FD118" s="22">
        <f t="shared" si="353"/>
        <v>0</v>
      </c>
      <c r="FE118" s="22">
        <f>((FE115)+(FE116))+(FE117)</f>
        <v>0</v>
      </c>
      <c r="FF118" s="22">
        <f>((FF115)+(FF116))+(FF117)</f>
        <v>0</v>
      </c>
      <c r="FG118" s="22">
        <f t="shared" si="354"/>
        <v>0</v>
      </c>
      <c r="FH118" s="22">
        <f>((FH115)+(FH116))+(FH117)</f>
        <v>46.71</v>
      </c>
      <c r="FI118" s="22">
        <f>((FI115)+(FI116))+(FI117)</f>
        <v>0</v>
      </c>
      <c r="FJ118" s="22">
        <f t="shared" si="355"/>
        <v>46.71</v>
      </c>
      <c r="FK118" s="22">
        <f>((FK115)+(FK116))+(FK117)</f>
        <v>0</v>
      </c>
      <c r="FL118" s="22">
        <f>((FL115)+(FL116))+(FL117)</f>
        <v>0</v>
      </c>
      <c r="FM118" s="22">
        <f t="shared" si="356"/>
        <v>0</v>
      </c>
      <c r="FN118" s="22">
        <f t="shared" si="357"/>
        <v>46.71</v>
      </c>
      <c r="FO118" s="22">
        <f t="shared" si="357"/>
        <v>0</v>
      </c>
      <c r="FP118" s="22">
        <f t="shared" si="358"/>
        <v>46.71</v>
      </c>
      <c r="FQ118" s="22">
        <f>((FQ115)+(FQ116))+(FQ117)</f>
        <v>0</v>
      </c>
      <c r="FR118" s="22">
        <f>((FR115)+(FR116))+(FR117)</f>
        <v>0</v>
      </c>
      <c r="FS118" s="22">
        <f t="shared" si="359"/>
        <v>0</v>
      </c>
      <c r="FT118" s="22">
        <f>((FT115)+(FT116))+(FT117)</f>
        <v>33.42</v>
      </c>
      <c r="FU118" s="22">
        <f>((FU115)+(FU116))+(FU117)</f>
        <v>0</v>
      </c>
      <c r="FV118" s="22">
        <f t="shared" si="360"/>
        <v>33.42</v>
      </c>
      <c r="FW118" s="22">
        <f>((FW115)+(FW116))+(FW117)</f>
        <v>0</v>
      </c>
      <c r="FX118" s="22">
        <f>((FX115)+(FX116))+(FX117)</f>
        <v>0</v>
      </c>
      <c r="FY118" s="22">
        <f t="shared" si="361"/>
        <v>0</v>
      </c>
      <c r="FZ118" s="22">
        <f t="shared" si="362"/>
        <v>33.42</v>
      </c>
      <c r="GA118" s="22">
        <f t="shared" si="362"/>
        <v>0</v>
      </c>
      <c r="GB118" s="22">
        <f t="shared" si="363"/>
        <v>33.42</v>
      </c>
      <c r="GC118" s="22">
        <f>((GC115)+(GC116))+(GC117)</f>
        <v>0</v>
      </c>
      <c r="GD118" s="22">
        <f>((GD115)+(GD116))+(GD117)</f>
        <v>0</v>
      </c>
      <c r="GE118" s="22">
        <f t="shared" si="364"/>
        <v>0</v>
      </c>
      <c r="GF118" s="22">
        <f>((GF115)+(GF116))+(GF117)</f>
        <v>0</v>
      </c>
      <c r="GG118" s="22">
        <f>((GG115)+(GG116))+(GG117)</f>
        <v>0</v>
      </c>
      <c r="GH118" s="22">
        <f t="shared" si="365"/>
        <v>0</v>
      </c>
      <c r="GI118" s="22">
        <f>((GI115)+(GI116))+(GI117)</f>
        <v>0</v>
      </c>
      <c r="GJ118" s="22">
        <f>((GJ115)+(GJ116))+(GJ117)</f>
        <v>0</v>
      </c>
      <c r="GK118" s="22">
        <f t="shared" si="366"/>
        <v>0</v>
      </c>
      <c r="GL118" s="22">
        <f>((GL115)+(GL116))+(GL117)</f>
        <v>0</v>
      </c>
      <c r="GM118" s="22">
        <f>((GM115)+(GM116))+(GM117)</f>
        <v>0</v>
      </c>
      <c r="GN118" s="22">
        <f t="shared" si="367"/>
        <v>0</v>
      </c>
      <c r="GO118" s="22">
        <f t="shared" si="368"/>
        <v>0</v>
      </c>
      <c r="GP118" s="22">
        <f t="shared" si="368"/>
        <v>0</v>
      </c>
      <c r="GQ118" s="22">
        <f t="shared" si="369"/>
        <v>0</v>
      </c>
      <c r="GR118" s="22">
        <f>((GR115)+(GR116))+(GR117)</f>
        <v>0</v>
      </c>
      <c r="GS118" s="22">
        <f>((GS115)+(GS116))+(GS117)</f>
        <v>0</v>
      </c>
      <c r="GT118" s="22">
        <f t="shared" si="370"/>
        <v>0</v>
      </c>
      <c r="GU118" s="22">
        <f>((GU115)+(GU116))+(GU117)</f>
        <v>0</v>
      </c>
      <c r="GV118" s="22">
        <f>((GV115)+(GV116))+(GV117)</f>
        <v>0</v>
      </c>
      <c r="GW118" s="22">
        <f t="shared" si="371"/>
        <v>0</v>
      </c>
      <c r="GX118" s="22">
        <f t="shared" si="372"/>
        <v>776.85</v>
      </c>
      <c r="GY118" s="22">
        <f t="shared" si="372"/>
        <v>0</v>
      </c>
      <c r="GZ118" s="22">
        <f t="shared" si="373"/>
        <v>776.85</v>
      </c>
      <c r="HA118" s="22">
        <f>((HA115)+(HA116))+(HA117)</f>
        <v>0</v>
      </c>
      <c r="HB118" s="22">
        <f>((HB115)+(HB116))+(HB117)</f>
        <v>0</v>
      </c>
      <c r="HC118" s="22">
        <f t="shared" si="374"/>
        <v>0</v>
      </c>
      <c r="HD118" s="22">
        <f>((HD115)+(HD116))+(HD117)</f>
        <v>0</v>
      </c>
      <c r="HE118" s="22">
        <f>((HE115)+(HE116))+(HE117)</f>
        <v>0</v>
      </c>
      <c r="HF118" s="22">
        <f t="shared" si="375"/>
        <v>0</v>
      </c>
      <c r="HG118" s="22">
        <f>((HG115)+(HG116))+(HG117)</f>
        <v>0</v>
      </c>
      <c r="HH118" s="22">
        <f>((HH115)+(HH116))+(HH117)</f>
        <v>0</v>
      </c>
      <c r="HI118" s="22">
        <f t="shared" si="376"/>
        <v>0</v>
      </c>
      <c r="HJ118" s="22">
        <f>((HJ115)+(HJ116))+(HJ117)</f>
        <v>0</v>
      </c>
      <c r="HK118" s="22">
        <f>((HK115)+(HK116))+(HK117)</f>
        <v>0</v>
      </c>
      <c r="HL118" s="22">
        <f t="shared" si="377"/>
        <v>0</v>
      </c>
      <c r="HM118" s="22">
        <f t="shared" si="378"/>
        <v>0</v>
      </c>
      <c r="HN118" s="22">
        <f t="shared" si="378"/>
        <v>0</v>
      </c>
      <c r="HO118" s="22">
        <f t="shared" si="379"/>
        <v>0</v>
      </c>
      <c r="HP118" s="22">
        <f>((HP115)+(HP116))+(HP117)</f>
        <v>0</v>
      </c>
      <c r="HQ118" s="22">
        <f>((HQ115)+(HQ116))+(HQ117)</f>
        <v>0</v>
      </c>
      <c r="HR118" s="22">
        <f t="shared" si="380"/>
        <v>0</v>
      </c>
      <c r="HS118" s="22">
        <f>((HS115)+(HS116))+(HS117)</f>
        <v>0</v>
      </c>
      <c r="HT118" s="22">
        <f>((HT115)+(HT116))+(HT117)</f>
        <v>0</v>
      </c>
      <c r="HU118" s="22">
        <f t="shared" si="381"/>
        <v>0</v>
      </c>
      <c r="HV118" s="22">
        <f>((HV115)+(HV116))+(HV117)</f>
        <v>0</v>
      </c>
      <c r="HW118" s="22">
        <f>((HW115)+(HW116))+(HW117)</f>
        <v>0</v>
      </c>
      <c r="HX118" s="22">
        <f t="shared" si="382"/>
        <v>0</v>
      </c>
      <c r="HY118" s="22">
        <f>((HY115)+(HY116))+(HY117)</f>
        <v>176.37</v>
      </c>
      <c r="HZ118" s="22">
        <f>((HZ115)+(HZ116))+(HZ117)</f>
        <v>0</v>
      </c>
      <c r="IA118" s="22">
        <f t="shared" si="383"/>
        <v>176.37</v>
      </c>
      <c r="IB118" s="22">
        <f t="shared" si="384"/>
        <v>176.37</v>
      </c>
      <c r="IC118" s="22">
        <f t="shared" si="384"/>
        <v>0</v>
      </c>
      <c r="ID118" s="22">
        <f t="shared" si="385"/>
        <v>176.37</v>
      </c>
      <c r="IE118" s="22">
        <f t="shared" si="386"/>
        <v>176.37</v>
      </c>
      <c r="IF118" s="22">
        <f t="shared" si="386"/>
        <v>0</v>
      </c>
      <c r="IG118" s="22">
        <f t="shared" si="387"/>
        <v>176.37</v>
      </c>
      <c r="IH118" s="22">
        <f>((IH115)+(IH116))+(IH117)</f>
        <v>150</v>
      </c>
      <c r="II118" s="22">
        <f>((II115)+(II116))+(II117)</f>
        <v>823.17</v>
      </c>
      <c r="IJ118" s="22">
        <f t="shared" si="388"/>
        <v>-673.17</v>
      </c>
      <c r="IK118" s="22">
        <f>((IK115)+(IK116))+(IK117)</f>
        <v>0</v>
      </c>
      <c r="IL118" s="22">
        <f>((IL115)+(IL116))+(IL117)</f>
        <v>0</v>
      </c>
      <c r="IM118" s="22">
        <f t="shared" si="389"/>
        <v>0</v>
      </c>
      <c r="IN118" s="22">
        <f>((IN115)+(IN116))+(IN117)</f>
        <v>0</v>
      </c>
      <c r="IO118" s="22">
        <f>((IO115)+(IO116))+(IO117)</f>
        <v>0</v>
      </c>
      <c r="IP118" s="22">
        <f t="shared" si="390"/>
        <v>0</v>
      </c>
      <c r="IQ118" s="22">
        <f t="shared" si="391"/>
        <v>0</v>
      </c>
      <c r="IR118" s="22">
        <f t="shared" si="391"/>
        <v>0</v>
      </c>
      <c r="IS118" s="22">
        <f t="shared" si="392"/>
        <v>0</v>
      </c>
      <c r="IT118" s="22">
        <f t="shared" si="393"/>
        <v>326.37</v>
      </c>
      <c r="IU118" s="22">
        <f t="shared" si="393"/>
        <v>823.17</v>
      </c>
      <c r="IV118" s="22">
        <f t="shared" si="394"/>
        <v>-496.79999999999995</v>
      </c>
      <c r="IW118" s="22">
        <f>((IW115)+(IW116))+(IW117)</f>
        <v>260.97000000000003</v>
      </c>
      <c r="IX118" s="22">
        <f>((IX115)+(IX116))+(IX117)</f>
        <v>0</v>
      </c>
      <c r="IY118" s="22">
        <f t="shared" si="395"/>
        <v>260.97000000000003</v>
      </c>
      <c r="IZ118" s="22">
        <f>((IZ115)+(IZ116))+(IZ117)</f>
        <v>0</v>
      </c>
      <c r="JA118" s="22">
        <f>((JA115)+(JA116))+(JA117)</f>
        <v>0</v>
      </c>
      <c r="JB118" s="22">
        <f t="shared" si="396"/>
        <v>0</v>
      </c>
      <c r="JC118" s="22">
        <f>((JC115)+(JC116))+(JC117)</f>
        <v>0</v>
      </c>
      <c r="JD118" s="22">
        <f>((JD115)+(JD116))+(JD117)</f>
        <v>0</v>
      </c>
      <c r="JE118" s="22">
        <f t="shared" si="397"/>
        <v>0</v>
      </c>
      <c r="JF118" s="22">
        <f t="shared" si="398"/>
        <v>260.97000000000003</v>
      </c>
      <c r="JG118" s="22">
        <f t="shared" si="398"/>
        <v>0</v>
      </c>
      <c r="JH118" s="22">
        <f t="shared" si="399"/>
        <v>260.97000000000003</v>
      </c>
      <c r="JI118" s="22">
        <f>((JI115)+(JI116))+(JI117)</f>
        <v>0</v>
      </c>
      <c r="JJ118" s="22">
        <f>((JJ115)+(JJ116))+(JJ117)</f>
        <v>0</v>
      </c>
      <c r="JK118" s="22">
        <f t="shared" si="400"/>
        <v>0</v>
      </c>
      <c r="JL118" s="22">
        <f>((JL115)+(JL116))+(JL117)</f>
        <v>0</v>
      </c>
      <c r="JM118" s="22">
        <f>((JM115)+(JM116))+(JM117)</f>
        <v>0</v>
      </c>
      <c r="JN118" s="22">
        <f t="shared" si="401"/>
        <v>0</v>
      </c>
      <c r="JO118" s="22">
        <f>((JO115)+(JO116))+(JO117)</f>
        <v>2688.35</v>
      </c>
      <c r="JP118" s="22">
        <f>((JP115)+(JP116))+(JP117)</f>
        <v>0</v>
      </c>
      <c r="JQ118" s="22">
        <f t="shared" si="402"/>
        <v>2688.35</v>
      </c>
      <c r="JR118" s="22">
        <f t="shared" si="403"/>
        <v>2688.35</v>
      </c>
      <c r="JS118" s="22">
        <f t="shared" si="403"/>
        <v>0</v>
      </c>
      <c r="JT118" s="22">
        <f t="shared" si="404"/>
        <v>2688.35</v>
      </c>
      <c r="JU118" s="22">
        <f>((JU115)+(JU116))+(JU117)</f>
        <v>262.41000000000003</v>
      </c>
      <c r="JV118" s="22">
        <f>((JV115)+(JV116))+(JV117)</f>
        <v>672</v>
      </c>
      <c r="JW118" s="22">
        <f t="shared" si="405"/>
        <v>-409.59</v>
      </c>
      <c r="JX118" s="22">
        <f>((JX115)+(JX116))+(JX117)</f>
        <v>0</v>
      </c>
      <c r="JY118" s="22">
        <f>((JY115)+(JY116))+(JY117)</f>
        <v>0</v>
      </c>
      <c r="JZ118" s="22">
        <f t="shared" si="406"/>
        <v>0</v>
      </c>
      <c r="KA118" s="22">
        <f t="shared" si="407"/>
        <v>262.41000000000003</v>
      </c>
      <c r="KB118" s="22">
        <f t="shared" si="407"/>
        <v>672</v>
      </c>
      <c r="KC118" s="22">
        <f t="shared" si="408"/>
        <v>-409.59</v>
      </c>
      <c r="KD118" s="22">
        <f>((KD115)+(KD116))+(KD117)</f>
        <v>313.35000000000002</v>
      </c>
      <c r="KE118" s="22">
        <f>((KE115)+(KE116))+(KE117)</f>
        <v>607.83000000000004</v>
      </c>
      <c r="KF118" s="22">
        <f t="shared" si="409"/>
        <v>-294.48</v>
      </c>
      <c r="KG118" s="22">
        <f>((KG115)+(KG116))+(KG117)</f>
        <v>0</v>
      </c>
      <c r="KH118" s="22">
        <f>((KH115)+(KH116))+(KH117)</f>
        <v>0</v>
      </c>
      <c r="KI118" s="22">
        <f t="shared" si="410"/>
        <v>0</v>
      </c>
      <c r="KJ118" s="22">
        <f>((KJ115)+(KJ116))+(KJ117)</f>
        <v>0</v>
      </c>
      <c r="KK118" s="22">
        <f>((KK115)+(KK116))+(KK117)</f>
        <v>0</v>
      </c>
      <c r="KL118" s="22">
        <f t="shared" si="411"/>
        <v>0</v>
      </c>
      <c r="KM118" s="22">
        <f>((KM115)+(KM116))+(KM117)</f>
        <v>0</v>
      </c>
      <c r="KN118" s="22">
        <f>((KN115)+(KN116))+(KN117)</f>
        <v>0</v>
      </c>
      <c r="KO118" s="22">
        <f t="shared" si="412"/>
        <v>0</v>
      </c>
      <c r="KP118" s="22">
        <f>((KP115)+(KP116))+(KP117)</f>
        <v>0</v>
      </c>
      <c r="KQ118" s="22">
        <f>((KQ115)+(KQ116))+(KQ117)</f>
        <v>0</v>
      </c>
      <c r="KR118" s="22">
        <f t="shared" si="413"/>
        <v>0</v>
      </c>
      <c r="KS118" s="22">
        <f t="shared" si="414"/>
        <v>0</v>
      </c>
      <c r="KT118" s="22">
        <f t="shared" si="414"/>
        <v>0</v>
      </c>
      <c r="KU118" s="22">
        <f t="shared" si="415"/>
        <v>0</v>
      </c>
      <c r="KV118" s="22">
        <f t="shared" si="416"/>
        <v>313.35000000000002</v>
      </c>
      <c r="KW118" s="22">
        <f t="shared" si="416"/>
        <v>607.83000000000004</v>
      </c>
      <c r="KX118" s="22">
        <f t="shared" si="417"/>
        <v>-294.48</v>
      </c>
      <c r="KY118" s="22">
        <f>((KY115)+(KY116))+(KY117)</f>
        <v>416.1</v>
      </c>
      <c r="KZ118" s="22">
        <f>((KZ115)+(KZ116))+(KZ117)</f>
        <v>0</v>
      </c>
      <c r="LA118" s="22">
        <f t="shared" si="418"/>
        <v>416.1</v>
      </c>
      <c r="LB118" s="22">
        <f>((LB115)+(LB116))+(LB117)</f>
        <v>0</v>
      </c>
      <c r="LC118" s="22">
        <f>((LC115)+(LC116))+(LC117)</f>
        <v>0</v>
      </c>
      <c r="LD118" s="22">
        <f t="shared" si="419"/>
        <v>0</v>
      </c>
      <c r="LE118" s="22">
        <f t="shared" si="420"/>
        <v>6870.1500000000015</v>
      </c>
      <c r="LF118" s="22">
        <f t="shared" si="420"/>
        <v>2731.83</v>
      </c>
      <c r="LG118" s="22">
        <f t="shared" si="421"/>
        <v>4138.3200000000015</v>
      </c>
    </row>
    <row r="119" spans="1:319" x14ac:dyDescent="0.3">
      <c r="A119" s="27" t="s">
        <v>226</v>
      </c>
      <c r="B119" s="19"/>
      <c r="C119" s="19"/>
      <c r="D119" s="20">
        <f t="shared" si="290"/>
        <v>0</v>
      </c>
      <c r="E119" s="20">
        <f>266.42</f>
        <v>266.42</v>
      </c>
      <c r="F119" s="20">
        <f>402.42</f>
        <v>402.42</v>
      </c>
      <c r="G119" s="20">
        <f t="shared" si="291"/>
        <v>-136</v>
      </c>
      <c r="H119" s="19"/>
      <c r="I119" s="19"/>
      <c r="J119" s="20">
        <f t="shared" si="292"/>
        <v>0</v>
      </c>
      <c r="K119" s="19"/>
      <c r="L119" s="19"/>
      <c r="M119" s="20">
        <f t="shared" si="293"/>
        <v>0</v>
      </c>
      <c r="N119" s="19"/>
      <c r="O119" s="19"/>
      <c r="P119" s="20">
        <f t="shared" si="294"/>
        <v>0</v>
      </c>
      <c r="Q119" s="20">
        <f>63.47</f>
        <v>63.47</v>
      </c>
      <c r="R119" s="20">
        <f>66.64</f>
        <v>66.64</v>
      </c>
      <c r="S119" s="20">
        <f t="shared" si="295"/>
        <v>-3.1700000000000017</v>
      </c>
      <c r="T119" s="19"/>
      <c r="U119" s="19"/>
      <c r="V119" s="20">
        <f t="shared" si="296"/>
        <v>0</v>
      </c>
      <c r="W119" s="19"/>
      <c r="X119" s="19"/>
      <c r="Y119" s="20">
        <f t="shared" si="297"/>
        <v>0</v>
      </c>
      <c r="Z119" s="19"/>
      <c r="AA119" s="19"/>
      <c r="AB119" s="20">
        <f t="shared" si="298"/>
        <v>0</v>
      </c>
      <c r="AC119" s="19"/>
      <c r="AD119" s="19"/>
      <c r="AE119" s="20">
        <f t="shared" si="299"/>
        <v>0</v>
      </c>
      <c r="AF119" s="19"/>
      <c r="AG119" s="19"/>
      <c r="AH119" s="20">
        <f t="shared" si="300"/>
        <v>0</v>
      </c>
      <c r="AI119" s="19"/>
      <c r="AJ119" s="19"/>
      <c r="AK119" s="20">
        <f t="shared" si="301"/>
        <v>0</v>
      </c>
      <c r="AL119" s="20">
        <f t="shared" si="302"/>
        <v>63.47</v>
      </c>
      <c r="AM119" s="20">
        <f t="shared" si="302"/>
        <v>66.64</v>
      </c>
      <c r="AN119" s="20">
        <f t="shared" si="303"/>
        <v>-3.1700000000000017</v>
      </c>
      <c r="AO119" s="19"/>
      <c r="AP119" s="19"/>
      <c r="AQ119" s="20">
        <f t="shared" si="304"/>
        <v>0</v>
      </c>
      <c r="AR119" s="20">
        <f>351.34</f>
        <v>351.34</v>
      </c>
      <c r="AS119" s="20">
        <f>444.32</f>
        <v>444.32</v>
      </c>
      <c r="AT119" s="20">
        <f t="shared" si="305"/>
        <v>-92.980000000000018</v>
      </c>
      <c r="AU119" s="20"/>
      <c r="AV119" s="19"/>
      <c r="AW119" s="20">
        <f t="shared" si="306"/>
        <v>0</v>
      </c>
      <c r="AX119" s="20">
        <f>578.77</f>
        <v>578.77</v>
      </c>
      <c r="AY119" s="20">
        <f>669.27</f>
        <v>669.27</v>
      </c>
      <c r="AZ119" s="20">
        <f t="shared" si="307"/>
        <v>-90.5</v>
      </c>
      <c r="BA119" s="19"/>
      <c r="BB119" s="19"/>
      <c r="BC119" s="20">
        <f t="shared" si="308"/>
        <v>0</v>
      </c>
      <c r="BD119" s="20">
        <f>25.54</f>
        <v>25.54</v>
      </c>
      <c r="BE119" s="20">
        <f>26.82</f>
        <v>26.82</v>
      </c>
      <c r="BF119" s="20">
        <f t="shared" si="309"/>
        <v>-1.2800000000000011</v>
      </c>
      <c r="BG119" s="20">
        <f t="shared" si="310"/>
        <v>25.54</v>
      </c>
      <c r="BH119" s="20">
        <f t="shared" si="310"/>
        <v>26.82</v>
      </c>
      <c r="BI119" s="20">
        <f t="shared" si="311"/>
        <v>-1.2800000000000011</v>
      </c>
      <c r="BJ119" s="19"/>
      <c r="BK119" s="19"/>
      <c r="BL119" s="20">
        <f t="shared" si="312"/>
        <v>0</v>
      </c>
      <c r="BM119" s="20">
        <f>124.89</f>
        <v>124.89</v>
      </c>
      <c r="BN119" s="20">
        <f>130.31</f>
        <v>130.31</v>
      </c>
      <c r="BO119" s="20">
        <f t="shared" si="313"/>
        <v>-5.4200000000000017</v>
      </c>
      <c r="BP119" s="19"/>
      <c r="BQ119" s="19"/>
      <c r="BR119" s="20">
        <f t="shared" si="314"/>
        <v>0</v>
      </c>
      <c r="BS119" s="19"/>
      <c r="BT119" s="19"/>
      <c r="BU119" s="20">
        <f t="shared" si="315"/>
        <v>0</v>
      </c>
      <c r="BV119" s="19"/>
      <c r="BW119" s="19"/>
      <c r="BX119" s="20">
        <f t="shared" si="316"/>
        <v>0</v>
      </c>
      <c r="BY119" s="20">
        <f>71.25</f>
        <v>71.25</v>
      </c>
      <c r="BZ119" s="20">
        <f>74.81</f>
        <v>74.81</v>
      </c>
      <c r="CA119" s="20">
        <f t="shared" si="317"/>
        <v>-3.5600000000000023</v>
      </c>
      <c r="CB119" s="20">
        <f t="shared" si="318"/>
        <v>71.25</v>
      </c>
      <c r="CC119" s="20">
        <f t="shared" si="318"/>
        <v>74.81</v>
      </c>
      <c r="CD119" s="20">
        <f t="shared" si="319"/>
        <v>-3.5600000000000023</v>
      </c>
      <c r="CE119" s="19"/>
      <c r="CF119" s="20">
        <f>60.34</f>
        <v>60.34</v>
      </c>
      <c r="CG119" s="20">
        <f t="shared" si="320"/>
        <v>-60.34</v>
      </c>
      <c r="CH119" s="19"/>
      <c r="CI119" s="19"/>
      <c r="CJ119" s="20">
        <f t="shared" si="321"/>
        <v>0</v>
      </c>
      <c r="CK119" s="19"/>
      <c r="CL119" s="19"/>
      <c r="CM119" s="20">
        <f t="shared" si="322"/>
        <v>0</v>
      </c>
      <c r="CN119" s="20">
        <f t="shared" si="323"/>
        <v>0</v>
      </c>
      <c r="CO119" s="20">
        <f t="shared" si="323"/>
        <v>0</v>
      </c>
      <c r="CP119" s="20">
        <f t="shared" si="324"/>
        <v>0</v>
      </c>
      <c r="CQ119" s="19"/>
      <c r="CR119" s="19"/>
      <c r="CS119" s="20">
        <f t="shared" si="325"/>
        <v>0</v>
      </c>
      <c r="CT119" s="20">
        <f>364.62</f>
        <v>364.62</v>
      </c>
      <c r="CU119" s="20">
        <f>382.85</f>
        <v>382.85</v>
      </c>
      <c r="CV119" s="20">
        <f t="shared" si="326"/>
        <v>-18.230000000000018</v>
      </c>
      <c r="CW119" s="19"/>
      <c r="CX119" s="19"/>
      <c r="CY119" s="20">
        <f t="shared" si="327"/>
        <v>0</v>
      </c>
      <c r="CZ119" s="20">
        <f t="shared" si="328"/>
        <v>364.62</v>
      </c>
      <c r="DA119" s="20">
        <f t="shared" si="328"/>
        <v>382.85</v>
      </c>
      <c r="DB119" s="20">
        <f t="shared" si="329"/>
        <v>-18.230000000000018</v>
      </c>
      <c r="DC119" s="20">
        <f t="shared" si="330"/>
        <v>1516.4099999999999</v>
      </c>
      <c r="DD119" s="20">
        <f t="shared" si="330"/>
        <v>1788.7199999999998</v>
      </c>
      <c r="DE119" s="20">
        <f t="shared" si="331"/>
        <v>-272.30999999999995</v>
      </c>
      <c r="DF119" s="19"/>
      <c r="DG119" s="19"/>
      <c r="DH119" s="20">
        <f t="shared" si="332"/>
        <v>0</v>
      </c>
      <c r="DI119" s="20">
        <f>71.82</f>
        <v>71.819999999999993</v>
      </c>
      <c r="DJ119" s="20">
        <f>150.82</f>
        <v>150.82</v>
      </c>
      <c r="DK119" s="20">
        <f t="shared" si="333"/>
        <v>-79</v>
      </c>
      <c r="DL119" s="20">
        <f t="shared" si="334"/>
        <v>71.819999999999993</v>
      </c>
      <c r="DM119" s="20">
        <f t="shared" si="334"/>
        <v>150.82</v>
      </c>
      <c r="DN119" s="20">
        <f t="shared" si="335"/>
        <v>-79</v>
      </c>
      <c r="DO119" s="19"/>
      <c r="DP119" s="19"/>
      <c r="DQ119" s="20">
        <f t="shared" si="336"/>
        <v>0</v>
      </c>
      <c r="DR119" s="19"/>
      <c r="DS119" s="19"/>
      <c r="DT119" s="20">
        <f t="shared" si="337"/>
        <v>0</v>
      </c>
      <c r="DU119" s="20">
        <f t="shared" si="338"/>
        <v>0</v>
      </c>
      <c r="DV119" s="20">
        <f t="shared" si="338"/>
        <v>0</v>
      </c>
      <c r="DW119" s="20">
        <f t="shared" si="339"/>
        <v>0</v>
      </c>
      <c r="DX119" s="20">
        <f t="shared" si="340"/>
        <v>1918.1199999999997</v>
      </c>
      <c r="DY119" s="20">
        <f t="shared" si="340"/>
        <v>2408.6</v>
      </c>
      <c r="DZ119" s="20">
        <f t="shared" si="341"/>
        <v>-490.48000000000025</v>
      </c>
      <c r="EA119" s="19"/>
      <c r="EB119" s="19"/>
      <c r="EC119" s="20">
        <f t="shared" si="342"/>
        <v>0</v>
      </c>
      <c r="ED119" s="19"/>
      <c r="EE119" s="19"/>
      <c r="EF119" s="20">
        <f t="shared" si="343"/>
        <v>0</v>
      </c>
      <c r="EG119" s="20">
        <f>62.67</f>
        <v>62.67</v>
      </c>
      <c r="EH119" s="20">
        <f>203</f>
        <v>203</v>
      </c>
      <c r="EI119" s="20">
        <f t="shared" si="344"/>
        <v>-140.32999999999998</v>
      </c>
      <c r="EJ119" s="19"/>
      <c r="EK119" s="19"/>
      <c r="EL119" s="20">
        <f t="shared" si="345"/>
        <v>0</v>
      </c>
      <c r="EM119" s="20">
        <f t="shared" si="346"/>
        <v>62.67</v>
      </c>
      <c r="EN119" s="20">
        <f t="shared" si="346"/>
        <v>203</v>
      </c>
      <c r="EO119" s="20">
        <f t="shared" si="347"/>
        <v>-140.32999999999998</v>
      </c>
      <c r="EP119" s="20">
        <f>235.57</f>
        <v>235.57</v>
      </c>
      <c r="EQ119" s="20">
        <f>370.51</f>
        <v>370.51</v>
      </c>
      <c r="ER119" s="20">
        <f t="shared" si="348"/>
        <v>-134.94</v>
      </c>
      <c r="ES119" s="19"/>
      <c r="ET119" s="19"/>
      <c r="EU119" s="20">
        <f t="shared" si="349"/>
        <v>0</v>
      </c>
      <c r="EV119" s="19"/>
      <c r="EW119" s="20">
        <f>60</f>
        <v>60</v>
      </c>
      <c r="EX119" s="20">
        <f t="shared" si="350"/>
        <v>-60</v>
      </c>
      <c r="EY119" s="19"/>
      <c r="EZ119" s="19"/>
      <c r="FA119" s="20">
        <f t="shared" si="351"/>
        <v>0</v>
      </c>
      <c r="FB119" s="20">
        <f t="shared" si="352"/>
        <v>0</v>
      </c>
      <c r="FC119" s="20">
        <f t="shared" si="352"/>
        <v>60</v>
      </c>
      <c r="FD119" s="20">
        <f t="shared" si="353"/>
        <v>-60</v>
      </c>
      <c r="FE119" s="19"/>
      <c r="FF119" s="19"/>
      <c r="FG119" s="20">
        <f t="shared" si="354"/>
        <v>0</v>
      </c>
      <c r="FH119" s="20">
        <f>76.12</f>
        <v>76.12</v>
      </c>
      <c r="FI119" s="20">
        <f>141.73</f>
        <v>141.72999999999999</v>
      </c>
      <c r="FJ119" s="20">
        <f t="shared" si="355"/>
        <v>-65.609999999999985</v>
      </c>
      <c r="FK119" s="19"/>
      <c r="FL119" s="19"/>
      <c r="FM119" s="20">
        <f t="shared" si="356"/>
        <v>0</v>
      </c>
      <c r="FN119" s="20">
        <f t="shared" si="357"/>
        <v>76.12</v>
      </c>
      <c r="FO119" s="20">
        <f t="shared" si="357"/>
        <v>141.72999999999999</v>
      </c>
      <c r="FP119" s="20">
        <f t="shared" si="358"/>
        <v>-65.609999999999985</v>
      </c>
      <c r="FQ119" s="19"/>
      <c r="FR119" s="19"/>
      <c r="FS119" s="20">
        <f t="shared" si="359"/>
        <v>0</v>
      </c>
      <c r="FT119" s="20">
        <f>67.76</f>
        <v>67.760000000000005</v>
      </c>
      <c r="FU119" s="20">
        <f>74.65</f>
        <v>74.650000000000006</v>
      </c>
      <c r="FV119" s="20">
        <f t="shared" si="360"/>
        <v>-6.8900000000000006</v>
      </c>
      <c r="FW119" s="19"/>
      <c r="FX119" s="19"/>
      <c r="FY119" s="20">
        <f t="shared" si="361"/>
        <v>0</v>
      </c>
      <c r="FZ119" s="20">
        <f t="shared" si="362"/>
        <v>67.760000000000005</v>
      </c>
      <c r="GA119" s="20">
        <f t="shared" si="362"/>
        <v>74.650000000000006</v>
      </c>
      <c r="GB119" s="20">
        <f t="shared" si="363"/>
        <v>-6.8900000000000006</v>
      </c>
      <c r="GC119" s="19"/>
      <c r="GD119" s="19"/>
      <c r="GE119" s="20">
        <f t="shared" si="364"/>
        <v>0</v>
      </c>
      <c r="GF119" s="19"/>
      <c r="GG119" s="19"/>
      <c r="GH119" s="20">
        <f t="shared" si="365"/>
        <v>0</v>
      </c>
      <c r="GI119" s="20"/>
      <c r="GJ119" s="20">
        <f>60</f>
        <v>60</v>
      </c>
      <c r="GK119" s="20">
        <f t="shared" si="366"/>
        <v>-60</v>
      </c>
      <c r="GL119" s="19"/>
      <c r="GM119" s="19"/>
      <c r="GN119" s="20">
        <f t="shared" si="367"/>
        <v>0</v>
      </c>
      <c r="GO119" s="20">
        <f t="shared" si="368"/>
        <v>0</v>
      </c>
      <c r="GP119" s="20">
        <f t="shared" si="368"/>
        <v>60</v>
      </c>
      <c r="GQ119" s="20">
        <f t="shared" si="369"/>
        <v>-60</v>
      </c>
      <c r="GR119" s="20"/>
      <c r="GS119" s="20">
        <f>18</f>
        <v>18</v>
      </c>
      <c r="GT119" s="20">
        <f t="shared" si="370"/>
        <v>-18</v>
      </c>
      <c r="GU119" s="20"/>
      <c r="GV119" s="19"/>
      <c r="GW119" s="20">
        <f t="shared" si="371"/>
        <v>0</v>
      </c>
      <c r="GX119" s="20">
        <f t="shared" si="372"/>
        <v>442.12</v>
      </c>
      <c r="GY119" s="20">
        <f t="shared" si="372"/>
        <v>927.89</v>
      </c>
      <c r="GZ119" s="20">
        <f t="shared" si="373"/>
        <v>-485.77</v>
      </c>
      <c r="HA119" s="19"/>
      <c r="HB119" s="19"/>
      <c r="HC119" s="20">
        <f t="shared" si="374"/>
        <v>0</v>
      </c>
      <c r="HD119" s="19"/>
      <c r="HE119" s="19"/>
      <c r="HF119" s="20">
        <f t="shared" si="375"/>
        <v>0</v>
      </c>
      <c r="HG119" s="20">
        <f>62.15</f>
        <v>62.15</v>
      </c>
      <c r="HH119" s="20">
        <f>72</f>
        <v>72</v>
      </c>
      <c r="HI119" s="20">
        <f t="shared" si="376"/>
        <v>-9.8500000000000014</v>
      </c>
      <c r="HJ119" s="19"/>
      <c r="HK119" s="19"/>
      <c r="HL119" s="20">
        <f t="shared" si="377"/>
        <v>0</v>
      </c>
      <c r="HM119" s="20">
        <f t="shared" si="378"/>
        <v>62.15</v>
      </c>
      <c r="HN119" s="20">
        <f t="shared" si="378"/>
        <v>72</v>
      </c>
      <c r="HO119" s="20">
        <f t="shared" si="379"/>
        <v>-9.8500000000000014</v>
      </c>
      <c r="HP119" s="19"/>
      <c r="HQ119" s="19"/>
      <c r="HR119" s="20">
        <f t="shared" si="380"/>
        <v>0</v>
      </c>
      <c r="HS119" s="19"/>
      <c r="HT119" s="19"/>
      <c r="HU119" s="20">
        <f t="shared" si="381"/>
        <v>0</v>
      </c>
      <c r="HV119" s="20">
        <f>51.24</f>
        <v>51.24</v>
      </c>
      <c r="HW119" s="20">
        <f>51.8</f>
        <v>51.8</v>
      </c>
      <c r="HX119" s="20">
        <f t="shared" si="382"/>
        <v>-0.55999999999999517</v>
      </c>
      <c r="HY119" s="19"/>
      <c r="HZ119" s="19"/>
      <c r="IA119" s="20">
        <f t="shared" si="383"/>
        <v>0</v>
      </c>
      <c r="IB119" s="20">
        <f t="shared" si="384"/>
        <v>51.24</v>
      </c>
      <c r="IC119" s="20">
        <f t="shared" si="384"/>
        <v>51.8</v>
      </c>
      <c r="ID119" s="20">
        <f t="shared" si="385"/>
        <v>-0.55999999999999517</v>
      </c>
      <c r="IE119" s="20">
        <f t="shared" si="386"/>
        <v>113.39</v>
      </c>
      <c r="IF119" s="20">
        <f t="shared" si="386"/>
        <v>123.8</v>
      </c>
      <c r="IG119" s="20">
        <f t="shared" si="387"/>
        <v>-10.409999999999997</v>
      </c>
      <c r="IH119" s="20">
        <f>57.21</f>
        <v>57.21</v>
      </c>
      <c r="II119" s="20">
        <f>362.5</f>
        <v>362.5</v>
      </c>
      <c r="IJ119" s="20">
        <f t="shared" si="388"/>
        <v>-305.29000000000002</v>
      </c>
      <c r="IK119" s="20"/>
      <c r="IL119" s="19"/>
      <c r="IM119" s="20">
        <f t="shared" si="389"/>
        <v>0</v>
      </c>
      <c r="IN119" s="19"/>
      <c r="IO119" s="19"/>
      <c r="IP119" s="20">
        <f t="shared" si="390"/>
        <v>0</v>
      </c>
      <c r="IQ119" s="20">
        <f t="shared" si="391"/>
        <v>0</v>
      </c>
      <c r="IR119" s="20">
        <f t="shared" si="391"/>
        <v>0</v>
      </c>
      <c r="IS119" s="20">
        <f t="shared" si="392"/>
        <v>0</v>
      </c>
      <c r="IT119" s="20">
        <f t="shared" si="393"/>
        <v>170.6</v>
      </c>
      <c r="IU119" s="20">
        <f t="shared" si="393"/>
        <v>486.3</v>
      </c>
      <c r="IV119" s="20">
        <f t="shared" si="394"/>
        <v>-315.70000000000005</v>
      </c>
      <c r="IW119" s="20">
        <f>97.92</f>
        <v>97.92</v>
      </c>
      <c r="IX119" s="20">
        <f>105.78</f>
        <v>105.78</v>
      </c>
      <c r="IY119" s="20">
        <f t="shared" si="395"/>
        <v>-7.8599999999999994</v>
      </c>
      <c r="IZ119" s="20"/>
      <c r="JA119" s="19"/>
      <c r="JB119" s="20">
        <f t="shared" si="396"/>
        <v>0</v>
      </c>
      <c r="JC119" s="19"/>
      <c r="JD119" s="19"/>
      <c r="JE119" s="20">
        <f t="shared" si="397"/>
        <v>0</v>
      </c>
      <c r="JF119" s="20">
        <f t="shared" si="398"/>
        <v>97.92</v>
      </c>
      <c r="JG119" s="20">
        <f t="shared" si="398"/>
        <v>105.78</v>
      </c>
      <c r="JH119" s="20">
        <f t="shared" si="399"/>
        <v>-7.8599999999999994</v>
      </c>
      <c r="JI119" s="19"/>
      <c r="JJ119" s="19"/>
      <c r="JK119" s="20">
        <f t="shared" si="400"/>
        <v>0</v>
      </c>
      <c r="JL119" s="20">
        <f>1405.91</f>
        <v>1405.91</v>
      </c>
      <c r="JM119" s="20">
        <f>1819.82</f>
        <v>1819.82</v>
      </c>
      <c r="JN119" s="20">
        <f t="shared" si="401"/>
        <v>-413.90999999999985</v>
      </c>
      <c r="JO119" s="19"/>
      <c r="JP119" s="19"/>
      <c r="JQ119" s="20">
        <f t="shared" si="402"/>
        <v>0</v>
      </c>
      <c r="JR119" s="20">
        <f t="shared" si="403"/>
        <v>1405.91</v>
      </c>
      <c r="JS119" s="20">
        <f t="shared" si="403"/>
        <v>1819.82</v>
      </c>
      <c r="JT119" s="20">
        <f t="shared" si="404"/>
        <v>-413.90999999999985</v>
      </c>
      <c r="JU119" s="20">
        <f>294.65</f>
        <v>294.64999999999998</v>
      </c>
      <c r="JV119" s="20">
        <f>308.52</f>
        <v>308.52</v>
      </c>
      <c r="JW119" s="20">
        <f t="shared" si="405"/>
        <v>-13.870000000000005</v>
      </c>
      <c r="JX119" s="19"/>
      <c r="JY119" s="19"/>
      <c r="JZ119" s="20">
        <f t="shared" si="406"/>
        <v>0</v>
      </c>
      <c r="KA119" s="20">
        <f t="shared" si="407"/>
        <v>294.64999999999998</v>
      </c>
      <c r="KB119" s="20">
        <f t="shared" si="407"/>
        <v>308.52</v>
      </c>
      <c r="KC119" s="20">
        <f t="shared" si="408"/>
        <v>-13.870000000000005</v>
      </c>
      <c r="KD119" s="20">
        <f>248.77</f>
        <v>248.77</v>
      </c>
      <c r="KE119" s="20">
        <f>275.01</f>
        <v>275.01</v>
      </c>
      <c r="KF119" s="20">
        <f t="shared" si="409"/>
        <v>-26.239999999999981</v>
      </c>
      <c r="KG119" s="19"/>
      <c r="KH119" s="19"/>
      <c r="KI119" s="20">
        <f t="shared" si="410"/>
        <v>0</v>
      </c>
      <c r="KJ119" s="20"/>
      <c r="KK119" s="19"/>
      <c r="KL119" s="20">
        <f t="shared" si="411"/>
        <v>0</v>
      </c>
      <c r="KM119" s="19"/>
      <c r="KN119" s="19"/>
      <c r="KO119" s="20">
        <f t="shared" si="412"/>
        <v>0</v>
      </c>
      <c r="KP119" s="19"/>
      <c r="KQ119" s="19"/>
      <c r="KR119" s="20">
        <f t="shared" si="413"/>
        <v>0</v>
      </c>
      <c r="KS119" s="20">
        <f t="shared" si="414"/>
        <v>0</v>
      </c>
      <c r="KT119" s="20">
        <f t="shared" si="414"/>
        <v>0</v>
      </c>
      <c r="KU119" s="20">
        <f t="shared" si="415"/>
        <v>0</v>
      </c>
      <c r="KV119" s="20">
        <f t="shared" si="416"/>
        <v>248.77</v>
      </c>
      <c r="KW119" s="20">
        <f t="shared" si="416"/>
        <v>275.01</v>
      </c>
      <c r="KX119" s="20">
        <f t="shared" si="417"/>
        <v>-26.239999999999981</v>
      </c>
      <c r="KY119" s="20">
        <f>179.89</f>
        <v>179.89</v>
      </c>
      <c r="KZ119" s="19"/>
      <c r="LA119" s="20">
        <f t="shared" si="418"/>
        <v>179.89</v>
      </c>
      <c r="LB119" s="20"/>
      <c r="LC119" s="19"/>
      <c r="LD119" s="20">
        <f t="shared" si="419"/>
        <v>0</v>
      </c>
      <c r="LE119" s="20">
        <f t="shared" si="420"/>
        <v>4757.9800000000005</v>
      </c>
      <c r="LF119" s="20">
        <f t="shared" si="420"/>
        <v>6331.92</v>
      </c>
      <c r="LG119" s="20">
        <f t="shared" si="421"/>
        <v>-1573.9399999999996</v>
      </c>
    </row>
    <row r="120" spans="1:319" x14ac:dyDescent="0.3">
      <c r="A120" s="27" t="s">
        <v>227</v>
      </c>
      <c r="B120" s="19"/>
      <c r="C120" s="19"/>
      <c r="D120" s="20">
        <f t="shared" si="290"/>
        <v>0</v>
      </c>
      <c r="E120" s="19"/>
      <c r="F120" s="19"/>
      <c r="G120" s="20">
        <f t="shared" si="291"/>
        <v>0</v>
      </c>
      <c r="H120" s="19"/>
      <c r="I120" s="19"/>
      <c r="J120" s="20">
        <f t="shared" si="292"/>
        <v>0</v>
      </c>
      <c r="K120" s="19"/>
      <c r="L120" s="19"/>
      <c r="M120" s="20">
        <f t="shared" si="293"/>
        <v>0</v>
      </c>
      <c r="N120" s="19"/>
      <c r="O120" s="19"/>
      <c r="P120" s="20">
        <f t="shared" si="294"/>
        <v>0</v>
      </c>
      <c r="Q120" s="19"/>
      <c r="R120" s="19"/>
      <c r="S120" s="20">
        <f t="shared" si="295"/>
        <v>0</v>
      </c>
      <c r="T120" s="19"/>
      <c r="U120" s="19"/>
      <c r="V120" s="20">
        <f t="shared" si="296"/>
        <v>0</v>
      </c>
      <c r="W120" s="19"/>
      <c r="X120" s="19"/>
      <c r="Y120" s="20">
        <f t="shared" si="297"/>
        <v>0</v>
      </c>
      <c r="Z120" s="19"/>
      <c r="AA120" s="19"/>
      <c r="AB120" s="20">
        <f t="shared" si="298"/>
        <v>0</v>
      </c>
      <c r="AC120" s="19"/>
      <c r="AD120" s="19"/>
      <c r="AE120" s="20">
        <f t="shared" si="299"/>
        <v>0</v>
      </c>
      <c r="AF120" s="19"/>
      <c r="AG120" s="19"/>
      <c r="AH120" s="20">
        <f t="shared" si="300"/>
        <v>0</v>
      </c>
      <c r="AI120" s="19"/>
      <c r="AJ120" s="19"/>
      <c r="AK120" s="20">
        <f t="shared" si="301"/>
        <v>0</v>
      </c>
      <c r="AL120" s="20">
        <f t="shared" si="302"/>
        <v>0</v>
      </c>
      <c r="AM120" s="20">
        <f t="shared" si="302"/>
        <v>0</v>
      </c>
      <c r="AN120" s="20">
        <f t="shared" si="303"/>
        <v>0</v>
      </c>
      <c r="AO120" s="19"/>
      <c r="AP120" s="19"/>
      <c r="AQ120" s="20">
        <f t="shared" si="304"/>
        <v>0</v>
      </c>
      <c r="AR120" s="19"/>
      <c r="AS120" s="19"/>
      <c r="AT120" s="20">
        <f t="shared" si="305"/>
        <v>0</v>
      </c>
      <c r="AU120" s="19"/>
      <c r="AV120" s="19"/>
      <c r="AW120" s="20">
        <f t="shared" si="306"/>
        <v>0</v>
      </c>
      <c r="AX120" s="19"/>
      <c r="AY120" s="19"/>
      <c r="AZ120" s="20">
        <f t="shared" si="307"/>
        <v>0</v>
      </c>
      <c r="BA120" s="19"/>
      <c r="BB120" s="19"/>
      <c r="BC120" s="20">
        <f t="shared" si="308"/>
        <v>0</v>
      </c>
      <c r="BD120" s="19"/>
      <c r="BE120" s="19"/>
      <c r="BF120" s="20">
        <f t="shared" si="309"/>
        <v>0</v>
      </c>
      <c r="BG120" s="20">
        <f t="shared" si="310"/>
        <v>0</v>
      </c>
      <c r="BH120" s="20">
        <f t="shared" si="310"/>
        <v>0</v>
      </c>
      <c r="BI120" s="20">
        <f t="shared" si="311"/>
        <v>0</v>
      </c>
      <c r="BJ120" s="19"/>
      <c r="BK120" s="19"/>
      <c r="BL120" s="20">
        <f t="shared" si="312"/>
        <v>0</v>
      </c>
      <c r="BM120" s="19"/>
      <c r="BN120" s="19"/>
      <c r="BO120" s="20">
        <f t="shared" si="313"/>
        <v>0</v>
      </c>
      <c r="BP120" s="19"/>
      <c r="BQ120" s="19"/>
      <c r="BR120" s="20">
        <f t="shared" si="314"/>
        <v>0</v>
      </c>
      <c r="BS120" s="19"/>
      <c r="BT120" s="19"/>
      <c r="BU120" s="20">
        <f t="shared" si="315"/>
        <v>0</v>
      </c>
      <c r="BV120" s="19"/>
      <c r="BW120" s="19"/>
      <c r="BX120" s="20">
        <f t="shared" si="316"/>
        <v>0</v>
      </c>
      <c r="BY120" s="19"/>
      <c r="BZ120" s="19"/>
      <c r="CA120" s="20">
        <f t="shared" si="317"/>
        <v>0</v>
      </c>
      <c r="CB120" s="20">
        <f t="shared" si="318"/>
        <v>0</v>
      </c>
      <c r="CC120" s="20">
        <f t="shared" si="318"/>
        <v>0</v>
      </c>
      <c r="CD120" s="20">
        <f t="shared" si="319"/>
        <v>0</v>
      </c>
      <c r="CE120" s="19"/>
      <c r="CF120" s="19"/>
      <c r="CG120" s="20">
        <f t="shared" si="320"/>
        <v>0</v>
      </c>
      <c r="CH120" s="19"/>
      <c r="CI120" s="19"/>
      <c r="CJ120" s="20">
        <f t="shared" si="321"/>
        <v>0</v>
      </c>
      <c r="CK120" s="19"/>
      <c r="CL120" s="19"/>
      <c r="CM120" s="20">
        <f t="shared" si="322"/>
        <v>0</v>
      </c>
      <c r="CN120" s="20">
        <f t="shared" si="323"/>
        <v>0</v>
      </c>
      <c r="CO120" s="20">
        <f t="shared" si="323"/>
        <v>0</v>
      </c>
      <c r="CP120" s="20">
        <f t="shared" si="324"/>
        <v>0</v>
      </c>
      <c r="CQ120" s="19"/>
      <c r="CR120" s="19"/>
      <c r="CS120" s="20">
        <f t="shared" si="325"/>
        <v>0</v>
      </c>
      <c r="CT120" s="19"/>
      <c r="CU120" s="19"/>
      <c r="CV120" s="20">
        <f t="shared" si="326"/>
        <v>0</v>
      </c>
      <c r="CW120" s="19"/>
      <c r="CX120" s="19"/>
      <c r="CY120" s="20">
        <f t="shared" si="327"/>
        <v>0</v>
      </c>
      <c r="CZ120" s="20">
        <f t="shared" si="328"/>
        <v>0</v>
      </c>
      <c r="DA120" s="20">
        <f t="shared" si="328"/>
        <v>0</v>
      </c>
      <c r="DB120" s="20">
        <f t="shared" si="329"/>
        <v>0</v>
      </c>
      <c r="DC120" s="20">
        <f t="shared" si="330"/>
        <v>0</v>
      </c>
      <c r="DD120" s="20">
        <f t="shared" si="330"/>
        <v>0</v>
      </c>
      <c r="DE120" s="20">
        <f t="shared" si="331"/>
        <v>0</v>
      </c>
      <c r="DF120" s="19"/>
      <c r="DG120" s="19"/>
      <c r="DH120" s="20">
        <f t="shared" si="332"/>
        <v>0</v>
      </c>
      <c r="DI120" s="19"/>
      <c r="DJ120" s="19"/>
      <c r="DK120" s="20">
        <f t="shared" si="333"/>
        <v>0</v>
      </c>
      <c r="DL120" s="20">
        <f t="shared" si="334"/>
        <v>0</v>
      </c>
      <c r="DM120" s="20">
        <f t="shared" si="334"/>
        <v>0</v>
      </c>
      <c r="DN120" s="20">
        <f t="shared" si="335"/>
        <v>0</v>
      </c>
      <c r="DO120" s="19"/>
      <c r="DP120" s="19"/>
      <c r="DQ120" s="20">
        <f t="shared" si="336"/>
        <v>0</v>
      </c>
      <c r="DR120" s="19"/>
      <c r="DS120" s="19"/>
      <c r="DT120" s="20">
        <f t="shared" si="337"/>
        <v>0</v>
      </c>
      <c r="DU120" s="20">
        <f t="shared" si="338"/>
        <v>0</v>
      </c>
      <c r="DV120" s="20">
        <f t="shared" si="338"/>
        <v>0</v>
      </c>
      <c r="DW120" s="20">
        <f t="shared" si="339"/>
        <v>0</v>
      </c>
      <c r="DX120" s="20">
        <f t="shared" si="340"/>
        <v>0</v>
      </c>
      <c r="DY120" s="20">
        <f t="shared" si="340"/>
        <v>0</v>
      </c>
      <c r="DZ120" s="20">
        <f t="shared" si="341"/>
        <v>0</v>
      </c>
      <c r="EA120" s="19"/>
      <c r="EB120" s="19"/>
      <c r="EC120" s="20">
        <f t="shared" si="342"/>
        <v>0</v>
      </c>
      <c r="ED120" s="19"/>
      <c r="EE120" s="19"/>
      <c r="EF120" s="20">
        <f t="shared" si="343"/>
        <v>0</v>
      </c>
      <c r="EG120" s="19"/>
      <c r="EH120" s="19"/>
      <c r="EI120" s="20">
        <f t="shared" si="344"/>
        <v>0</v>
      </c>
      <c r="EJ120" s="19"/>
      <c r="EK120" s="19"/>
      <c r="EL120" s="20">
        <f t="shared" si="345"/>
        <v>0</v>
      </c>
      <c r="EM120" s="20">
        <f t="shared" si="346"/>
        <v>0</v>
      </c>
      <c r="EN120" s="20">
        <f t="shared" si="346"/>
        <v>0</v>
      </c>
      <c r="EO120" s="20">
        <f t="shared" si="347"/>
        <v>0</v>
      </c>
      <c r="EP120" s="19"/>
      <c r="EQ120" s="19"/>
      <c r="ER120" s="20">
        <f t="shared" si="348"/>
        <v>0</v>
      </c>
      <c r="ES120" s="19"/>
      <c r="ET120" s="19"/>
      <c r="EU120" s="20">
        <f t="shared" si="349"/>
        <v>0</v>
      </c>
      <c r="EV120" s="19"/>
      <c r="EW120" s="19"/>
      <c r="EX120" s="20">
        <f t="shared" si="350"/>
        <v>0</v>
      </c>
      <c r="EY120" s="19"/>
      <c r="EZ120" s="19"/>
      <c r="FA120" s="20">
        <f t="shared" si="351"/>
        <v>0</v>
      </c>
      <c r="FB120" s="20">
        <f t="shared" si="352"/>
        <v>0</v>
      </c>
      <c r="FC120" s="20">
        <f t="shared" si="352"/>
        <v>0</v>
      </c>
      <c r="FD120" s="20">
        <f t="shared" si="353"/>
        <v>0</v>
      </c>
      <c r="FE120" s="19"/>
      <c r="FF120" s="19"/>
      <c r="FG120" s="20">
        <f t="shared" si="354"/>
        <v>0</v>
      </c>
      <c r="FH120" s="19"/>
      <c r="FI120" s="19"/>
      <c r="FJ120" s="20">
        <f t="shared" si="355"/>
        <v>0</v>
      </c>
      <c r="FK120" s="19"/>
      <c r="FL120" s="19"/>
      <c r="FM120" s="20">
        <f t="shared" si="356"/>
        <v>0</v>
      </c>
      <c r="FN120" s="20">
        <f t="shared" si="357"/>
        <v>0</v>
      </c>
      <c r="FO120" s="20">
        <f t="shared" si="357"/>
        <v>0</v>
      </c>
      <c r="FP120" s="20">
        <f t="shared" si="358"/>
        <v>0</v>
      </c>
      <c r="FQ120" s="19"/>
      <c r="FR120" s="19"/>
      <c r="FS120" s="20">
        <f t="shared" si="359"/>
        <v>0</v>
      </c>
      <c r="FT120" s="19"/>
      <c r="FU120" s="19"/>
      <c r="FV120" s="20">
        <f t="shared" si="360"/>
        <v>0</v>
      </c>
      <c r="FW120" s="19"/>
      <c r="FX120" s="19"/>
      <c r="FY120" s="20">
        <f t="shared" si="361"/>
        <v>0</v>
      </c>
      <c r="FZ120" s="20">
        <f t="shared" si="362"/>
        <v>0</v>
      </c>
      <c r="GA120" s="20">
        <f t="shared" si="362"/>
        <v>0</v>
      </c>
      <c r="GB120" s="20">
        <f t="shared" si="363"/>
        <v>0</v>
      </c>
      <c r="GC120" s="19"/>
      <c r="GD120" s="19"/>
      <c r="GE120" s="20">
        <f t="shared" si="364"/>
        <v>0</v>
      </c>
      <c r="GF120" s="19"/>
      <c r="GG120" s="19"/>
      <c r="GH120" s="20">
        <f t="shared" si="365"/>
        <v>0</v>
      </c>
      <c r="GI120" s="19"/>
      <c r="GJ120" s="19"/>
      <c r="GK120" s="20">
        <f t="shared" si="366"/>
        <v>0</v>
      </c>
      <c r="GL120" s="19"/>
      <c r="GM120" s="19"/>
      <c r="GN120" s="20">
        <f t="shared" si="367"/>
        <v>0</v>
      </c>
      <c r="GO120" s="20">
        <f t="shared" si="368"/>
        <v>0</v>
      </c>
      <c r="GP120" s="20">
        <f t="shared" si="368"/>
        <v>0</v>
      </c>
      <c r="GQ120" s="20">
        <f t="shared" si="369"/>
        <v>0</v>
      </c>
      <c r="GR120" s="19"/>
      <c r="GS120" s="19"/>
      <c r="GT120" s="20">
        <f t="shared" si="370"/>
        <v>0</v>
      </c>
      <c r="GU120" s="19"/>
      <c r="GV120" s="19"/>
      <c r="GW120" s="20">
        <f t="shared" si="371"/>
        <v>0</v>
      </c>
      <c r="GX120" s="20">
        <f t="shared" si="372"/>
        <v>0</v>
      </c>
      <c r="GY120" s="20">
        <f t="shared" si="372"/>
        <v>0</v>
      </c>
      <c r="GZ120" s="20">
        <f t="shared" si="373"/>
        <v>0</v>
      </c>
      <c r="HA120" s="19"/>
      <c r="HB120" s="19"/>
      <c r="HC120" s="20">
        <f t="shared" si="374"/>
        <v>0</v>
      </c>
      <c r="HD120" s="19"/>
      <c r="HE120" s="19"/>
      <c r="HF120" s="20">
        <f t="shared" si="375"/>
        <v>0</v>
      </c>
      <c r="HG120" s="19"/>
      <c r="HH120" s="20">
        <f>0</f>
        <v>0</v>
      </c>
      <c r="HI120" s="20">
        <f t="shared" si="376"/>
        <v>0</v>
      </c>
      <c r="HJ120" s="19"/>
      <c r="HK120" s="19"/>
      <c r="HL120" s="20">
        <f t="shared" si="377"/>
        <v>0</v>
      </c>
      <c r="HM120" s="20">
        <f t="shared" si="378"/>
        <v>0</v>
      </c>
      <c r="HN120" s="20">
        <f t="shared" si="378"/>
        <v>0</v>
      </c>
      <c r="HO120" s="20">
        <f t="shared" si="379"/>
        <v>0</v>
      </c>
      <c r="HP120" s="19"/>
      <c r="HQ120" s="19"/>
      <c r="HR120" s="20">
        <f t="shared" si="380"/>
        <v>0</v>
      </c>
      <c r="HS120" s="19"/>
      <c r="HT120" s="19"/>
      <c r="HU120" s="20">
        <f t="shared" si="381"/>
        <v>0</v>
      </c>
      <c r="HV120" s="19"/>
      <c r="HW120" s="20">
        <f>0</f>
        <v>0</v>
      </c>
      <c r="HX120" s="20">
        <f t="shared" si="382"/>
        <v>0</v>
      </c>
      <c r="HY120" s="19"/>
      <c r="HZ120" s="19"/>
      <c r="IA120" s="20">
        <f t="shared" si="383"/>
        <v>0</v>
      </c>
      <c r="IB120" s="20">
        <f t="shared" si="384"/>
        <v>0</v>
      </c>
      <c r="IC120" s="20">
        <f t="shared" si="384"/>
        <v>0</v>
      </c>
      <c r="ID120" s="20">
        <f t="shared" si="385"/>
        <v>0</v>
      </c>
      <c r="IE120" s="20">
        <f t="shared" si="386"/>
        <v>0</v>
      </c>
      <c r="IF120" s="20">
        <f t="shared" si="386"/>
        <v>0</v>
      </c>
      <c r="IG120" s="20">
        <f t="shared" si="387"/>
        <v>0</v>
      </c>
      <c r="IH120" s="19"/>
      <c r="II120" s="19"/>
      <c r="IJ120" s="20">
        <f t="shared" si="388"/>
        <v>0</v>
      </c>
      <c r="IK120" s="19"/>
      <c r="IL120" s="19"/>
      <c r="IM120" s="20">
        <f t="shared" si="389"/>
        <v>0</v>
      </c>
      <c r="IN120" s="19"/>
      <c r="IO120" s="19"/>
      <c r="IP120" s="20">
        <f t="shared" si="390"/>
        <v>0</v>
      </c>
      <c r="IQ120" s="20">
        <f t="shared" si="391"/>
        <v>0</v>
      </c>
      <c r="IR120" s="20">
        <f t="shared" si="391"/>
        <v>0</v>
      </c>
      <c r="IS120" s="20">
        <f t="shared" si="392"/>
        <v>0</v>
      </c>
      <c r="IT120" s="20">
        <f t="shared" si="393"/>
        <v>0</v>
      </c>
      <c r="IU120" s="20">
        <f t="shared" si="393"/>
        <v>0</v>
      </c>
      <c r="IV120" s="20">
        <f t="shared" si="394"/>
        <v>0</v>
      </c>
      <c r="IW120" s="19"/>
      <c r="IX120" s="19"/>
      <c r="IY120" s="20">
        <f t="shared" si="395"/>
        <v>0</v>
      </c>
      <c r="IZ120" s="19"/>
      <c r="JA120" s="19"/>
      <c r="JB120" s="20">
        <f t="shared" si="396"/>
        <v>0</v>
      </c>
      <c r="JC120" s="19"/>
      <c r="JD120" s="19"/>
      <c r="JE120" s="20">
        <f t="shared" si="397"/>
        <v>0</v>
      </c>
      <c r="JF120" s="20">
        <f t="shared" si="398"/>
        <v>0</v>
      </c>
      <c r="JG120" s="20">
        <f t="shared" si="398"/>
        <v>0</v>
      </c>
      <c r="JH120" s="20">
        <f t="shared" si="399"/>
        <v>0</v>
      </c>
      <c r="JI120" s="19"/>
      <c r="JJ120" s="19"/>
      <c r="JK120" s="20">
        <f t="shared" si="400"/>
        <v>0</v>
      </c>
      <c r="JL120" s="19"/>
      <c r="JM120" s="19"/>
      <c r="JN120" s="20">
        <f t="shared" si="401"/>
        <v>0</v>
      </c>
      <c r="JO120" s="19"/>
      <c r="JP120" s="19"/>
      <c r="JQ120" s="20">
        <f t="shared" si="402"/>
        <v>0</v>
      </c>
      <c r="JR120" s="20">
        <f t="shared" si="403"/>
        <v>0</v>
      </c>
      <c r="JS120" s="20">
        <f t="shared" si="403"/>
        <v>0</v>
      </c>
      <c r="JT120" s="20">
        <f t="shared" si="404"/>
        <v>0</v>
      </c>
      <c r="JU120" s="19"/>
      <c r="JV120" s="19"/>
      <c r="JW120" s="20">
        <f t="shared" si="405"/>
        <v>0</v>
      </c>
      <c r="JX120" s="19"/>
      <c r="JY120" s="19"/>
      <c r="JZ120" s="20">
        <f t="shared" si="406"/>
        <v>0</v>
      </c>
      <c r="KA120" s="20">
        <f t="shared" si="407"/>
        <v>0</v>
      </c>
      <c r="KB120" s="20">
        <f t="shared" si="407"/>
        <v>0</v>
      </c>
      <c r="KC120" s="20">
        <f t="shared" si="408"/>
        <v>0</v>
      </c>
      <c r="KD120" s="19"/>
      <c r="KE120" s="19"/>
      <c r="KF120" s="20">
        <f t="shared" si="409"/>
        <v>0</v>
      </c>
      <c r="KG120" s="19"/>
      <c r="KH120" s="19"/>
      <c r="KI120" s="20">
        <f t="shared" si="410"/>
        <v>0</v>
      </c>
      <c r="KJ120" s="19"/>
      <c r="KK120" s="19"/>
      <c r="KL120" s="20">
        <f t="shared" si="411"/>
        <v>0</v>
      </c>
      <c r="KM120" s="19"/>
      <c r="KN120" s="19"/>
      <c r="KO120" s="20">
        <f t="shared" si="412"/>
        <v>0</v>
      </c>
      <c r="KP120" s="19"/>
      <c r="KQ120" s="19"/>
      <c r="KR120" s="20">
        <f t="shared" si="413"/>
        <v>0</v>
      </c>
      <c r="KS120" s="20">
        <f t="shared" si="414"/>
        <v>0</v>
      </c>
      <c r="KT120" s="20">
        <f t="shared" si="414"/>
        <v>0</v>
      </c>
      <c r="KU120" s="20">
        <f t="shared" si="415"/>
        <v>0</v>
      </c>
      <c r="KV120" s="20">
        <f t="shared" si="416"/>
        <v>0</v>
      </c>
      <c r="KW120" s="20">
        <f t="shared" si="416"/>
        <v>0</v>
      </c>
      <c r="KX120" s="20">
        <f t="shared" si="417"/>
        <v>0</v>
      </c>
      <c r="KY120" s="19"/>
      <c r="KZ120" s="19"/>
      <c r="LA120" s="20">
        <f t="shared" si="418"/>
        <v>0</v>
      </c>
      <c r="LB120" s="19"/>
      <c r="LC120" s="19"/>
      <c r="LD120" s="20">
        <f t="shared" si="419"/>
        <v>0</v>
      </c>
      <c r="LE120" s="20">
        <f t="shared" si="420"/>
        <v>0</v>
      </c>
      <c r="LF120" s="20">
        <f t="shared" si="420"/>
        <v>0</v>
      </c>
      <c r="LG120" s="20">
        <f t="shared" si="421"/>
        <v>0</v>
      </c>
    </row>
    <row r="121" spans="1:319" x14ac:dyDescent="0.3">
      <c r="A121" s="27" t="s">
        <v>228</v>
      </c>
      <c r="B121" s="22">
        <f>((((B109)+(B114))+(B118))+(B119))+(B120)</f>
        <v>0</v>
      </c>
      <c r="C121" s="22">
        <f>((((C109)+(C114))+(C118))+(C119))+(C120)</f>
        <v>0</v>
      </c>
      <c r="D121" s="22">
        <f t="shared" si="290"/>
        <v>0</v>
      </c>
      <c r="E121" s="22">
        <f>((((E109)+(E114))+(E118))+(E119))+(E120)</f>
        <v>874.78</v>
      </c>
      <c r="F121" s="22">
        <f>((((F109)+(F114))+(F118))+(F119))+(F120)</f>
        <v>3786.83</v>
      </c>
      <c r="G121" s="22">
        <f t="shared" si="291"/>
        <v>-2912.05</v>
      </c>
      <c r="H121" s="22">
        <f>((((H109)+(H114))+(H118))+(H119))+(H120)</f>
        <v>0</v>
      </c>
      <c r="I121" s="22">
        <f>((((I109)+(I114))+(I118))+(I119))+(I120)</f>
        <v>0</v>
      </c>
      <c r="J121" s="22">
        <f t="shared" si="292"/>
        <v>0</v>
      </c>
      <c r="K121" s="22">
        <f>((((K109)+(K114))+(K118))+(K119))+(K120)</f>
        <v>0</v>
      </c>
      <c r="L121" s="22">
        <f>((((L109)+(L114))+(L118))+(L119))+(L120)</f>
        <v>0</v>
      </c>
      <c r="M121" s="22">
        <f t="shared" si="293"/>
        <v>0</v>
      </c>
      <c r="N121" s="22">
        <f>((((N109)+(N114))+(N118))+(N119))+(N120)</f>
        <v>0</v>
      </c>
      <c r="O121" s="22">
        <f>((((O109)+(O114))+(O118))+(O119))+(O120)</f>
        <v>0</v>
      </c>
      <c r="P121" s="22">
        <f t="shared" si="294"/>
        <v>0</v>
      </c>
      <c r="Q121" s="22">
        <f>((((Q109)+(Q114))+(Q118))+(Q119))+(Q120)</f>
        <v>622.23</v>
      </c>
      <c r="R121" s="22">
        <f>((((R109)+(R114))+(R118))+(R119))+(R120)</f>
        <v>604.21</v>
      </c>
      <c r="S121" s="22">
        <f t="shared" si="295"/>
        <v>18.019999999999982</v>
      </c>
      <c r="T121" s="22">
        <f>((((T109)+(T114))+(T118))+(T119))+(T120)</f>
        <v>0</v>
      </c>
      <c r="U121" s="22">
        <f>((((U109)+(U114))+(U118))+(U119))+(U120)</f>
        <v>0</v>
      </c>
      <c r="V121" s="22">
        <f t="shared" si="296"/>
        <v>0</v>
      </c>
      <c r="W121" s="22">
        <f>((((W109)+(W114))+(W118))+(W119))+(W120)</f>
        <v>0</v>
      </c>
      <c r="X121" s="22">
        <f>((((X109)+(X114))+(X118))+(X119))+(X120)</f>
        <v>0</v>
      </c>
      <c r="Y121" s="22">
        <f t="shared" si="297"/>
        <v>0</v>
      </c>
      <c r="Z121" s="22">
        <f>((((Z109)+(Z114))+(Z118))+(Z119))+(Z120)</f>
        <v>0</v>
      </c>
      <c r="AA121" s="22">
        <f>((((AA109)+(AA114))+(AA118))+(AA119))+(AA120)</f>
        <v>0</v>
      </c>
      <c r="AB121" s="22">
        <f t="shared" si="298"/>
        <v>0</v>
      </c>
      <c r="AC121" s="22">
        <f>((((AC109)+(AC114))+(AC118))+(AC119))+(AC120)</f>
        <v>0</v>
      </c>
      <c r="AD121" s="22">
        <f>((((AD109)+(AD114))+(AD118))+(AD119))+(AD120)</f>
        <v>0</v>
      </c>
      <c r="AE121" s="22">
        <f t="shared" si="299"/>
        <v>0</v>
      </c>
      <c r="AF121" s="22">
        <f>((((AF109)+(AF114))+(AF118))+(AF119))+(AF120)</f>
        <v>0</v>
      </c>
      <c r="AG121" s="22">
        <f>((((AG109)+(AG114))+(AG118))+(AG119))+(AG120)</f>
        <v>0</v>
      </c>
      <c r="AH121" s="22">
        <f t="shared" si="300"/>
        <v>0</v>
      </c>
      <c r="AI121" s="22">
        <f>((((AI109)+(AI114))+(AI118))+(AI119))+(AI120)</f>
        <v>0</v>
      </c>
      <c r="AJ121" s="22">
        <f>((((AJ109)+(AJ114))+(AJ118))+(AJ119))+(AJ120)</f>
        <v>0</v>
      </c>
      <c r="AK121" s="22">
        <f t="shared" si="301"/>
        <v>0</v>
      </c>
      <c r="AL121" s="22">
        <f t="shared" si="302"/>
        <v>622.23</v>
      </c>
      <c r="AM121" s="22">
        <f t="shared" si="302"/>
        <v>604.21</v>
      </c>
      <c r="AN121" s="22">
        <f t="shared" si="303"/>
        <v>18.019999999999982</v>
      </c>
      <c r="AO121" s="22">
        <f>((((AO109)+(AO114))+(AO118))+(AO119))+(AO120)</f>
        <v>0</v>
      </c>
      <c r="AP121" s="22">
        <f>((((AP109)+(AP114))+(AP118))+(AP119))+(AP120)</f>
        <v>0</v>
      </c>
      <c r="AQ121" s="22">
        <f t="shared" si="304"/>
        <v>0</v>
      </c>
      <c r="AR121" s="22">
        <f>((((AR109)+(AR114))+(AR118))+(AR119))+(AR120)</f>
        <v>2092.54</v>
      </c>
      <c r="AS121" s="22">
        <f>((((AS109)+(AS114))+(AS118))+(AS119))+(AS120)</f>
        <v>4017.2200000000003</v>
      </c>
      <c r="AT121" s="22">
        <f t="shared" si="305"/>
        <v>-1924.6800000000003</v>
      </c>
      <c r="AU121" s="22">
        <f>((((AU109)+(AU114))+(AU118))+(AU119))+(AU120)</f>
        <v>0</v>
      </c>
      <c r="AV121" s="22">
        <f>((((AV109)+(AV114))+(AV118))+(AV119))+(AV120)</f>
        <v>0</v>
      </c>
      <c r="AW121" s="22">
        <f t="shared" si="306"/>
        <v>0</v>
      </c>
      <c r="AX121" s="22">
        <f>((((AX109)+(AX114))+(AX118))+(AX119))+(AX120)</f>
        <v>4590.91</v>
      </c>
      <c r="AY121" s="22">
        <f>((((AY109)+(AY114))+(AY118))+(AY119))+(AY120)</f>
        <v>6675.27</v>
      </c>
      <c r="AZ121" s="22">
        <f t="shared" si="307"/>
        <v>-2084.3600000000006</v>
      </c>
      <c r="BA121" s="22">
        <f>((((BA109)+(BA114))+(BA118))+(BA119))+(BA120)</f>
        <v>0</v>
      </c>
      <c r="BB121" s="22">
        <f>((((BB109)+(BB114))+(BB118))+(BB119))+(BB120)</f>
        <v>0</v>
      </c>
      <c r="BC121" s="22">
        <f t="shared" si="308"/>
        <v>0</v>
      </c>
      <c r="BD121" s="22">
        <f>((((BD109)+(BD114))+(BD118))+(BD119))+(BD120)</f>
        <v>25.54</v>
      </c>
      <c r="BE121" s="22">
        <f>((((BE109)+(BE114))+(BE118))+(BE119))+(BE120)</f>
        <v>132.03</v>
      </c>
      <c r="BF121" s="22">
        <f t="shared" si="309"/>
        <v>-106.49000000000001</v>
      </c>
      <c r="BG121" s="22">
        <f t="shared" si="310"/>
        <v>25.54</v>
      </c>
      <c r="BH121" s="22">
        <f t="shared" si="310"/>
        <v>132.03</v>
      </c>
      <c r="BI121" s="22">
        <f t="shared" si="311"/>
        <v>-106.49000000000001</v>
      </c>
      <c r="BJ121" s="22">
        <f>((((BJ109)+(BJ114))+(BJ118))+(BJ119))+(BJ120)</f>
        <v>0</v>
      </c>
      <c r="BK121" s="22">
        <f>((((BK109)+(BK114))+(BK118))+(BK119))+(BK120)</f>
        <v>0</v>
      </c>
      <c r="BL121" s="22">
        <f t="shared" si="312"/>
        <v>0</v>
      </c>
      <c r="BM121" s="22">
        <f>((((BM109)+(BM114))+(BM118))+(BM119))+(BM120)</f>
        <v>953.7299999999999</v>
      </c>
      <c r="BN121" s="22">
        <f>((((BN109)+(BN114))+(BN118))+(BN119))+(BN120)</f>
        <v>1513.1599999999999</v>
      </c>
      <c r="BO121" s="22">
        <f t="shared" si="313"/>
        <v>-559.42999999999995</v>
      </c>
      <c r="BP121" s="22">
        <f>((((BP109)+(BP114))+(BP118))+(BP119))+(BP120)</f>
        <v>0</v>
      </c>
      <c r="BQ121" s="22">
        <f>((((BQ109)+(BQ114))+(BQ118))+(BQ119))+(BQ120)</f>
        <v>0</v>
      </c>
      <c r="BR121" s="22">
        <f t="shared" si="314"/>
        <v>0</v>
      </c>
      <c r="BS121" s="22">
        <f>((((BS109)+(BS114))+(BS118))+(BS119))+(BS120)</f>
        <v>0</v>
      </c>
      <c r="BT121" s="22">
        <f>((((BT109)+(BT114))+(BT118))+(BT119))+(BT120)</f>
        <v>0</v>
      </c>
      <c r="BU121" s="22">
        <f t="shared" si="315"/>
        <v>0</v>
      </c>
      <c r="BV121" s="22">
        <f>((((BV109)+(BV114))+(BV118))+(BV119))+(BV120)</f>
        <v>0</v>
      </c>
      <c r="BW121" s="22">
        <f>((((BW109)+(BW114))+(BW118))+(BW119))+(BW120)</f>
        <v>0</v>
      </c>
      <c r="BX121" s="22">
        <f t="shared" si="316"/>
        <v>0</v>
      </c>
      <c r="BY121" s="22">
        <f>((((BY109)+(BY114))+(BY118))+(BY119))+(BY120)</f>
        <v>393.87</v>
      </c>
      <c r="BZ121" s="22">
        <f>((((BZ109)+(BZ114))+(BZ118))+(BZ119))+(BZ120)</f>
        <v>605.30999999999995</v>
      </c>
      <c r="CA121" s="22">
        <f t="shared" si="317"/>
        <v>-211.43999999999994</v>
      </c>
      <c r="CB121" s="22">
        <f t="shared" si="318"/>
        <v>393.87</v>
      </c>
      <c r="CC121" s="22">
        <f t="shared" si="318"/>
        <v>605.30999999999995</v>
      </c>
      <c r="CD121" s="22">
        <f t="shared" si="319"/>
        <v>-211.43999999999994</v>
      </c>
      <c r="CE121" s="22">
        <f>((((CE109)+(CE114))+(CE118))+(CE119))+(CE120)</f>
        <v>0</v>
      </c>
      <c r="CF121" s="22">
        <f>((((CF109)+(CF114))+(CF118))+(CF119))+(CF120)</f>
        <v>297.06</v>
      </c>
      <c r="CG121" s="22">
        <f t="shared" si="320"/>
        <v>-297.06</v>
      </c>
      <c r="CH121" s="22">
        <f>((((CH109)+(CH114))+(CH118))+(CH119))+(CH120)</f>
        <v>0</v>
      </c>
      <c r="CI121" s="22">
        <f>((((CI109)+(CI114))+(CI118))+(CI119))+(CI120)</f>
        <v>0</v>
      </c>
      <c r="CJ121" s="22">
        <f t="shared" si="321"/>
        <v>0</v>
      </c>
      <c r="CK121" s="22">
        <f>((((CK109)+(CK114))+(CK118))+(CK119))+(CK120)</f>
        <v>0</v>
      </c>
      <c r="CL121" s="22">
        <f>((((CL109)+(CL114))+(CL118))+(CL119))+(CL120)</f>
        <v>0</v>
      </c>
      <c r="CM121" s="22">
        <f t="shared" si="322"/>
        <v>0</v>
      </c>
      <c r="CN121" s="22">
        <f t="shared" si="323"/>
        <v>0</v>
      </c>
      <c r="CO121" s="22">
        <f t="shared" si="323"/>
        <v>0</v>
      </c>
      <c r="CP121" s="22">
        <f t="shared" si="324"/>
        <v>0</v>
      </c>
      <c r="CQ121" s="22">
        <f>((((CQ109)+(CQ114))+(CQ118))+(CQ119))+(CQ120)</f>
        <v>0</v>
      </c>
      <c r="CR121" s="22">
        <f>((((CR109)+(CR114))+(CR118))+(CR119))+(CR120)</f>
        <v>0</v>
      </c>
      <c r="CS121" s="22">
        <f t="shared" si="325"/>
        <v>0</v>
      </c>
      <c r="CT121" s="22">
        <f>((((CT109)+(CT114))+(CT118))+(CT119))+(CT120)</f>
        <v>1666.31</v>
      </c>
      <c r="CU121" s="22">
        <f>((((CU109)+(CU114))+(CU118))+(CU119))+(CU120)</f>
        <v>2753.75</v>
      </c>
      <c r="CV121" s="22">
        <f t="shared" si="326"/>
        <v>-1087.44</v>
      </c>
      <c r="CW121" s="22">
        <f>((((CW109)+(CW114))+(CW118))+(CW119))+(CW120)</f>
        <v>494.4</v>
      </c>
      <c r="CX121" s="22">
        <f>((((CX109)+(CX114))+(CX118))+(CX119))+(CX120)</f>
        <v>0</v>
      </c>
      <c r="CY121" s="22">
        <f t="shared" si="327"/>
        <v>494.4</v>
      </c>
      <c r="CZ121" s="22">
        <f t="shared" si="328"/>
        <v>2160.71</v>
      </c>
      <c r="DA121" s="22">
        <f t="shared" si="328"/>
        <v>2753.75</v>
      </c>
      <c r="DB121" s="22">
        <f t="shared" si="329"/>
        <v>-593.04</v>
      </c>
      <c r="DC121" s="22">
        <f t="shared" si="330"/>
        <v>10217.299999999999</v>
      </c>
      <c r="DD121" s="22">
        <f t="shared" si="330"/>
        <v>15993.800000000001</v>
      </c>
      <c r="DE121" s="22">
        <f t="shared" si="331"/>
        <v>-5776.5000000000018</v>
      </c>
      <c r="DF121" s="22">
        <f>((((DF109)+(DF114))+(DF118))+(DF119))+(DF120)</f>
        <v>0</v>
      </c>
      <c r="DG121" s="22">
        <f>((((DG109)+(DG114))+(DG118))+(DG119))+(DG120)</f>
        <v>0</v>
      </c>
      <c r="DH121" s="22">
        <f t="shared" si="332"/>
        <v>0</v>
      </c>
      <c r="DI121" s="22">
        <f>((((DI109)+(DI114))+(DI118))+(DI119))+(DI120)</f>
        <v>564.43000000000006</v>
      </c>
      <c r="DJ121" s="22">
        <f>((((DJ109)+(DJ114))+(DJ118))+(DJ119))+(DJ120)</f>
        <v>1185.07</v>
      </c>
      <c r="DK121" s="22">
        <f t="shared" si="333"/>
        <v>-620.63999999999987</v>
      </c>
      <c r="DL121" s="22">
        <f t="shared" si="334"/>
        <v>564.43000000000006</v>
      </c>
      <c r="DM121" s="22">
        <f t="shared" si="334"/>
        <v>1185.07</v>
      </c>
      <c r="DN121" s="22">
        <f t="shared" si="335"/>
        <v>-620.63999999999987</v>
      </c>
      <c r="DO121" s="22">
        <f>((((DO109)+(DO114))+(DO118))+(DO119))+(DO120)</f>
        <v>0</v>
      </c>
      <c r="DP121" s="22">
        <f>((((DP109)+(DP114))+(DP118))+(DP119))+(DP120)</f>
        <v>0</v>
      </c>
      <c r="DQ121" s="22">
        <f t="shared" si="336"/>
        <v>0</v>
      </c>
      <c r="DR121" s="22">
        <f>((((DR109)+(DR114))+(DR118))+(DR119))+(DR120)</f>
        <v>0</v>
      </c>
      <c r="DS121" s="22">
        <f>((((DS109)+(DS114))+(DS118))+(DS119))+(DS120)</f>
        <v>0</v>
      </c>
      <c r="DT121" s="22">
        <f t="shared" si="337"/>
        <v>0</v>
      </c>
      <c r="DU121" s="22">
        <f t="shared" si="338"/>
        <v>0</v>
      </c>
      <c r="DV121" s="22">
        <f t="shared" si="338"/>
        <v>0</v>
      </c>
      <c r="DW121" s="22">
        <f t="shared" si="339"/>
        <v>0</v>
      </c>
      <c r="DX121" s="22">
        <f t="shared" si="340"/>
        <v>12278.74</v>
      </c>
      <c r="DY121" s="22">
        <f t="shared" si="340"/>
        <v>21569.91</v>
      </c>
      <c r="DZ121" s="22">
        <f t="shared" si="341"/>
        <v>-9291.17</v>
      </c>
      <c r="EA121" s="22">
        <f>((((EA109)+(EA114))+(EA118))+(EA119))+(EA120)</f>
        <v>0</v>
      </c>
      <c r="EB121" s="22">
        <f>((((EB109)+(EB114))+(EB118))+(EB119))+(EB120)</f>
        <v>0</v>
      </c>
      <c r="EC121" s="22">
        <f t="shared" si="342"/>
        <v>0</v>
      </c>
      <c r="ED121" s="22">
        <f>((((ED109)+(ED114))+(ED118))+(ED119))+(ED120)</f>
        <v>0</v>
      </c>
      <c r="EE121" s="22">
        <f>((((EE109)+(EE114))+(EE118))+(EE119))+(EE120)</f>
        <v>0</v>
      </c>
      <c r="EF121" s="22">
        <f t="shared" si="343"/>
        <v>0</v>
      </c>
      <c r="EG121" s="22">
        <f>((((EG109)+(EG114))+(EG118))+(EG119))+(EG120)</f>
        <v>788.05</v>
      </c>
      <c r="EH121" s="22">
        <f>((((EH109)+(EH114))+(EH118))+(EH119))+(EH120)</f>
        <v>1365.03</v>
      </c>
      <c r="EI121" s="22">
        <f t="shared" si="344"/>
        <v>-576.98</v>
      </c>
      <c r="EJ121" s="22">
        <f>((((EJ109)+(EJ114))+(EJ118))+(EJ119))+(EJ120)</f>
        <v>0</v>
      </c>
      <c r="EK121" s="22">
        <f>((((EK109)+(EK114))+(EK118))+(EK119))+(EK120)</f>
        <v>0</v>
      </c>
      <c r="EL121" s="22">
        <f t="shared" si="345"/>
        <v>0</v>
      </c>
      <c r="EM121" s="22">
        <f t="shared" si="346"/>
        <v>788.05</v>
      </c>
      <c r="EN121" s="22">
        <f t="shared" si="346"/>
        <v>1365.03</v>
      </c>
      <c r="EO121" s="22">
        <f t="shared" si="347"/>
        <v>-576.98</v>
      </c>
      <c r="EP121" s="22">
        <f>((((EP109)+(EP114))+(EP118))+(EP119))+(EP120)</f>
        <v>4343.0599999999995</v>
      </c>
      <c r="EQ121" s="22">
        <f>((((EQ109)+(EQ114))+(EQ118))+(EQ119))+(EQ120)</f>
        <v>3370.51</v>
      </c>
      <c r="ER121" s="22">
        <f t="shared" si="348"/>
        <v>972.54999999999927</v>
      </c>
      <c r="ES121" s="22">
        <f>((((ES109)+(ES114))+(ES118))+(ES119))+(ES120)</f>
        <v>0</v>
      </c>
      <c r="ET121" s="22">
        <f>((((ET109)+(ET114))+(ET118))+(ET119))+(ET120)</f>
        <v>0</v>
      </c>
      <c r="EU121" s="22">
        <f t="shared" si="349"/>
        <v>0</v>
      </c>
      <c r="EV121" s="22">
        <f>((((EV109)+(EV114))+(EV118))+(EV119))+(EV120)</f>
        <v>0</v>
      </c>
      <c r="EW121" s="22">
        <f>((((EW109)+(EW114))+(EW118))+(EW119))+(EW120)</f>
        <v>327.75</v>
      </c>
      <c r="EX121" s="22">
        <f t="shared" si="350"/>
        <v>-327.75</v>
      </c>
      <c r="EY121" s="22">
        <f>((((EY109)+(EY114))+(EY118))+(EY119))+(EY120)</f>
        <v>0</v>
      </c>
      <c r="EZ121" s="22">
        <f>((((EZ109)+(EZ114))+(EZ118))+(EZ119))+(EZ120)</f>
        <v>0</v>
      </c>
      <c r="FA121" s="22">
        <f t="shared" si="351"/>
        <v>0</v>
      </c>
      <c r="FB121" s="22">
        <f t="shared" si="352"/>
        <v>0</v>
      </c>
      <c r="FC121" s="22">
        <f t="shared" si="352"/>
        <v>327.75</v>
      </c>
      <c r="FD121" s="22">
        <f t="shared" si="353"/>
        <v>-327.75</v>
      </c>
      <c r="FE121" s="22">
        <f>((((FE109)+(FE114))+(FE118))+(FE119))+(FE120)</f>
        <v>0</v>
      </c>
      <c r="FF121" s="22">
        <f>((((FF109)+(FF114))+(FF118))+(FF119))+(FF120)</f>
        <v>0</v>
      </c>
      <c r="FG121" s="22">
        <f t="shared" si="354"/>
        <v>0</v>
      </c>
      <c r="FH121" s="22">
        <f>((((FH109)+(FH114))+(FH118))+(FH119))+(FH120)</f>
        <v>837.34</v>
      </c>
      <c r="FI121" s="22">
        <f>((((FI109)+(FI114))+(FI118))+(FI119))+(FI120)</f>
        <v>911.94</v>
      </c>
      <c r="FJ121" s="22">
        <f t="shared" si="355"/>
        <v>-74.600000000000023</v>
      </c>
      <c r="FK121" s="22">
        <f>((((FK109)+(FK114))+(FK118))+(FK119))+(FK120)</f>
        <v>0</v>
      </c>
      <c r="FL121" s="22">
        <f>((((FL109)+(FL114))+(FL118))+(FL119))+(FL120)</f>
        <v>0</v>
      </c>
      <c r="FM121" s="22">
        <f t="shared" si="356"/>
        <v>0</v>
      </c>
      <c r="FN121" s="22">
        <f t="shared" si="357"/>
        <v>837.34</v>
      </c>
      <c r="FO121" s="22">
        <f t="shared" si="357"/>
        <v>911.94</v>
      </c>
      <c r="FP121" s="22">
        <f t="shared" si="358"/>
        <v>-74.600000000000023</v>
      </c>
      <c r="FQ121" s="22">
        <f>((((FQ109)+(FQ114))+(FQ118))+(FQ119))+(FQ120)</f>
        <v>0</v>
      </c>
      <c r="FR121" s="22">
        <f>((((FR109)+(FR114))+(FR118))+(FR119))+(FR120)</f>
        <v>0</v>
      </c>
      <c r="FS121" s="22">
        <f t="shared" si="359"/>
        <v>0</v>
      </c>
      <c r="FT121" s="22">
        <f>((((FT109)+(FT114))+(FT118))+(FT119))+(FT120)</f>
        <v>47.59</v>
      </c>
      <c r="FU121" s="22">
        <f>((((FU109)+(FU114))+(FU118))+(FU119))+(FU120)</f>
        <v>387.03</v>
      </c>
      <c r="FV121" s="22">
        <f t="shared" si="360"/>
        <v>-339.43999999999994</v>
      </c>
      <c r="FW121" s="22">
        <f>((((FW109)+(FW114))+(FW118))+(FW119))+(FW120)</f>
        <v>0</v>
      </c>
      <c r="FX121" s="22">
        <f>((((FX109)+(FX114))+(FX118))+(FX119))+(FX120)</f>
        <v>0</v>
      </c>
      <c r="FY121" s="22">
        <f t="shared" si="361"/>
        <v>0</v>
      </c>
      <c r="FZ121" s="22">
        <f t="shared" si="362"/>
        <v>47.59</v>
      </c>
      <c r="GA121" s="22">
        <f t="shared" si="362"/>
        <v>387.03</v>
      </c>
      <c r="GB121" s="22">
        <f t="shared" si="363"/>
        <v>-339.43999999999994</v>
      </c>
      <c r="GC121" s="22">
        <f>((((GC109)+(GC114))+(GC118))+(GC119))+(GC120)</f>
        <v>0</v>
      </c>
      <c r="GD121" s="22">
        <f>((((GD109)+(GD114))+(GD118))+(GD119))+(GD120)</f>
        <v>0</v>
      </c>
      <c r="GE121" s="22">
        <f t="shared" si="364"/>
        <v>0</v>
      </c>
      <c r="GF121" s="22">
        <f>((((GF109)+(GF114))+(GF118))+(GF119))+(GF120)</f>
        <v>0</v>
      </c>
      <c r="GG121" s="22">
        <f>((((GG109)+(GG114))+(GG118))+(GG119))+(GG120)</f>
        <v>0</v>
      </c>
      <c r="GH121" s="22">
        <f t="shared" si="365"/>
        <v>0</v>
      </c>
      <c r="GI121" s="22">
        <f>((((GI109)+(GI114))+(GI118))+(GI119))+(GI120)</f>
        <v>456.24</v>
      </c>
      <c r="GJ121" s="22">
        <f>((((GJ109)+(GJ114))+(GJ118))+(GJ119))+(GJ120)</f>
        <v>660</v>
      </c>
      <c r="GK121" s="22">
        <f t="shared" si="366"/>
        <v>-203.76</v>
      </c>
      <c r="GL121" s="22">
        <f>((((GL109)+(GL114))+(GL118))+(GL119))+(GL120)</f>
        <v>0</v>
      </c>
      <c r="GM121" s="22">
        <f>((((GM109)+(GM114))+(GM118))+(GM119))+(GM120)</f>
        <v>0</v>
      </c>
      <c r="GN121" s="22">
        <f t="shared" si="367"/>
        <v>0</v>
      </c>
      <c r="GO121" s="22">
        <f t="shared" si="368"/>
        <v>456.24</v>
      </c>
      <c r="GP121" s="22">
        <f t="shared" si="368"/>
        <v>660</v>
      </c>
      <c r="GQ121" s="22">
        <f t="shared" si="369"/>
        <v>-203.76</v>
      </c>
      <c r="GR121" s="22">
        <f>((((GR109)+(GR114))+(GR118))+(GR119))+(GR120)</f>
        <v>0</v>
      </c>
      <c r="GS121" s="22">
        <f>((((GS109)+(GS114))+(GS118))+(GS119))+(GS120)</f>
        <v>138</v>
      </c>
      <c r="GT121" s="22">
        <f t="shared" si="370"/>
        <v>-138</v>
      </c>
      <c r="GU121" s="22">
        <f>((((GU109)+(GU114))+(GU118))+(GU119))+(GU120)</f>
        <v>0</v>
      </c>
      <c r="GV121" s="22">
        <f>((((GV109)+(GV114))+(GV118))+(GV119))+(GV120)</f>
        <v>0</v>
      </c>
      <c r="GW121" s="22">
        <f t="shared" si="371"/>
        <v>0</v>
      </c>
      <c r="GX121" s="22">
        <f t="shared" si="372"/>
        <v>6472.28</v>
      </c>
      <c r="GY121" s="22">
        <f t="shared" si="372"/>
        <v>7160.2599999999993</v>
      </c>
      <c r="GZ121" s="22">
        <f t="shared" si="373"/>
        <v>-687.97999999999956</v>
      </c>
      <c r="HA121" s="22">
        <f>((((HA109)+(HA114))+(HA118))+(HA119))+(HA120)</f>
        <v>0</v>
      </c>
      <c r="HB121" s="22">
        <f>((((HB109)+(HB114))+(HB118))+(HB119))+(HB120)</f>
        <v>0</v>
      </c>
      <c r="HC121" s="22">
        <f t="shared" si="374"/>
        <v>0</v>
      </c>
      <c r="HD121" s="22">
        <f>((((HD109)+(HD114))+(HD118))+(HD119))+(HD120)</f>
        <v>0</v>
      </c>
      <c r="HE121" s="22">
        <f>((((HE109)+(HE114))+(HE118))+(HE119))+(HE120)</f>
        <v>0</v>
      </c>
      <c r="HF121" s="22">
        <f t="shared" si="375"/>
        <v>0</v>
      </c>
      <c r="HG121" s="22">
        <f>((((HG109)+(HG114))+(HG118))+(HG119))+(HG120)</f>
        <v>62.15</v>
      </c>
      <c r="HH121" s="22">
        <f>((((HH109)+(HH114))+(HH118))+(HH119))+(HH120)</f>
        <v>572</v>
      </c>
      <c r="HI121" s="22">
        <f t="shared" si="376"/>
        <v>-509.85</v>
      </c>
      <c r="HJ121" s="22">
        <f>((((HJ109)+(HJ114))+(HJ118))+(HJ119))+(HJ120)</f>
        <v>0</v>
      </c>
      <c r="HK121" s="22">
        <f>((((HK109)+(HK114))+(HK118))+(HK119))+(HK120)</f>
        <v>0</v>
      </c>
      <c r="HL121" s="22">
        <f t="shared" si="377"/>
        <v>0</v>
      </c>
      <c r="HM121" s="22">
        <f t="shared" si="378"/>
        <v>62.15</v>
      </c>
      <c r="HN121" s="22">
        <f t="shared" si="378"/>
        <v>572</v>
      </c>
      <c r="HO121" s="22">
        <f t="shared" si="379"/>
        <v>-509.85</v>
      </c>
      <c r="HP121" s="22">
        <f>((((HP109)+(HP114))+(HP118))+(HP119))+(HP120)</f>
        <v>0</v>
      </c>
      <c r="HQ121" s="22">
        <f>((((HQ109)+(HQ114))+(HQ118))+(HQ119))+(HQ120)</f>
        <v>0</v>
      </c>
      <c r="HR121" s="22">
        <f t="shared" si="380"/>
        <v>0</v>
      </c>
      <c r="HS121" s="22">
        <f>((((HS109)+(HS114))+(HS118))+(HS119))+(HS120)</f>
        <v>0</v>
      </c>
      <c r="HT121" s="22">
        <f>((((HT109)+(HT114))+(HT118))+(HT119))+(HT120)</f>
        <v>0</v>
      </c>
      <c r="HU121" s="22">
        <f t="shared" si="381"/>
        <v>0</v>
      </c>
      <c r="HV121" s="22">
        <f>((((HV109)+(HV114))+(HV118))+(HV119))+(HV120)</f>
        <v>51.24</v>
      </c>
      <c r="HW121" s="22">
        <f>((((HW109)+(HW114))+(HW118))+(HW119))+(HW120)</f>
        <v>611.79999999999995</v>
      </c>
      <c r="HX121" s="22">
        <f t="shared" si="382"/>
        <v>-560.55999999999995</v>
      </c>
      <c r="HY121" s="22">
        <f>((((HY109)+(HY114))+(HY118))+(HY119))+(HY120)</f>
        <v>176.37</v>
      </c>
      <c r="HZ121" s="22">
        <f>((((HZ109)+(HZ114))+(HZ118))+(HZ119))+(HZ120)</f>
        <v>0</v>
      </c>
      <c r="IA121" s="22">
        <f t="shared" si="383"/>
        <v>176.37</v>
      </c>
      <c r="IB121" s="22">
        <f t="shared" si="384"/>
        <v>227.61</v>
      </c>
      <c r="IC121" s="22">
        <f t="shared" si="384"/>
        <v>611.79999999999995</v>
      </c>
      <c r="ID121" s="22">
        <f t="shared" si="385"/>
        <v>-384.18999999999994</v>
      </c>
      <c r="IE121" s="22">
        <f t="shared" si="386"/>
        <v>289.76</v>
      </c>
      <c r="IF121" s="22">
        <f t="shared" si="386"/>
        <v>1183.8</v>
      </c>
      <c r="IG121" s="22">
        <f t="shared" si="387"/>
        <v>-894.04</v>
      </c>
      <c r="IH121" s="22">
        <f>((((IH109)+(IH114))+(IH118))+(IH119))+(IH120)</f>
        <v>1207.04</v>
      </c>
      <c r="II121" s="22">
        <f>((((II109)+(II114))+(II118))+(II119))+(II120)</f>
        <v>4488.17</v>
      </c>
      <c r="IJ121" s="22">
        <f t="shared" si="388"/>
        <v>-3281.13</v>
      </c>
      <c r="IK121" s="22">
        <f>((((IK109)+(IK114))+(IK118))+(IK119))+(IK120)</f>
        <v>0</v>
      </c>
      <c r="IL121" s="22">
        <f>((((IL109)+(IL114))+(IL118))+(IL119))+(IL120)</f>
        <v>0</v>
      </c>
      <c r="IM121" s="22">
        <f t="shared" si="389"/>
        <v>0</v>
      </c>
      <c r="IN121" s="22">
        <f>((((IN109)+(IN114))+(IN118))+(IN119))+(IN120)</f>
        <v>0</v>
      </c>
      <c r="IO121" s="22">
        <f>((((IO109)+(IO114))+(IO118))+(IO119))+(IO120)</f>
        <v>0</v>
      </c>
      <c r="IP121" s="22">
        <f t="shared" si="390"/>
        <v>0</v>
      </c>
      <c r="IQ121" s="22">
        <f t="shared" si="391"/>
        <v>0</v>
      </c>
      <c r="IR121" s="22">
        <f t="shared" si="391"/>
        <v>0</v>
      </c>
      <c r="IS121" s="22">
        <f t="shared" si="392"/>
        <v>0</v>
      </c>
      <c r="IT121" s="22">
        <f t="shared" si="393"/>
        <v>1496.8</v>
      </c>
      <c r="IU121" s="22">
        <f t="shared" si="393"/>
        <v>5671.97</v>
      </c>
      <c r="IV121" s="22">
        <f t="shared" si="394"/>
        <v>-4175.17</v>
      </c>
      <c r="IW121" s="22">
        <f>((((IW109)+(IW114))+(IW118))+(IW119))+(IW120)</f>
        <v>339.51000000000005</v>
      </c>
      <c r="IX121" s="22">
        <f>((((IX109)+(IX114))+(IX118))+(IX119))+(IX120)</f>
        <v>738.82999999999993</v>
      </c>
      <c r="IY121" s="22">
        <f t="shared" si="395"/>
        <v>-399.31999999999988</v>
      </c>
      <c r="IZ121" s="22">
        <f>((((IZ109)+(IZ114))+(IZ118))+(IZ119))+(IZ120)</f>
        <v>579.94000000000005</v>
      </c>
      <c r="JA121" s="22">
        <f>((((JA109)+(JA114))+(JA118))+(JA119))+(JA120)</f>
        <v>0</v>
      </c>
      <c r="JB121" s="22">
        <f t="shared" si="396"/>
        <v>579.94000000000005</v>
      </c>
      <c r="JC121" s="22">
        <f>((((JC109)+(JC114))+(JC118))+(JC119))+(JC120)</f>
        <v>0</v>
      </c>
      <c r="JD121" s="22">
        <f>((((JD109)+(JD114))+(JD118))+(JD119))+(JD120)</f>
        <v>0</v>
      </c>
      <c r="JE121" s="22">
        <f t="shared" si="397"/>
        <v>0</v>
      </c>
      <c r="JF121" s="22">
        <f t="shared" si="398"/>
        <v>919.45</v>
      </c>
      <c r="JG121" s="22">
        <f t="shared" si="398"/>
        <v>738.82999999999993</v>
      </c>
      <c r="JH121" s="22">
        <f t="shared" si="399"/>
        <v>180.62000000000012</v>
      </c>
      <c r="JI121" s="22">
        <f>((((JI109)+(JI114))+(JI118))+(JI119))+(JI120)</f>
        <v>0</v>
      </c>
      <c r="JJ121" s="22">
        <f>((((JJ109)+(JJ114))+(JJ118))+(JJ119))+(JJ120)</f>
        <v>0</v>
      </c>
      <c r="JK121" s="22">
        <f t="shared" si="400"/>
        <v>0</v>
      </c>
      <c r="JL121" s="22">
        <f>((((JL109)+(JL114))+(JL118))+(JL119))+(JL120)</f>
        <v>8307.4500000000007</v>
      </c>
      <c r="JM121" s="22">
        <f>((((JM109)+(JM114))+(JM118))+(JM119))+(JM120)</f>
        <v>13637.07</v>
      </c>
      <c r="JN121" s="22">
        <f t="shared" si="401"/>
        <v>-5329.619999999999</v>
      </c>
      <c r="JO121" s="22">
        <f>((((JO109)+(JO114))+(JO118))+(JO119))+(JO120)</f>
        <v>2688.35</v>
      </c>
      <c r="JP121" s="22">
        <f>((((JP109)+(JP114))+(JP118))+(JP119))+(JP120)</f>
        <v>0</v>
      </c>
      <c r="JQ121" s="22">
        <f t="shared" si="402"/>
        <v>2688.35</v>
      </c>
      <c r="JR121" s="22">
        <f t="shared" si="403"/>
        <v>10995.800000000001</v>
      </c>
      <c r="JS121" s="22">
        <f t="shared" si="403"/>
        <v>13637.07</v>
      </c>
      <c r="JT121" s="22">
        <f t="shared" si="404"/>
        <v>-2641.2699999999986</v>
      </c>
      <c r="JU121" s="22">
        <f>((((JU109)+(JU114))+(JU118))+(JU119))+(JU120)</f>
        <v>1731.4299999999998</v>
      </c>
      <c r="JV121" s="22">
        <f>((((JV109)+(JV114))+(JV118))+(JV119))+(JV120)</f>
        <v>2282.87</v>
      </c>
      <c r="JW121" s="22">
        <f t="shared" si="405"/>
        <v>-551.44000000000005</v>
      </c>
      <c r="JX121" s="22">
        <f>((((JX109)+(JX114))+(JX118))+(JX119))+(JX120)</f>
        <v>0</v>
      </c>
      <c r="JY121" s="22">
        <f>((((JY109)+(JY114))+(JY118))+(JY119))+(JY120)</f>
        <v>0</v>
      </c>
      <c r="JZ121" s="22">
        <f t="shared" si="406"/>
        <v>0</v>
      </c>
      <c r="KA121" s="22">
        <f t="shared" si="407"/>
        <v>1731.4299999999998</v>
      </c>
      <c r="KB121" s="22">
        <f t="shared" si="407"/>
        <v>2282.87</v>
      </c>
      <c r="KC121" s="22">
        <f t="shared" si="408"/>
        <v>-551.44000000000005</v>
      </c>
      <c r="KD121" s="22">
        <f>((((KD109)+(KD114))+(KD118))+(KD119))+(KD120)</f>
        <v>4600.630000000001</v>
      </c>
      <c r="KE121" s="22">
        <f>((((KE109)+(KE114))+(KE118))+(KE119))+(KE120)</f>
        <v>6512.0300000000007</v>
      </c>
      <c r="KF121" s="22">
        <f t="shared" si="409"/>
        <v>-1911.3999999999996</v>
      </c>
      <c r="KG121" s="22">
        <f>((((KG109)+(KG114))+(KG118))+(KG119))+(KG120)</f>
        <v>0</v>
      </c>
      <c r="KH121" s="22">
        <f>((((KH109)+(KH114))+(KH118))+(KH119))+(KH120)</f>
        <v>0</v>
      </c>
      <c r="KI121" s="22">
        <f t="shared" si="410"/>
        <v>0</v>
      </c>
      <c r="KJ121" s="22">
        <f>((((KJ109)+(KJ114))+(KJ118))+(KJ119))+(KJ120)</f>
        <v>0</v>
      </c>
      <c r="KK121" s="22">
        <f>((((KK109)+(KK114))+(KK118))+(KK119))+(KK120)</f>
        <v>0</v>
      </c>
      <c r="KL121" s="22">
        <f t="shared" si="411"/>
        <v>0</v>
      </c>
      <c r="KM121" s="22">
        <f>((((KM109)+(KM114))+(KM118))+(KM119))+(KM120)</f>
        <v>0</v>
      </c>
      <c r="KN121" s="22">
        <f>((((KN109)+(KN114))+(KN118))+(KN119))+(KN120)</f>
        <v>0</v>
      </c>
      <c r="KO121" s="22">
        <f t="shared" si="412"/>
        <v>0</v>
      </c>
      <c r="KP121" s="22">
        <f>((((KP109)+(KP114))+(KP118))+(KP119))+(KP120)</f>
        <v>0</v>
      </c>
      <c r="KQ121" s="22">
        <f>((((KQ109)+(KQ114))+(KQ118))+(KQ119))+(KQ120)</f>
        <v>0</v>
      </c>
      <c r="KR121" s="22">
        <f t="shared" si="413"/>
        <v>0</v>
      </c>
      <c r="KS121" s="22">
        <f t="shared" si="414"/>
        <v>0</v>
      </c>
      <c r="KT121" s="22">
        <f t="shared" si="414"/>
        <v>0</v>
      </c>
      <c r="KU121" s="22">
        <f t="shared" si="415"/>
        <v>0</v>
      </c>
      <c r="KV121" s="22">
        <f t="shared" si="416"/>
        <v>4600.630000000001</v>
      </c>
      <c r="KW121" s="22">
        <f t="shared" si="416"/>
        <v>6512.0300000000007</v>
      </c>
      <c r="KX121" s="22">
        <f t="shared" si="417"/>
        <v>-1911.3999999999996</v>
      </c>
      <c r="KY121" s="22">
        <f>((((KY109)+(KY114))+(KY118))+(KY119))+(KY120)</f>
        <v>2168.5299999999997</v>
      </c>
      <c r="KZ121" s="22">
        <f>((((KZ109)+(KZ114))+(KZ118))+(KZ119))+(KZ120)</f>
        <v>2749.67</v>
      </c>
      <c r="LA121" s="22">
        <f t="shared" si="418"/>
        <v>-581.14000000000033</v>
      </c>
      <c r="LB121" s="22">
        <f>((((LB109)+(LB114))+(LB118))+(LB119))+(LB120)</f>
        <v>0</v>
      </c>
      <c r="LC121" s="22">
        <f>((((LC109)+(LC114))+(LC118))+(LC119))+(LC120)</f>
        <v>0</v>
      </c>
      <c r="LD121" s="22">
        <f t="shared" si="419"/>
        <v>0</v>
      </c>
      <c r="LE121" s="22">
        <f t="shared" si="420"/>
        <v>40663.660000000003</v>
      </c>
      <c r="LF121" s="22">
        <f t="shared" si="420"/>
        <v>60322.61</v>
      </c>
      <c r="LG121" s="22">
        <f t="shared" si="421"/>
        <v>-19658.949999999997</v>
      </c>
    </row>
    <row r="122" spans="1:319" x14ac:dyDescent="0.3">
      <c r="A122" s="27" t="s">
        <v>229</v>
      </c>
      <c r="B122" s="19"/>
      <c r="C122" s="19"/>
      <c r="D122" s="20">
        <f t="shared" si="290"/>
        <v>0</v>
      </c>
      <c r="E122" s="19"/>
      <c r="F122" s="19"/>
      <c r="G122" s="20">
        <f t="shared" si="291"/>
        <v>0</v>
      </c>
      <c r="H122" s="19"/>
      <c r="I122" s="19"/>
      <c r="J122" s="20">
        <f t="shared" si="292"/>
        <v>0</v>
      </c>
      <c r="K122" s="19"/>
      <c r="L122" s="19"/>
      <c r="M122" s="20">
        <f t="shared" si="293"/>
        <v>0</v>
      </c>
      <c r="N122" s="19"/>
      <c r="O122" s="19"/>
      <c r="P122" s="20">
        <f t="shared" si="294"/>
        <v>0</v>
      </c>
      <c r="Q122" s="19"/>
      <c r="R122" s="19"/>
      <c r="S122" s="20">
        <f t="shared" si="295"/>
        <v>0</v>
      </c>
      <c r="T122" s="19"/>
      <c r="U122" s="19"/>
      <c r="V122" s="20">
        <f t="shared" si="296"/>
        <v>0</v>
      </c>
      <c r="W122" s="19"/>
      <c r="X122" s="19"/>
      <c r="Y122" s="20">
        <f t="shared" si="297"/>
        <v>0</v>
      </c>
      <c r="Z122" s="19"/>
      <c r="AA122" s="19"/>
      <c r="AB122" s="20">
        <f t="shared" si="298"/>
        <v>0</v>
      </c>
      <c r="AC122" s="19"/>
      <c r="AD122" s="19"/>
      <c r="AE122" s="20">
        <f t="shared" si="299"/>
        <v>0</v>
      </c>
      <c r="AF122" s="19"/>
      <c r="AG122" s="19"/>
      <c r="AH122" s="20">
        <f t="shared" si="300"/>
        <v>0</v>
      </c>
      <c r="AI122" s="19"/>
      <c r="AJ122" s="19"/>
      <c r="AK122" s="20">
        <f t="shared" si="301"/>
        <v>0</v>
      </c>
      <c r="AL122" s="20">
        <f t="shared" si="302"/>
        <v>0</v>
      </c>
      <c r="AM122" s="20">
        <f t="shared" si="302"/>
        <v>0</v>
      </c>
      <c r="AN122" s="20">
        <f t="shared" si="303"/>
        <v>0</v>
      </c>
      <c r="AO122" s="19"/>
      <c r="AP122" s="19"/>
      <c r="AQ122" s="20">
        <f t="shared" si="304"/>
        <v>0</v>
      </c>
      <c r="AR122" s="19"/>
      <c r="AS122" s="19"/>
      <c r="AT122" s="20">
        <f t="shared" si="305"/>
        <v>0</v>
      </c>
      <c r="AU122" s="19"/>
      <c r="AV122" s="19"/>
      <c r="AW122" s="20">
        <f t="shared" si="306"/>
        <v>0</v>
      </c>
      <c r="AX122" s="19"/>
      <c r="AY122" s="19"/>
      <c r="AZ122" s="20">
        <f t="shared" si="307"/>
        <v>0</v>
      </c>
      <c r="BA122" s="19"/>
      <c r="BB122" s="19"/>
      <c r="BC122" s="20">
        <f t="shared" si="308"/>
        <v>0</v>
      </c>
      <c r="BD122" s="19"/>
      <c r="BE122" s="19"/>
      <c r="BF122" s="20">
        <f t="shared" si="309"/>
        <v>0</v>
      </c>
      <c r="BG122" s="20">
        <f t="shared" si="310"/>
        <v>0</v>
      </c>
      <c r="BH122" s="20">
        <f t="shared" si="310"/>
        <v>0</v>
      </c>
      <c r="BI122" s="20">
        <f t="shared" si="311"/>
        <v>0</v>
      </c>
      <c r="BJ122" s="19"/>
      <c r="BK122" s="19"/>
      <c r="BL122" s="20">
        <f t="shared" si="312"/>
        <v>0</v>
      </c>
      <c r="BM122" s="19"/>
      <c r="BN122" s="19"/>
      <c r="BO122" s="20">
        <f t="shared" si="313"/>
        <v>0</v>
      </c>
      <c r="BP122" s="19"/>
      <c r="BQ122" s="19"/>
      <c r="BR122" s="20">
        <f t="shared" si="314"/>
        <v>0</v>
      </c>
      <c r="BS122" s="19"/>
      <c r="BT122" s="19"/>
      <c r="BU122" s="20">
        <f t="shared" si="315"/>
        <v>0</v>
      </c>
      <c r="BV122" s="19"/>
      <c r="BW122" s="19"/>
      <c r="BX122" s="20">
        <f t="shared" si="316"/>
        <v>0</v>
      </c>
      <c r="BY122" s="19"/>
      <c r="BZ122" s="19"/>
      <c r="CA122" s="20">
        <f t="shared" si="317"/>
        <v>0</v>
      </c>
      <c r="CB122" s="20">
        <f t="shared" si="318"/>
        <v>0</v>
      </c>
      <c r="CC122" s="20">
        <f t="shared" si="318"/>
        <v>0</v>
      </c>
      <c r="CD122" s="20">
        <f t="shared" si="319"/>
        <v>0</v>
      </c>
      <c r="CE122" s="19"/>
      <c r="CF122" s="19"/>
      <c r="CG122" s="20">
        <f t="shared" si="320"/>
        <v>0</v>
      </c>
      <c r="CH122" s="19"/>
      <c r="CI122" s="19"/>
      <c r="CJ122" s="20">
        <f t="shared" si="321"/>
        <v>0</v>
      </c>
      <c r="CK122" s="19"/>
      <c r="CL122" s="19"/>
      <c r="CM122" s="20">
        <f t="shared" si="322"/>
        <v>0</v>
      </c>
      <c r="CN122" s="20">
        <f t="shared" si="323"/>
        <v>0</v>
      </c>
      <c r="CO122" s="20">
        <f t="shared" si="323"/>
        <v>0</v>
      </c>
      <c r="CP122" s="20">
        <f t="shared" si="324"/>
        <v>0</v>
      </c>
      <c r="CQ122" s="19"/>
      <c r="CR122" s="19"/>
      <c r="CS122" s="20">
        <f t="shared" si="325"/>
        <v>0</v>
      </c>
      <c r="CT122" s="19"/>
      <c r="CU122" s="19"/>
      <c r="CV122" s="20">
        <f t="shared" si="326"/>
        <v>0</v>
      </c>
      <c r="CW122" s="19"/>
      <c r="CX122" s="19"/>
      <c r="CY122" s="20">
        <f t="shared" si="327"/>
        <v>0</v>
      </c>
      <c r="CZ122" s="20">
        <f t="shared" si="328"/>
        <v>0</v>
      </c>
      <c r="DA122" s="20">
        <f t="shared" si="328"/>
        <v>0</v>
      </c>
      <c r="DB122" s="20">
        <f t="shared" si="329"/>
        <v>0</v>
      </c>
      <c r="DC122" s="20">
        <f t="shared" si="330"/>
        <v>0</v>
      </c>
      <c r="DD122" s="20">
        <f t="shared" si="330"/>
        <v>0</v>
      </c>
      <c r="DE122" s="20">
        <f t="shared" si="331"/>
        <v>0</v>
      </c>
      <c r="DF122" s="19"/>
      <c r="DG122" s="19"/>
      <c r="DH122" s="20">
        <f t="shared" si="332"/>
        <v>0</v>
      </c>
      <c r="DI122" s="19"/>
      <c r="DJ122" s="19"/>
      <c r="DK122" s="20">
        <f t="shared" si="333"/>
        <v>0</v>
      </c>
      <c r="DL122" s="20">
        <f t="shared" si="334"/>
        <v>0</v>
      </c>
      <c r="DM122" s="20">
        <f t="shared" si="334"/>
        <v>0</v>
      </c>
      <c r="DN122" s="20">
        <f t="shared" si="335"/>
        <v>0</v>
      </c>
      <c r="DO122" s="19"/>
      <c r="DP122" s="19"/>
      <c r="DQ122" s="20">
        <f t="shared" si="336"/>
        <v>0</v>
      </c>
      <c r="DR122" s="19"/>
      <c r="DS122" s="19"/>
      <c r="DT122" s="20">
        <f t="shared" si="337"/>
        <v>0</v>
      </c>
      <c r="DU122" s="20">
        <f t="shared" si="338"/>
        <v>0</v>
      </c>
      <c r="DV122" s="20">
        <f t="shared" si="338"/>
        <v>0</v>
      </c>
      <c r="DW122" s="20">
        <f t="shared" si="339"/>
        <v>0</v>
      </c>
      <c r="DX122" s="20">
        <f t="shared" si="340"/>
        <v>0</v>
      </c>
      <c r="DY122" s="20">
        <f t="shared" si="340"/>
        <v>0</v>
      </c>
      <c r="DZ122" s="20">
        <f t="shared" si="341"/>
        <v>0</v>
      </c>
      <c r="EA122" s="19"/>
      <c r="EB122" s="19"/>
      <c r="EC122" s="20">
        <f t="shared" si="342"/>
        <v>0</v>
      </c>
      <c r="ED122" s="19"/>
      <c r="EE122" s="19"/>
      <c r="EF122" s="20">
        <f t="shared" si="343"/>
        <v>0</v>
      </c>
      <c r="EG122" s="19"/>
      <c r="EH122" s="19"/>
      <c r="EI122" s="20">
        <f t="shared" si="344"/>
        <v>0</v>
      </c>
      <c r="EJ122" s="19"/>
      <c r="EK122" s="19"/>
      <c r="EL122" s="20">
        <f t="shared" si="345"/>
        <v>0</v>
      </c>
      <c r="EM122" s="20">
        <f t="shared" si="346"/>
        <v>0</v>
      </c>
      <c r="EN122" s="20">
        <f t="shared" si="346"/>
        <v>0</v>
      </c>
      <c r="EO122" s="20">
        <f t="shared" si="347"/>
        <v>0</v>
      </c>
      <c r="EP122" s="19"/>
      <c r="EQ122" s="19"/>
      <c r="ER122" s="20">
        <f t="shared" si="348"/>
        <v>0</v>
      </c>
      <c r="ES122" s="19"/>
      <c r="ET122" s="19"/>
      <c r="EU122" s="20">
        <f t="shared" si="349"/>
        <v>0</v>
      </c>
      <c r="EV122" s="19"/>
      <c r="EW122" s="19"/>
      <c r="EX122" s="20">
        <f t="shared" si="350"/>
        <v>0</v>
      </c>
      <c r="EY122" s="19"/>
      <c r="EZ122" s="19"/>
      <c r="FA122" s="20">
        <f t="shared" si="351"/>
        <v>0</v>
      </c>
      <c r="FB122" s="20">
        <f t="shared" si="352"/>
        <v>0</v>
      </c>
      <c r="FC122" s="20">
        <f t="shared" si="352"/>
        <v>0</v>
      </c>
      <c r="FD122" s="20">
        <f t="shared" si="353"/>
        <v>0</v>
      </c>
      <c r="FE122" s="19"/>
      <c r="FF122" s="19"/>
      <c r="FG122" s="20">
        <f t="shared" si="354"/>
        <v>0</v>
      </c>
      <c r="FH122" s="19"/>
      <c r="FI122" s="19"/>
      <c r="FJ122" s="20">
        <f t="shared" si="355"/>
        <v>0</v>
      </c>
      <c r="FK122" s="19"/>
      <c r="FL122" s="19"/>
      <c r="FM122" s="20">
        <f t="shared" si="356"/>
        <v>0</v>
      </c>
      <c r="FN122" s="20">
        <f t="shared" si="357"/>
        <v>0</v>
      </c>
      <c r="FO122" s="20">
        <f t="shared" si="357"/>
        <v>0</v>
      </c>
      <c r="FP122" s="20">
        <f t="shared" si="358"/>
        <v>0</v>
      </c>
      <c r="FQ122" s="19"/>
      <c r="FR122" s="19"/>
      <c r="FS122" s="20">
        <f t="shared" si="359"/>
        <v>0</v>
      </c>
      <c r="FT122" s="19"/>
      <c r="FU122" s="19"/>
      <c r="FV122" s="20">
        <f t="shared" si="360"/>
        <v>0</v>
      </c>
      <c r="FW122" s="19"/>
      <c r="FX122" s="19"/>
      <c r="FY122" s="20">
        <f t="shared" si="361"/>
        <v>0</v>
      </c>
      <c r="FZ122" s="20">
        <f t="shared" si="362"/>
        <v>0</v>
      </c>
      <c r="GA122" s="20">
        <f t="shared" si="362"/>
        <v>0</v>
      </c>
      <c r="GB122" s="20">
        <f t="shared" si="363"/>
        <v>0</v>
      </c>
      <c r="GC122" s="19"/>
      <c r="GD122" s="19"/>
      <c r="GE122" s="20">
        <f t="shared" si="364"/>
        <v>0</v>
      </c>
      <c r="GF122" s="19"/>
      <c r="GG122" s="19"/>
      <c r="GH122" s="20">
        <f t="shared" si="365"/>
        <v>0</v>
      </c>
      <c r="GI122" s="19"/>
      <c r="GJ122" s="19"/>
      <c r="GK122" s="20">
        <f t="shared" si="366"/>
        <v>0</v>
      </c>
      <c r="GL122" s="19"/>
      <c r="GM122" s="19"/>
      <c r="GN122" s="20">
        <f t="shared" si="367"/>
        <v>0</v>
      </c>
      <c r="GO122" s="20">
        <f t="shared" si="368"/>
        <v>0</v>
      </c>
      <c r="GP122" s="20">
        <f t="shared" si="368"/>
        <v>0</v>
      </c>
      <c r="GQ122" s="20">
        <f t="shared" si="369"/>
        <v>0</v>
      </c>
      <c r="GR122" s="19"/>
      <c r="GS122" s="19"/>
      <c r="GT122" s="20">
        <f t="shared" si="370"/>
        <v>0</v>
      </c>
      <c r="GU122" s="19"/>
      <c r="GV122" s="19"/>
      <c r="GW122" s="20">
        <f t="shared" si="371"/>
        <v>0</v>
      </c>
      <c r="GX122" s="20">
        <f t="shared" si="372"/>
        <v>0</v>
      </c>
      <c r="GY122" s="20">
        <f t="shared" si="372"/>
        <v>0</v>
      </c>
      <c r="GZ122" s="20">
        <f t="shared" si="373"/>
        <v>0</v>
      </c>
      <c r="HA122" s="19"/>
      <c r="HB122" s="19"/>
      <c r="HC122" s="20">
        <f t="shared" si="374"/>
        <v>0</v>
      </c>
      <c r="HD122" s="19"/>
      <c r="HE122" s="19"/>
      <c r="HF122" s="20">
        <f t="shared" si="375"/>
        <v>0</v>
      </c>
      <c r="HG122" s="19"/>
      <c r="HH122" s="19"/>
      <c r="HI122" s="20">
        <f t="shared" si="376"/>
        <v>0</v>
      </c>
      <c r="HJ122" s="19"/>
      <c r="HK122" s="19"/>
      <c r="HL122" s="20">
        <f t="shared" si="377"/>
        <v>0</v>
      </c>
      <c r="HM122" s="20">
        <f t="shared" si="378"/>
        <v>0</v>
      </c>
      <c r="HN122" s="20">
        <f t="shared" si="378"/>
        <v>0</v>
      </c>
      <c r="HO122" s="20">
        <f t="shared" si="379"/>
        <v>0</v>
      </c>
      <c r="HP122" s="19"/>
      <c r="HQ122" s="19"/>
      <c r="HR122" s="20">
        <f t="shared" si="380"/>
        <v>0</v>
      </c>
      <c r="HS122" s="19"/>
      <c r="HT122" s="19"/>
      <c r="HU122" s="20">
        <f t="shared" si="381"/>
        <v>0</v>
      </c>
      <c r="HV122" s="19"/>
      <c r="HW122" s="19"/>
      <c r="HX122" s="20">
        <f t="shared" si="382"/>
        <v>0</v>
      </c>
      <c r="HY122" s="19"/>
      <c r="HZ122" s="19"/>
      <c r="IA122" s="20">
        <f t="shared" si="383"/>
        <v>0</v>
      </c>
      <c r="IB122" s="20">
        <f t="shared" si="384"/>
        <v>0</v>
      </c>
      <c r="IC122" s="20">
        <f t="shared" si="384"/>
        <v>0</v>
      </c>
      <c r="ID122" s="20">
        <f t="shared" si="385"/>
        <v>0</v>
      </c>
      <c r="IE122" s="20">
        <f t="shared" si="386"/>
        <v>0</v>
      </c>
      <c r="IF122" s="20">
        <f t="shared" si="386"/>
        <v>0</v>
      </c>
      <c r="IG122" s="20">
        <f t="shared" si="387"/>
        <v>0</v>
      </c>
      <c r="IH122" s="19"/>
      <c r="II122" s="19"/>
      <c r="IJ122" s="20">
        <f t="shared" si="388"/>
        <v>0</v>
      </c>
      <c r="IK122" s="19"/>
      <c r="IL122" s="19"/>
      <c r="IM122" s="20">
        <f t="shared" si="389"/>
        <v>0</v>
      </c>
      <c r="IN122" s="19"/>
      <c r="IO122" s="19"/>
      <c r="IP122" s="20">
        <f t="shared" si="390"/>
        <v>0</v>
      </c>
      <c r="IQ122" s="20">
        <f t="shared" si="391"/>
        <v>0</v>
      </c>
      <c r="IR122" s="20">
        <f t="shared" si="391"/>
        <v>0</v>
      </c>
      <c r="IS122" s="20">
        <f t="shared" si="392"/>
        <v>0</v>
      </c>
      <c r="IT122" s="20">
        <f t="shared" si="393"/>
        <v>0</v>
      </c>
      <c r="IU122" s="20">
        <f t="shared" si="393"/>
        <v>0</v>
      </c>
      <c r="IV122" s="20">
        <f t="shared" si="394"/>
        <v>0</v>
      </c>
      <c r="IW122" s="19"/>
      <c r="IX122" s="19"/>
      <c r="IY122" s="20">
        <f t="shared" si="395"/>
        <v>0</v>
      </c>
      <c r="IZ122" s="19"/>
      <c r="JA122" s="19"/>
      <c r="JB122" s="20">
        <f t="shared" si="396"/>
        <v>0</v>
      </c>
      <c r="JC122" s="19"/>
      <c r="JD122" s="19"/>
      <c r="JE122" s="20">
        <f t="shared" si="397"/>
        <v>0</v>
      </c>
      <c r="JF122" s="20">
        <f t="shared" si="398"/>
        <v>0</v>
      </c>
      <c r="JG122" s="20">
        <f t="shared" si="398"/>
        <v>0</v>
      </c>
      <c r="JH122" s="20">
        <f t="shared" si="399"/>
        <v>0</v>
      </c>
      <c r="JI122" s="19"/>
      <c r="JJ122" s="19"/>
      <c r="JK122" s="20">
        <f t="shared" si="400"/>
        <v>0</v>
      </c>
      <c r="JL122" s="19"/>
      <c r="JM122" s="19"/>
      <c r="JN122" s="20">
        <f t="shared" si="401"/>
        <v>0</v>
      </c>
      <c r="JO122" s="19"/>
      <c r="JP122" s="19"/>
      <c r="JQ122" s="20">
        <f t="shared" si="402"/>
        <v>0</v>
      </c>
      <c r="JR122" s="20">
        <f t="shared" si="403"/>
        <v>0</v>
      </c>
      <c r="JS122" s="20">
        <f t="shared" si="403"/>
        <v>0</v>
      </c>
      <c r="JT122" s="20">
        <f t="shared" si="404"/>
        <v>0</v>
      </c>
      <c r="JU122" s="19"/>
      <c r="JV122" s="19"/>
      <c r="JW122" s="20">
        <f t="shared" si="405"/>
        <v>0</v>
      </c>
      <c r="JX122" s="19"/>
      <c r="JY122" s="19"/>
      <c r="JZ122" s="20">
        <f t="shared" si="406"/>
        <v>0</v>
      </c>
      <c r="KA122" s="20">
        <f t="shared" si="407"/>
        <v>0</v>
      </c>
      <c r="KB122" s="20">
        <f t="shared" si="407"/>
        <v>0</v>
      </c>
      <c r="KC122" s="20">
        <f t="shared" si="408"/>
        <v>0</v>
      </c>
      <c r="KD122" s="19"/>
      <c r="KE122" s="19"/>
      <c r="KF122" s="20">
        <f t="shared" si="409"/>
        <v>0</v>
      </c>
      <c r="KG122" s="19"/>
      <c r="KH122" s="19"/>
      <c r="KI122" s="20">
        <f t="shared" si="410"/>
        <v>0</v>
      </c>
      <c r="KJ122" s="19"/>
      <c r="KK122" s="19"/>
      <c r="KL122" s="20">
        <f t="shared" si="411"/>
        <v>0</v>
      </c>
      <c r="KM122" s="19"/>
      <c r="KN122" s="19"/>
      <c r="KO122" s="20">
        <f t="shared" si="412"/>
        <v>0</v>
      </c>
      <c r="KP122" s="19"/>
      <c r="KQ122" s="19"/>
      <c r="KR122" s="20">
        <f t="shared" si="413"/>
        <v>0</v>
      </c>
      <c r="KS122" s="20">
        <f t="shared" si="414"/>
        <v>0</v>
      </c>
      <c r="KT122" s="20">
        <f t="shared" si="414"/>
        <v>0</v>
      </c>
      <c r="KU122" s="20">
        <f t="shared" si="415"/>
        <v>0</v>
      </c>
      <c r="KV122" s="20">
        <f t="shared" si="416"/>
        <v>0</v>
      </c>
      <c r="KW122" s="20">
        <f t="shared" si="416"/>
        <v>0</v>
      </c>
      <c r="KX122" s="20">
        <f t="shared" si="417"/>
        <v>0</v>
      </c>
      <c r="KY122" s="19"/>
      <c r="KZ122" s="19"/>
      <c r="LA122" s="20">
        <f t="shared" si="418"/>
        <v>0</v>
      </c>
      <c r="LB122" s="19"/>
      <c r="LC122" s="19"/>
      <c r="LD122" s="20">
        <f t="shared" si="419"/>
        <v>0</v>
      </c>
      <c r="LE122" s="20">
        <f t="shared" si="420"/>
        <v>0</v>
      </c>
      <c r="LF122" s="20">
        <f t="shared" si="420"/>
        <v>0</v>
      </c>
      <c r="LG122" s="20">
        <f t="shared" si="421"/>
        <v>0</v>
      </c>
    </row>
    <row r="123" spans="1:319" x14ac:dyDescent="0.3">
      <c r="A123" s="27" t="s">
        <v>230</v>
      </c>
      <c r="B123" s="19"/>
      <c r="C123" s="19"/>
      <c r="D123" s="20">
        <f t="shared" si="290"/>
        <v>0</v>
      </c>
      <c r="E123" s="20">
        <f>1690.14</f>
        <v>1690.14</v>
      </c>
      <c r="F123" s="20">
        <f>1231.5</f>
        <v>1231.5</v>
      </c>
      <c r="G123" s="20">
        <f t="shared" si="291"/>
        <v>458.6400000000001</v>
      </c>
      <c r="H123" s="19"/>
      <c r="I123" s="19"/>
      <c r="J123" s="20">
        <f t="shared" si="292"/>
        <v>0</v>
      </c>
      <c r="K123" s="19"/>
      <c r="L123" s="19"/>
      <c r="M123" s="20">
        <f t="shared" si="293"/>
        <v>0</v>
      </c>
      <c r="N123" s="19"/>
      <c r="O123" s="19"/>
      <c r="P123" s="20">
        <f t="shared" si="294"/>
        <v>0</v>
      </c>
      <c r="Q123" s="20">
        <f>436.41</f>
        <v>436.41</v>
      </c>
      <c r="R123" s="20">
        <f>315.18</f>
        <v>315.18</v>
      </c>
      <c r="S123" s="20">
        <f t="shared" si="295"/>
        <v>121.23000000000002</v>
      </c>
      <c r="T123" s="19"/>
      <c r="U123" s="19"/>
      <c r="V123" s="20">
        <f t="shared" si="296"/>
        <v>0</v>
      </c>
      <c r="W123" s="19"/>
      <c r="X123" s="19"/>
      <c r="Y123" s="20">
        <f t="shared" si="297"/>
        <v>0</v>
      </c>
      <c r="Z123" s="19"/>
      <c r="AA123" s="19"/>
      <c r="AB123" s="20">
        <f t="shared" si="298"/>
        <v>0</v>
      </c>
      <c r="AC123" s="19"/>
      <c r="AD123" s="19"/>
      <c r="AE123" s="20">
        <f t="shared" si="299"/>
        <v>0</v>
      </c>
      <c r="AF123" s="19"/>
      <c r="AG123" s="19"/>
      <c r="AH123" s="20">
        <f t="shared" si="300"/>
        <v>0</v>
      </c>
      <c r="AI123" s="19"/>
      <c r="AJ123" s="19"/>
      <c r="AK123" s="20">
        <f t="shared" si="301"/>
        <v>0</v>
      </c>
      <c r="AL123" s="20">
        <f t="shared" si="302"/>
        <v>436.41</v>
      </c>
      <c r="AM123" s="20">
        <f t="shared" si="302"/>
        <v>315.18</v>
      </c>
      <c r="AN123" s="20">
        <f t="shared" si="303"/>
        <v>121.23000000000002</v>
      </c>
      <c r="AO123" s="19"/>
      <c r="AP123" s="19"/>
      <c r="AQ123" s="20">
        <f t="shared" si="304"/>
        <v>0</v>
      </c>
      <c r="AR123" s="20">
        <f>2741.41</f>
        <v>2741.41</v>
      </c>
      <c r="AS123" s="20">
        <f>2054.55</f>
        <v>2054.5500000000002</v>
      </c>
      <c r="AT123" s="20">
        <f t="shared" si="305"/>
        <v>686.85999999999967</v>
      </c>
      <c r="AU123" s="20">
        <f>570.95</f>
        <v>570.95000000000005</v>
      </c>
      <c r="AV123" s="20">
        <f>459</f>
        <v>459</v>
      </c>
      <c r="AW123" s="20">
        <f t="shared" si="306"/>
        <v>111.95000000000005</v>
      </c>
      <c r="AX123" s="20">
        <f>2926.56</f>
        <v>2926.56</v>
      </c>
      <c r="AY123" s="20">
        <f>3028.85</f>
        <v>3028.85</v>
      </c>
      <c r="AZ123" s="20">
        <f t="shared" si="307"/>
        <v>-102.28999999999996</v>
      </c>
      <c r="BA123" s="19"/>
      <c r="BB123" s="19"/>
      <c r="BC123" s="20">
        <f t="shared" si="308"/>
        <v>0</v>
      </c>
      <c r="BD123" s="19"/>
      <c r="BE123" s="20">
        <f>137.89</f>
        <v>137.88999999999999</v>
      </c>
      <c r="BF123" s="20">
        <f t="shared" si="309"/>
        <v>-137.88999999999999</v>
      </c>
      <c r="BG123" s="20">
        <f t="shared" si="310"/>
        <v>0</v>
      </c>
      <c r="BH123" s="20">
        <f t="shared" si="310"/>
        <v>137.88999999999999</v>
      </c>
      <c r="BI123" s="20">
        <f t="shared" si="311"/>
        <v>-137.88999999999999</v>
      </c>
      <c r="BJ123" s="19"/>
      <c r="BK123" s="19"/>
      <c r="BL123" s="20">
        <f t="shared" si="312"/>
        <v>0</v>
      </c>
      <c r="BM123" s="20">
        <f>837.57</f>
        <v>837.57</v>
      </c>
      <c r="BN123" s="19"/>
      <c r="BO123" s="20">
        <f t="shared" si="313"/>
        <v>837.57</v>
      </c>
      <c r="BP123" s="19"/>
      <c r="BQ123" s="19"/>
      <c r="BR123" s="20">
        <f t="shared" si="314"/>
        <v>0</v>
      </c>
      <c r="BS123" s="19"/>
      <c r="BT123" s="19"/>
      <c r="BU123" s="20">
        <f t="shared" si="315"/>
        <v>0</v>
      </c>
      <c r="BV123" s="19"/>
      <c r="BW123" s="19"/>
      <c r="BX123" s="20">
        <f t="shared" si="316"/>
        <v>0</v>
      </c>
      <c r="BY123" s="20">
        <f>525.18</f>
        <v>525.17999999999995</v>
      </c>
      <c r="BZ123" s="20">
        <f>410.39</f>
        <v>410.39</v>
      </c>
      <c r="CA123" s="20">
        <f t="shared" si="317"/>
        <v>114.78999999999996</v>
      </c>
      <c r="CB123" s="20">
        <f t="shared" si="318"/>
        <v>525.17999999999995</v>
      </c>
      <c r="CC123" s="20">
        <f t="shared" si="318"/>
        <v>410.39</v>
      </c>
      <c r="CD123" s="20">
        <f t="shared" si="319"/>
        <v>114.78999999999996</v>
      </c>
      <c r="CE123" s="19"/>
      <c r="CF123" s="20">
        <f>310.26</f>
        <v>310.26</v>
      </c>
      <c r="CG123" s="20">
        <f t="shared" si="320"/>
        <v>-310.26</v>
      </c>
      <c r="CH123" s="19"/>
      <c r="CI123" s="19"/>
      <c r="CJ123" s="20">
        <f t="shared" si="321"/>
        <v>0</v>
      </c>
      <c r="CK123" s="19"/>
      <c r="CL123" s="19"/>
      <c r="CM123" s="20">
        <f t="shared" si="322"/>
        <v>0</v>
      </c>
      <c r="CN123" s="20">
        <f t="shared" si="323"/>
        <v>0</v>
      </c>
      <c r="CO123" s="20">
        <f t="shared" si="323"/>
        <v>0</v>
      </c>
      <c r="CP123" s="20">
        <f t="shared" si="324"/>
        <v>0</v>
      </c>
      <c r="CQ123" s="19"/>
      <c r="CR123" s="19"/>
      <c r="CS123" s="20">
        <f t="shared" si="325"/>
        <v>0</v>
      </c>
      <c r="CT123" s="20">
        <f>2359.08</f>
        <v>2359.08</v>
      </c>
      <c r="CU123" s="20">
        <f>1733.49</f>
        <v>1733.49</v>
      </c>
      <c r="CV123" s="20">
        <f t="shared" si="326"/>
        <v>625.58999999999992</v>
      </c>
      <c r="CW123" s="19"/>
      <c r="CX123" s="19"/>
      <c r="CY123" s="20">
        <f t="shared" si="327"/>
        <v>0</v>
      </c>
      <c r="CZ123" s="20">
        <f t="shared" si="328"/>
        <v>2359.08</v>
      </c>
      <c r="DA123" s="20">
        <f t="shared" si="328"/>
        <v>1733.49</v>
      </c>
      <c r="DB123" s="20">
        <f t="shared" si="329"/>
        <v>625.58999999999992</v>
      </c>
      <c r="DC123" s="20">
        <f t="shared" si="330"/>
        <v>9960.75</v>
      </c>
      <c r="DD123" s="20">
        <f t="shared" si="330"/>
        <v>8134.43</v>
      </c>
      <c r="DE123" s="20">
        <f t="shared" si="331"/>
        <v>1826.3199999999997</v>
      </c>
      <c r="DF123" s="19"/>
      <c r="DG123" s="19"/>
      <c r="DH123" s="20">
        <f t="shared" si="332"/>
        <v>0</v>
      </c>
      <c r="DI123" s="20">
        <f>466.08</f>
        <v>466.08</v>
      </c>
      <c r="DJ123" s="20">
        <f>682.9</f>
        <v>682.9</v>
      </c>
      <c r="DK123" s="20">
        <f t="shared" si="333"/>
        <v>-216.82</v>
      </c>
      <c r="DL123" s="20">
        <f t="shared" si="334"/>
        <v>466.08</v>
      </c>
      <c r="DM123" s="20">
        <f t="shared" si="334"/>
        <v>682.9</v>
      </c>
      <c r="DN123" s="20">
        <f t="shared" si="335"/>
        <v>-216.82</v>
      </c>
      <c r="DO123" s="19"/>
      <c r="DP123" s="19"/>
      <c r="DQ123" s="20">
        <f t="shared" si="336"/>
        <v>0</v>
      </c>
      <c r="DR123" s="19"/>
      <c r="DS123" s="19"/>
      <c r="DT123" s="20">
        <f t="shared" si="337"/>
        <v>0</v>
      </c>
      <c r="DU123" s="20">
        <f t="shared" si="338"/>
        <v>0</v>
      </c>
      <c r="DV123" s="20">
        <f t="shared" si="338"/>
        <v>0</v>
      </c>
      <c r="DW123" s="20">
        <f t="shared" si="339"/>
        <v>0</v>
      </c>
      <c r="DX123" s="20">
        <f t="shared" si="340"/>
        <v>12553.38</v>
      </c>
      <c r="DY123" s="20">
        <f t="shared" si="340"/>
        <v>10364.01</v>
      </c>
      <c r="DZ123" s="20">
        <f t="shared" si="341"/>
        <v>2189.369999999999</v>
      </c>
      <c r="EA123" s="19"/>
      <c r="EB123" s="19"/>
      <c r="EC123" s="20">
        <f t="shared" si="342"/>
        <v>0</v>
      </c>
      <c r="ED123" s="19"/>
      <c r="EE123" s="19"/>
      <c r="EF123" s="20">
        <f t="shared" si="343"/>
        <v>0</v>
      </c>
      <c r="EG123" s="20">
        <f>577.47</f>
        <v>577.47</v>
      </c>
      <c r="EH123" s="20">
        <f>1209.46</f>
        <v>1209.46</v>
      </c>
      <c r="EI123" s="20">
        <f t="shared" si="344"/>
        <v>-631.99</v>
      </c>
      <c r="EJ123" s="19"/>
      <c r="EK123" s="19"/>
      <c r="EL123" s="20">
        <f t="shared" si="345"/>
        <v>0</v>
      </c>
      <c r="EM123" s="20">
        <f t="shared" si="346"/>
        <v>577.47</v>
      </c>
      <c r="EN123" s="20">
        <f t="shared" si="346"/>
        <v>1209.46</v>
      </c>
      <c r="EO123" s="20">
        <f t="shared" si="347"/>
        <v>-631.99</v>
      </c>
      <c r="EP123" s="20">
        <f>2002.83</f>
        <v>2002.83</v>
      </c>
      <c r="EQ123" s="20">
        <f>1686.88</f>
        <v>1686.88</v>
      </c>
      <c r="ER123" s="20">
        <f t="shared" si="348"/>
        <v>315.94999999999982</v>
      </c>
      <c r="ES123" s="19"/>
      <c r="ET123" s="19"/>
      <c r="EU123" s="20">
        <f t="shared" si="349"/>
        <v>0</v>
      </c>
      <c r="EV123" s="20">
        <f>558.18</f>
        <v>558.17999999999995</v>
      </c>
      <c r="EW123" s="20">
        <f>257.25</f>
        <v>257.25</v>
      </c>
      <c r="EX123" s="20">
        <f t="shared" si="350"/>
        <v>300.92999999999995</v>
      </c>
      <c r="EY123" s="19"/>
      <c r="EZ123" s="19"/>
      <c r="FA123" s="20">
        <f t="shared" si="351"/>
        <v>0</v>
      </c>
      <c r="FB123" s="20">
        <f t="shared" si="352"/>
        <v>558.17999999999995</v>
      </c>
      <c r="FC123" s="20">
        <f t="shared" si="352"/>
        <v>257.25</v>
      </c>
      <c r="FD123" s="20">
        <f t="shared" si="353"/>
        <v>300.92999999999995</v>
      </c>
      <c r="FE123" s="19"/>
      <c r="FF123" s="19"/>
      <c r="FG123" s="20">
        <f t="shared" si="354"/>
        <v>0</v>
      </c>
      <c r="FH123" s="20">
        <f>569.88</f>
        <v>569.88</v>
      </c>
      <c r="FI123" s="20">
        <f>630.17</f>
        <v>630.16999999999996</v>
      </c>
      <c r="FJ123" s="20">
        <f t="shared" si="355"/>
        <v>-60.289999999999964</v>
      </c>
      <c r="FK123" s="19"/>
      <c r="FL123" s="19"/>
      <c r="FM123" s="20">
        <f t="shared" si="356"/>
        <v>0</v>
      </c>
      <c r="FN123" s="20">
        <f t="shared" si="357"/>
        <v>569.88</v>
      </c>
      <c r="FO123" s="20">
        <f t="shared" si="357"/>
        <v>630.16999999999996</v>
      </c>
      <c r="FP123" s="20">
        <f t="shared" si="358"/>
        <v>-60.289999999999964</v>
      </c>
      <c r="FQ123" s="19"/>
      <c r="FR123" s="19"/>
      <c r="FS123" s="20">
        <f t="shared" si="359"/>
        <v>0</v>
      </c>
      <c r="FT123" s="20">
        <f>443.91</f>
        <v>443.91</v>
      </c>
      <c r="FU123" s="20">
        <f>325.13</f>
        <v>325.13</v>
      </c>
      <c r="FV123" s="20">
        <f t="shared" si="360"/>
        <v>118.78000000000003</v>
      </c>
      <c r="FW123" s="19"/>
      <c r="FX123" s="19"/>
      <c r="FY123" s="20">
        <f t="shared" si="361"/>
        <v>0</v>
      </c>
      <c r="FZ123" s="20">
        <f t="shared" si="362"/>
        <v>443.91</v>
      </c>
      <c r="GA123" s="20">
        <f t="shared" si="362"/>
        <v>325.13</v>
      </c>
      <c r="GB123" s="20">
        <f t="shared" si="363"/>
        <v>118.78000000000003</v>
      </c>
      <c r="GC123" s="19"/>
      <c r="GD123" s="19"/>
      <c r="GE123" s="20">
        <f t="shared" si="364"/>
        <v>0</v>
      </c>
      <c r="GF123" s="19"/>
      <c r="GG123" s="19"/>
      <c r="GH123" s="20">
        <f t="shared" si="365"/>
        <v>0</v>
      </c>
      <c r="GI123" s="20">
        <f>367.2</f>
        <v>367.2</v>
      </c>
      <c r="GJ123" s="20">
        <f>265.2</f>
        <v>265.2</v>
      </c>
      <c r="GK123" s="20">
        <f t="shared" si="366"/>
        <v>102</v>
      </c>
      <c r="GL123" s="19"/>
      <c r="GM123" s="19"/>
      <c r="GN123" s="20">
        <f t="shared" si="367"/>
        <v>0</v>
      </c>
      <c r="GO123" s="20">
        <f t="shared" si="368"/>
        <v>367.2</v>
      </c>
      <c r="GP123" s="20">
        <f t="shared" si="368"/>
        <v>265.2</v>
      </c>
      <c r="GQ123" s="20">
        <f t="shared" si="369"/>
        <v>102</v>
      </c>
      <c r="GR123" s="19"/>
      <c r="GS123" s="20">
        <f>64.26</f>
        <v>64.260000000000005</v>
      </c>
      <c r="GT123" s="20">
        <f t="shared" si="370"/>
        <v>-64.260000000000005</v>
      </c>
      <c r="GU123" s="19"/>
      <c r="GV123" s="19"/>
      <c r="GW123" s="20">
        <f t="shared" si="371"/>
        <v>0</v>
      </c>
      <c r="GX123" s="20">
        <f t="shared" si="372"/>
        <v>4519.47</v>
      </c>
      <c r="GY123" s="20">
        <f t="shared" si="372"/>
        <v>4438.3500000000004</v>
      </c>
      <c r="GZ123" s="20">
        <f t="shared" si="373"/>
        <v>81.119999999999891</v>
      </c>
      <c r="HA123" s="19"/>
      <c r="HB123" s="19"/>
      <c r="HC123" s="20">
        <f t="shared" si="374"/>
        <v>0</v>
      </c>
      <c r="HD123" s="19"/>
      <c r="HE123" s="19"/>
      <c r="HF123" s="20">
        <f t="shared" si="375"/>
        <v>0</v>
      </c>
      <c r="HG123" s="20">
        <f>397.23</f>
        <v>397.23</v>
      </c>
      <c r="HH123" s="20">
        <f>286.88</f>
        <v>286.88</v>
      </c>
      <c r="HI123" s="20">
        <f t="shared" si="376"/>
        <v>110.35000000000002</v>
      </c>
      <c r="HJ123" s="19"/>
      <c r="HK123" s="19"/>
      <c r="HL123" s="20">
        <f t="shared" si="377"/>
        <v>0</v>
      </c>
      <c r="HM123" s="20">
        <f t="shared" si="378"/>
        <v>397.23</v>
      </c>
      <c r="HN123" s="20">
        <f t="shared" si="378"/>
        <v>286.88</v>
      </c>
      <c r="HO123" s="20">
        <f t="shared" si="379"/>
        <v>110.35000000000002</v>
      </c>
      <c r="HP123" s="20">
        <f>108.88</f>
        <v>108.88</v>
      </c>
      <c r="HQ123" s="20">
        <f>169.41</f>
        <v>169.41</v>
      </c>
      <c r="HR123" s="20">
        <f t="shared" si="380"/>
        <v>-60.53</v>
      </c>
      <c r="HS123" s="19"/>
      <c r="HT123" s="19"/>
      <c r="HU123" s="20">
        <f t="shared" si="381"/>
        <v>0</v>
      </c>
      <c r="HV123" s="20">
        <f>337.32</f>
        <v>337.32</v>
      </c>
      <c r="HW123" s="20">
        <f>243.61</f>
        <v>243.61</v>
      </c>
      <c r="HX123" s="20">
        <f t="shared" si="382"/>
        <v>93.70999999999998</v>
      </c>
      <c r="HY123" s="19"/>
      <c r="HZ123" s="19"/>
      <c r="IA123" s="20">
        <f t="shared" si="383"/>
        <v>0</v>
      </c>
      <c r="IB123" s="20">
        <f t="shared" si="384"/>
        <v>337.32</v>
      </c>
      <c r="IC123" s="20">
        <f t="shared" si="384"/>
        <v>243.61</v>
      </c>
      <c r="ID123" s="20">
        <f t="shared" si="385"/>
        <v>93.70999999999998</v>
      </c>
      <c r="IE123" s="20">
        <f t="shared" si="386"/>
        <v>843.43000000000006</v>
      </c>
      <c r="IF123" s="20">
        <f t="shared" si="386"/>
        <v>699.9</v>
      </c>
      <c r="IG123" s="20">
        <f t="shared" si="387"/>
        <v>143.53000000000009</v>
      </c>
      <c r="IH123" s="20">
        <f>922.44</f>
        <v>922.44</v>
      </c>
      <c r="II123" s="20">
        <f>1574.31</f>
        <v>1574.31</v>
      </c>
      <c r="IJ123" s="20">
        <f t="shared" si="388"/>
        <v>-651.86999999999989</v>
      </c>
      <c r="IK123" s="19"/>
      <c r="IL123" s="19"/>
      <c r="IM123" s="20">
        <f t="shared" si="389"/>
        <v>0</v>
      </c>
      <c r="IN123" s="19"/>
      <c r="IO123" s="19"/>
      <c r="IP123" s="20">
        <f t="shared" si="390"/>
        <v>0</v>
      </c>
      <c r="IQ123" s="20">
        <f t="shared" si="391"/>
        <v>0</v>
      </c>
      <c r="IR123" s="20">
        <f t="shared" si="391"/>
        <v>0</v>
      </c>
      <c r="IS123" s="20">
        <f t="shared" si="392"/>
        <v>0</v>
      </c>
      <c r="IT123" s="20">
        <f t="shared" si="393"/>
        <v>1765.8700000000001</v>
      </c>
      <c r="IU123" s="20">
        <f t="shared" si="393"/>
        <v>2274.21</v>
      </c>
      <c r="IV123" s="20">
        <f t="shared" si="394"/>
        <v>-508.33999999999992</v>
      </c>
      <c r="IW123" s="20">
        <f>608.28</f>
        <v>608.28</v>
      </c>
      <c r="IX123" s="20">
        <f>504.24</f>
        <v>504.24</v>
      </c>
      <c r="IY123" s="20">
        <f t="shared" si="395"/>
        <v>104.03999999999996</v>
      </c>
      <c r="IZ123" s="19"/>
      <c r="JA123" s="19"/>
      <c r="JB123" s="20">
        <f t="shared" si="396"/>
        <v>0</v>
      </c>
      <c r="JC123" s="19"/>
      <c r="JD123" s="19"/>
      <c r="JE123" s="20">
        <f t="shared" si="397"/>
        <v>0</v>
      </c>
      <c r="JF123" s="20">
        <f t="shared" si="398"/>
        <v>608.28</v>
      </c>
      <c r="JG123" s="20">
        <f t="shared" si="398"/>
        <v>504.24</v>
      </c>
      <c r="JH123" s="20">
        <f t="shared" si="399"/>
        <v>104.03999999999996</v>
      </c>
      <c r="JI123" s="19"/>
      <c r="JJ123" s="19"/>
      <c r="JK123" s="20">
        <f t="shared" si="400"/>
        <v>0</v>
      </c>
      <c r="JL123" s="20">
        <f>10179.48</f>
        <v>10179.48</v>
      </c>
      <c r="JM123" s="20">
        <f>8401.96</f>
        <v>8401.9599999999991</v>
      </c>
      <c r="JN123" s="20">
        <f t="shared" si="401"/>
        <v>1777.5200000000004</v>
      </c>
      <c r="JO123" s="19"/>
      <c r="JP123" s="19"/>
      <c r="JQ123" s="20">
        <f t="shared" si="402"/>
        <v>0</v>
      </c>
      <c r="JR123" s="20">
        <f t="shared" si="403"/>
        <v>10179.48</v>
      </c>
      <c r="JS123" s="20">
        <f t="shared" si="403"/>
        <v>8401.9599999999991</v>
      </c>
      <c r="JT123" s="20">
        <f t="shared" si="404"/>
        <v>1777.5200000000004</v>
      </c>
      <c r="JU123" s="20">
        <f>1833.45</f>
        <v>1833.45</v>
      </c>
      <c r="JV123" s="20">
        <f>1286</f>
        <v>1286</v>
      </c>
      <c r="JW123" s="20">
        <f t="shared" si="405"/>
        <v>547.45000000000005</v>
      </c>
      <c r="JX123" s="19"/>
      <c r="JY123" s="19"/>
      <c r="JZ123" s="20">
        <f t="shared" si="406"/>
        <v>0</v>
      </c>
      <c r="KA123" s="20">
        <f t="shared" si="407"/>
        <v>1833.45</v>
      </c>
      <c r="KB123" s="20">
        <f t="shared" si="407"/>
        <v>1286</v>
      </c>
      <c r="KC123" s="20">
        <f t="shared" si="408"/>
        <v>547.45000000000005</v>
      </c>
      <c r="KD123" s="20">
        <f>1444.08</f>
        <v>1444.08</v>
      </c>
      <c r="KE123" s="20">
        <f>1162.5</f>
        <v>1162.5</v>
      </c>
      <c r="KF123" s="20">
        <f t="shared" si="409"/>
        <v>281.57999999999993</v>
      </c>
      <c r="KG123" s="19"/>
      <c r="KH123" s="19"/>
      <c r="KI123" s="20">
        <f t="shared" si="410"/>
        <v>0</v>
      </c>
      <c r="KJ123" s="19"/>
      <c r="KK123" s="19"/>
      <c r="KL123" s="20">
        <f t="shared" si="411"/>
        <v>0</v>
      </c>
      <c r="KM123" s="19"/>
      <c r="KN123" s="19"/>
      <c r="KO123" s="20">
        <f t="shared" si="412"/>
        <v>0</v>
      </c>
      <c r="KP123" s="19"/>
      <c r="KQ123" s="19"/>
      <c r="KR123" s="20">
        <f t="shared" si="413"/>
        <v>0</v>
      </c>
      <c r="KS123" s="20">
        <f t="shared" si="414"/>
        <v>0</v>
      </c>
      <c r="KT123" s="20">
        <f t="shared" si="414"/>
        <v>0</v>
      </c>
      <c r="KU123" s="20">
        <f t="shared" si="415"/>
        <v>0</v>
      </c>
      <c r="KV123" s="20">
        <f t="shared" si="416"/>
        <v>1444.08</v>
      </c>
      <c r="KW123" s="20">
        <f t="shared" si="416"/>
        <v>1162.5</v>
      </c>
      <c r="KX123" s="20">
        <f t="shared" si="417"/>
        <v>281.57999999999993</v>
      </c>
      <c r="KY123" s="20">
        <f>2194.15</f>
        <v>2194.15</v>
      </c>
      <c r="KZ123" s="20">
        <f>2243.5</f>
        <v>2243.5</v>
      </c>
      <c r="LA123" s="20">
        <f t="shared" si="418"/>
        <v>-49.349999999999909</v>
      </c>
      <c r="LB123" s="19"/>
      <c r="LC123" s="19"/>
      <c r="LD123" s="20">
        <f t="shared" si="419"/>
        <v>0</v>
      </c>
      <c r="LE123" s="20">
        <f t="shared" si="420"/>
        <v>35098.159999999996</v>
      </c>
      <c r="LF123" s="20">
        <f t="shared" si="420"/>
        <v>30674.77</v>
      </c>
      <c r="LG123" s="20">
        <f t="shared" si="421"/>
        <v>4423.3899999999958</v>
      </c>
    </row>
    <row r="124" spans="1:319" x14ac:dyDescent="0.3">
      <c r="A124" s="27" t="s">
        <v>231</v>
      </c>
      <c r="B124" s="19"/>
      <c r="C124" s="19"/>
      <c r="D124" s="20">
        <f t="shared" si="290"/>
        <v>0</v>
      </c>
      <c r="E124" s="19"/>
      <c r="F124" s="20">
        <f>264.08</f>
        <v>264.08</v>
      </c>
      <c r="G124" s="20">
        <f t="shared" si="291"/>
        <v>-264.08</v>
      </c>
      <c r="H124" s="19"/>
      <c r="I124" s="19"/>
      <c r="J124" s="20">
        <f t="shared" si="292"/>
        <v>0</v>
      </c>
      <c r="K124" s="19"/>
      <c r="L124" s="19"/>
      <c r="M124" s="20">
        <f t="shared" si="293"/>
        <v>0</v>
      </c>
      <c r="N124" s="19"/>
      <c r="O124" s="19"/>
      <c r="P124" s="20">
        <f t="shared" si="294"/>
        <v>0</v>
      </c>
      <c r="Q124" s="19"/>
      <c r="R124" s="19"/>
      <c r="S124" s="20">
        <f t="shared" si="295"/>
        <v>0</v>
      </c>
      <c r="T124" s="19"/>
      <c r="U124" s="19"/>
      <c r="V124" s="20">
        <f t="shared" si="296"/>
        <v>0</v>
      </c>
      <c r="W124" s="19"/>
      <c r="X124" s="19"/>
      <c r="Y124" s="20">
        <f t="shared" si="297"/>
        <v>0</v>
      </c>
      <c r="Z124" s="19"/>
      <c r="AA124" s="19"/>
      <c r="AB124" s="20">
        <f t="shared" si="298"/>
        <v>0</v>
      </c>
      <c r="AC124" s="19"/>
      <c r="AD124" s="19"/>
      <c r="AE124" s="20">
        <f t="shared" si="299"/>
        <v>0</v>
      </c>
      <c r="AF124" s="19"/>
      <c r="AG124" s="19"/>
      <c r="AH124" s="20">
        <f t="shared" si="300"/>
        <v>0</v>
      </c>
      <c r="AI124" s="19"/>
      <c r="AJ124" s="19"/>
      <c r="AK124" s="20">
        <f t="shared" si="301"/>
        <v>0</v>
      </c>
      <c r="AL124" s="20">
        <f t="shared" si="302"/>
        <v>0</v>
      </c>
      <c r="AM124" s="20">
        <f t="shared" si="302"/>
        <v>0</v>
      </c>
      <c r="AN124" s="20">
        <f t="shared" si="303"/>
        <v>0</v>
      </c>
      <c r="AO124" s="19"/>
      <c r="AP124" s="19"/>
      <c r="AQ124" s="20">
        <f t="shared" si="304"/>
        <v>0</v>
      </c>
      <c r="AR124" s="19"/>
      <c r="AS124" s="19"/>
      <c r="AT124" s="20">
        <f t="shared" si="305"/>
        <v>0</v>
      </c>
      <c r="AU124" s="19"/>
      <c r="AV124" s="19"/>
      <c r="AW124" s="20">
        <f t="shared" si="306"/>
        <v>0</v>
      </c>
      <c r="AX124" s="19"/>
      <c r="AY124" s="19"/>
      <c r="AZ124" s="20">
        <f t="shared" si="307"/>
        <v>0</v>
      </c>
      <c r="BA124" s="19"/>
      <c r="BB124" s="19"/>
      <c r="BC124" s="20">
        <f t="shared" si="308"/>
        <v>0</v>
      </c>
      <c r="BD124" s="19"/>
      <c r="BE124" s="19"/>
      <c r="BF124" s="20">
        <f t="shared" si="309"/>
        <v>0</v>
      </c>
      <c r="BG124" s="20">
        <f t="shared" si="310"/>
        <v>0</v>
      </c>
      <c r="BH124" s="20">
        <f t="shared" si="310"/>
        <v>0</v>
      </c>
      <c r="BI124" s="20">
        <f t="shared" si="311"/>
        <v>0</v>
      </c>
      <c r="BJ124" s="19"/>
      <c r="BK124" s="19"/>
      <c r="BL124" s="20">
        <f t="shared" si="312"/>
        <v>0</v>
      </c>
      <c r="BM124" s="19"/>
      <c r="BN124" s="19"/>
      <c r="BO124" s="20">
        <f t="shared" si="313"/>
        <v>0</v>
      </c>
      <c r="BP124" s="19"/>
      <c r="BQ124" s="19"/>
      <c r="BR124" s="20">
        <f t="shared" si="314"/>
        <v>0</v>
      </c>
      <c r="BS124" s="19"/>
      <c r="BT124" s="19"/>
      <c r="BU124" s="20">
        <f t="shared" si="315"/>
        <v>0</v>
      </c>
      <c r="BV124" s="19"/>
      <c r="BW124" s="19"/>
      <c r="BX124" s="20">
        <f t="shared" si="316"/>
        <v>0</v>
      </c>
      <c r="BY124" s="19"/>
      <c r="BZ124" s="19"/>
      <c r="CA124" s="20">
        <f t="shared" si="317"/>
        <v>0</v>
      </c>
      <c r="CB124" s="20">
        <f t="shared" si="318"/>
        <v>0</v>
      </c>
      <c r="CC124" s="20">
        <f t="shared" si="318"/>
        <v>0</v>
      </c>
      <c r="CD124" s="20">
        <f t="shared" si="319"/>
        <v>0</v>
      </c>
      <c r="CE124" s="19"/>
      <c r="CF124" s="19"/>
      <c r="CG124" s="20">
        <f t="shared" si="320"/>
        <v>0</v>
      </c>
      <c r="CH124" s="19"/>
      <c r="CI124" s="19"/>
      <c r="CJ124" s="20">
        <f t="shared" si="321"/>
        <v>0</v>
      </c>
      <c r="CK124" s="19"/>
      <c r="CL124" s="19"/>
      <c r="CM124" s="20">
        <f t="shared" si="322"/>
        <v>0</v>
      </c>
      <c r="CN124" s="20">
        <f t="shared" si="323"/>
        <v>0</v>
      </c>
      <c r="CO124" s="20">
        <f t="shared" si="323"/>
        <v>0</v>
      </c>
      <c r="CP124" s="20">
        <f t="shared" si="324"/>
        <v>0</v>
      </c>
      <c r="CQ124" s="19"/>
      <c r="CR124" s="19"/>
      <c r="CS124" s="20">
        <f t="shared" si="325"/>
        <v>0</v>
      </c>
      <c r="CT124" s="19"/>
      <c r="CU124" s="19"/>
      <c r="CV124" s="20">
        <f t="shared" si="326"/>
        <v>0</v>
      </c>
      <c r="CW124" s="19"/>
      <c r="CX124" s="19"/>
      <c r="CY124" s="20">
        <f t="shared" si="327"/>
        <v>0</v>
      </c>
      <c r="CZ124" s="20">
        <f t="shared" si="328"/>
        <v>0</v>
      </c>
      <c r="DA124" s="20">
        <f t="shared" si="328"/>
        <v>0</v>
      </c>
      <c r="DB124" s="20">
        <f t="shared" si="329"/>
        <v>0</v>
      </c>
      <c r="DC124" s="20">
        <f t="shared" si="330"/>
        <v>0</v>
      </c>
      <c r="DD124" s="20">
        <f t="shared" si="330"/>
        <v>0</v>
      </c>
      <c r="DE124" s="20">
        <f t="shared" si="331"/>
        <v>0</v>
      </c>
      <c r="DF124" s="19"/>
      <c r="DG124" s="19"/>
      <c r="DH124" s="20">
        <f t="shared" si="332"/>
        <v>0</v>
      </c>
      <c r="DI124" s="19"/>
      <c r="DJ124" s="19"/>
      <c r="DK124" s="20">
        <f t="shared" si="333"/>
        <v>0</v>
      </c>
      <c r="DL124" s="20">
        <f t="shared" si="334"/>
        <v>0</v>
      </c>
      <c r="DM124" s="20">
        <f t="shared" si="334"/>
        <v>0</v>
      </c>
      <c r="DN124" s="20">
        <f t="shared" si="335"/>
        <v>0</v>
      </c>
      <c r="DO124" s="19"/>
      <c r="DP124" s="19"/>
      <c r="DQ124" s="20">
        <f t="shared" si="336"/>
        <v>0</v>
      </c>
      <c r="DR124" s="19"/>
      <c r="DS124" s="19"/>
      <c r="DT124" s="20">
        <f t="shared" si="337"/>
        <v>0</v>
      </c>
      <c r="DU124" s="20">
        <f t="shared" si="338"/>
        <v>0</v>
      </c>
      <c r="DV124" s="20">
        <f t="shared" si="338"/>
        <v>0</v>
      </c>
      <c r="DW124" s="20">
        <f t="shared" si="339"/>
        <v>0</v>
      </c>
      <c r="DX124" s="20">
        <f t="shared" si="340"/>
        <v>0</v>
      </c>
      <c r="DY124" s="20">
        <f t="shared" si="340"/>
        <v>264.08</v>
      </c>
      <c r="DZ124" s="20">
        <f t="shared" si="341"/>
        <v>-264.08</v>
      </c>
      <c r="EA124" s="19"/>
      <c r="EB124" s="19"/>
      <c r="EC124" s="20">
        <f t="shared" si="342"/>
        <v>0</v>
      </c>
      <c r="ED124" s="19"/>
      <c r="EE124" s="19"/>
      <c r="EF124" s="20">
        <f t="shared" si="343"/>
        <v>0</v>
      </c>
      <c r="EG124" s="19"/>
      <c r="EH124" s="19"/>
      <c r="EI124" s="20">
        <f t="shared" si="344"/>
        <v>0</v>
      </c>
      <c r="EJ124" s="19"/>
      <c r="EK124" s="19"/>
      <c r="EL124" s="20">
        <f t="shared" si="345"/>
        <v>0</v>
      </c>
      <c r="EM124" s="20">
        <f t="shared" si="346"/>
        <v>0</v>
      </c>
      <c r="EN124" s="20">
        <f t="shared" si="346"/>
        <v>0</v>
      </c>
      <c r="EO124" s="20">
        <f t="shared" si="347"/>
        <v>0</v>
      </c>
      <c r="EP124" s="19"/>
      <c r="EQ124" s="19"/>
      <c r="ER124" s="20">
        <f t="shared" si="348"/>
        <v>0</v>
      </c>
      <c r="ES124" s="19"/>
      <c r="ET124" s="19"/>
      <c r="EU124" s="20">
        <f t="shared" si="349"/>
        <v>0</v>
      </c>
      <c r="EV124" s="19"/>
      <c r="EW124" s="19"/>
      <c r="EX124" s="20">
        <f t="shared" si="350"/>
        <v>0</v>
      </c>
      <c r="EY124" s="19"/>
      <c r="EZ124" s="19"/>
      <c r="FA124" s="20">
        <f t="shared" si="351"/>
        <v>0</v>
      </c>
      <c r="FB124" s="20">
        <f t="shared" si="352"/>
        <v>0</v>
      </c>
      <c r="FC124" s="20">
        <f t="shared" si="352"/>
        <v>0</v>
      </c>
      <c r="FD124" s="20">
        <f t="shared" si="353"/>
        <v>0</v>
      </c>
      <c r="FE124" s="19"/>
      <c r="FF124" s="19"/>
      <c r="FG124" s="20">
        <f t="shared" si="354"/>
        <v>0</v>
      </c>
      <c r="FH124" s="19"/>
      <c r="FI124" s="19"/>
      <c r="FJ124" s="20">
        <f t="shared" si="355"/>
        <v>0</v>
      </c>
      <c r="FK124" s="19"/>
      <c r="FL124" s="19"/>
      <c r="FM124" s="20">
        <f t="shared" si="356"/>
        <v>0</v>
      </c>
      <c r="FN124" s="20">
        <f t="shared" si="357"/>
        <v>0</v>
      </c>
      <c r="FO124" s="20">
        <f t="shared" si="357"/>
        <v>0</v>
      </c>
      <c r="FP124" s="20">
        <f t="shared" si="358"/>
        <v>0</v>
      </c>
      <c r="FQ124" s="19"/>
      <c r="FR124" s="19"/>
      <c r="FS124" s="20">
        <f t="shared" si="359"/>
        <v>0</v>
      </c>
      <c r="FT124" s="19"/>
      <c r="FU124" s="19"/>
      <c r="FV124" s="20">
        <f t="shared" si="360"/>
        <v>0</v>
      </c>
      <c r="FW124" s="19"/>
      <c r="FX124" s="19"/>
      <c r="FY124" s="20">
        <f t="shared" si="361"/>
        <v>0</v>
      </c>
      <c r="FZ124" s="20">
        <f t="shared" si="362"/>
        <v>0</v>
      </c>
      <c r="GA124" s="20">
        <f t="shared" si="362"/>
        <v>0</v>
      </c>
      <c r="GB124" s="20">
        <f t="shared" si="363"/>
        <v>0</v>
      </c>
      <c r="GC124" s="19"/>
      <c r="GD124" s="19"/>
      <c r="GE124" s="20">
        <f t="shared" si="364"/>
        <v>0</v>
      </c>
      <c r="GF124" s="19"/>
      <c r="GG124" s="19"/>
      <c r="GH124" s="20">
        <f t="shared" si="365"/>
        <v>0</v>
      </c>
      <c r="GI124" s="19"/>
      <c r="GJ124" s="19"/>
      <c r="GK124" s="20">
        <f t="shared" si="366"/>
        <v>0</v>
      </c>
      <c r="GL124" s="19"/>
      <c r="GM124" s="19"/>
      <c r="GN124" s="20">
        <f t="shared" si="367"/>
        <v>0</v>
      </c>
      <c r="GO124" s="20">
        <f t="shared" si="368"/>
        <v>0</v>
      </c>
      <c r="GP124" s="20">
        <f t="shared" si="368"/>
        <v>0</v>
      </c>
      <c r="GQ124" s="20">
        <f t="shared" si="369"/>
        <v>0</v>
      </c>
      <c r="GR124" s="19"/>
      <c r="GS124" s="19"/>
      <c r="GT124" s="20">
        <f t="shared" si="370"/>
        <v>0</v>
      </c>
      <c r="GU124" s="19"/>
      <c r="GV124" s="19"/>
      <c r="GW124" s="20">
        <f t="shared" si="371"/>
        <v>0</v>
      </c>
      <c r="GX124" s="20">
        <f t="shared" si="372"/>
        <v>0</v>
      </c>
      <c r="GY124" s="20">
        <f t="shared" si="372"/>
        <v>0</v>
      </c>
      <c r="GZ124" s="20">
        <f t="shared" si="373"/>
        <v>0</v>
      </c>
      <c r="HA124" s="19"/>
      <c r="HB124" s="19"/>
      <c r="HC124" s="20">
        <f t="shared" si="374"/>
        <v>0</v>
      </c>
      <c r="HD124" s="19"/>
      <c r="HE124" s="19"/>
      <c r="HF124" s="20">
        <f t="shared" si="375"/>
        <v>0</v>
      </c>
      <c r="HG124" s="19"/>
      <c r="HH124" s="19"/>
      <c r="HI124" s="20">
        <f t="shared" si="376"/>
        <v>0</v>
      </c>
      <c r="HJ124" s="19"/>
      <c r="HK124" s="19"/>
      <c r="HL124" s="20">
        <f t="shared" si="377"/>
        <v>0</v>
      </c>
      <c r="HM124" s="20">
        <f t="shared" si="378"/>
        <v>0</v>
      </c>
      <c r="HN124" s="20">
        <f t="shared" si="378"/>
        <v>0</v>
      </c>
      <c r="HO124" s="20">
        <f t="shared" si="379"/>
        <v>0</v>
      </c>
      <c r="HP124" s="19"/>
      <c r="HQ124" s="19"/>
      <c r="HR124" s="20">
        <f t="shared" si="380"/>
        <v>0</v>
      </c>
      <c r="HS124" s="19"/>
      <c r="HT124" s="19"/>
      <c r="HU124" s="20">
        <f t="shared" si="381"/>
        <v>0</v>
      </c>
      <c r="HV124" s="19"/>
      <c r="HW124" s="19"/>
      <c r="HX124" s="20">
        <f t="shared" si="382"/>
        <v>0</v>
      </c>
      <c r="HY124" s="19"/>
      <c r="HZ124" s="19"/>
      <c r="IA124" s="20">
        <f t="shared" si="383"/>
        <v>0</v>
      </c>
      <c r="IB124" s="20">
        <f t="shared" si="384"/>
        <v>0</v>
      </c>
      <c r="IC124" s="20">
        <f t="shared" si="384"/>
        <v>0</v>
      </c>
      <c r="ID124" s="20">
        <f t="shared" si="385"/>
        <v>0</v>
      </c>
      <c r="IE124" s="20">
        <f t="shared" si="386"/>
        <v>0</v>
      </c>
      <c r="IF124" s="20">
        <f t="shared" si="386"/>
        <v>0</v>
      </c>
      <c r="IG124" s="20">
        <f t="shared" si="387"/>
        <v>0</v>
      </c>
      <c r="IH124" s="19"/>
      <c r="II124" s="19"/>
      <c r="IJ124" s="20">
        <f t="shared" si="388"/>
        <v>0</v>
      </c>
      <c r="IK124" s="19"/>
      <c r="IL124" s="19"/>
      <c r="IM124" s="20">
        <f t="shared" si="389"/>
        <v>0</v>
      </c>
      <c r="IN124" s="19"/>
      <c r="IO124" s="19"/>
      <c r="IP124" s="20">
        <f t="shared" si="390"/>
        <v>0</v>
      </c>
      <c r="IQ124" s="20">
        <f t="shared" si="391"/>
        <v>0</v>
      </c>
      <c r="IR124" s="20">
        <f t="shared" si="391"/>
        <v>0</v>
      </c>
      <c r="IS124" s="20">
        <f t="shared" si="392"/>
        <v>0</v>
      </c>
      <c r="IT124" s="20">
        <f t="shared" si="393"/>
        <v>0</v>
      </c>
      <c r="IU124" s="20">
        <f t="shared" si="393"/>
        <v>0</v>
      </c>
      <c r="IV124" s="20">
        <f t="shared" si="394"/>
        <v>0</v>
      </c>
      <c r="IW124" s="19"/>
      <c r="IX124" s="19"/>
      <c r="IY124" s="20">
        <f t="shared" si="395"/>
        <v>0</v>
      </c>
      <c r="IZ124" s="19"/>
      <c r="JA124" s="19"/>
      <c r="JB124" s="20">
        <f t="shared" si="396"/>
        <v>0</v>
      </c>
      <c r="JC124" s="19"/>
      <c r="JD124" s="19"/>
      <c r="JE124" s="20">
        <f t="shared" si="397"/>
        <v>0</v>
      </c>
      <c r="JF124" s="20">
        <f t="shared" si="398"/>
        <v>0</v>
      </c>
      <c r="JG124" s="20">
        <f t="shared" si="398"/>
        <v>0</v>
      </c>
      <c r="JH124" s="20">
        <f t="shared" si="399"/>
        <v>0</v>
      </c>
      <c r="JI124" s="19"/>
      <c r="JJ124" s="19"/>
      <c r="JK124" s="20">
        <f t="shared" si="400"/>
        <v>0</v>
      </c>
      <c r="JL124" s="19"/>
      <c r="JM124" s="19"/>
      <c r="JN124" s="20">
        <f t="shared" si="401"/>
        <v>0</v>
      </c>
      <c r="JO124" s="19"/>
      <c r="JP124" s="19"/>
      <c r="JQ124" s="20">
        <f t="shared" si="402"/>
        <v>0</v>
      </c>
      <c r="JR124" s="20">
        <f t="shared" si="403"/>
        <v>0</v>
      </c>
      <c r="JS124" s="20">
        <f t="shared" si="403"/>
        <v>0</v>
      </c>
      <c r="JT124" s="20">
        <f t="shared" si="404"/>
        <v>0</v>
      </c>
      <c r="JU124" s="19"/>
      <c r="JV124" s="19"/>
      <c r="JW124" s="20">
        <f t="shared" si="405"/>
        <v>0</v>
      </c>
      <c r="JX124" s="19"/>
      <c r="JY124" s="19"/>
      <c r="JZ124" s="20">
        <f t="shared" si="406"/>
        <v>0</v>
      </c>
      <c r="KA124" s="20">
        <f t="shared" si="407"/>
        <v>0</v>
      </c>
      <c r="KB124" s="20">
        <f t="shared" si="407"/>
        <v>0</v>
      </c>
      <c r="KC124" s="20">
        <f t="shared" si="408"/>
        <v>0</v>
      </c>
      <c r="KD124" s="19"/>
      <c r="KE124" s="19"/>
      <c r="KF124" s="20">
        <f t="shared" si="409"/>
        <v>0</v>
      </c>
      <c r="KG124" s="19"/>
      <c r="KH124" s="19"/>
      <c r="KI124" s="20">
        <f t="shared" si="410"/>
        <v>0</v>
      </c>
      <c r="KJ124" s="19"/>
      <c r="KK124" s="19"/>
      <c r="KL124" s="20">
        <f t="shared" si="411"/>
        <v>0</v>
      </c>
      <c r="KM124" s="19"/>
      <c r="KN124" s="19"/>
      <c r="KO124" s="20">
        <f t="shared" si="412"/>
        <v>0</v>
      </c>
      <c r="KP124" s="19"/>
      <c r="KQ124" s="19"/>
      <c r="KR124" s="20">
        <f t="shared" si="413"/>
        <v>0</v>
      </c>
      <c r="KS124" s="20">
        <f t="shared" si="414"/>
        <v>0</v>
      </c>
      <c r="KT124" s="20">
        <f t="shared" si="414"/>
        <v>0</v>
      </c>
      <c r="KU124" s="20">
        <f t="shared" si="415"/>
        <v>0</v>
      </c>
      <c r="KV124" s="20">
        <f t="shared" si="416"/>
        <v>0</v>
      </c>
      <c r="KW124" s="20">
        <f t="shared" si="416"/>
        <v>0</v>
      </c>
      <c r="KX124" s="20">
        <f t="shared" si="417"/>
        <v>0</v>
      </c>
      <c r="KY124" s="19"/>
      <c r="KZ124" s="19"/>
      <c r="LA124" s="20">
        <f t="shared" si="418"/>
        <v>0</v>
      </c>
      <c r="LB124" s="19"/>
      <c r="LC124" s="19"/>
      <c r="LD124" s="20">
        <f t="shared" si="419"/>
        <v>0</v>
      </c>
      <c r="LE124" s="20">
        <f t="shared" si="420"/>
        <v>0</v>
      </c>
      <c r="LF124" s="20">
        <f t="shared" si="420"/>
        <v>264.08</v>
      </c>
      <c r="LG124" s="20">
        <f t="shared" si="421"/>
        <v>-264.08</v>
      </c>
    </row>
    <row r="125" spans="1:319" x14ac:dyDescent="0.3">
      <c r="A125" s="27" t="s">
        <v>232</v>
      </c>
      <c r="B125" s="19"/>
      <c r="C125" s="19"/>
      <c r="D125" s="20">
        <f t="shared" si="290"/>
        <v>0</v>
      </c>
      <c r="E125" s="20">
        <f>-507.04</f>
        <v>-507.04</v>
      </c>
      <c r="F125" s="19"/>
      <c r="G125" s="20">
        <f t="shared" si="291"/>
        <v>-507.04</v>
      </c>
      <c r="H125" s="19"/>
      <c r="I125" s="19"/>
      <c r="J125" s="20">
        <f t="shared" si="292"/>
        <v>0</v>
      </c>
      <c r="K125" s="19"/>
      <c r="L125" s="19"/>
      <c r="M125" s="20">
        <f t="shared" si="293"/>
        <v>0</v>
      </c>
      <c r="N125" s="19"/>
      <c r="O125" s="19"/>
      <c r="P125" s="20">
        <f t="shared" si="294"/>
        <v>0</v>
      </c>
      <c r="Q125" s="20">
        <f>-203.66</f>
        <v>-203.66</v>
      </c>
      <c r="R125" s="19"/>
      <c r="S125" s="20">
        <f t="shared" si="295"/>
        <v>-203.66</v>
      </c>
      <c r="T125" s="20">
        <f>72.74</f>
        <v>72.739999999999995</v>
      </c>
      <c r="U125" s="19"/>
      <c r="V125" s="20">
        <f t="shared" si="296"/>
        <v>72.739999999999995</v>
      </c>
      <c r="W125" s="19"/>
      <c r="X125" s="19"/>
      <c r="Y125" s="20">
        <f t="shared" si="297"/>
        <v>0</v>
      </c>
      <c r="Z125" s="19"/>
      <c r="AA125" s="19"/>
      <c r="AB125" s="20">
        <f t="shared" si="298"/>
        <v>0</v>
      </c>
      <c r="AC125" s="19"/>
      <c r="AD125" s="19"/>
      <c r="AE125" s="20">
        <f t="shared" si="299"/>
        <v>0</v>
      </c>
      <c r="AF125" s="19"/>
      <c r="AG125" s="19"/>
      <c r="AH125" s="20">
        <f t="shared" si="300"/>
        <v>0</v>
      </c>
      <c r="AI125" s="19"/>
      <c r="AJ125" s="19"/>
      <c r="AK125" s="20">
        <f t="shared" si="301"/>
        <v>0</v>
      </c>
      <c r="AL125" s="20">
        <f t="shared" si="302"/>
        <v>-130.92000000000002</v>
      </c>
      <c r="AM125" s="20">
        <f t="shared" si="302"/>
        <v>0</v>
      </c>
      <c r="AN125" s="20">
        <f t="shared" si="303"/>
        <v>-130.92000000000002</v>
      </c>
      <c r="AO125" s="19"/>
      <c r="AP125" s="19"/>
      <c r="AQ125" s="20">
        <f t="shared" si="304"/>
        <v>0</v>
      </c>
      <c r="AR125" s="20">
        <f>-823.49</f>
        <v>-823.49</v>
      </c>
      <c r="AS125" s="19"/>
      <c r="AT125" s="20">
        <f t="shared" si="305"/>
        <v>-823.49</v>
      </c>
      <c r="AU125" s="20">
        <f>-145.91</f>
        <v>-145.91</v>
      </c>
      <c r="AV125" s="19"/>
      <c r="AW125" s="20">
        <f t="shared" si="306"/>
        <v>-145.91</v>
      </c>
      <c r="AX125" s="20">
        <f>-1001.54</f>
        <v>-1001.54</v>
      </c>
      <c r="AY125" s="19"/>
      <c r="AZ125" s="20">
        <f t="shared" si="307"/>
        <v>-1001.54</v>
      </c>
      <c r="BA125" s="19"/>
      <c r="BB125" s="19"/>
      <c r="BC125" s="20">
        <f t="shared" si="308"/>
        <v>0</v>
      </c>
      <c r="BD125" s="19"/>
      <c r="BE125" s="19"/>
      <c r="BF125" s="20">
        <f t="shared" si="309"/>
        <v>0</v>
      </c>
      <c r="BG125" s="20">
        <f t="shared" si="310"/>
        <v>0</v>
      </c>
      <c r="BH125" s="20">
        <f t="shared" si="310"/>
        <v>0</v>
      </c>
      <c r="BI125" s="20">
        <f t="shared" si="311"/>
        <v>0</v>
      </c>
      <c r="BJ125" s="19"/>
      <c r="BK125" s="19"/>
      <c r="BL125" s="20">
        <f t="shared" si="312"/>
        <v>0</v>
      </c>
      <c r="BM125" s="20">
        <f>-338.8</f>
        <v>-338.8</v>
      </c>
      <c r="BN125" s="19"/>
      <c r="BO125" s="20">
        <f t="shared" si="313"/>
        <v>-338.8</v>
      </c>
      <c r="BP125" s="20">
        <f>87.53</f>
        <v>87.53</v>
      </c>
      <c r="BQ125" s="19"/>
      <c r="BR125" s="20">
        <f t="shared" si="314"/>
        <v>87.53</v>
      </c>
      <c r="BS125" s="19"/>
      <c r="BT125" s="19"/>
      <c r="BU125" s="20">
        <f t="shared" si="315"/>
        <v>0</v>
      </c>
      <c r="BV125" s="19"/>
      <c r="BW125" s="19"/>
      <c r="BX125" s="20">
        <f t="shared" si="316"/>
        <v>0</v>
      </c>
      <c r="BY125" s="20">
        <f>-245.08</f>
        <v>-245.08</v>
      </c>
      <c r="BZ125" s="19"/>
      <c r="CA125" s="20">
        <f t="shared" si="317"/>
        <v>-245.08</v>
      </c>
      <c r="CB125" s="20">
        <f t="shared" si="318"/>
        <v>-157.55000000000001</v>
      </c>
      <c r="CC125" s="20">
        <f t="shared" si="318"/>
        <v>0</v>
      </c>
      <c r="CD125" s="20">
        <f t="shared" si="319"/>
        <v>-157.55000000000001</v>
      </c>
      <c r="CE125" s="19"/>
      <c r="CF125" s="19"/>
      <c r="CG125" s="20">
        <f t="shared" si="320"/>
        <v>0</v>
      </c>
      <c r="CH125" s="19"/>
      <c r="CI125" s="19"/>
      <c r="CJ125" s="20">
        <f t="shared" si="321"/>
        <v>0</v>
      </c>
      <c r="CK125" s="19"/>
      <c r="CL125" s="19"/>
      <c r="CM125" s="20">
        <f t="shared" si="322"/>
        <v>0</v>
      </c>
      <c r="CN125" s="20">
        <f t="shared" si="323"/>
        <v>0</v>
      </c>
      <c r="CO125" s="20">
        <f t="shared" si="323"/>
        <v>0</v>
      </c>
      <c r="CP125" s="20">
        <f t="shared" si="324"/>
        <v>0</v>
      </c>
      <c r="CQ125" s="19"/>
      <c r="CR125" s="19"/>
      <c r="CS125" s="20">
        <f t="shared" si="325"/>
        <v>0</v>
      </c>
      <c r="CT125" s="19"/>
      <c r="CU125" s="19"/>
      <c r="CV125" s="20">
        <f t="shared" si="326"/>
        <v>0</v>
      </c>
      <c r="CW125" s="20">
        <f>-707.72</f>
        <v>-707.72</v>
      </c>
      <c r="CX125" s="19"/>
      <c r="CY125" s="20">
        <f t="shared" si="327"/>
        <v>-707.72</v>
      </c>
      <c r="CZ125" s="20">
        <f t="shared" si="328"/>
        <v>-707.72</v>
      </c>
      <c r="DA125" s="20">
        <f t="shared" si="328"/>
        <v>0</v>
      </c>
      <c r="DB125" s="20">
        <f t="shared" si="329"/>
        <v>-707.72</v>
      </c>
      <c r="DC125" s="20">
        <f t="shared" si="330"/>
        <v>-3175.01</v>
      </c>
      <c r="DD125" s="20">
        <f t="shared" si="330"/>
        <v>0</v>
      </c>
      <c r="DE125" s="20">
        <f t="shared" si="331"/>
        <v>-3175.01</v>
      </c>
      <c r="DF125" s="19"/>
      <c r="DG125" s="19"/>
      <c r="DH125" s="20">
        <f t="shared" si="332"/>
        <v>0</v>
      </c>
      <c r="DI125" s="20">
        <f>-139.82</f>
        <v>-139.82</v>
      </c>
      <c r="DJ125" s="19"/>
      <c r="DK125" s="20">
        <f t="shared" si="333"/>
        <v>-139.82</v>
      </c>
      <c r="DL125" s="20">
        <f t="shared" si="334"/>
        <v>-139.82</v>
      </c>
      <c r="DM125" s="20">
        <f t="shared" si="334"/>
        <v>0</v>
      </c>
      <c r="DN125" s="20">
        <f t="shared" si="335"/>
        <v>-139.82</v>
      </c>
      <c r="DO125" s="19"/>
      <c r="DP125" s="19"/>
      <c r="DQ125" s="20">
        <f t="shared" si="336"/>
        <v>0</v>
      </c>
      <c r="DR125" s="19"/>
      <c r="DS125" s="19"/>
      <c r="DT125" s="20">
        <f t="shared" si="337"/>
        <v>0</v>
      </c>
      <c r="DU125" s="20">
        <f t="shared" si="338"/>
        <v>0</v>
      </c>
      <c r="DV125" s="20">
        <f t="shared" si="338"/>
        <v>0</v>
      </c>
      <c r="DW125" s="20">
        <f t="shared" si="339"/>
        <v>0</v>
      </c>
      <c r="DX125" s="20">
        <f t="shared" si="340"/>
        <v>-3952.7900000000004</v>
      </c>
      <c r="DY125" s="20">
        <f t="shared" si="340"/>
        <v>0</v>
      </c>
      <c r="DZ125" s="20">
        <f t="shared" si="341"/>
        <v>-3952.7900000000004</v>
      </c>
      <c r="EA125" s="19"/>
      <c r="EB125" s="19"/>
      <c r="EC125" s="20">
        <f t="shared" si="342"/>
        <v>0</v>
      </c>
      <c r="ED125" s="19"/>
      <c r="EE125" s="19"/>
      <c r="EF125" s="20">
        <f t="shared" si="343"/>
        <v>0</v>
      </c>
      <c r="EG125" s="19"/>
      <c r="EH125" s="19"/>
      <c r="EI125" s="20">
        <f t="shared" si="344"/>
        <v>0</v>
      </c>
      <c r="EJ125" s="20">
        <f>-125.34</f>
        <v>-125.34</v>
      </c>
      <c r="EK125" s="19"/>
      <c r="EL125" s="20">
        <f t="shared" si="345"/>
        <v>-125.34</v>
      </c>
      <c r="EM125" s="20">
        <f t="shared" si="346"/>
        <v>-125.34</v>
      </c>
      <c r="EN125" s="20">
        <f t="shared" si="346"/>
        <v>0</v>
      </c>
      <c r="EO125" s="20">
        <f t="shared" si="347"/>
        <v>-125.34</v>
      </c>
      <c r="EP125" s="20">
        <f>-600.84</f>
        <v>-600.84</v>
      </c>
      <c r="EQ125" s="19"/>
      <c r="ER125" s="20">
        <f t="shared" si="348"/>
        <v>-600.84</v>
      </c>
      <c r="ES125" s="19"/>
      <c r="ET125" s="19"/>
      <c r="EU125" s="20">
        <f t="shared" si="349"/>
        <v>0</v>
      </c>
      <c r="EV125" s="19"/>
      <c r="EW125" s="19"/>
      <c r="EX125" s="20">
        <f t="shared" si="350"/>
        <v>0</v>
      </c>
      <c r="EY125" s="20">
        <f>-152.13</f>
        <v>-152.13</v>
      </c>
      <c r="EZ125" s="19"/>
      <c r="FA125" s="20">
        <f t="shared" si="351"/>
        <v>-152.13</v>
      </c>
      <c r="FB125" s="20">
        <f t="shared" si="352"/>
        <v>-152.13</v>
      </c>
      <c r="FC125" s="20">
        <f t="shared" si="352"/>
        <v>0</v>
      </c>
      <c r="FD125" s="20">
        <f t="shared" si="353"/>
        <v>-152.13</v>
      </c>
      <c r="FE125" s="19"/>
      <c r="FF125" s="19"/>
      <c r="FG125" s="20">
        <f t="shared" si="354"/>
        <v>0</v>
      </c>
      <c r="FH125" s="19"/>
      <c r="FI125" s="19"/>
      <c r="FJ125" s="20">
        <f t="shared" si="355"/>
        <v>0</v>
      </c>
      <c r="FK125" s="20">
        <f>-148.01</f>
        <v>-148.01</v>
      </c>
      <c r="FL125" s="19"/>
      <c r="FM125" s="20">
        <f t="shared" si="356"/>
        <v>-148.01</v>
      </c>
      <c r="FN125" s="20">
        <f t="shared" si="357"/>
        <v>-148.01</v>
      </c>
      <c r="FO125" s="20">
        <f t="shared" si="357"/>
        <v>0</v>
      </c>
      <c r="FP125" s="20">
        <f t="shared" si="358"/>
        <v>-148.01</v>
      </c>
      <c r="FQ125" s="19"/>
      <c r="FR125" s="19"/>
      <c r="FS125" s="20">
        <f t="shared" si="359"/>
        <v>0</v>
      </c>
      <c r="FT125" s="19"/>
      <c r="FU125" s="19"/>
      <c r="FV125" s="20">
        <f t="shared" si="360"/>
        <v>0</v>
      </c>
      <c r="FW125" s="20">
        <f>-97.07</f>
        <v>-97.07</v>
      </c>
      <c r="FX125" s="19"/>
      <c r="FY125" s="20">
        <f t="shared" si="361"/>
        <v>-97.07</v>
      </c>
      <c r="FZ125" s="20">
        <f t="shared" si="362"/>
        <v>-97.07</v>
      </c>
      <c r="GA125" s="20">
        <f t="shared" si="362"/>
        <v>0</v>
      </c>
      <c r="GB125" s="20">
        <f t="shared" si="363"/>
        <v>-97.07</v>
      </c>
      <c r="GC125" s="19"/>
      <c r="GD125" s="19"/>
      <c r="GE125" s="20">
        <f t="shared" si="364"/>
        <v>0</v>
      </c>
      <c r="GF125" s="19"/>
      <c r="GG125" s="19"/>
      <c r="GH125" s="20">
        <f t="shared" si="365"/>
        <v>0</v>
      </c>
      <c r="GI125" s="19"/>
      <c r="GJ125" s="19"/>
      <c r="GK125" s="20">
        <f t="shared" si="366"/>
        <v>0</v>
      </c>
      <c r="GL125" s="20">
        <f>-110.16</f>
        <v>-110.16</v>
      </c>
      <c r="GM125" s="19"/>
      <c r="GN125" s="20">
        <f t="shared" si="367"/>
        <v>-110.16</v>
      </c>
      <c r="GO125" s="20">
        <f t="shared" si="368"/>
        <v>-110.16</v>
      </c>
      <c r="GP125" s="20">
        <f t="shared" si="368"/>
        <v>0</v>
      </c>
      <c r="GQ125" s="20">
        <f t="shared" si="369"/>
        <v>-110.16</v>
      </c>
      <c r="GR125" s="19"/>
      <c r="GS125" s="19"/>
      <c r="GT125" s="20">
        <f t="shared" si="370"/>
        <v>0</v>
      </c>
      <c r="GU125" s="19"/>
      <c r="GV125" s="19"/>
      <c r="GW125" s="20">
        <f t="shared" si="371"/>
        <v>0</v>
      </c>
      <c r="GX125" s="20">
        <f t="shared" si="372"/>
        <v>-1233.5500000000002</v>
      </c>
      <c r="GY125" s="20">
        <f t="shared" si="372"/>
        <v>0</v>
      </c>
      <c r="GZ125" s="20">
        <f t="shared" si="373"/>
        <v>-1233.5500000000002</v>
      </c>
      <c r="HA125" s="19"/>
      <c r="HB125" s="19"/>
      <c r="HC125" s="20">
        <f t="shared" si="374"/>
        <v>0</v>
      </c>
      <c r="HD125" s="19"/>
      <c r="HE125" s="19"/>
      <c r="HF125" s="20">
        <f t="shared" si="375"/>
        <v>0</v>
      </c>
      <c r="HG125" s="20">
        <f>-119.16</f>
        <v>-119.16</v>
      </c>
      <c r="HH125" s="19"/>
      <c r="HI125" s="20">
        <f t="shared" si="376"/>
        <v>-119.16</v>
      </c>
      <c r="HJ125" s="19"/>
      <c r="HK125" s="19"/>
      <c r="HL125" s="20">
        <f t="shared" si="377"/>
        <v>0</v>
      </c>
      <c r="HM125" s="20">
        <f t="shared" si="378"/>
        <v>-119.16</v>
      </c>
      <c r="HN125" s="20">
        <f t="shared" si="378"/>
        <v>0</v>
      </c>
      <c r="HO125" s="20">
        <f t="shared" si="379"/>
        <v>-119.16</v>
      </c>
      <c r="HP125" s="20">
        <f>5.02</f>
        <v>5.0199999999999996</v>
      </c>
      <c r="HQ125" s="19"/>
      <c r="HR125" s="20">
        <f t="shared" si="380"/>
        <v>5.0199999999999996</v>
      </c>
      <c r="HS125" s="19"/>
      <c r="HT125" s="19"/>
      <c r="HU125" s="20">
        <f t="shared" si="381"/>
        <v>0</v>
      </c>
      <c r="HV125" s="19"/>
      <c r="HW125" s="19"/>
      <c r="HX125" s="20">
        <f t="shared" si="382"/>
        <v>0</v>
      </c>
      <c r="HY125" s="20">
        <f>-101.2</f>
        <v>-101.2</v>
      </c>
      <c r="HZ125" s="19"/>
      <c r="IA125" s="20">
        <f t="shared" si="383"/>
        <v>-101.2</v>
      </c>
      <c r="IB125" s="20">
        <f t="shared" si="384"/>
        <v>-101.2</v>
      </c>
      <c r="IC125" s="20">
        <f t="shared" si="384"/>
        <v>0</v>
      </c>
      <c r="ID125" s="20">
        <f t="shared" si="385"/>
        <v>-101.2</v>
      </c>
      <c r="IE125" s="20">
        <f t="shared" si="386"/>
        <v>-215.34</v>
      </c>
      <c r="IF125" s="20">
        <f t="shared" si="386"/>
        <v>0</v>
      </c>
      <c r="IG125" s="20">
        <f t="shared" si="387"/>
        <v>-215.34</v>
      </c>
      <c r="IH125" s="20">
        <f>-276.73</f>
        <v>-276.73</v>
      </c>
      <c r="II125" s="19"/>
      <c r="IJ125" s="20">
        <f t="shared" si="388"/>
        <v>-276.73</v>
      </c>
      <c r="IK125" s="19"/>
      <c r="IL125" s="19"/>
      <c r="IM125" s="20">
        <f t="shared" si="389"/>
        <v>0</v>
      </c>
      <c r="IN125" s="19"/>
      <c r="IO125" s="19"/>
      <c r="IP125" s="20">
        <f t="shared" si="390"/>
        <v>0</v>
      </c>
      <c r="IQ125" s="20">
        <f t="shared" si="391"/>
        <v>0</v>
      </c>
      <c r="IR125" s="20">
        <f t="shared" si="391"/>
        <v>0</v>
      </c>
      <c r="IS125" s="20">
        <f t="shared" si="392"/>
        <v>0</v>
      </c>
      <c r="IT125" s="20">
        <f t="shared" si="393"/>
        <v>-492.07000000000005</v>
      </c>
      <c r="IU125" s="20">
        <f t="shared" si="393"/>
        <v>0</v>
      </c>
      <c r="IV125" s="20">
        <f t="shared" si="394"/>
        <v>-492.07000000000005</v>
      </c>
      <c r="IW125" s="20">
        <f>-171.48</f>
        <v>-171.48</v>
      </c>
      <c r="IX125" s="19"/>
      <c r="IY125" s="20">
        <f t="shared" si="395"/>
        <v>-171.48</v>
      </c>
      <c r="IZ125" s="19"/>
      <c r="JA125" s="19"/>
      <c r="JB125" s="20">
        <f t="shared" si="396"/>
        <v>0</v>
      </c>
      <c r="JC125" s="19"/>
      <c r="JD125" s="19"/>
      <c r="JE125" s="20">
        <f t="shared" si="397"/>
        <v>0</v>
      </c>
      <c r="JF125" s="20">
        <f t="shared" si="398"/>
        <v>-171.48</v>
      </c>
      <c r="JG125" s="20">
        <f t="shared" si="398"/>
        <v>0</v>
      </c>
      <c r="JH125" s="20">
        <f t="shared" si="399"/>
        <v>-171.48</v>
      </c>
      <c r="JI125" s="19"/>
      <c r="JJ125" s="19"/>
      <c r="JK125" s="20">
        <f t="shared" si="400"/>
        <v>0</v>
      </c>
      <c r="JL125" s="19"/>
      <c r="JM125" s="19"/>
      <c r="JN125" s="20">
        <f t="shared" si="401"/>
        <v>0</v>
      </c>
      <c r="JO125" s="20">
        <f>-3053.84</f>
        <v>-3053.84</v>
      </c>
      <c r="JP125" s="19"/>
      <c r="JQ125" s="20">
        <f t="shared" si="402"/>
        <v>-3053.84</v>
      </c>
      <c r="JR125" s="20">
        <f t="shared" si="403"/>
        <v>-3053.84</v>
      </c>
      <c r="JS125" s="20">
        <f t="shared" si="403"/>
        <v>0</v>
      </c>
      <c r="JT125" s="20">
        <f t="shared" si="404"/>
        <v>-3053.84</v>
      </c>
      <c r="JU125" s="20">
        <f>-550.03</f>
        <v>-550.03</v>
      </c>
      <c r="JV125" s="19"/>
      <c r="JW125" s="20">
        <f t="shared" si="405"/>
        <v>-550.03</v>
      </c>
      <c r="JX125" s="19"/>
      <c r="JY125" s="19"/>
      <c r="JZ125" s="20">
        <f t="shared" si="406"/>
        <v>0</v>
      </c>
      <c r="KA125" s="20">
        <f t="shared" si="407"/>
        <v>-550.03</v>
      </c>
      <c r="KB125" s="20">
        <f t="shared" si="407"/>
        <v>0</v>
      </c>
      <c r="KC125" s="20">
        <f t="shared" si="408"/>
        <v>-550.03</v>
      </c>
      <c r="KD125" s="20">
        <f>-461.25</f>
        <v>-461.25</v>
      </c>
      <c r="KE125" s="19"/>
      <c r="KF125" s="20">
        <f t="shared" si="409"/>
        <v>-461.25</v>
      </c>
      <c r="KG125" s="19"/>
      <c r="KH125" s="19"/>
      <c r="KI125" s="20">
        <f t="shared" si="410"/>
        <v>0</v>
      </c>
      <c r="KJ125" s="19"/>
      <c r="KK125" s="19"/>
      <c r="KL125" s="20">
        <f t="shared" si="411"/>
        <v>0</v>
      </c>
      <c r="KM125" s="19"/>
      <c r="KN125" s="19"/>
      <c r="KO125" s="20">
        <f t="shared" si="412"/>
        <v>0</v>
      </c>
      <c r="KP125" s="19"/>
      <c r="KQ125" s="19"/>
      <c r="KR125" s="20">
        <f t="shared" si="413"/>
        <v>0</v>
      </c>
      <c r="KS125" s="20">
        <f t="shared" si="414"/>
        <v>0</v>
      </c>
      <c r="KT125" s="20">
        <f t="shared" si="414"/>
        <v>0</v>
      </c>
      <c r="KU125" s="20">
        <f t="shared" si="415"/>
        <v>0</v>
      </c>
      <c r="KV125" s="20">
        <f t="shared" si="416"/>
        <v>-461.25</v>
      </c>
      <c r="KW125" s="20">
        <f t="shared" si="416"/>
        <v>0</v>
      </c>
      <c r="KX125" s="20">
        <f t="shared" si="417"/>
        <v>-461.25</v>
      </c>
      <c r="KY125" s="20">
        <f>-659.13</f>
        <v>-659.13</v>
      </c>
      <c r="KZ125" s="19"/>
      <c r="LA125" s="20">
        <f t="shared" si="418"/>
        <v>-659.13</v>
      </c>
      <c r="LB125" s="19"/>
      <c r="LC125" s="19"/>
      <c r="LD125" s="20">
        <f t="shared" si="419"/>
        <v>0</v>
      </c>
      <c r="LE125" s="20">
        <f t="shared" si="420"/>
        <v>-10574.14</v>
      </c>
      <c r="LF125" s="20">
        <f t="shared" si="420"/>
        <v>0</v>
      </c>
      <c r="LG125" s="20">
        <f t="shared" si="421"/>
        <v>-10574.14</v>
      </c>
    </row>
    <row r="126" spans="1:319" x14ac:dyDescent="0.3">
      <c r="A126" s="27" t="s">
        <v>233</v>
      </c>
      <c r="B126" s="19"/>
      <c r="C126" s="19"/>
      <c r="D126" s="20">
        <f t="shared" si="290"/>
        <v>0</v>
      </c>
      <c r="E126" s="19"/>
      <c r="F126" s="19"/>
      <c r="G126" s="20">
        <f t="shared" si="291"/>
        <v>0</v>
      </c>
      <c r="H126" s="19"/>
      <c r="I126" s="19"/>
      <c r="J126" s="20">
        <f t="shared" si="292"/>
        <v>0</v>
      </c>
      <c r="K126" s="19"/>
      <c r="L126" s="19"/>
      <c r="M126" s="20">
        <f t="shared" si="293"/>
        <v>0</v>
      </c>
      <c r="N126" s="19"/>
      <c r="O126" s="19"/>
      <c r="P126" s="20">
        <f t="shared" si="294"/>
        <v>0</v>
      </c>
      <c r="Q126" s="19"/>
      <c r="R126" s="19"/>
      <c r="S126" s="20">
        <f t="shared" si="295"/>
        <v>0</v>
      </c>
      <c r="T126" s="19"/>
      <c r="U126" s="19"/>
      <c r="V126" s="20">
        <f t="shared" si="296"/>
        <v>0</v>
      </c>
      <c r="W126" s="19"/>
      <c r="X126" s="19"/>
      <c r="Y126" s="20">
        <f t="shared" si="297"/>
        <v>0</v>
      </c>
      <c r="Z126" s="19"/>
      <c r="AA126" s="19"/>
      <c r="AB126" s="20">
        <f t="shared" si="298"/>
        <v>0</v>
      </c>
      <c r="AC126" s="19"/>
      <c r="AD126" s="19"/>
      <c r="AE126" s="20">
        <f t="shared" si="299"/>
        <v>0</v>
      </c>
      <c r="AF126" s="19"/>
      <c r="AG126" s="19"/>
      <c r="AH126" s="20">
        <f t="shared" si="300"/>
        <v>0</v>
      </c>
      <c r="AI126" s="19"/>
      <c r="AJ126" s="19"/>
      <c r="AK126" s="20">
        <f t="shared" si="301"/>
        <v>0</v>
      </c>
      <c r="AL126" s="20">
        <f t="shared" si="302"/>
        <v>0</v>
      </c>
      <c r="AM126" s="20">
        <f t="shared" si="302"/>
        <v>0</v>
      </c>
      <c r="AN126" s="20">
        <f t="shared" si="303"/>
        <v>0</v>
      </c>
      <c r="AO126" s="19"/>
      <c r="AP126" s="19"/>
      <c r="AQ126" s="20">
        <f t="shared" si="304"/>
        <v>0</v>
      </c>
      <c r="AR126" s="19"/>
      <c r="AS126" s="19"/>
      <c r="AT126" s="20">
        <f t="shared" si="305"/>
        <v>0</v>
      </c>
      <c r="AU126" s="19"/>
      <c r="AV126" s="19"/>
      <c r="AW126" s="20">
        <f t="shared" si="306"/>
        <v>0</v>
      </c>
      <c r="AX126" s="19"/>
      <c r="AY126" s="19"/>
      <c r="AZ126" s="20">
        <f t="shared" si="307"/>
        <v>0</v>
      </c>
      <c r="BA126" s="19"/>
      <c r="BB126" s="19"/>
      <c r="BC126" s="20">
        <f t="shared" si="308"/>
        <v>0</v>
      </c>
      <c r="BD126" s="19"/>
      <c r="BE126" s="19"/>
      <c r="BF126" s="20">
        <f t="shared" si="309"/>
        <v>0</v>
      </c>
      <c r="BG126" s="20">
        <f t="shared" si="310"/>
        <v>0</v>
      </c>
      <c r="BH126" s="20">
        <f t="shared" si="310"/>
        <v>0</v>
      </c>
      <c r="BI126" s="20">
        <f t="shared" si="311"/>
        <v>0</v>
      </c>
      <c r="BJ126" s="19"/>
      <c r="BK126" s="19"/>
      <c r="BL126" s="20">
        <f t="shared" si="312"/>
        <v>0</v>
      </c>
      <c r="BM126" s="19"/>
      <c r="BN126" s="19"/>
      <c r="BO126" s="20">
        <f t="shared" si="313"/>
        <v>0</v>
      </c>
      <c r="BP126" s="19"/>
      <c r="BQ126" s="19"/>
      <c r="BR126" s="20">
        <f t="shared" si="314"/>
        <v>0</v>
      </c>
      <c r="BS126" s="19"/>
      <c r="BT126" s="19"/>
      <c r="BU126" s="20">
        <f t="shared" si="315"/>
        <v>0</v>
      </c>
      <c r="BV126" s="19"/>
      <c r="BW126" s="19"/>
      <c r="BX126" s="20">
        <f t="shared" si="316"/>
        <v>0</v>
      </c>
      <c r="BY126" s="19"/>
      <c r="BZ126" s="19"/>
      <c r="CA126" s="20">
        <f t="shared" si="317"/>
        <v>0</v>
      </c>
      <c r="CB126" s="20">
        <f t="shared" si="318"/>
        <v>0</v>
      </c>
      <c r="CC126" s="20">
        <f t="shared" si="318"/>
        <v>0</v>
      </c>
      <c r="CD126" s="20">
        <f t="shared" si="319"/>
        <v>0</v>
      </c>
      <c r="CE126" s="19"/>
      <c r="CF126" s="19"/>
      <c r="CG126" s="20">
        <f t="shared" si="320"/>
        <v>0</v>
      </c>
      <c r="CH126" s="19"/>
      <c r="CI126" s="19"/>
      <c r="CJ126" s="20">
        <f t="shared" si="321"/>
        <v>0</v>
      </c>
      <c r="CK126" s="19"/>
      <c r="CL126" s="19"/>
      <c r="CM126" s="20">
        <f t="shared" si="322"/>
        <v>0</v>
      </c>
      <c r="CN126" s="20">
        <f t="shared" si="323"/>
        <v>0</v>
      </c>
      <c r="CO126" s="20">
        <f t="shared" si="323"/>
        <v>0</v>
      </c>
      <c r="CP126" s="20">
        <f t="shared" si="324"/>
        <v>0</v>
      </c>
      <c r="CQ126" s="19"/>
      <c r="CR126" s="19"/>
      <c r="CS126" s="20">
        <f t="shared" si="325"/>
        <v>0</v>
      </c>
      <c r="CT126" s="19"/>
      <c r="CU126" s="19"/>
      <c r="CV126" s="20">
        <f t="shared" si="326"/>
        <v>0</v>
      </c>
      <c r="CW126" s="19"/>
      <c r="CX126" s="19"/>
      <c r="CY126" s="20">
        <f t="shared" si="327"/>
        <v>0</v>
      </c>
      <c r="CZ126" s="20">
        <f t="shared" si="328"/>
        <v>0</v>
      </c>
      <c r="DA126" s="20">
        <f t="shared" si="328"/>
        <v>0</v>
      </c>
      <c r="DB126" s="20">
        <f t="shared" si="329"/>
        <v>0</v>
      </c>
      <c r="DC126" s="20">
        <f t="shared" si="330"/>
        <v>0</v>
      </c>
      <c r="DD126" s="20">
        <f t="shared" si="330"/>
        <v>0</v>
      </c>
      <c r="DE126" s="20">
        <f t="shared" si="331"/>
        <v>0</v>
      </c>
      <c r="DF126" s="19"/>
      <c r="DG126" s="19"/>
      <c r="DH126" s="20">
        <f t="shared" si="332"/>
        <v>0</v>
      </c>
      <c r="DI126" s="19"/>
      <c r="DJ126" s="19"/>
      <c r="DK126" s="20">
        <f t="shared" si="333"/>
        <v>0</v>
      </c>
      <c r="DL126" s="20">
        <f t="shared" si="334"/>
        <v>0</v>
      </c>
      <c r="DM126" s="20">
        <f t="shared" si="334"/>
        <v>0</v>
      </c>
      <c r="DN126" s="20">
        <f t="shared" si="335"/>
        <v>0</v>
      </c>
      <c r="DO126" s="19"/>
      <c r="DP126" s="19"/>
      <c r="DQ126" s="20">
        <f t="shared" si="336"/>
        <v>0</v>
      </c>
      <c r="DR126" s="19"/>
      <c r="DS126" s="19"/>
      <c r="DT126" s="20">
        <f t="shared" si="337"/>
        <v>0</v>
      </c>
      <c r="DU126" s="20">
        <f t="shared" si="338"/>
        <v>0</v>
      </c>
      <c r="DV126" s="20">
        <f t="shared" si="338"/>
        <v>0</v>
      </c>
      <c r="DW126" s="20">
        <f t="shared" si="339"/>
        <v>0</v>
      </c>
      <c r="DX126" s="20">
        <f t="shared" si="340"/>
        <v>0</v>
      </c>
      <c r="DY126" s="20">
        <f t="shared" si="340"/>
        <v>0</v>
      </c>
      <c r="DZ126" s="20">
        <f t="shared" si="341"/>
        <v>0</v>
      </c>
      <c r="EA126" s="19"/>
      <c r="EB126" s="19"/>
      <c r="EC126" s="20">
        <f t="shared" si="342"/>
        <v>0</v>
      </c>
      <c r="ED126" s="19"/>
      <c r="EE126" s="19"/>
      <c r="EF126" s="20">
        <f t="shared" si="343"/>
        <v>0</v>
      </c>
      <c r="EG126" s="19"/>
      <c r="EH126" s="19"/>
      <c r="EI126" s="20">
        <f t="shared" si="344"/>
        <v>0</v>
      </c>
      <c r="EJ126" s="19"/>
      <c r="EK126" s="19"/>
      <c r="EL126" s="20">
        <f t="shared" si="345"/>
        <v>0</v>
      </c>
      <c r="EM126" s="20">
        <f t="shared" si="346"/>
        <v>0</v>
      </c>
      <c r="EN126" s="20">
        <f t="shared" si="346"/>
        <v>0</v>
      </c>
      <c r="EO126" s="20">
        <f t="shared" si="347"/>
        <v>0</v>
      </c>
      <c r="EP126" s="19"/>
      <c r="EQ126" s="19"/>
      <c r="ER126" s="20">
        <f t="shared" si="348"/>
        <v>0</v>
      </c>
      <c r="ES126" s="19"/>
      <c r="ET126" s="19"/>
      <c r="EU126" s="20">
        <f t="shared" si="349"/>
        <v>0</v>
      </c>
      <c r="EV126" s="19"/>
      <c r="EW126" s="19"/>
      <c r="EX126" s="20">
        <f t="shared" si="350"/>
        <v>0</v>
      </c>
      <c r="EY126" s="19"/>
      <c r="EZ126" s="19"/>
      <c r="FA126" s="20">
        <f t="shared" si="351"/>
        <v>0</v>
      </c>
      <c r="FB126" s="20">
        <f t="shared" si="352"/>
        <v>0</v>
      </c>
      <c r="FC126" s="20">
        <f t="shared" si="352"/>
        <v>0</v>
      </c>
      <c r="FD126" s="20">
        <f t="shared" si="353"/>
        <v>0</v>
      </c>
      <c r="FE126" s="19"/>
      <c r="FF126" s="19"/>
      <c r="FG126" s="20">
        <f t="shared" si="354"/>
        <v>0</v>
      </c>
      <c r="FH126" s="19"/>
      <c r="FI126" s="19"/>
      <c r="FJ126" s="20">
        <f t="shared" si="355"/>
        <v>0</v>
      </c>
      <c r="FK126" s="19"/>
      <c r="FL126" s="19"/>
      <c r="FM126" s="20">
        <f t="shared" si="356"/>
        <v>0</v>
      </c>
      <c r="FN126" s="20">
        <f t="shared" si="357"/>
        <v>0</v>
      </c>
      <c r="FO126" s="20">
        <f t="shared" si="357"/>
        <v>0</v>
      </c>
      <c r="FP126" s="20">
        <f t="shared" si="358"/>
        <v>0</v>
      </c>
      <c r="FQ126" s="19"/>
      <c r="FR126" s="19"/>
      <c r="FS126" s="20">
        <f t="shared" si="359"/>
        <v>0</v>
      </c>
      <c r="FT126" s="19"/>
      <c r="FU126" s="19"/>
      <c r="FV126" s="20">
        <f t="shared" si="360"/>
        <v>0</v>
      </c>
      <c r="FW126" s="19"/>
      <c r="FX126" s="19"/>
      <c r="FY126" s="20">
        <f t="shared" si="361"/>
        <v>0</v>
      </c>
      <c r="FZ126" s="20">
        <f t="shared" si="362"/>
        <v>0</v>
      </c>
      <c r="GA126" s="20">
        <f t="shared" si="362"/>
        <v>0</v>
      </c>
      <c r="GB126" s="20">
        <f t="shared" si="363"/>
        <v>0</v>
      </c>
      <c r="GC126" s="19"/>
      <c r="GD126" s="19"/>
      <c r="GE126" s="20">
        <f t="shared" si="364"/>
        <v>0</v>
      </c>
      <c r="GF126" s="19"/>
      <c r="GG126" s="19"/>
      <c r="GH126" s="20">
        <f t="shared" si="365"/>
        <v>0</v>
      </c>
      <c r="GI126" s="19"/>
      <c r="GJ126" s="19"/>
      <c r="GK126" s="20">
        <f t="shared" si="366"/>
        <v>0</v>
      </c>
      <c r="GL126" s="19"/>
      <c r="GM126" s="19"/>
      <c r="GN126" s="20">
        <f t="shared" si="367"/>
        <v>0</v>
      </c>
      <c r="GO126" s="20">
        <f t="shared" si="368"/>
        <v>0</v>
      </c>
      <c r="GP126" s="20">
        <f t="shared" si="368"/>
        <v>0</v>
      </c>
      <c r="GQ126" s="20">
        <f t="shared" si="369"/>
        <v>0</v>
      </c>
      <c r="GR126" s="19"/>
      <c r="GS126" s="19"/>
      <c r="GT126" s="20">
        <f t="shared" si="370"/>
        <v>0</v>
      </c>
      <c r="GU126" s="19"/>
      <c r="GV126" s="19"/>
      <c r="GW126" s="20">
        <f t="shared" si="371"/>
        <v>0</v>
      </c>
      <c r="GX126" s="20">
        <f t="shared" si="372"/>
        <v>0</v>
      </c>
      <c r="GY126" s="20">
        <f t="shared" si="372"/>
        <v>0</v>
      </c>
      <c r="GZ126" s="20">
        <f t="shared" si="373"/>
        <v>0</v>
      </c>
      <c r="HA126" s="19"/>
      <c r="HB126" s="19"/>
      <c r="HC126" s="20">
        <f t="shared" si="374"/>
        <v>0</v>
      </c>
      <c r="HD126" s="19"/>
      <c r="HE126" s="19"/>
      <c r="HF126" s="20">
        <f t="shared" si="375"/>
        <v>0</v>
      </c>
      <c r="HG126" s="19"/>
      <c r="HH126" s="20">
        <f>0</f>
        <v>0</v>
      </c>
      <c r="HI126" s="20">
        <f t="shared" si="376"/>
        <v>0</v>
      </c>
      <c r="HJ126" s="19"/>
      <c r="HK126" s="19"/>
      <c r="HL126" s="20">
        <f t="shared" si="377"/>
        <v>0</v>
      </c>
      <c r="HM126" s="20">
        <f t="shared" si="378"/>
        <v>0</v>
      </c>
      <c r="HN126" s="20">
        <f t="shared" si="378"/>
        <v>0</v>
      </c>
      <c r="HO126" s="20">
        <f t="shared" si="379"/>
        <v>0</v>
      </c>
      <c r="HP126" s="19"/>
      <c r="HQ126" s="19"/>
      <c r="HR126" s="20">
        <f t="shared" si="380"/>
        <v>0</v>
      </c>
      <c r="HS126" s="19"/>
      <c r="HT126" s="19"/>
      <c r="HU126" s="20">
        <f t="shared" si="381"/>
        <v>0</v>
      </c>
      <c r="HV126" s="19"/>
      <c r="HW126" s="20">
        <f>0</f>
        <v>0</v>
      </c>
      <c r="HX126" s="20">
        <f t="shared" si="382"/>
        <v>0</v>
      </c>
      <c r="HY126" s="19"/>
      <c r="HZ126" s="19"/>
      <c r="IA126" s="20">
        <f t="shared" si="383"/>
        <v>0</v>
      </c>
      <c r="IB126" s="20">
        <f t="shared" si="384"/>
        <v>0</v>
      </c>
      <c r="IC126" s="20">
        <f t="shared" si="384"/>
        <v>0</v>
      </c>
      <c r="ID126" s="20">
        <f t="shared" si="385"/>
        <v>0</v>
      </c>
      <c r="IE126" s="20">
        <f t="shared" si="386"/>
        <v>0</v>
      </c>
      <c r="IF126" s="20">
        <f t="shared" si="386"/>
        <v>0</v>
      </c>
      <c r="IG126" s="20">
        <f t="shared" si="387"/>
        <v>0</v>
      </c>
      <c r="IH126" s="19"/>
      <c r="II126" s="19"/>
      <c r="IJ126" s="20">
        <f t="shared" si="388"/>
        <v>0</v>
      </c>
      <c r="IK126" s="19"/>
      <c r="IL126" s="19"/>
      <c r="IM126" s="20">
        <f t="shared" si="389"/>
        <v>0</v>
      </c>
      <c r="IN126" s="19"/>
      <c r="IO126" s="19"/>
      <c r="IP126" s="20">
        <f t="shared" si="390"/>
        <v>0</v>
      </c>
      <c r="IQ126" s="20">
        <f t="shared" si="391"/>
        <v>0</v>
      </c>
      <c r="IR126" s="20">
        <f t="shared" si="391"/>
        <v>0</v>
      </c>
      <c r="IS126" s="20">
        <f t="shared" si="392"/>
        <v>0</v>
      </c>
      <c r="IT126" s="20">
        <f t="shared" si="393"/>
        <v>0</v>
      </c>
      <c r="IU126" s="20">
        <f t="shared" si="393"/>
        <v>0</v>
      </c>
      <c r="IV126" s="20">
        <f t="shared" si="394"/>
        <v>0</v>
      </c>
      <c r="IW126" s="19"/>
      <c r="IX126" s="19"/>
      <c r="IY126" s="20">
        <f t="shared" si="395"/>
        <v>0</v>
      </c>
      <c r="IZ126" s="19"/>
      <c r="JA126" s="19"/>
      <c r="JB126" s="20">
        <f t="shared" si="396"/>
        <v>0</v>
      </c>
      <c r="JC126" s="19"/>
      <c r="JD126" s="19"/>
      <c r="JE126" s="20">
        <f t="shared" si="397"/>
        <v>0</v>
      </c>
      <c r="JF126" s="20">
        <f t="shared" si="398"/>
        <v>0</v>
      </c>
      <c r="JG126" s="20">
        <f t="shared" si="398"/>
        <v>0</v>
      </c>
      <c r="JH126" s="20">
        <f t="shared" si="399"/>
        <v>0</v>
      </c>
      <c r="JI126" s="19"/>
      <c r="JJ126" s="19"/>
      <c r="JK126" s="20">
        <f t="shared" si="400"/>
        <v>0</v>
      </c>
      <c r="JL126" s="19"/>
      <c r="JM126" s="19"/>
      <c r="JN126" s="20">
        <f t="shared" si="401"/>
        <v>0</v>
      </c>
      <c r="JO126" s="19"/>
      <c r="JP126" s="19"/>
      <c r="JQ126" s="20">
        <f t="shared" si="402"/>
        <v>0</v>
      </c>
      <c r="JR126" s="20">
        <f t="shared" si="403"/>
        <v>0</v>
      </c>
      <c r="JS126" s="20">
        <f t="shared" si="403"/>
        <v>0</v>
      </c>
      <c r="JT126" s="20">
        <f t="shared" si="404"/>
        <v>0</v>
      </c>
      <c r="JU126" s="19"/>
      <c r="JV126" s="20">
        <f>63.75</f>
        <v>63.75</v>
      </c>
      <c r="JW126" s="20">
        <f t="shared" si="405"/>
        <v>-63.75</v>
      </c>
      <c r="JX126" s="19"/>
      <c r="JY126" s="19"/>
      <c r="JZ126" s="20">
        <f t="shared" si="406"/>
        <v>0</v>
      </c>
      <c r="KA126" s="20">
        <f t="shared" si="407"/>
        <v>0</v>
      </c>
      <c r="KB126" s="20">
        <f t="shared" si="407"/>
        <v>63.75</v>
      </c>
      <c r="KC126" s="20">
        <f t="shared" si="408"/>
        <v>-63.75</v>
      </c>
      <c r="KD126" s="19"/>
      <c r="KE126" s="19"/>
      <c r="KF126" s="20">
        <f t="shared" si="409"/>
        <v>0</v>
      </c>
      <c r="KG126" s="19"/>
      <c r="KH126" s="19"/>
      <c r="KI126" s="20">
        <f t="shared" si="410"/>
        <v>0</v>
      </c>
      <c r="KJ126" s="19"/>
      <c r="KK126" s="19"/>
      <c r="KL126" s="20">
        <f t="shared" si="411"/>
        <v>0</v>
      </c>
      <c r="KM126" s="19"/>
      <c r="KN126" s="19"/>
      <c r="KO126" s="20">
        <f t="shared" si="412"/>
        <v>0</v>
      </c>
      <c r="KP126" s="19"/>
      <c r="KQ126" s="19"/>
      <c r="KR126" s="20">
        <f t="shared" si="413"/>
        <v>0</v>
      </c>
      <c r="KS126" s="20">
        <f t="shared" si="414"/>
        <v>0</v>
      </c>
      <c r="KT126" s="20">
        <f t="shared" si="414"/>
        <v>0</v>
      </c>
      <c r="KU126" s="20">
        <f t="shared" si="415"/>
        <v>0</v>
      </c>
      <c r="KV126" s="20">
        <f t="shared" si="416"/>
        <v>0</v>
      </c>
      <c r="KW126" s="20">
        <f t="shared" si="416"/>
        <v>0</v>
      </c>
      <c r="KX126" s="20">
        <f t="shared" si="417"/>
        <v>0</v>
      </c>
      <c r="KY126" s="19"/>
      <c r="KZ126" s="19"/>
      <c r="LA126" s="20">
        <f t="shared" si="418"/>
        <v>0</v>
      </c>
      <c r="LB126" s="19"/>
      <c r="LC126" s="19"/>
      <c r="LD126" s="20">
        <f t="shared" si="419"/>
        <v>0</v>
      </c>
      <c r="LE126" s="20">
        <f t="shared" si="420"/>
        <v>0</v>
      </c>
      <c r="LF126" s="20">
        <f t="shared" si="420"/>
        <v>63.75</v>
      </c>
      <c r="LG126" s="20">
        <f t="shared" si="421"/>
        <v>-63.75</v>
      </c>
    </row>
    <row r="127" spans="1:319" x14ac:dyDescent="0.3">
      <c r="A127" s="27" t="s">
        <v>234</v>
      </c>
      <c r="B127" s="22">
        <f>((((B122)+(B123))+(B124))+(B125))+(B126)</f>
        <v>0</v>
      </c>
      <c r="C127" s="22">
        <f>((((C122)+(C123))+(C124))+(C125))+(C126)</f>
        <v>0</v>
      </c>
      <c r="D127" s="22">
        <f t="shared" si="290"/>
        <v>0</v>
      </c>
      <c r="E127" s="22">
        <f>((((E122)+(E123))+(E124))+(E125))+(E126)</f>
        <v>1183.1000000000001</v>
      </c>
      <c r="F127" s="22">
        <f>((((F122)+(F123))+(F124))+(F125))+(F126)</f>
        <v>1495.58</v>
      </c>
      <c r="G127" s="22">
        <f t="shared" si="291"/>
        <v>-312.47999999999979</v>
      </c>
      <c r="H127" s="22">
        <f>((((H122)+(H123))+(H124))+(H125))+(H126)</f>
        <v>0</v>
      </c>
      <c r="I127" s="22">
        <f>((((I122)+(I123))+(I124))+(I125))+(I126)</f>
        <v>0</v>
      </c>
      <c r="J127" s="22">
        <f t="shared" si="292"/>
        <v>0</v>
      </c>
      <c r="K127" s="22">
        <f>((((K122)+(K123))+(K124))+(K125))+(K126)</f>
        <v>0</v>
      </c>
      <c r="L127" s="22">
        <f>((((L122)+(L123))+(L124))+(L125))+(L126)</f>
        <v>0</v>
      </c>
      <c r="M127" s="22">
        <f t="shared" si="293"/>
        <v>0</v>
      </c>
      <c r="N127" s="22">
        <f>((((N122)+(N123))+(N124))+(N125))+(N126)</f>
        <v>0</v>
      </c>
      <c r="O127" s="22">
        <f>((((O122)+(O123))+(O124))+(O125))+(O126)</f>
        <v>0</v>
      </c>
      <c r="P127" s="22">
        <f t="shared" si="294"/>
        <v>0</v>
      </c>
      <c r="Q127" s="22">
        <f>((((Q122)+(Q123))+(Q124))+(Q125))+(Q126)</f>
        <v>232.75000000000003</v>
      </c>
      <c r="R127" s="22">
        <f>((((R122)+(R123))+(R124))+(R125))+(R126)</f>
        <v>315.18</v>
      </c>
      <c r="S127" s="22">
        <f t="shared" si="295"/>
        <v>-82.429999999999978</v>
      </c>
      <c r="T127" s="22">
        <f>((((T122)+(T123))+(T124))+(T125))+(T126)</f>
        <v>72.739999999999995</v>
      </c>
      <c r="U127" s="22">
        <f>((((U122)+(U123))+(U124))+(U125))+(U126)</f>
        <v>0</v>
      </c>
      <c r="V127" s="22">
        <f t="shared" si="296"/>
        <v>72.739999999999995</v>
      </c>
      <c r="W127" s="22">
        <f>((((W122)+(W123))+(W124))+(W125))+(W126)</f>
        <v>0</v>
      </c>
      <c r="X127" s="22">
        <f>((((X122)+(X123))+(X124))+(X125))+(X126)</f>
        <v>0</v>
      </c>
      <c r="Y127" s="22">
        <f t="shared" si="297"/>
        <v>0</v>
      </c>
      <c r="Z127" s="22">
        <f>((((Z122)+(Z123))+(Z124))+(Z125))+(Z126)</f>
        <v>0</v>
      </c>
      <c r="AA127" s="22">
        <f>((((AA122)+(AA123))+(AA124))+(AA125))+(AA126)</f>
        <v>0</v>
      </c>
      <c r="AB127" s="22">
        <f t="shared" si="298"/>
        <v>0</v>
      </c>
      <c r="AC127" s="22">
        <f>((((AC122)+(AC123))+(AC124))+(AC125))+(AC126)</f>
        <v>0</v>
      </c>
      <c r="AD127" s="22">
        <f>((((AD122)+(AD123))+(AD124))+(AD125))+(AD126)</f>
        <v>0</v>
      </c>
      <c r="AE127" s="22">
        <f t="shared" si="299"/>
        <v>0</v>
      </c>
      <c r="AF127" s="22">
        <f>((((AF122)+(AF123))+(AF124))+(AF125))+(AF126)</f>
        <v>0</v>
      </c>
      <c r="AG127" s="22">
        <f>((((AG122)+(AG123))+(AG124))+(AG125))+(AG126)</f>
        <v>0</v>
      </c>
      <c r="AH127" s="22">
        <f t="shared" si="300"/>
        <v>0</v>
      </c>
      <c r="AI127" s="22">
        <f>((((AI122)+(AI123))+(AI124))+(AI125))+(AI126)</f>
        <v>0</v>
      </c>
      <c r="AJ127" s="22">
        <f>((((AJ122)+(AJ123))+(AJ124))+(AJ125))+(AJ126)</f>
        <v>0</v>
      </c>
      <c r="AK127" s="22">
        <f t="shared" si="301"/>
        <v>0</v>
      </c>
      <c r="AL127" s="22">
        <f t="shared" si="302"/>
        <v>305.49</v>
      </c>
      <c r="AM127" s="22">
        <f t="shared" si="302"/>
        <v>315.18</v>
      </c>
      <c r="AN127" s="22">
        <f t="shared" si="303"/>
        <v>-9.6899999999999977</v>
      </c>
      <c r="AO127" s="22">
        <f>((((AO122)+(AO123))+(AO124))+(AO125))+(AO126)</f>
        <v>0</v>
      </c>
      <c r="AP127" s="22">
        <f>((((AP122)+(AP123))+(AP124))+(AP125))+(AP126)</f>
        <v>0</v>
      </c>
      <c r="AQ127" s="22">
        <f t="shared" si="304"/>
        <v>0</v>
      </c>
      <c r="AR127" s="22">
        <f>((((AR122)+(AR123))+(AR124))+(AR125))+(AR126)</f>
        <v>1917.9199999999998</v>
      </c>
      <c r="AS127" s="22">
        <f>((((AS122)+(AS123))+(AS124))+(AS125))+(AS126)</f>
        <v>2054.5500000000002</v>
      </c>
      <c r="AT127" s="22">
        <f t="shared" si="305"/>
        <v>-136.63000000000034</v>
      </c>
      <c r="AU127" s="22">
        <f>((((AU122)+(AU123))+(AU124))+(AU125))+(AU126)</f>
        <v>425.04000000000008</v>
      </c>
      <c r="AV127" s="22">
        <f>((((AV122)+(AV123))+(AV124))+(AV125))+(AV126)</f>
        <v>459</v>
      </c>
      <c r="AW127" s="22">
        <f t="shared" si="306"/>
        <v>-33.959999999999923</v>
      </c>
      <c r="AX127" s="22">
        <f>((((AX122)+(AX123))+(AX124))+(AX125))+(AX126)</f>
        <v>1925.02</v>
      </c>
      <c r="AY127" s="22">
        <f>((((AY122)+(AY123))+(AY124))+(AY125))+(AY126)</f>
        <v>3028.85</v>
      </c>
      <c r="AZ127" s="22">
        <f t="shared" si="307"/>
        <v>-1103.83</v>
      </c>
      <c r="BA127" s="22">
        <f>((((BA122)+(BA123))+(BA124))+(BA125))+(BA126)</f>
        <v>0</v>
      </c>
      <c r="BB127" s="22">
        <f>((((BB122)+(BB123))+(BB124))+(BB125))+(BB126)</f>
        <v>0</v>
      </c>
      <c r="BC127" s="22">
        <f t="shared" si="308"/>
        <v>0</v>
      </c>
      <c r="BD127" s="22">
        <f>((((BD122)+(BD123))+(BD124))+(BD125))+(BD126)</f>
        <v>0</v>
      </c>
      <c r="BE127" s="22">
        <f>((((BE122)+(BE123))+(BE124))+(BE125))+(BE126)</f>
        <v>137.88999999999999</v>
      </c>
      <c r="BF127" s="22">
        <f t="shared" si="309"/>
        <v>-137.88999999999999</v>
      </c>
      <c r="BG127" s="22">
        <f t="shared" si="310"/>
        <v>0</v>
      </c>
      <c r="BH127" s="22">
        <f t="shared" si="310"/>
        <v>137.88999999999999</v>
      </c>
      <c r="BI127" s="22">
        <f t="shared" si="311"/>
        <v>-137.88999999999999</v>
      </c>
      <c r="BJ127" s="22">
        <f>((((BJ122)+(BJ123))+(BJ124))+(BJ125))+(BJ126)</f>
        <v>0</v>
      </c>
      <c r="BK127" s="22">
        <f>((((BK122)+(BK123))+(BK124))+(BK125))+(BK126)</f>
        <v>0</v>
      </c>
      <c r="BL127" s="22">
        <f t="shared" si="312"/>
        <v>0</v>
      </c>
      <c r="BM127" s="22">
        <f>((((BM122)+(BM123))+(BM124))+(BM125))+(BM126)</f>
        <v>498.77000000000004</v>
      </c>
      <c r="BN127" s="22">
        <f>((((BN122)+(BN123))+(BN124))+(BN125))+(BN126)</f>
        <v>0</v>
      </c>
      <c r="BO127" s="22">
        <f t="shared" si="313"/>
        <v>498.77000000000004</v>
      </c>
      <c r="BP127" s="22">
        <f>((((BP122)+(BP123))+(BP124))+(BP125))+(BP126)</f>
        <v>87.53</v>
      </c>
      <c r="BQ127" s="22">
        <f>((((BQ122)+(BQ123))+(BQ124))+(BQ125))+(BQ126)</f>
        <v>0</v>
      </c>
      <c r="BR127" s="22">
        <f t="shared" si="314"/>
        <v>87.53</v>
      </c>
      <c r="BS127" s="22">
        <f>((((BS122)+(BS123))+(BS124))+(BS125))+(BS126)</f>
        <v>0</v>
      </c>
      <c r="BT127" s="22">
        <f>((((BT122)+(BT123))+(BT124))+(BT125))+(BT126)</f>
        <v>0</v>
      </c>
      <c r="BU127" s="22">
        <f t="shared" si="315"/>
        <v>0</v>
      </c>
      <c r="BV127" s="22">
        <f>((((BV122)+(BV123))+(BV124))+(BV125))+(BV126)</f>
        <v>0</v>
      </c>
      <c r="BW127" s="22">
        <f>((((BW122)+(BW123))+(BW124))+(BW125))+(BW126)</f>
        <v>0</v>
      </c>
      <c r="BX127" s="22">
        <f t="shared" si="316"/>
        <v>0</v>
      </c>
      <c r="BY127" s="22">
        <f>((((BY122)+(BY123))+(BY124))+(BY125))+(BY126)</f>
        <v>280.09999999999991</v>
      </c>
      <c r="BZ127" s="22">
        <f>((((BZ122)+(BZ123))+(BZ124))+(BZ125))+(BZ126)</f>
        <v>410.39</v>
      </c>
      <c r="CA127" s="22">
        <f t="shared" si="317"/>
        <v>-130.29000000000008</v>
      </c>
      <c r="CB127" s="22">
        <f t="shared" si="318"/>
        <v>367.62999999999988</v>
      </c>
      <c r="CC127" s="22">
        <f t="shared" si="318"/>
        <v>410.39</v>
      </c>
      <c r="CD127" s="22">
        <f t="shared" si="319"/>
        <v>-42.760000000000105</v>
      </c>
      <c r="CE127" s="22">
        <f>((((CE122)+(CE123))+(CE124))+(CE125))+(CE126)</f>
        <v>0</v>
      </c>
      <c r="CF127" s="22">
        <f>((((CF122)+(CF123))+(CF124))+(CF125))+(CF126)</f>
        <v>310.26</v>
      </c>
      <c r="CG127" s="22">
        <f t="shared" si="320"/>
        <v>-310.26</v>
      </c>
      <c r="CH127" s="22">
        <f>((((CH122)+(CH123))+(CH124))+(CH125))+(CH126)</f>
        <v>0</v>
      </c>
      <c r="CI127" s="22">
        <f>((((CI122)+(CI123))+(CI124))+(CI125))+(CI126)</f>
        <v>0</v>
      </c>
      <c r="CJ127" s="22">
        <f t="shared" si="321"/>
        <v>0</v>
      </c>
      <c r="CK127" s="22">
        <f>((((CK122)+(CK123))+(CK124))+(CK125))+(CK126)</f>
        <v>0</v>
      </c>
      <c r="CL127" s="22">
        <f>((((CL122)+(CL123))+(CL124))+(CL125))+(CL126)</f>
        <v>0</v>
      </c>
      <c r="CM127" s="22">
        <f t="shared" si="322"/>
        <v>0</v>
      </c>
      <c r="CN127" s="22">
        <f t="shared" si="323"/>
        <v>0</v>
      </c>
      <c r="CO127" s="22">
        <f t="shared" si="323"/>
        <v>0</v>
      </c>
      <c r="CP127" s="22">
        <f t="shared" si="324"/>
        <v>0</v>
      </c>
      <c r="CQ127" s="22">
        <f>((((CQ122)+(CQ123))+(CQ124))+(CQ125))+(CQ126)</f>
        <v>0</v>
      </c>
      <c r="CR127" s="22">
        <f>((((CR122)+(CR123))+(CR124))+(CR125))+(CR126)</f>
        <v>0</v>
      </c>
      <c r="CS127" s="22">
        <f t="shared" si="325"/>
        <v>0</v>
      </c>
      <c r="CT127" s="22">
        <f>((((CT122)+(CT123))+(CT124))+(CT125))+(CT126)</f>
        <v>2359.08</v>
      </c>
      <c r="CU127" s="22">
        <f>((((CU122)+(CU123))+(CU124))+(CU125))+(CU126)</f>
        <v>1733.49</v>
      </c>
      <c r="CV127" s="22">
        <f t="shared" si="326"/>
        <v>625.58999999999992</v>
      </c>
      <c r="CW127" s="22">
        <f>((((CW122)+(CW123))+(CW124))+(CW125))+(CW126)</f>
        <v>-707.72</v>
      </c>
      <c r="CX127" s="22">
        <f>((((CX122)+(CX123))+(CX124))+(CX125))+(CX126)</f>
        <v>0</v>
      </c>
      <c r="CY127" s="22">
        <f t="shared" si="327"/>
        <v>-707.72</v>
      </c>
      <c r="CZ127" s="22">
        <f t="shared" si="328"/>
        <v>1651.36</v>
      </c>
      <c r="DA127" s="22">
        <f t="shared" si="328"/>
        <v>1733.49</v>
      </c>
      <c r="DB127" s="22">
        <f t="shared" si="329"/>
        <v>-82.130000000000109</v>
      </c>
      <c r="DC127" s="22">
        <f t="shared" si="330"/>
        <v>6785.74</v>
      </c>
      <c r="DD127" s="22">
        <f t="shared" si="330"/>
        <v>8134.43</v>
      </c>
      <c r="DE127" s="22">
        <f t="shared" si="331"/>
        <v>-1348.6900000000005</v>
      </c>
      <c r="DF127" s="22">
        <f>((((DF122)+(DF123))+(DF124))+(DF125))+(DF126)</f>
        <v>0</v>
      </c>
      <c r="DG127" s="22">
        <f>((((DG122)+(DG123))+(DG124))+(DG125))+(DG126)</f>
        <v>0</v>
      </c>
      <c r="DH127" s="22">
        <f t="shared" si="332"/>
        <v>0</v>
      </c>
      <c r="DI127" s="22">
        <f>((((DI122)+(DI123))+(DI124))+(DI125))+(DI126)</f>
        <v>326.26</v>
      </c>
      <c r="DJ127" s="22">
        <f>((((DJ122)+(DJ123))+(DJ124))+(DJ125))+(DJ126)</f>
        <v>682.9</v>
      </c>
      <c r="DK127" s="22">
        <f t="shared" si="333"/>
        <v>-356.64</v>
      </c>
      <c r="DL127" s="22">
        <f t="shared" si="334"/>
        <v>326.26</v>
      </c>
      <c r="DM127" s="22">
        <f t="shared" si="334"/>
        <v>682.9</v>
      </c>
      <c r="DN127" s="22">
        <f t="shared" si="335"/>
        <v>-356.64</v>
      </c>
      <c r="DO127" s="22">
        <f>((((DO122)+(DO123))+(DO124))+(DO125))+(DO126)</f>
        <v>0</v>
      </c>
      <c r="DP127" s="22">
        <f>((((DP122)+(DP123))+(DP124))+(DP125))+(DP126)</f>
        <v>0</v>
      </c>
      <c r="DQ127" s="22">
        <f t="shared" si="336"/>
        <v>0</v>
      </c>
      <c r="DR127" s="22">
        <f>((((DR122)+(DR123))+(DR124))+(DR125))+(DR126)</f>
        <v>0</v>
      </c>
      <c r="DS127" s="22">
        <f>((((DS122)+(DS123))+(DS124))+(DS125))+(DS126)</f>
        <v>0</v>
      </c>
      <c r="DT127" s="22">
        <f t="shared" si="337"/>
        <v>0</v>
      </c>
      <c r="DU127" s="22">
        <f t="shared" si="338"/>
        <v>0</v>
      </c>
      <c r="DV127" s="22">
        <f t="shared" si="338"/>
        <v>0</v>
      </c>
      <c r="DW127" s="22">
        <f t="shared" si="339"/>
        <v>0</v>
      </c>
      <c r="DX127" s="22">
        <f t="shared" si="340"/>
        <v>8600.59</v>
      </c>
      <c r="DY127" s="22">
        <f t="shared" si="340"/>
        <v>10628.09</v>
      </c>
      <c r="DZ127" s="22">
        <f t="shared" si="341"/>
        <v>-2027.5</v>
      </c>
      <c r="EA127" s="22">
        <f>((((EA122)+(EA123))+(EA124))+(EA125))+(EA126)</f>
        <v>0</v>
      </c>
      <c r="EB127" s="22">
        <f>((((EB122)+(EB123))+(EB124))+(EB125))+(EB126)</f>
        <v>0</v>
      </c>
      <c r="EC127" s="22">
        <f t="shared" si="342"/>
        <v>0</v>
      </c>
      <c r="ED127" s="22">
        <f>((((ED122)+(ED123))+(ED124))+(ED125))+(ED126)</f>
        <v>0</v>
      </c>
      <c r="EE127" s="22">
        <f>((((EE122)+(EE123))+(EE124))+(EE125))+(EE126)</f>
        <v>0</v>
      </c>
      <c r="EF127" s="22">
        <f t="shared" si="343"/>
        <v>0</v>
      </c>
      <c r="EG127" s="22">
        <f>((((EG122)+(EG123))+(EG124))+(EG125))+(EG126)</f>
        <v>577.47</v>
      </c>
      <c r="EH127" s="22">
        <f>((((EH122)+(EH123))+(EH124))+(EH125))+(EH126)</f>
        <v>1209.46</v>
      </c>
      <c r="EI127" s="22">
        <f t="shared" si="344"/>
        <v>-631.99</v>
      </c>
      <c r="EJ127" s="22">
        <f>((((EJ122)+(EJ123))+(EJ124))+(EJ125))+(EJ126)</f>
        <v>-125.34</v>
      </c>
      <c r="EK127" s="22">
        <f>((((EK122)+(EK123))+(EK124))+(EK125))+(EK126)</f>
        <v>0</v>
      </c>
      <c r="EL127" s="22">
        <f t="shared" si="345"/>
        <v>-125.34</v>
      </c>
      <c r="EM127" s="22">
        <f t="shared" si="346"/>
        <v>452.13</v>
      </c>
      <c r="EN127" s="22">
        <f t="shared" si="346"/>
        <v>1209.46</v>
      </c>
      <c r="EO127" s="22">
        <f t="shared" si="347"/>
        <v>-757.33</v>
      </c>
      <c r="EP127" s="22">
        <f>((((EP122)+(EP123))+(EP124))+(EP125))+(EP126)</f>
        <v>1401.9899999999998</v>
      </c>
      <c r="EQ127" s="22">
        <f>((((EQ122)+(EQ123))+(EQ124))+(EQ125))+(EQ126)</f>
        <v>1686.88</v>
      </c>
      <c r="ER127" s="22">
        <f t="shared" si="348"/>
        <v>-284.89000000000033</v>
      </c>
      <c r="ES127" s="22">
        <f>((((ES122)+(ES123))+(ES124))+(ES125))+(ES126)</f>
        <v>0</v>
      </c>
      <c r="ET127" s="22">
        <f>((((ET122)+(ET123))+(ET124))+(ET125))+(ET126)</f>
        <v>0</v>
      </c>
      <c r="EU127" s="22">
        <f t="shared" si="349"/>
        <v>0</v>
      </c>
      <c r="EV127" s="22">
        <f>((((EV122)+(EV123))+(EV124))+(EV125))+(EV126)</f>
        <v>558.17999999999995</v>
      </c>
      <c r="EW127" s="22">
        <f>((((EW122)+(EW123))+(EW124))+(EW125))+(EW126)</f>
        <v>257.25</v>
      </c>
      <c r="EX127" s="22">
        <f t="shared" si="350"/>
        <v>300.92999999999995</v>
      </c>
      <c r="EY127" s="22">
        <f>((((EY122)+(EY123))+(EY124))+(EY125))+(EY126)</f>
        <v>-152.13</v>
      </c>
      <c r="EZ127" s="22">
        <f>((((EZ122)+(EZ123))+(EZ124))+(EZ125))+(EZ126)</f>
        <v>0</v>
      </c>
      <c r="FA127" s="22">
        <f t="shared" si="351"/>
        <v>-152.13</v>
      </c>
      <c r="FB127" s="22">
        <f t="shared" si="352"/>
        <v>406.04999999999995</v>
      </c>
      <c r="FC127" s="22">
        <f t="shared" si="352"/>
        <v>257.25</v>
      </c>
      <c r="FD127" s="22">
        <f t="shared" si="353"/>
        <v>148.79999999999995</v>
      </c>
      <c r="FE127" s="22">
        <f>((((FE122)+(FE123))+(FE124))+(FE125))+(FE126)</f>
        <v>0</v>
      </c>
      <c r="FF127" s="22">
        <f>((((FF122)+(FF123))+(FF124))+(FF125))+(FF126)</f>
        <v>0</v>
      </c>
      <c r="FG127" s="22">
        <f t="shared" si="354"/>
        <v>0</v>
      </c>
      <c r="FH127" s="22">
        <f>((((FH122)+(FH123))+(FH124))+(FH125))+(FH126)</f>
        <v>569.88</v>
      </c>
      <c r="FI127" s="22">
        <f>((((FI122)+(FI123))+(FI124))+(FI125))+(FI126)</f>
        <v>630.16999999999996</v>
      </c>
      <c r="FJ127" s="22">
        <f t="shared" si="355"/>
        <v>-60.289999999999964</v>
      </c>
      <c r="FK127" s="22">
        <f>((((FK122)+(FK123))+(FK124))+(FK125))+(FK126)</f>
        <v>-148.01</v>
      </c>
      <c r="FL127" s="22">
        <f>((((FL122)+(FL123))+(FL124))+(FL125))+(FL126)</f>
        <v>0</v>
      </c>
      <c r="FM127" s="22">
        <f t="shared" si="356"/>
        <v>-148.01</v>
      </c>
      <c r="FN127" s="22">
        <f t="shared" si="357"/>
        <v>421.87</v>
      </c>
      <c r="FO127" s="22">
        <f t="shared" si="357"/>
        <v>630.16999999999996</v>
      </c>
      <c r="FP127" s="22">
        <f t="shared" si="358"/>
        <v>-208.29999999999995</v>
      </c>
      <c r="FQ127" s="22">
        <f>((((FQ122)+(FQ123))+(FQ124))+(FQ125))+(FQ126)</f>
        <v>0</v>
      </c>
      <c r="FR127" s="22">
        <f>((((FR122)+(FR123))+(FR124))+(FR125))+(FR126)</f>
        <v>0</v>
      </c>
      <c r="FS127" s="22">
        <f t="shared" si="359"/>
        <v>0</v>
      </c>
      <c r="FT127" s="22">
        <f>((((FT122)+(FT123))+(FT124))+(FT125))+(FT126)</f>
        <v>443.91</v>
      </c>
      <c r="FU127" s="22">
        <f>((((FU122)+(FU123))+(FU124))+(FU125))+(FU126)</f>
        <v>325.13</v>
      </c>
      <c r="FV127" s="22">
        <f t="shared" si="360"/>
        <v>118.78000000000003</v>
      </c>
      <c r="FW127" s="22">
        <f>((((FW122)+(FW123))+(FW124))+(FW125))+(FW126)</f>
        <v>-97.07</v>
      </c>
      <c r="FX127" s="22">
        <f>((((FX122)+(FX123))+(FX124))+(FX125))+(FX126)</f>
        <v>0</v>
      </c>
      <c r="FY127" s="22">
        <f t="shared" si="361"/>
        <v>-97.07</v>
      </c>
      <c r="FZ127" s="22">
        <f t="shared" si="362"/>
        <v>346.84000000000003</v>
      </c>
      <c r="GA127" s="22">
        <f t="shared" si="362"/>
        <v>325.13</v>
      </c>
      <c r="GB127" s="22">
        <f t="shared" si="363"/>
        <v>21.710000000000036</v>
      </c>
      <c r="GC127" s="22">
        <f>((((GC122)+(GC123))+(GC124))+(GC125))+(GC126)</f>
        <v>0</v>
      </c>
      <c r="GD127" s="22">
        <f>((((GD122)+(GD123))+(GD124))+(GD125))+(GD126)</f>
        <v>0</v>
      </c>
      <c r="GE127" s="22">
        <f t="shared" si="364"/>
        <v>0</v>
      </c>
      <c r="GF127" s="22">
        <f>((((GF122)+(GF123))+(GF124))+(GF125))+(GF126)</f>
        <v>0</v>
      </c>
      <c r="GG127" s="22">
        <f>((((GG122)+(GG123))+(GG124))+(GG125))+(GG126)</f>
        <v>0</v>
      </c>
      <c r="GH127" s="22">
        <f t="shared" si="365"/>
        <v>0</v>
      </c>
      <c r="GI127" s="22">
        <f>((((GI122)+(GI123))+(GI124))+(GI125))+(GI126)</f>
        <v>367.2</v>
      </c>
      <c r="GJ127" s="22">
        <f>((((GJ122)+(GJ123))+(GJ124))+(GJ125))+(GJ126)</f>
        <v>265.2</v>
      </c>
      <c r="GK127" s="22">
        <f t="shared" si="366"/>
        <v>102</v>
      </c>
      <c r="GL127" s="22">
        <f>((((GL122)+(GL123))+(GL124))+(GL125))+(GL126)</f>
        <v>-110.16</v>
      </c>
      <c r="GM127" s="22">
        <f>((((GM122)+(GM123))+(GM124))+(GM125))+(GM126)</f>
        <v>0</v>
      </c>
      <c r="GN127" s="22">
        <f t="shared" si="367"/>
        <v>-110.16</v>
      </c>
      <c r="GO127" s="22">
        <f t="shared" si="368"/>
        <v>257.03999999999996</v>
      </c>
      <c r="GP127" s="22">
        <f t="shared" si="368"/>
        <v>265.2</v>
      </c>
      <c r="GQ127" s="22">
        <f t="shared" si="369"/>
        <v>-8.160000000000025</v>
      </c>
      <c r="GR127" s="22">
        <f>((((GR122)+(GR123))+(GR124))+(GR125))+(GR126)</f>
        <v>0</v>
      </c>
      <c r="GS127" s="22">
        <f>((((GS122)+(GS123))+(GS124))+(GS125))+(GS126)</f>
        <v>64.260000000000005</v>
      </c>
      <c r="GT127" s="22">
        <f t="shared" si="370"/>
        <v>-64.260000000000005</v>
      </c>
      <c r="GU127" s="22">
        <f>((((GU122)+(GU123))+(GU124))+(GU125))+(GU126)</f>
        <v>0</v>
      </c>
      <c r="GV127" s="22">
        <f>((((GV122)+(GV123))+(GV124))+(GV125))+(GV126)</f>
        <v>0</v>
      </c>
      <c r="GW127" s="22">
        <f t="shared" si="371"/>
        <v>0</v>
      </c>
      <c r="GX127" s="22">
        <f t="shared" si="372"/>
        <v>3285.92</v>
      </c>
      <c r="GY127" s="22">
        <f t="shared" si="372"/>
        <v>4438.3500000000004</v>
      </c>
      <c r="GZ127" s="22">
        <f t="shared" si="373"/>
        <v>-1152.4300000000003</v>
      </c>
      <c r="HA127" s="22">
        <f>((((HA122)+(HA123))+(HA124))+(HA125))+(HA126)</f>
        <v>0</v>
      </c>
      <c r="HB127" s="22">
        <f>((((HB122)+(HB123))+(HB124))+(HB125))+(HB126)</f>
        <v>0</v>
      </c>
      <c r="HC127" s="22">
        <f t="shared" si="374"/>
        <v>0</v>
      </c>
      <c r="HD127" s="22">
        <f>((((HD122)+(HD123))+(HD124))+(HD125))+(HD126)</f>
        <v>0</v>
      </c>
      <c r="HE127" s="22">
        <f>((((HE122)+(HE123))+(HE124))+(HE125))+(HE126)</f>
        <v>0</v>
      </c>
      <c r="HF127" s="22">
        <f t="shared" si="375"/>
        <v>0</v>
      </c>
      <c r="HG127" s="22">
        <f>((((HG122)+(HG123))+(HG124))+(HG125))+(HG126)</f>
        <v>278.07000000000005</v>
      </c>
      <c r="HH127" s="22">
        <f>((((HH122)+(HH123))+(HH124))+(HH125))+(HH126)</f>
        <v>286.88</v>
      </c>
      <c r="HI127" s="22">
        <f t="shared" si="376"/>
        <v>-8.8099999999999454</v>
      </c>
      <c r="HJ127" s="22">
        <f>((((HJ122)+(HJ123))+(HJ124))+(HJ125))+(HJ126)</f>
        <v>0</v>
      </c>
      <c r="HK127" s="22">
        <f>((((HK122)+(HK123))+(HK124))+(HK125))+(HK126)</f>
        <v>0</v>
      </c>
      <c r="HL127" s="22">
        <f t="shared" si="377"/>
        <v>0</v>
      </c>
      <c r="HM127" s="22">
        <f t="shared" si="378"/>
        <v>278.07000000000005</v>
      </c>
      <c r="HN127" s="22">
        <f t="shared" si="378"/>
        <v>286.88</v>
      </c>
      <c r="HO127" s="22">
        <f t="shared" si="379"/>
        <v>-8.8099999999999454</v>
      </c>
      <c r="HP127" s="22">
        <f>((((HP122)+(HP123))+(HP124))+(HP125))+(HP126)</f>
        <v>113.89999999999999</v>
      </c>
      <c r="HQ127" s="22">
        <f>((((HQ122)+(HQ123))+(HQ124))+(HQ125))+(HQ126)</f>
        <v>169.41</v>
      </c>
      <c r="HR127" s="22">
        <f t="shared" si="380"/>
        <v>-55.510000000000005</v>
      </c>
      <c r="HS127" s="22">
        <f>((((HS122)+(HS123))+(HS124))+(HS125))+(HS126)</f>
        <v>0</v>
      </c>
      <c r="HT127" s="22">
        <f>((((HT122)+(HT123))+(HT124))+(HT125))+(HT126)</f>
        <v>0</v>
      </c>
      <c r="HU127" s="22">
        <f t="shared" si="381"/>
        <v>0</v>
      </c>
      <c r="HV127" s="22">
        <f>((((HV122)+(HV123))+(HV124))+(HV125))+(HV126)</f>
        <v>337.32</v>
      </c>
      <c r="HW127" s="22">
        <f>((((HW122)+(HW123))+(HW124))+(HW125))+(HW126)</f>
        <v>243.61</v>
      </c>
      <c r="HX127" s="22">
        <f t="shared" si="382"/>
        <v>93.70999999999998</v>
      </c>
      <c r="HY127" s="22">
        <f>((((HY122)+(HY123))+(HY124))+(HY125))+(HY126)</f>
        <v>-101.2</v>
      </c>
      <c r="HZ127" s="22">
        <f>((((HZ122)+(HZ123))+(HZ124))+(HZ125))+(HZ126)</f>
        <v>0</v>
      </c>
      <c r="IA127" s="22">
        <f t="shared" si="383"/>
        <v>-101.2</v>
      </c>
      <c r="IB127" s="22">
        <f t="shared" si="384"/>
        <v>236.12</v>
      </c>
      <c r="IC127" s="22">
        <f t="shared" si="384"/>
        <v>243.61</v>
      </c>
      <c r="ID127" s="22">
        <f t="shared" si="385"/>
        <v>-7.4900000000000091</v>
      </c>
      <c r="IE127" s="22">
        <f t="shared" si="386"/>
        <v>628.09</v>
      </c>
      <c r="IF127" s="22">
        <f t="shared" si="386"/>
        <v>699.9</v>
      </c>
      <c r="IG127" s="22">
        <f t="shared" si="387"/>
        <v>-71.809999999999945</v>
      </c>
      <c r="IH127" s="22">
        <f>((((IH122)+(IH123))+(IH124))+(IH125))+(IH126)</f>
        <v>645.71</v>
      </c>
      <c r="II127" s="22">
        <f>((((II122)+(II123))+(II124))+(II125))+(II126)</f>
        <v>1574.31</v>
      </c>
      <c r="IJ127" s="22">
        <f t="shared" si="388"/>
        <v>-928.59999999999991</v>
      </c>
      <c r="IK127" s="22">
        <f>((((IK122)+(IK123))+(IK124))+(IK125))+(IK126)</f>
        <v>0</v>
      </c>
      <c r="IL127" s="22">
        <f>((((IL122)+(IL123))+(IL124))+(IL125))+(IL126)</f>
        <v>0</v>
      </c>
      <c r="IM127" s="22">
        <f t="shared" si="389"/>
        <v>0</v>
      </c>
      <c r="IN127" s="22">
        <f>((((IN122)+(IN123))+(IN124))+(IN125))+(IN126)</f>
        <v>0</v>
      </c>
      <c r="IO127" s="22">
        <f>((((IO122)+(IO123))+(IO124))+(IO125))+(IO126)</f>
        <v>0</v>
      </c>
      <c r="IP127" s="22">
        <f t="shared" si="390"/>
        <v>0</v>
      </c>
      <c r="IQ127" s="22">
        <f t="shared" si="391"/>
        <v>0</v>
      </c>
      <c r="IR127" s="22">
        <f t="shared" si="391"/>
        <v>0</v>
      </c>
      <c r="IS127" s="22">
        <f t="shared" si="392"/>
        <v>0</v>
      </c>
      <c r="IT127" s="22">
        <f t="shared" si="393"/>
        <v>1273.8000000000002</v>
      </c>
      <c r="IU127" s="22">
        <f t="shared" si="393"/>
        <v>2274.21</v>
      </c>
      <c r="IV127" s="22">
        <f t="shared" si="394"/>
        <v>-1000.4099999999999</v>
      </c>
      <c r="IW127" s="22">
        <f>((((IW122)+(IW123))+(IW124))+(IW125))+(IW126)</f>
        <v>436.79999999999995</v>
      </c>
      <c r="IX127" s="22">
        <f>((((IX122)+(IX123))+(IX124))+(IX125))+(IX126)</f>
        <v>504.24</v>
      </c>
      <c r="IY127" s="22">
        <f t="shared" si="395"/>
        <v>-67.440000000000055</v>
      </c>
      <c r="IZ127" s="22">
        <f>((((IZ122)+(IZ123))+(IZ124))+(IZ125))+(IZ126)</f>
        <v>0</v>
      </c>
      <c r="JA127" s="22">
        <f>((((JA122)+(JA123))+(JA124))+(JA125))+(JA126)</f>
        <v>0</v>
      </c>
      <c r="JB127" s="22">
        <f t="shared" si="396"/>
        <v>0</v>
      </c>
      <c r="JC127" s="22">
        <f>((((JC122)+(JC123))+(JC124))+(JC125))+(JC126)</f>
        <v>0</v>
      </c>
      <c r="JD127" s="22">
        <f>((((JD122)+(JD123))+(JD124))+(JD125))+(JD126)</f>
        <v>0</v>
      </c>
      <c r="JE127" s="22">
        <f t="shared" si="397"/>
        <v>0</v>
      </c>
      <c r="JF127" s="22">
        <f t="shared" si="398"/>
        <v>436.79999999999995</v>
      </c>
      <c r="JG127" s="22">
        <f t="shared" si="398"/>
        <v>504.24</v>
      </c>
      <c r="JH127" s="22">
        <f t="shared" si="399"/>
        <v>-67.440000000000055</v>
      </c>
      <c r="JI127" s="22">
        <f>((((JI122)+(JI123))+(JI124))+(JI125))+(JI126)</f>
        <v>0</v>
      </c>
      <c r="JJ127" s="22">
        <f>((((JJ122)+(JJ123))+(JJ124))+(JJ125))+(JJ126)</f>
        <v>0</v>
      </c>
      <c r="JK127" s="22">
        <f t="shared" si="400"/>
        <v>0</v>
      </c>
      <c r="JL127" s="22">
        <f>((((JL122)+(JL123))+(JL124))+(JL125))+(JL126)</f>
        <v>10179.48</v>
      </c>
      <c r="JM127" s="22">
        <f>((((JM122)+(JM123))+(JM124))+(JM125))+(JM126)</f>
        <v>8401.9599999999991</v>
      </c>
      <c r="JN127" s="22">
        <f t="shared" si="401"/>
        <v>1777.5200000000004</v>
      </c>
      <c r="JO127" s="22">
        <f>((((JO122)+(JO123))+(JO124))+(JO125))+(JO126)</f>
        <v>-3053.84</v>
      </c>
      <c r="JP127" s="22">
        <f>((((JP122)+(JP123))+(JP124))+(JP125))+(JP126)</f>
        <v>0</v>
      </c>
      <c r="JQ127" s="22">
        <f t="shared" si="402"/>
        <v>-3053.84</v>
      </c>
      <c r="JR127" s="22">
        <f t="shared" si="403"/>
        <v>7125.6399999999994</v>
      </c>
      <c r="JS127" s="22">
        <f t="shared" si="403"/>
        <v>8401.9599999999991</v>
      </c>
      <c r="JT127" s="22">
        <f t="shared" si="404"/>
        <v>-1276.3199999999997</v>
      </c>
      <c r="JU127" s="22">
        <f>((((JU122)+(JU123))+(JU124))+(JU125))+(JU126)</f>
        <v>1283.42</v>
      </c>
      <c r="JV127" s="22">
        <f>((((JV122)+(JV123))+(JV124))+(JV125))+(JV126)</f>
        <v>1349.75</v>
      </c>
      <c r="JW127" s="22">
        <f t="shared" si="405"/>
        <v>-66.329999999999927</v>
      </c>
      <c r="JX127" s="22">
        <f>((((JX122)+(JX123))+(JX124))+(JX125))+(JX126)</f>
        <v>0</v>
      </c>
      <c r="JY127" s="22">
        <f>((((JY122)+(JY123))+(JY124))+(JY125))+(JY126)</f>
        <v>0</v>
      </c>
      <c r="JZ127" s="22">
        <f t="shared" si="406"/>
        <v>0</v>
      </c>
      <c r="KA127" s="22">
        <f t="shared" si="407"/>
        <v>1283.42</v>
      </c>
      <c r="KB127" s="22">
        <f t="shared" si="407"/>
        <v>1349.75</v>
      </c>
      <c r="KC127" s="22">
        <f t="shared" si="408"/>
        <v>-66.329999999999927</v>
      </c>
      <c r="KD127" s="22">
        <f>((((KD122)+(KD123))+(KD124))+(KD125))+(KD126)</f>
        <v>982.82999999999993</v>
      </c>
      <c r="KE127" s="22">
        <f>((((KE122)+(KE123))+(KE124))+(KE125))+(KE126)</f>
        <v>1162.5</v>
      </c>
      <c r="KF127" s="22">
        <f t="shared" si="409"/>
        <v>-179.67000000000007</v>
      </c>
      <c r="KG127" s="22">
        <f>((((KG122)+(KG123))+(KG124))+(KG125))+(KG126)</f>
        <v>0</v>
      </c>
      <c r="KH127" s="22">
        <f>((((KH122)+(KH123))+(KH124))+(KH125))+(KH126)</f>
        <v>0</v>
      </c>
      <c r="KI127" s="22">
        <f t="shared" si="410"/>
        <v>0</v>
      </c>
      <c r="KJ127" s="22">
        <f>((((KJ122)+(KJ123))+(KJ124))+(KJ125))+(KJ126)</f>
        <v>0</v>
      </c>
      <c r="KK127" s="22">
        <f>((((KK122)+(KK123))+(KK124))+(KK125))+(KK126)</f>
        <v>0</v>
      </c>
      <c r="KL127" s="22">
        <f t="shared" si="411"/>
        <v>0</v>
      </c>
      <c r="KM127" s="22">
        <f>((((KM122)+(KM123))+(KM124))+(KM125))+(KM126)</f>
        <v>0</v>
      </c>
      <c r="KN127" s="22">
        <f>((((KN122)+(KN123))+(KN124))+(KN125))+(KN126)</f>
        <v>0</v>
      </c>
      <c r="KO127" s="22">
        <f t="shared" si="412"/>
        <v>0</v>
      </c>
      <c r="KP127" s="22">
        <f>((((KP122)+(KP123))+(KP124))+(KP125))+(KP126)</f>
        <v>0</v>
      </c>
      <c r="KQ127" s="22">
        <f>((((KQ122)+(KQ123))+(KQ124))+(KQ125))+(KQ126)</f>
        <v>0</v>
      </c>
      <c r="KR127" s="22">
        <f t="shared" si="413"/>
        <v>0</v>
      </c>
      <c r="KS127" s="22">
        <f t="shared" si="414"/>
        <v>0</v>
      </c>
      <c r="KT127" s="22">
        <f t="shared" si="414"/>
        <v>0</v>
      </c>
      <c r="KU127" s="22">
        <f t="shared" si="415"/>
        <v>0</v>
      </c>
      <c r="KV127" s="22">
        <f t="shared" si="416"/>
        <v>982.82999999999993</v>
      </c>
      <c r="KW127" s="22">
        <f t="shared" si="416"/>
        <v>1162.5</v>
      </c>
      <c r="KX127" s="22">
        <f t="shared" si="417"/>
        <v>-179.67000000000007</v>
      </c>
      <c r="KY127" s="22">
        <f>((((KY122)+(KY123))+(KY124))+(KY125))+(KY126)</f>
        <v>1535.02</v>
      </c>
      <c r="KZ127" s="22">
        <f>((((KZ122)+(KZ123))+(KZ124))+(KZ125))+(KZ126)</f>
        <v>2243.5</v>
      </c>
      <c r="LA127" s="22">
        <f t="shared" si="418"/>
        <v>-708.48</v>
      </c>
      <c r="LB127" s="22">
        <f>((((LB122)+(LB123))+(LB124))+(LB125))+(LB126)</f>
        <v>0</v>
      </c>
      <c r="LC127" s="22">
        <f>((((LC122)+(LC123))+(LC124))+(LC125))+(LC126)</f>
        <v>0</v>
      </c>
      <c r="LD127" s="22">
        <f t="shared" si="419"/>
        <v>0</v>
      </c>
      <c r="LE127" s="22">
        <f t="shared" si="420"/>
        <v>24524.02</v>
      </c>
      <c r="LF127" s="22">
        <f t="shared" si="420"/>
        <v>31002.600000000002</v>
      </c>
      <c r="LG127" s="22">
        <f t="shared" si="421"/>
        <v>-6478.5800000000017</v>
      </c>
    </row>
    <row r="128" spans="1:319" x14ac:dyDescent="0.3">
      <c r="A128" s="27" t="s">
        <v>235</v>
      </c>
      <c r="B128" s="22">
        <f>(((B101)+(B108))+(B121))+(B127)</f>
        <v>0</v>
      </c>
      <c r="C128" s="22">
        <f>(((C101)+(C108))+(C121))+(C127)</f>
        <v>0</v>
      </c>
      <c r="D128" s="22">
        <f t="shared" si="290"/>
        <v>0</v>
      </c>
      <c r="E128" s="22">
        <f>(((E101)+(E108))+(E121))+(E127)</f>
        <v>17682.659999999996</v>
      </c>
      <c r="F128" s="22">
        <f>(((F101)+(F108))+(F121))+(F127)</f>
        <v>21379.910000000003</v>
      </c>
      <c r="G128" s="22">
        <f t="shared" si="291"/>
        <v>-3697.2500000000073</v>
      </c>
      <c r="H128" s="22">
        <f>(((H101)+(H108))+(H121))+(H127)</f>
        <v>0</v>
      </c>
      <c r="I128" s="22">
        <f>(((I101)+(I108))+(I121))+(I127)</f>
        <v>0</v>
      </c>
      <c r="J128" s="22">
        <f t="shared" si="292"/>
        <v>0</v>
      </c>
      <c r="K128" s="22">
        <f>(((K101)+(K108))+(K121))+(K127)</f>
        <v>0</v>
      </c>
      <c r="L128" s="22">
        <f>(((L101)+(L108))+(L121))+(L127)</f>
        <v>0</v>
      </c>
      <c r="M128" s="22">
        <f t="shared" si="293"/>
        <v>0</v>
      </c>
      <c r="N128" s="22">
        <f>(((N101)+(N108))+(N121))+(N127)</f>
        <v>0</v>
      </c>
      <c r="O128" s="22">
        <f>(((O101)+(O108))+(O121))+(O127)</f>
        <v>0</v>
      </c>
      <c r="P128" s="22">
        <f t="shared" si="294"/>
        <v>0</v>
      </c>
      <c r="Q128" s="22">
        <f>(((Q101)+(Q108))+(Q121))+(Q127)</f>
        <v>3983.59</v>
      </c>
      <c r="R128" s="22">
        <f>(((R101)+(R108))+(R121))+(R127)</f>
        <v>5039.3900000000003</v>
      </c>
      <c r="S128" s="22">
        <f t="shared" si="295"/>
        <v>-1055.8000000000002</v>
      </c>
      <c r="T128" s="22">
        <f>(((T101)+(T108))+(T121))+(T127)</f>
        <v>1050.43</v>
      </c>
      <c r="U128" s="22">
        <f>(((U101)+(U108))+(U121))+(U127)</f>
        <v>0</v>
      </c>
      <c r="V128" s="22">
        <f t="shared" si="296"/>
        <v>1050.43</v>
      </c>
      <c r="W128" s="22">
        <f>(((W101)+(W108))+(W121))+(W127)</f>
        <v>0</v>
      </c>
      <c r="X128" s="22">
        <f>(((X101)+(X108))+(X121))+(X127)</f>
        <v>0</v>
      </c>
      <c r="Y128" s="22">
        <f t="shared" si="297"/>
        <v>0</v>
      </c>
      <c r="Z128" s="22">
        <f>(((Z101)+(Z108))+(Z121))+(Z127)</f>
        <v>0</v>
      </c>
      <c r="AA128" s="22">
        <f>(((AA101)+(AA108))+(AA121))+(AA127)</f>
        <v>0</v>
      </c>
      <c r="AB128" s="22">
        <f t="shared" si="298"/>
        <v>0</v>
      </c>
      <c r="AC128" s="22">
        <f>(((AC101)+(AC108))+(AC121))+(AC127)</f>
        <v>0</v>
      </c>
      <c r="AD128" s="22">
        <f>(((AD101)+(AD108))+(AD121))+(AD127)</f>
        <v>0</v>
      </c>
      <c r="AE128" s="22">
        <f t="shared" si="299"/>
        <v>0</v>
      </c>
      <c r="AF128" s="22">
        <f>(((AF101)+(AF108))+(AF121))+(AF127)</f>
        <v>0</v>
      </c>
      <c r="AG128" s="22">
        <f>(((AG101)+(AG108))+(AG121))+(AG127)</f>
        <v>0</v>
      </c>
      <c r="AH128" s="22">
        <f t="shared" si="300"/>
        <v>0</v>
      </c>
      <c r="AI128" s="22">
        <f>(((AI101)+(AI108))+(AI121))+(AI127)</f>
        <v>0</v>
      </c>
      <c r="AJ128" s="22">
        <f>(((AJ101)+(AJ108))+(AJ121))+(AJ127)</f>
        <v>0</v>
      </c>
      <c r="AK128" s="22">
        <f t="shared" si="301"/>
        <v>0</v>
      </c>
      <c r="AL128" s="22">
        <f t="shared" si="302"/>
        <v>5034.0200000000004</v>
      </c>
      <c r="AM128" s="22">
        <f t="shared" si="302"/>
        <v>5039.3900000000003</v>
      </c>
      <c r="AN128" s="22">
        <f t="shared" si="303"/>
        <v>-5.3699999999998909</v>
      </c>
      <c r="AO128" s="22">
        <f>(((AO101)+(AO108))+(AO121))+(AO127)</f>
        <v>0</v>
      </c>
      <c r="AP128" s="22">
        <f>(((AP101)+(AP108))+(AP121))+(AP127)</f>
        <v>0</v>
      </c>
      <c r="AQ128" s="22">
        <f t="shared" si="304"/>
        <v>0</v>
      </c>
      <c r="AR128" s="22">
        <f>(((AR101)+(AR108))+(AR121))+(AR127)</f>
        <v>29530.71</v>
      </c>
      <c r="AS128" s="22">
        <f>(((AS101)+(AS108))+(AS121))+(AS127)</f>
        <v>32928.590000000004</v>
      </c>
      <c r="AT128" s="22">
        <f t="shared" si="305"/>
        <v>-3397.8800000000047</v>
      </c>
      <c r="AU128" s="22">
        <f>(((AU101)+(AU108))+(AU121))+(AU127)</f>
        <v>5980.9</v>
      </c>
      <c r="AV128" s="22">
        <f>(((AV101)+(AV108))+(AV121))+(AV127)</f>
        <v>6459</v>
      </c>
      <c r="AW128" s="22">
        <f t="shared" si="306"/>
        <v>-478.10000000000036</v>
      </c>
      <c r="AX128" s="22">
        <f>(((AX101)+(AX108))+(AX121))+(AX127)</f>
        <v>32041.21</v>
      </c>
      <c r="AY128" s="22">
        <f>(((AY101)+(AY108))+(AY121))+(AY127)</f>
        <v>49296.98</v>
      </c>
      <c r="AZ128" s="22">
        <f t="shared" si="307"/>
        <v>-17255.770000000004</v>
      </c>
      <c r="BA128" s="22">
        <f>(((BA101)+(BA108))+(BA121))+(BA127)</f>
        <v>0</v>
      </c>
      <c r="BB128" s="22">
        <f>(((BB101)+(BB108))+(BB121))+(BB127)</f>
        <v>0</v>
      </c>
      <c r="BC128" s="22">
        <f t="shared" si="308"/>
        <v>0</v>
      </c>
      <c r="BD128" s="22">
        <f>(((BD101)+(BD108))+(BD121))+(BD127)</f>
        <v>25.54</v>
      </c>
      <c r="BE128" s="22">
        <f>(((BE101)+(BE108))+(BE121))+(BE127)</f>
        <v>2072.42</v>
      </c>
      <c r="BF128" s="22">
        <f t="shared" si="309"/>
        <v>-2046.88</v>
      </c>
      <c r="BG128" s="22">
        <f t="shared" si="310"/>
        <v>25.54</v>
      </c>
      <c r="BH128" s="22">
        <f t="shared" si="310"/>
        <v>2072.42</v>
      </c>
      <c r="BI128" s="22">
        <f t="shared" si="311"/>
        <v>-2046.88</v>
      </c>
      <c r="BJ128" s="22">
        <f>(((BJ101)+(BJ108))+(BJ121))+(BJ127)</f>
        <v>0</v>
      </c>
      <c r="BK128" s="22">
        <f>(((BK101)+(BK108))+(BK121))+(BK127)</f>
        <v>0</v>
      </c>
      <c r="BL128" s="22">
        <f t="shared" si="312"/>
        <v>0</v>
      </c>
      <c r="BM128" s="22">
        <f>(((BM101)+(BM108))+(BM121))+(BM127)</f>
        <v>8092.3</v>
      </c>
      <c r="BN128" s="22">
        <f>(((BN101)+(BN108))+(BN121))+(BN127)</f>
        <v>9906.15</v>
      </c>
      <c r="BO128" s="22">
        <f t="shared" si="313"/>
        <v>-1813.8499999999995</v>
      </c>
      <c r="BP128" s="22">
        <f>(((BP101)+(BP108))+(BP121))+(BP127)</f>
        <v>1289.46</v>
      </c>
      <c r="BQ128" s="22">
        <f>(((BQ101)+(BQ108))+(BQ121))+(BQ127)</f>
        <v>0</v>
      </c>
      <c r="BR128" s="22">
        <f t="shared" si="314"/>
        <v>1289.46</v>
      </c>
      <c r="BS128" s="22">
        <f>(((BS101)+(BS108))+(BS121))+(BS127)</f>
        <v>0</v>
      </c>
      <c r="BT128" s="22">
        <f>(((BT101)+(BT108))+(BT121))+(BT127)</f>
        <v>0</v>
      </c>
      <c r="BU128" s="22">
        <f t="shared" si="315"/>
        <v>0</v>
      </c>
      <c r="BV128" s="22">
        <f>(((BV101)+(BV108))+(BV121))+(BV127)</f>
        <v>0</v>
      </c>
      <c r="BW128" s="22">
        <f>(((BW101)+(BW108))+(BW121))+(BW127)</f>
        <v>0</v>
      </c>
      <c r="BX128" s="22">
        <f t="shared" si="316"/>
        <v>0</v>
      </c>
      <c r="BY128" s="22">
        <f>(((BY101)+(BY108))+(BY121))+(BY127)</f>
        <v>4520.130000000001</v>
      </c>
      <c r="BZ128" s="22">
        <f>(((BZ101)+(BZ108))+(BZ121))+(BZ127)</f>
        <v>6380.28</v>
      </c>
      <c r="CA128" s="22">
        <f t="shared" si="317"/>
        <v>-1860.1499999999987</v>
      </c>
      <c r="CB128" s="22">
        <f t="shared" si="318"/>
        <v>5809.5900000000011</v>
      </c>
      <c r="CC128" s="22">
        <f t="shared" si="318"/>
        <v>6380.28</v>
      </c>
      <c r="CD128" s="22">
        <f t="shared" si="319"/>
        <v>-570.68999999999869</v>
      </c>
      <c r="CE128" s="22">
        <f>(((CE101)+(CE108))+(CE121))+(CE127)</f>
        <v>0</v>
      </c>
      <c r="CF128" s="22">
        <f>(((CF101)+(CF108))+(CF121))+(CF127)</f>
        <v>4662.9500000000007</v>
      </c>
      <c r="CG128" s="22">
        <f t="shared" si="320"/>
        <v>-4662.9500000000007</v>
      </c>
      <c r="CH128" s="22">
        <f>(((CH101)+(CH108))+(CH121))+(CH127)</f>
        <v>0</v>
      </c>
      <c r="CI128" s="22">
        <f>(((CI101)+(CI108))+(CI121))+(CI127)</f>
        <v>0</v>
      </c>
      <c r="CJ128" s="22">
        <f t="shared" si="321"/>
        <v>0</v>
      </c>
      <c r="CK128" s="22">
        <f>(((CK101)+(CK108))+(CK121))+(CK127)</f>
        <v>0</v>
      </c>
      <c r="CL128" s="22">
        <f>(((CL101)+(CL108))+(CL121))+(CL127)</f>
        <v>0</v>
      </c>
      <c r="CM128" s="22">
        <f t="shared" si="322"/>
        <v>0</v>
      </c>
      <c r="CN128" s="22">
        <f t="shared" si="323"/>
        <v>0</v>
      </c>
      <c r="CO128" s="22">
        <f t="shared" si="323"/>
        <v>0</v>
      </c>
      <c r="CP128" s="22">
        <f t="shared" si="324"/>
        <v>0</v>
      </c>
      <c r="CQ128" s="22">
        <f>(((CQ101)+(CQ108))+(CQ121))+(CQ127)</f>
        <v>0</v>
      </c>
      <c r="CR128" s="22">
        <f>(((CR101)+(CR108))+(CR121))+(CR127)</f>
        <v>0</v>
      </c>
      <c r="CS128" s="22">
        <f t="shared" si="325"/>
        <v>0</v>
      </c>
      <c r="CT128" s="22">
        <f>(((CT101)+(CT108))+(CT121))+(CT127)</f>
        <v>35400.770000000004</v>
      </c>
      <c r="CU128" s="22">
        <f>(((CU101)+(CU108))+(CU121))+(CU127)</f>
        <v>27147.24</v>
      </c>
      <c r="CV128" s="22">
        <f t="shared" si="326"/>
        <v>8253.5300000000025</v>
      </c>
      <c r="CW128" s="22">
        <f>(((CW101)+(CW108))+(CW121))+(CW127)</f>
        <v>-9625.93</v>
      </c>
      <c r="CX128" s="22">
        <f>(((CX101)+(CX108))+(CX121))+(CX127)</f>
        <v>0</v>
      </c>
      <c r="CY128" s="22">
        <f t="shared" si="327"/>
        <v>-9625.93</v>
      </c>
      <c r="CZ128" s="22">
        <f t="shared" si="328"/>
        <v>25774.840000000004</v>
      </c>
      <c r="DA128" s="22">
        <f t="shared" si="328"/>
        <v>27147.24</v>
      </c>
      <c r="DB128" s="22">
        <f t="shared" si="329"/>
        <v>-1372.3999999999978</v>
      </c>
      <c r="DC128" s="22">
        <f t="shared" si="330"/>
        <v>107255.09</v>
      </c>
      <c r="DD128" s="22">
        <f t="shared" si="330"/>
        <v>138853.60999999999</v>
      </c>
      <c r="DE128" s="22">
        <f t="shared" si="331"/>
        <v>-31598.51999999999</v>
      </c>
      <c r="DF128" s="22">
        <f>(((DF101)+(DF108))+(DF121))+(DF127)</f>
        <v>0</v>
      </c>
      <c r="DG128" s="22">
        <f>(((DG101)+(DG108))+(DG121))+(DG127)</f>
        <v>0</v>
      </c>
      <c r="DH128" s="22">
        <f t="shared" si="332"/>
        <v>0</v>
      </c>
      <c r="DI128" s="22">
        <f>(((DI101)+(DI108))+(DI121))+(DI127)</f>
        <v>5216.6900000000005</v>
      </c>
      <c r="DJ128" s="22">
        <f>(((DJ101)+(DJ108))+(DJ121))+(DJ127)</f>
        <v>10794.64</v>
      </c>
      <c r="DK128" s="22">
        <f t="shared" si="333"/>
        <v>-5577.9499999999989</v>
      </c>
      <c r="DL128" s="22">
        <f t="shared" si="334"/>
        <v>5216.6900000000005</v>
      </c>
      <c r="DM128" s="22">
        <f t="shared" si="334"/>
        <v>10794.64</v>
      </c>
      <c r="DN128" s="22">
        <f t="shared" si="335"/>
        <v>-5577.9499999999989</v>
      </c>
      <c r="DO128" s="22">
        <f>(((DO101)+(DO108))+(DO121))+(DO127)</f>
        <v>0</v>
      </c>
      <c r="DP128" s="22">
        <f>(((DP101)+(DP108))+(DP121))+(DP127)</f>
        <v>0</v>
      </c>
      <c r="DQ128" s="22">
        <f t="shared" si="336"/>
        <v>0</v>
      </c>
      <c r="DR128" s="22">
        <f>(((DR101)+(DR108))+(DR121))+(DR127)</f>
        <v>0</v>
      </c>
      <c r="DS128" s="22">
        <f>(((DS101)+(DS108))+(DS121))+(DS127)</f>
        <v>0</v>
      </c>
      <c r="DT128" s="22">
        <f t="shared" si="337"/>
        <v>0</v>
      </c>
      <c r="DU128" s="22">
        <f t="shared" si="338"/>
        <v>0</v>
      </c>
      <c r="DV128" s="22">
        <f t="shared" si="338"/>
        <v>0</v>
      </c>
      <c r="DW128" s="22">
        <f t="shared" si="339"/>
        <v>0</v>
      </c>
      <c r="DX128" s="22">
        <f t="shared" si="340"/>
        <v>135188.46</v>
      </c>
      <c r="DY128" s="22">
        <f t="shared" si="340"/>
        <v>176067.55</v>
      </c>
      <c r="DZ128" s="22">
        <f t="shared" si="341"/>
        <v>-40879.089999999997</v>
      </c>
      <c r="EA128" s="22">
        <f>(((EA101)+(EA108))+(EA121))+(EA127)</f>
        <v>0</v>
      </c>
      <c r="EB128" s="22">
        <f>(((EB101)+(EB108))+(EB121))+(EB127)</f>
        <v>0</v>
      </c>
      <c r="EC128" s="22">
        <f t="shared" si="342"/>
        <v>0</v>
      </c>
      <c r="ED128" s="22">
        <f>(((ED101)+(ED108))+(ED121))+(ED127)</f>
        <v>0</v>
      </c>
      <c r="EE128" s="22">
        <f>(((EE101)+(EE108))+(EE121))+(EE127)</f>
        <v>0</v>
      </c>
      <c r="EF128" s="22">
        <f t="shared" si="343"/>
        <v>0</v>
      </c>
      <c r="EG128" s="22">
        <f>(((EG101)+(EG108))+(EG121))+(EG127)</f>
        <v>9095.8799999999992</v>
      </c>
      <c r="EH128" s="22">
        <f>(((EH101)+(EH108))+(EH121))+(EH127)</f>
        <v>18384.399999999998</v>
      </c>
      <c r="EI128" s="22">
        <f t="shared" si="344"/>
        <v>-9288.5199999999986</v>
      </c>
      <c r="EJ128" s="22">
        <f>(((EJ101)+(EJ108))+(EJ121))+(EJ127)</f>
        <v>-1806.3799999999999</v>
      </c>
      <c r="EK128" s="22">
        <f>(((EK101)+(EK108))+(EK121))+(EK127)</f>
        <v>0</v>
      </c>
      <c r="EL128" s="22">
        <f t="shared" si="345"/>
        <v>-1806.3799999999999</v>
      </c>
      <c r="EM128" s="22">
        <f t="shared" si="346"/>
        <v>7289.4999999999991</v>
      </c>
      <c r="EN128" s="22">
        <f t="shared" si="346"/>
        <v>18384.399999999998</v>
      </c>
      <c r="EO128" s="22">
        <f t="shared" si="347"/>
        <v>-11094.899999999998</v>
      </c>
      <c r="EP128" s="22">
        <f>(((EP101)+(EP108))+(EP121))+(EP127)</f>
        <v>24658.559999999998</v>
      </c>
      <c r="EQ128" s="22">
        <f>(((EQ101)+(EQ108))+(EQ121))+(EQ127)</f>
        <v>27108.06</v>
      </c>
      <c r="ER128" s="22">
        <f t="shared" si="348"/>
        <v>-2449.5000000000036</v>
      </c>
      <c r="ES128" s="22">
        <f>(((ES101)+(ES108))+(ES121))+(ES127)</f>
        <v>0</v>
      </c>
      <c r="ET128" s="22">
        <f>(((ET101)+(ET108))+(ET121))+(ET127)</f>
        <v>0</v>
      </c>
      <c r="EU128" s="22">
        <f t="shared" si="349"/>
        <v>0</v>
      </c>
      <c r="EV128" s="22">
        <f>(((EV101)+(EV108))+(EV121))+(EV127)</f>
        <v>7854.85</v>
      </c>
      <c r="EW128" s="22">
        <f>(((EW101)+(EW108))+(EW121))+(EW127)</f>
        <v>4085</v>
      </c>
      <c r="EX128" s="22">
        <f t="shared" si="350"/>
        <v>3769.8500000000004</v>
      </c>
      <c r="EY128" s="22">
        <f>(((EY101)+(EY108))+(EY121))+(EY127)</f>
        <v>-2140.8000000000002</v>
      </c>
      <c r="EZ128" s="22">
        <f>(((EZ101)+(EZ108))+(EZ121))+(EZ127)</f>
        <v>0</v>
      </c>
      <c r="FA128" s="22">
        <f t="shared" si="351"/>
        <v>-2140.8000000000002</v>
      </c>
      <c r="FB128" s="22">
        <f t="shared" si="352"/>
        <v>5714.05</v>
      </c>
      <c r="FC128" s="22">
        <f t="shared" si="352"/>
        <v>4085</v>
      </c>
      <c r="FD128" s="22">
        <f t="shared" si="353"/>
        <v>1629.0500000000002</v>
      </c>
      <c r="FE128" s="22">
        <f>(((FE101)+(FE108))+(FE121))+(FE127)</f>
        <v>0</v>
      </c>
      <c r="FF128" s="22">
        <f>(((FF101)+(FF108))+(FF121))+(FF127)</f>
        <v>0</v>
      </c>
      <c r="FG128" s="22">
        <f t="shared" si="354"/>
        <v>0</v>
      </c>
      <c r="FH128" s="22">
        <f>(((FH101)+(FH108))+(FH121))+(FH127)</f>
        <v>9008.15</v>
      </c>
      <c r="FI128" s="22">
        <f>(((FI101)+(FI108))+(FI121))+(FI127)</f>
        <v>9779.61</v>
      </c>
      <c r="FJ128" s="22">
        <f t="shared" si="355"/>
        <v>-771.46000000000095</v>
      </c>
      <c r="FK128" s="22">
        <f>(((FK101)+(FK108))+(FK121))+(FK127)</f>
        <v>-2128.2799999999997</v>
      </c>
      <c r="FL128" s="22">
        <f>(((FL101)+(FL108))+(FL121))+(FL127)</f>
        <v>0</v>
      </c>
      <c r="FM128" s="22">
        <f t="shared" si="356"/>
        <v>-2128.2799999999997</v>
      </c>
      <c r="FN128" s="22">
        <f t="shared" si="357"/>
        <v>6879.87</v>
      </c>
      <c r="FO128" s="22">
        <f t="shared" si="357"/>
        <v>9779.61</v>
      </c>
      <c r="FP128" s="22">
        <f t="shared" si="358"/>
        <v>-2899.7400000000007</v>
      </c>
      <c r="FQ128" s="22">
        <f>(((FQ101)+(FQ108))+(FQ121))+(FQ127)</f>
        <v>0</v>
      </c>
      <c r="FR128" s="22">
        <f>(((FR101)+(FR108))+(FR121))+(FR127)</f>
        <v>0</v>
      </c>
      <c r="FS128" s="22">
        <f t="shared" si="359"/>
        <v>0</v>
      </c>
      <c r="FT128" s="22">
        <f>(((FT101)+(FT108))+(FT121))+(FT127)</f>
        <v>6404.05</v>
      </c>
      <c r="FU128" s="22">
        <f>(((FU101)+(FU108))+(FU121))+(FU127)</f>
        <v>4962.16</v>
      </c>
      <c r="FV128" s="22">
        <f t="shared" si="360"/>
        <v>1441.8900000000003</v>
      </c>
      <c r="FW128" s="22">
        <f>(((FW101)+(FW108))+(FW121))+(FW127)</f>
        <v>-1388.98</v>
      </c>
      <c r="FX128" s="22">
        <f>(((FX101)+(FX108))+(FX121))+(FX127)</f>
        <v>0</v>
      </c>
      <c r="FY128" s="22">
        <f t="shared" si="361"/>
        <v>-1388.98</v>
      </c>
      <c r="FZ128" s="22">
        <f t="shared" si="362"/>
        <v>5015.07</v>
      </c>
      <c r="GA128" s="22">
        <f t="shared" si="362"/>
        <v>4962.16</v>
      </c>
      <c r="GB128" s="22">
        <f t="shared" si="363"/>
        <v>52.909999999999854</v>
      </c>
      <c r="GC128" s="22">
        <f>(((GC101)+(GC108))+(GC121))+(GC127)</f>
        <v>0</v>
      </c>
      <c r="GD128" s="22">
        <f>(((GD101)+(GD108))+(GD121))+(GD127)</f>
        <v>0</v>
      </c>
      <c r="GE128" s="22">
        <f t="shared" si="364"/>
        <v>0</v>
      </c>
      <c r="GF128" s="22">
        <f>(((GF101)+(GF108))+(GF121))+(GF127)</f>
        <v>0</v>
      </c>
      <c r="GG128" s="22">
        <f>(((GG101)+(GG108))+(GG121))+(GG127)</f>
        <v>0</v>
      </c>
      <c r="GH128" s="22">
        <f t="shared" si="365"/>
        <v>0</v>
      </c>
      <c r="GI128" s="22">
        <f>(((GI101)+(GI108))+(GI121))+(GI127)</f>
        <v>5623.44</v>
      </c>
      <c r="GJ128" s="22">
        <f>(((GJ101)+(GJ108))+(GJ121))+(GJ127)</f>
        <v>4391.87</v>
      </c>
      <c r="GK128" s="22">
        <f t="shared" si="366"/>
        <v>1231.5699999999997</v>
      </c>
      <c r="GL128" s="22">
        <f>(((GL101)+(GL108))+(GL121))+(GL127)</f>
        <v>-1550.16</v>
      </c>
      <c r="GM128" s="22">
        <f>(((GM101)+(GM108))+(GM121))+(GM127)</f>
        <v>0</v>
      </c>
      <c r="GN128" s="22">
        <f t="shared" si="367"/>
        <v>-1550.16</v>
      </c>
      <c r="GO128" s="22">
        <f t="shared" si="368"/>
        <v>4073.2799999999997</v>
      </c>
      <c r="GP128" s="22">
        <f t="shared" si="368"/>
        <v>4391.87</v>
      </c>
      <c r="GQ128" s="22">
        <f t="shared" si="369"/>
        <v>-318.59000000000015</v>
      </c>
      <c r="GR128" s="22">
        <f>(((GR101)+(GR108))+(GR121))+(GR127)</f>
        <v>0</v>
      </c>
      <c r="GS128" s="22">
        <f>(((GS101)+(GS108))+(GS121))+(GS127)</f>
        <v>1042.26</v>
      </c>
      <c r="GT128" s="22">
        <f t="shared" si="370"/>
        <v>-1042.26</v>
      </c>
      <c r="GU128" s="22">
        <f>(((GU101)+(GU108))+(GU121))+(GU127)</f>
        <v>0</v>
      </c>
      <c r="GV128" s="22">
        <f>(((GV101)+(GV108))+(GV121))+(GV127)</f>
        <v>0</v>
      </c>
      <c r="GW128" s="22">
        <f t="shared" si="371"/>
        <v>0</v>
      </c>
      <c r="GX128" s="22">
        <f t="shared" si="372"/>
        <v>53630.33</v>
      </c>
      <c r="GY128" s="22">
        <f t="shared" si="372"/>
        <v>69753.359999999986</v>
      </c>
      <c r="GZ128" s="22">
        <f t="shared" si="373"/>
        <v>-16123.029999999984</v>
      </c>
      <c r="HA128" s="22">
        <f>(((HA101)+(HA108))+(HA121))+(HA127)</f>
        <v>0</v>
      </c>
      <c r="HB128" s="22">
        <f>(((HB101)+(HB108))+(HB121))+(HB127)</f>
        <v>0</v>
      </c>
      <c r="HC128" s="22">
        <f t="shared" si="374"/>
        <v>0</v>
      </c>
      <c r="HD128" s="22">
        <f>(((HD101)+(HD108))+(HD121))+(HD127)</f>
        <v>0</v>
      </c>
      <c r="HE128" s="22">
        <f>(((HE101)+(HE108))+(HE121))+(HE127)</f>
        <v>0</v>
      </c>
      <c r="HF128" s="22">
        <f t="shared" si="375"/>
        <v>0</v>
      </c>
      <c r="HG128" s="22">
        <f>(((HG101)+(HG108))+(HG121))+(HG127)</f>
        <v>3974.8400000000006</v>
      </c>
      <c r="HH128" s="22">
        <f>(((HH101)+(HH108))+(HH121))+(HH127)</f>
        <v>4721.38</v>
      </c>
      <c r="HI128" s="22">
        <f t="shared" si="376"/>
        <v>-746.53999999999951</v>
      </c>
      <c r="HJ128" s="22">
        <f>(((HJ101)+(HJ108))+(HJ121))+(HJ127)</f>
        <v>0</v>
      </c>
      <c r="HK128" s="22">
        <f>(((HK101)+(HK108))+(HK121))+(HK127)</f>
        <v>0</v>
      </c>
      <c r="HL128" s="22">
        <f t="shared" si="377"/>
        <v>0</v>
      </c>
      <c r="HM128" s="22">
        <f t="shared" si="378"/>
        <v>3974.8400000000006</v>
      </c>
      <c r="HN128" s="22">
        <f t="shared" si="378"/>
        <v>4721.38</v>
      </c>
      <c r="HO128" s="22">
        <f t="shared" si="379"/>
        <v>-746.53999999999951</v>
      </c>
      <c r="HP128" s="22">
        <f>(((HP101)+(HP108))+(HP121))+(HP127)</f>
        <v>1602.77</v>
      </c>
      <c r="HQ128" s="22">
        <f>(((HQ101)+(HQ108))+(HQ121))+(HQ127)</f>
        <v>2383.91</v>
      </c>
      <c r="HR128" s="22">
        <f t="shared" si="380"/>
        <v>-781.13999999999987</v>
      </c>
      <c r="HS128" s="22">
        <f>(((HS101)+(HS108))+(HS121))+(HS127)</f>
        <v>0</v>
      </c>
      <c r="HT128" s="22">
        <f>(((HT101)+(HT108))+(HT121))+(HT127)</f>
        <v>0</v>
      </c>
      <c r="HU128" s="22">
        <f t="shared" si="381"/>
        <v>0</v>
      </c>
      <c r="HV128" s="22">
        <f>(((HV101)+(HV108))+(HV121))+(HV127)</f>
        <v>4797.7499999999991</v>
      </c>
      <c r="HW128" s="22">
        <f>(((HW101)+(HW108))+(HW121))+(HW127)</f>
        <v>4039.8300000000004</v>
      </c>
      <c r="HX128" s="22">
        <f t="shared" si="382"/>
        <v>757.91999999999871</v>
      </c>
      <c r="HY128" s="22">
        <f>(((HY101)+(HY108))+(HY121))+(HY127)</f>
        <v>-1247.5800000000002</v>
      </c>
      <c r="HZ128" s="22">
        <f>(((HZ101)+(HZ108))+(HZ121))+(HZ127)</f>
        <v>0</v>
      </c>
      <c r="IA128" s="22">
        <f t="shared" si="383"/>
        <v>-1247.5800000000002</v>
      </c>
      <c r="IB128" s="22">
        <f t="shared" si="384"/>
        <v>3550.1699999999992</v>
      </c>
      <c r="IC128" s="22">
        <f t="shared" si="384"/>
        <v>4039.8300000000004</v>
      </c>
      <c r="ID128" s="22">
        <f t="shared" si="385"/>
        <v>-489.66000000000122</v>
      </c>
      <c r="IE128" s="22">
        <f t="shared" si="386"/>
        <v>9127.7799999999988</v>
      </c>
      <c r="IF128" s="22">
        <f t="shared" si="386"/>
        <v>11145.12</v>
      </c>
      <c r="IG128" s="22">
        <f t="shared" si="387"/>
        <v>-2017.340000000002</v>
      </c>
      <c r="IH128" s="22">
        <f>(((IH101)+(IH108))+(IH121))+(IH127)</f>
        <v>10417.68</v>
      </c>
      <c r="II128" s="22">
        <f>(((II101)+(II108))+(II121))+(II127)</f>
        <v>26641.649999999998</v>
      </c>
      <c r="IJ128" s="22">
        <f t="shared" si="388"/>
        <v>-16223.969999999998</v>
      </c>
      <c r="IK128" s="22">
        <f>(((IK101)+(IK108))+(IK121))+(IK127)</f>
        <v>0</v>
      </c>
      <c r="IL128" s="22">
        <f>(((IL101)+(IL108))+(IL121))+(IL127)</f>
        <v>0</v>
      </c>
      <c r="IM128" s="22">
        <f t="shared" si="389"/>
        <v>0</v>
      </c>
      <c r="IN128" s="22">
        <f>(((IN101)+(IN108))+(IN121))+(IN127)</f>
        <v>0</v>
      </c>
      <c r="IO128" s="22">
        <f>(((IO101)+(IO108))+(IO121))+(IO127)</f>
        <v>0</v>
      </c>
      <c r="IP128" s="22">
        <f t="shared" si="390"/>
        <v>0</v>
      </c>
      <c r="IQ128" s="22">
        <f t="shared" si="391"/>
        <v>0</v>
      </c>
      <c r="IR128" s="22">
        <f t="shared" si="391"/>
        <v>0</v>
      </c>
      <c r="IS128" s="22">
        <f t="shared" si="392"/>
        <v>0</v>
      </c>
      <c r="IT128" s="22">
        <f t="shared" si="393"/>
        <v>19545.46</v>
      </c>
      <c r="IU128" s="22">
        <f t="shared" si="393"/>
        <v>37786.769999999997</v>
      </c>
      <c r="IV128" s="22">
        <f t="shared" si="394"/>
        <v>-18241.309999999998</v>
      </c>
      <c r="IW128" s="22">
        <f>(((IW101)+(IW108))+(IW121))+(IW127)</f>
        <v>6530.46</v>
      </c>
      <c r="IX128" s="22">
        <f>(((IX101)+(IX108))+(IX121))+(IX127)</f>
        <v>7834.4899999999989</v>
      </c>
      <c r="IY128" s="22">
        <f t="shared" si="395"/>
        <v>-1304.0299999999988</v>
      </c>
      <c r="IZ128" s="22">
        <f>(((IZ101)+(IZ108))+(IZ121))+(IZ127)</f>
        <v>579.94000000000005</v>
      </c>
      <c r="JA128" s="22">
        <f>(((JA101)+(JA108))+(JA121))+(JA127)</f>
        <v>0</v>
      </c>
      <c r="JB128" s="22">
        <f t="shared" si="396"/>
        <v>579.94000000000005</v>
      </c>
      <c r="JC128" s="22">
        <f>(((JC101)+(JC108))+(JC121))+(JC127)</f>
        <v>0</v>
      </c>
      <c r="JD128" s="22">
        <f>(((JD101)+(JD108))+(JD121))+(JD127)</f>
        <v>0</v>
      </c>
      <c r="JE128" s="22">
        <f t="shared" si="397"/>
        <v>0</v>
      </c>
      <c r="JF128" s="22">
        <f t="shared" si="398"/>
        <v>7110.4</v>
      </c>
      <c r="JG128" s="22">
        <f t="shared" si="398"/>
        <v>7834.4899999999989</v>
      </c>
      <c r="JH128" s="22">
        <f t="shared" si="399"/>
        <v>-724.08999999999924</v>
      </c>
      <c r="JI128" s="22">
        <f>(((JI101)+(JI108))+(JI121))+(JI127)</f>
        <v>0</v>
      </c>
      <c r="JJ128" s="22">
        <f>(((JJ101)+(JJ108))+(JJ121))+(JJ127)</f>
        <v>0</v>
      </c>
      <c r="JK128" s="22">
        <f t="shared" si="400"/>
        <v>0</v>
      </c>
      <c r="JL128" s="22">
        <f>(((JL101)+(JL108))+(JL121))+(JL127)</f>
        <v>154111.80000000002</v>
      </c>
      <c r="JM128" s="22">
        <f>(((JM101)+(JM108))+(JM121))+(JM127)</f>
        <v>131868.62</v>
      </c>
      <c r="JN128" s="22">
        <f t="shared" si="401"/>
        <v>22243.180000000022</v>
      </c>
      <c r="JO128" s="22">
        <f>(((JO101)+(JO108))+(JO121))+(JO127)</f>
        <v>-41152.78</v>
      </c>
      <c r="JP128" s="22">
        <f>(((JP101)+(JP108))+(JP121))+(JP127)</f>
        <v>0</v>
      </c>
      <c r="JQ128" s="22">
        <f t="shared" si="402"/>
        <v>-41152.78</v>
      </c>
      <c r="JR128" s="22">
        <f t="shared" si="403"/>
        <v>112959.02000000002</v>
      </c>
      <c r="JS128" s="22">
        <f t="shared" si="403"/>
        <v>131868.62</v>
      </c>
      <c r="JT128" s="22">
        <f t="shared" si="404"/>
        <v>-18909.599999999977</v>
      </c>
      <c r="JU128" s="22">
        <f>(((JU101)+(JU108))+(JU121))+(JU127)</f>
        <v>19716.64</v>
      </c>
      <c r="JV128" s="22">
        <f>(((JV101)+(JV108))+(JV121))+(JV127)</f>
        <v>21270.62</v>
      </c>
      <c r="JW128" s="22">
        <f t="shared" si="405"/>
        <v>-1553.9799999999996</v>
      </c>
      <c r="JX128" s="22">
        <f>(((JX101)+(JX108))+(JX121))+(JX127)</f>
        <v>0</v>
      </c>
      <c r="JY128" s="22">
        <f>(((JY101)+(JY108))+(JY121))+(JY127)</f>
        <v>0</v>
      </c>
      <c r="JZ128" s="22">
        <f t="shared" si="406"/>
        <v>0</v>
      </c>
      <c r="KA128" s="22">
        <f t="shared" si="407"/>
        <v>19716.64</v>
      </c>
      <c r="KB128" s="22">
        <f t="shared" si="407"/>
        <v>21270.62</v>
      </c>
      <c r="KC128" s="22">
        <f t="shared" si="408"/>
        <v>-1553.9799999999996</v>
      </c>
      <c r="KD128" s="22">
        <f>(((KD101)+(KD108))+(KD121))+(KD127)</f>
        <v>19416.32</v>
      </c>
      <c r="KE128" s="22">
        <f>(((KE101)+(KE108))+(KE121))+(KE127)</f>
        <v>22870.7</v>
      </c>
      <c r="KF128" s="22">
        <f t="shared" si="409"/>
        <v>-3454.380000000001</v>
      </c>
      <c r="KG128" s="22">
        <f>(((KG101)+(KG108))+(KG121))+(KG127)</f>
        <v>0</v>
      </c>
      <c r="KH128" s="22">
        <f>(((KH101)+(KH108))+(KH121))+(KH127)</f>
        <v>0</v>
      </c>
      <c r="KI128" s="22">
        <f t="shared" si="410"/>
        <v>0</v>
      </c>
      <c r="KJ128" s="22">
        <f>(((KJ101)+(KJ108))+(KJ121))+(KJ127)</f>
        <v>0</v>
      </c>
      <c r="KK128" s="22">
        <f>(((KK101)+(KK108))+(KK121))+(KK127)</f>
        <v>0</v>
      </c>
      <c r="KL128" s="22">
        <f t="shared" si="411"/>
        <v>0</v>
      </c>
      <c r="KM128" s="22">
        <f>(((KM101)+(KM108))+(KM121))+(KM127)</f>
        <v>0</v>
      </c>
      <c r="KN128" s="22">
        <f>(((KN101)+(KN108))+(KN121))+(KN127)</f>
        <v>0</v>
      </c>
      <c r="KO128" s="22">
        <f t="shared" si="412"/>
        <v>0</v>
      </c>
      <c r="KP128" s="22">
        <f>(((KP101)+(KP108))+(KP121))+(KP127)</f>
        <v>0</v>
      </c>
      <c r="KQ128" s="22">
        <f>(((KQ101)+(KQ108))+(KQ121))+(KQ127)</f>
        <v>0</v>
      </c>
      <c r="KR128" s="22">
        <f t="shared" si="413"/>
        <v>0</v>
      </c>
      <c r="KS128" s="22">
        <f t="shared" si="414"/>
        <v>0</v>
      </c>
      <c r="KT128" s="22">
        <f t="shared" si="414"/>
        <v>0</v>
      </c>
      <c r="KU128" s="22">
        <f t="shared" si="415"/>
        <v>0</v>
      </c>
      <c r="KV128" s="22">
        <f t="shared" si="416"/>
        <v>19416.32</v>
      </c>
      <c r="KW128" s="22">
        <f t="shared" si="416"/>
        <v>22870.7</v>
      </c>
      <c r="KX128" s="22">
        <f t="shared" si="417"/>
        <v>-3454.380000000001</v>
      </c>
      <c r="KY128" s="22">
        <f>(((KY101)+(KY108))+(KY121))+(KY127)</f>
        <v>24031.94</v>
      </c>
      <c r="KZ128" s="22">
        <f>(((KZ101)+(KZ108))+(KZ121))+(KZ127)</f>
        <v>34323.17</v>
      </c>
      <c r="LA128" s="22">
        <f t="shared" si="418"/>
        <v>-10291.23</v>
      </c>
      <c r="LB128" s="22">
        <f>(((LB101)+(LB108))+(LB121))+(LB127)</f>
        <v>0</v>
      </c>
      <c r="LC128" s="22">
        <f>(((LC101)+(LC108))+(LC121))+(LC127)</f>
        <v>0</v>
      </c>
      <c r="LD128" s="22">
        <f t="shared" si="419"/>
        <v>0</v>
      </c>
      <c r="LE128" s="22">
        <f t="shared" si="420"/>
        <v>391598.57</v>
      </c>
      <c r="LF128" s="22">
        <f t="shared" si="420"/>
        <v>501775.27999999997</v>
      </c>
      <c r="LG128" s="22">
        <f t="shared" si="421"/>
        <v>-110176.70999999996</v>
      </c>
    </row>
    <row r="129" spans="1:319" x14ac:dyDescent="0.3">
      <c r="A129" s="27" t="s">
        <v>236</v>
      </c>
      <c r="B129" s="19"/>
      <c r="C129" s="19"/>
      <c r="D129" s="20">
        <f t="shared" si="290"/>
        <v>0</v>
      </c>
      <c r="E129" s="19"/>
      <c r="F129" s="19"/>
      <c r="G129" s="20">
        <f t="shared" si="291"/>
        <v>0</v>
      </c>
      <c r="H129" s="19"/>
      <c r="I129" s="19"/>
      <c r="J129" s="20">
        <f t="shared" si="292"/>
        <v>0</v>
      </c>
      <c r="K129" s="19"/>
      <c r="L129" s="19"/>
      <c r="M129" s="20">
        <f t="shared" si="293"/>
        <v>0</v>
      </c>
      <c r="N129" s="19"/>
      <c r="O129" s="19"/>
      <c r="P129" s="20">
        <f t="shared" si="294"/>
        <v>0</v>
      </c>
      <c r="Q129" s="19"/>
      <c r="R129" s="19"/>
      <c r="S129" s="20">
        <f t="shared" si="295"/>
        <v>0</v>
      </c>
      <c r="T129" s="19"/>
      <c r="U129" s="19"/>
      <c r="V129" s="20">
        <f t="shared" si="296"/>
        <v>0</v>
      </c>
      <c r="W129" s="19"/>
      <c r="X129" s="19"/>
      <c r="Y129" s="20">
        <f t="shared" si="297"/>
        <v>0</v>
      </c>
      <c r="Z129" s="19"/>
      <c r="AA129" s="19"/>
      <c r="AB129" s="20">
        <f t="shared" si="298"/>
        <v>0</v>
      </c>
      <c r="AC129" s="19"/>
      <c r="AD129" s="19"/>
      <c r="AE129" s="20">
        <f t="shared" si="299"/>
        <v>0</v>
      </c>
      <c r="AF129" s="19"/>
      <c r="AG129" s="19"/>
      <c r="AH129" s="20">
        <f t="shared" si="300"/>
        <v>0</v>
      </c>
      <c r="AI129" s="19"/>
      <c r="AJ129" s="19"/>
      <c r="AK129" s="20">
        <f t="shared" si="301"/>
        <v>0</v>
      </c>
      <c r="AL129" s="20">
        <f t="shared" si="302"/>
        <v>0</v>
      </c>
      <c r="AM129" s="20">
        <f t="shared" si="302"/>
        <v>0</v>
      </c>
      <c r="AN129" s="20">
        <f t="shared" si="303"/>
        <v>0</v>
      </c>
      <c r="AO129" s="19"/>
      <c r="AP129" s="19"/>
      <c r="AQ129" s="20">
        <f t="shared" si="304"/>
        <v>0</v>
      </c>
      <c r="AR129" s="19"/>
      <c r="AS129" s="19"/>
      <c r="AT129" s="20">
        <f t="shared" si="305"/>
        <v>0</v>
      </c>
      <c r="AU129" s="19"/>
      <c r="AV129" s="19"/>
      <c r="AW129" s="20">
        <f t="shared" si="306"/>
        <v>0</v>
      </c>
      <c r="AX129" s="19"/>
      <c r="AY129" s="19"/>
      <c r="AZ129" s="20">
        <f t="shared" si="307"/>
        <v>0</v>
      </c>
      <c r="BA129" s="19"/>
      <c r="BB129" s="19"/>
      <c r="BC129" s="20">
        <f t="shared" si="308"/>
        <v>0</v>
      </c>
      <c r="BD129" s="19"/>
      <c r="BE129" s="19"/>
      <c r="BF129" s="20">
        <f t="shared" si="309"/>
        <v>0</v>
      </c>
      <c r="BG129" s="20">
        <f t="shared" si="310"/>
        <v>0</v>
      </c>
      <c r="BH129" s="20">
        <f t="shared" si="310"/>
        <v>0</v>
      </c>
      <c r="BI129" s="20">
        <f t="shared" si="311"/>
        <v>0</v>
      </c>
      <c r="BJ129" s="19"/>
      <c r="BK129" s="19"/>
      <c r="BL129" s="20">
        <f t="shared" si="312"/>
        <v>0</v>
      </c>
      <c r="BM129" s="19"/>
      <c r="BN129" s="19"/>
      <c r="BO129" s="20">
        <f t="shared" si="313"/>
        <v>0</v>
      </c>
      <c r="BP129" s="19"/>
      <c r="BQ129" s="19"/>
      <c r="BR129" s="20">
        <f t="shared" si="314"/>
        <v>0</v>
      </c>
      <c r="BS129" s="19"/>
      <c r="BT129" s="19"/>
      <c r="BU129" s="20">
        <f t="shared" si="315"/>
        <v>0</v>
      </c>
      <c r="BV129" s="19"/>
      <c r="BW129" s="19"/>
      <c r="BX129" s="20">
        <f t="shared" si="316"/>
        <v>0</v>
      </c>
      <c r="BY129" s="19"/>
      <c r="BZ129" s="19"/>
      <c r="CA129" s="20">
        <f t="shared" si="317"/>
        <v>0</v>
      </c>
      <c r="CB129" s="20">
        <f t="shared" si="318"/>
        <v>0</v>
      </c>
      <c r="CC129" s="20">
        <f t="shared" si="318"/>
        <v>0</v>
      </c>
      <c r="CD129" s="20">
        <f t="shared" si="319"/>
        <v>0</v>
      </c>
      <c r="CE129" s="19"/>
      <c r="CF129" s="19"/>
      <c r="CG129" s="20">
        <f t="shared" si="320"/>
        <v>0</v>
      </c>
      <c r="CH129" s="19"/>
      <c r="CI129" s="19"/>
      <c r="CJ129" s="20">
        <f t="shared" si="321"/>
        <v>0</v>
      </c>
      <c r="CK129" s="19"/>
      <c r="CL129" s="19"/>
      <c r="CM129" s="20">
        <f t="shared" si="322"/>
        <v>0</v>
      </c>
      <c r="CN129" s="20">
        <f t="shared" si="323"/>
        <v>0</v>
      </c>
      <c r="CO129" s="20">
        <f t="shared" si="323"/>
        <v>0</v>
      </c>
      <c r="CP129" s="20">
        <f t="shared" si="324"/>
        <v>0</v>
      </c>
      <c r="CQ129" s="19"/>
      <c r="CR129" s="19"/>
      <c r="CS129" s="20">
        <f t="shared" si="325"/>
        <v>0</v>
      </c>
      <c r="CT129" s="19"/>
      <c r="CU129" s="19"/>
      <c r="CV129" s="20">
        <f t="shared" si="326"/>
        <v>0</v>
      </c>
      <c r="CW129" s="19"/>
      <c r="CX129" s="19"/>
      <c r="CY129" s="20">
        <f t="shared" si="327"/>
        <v>0</v>
      </c>
      <c r="CZ129" s="20">
        <f t="shared" si="328"/>
        <v>0</v>
      </c>
      <c r="DA129" s="20">
        <f t="shared" si="328"/>
        <v>0</v>
      </c>
      <c r="DB129" s="20">
        <f t="shared" si="329"/>
        <v>0</v>
      </c>
      <c r="DC129" s="20">
        <f t="shared" si="330"/>
        <v>0</v>
      </c>
      <c r="DD129" s="20">
        <f t="shared" si="330"/>
        <v>0</v>
      </c>
      <c r="DE129" s="20">
        <f t="shared" si="331"/>
        <v>0</v>
      </c>
      <c r="DF129" s="19"/>
      <c r="DG129" s="19"/>
      <c r="DH129" s="20">
        <f t="shared" si="332"/>
        <v>0</v>
      </c>
      <c r="DI129" s="19"/>
      <c r="DJ129" s="19"/>
      <c r="DK129" s="20">
        <f t="shared" si="333"/>
        <v>0</v>
      </c>
      <c r="DL129" s="20">
        <f t="shared" si="334"/>
        <v>0</v>
      </c>
      <c r="DM129" s="20">
        <f t="shared" si="334"/>
        <v>0</v>
      </c>
      <c r="DN129" s="20">
        <f t="shared" si="335"/>
        <v>0</v>
      </c>
      <c r="DO129" s="19"/>
      <c r="DP129" s="19"/>
      <c r="DQ129" s="20">
        <f t="shared" si="336"/>
        <v>0</v>
      </c>
      <c r="DR129" s="19"/>
      <c r="DS129" s="19"/>
      <c r="DT129" s="20">
        <f t="shared" si="337"/>
        <v>0</v>
      </c>
      <c r="DU129" s="20">
        <f t="shared" si="338"/>
        <v>0</v>
      </c>
      <c r="DV129" s="20">
        <f t="shared" si="338"/>
        <v>0</v>
      </c>
      <c r="DW129" s="20">
        <f t="shared" si="339"/>
        <v>0</v>
      </c>
      <c r="DX129" s="20">
        <f t="shared" si="340"/>
        <v>0</v>
      </c>
      <c r="DY129" s="20">
        <f t="shared" si="340"/>
        <v>0</v>
      </c>
      <c r="DZ129" s="20">
        <f t="shared" si="341"/>
        <v>0</v>
      </c>
      <c r="EA129" s="19"/>
      <c r="EB129" s="19"/>
      <c r="EC129" s="20">
        <f t="shared" si="342"/>
        <v>0</v>
      </c>
      <c r="ED129" s="19"/>
      <c r="EE129" s="19"/>
      <c r="EF129" s="20">
        <f t="shared" si="343"/>
        <v>0</v>
      </c>
      <c r="EG129" s="19"/>
      <c r="EH129" s="19"/>
      <c r="EI129" s="20">
        <f t="shared" si="344"/>
        <v>0</v>
      </c>
      <c r="EJ129" s="19"/>
      <c r="EK129" s="19"/>
      <c r="EL129" s="20">
        <f t="shared" si="345"/>
        <v>0</v>
      </c>
      <c r="EM129" s="20">
        <f t="shared" si="346"/>
        <v>0</v>
      </c>
      <c r="EN129" s="20">
        <f t="shared" si="346"/>
        <v>0</v>
      </c>
      <c r="EO129" s="20">
        <f t="shared" si="347"/>
        <v>0</v>
      </c>
      <c r="EP129" s="19"/>
      <c r="EQ129" s="19"/>
      <c r="ER129" s="20">
        <f t="shared" si="348"/>
        <v>0</v>
      </c>
      <c r="ES129" s="19"/>
      <c r="ET129" s="19"/>
      <c r="EU129" s="20">
        <f t="shared" si="349"/>
        <v>0</v>
      </c>
      <c r="EV129" s="19"/>
      <c r="EW129" s="19"/>
      <c r="EX129" s="20">
        <f t="shared" si="350"/>
        <v>0</v>
      </c>
      <c r="EY129" s="19"/>
      <c r="EZ129" s="19"/>
      <c r="FA129" s="20">
        <f t="shared" si="351"/>
        <v>0</v>
      </c>
      <c r="FB129" s="20">
        <f t="shared" si="352"/>
        <v>0</v>
      </c>
      <c r="FC129" s="20">
        <f t="shared" si="352"/>
        <v>0</v>
      </c>
      <c r="FD129" s="20">
        <f t="shared" si="353"/>
        <v>0</v>
      </c>
      <c r="FE129" s="19"/>
      <c r="FF129" s="19"/>
      <c r="FG129" s="20">
        <f t="shared" si="354"/>
        <v>0</v>
      </c>
      <c r="FH129" s="19"/>
      <c r="FI129" s="19"/>
      <c r="FJ129" s="20">
        <f t="shared" si="355"/>
        <v>0</v>
      </c>
      <c r="FK129" s="19"/>
      <c r="FL129" s="19"/>
      <c r="FM129" s="20">
        <f t="shared" si="356"/>
        <v>0</v>
      </c>
      <c r="FN129" s="20">
        <f t="shared" si="357"/>
        <v>0</v>
      </c>
      <c r="FO129" s="20">
        <f t="shared" si="357"/>
        <v>0</v>
      </c>
      <c r="FP129" s="20">
        <f t="shared" si="358"/>
        <v>0</v>
      </c>
      <c r="FQ129" s="19"/>
      <c r="FR129" s="19"/>
      <c r="FS129" s="20">
        <f t="shared" si="359"/>
        <v>0</v>
      </c>
      <c r="FT129" s="19"/>
      <c r="FU129" s="19"/>
      <c r="FV129" s="20">
        <f t="shared" si="360"/>
        <v>0</v>
      </c>
      <c r="FW129" s="19"/>
      <c r="FX129" s="19"/>
      <c r="FY129" s="20">
        <f t="shared" si="361"/>
        <v>0</v>
      </c>
      <c r="FZ129" s="20">
        <f t="shared" si="362"/>
        <v>0</v>
      </c>
      <c r="GA129" s="20">
        <f t="shared" si="362"/>
        <v>0</v>
      </c>
      <c r="GB129" s="20">
        <f t="shared" si="363"/>
        <v>0</v>
      </c>
      <c r="GC129" s="19"/>
      <c r="GD129" s="19"/>
      <c r="GE129" s="20">
        <f t="shared" si="364"/>
        <v>0</v>
      </c>
      <c r="GF129" s="19"/>
      <c r="GG129" s="19"/>
      <c r="GH129" s="20">
        <f t="shared" si="365"/>
        <v>0</v>
      </c>
      <c r="GI129" s="19"/>
      <c r="GJ129" s="19"/>
      <c r="GK129" s="20">
        <f t="shared" si="366"/>
        <v>0</v>
      </c>
      <c r="GL129" s="19"/>
      <c r="GM129" s="19"/>
      <c r="GN129" s="20">
        <f t="shared" si="367"/>
        <v>0</v>
      </c>
      <c r="GO129" s="20">
        <f t="shared" si="368"/>
        <v>0</v>
      </c>
      <c r="GP129" s="20">
        <f t="shared" si="368"/>
        <v>0</v>
      </c>
      <c r="GQ129" s="20">
        <f t="shared" si="369"/>
        <v>0</v>
      </c>
      <c r="GR129" s="19"/>
      <c r="GS129" s="19"/>
      <c r="GT129" s="20">
        <f t="shared" si="370"/>
        <v>0</v>
      </c>
      <c r="GU129" s="19"/>
      <c r="GV129" s="19"/>
      <c r="GW129" s="20">
        <f t="shared" si="371"/>
        <v>0</v>
      </c>
      <c r="GX129" s="20">
        <f t="shared" si="372"/>
        <v>0</v>
      </c>
      <c r="GY129" s="20">
        <f t="shared" si="372"/>
        <v>0</v>
      </c>
      <c r="GZ129" s="20">
        <f t="shared" si="373"/>
        <v>0</v>
      </c>
      <c r="HA129" s="19"/>
      <c r="HB129" s="19"/>
      <c r="HC129" s="20">
        <f t="shared" si="374"/>
        <v>0</v>
      </c>
      <c r="HD129" s="19"/>
      <c r="HE129" s="19"/>
      <c r="HF129" s="20">
        <f t="shared" si="375"/>
        <v>0</v>
      </c>
      <c r="HG129" s="19"/>
      <c r="HH129" s="19"/>
      <c r="HI129" s="20">
        <f t="shared" si="376"/>
        <v>0</v>
      </c>
      <c r="HJ129" s="19"/>
      <c r="HK129" s="19"/>
      <c r="HL129" s="20">
        <f t="shared" si="377"/>
        <v>0</v>
      </c>
      <c r="HM129" s="20">
        <f t="shared" si="378"/>
        <v>0</v>
      </c>
      <c r="HN129" s="20">
        <f t="shared" si="378"/>
        <v>0</v>
      </c>
      <c r="HO129" s="20">
        <f t="shared" si="379"/>
        <v>0</v>
      </c>
      <c r="HP129" s="19"/>
      <c r="HQ129" s="19"/>
      <c r="HR129" s="20">
        <f t="shared" si="380"/>
        <v>0</v>
      </c>
      <c r="HS129" s="19"/>
      <c r="HT129" s="19"/>
      <c r="HU129" s="20">
        <f t="shared" si="381"/>
        <v>0</v>
      </c>
      <c r="HV129" s="19"/>
      <c r="HW129" s="19"/>
      <c r="HX129" s="20">
        <f t="shared" si="382"/>
        <v>0</v>
      </c>
      <c r="HY129" s="19"/>
      <c r="HZ129" s="19"/>
      <c r="IA129" s="20">
        <f t="shared" si="383"/>
        <v>0</v>
      </c>
      <c r="IB129" s="20">
        <f t="shared" si="384"/>
        <v>0</v>
      </c>
      <c r="IC129" s="20">
        <f t="shared" si="384"/>
        <v>0</v>
      </c>
      <c r="ID129" s="20">
        <f t="shared" si="385"/>
        <v>0</v>
      </c>
      <c r="IE129" s="20">
        <f t="shared" si="386"/>
        <v>0</v>
      </c>
      <c r="IF129" s="20">
        <f t="shared" si="386"/>
        <v>0</v>
      </c>
      <c r="IG129" s="20">
        <f t="shared" si="387"/>
        <v>0</v>
      </c>
      <c r="IH129" s="19"/>
      <c r="II129" s="19"/>
      <c r="IJ129" s="20">
        <f t="shared" si="388"/>
        <v>0</v>
      </c>
      <c r="IK129" s="19"/>
      <c r="IL129" s="19"/>
      <c r="IM129" s="20">
        <f t="shared" si="389"/>
        <v>0</v>
      </c>
      <c r="IN129" s="19"/>
      <c r="IO129" s="19"/>
      <c r="IP129" s="20">
        <f t="shared" si="390"/>
        <v>0</v>
      </c>
      <c r="IQ129" s="20">
        <f t="shared" si="391"/>
        <v>0</v>
      </c>
      <c r="IR129" s="20">
        <f t="shared" si="391"/>
        <v>0</v>
      </c>
      <c r="IS129" s="20">
        <f t="shared" si="392"/>
        <v>0</v>
      </c>
      <c r="IT129" s="20">
        <f t="shared" si="393"/>
        <v>0</v>
      </c>
      <c r="IU129" s="20">
        <f t="shared" si="393"/>
        <v>0</v>
      </c>
      <c r="IV129" s="20">
        <f t="shared" si="394"/>
        <v>0</v>
      </c>
      <c r="IW129" s="19"/>
      <c r="IX129" s="19"/>
      <c r="IY129" s="20">
        <f t="shared" si="395"/>
        <v>0</v>
      </c>
      <c r="IZ129" s="19"/>
      <c r="JA129" s="19"/>
      <c r="JB129" s="20">
        <f t="shared" si="396"/>
        <v>0</v>
      </c>
      <c r="JC129" s="19"/>
      <c r="JD129" s="19"/>
      <c r="JE129" s="20">
        <f t="shared" si="397"/>
        <v>0</v>
      </c>
      <c r="JF129" s="20">
        <f t="shared" si="398"/>
        <v>0</v>
      </c>
      <c r="JG129" s="20">
        <f t="shared" si="398"/>
        <v>0</v>
      </c>
      <c r="JH129" s="20">
        <f t="shared" si="399"/>
        <v>0</v>
      </c>
      <c r="JI129" s="19"/>
      <c r="JJ129" s="19"/>
      <c r="JK129" s="20">
        <f t="shared" si="400"/>
        <v>0</v>
      </c>
      <c r="JL129" s="19"/>
      <c r="JM129" s="19"/>
      <c r="JN129" s="20">
        <f t="shared" si="401"/>
        <v>0</v>
      </c>
      <c r="JO129" s="19"/>
      <c r="JP129" s="19"/>
      <c r="JQ129" s="20">
        <f t="shared" si="402"/>
        <v>0</v>
      </c>
      <c r="JR129" s="20">
        <f t="shared" si="403"/>
        <v>0</v>
      </c>
      <c r="JS129" s="20">
        <f t="shared" si="403"/>
        <v>0</v>
      </c>
      <c r="JT129" s="20">
        <f t="shared" si="404"/>
        <v>0</v>
      </c>
      <c r="JU129" s="19"/>
      <c r="JV129" s="19"/>
      <c r="JW129" s="20">
        <f t="shared" si="405"/>
        <v>0</v>
      </c>
      <c r="JX129" s="19"/>
      <c r="JY129" s="19"/>
      <c r="JZ129" s="20">
        <f t="shared" si="406"/>
        <v>0</v>
      </c>
      <c r="KA129" s="20">
        <f t="shared" si="407"/>
        <v>0</v>
      </c>
      <c r="KB129" s="20">
        <f t="shared" si="407"/>
        <v>0</v>
      </c>
      <c r="KC129" s="20">
        <f t="shared" si="408"/>
        <v>0</v>
      </c>
      <c r="KD129" s="19"/>
      <c r="KE129" s="19"/>
      <c r="KF129" s="20">
        <f t="shared" si="409"/>
        <v>0</v>
      </c>
      <c r="KG129" s="19"/>
      <c r="KH129" s="19"/>
      <c r="KI129" s="20">
        <f t="shared" si="410"/>
        <v>0</v>
      </c>
      <c r="KJ129" s="19"/>
      <c r="KK129" s="19"/>
      <c r="KL129" s="20">
        <f t="shared" si="411"/>
        <v>0</v>
      </c>
      <c r="KM129" s="19"/>
      <c r="KN129" s="19"/>
      <c r="KO129" s="20">
        <f t="shared" si="412"/>
        <v>0</v>
      </c>
      <c r="KP129" s="19"/>
      <c r="KQ129" s="19"/>
      <c r="KR129" s="20">
        <f t="shared" si="413"/>
        <v>0</v>
      </c>
      <c r="KS129" s="20">
        <f t="shared" si="414"/>
        <v>0</v>
      </c>
      <c r="KT129" s="20">
        <f t="shared" si="414"/>
        <v>0</v>
      </c>
      <c r="KU129" s="20">
        <f t="shared" si="415"/>
        <v>0</v>
      </c>
      <c r="KV129" s="20">
        <f t="shared" si="416"/>
        <v>0</v>
      </c>
      <c r="KW129" s="20">
        <f t="shared" si="416"/>
        <v>0</v>
      </c>
      <c r="KX129" s="20">
        <f t="shared" si="417"/>
        <v>0</v>
      </c>
      <c r="KY129" s="19"/>
      <c r="KZ129" s="19"/>
      <c r="LA129" s="20">
        <f t="shared" si="418"/>
        <v>0</v>
      </c>
      <c r="LB129" s="19"/>
      <c r="LC129" s="19"/>
      <c r="LD129" s="20">
        <f t="shared" si="419"/>
        <v>0</v>
      </c>
      <c r="LE129" s="20">
        <f t="shared" si="420"/>
        <v>0</v>
      </c>
      <c r="LF129" s="20">
        <f t="shared" si="420"/>
        <v>0</v>
      </c>
      <c r="LG129" s="20">
        <f t="shared" si="421"/>
        <v>0</v>
      </c>
    </row>
    <row r="130" spans="1:319" x14ac:dyDescent="0.3">
      <c r="A130" s="27" t="s">
        <v>237</v>
      </c>
      <c r="B130" s="19"/>
      <c r="C130" s="19"/>
      <c r="D130" s="20">
        <f t="shared" si="290"/>
        <v>0</v>
      </c>
      <c r="E130" s="19"/>
      <c r="F130" s="19"/>
      <c r="G130" s="20">
        <f t="shared" si="291"/>
        <v>0</v>
      </c>
      <c r="H130" s="19"/>
      <c r="I130" s="19"/>
      <c r="J130" s="20">
        <f t="shared" si="292"/>
        <v>0</v>
      </c>
      <c r="K130" s="19"/>
      <c r="L130" s="19"/>
      <c r="M130" s="20">
        <f t="shared" si="293"/>
        <v>0</v>
      </c>
      <c r="N130" s="19"/>
      <c r="O130" s="19"/>
      <c r="P130" s="20">
        <f t="shared" si="294"/>
        <v>0</v>
      </c>
      <c r="Q130" s="19"/>
      <c r="R130" s="19"/>
      <c r="S130" s="20">
        <f t="shared" si="295"/>
        <v>0</v>
      </c>
      <c r="T130" s="19"/>
      <c r="U130" s="19"/>
      <c r="V130" s="20">
        <f t="shared" si="296"/>
        <v>0</v>
      </c>
      <c r="W130" s="19"/>
      <c r="X130" s="19"/>
      <c r="Y130" s="20">
        <f t="shared" si="297"/>
        <v>0</v>
      </c>
      <c r="Z130" s="19"/>
      <c r="AA130" s="19"/>
      <c r="AB130" s="20">
        <f t="shared" si="298"/>
        <v>0</v>
      </c>
      <c r="AC130" s="19"/>
      <c r="AD130" s="19"/>
      <c r="AE130" s="20">
        <f t="shared" si="299"/>
        <v>0</v>
      </c>
      <c r="AF130" s="19"/>
      <c r="AG130" s="19"/>
      <c r="AH130" s="20">
        <f t="shared" si="300"/>
        <v>0</v>
      </c>
      <c r="AI130" s="19"/>
      <c r="AJ130" s="19"/>
      <c r="AK130" s="20">
        <f t="shared" si="301"/>
        <v>0</v>
      </c>
      <c r="AL130" s="20">
        <f t="shared" si="302"/>
        <v>0</v>
      </c>
      <c r="AM130" s="20">
        <f t="shared" si="302"/>
        <v>0</v>
      </c>
      <c r="AN130" s="20">
        <f t="shared" si="303"/>
        <v>0</v>
      </c>
      <c r="AO130" s="19"/>
      <c r="AP130" s="19"/>
      <c r="AQ130" s="20">
        <f t="shared" si="304"/>
        <v>0</v>
      </c>
      <c r="AR130" s="19"/>
      <c r="AS130" s="19"/>
      <c r="AT130" s="20">
        <f t="shared" si="305"/>
        <v>0</v>
      </c>
      <c r="AU130" s="19"/>
      <c r="AV130" s="19"/>
      <c r="AW130" s="20">
        <f t="shared" si="306"/>
        <v>0</v>
      </c>
      <c r="AX130" s="19"/>
      <c r="AY130" s="19"/>
      <c r="AZ130" s="20">
        <f t="shared" si="307"/>
        <v>0</v>
      </c>
      <c r="BA130" s="19"/>
      <c r="BB130" s="19"/>
      <c r="BC130" s="20">
        <f t="shared" si="308"/>
        <v>0</v>
      </c>
      <c r="BD130" s="19"/>
      <c r="BE130" s="19"/>
      <c r="BF130" s="20">
        <f t="shared" si="309"/>
        <v>0</v>
      </c>
      <c r="BG130" s="20">
        <f t="shared" si="310"/>
        <v>0</v>
      </c>
      <c r="BH130" s="20">
        <f t="shared" si="310"/>
        <v>0</v>
      </c>
      <c r="BI130" s="20">
        <f t="shared" si="311"/>
        <v>0</v>
      </c>
      <c r="BJ130" s="19"/>
      <c r="BK130" s="19"/>
      <c r="BL130" s="20">
        <f t="shared" si="312"/>
        <v>0</v>
      </c>
      <c r="BM130" s="19"/>
      <c r="BN130" s="19"/>
      <c r="BO130" s="20">
        <f t="shared" si="313"/>
        <v>0</v>
      </c>
      <c r="BP130" s="19"/>
      <c r="BQ130" s="19"/>
      <c r="BR130" s="20">
        <f t="shared" si="314"/>
        <v>0</v>
      </c>
      <c r="BS130" s="19"/>
      <c r="BT130" s="19"/>
      <c r="BU130" s="20">
        <f t="shared" si="315"/>
        <v>0</v>
      </c>
      <c r="BV130" s="19"/>
      <c r="BW130" s="19"/>
      <c r="BX130" s="20">
        <f t="shared" si="316"/>
        <v>0</v>
      </c>
      <c r="BY130" s="19"/>
      <c r="BZ130" s="19"/>
      <c r="CA130" s="20">
        <f t="shared" si="317"/>
        <v>0</v>
      </c>
      <c r="CB130" s="20">
        <f t="shared" si="318"/>
        <v>0</v>
      </c>
      <c r="CC130" s="20">
        <f t="shared" si="318"/>
        <v>0</v>
      </c>
      <c r="CD130" s="20">
        <f t="shared" si="319"/>
        <v>0</v>
      </c>
      <c r="CE130" s="19"/>
      <c r="CF130" s="19"/>
      <c r="CG130" s="20">
        <f t="shared" si="320"/>
        <v>0</v>
      </c>
      <c r="CH130" s="19"/>
      <c r="CI130" s="19"/>
      <c r="CJ130" s="20">
        <f t="shared" si="321"/>
        <v>0</v>
      </c>
      <c r="CK130" s="19"/>
      <c r="CL130" s="19"/>
      <c r="CM130" s="20">
        <f t="shared" si="322"/>
        <v>0</v>
      </c>
      <c r="CN130" s="20">
        <f t="shared" si="323"/>
        <v>0</v>
      </c>
      <c r="CO130" s="20">
        <f t="shared" si="323"/>
        <v>0</v>
      </c>
      <c r="CP130" s="20">
        <f t="shared" si="324"/>
        <v>0</v>
      </c>
      <c r="CQ130" s="19"/>
      <c r="CR130" s="19"/>
      <c r="CS130" s="20">
        <f t="shared" si="325"/>
        <v>0</v>
      </c>
      <c r="CT130" s="19"/>
      <c r="CU130" s="19"/>
      <c r="CV130" s="20">
        <f t="shared" si="326"/>
        <v>0</v>
      </c>
      <c r="CW130" s="19"/>
      <c r="CX130" s="19"/>
      <c r="CY130" s="20">
        <f t="shared" si="327"/>
        <v>0</v>
      </c>
      <c r="CZ130" s="20">
        <f t="shared" si="328"/>
        <v>0</v>
      </c>
      <c r="DA130" s="20">
        <f t="shared" si="328"/>
        <v>0</v>
      </c>
      <c r="DB130" s="20">
        <f t="shared" si="329"/>
        <v>0</v>
      </c>
      <c r="DC130" s="20">
        <f t="shared" si="330"/>
        <v>0</v>
      </c>
      <c r="DD130" s="20">
        <f t="shared" si="330"/>
        <v>0</v>
      </c>
      <c r="DE130" s="20">
        <f t="shared" si="331"/>
        <v>0</v>
      </c>
      <c r="DF130" s="19"/>
      <c r="DG130" s="19"/>
      <c r="DH130" s="20">
        <f t="shared" si="332"/>
        <v>0</v>
      </c>
      <c r="DI130" s="19"/>
      <c r="DJ130" s="19"/>
      <c r="DK130" s="20">
        <f t="shared" si="333"/>
        <v>0</v>
      </c>
      <c r="DL130" s="20">
        <f t="shared" si="334"/>
        <v>0</v>
      </c>
      <c r="DM130" s="20">
        <f t="shared" si="334"/>
        <v>0</v>
      </c>
      <c r="DN130" s="20">
        <f t="shared" si="335"/>
        <v>0</v>
      </c>
      <c r="DO130" s="19"/>
      <c r="DP130" s="19"/>
      <c r="DQ130" s="20">
        <f t="shared" si="336"/>
        <v>0</v>
      </c>
      <c r="DR130" s="19"/>
      <c r="DS130" s="19"/>
      <c r="DT130" s="20">
        <f t="shared" si="337"/>
        <v>0</v>
      </c>
      <c r="DU130" s="20">
        <f t="shared" si="338"/>
        <v>0</v>
      </c>
      <c r="DV130" s="20">
        <f t="shared" si="338"/>
        <v>0</v>
      </c>
      <c r="DW130" s="20">
        <f t="shared" si="339"/>
        <v>0</v>
      </c>
      <c r="DX130" s="20">
        <f t="shared" si="340"/>
        <v>0</v>
      </c>
      <c r="DY130" s="20">
        <f t="shared" si="340"/>
        <v>0</v>
      </c>
      <c r="DZ130" s="20">
        <f t="shared" si="341"/>
        <v>0</v>
      </c>
      <c r="EA130" s="19"/>
      <c r="EB130" s="19"/>
      <c r="EC130" s="20">
        <f t="shared" si="342"/>
        <v>0</v>
      </c>
      <c r="ED130" s="19"/>
      <c r="EE130" s="19"/>
      <c r="EF130" s="20">
        <f t="shared" si="343"/>
        <v>0</v>
      </c>
      <c r="EG130" s="19"/>
      <c r="EH130" s="19"/>
      <c r="EI130" s="20">
        <f t="shared" si="344"/>
        <v>0</v>
      </c>
      <c r="EJ130" s="19"/>
      <c r="EK130" s="19"/>
      <c r="EL130" s="20">
        <f t="shared" si="345"/>
        <v>0</v>
      </c>
      <c r="EM130" s="20">
        <f t="shared" si="346"/>
        <v>0</v>
      </c>
      <c r="EN130" s="20">
        <f t="shared" si="346"/>
        <v>0</v>
      </c>
      <c r="EO130" s="20">
        <f t="shared" si="347"/>
        <v>0</v>
      </c>
      <c r="EP130" s="19"/>
      <c r="EQ130" s="19"/>
      <c r="ER130" s="20">
        <f t="shared" si="348"/>
        <v>0</v>
      </c>
      <c r="ES130" s="19"/>
      <c r="ET130" s="19"/>
      <c r="EU130" s="20">
        <f t="shared" si="349"/>
        <v>0</v>
      </c>
      <c r="EV130" s="19"/>
      <c r="EW130" s="19"/>
      <c r="EX130" s="20">
        <f t="shared" si="350"/>
        <v>0</v>
      </c>
      <c r="EY130" s="19"/>
      <c r="EZ130" s="19"/>
      <c r="FA130" s="20">
        <f t="shared" si="351"/>
        <v>0</v>
      </c>
      <c r="FB130" s="20">
        <f t="shared" si="352"/>
        <v>0</v>
      </c>
      <c r="FC130" s="20">
        <f t="shared" si="352"/>
        <v>0</v>
      </c>
      <c r="FD130" s="20">
        <f t="shared" si="353"/>
        <v>0</v>
      </c>
      <c r="FE130" s="19"/>
      <c r="FF130" s="19"/>
      <c r="FG130" s="20">
        <f t="shared" si="354"/>
        <v>0</v>
      </c>
      <c r="FH130" s="19"/>
      <c r="FI130" s="19"/>
      <c r="FJ130" s="20">
        <f t="shared" si="355"/>
        <v>0</v>
      </c>
      <c r="FK130" s="19"/>
      <c r="FL130" s="19"/>
      <c r="FM130" s="20">
        <f t="shared" si="356"/>
        <v>0</v>
      </c>
      <c r="FN130" s="20">
        <f t="shared" si="357"/>
        <v>0</v>
      </c>
      <c r="FO130" s="20">
        <f t="shared" si="357"/>
        <v>0</v>
      </c>
      <c r="FP130" s="20">
        <f t="shared" si="358"/>
        <v>0</v>
      </c>
      <c r="FQ130" s="19"/>
      <c r="FR130" s="19"/>
      <c r="FS130" s="20">
        <f t="shared" si="359"/>
        <v>0</v>
      </c>
      <c r="FT130" s="19"/>
      <c r="FU130" s="19"/>
      <c r="FV130" s="20">
        <f t="shared" si="360"/>
        <v>0</v>
      </c>
      <c r="FW130" s="19"/>
      <c r="FX130" s="19"/>
      <c r="FY130" s="20">
        <f t="shared" si="361"/>
        <v>0</v>
      </c>
      <c r="FZ130" s="20">
        <f t="shared" si="362"/>
        <v>0</v>
      </c>
      <c r="GA130" s="20">
        <f t="shared" si="362"/>
        <v>0</v>
      </c>
      <c r="GB130" s="20">
        <f t="shared" si="363"/>
        <v>0</v>
      </c>
      <c r="GC130" s="19"/>
      <c r="GD130" s="19"/>
      <c r="GE130" s="20">
        <f t="shared" si="364"/>
        <v>0</v>
      </c>
      <c r="GF130" s="19"/>
      <c r="GG130" s="19"/>
      <c r="GH130" s="20">
        <f t="shared" si="365"/>
        <v>0</v>
      </c>
      <c r="GI130" s="19"/>
      <c r="GJ130" s="19"/>
      <c r="GK130" s="20">
        <f t="shared" si="366"/>
        <v>0</v>
      </c>
      <c r="GL130" s="19"/>
      <c r="GM130" s="19"/>
      <c r="GN130" s="20">
        <f t="shared" si="367"/>
        <v>0</v>
      </c>
      <c r="GO130" s="20">
        <f t="shared" si="368"/>
        <v>0</v>
      </c>
      <c r="GP130" s="20">
        <f t="shared" si="368"/>
        <v>0</v>
      </c>
      <c r="GQ130" s="20">
        <f t="shared" si="369"/>
        <v>0</v>
      </c>
      <c r="GR130" s="19"/>
      <c r="GS130" s="19"/>
      <c r="GT130" s="20">
        <f t="shared" si="370"/>
        <v>0</v>
      </c>
      <c r="GU130" s="19"/>
      <c r="GV130" s="19"/>
      <c r="GW130" s="20">
        <f t="shared" si="371"/>
        <v>0</v>
      </c>
      <c r="GX130" s="20">
        <f t="shared" si="372"/>
        <v>0</v>
      </c>
      <c r="GY130" s="20">
        <f t="shared" si="372"/>
        <v>0</v>
      </c>
      <c r="GZ130" s="20">
        <f t="shared" si="373"/>
        <v>0</v>
      </c>
      <c r="HA130" s="19"/>
      <c r="HB130" s="19"/>
      <c r="HC130" s="20">
        <f t="shared" si="374"/>
        <v>0</v>
      </c>
      <c r="HD130" s="19"/>
      <c r="HE130" s="19"/>
      <c r="HF130" s="20">
        <f t="shared" si="375"/>
        <v>0</v>
      </c>
      <c r="HG130" s="19"/>
      <c r="HH130" s="19"/>
      <c r="HI130" s="20">
        <f t="shared" si="376"/>
        <v>0</v>
      </c>
      <c r="HJ130" s="19"/>
      <c r="HK130" s="19"/>
      <c r="HL130" s="20">
        <f t="shared" si="377"/>
        <v>0</v>
      </c>
      <c r="HM130" s="20">
        <f t="shared" si="378"/>
        <v>0</v>
      </c>
      <c r="HN130" s="20">
        <f t="shared" si="378"/>
        <v>0</v>
      </c>
      <c r="HO130" s="20">
        <f t="shared" si="379"/>
        <v>0</v>
      </c>
      <c r="HP130" s="19"/>
      <c r="HQ130" s="19"/>
      <c r="HR130" s="20">
        <f t="shared" si="380"/>
        <v>0</v>
      </c>
      <c r="HS130" s="19"/>
      <c r="HT130" s="19"/>
      <c r="HU130" s="20">
        <f t="shared" si="381"/>
        <v>0</v>
      </c>
      <c r="HV130" s="19"/>
      <c r="HW130" s="19"/>
      <c r="HX130" s="20">
        <f t="shared" si="382"/>
        <v>0</v>
      </c>
      <c r="HY130" s="19"/>
      <c r="HZ130" s="19"/>
      <c r="IA130" s="20">
        <f t="shared" si="383"/>
        <v>0</v>
      </c>
      <c r="IB130" s="20">
        <f t="shared" si="384"/>
        <v>0</v>
      </c>
      <c r="IC130" s="20">
        <f t="shared" si="384"/>
        <v>0</v>
      </c>
      <c r="ID130" s="20">
        <f t="shared" si="385"/>
        <v>0</v>
      </c>
      <c r="IE130" s="20">
        <f t="shared" si="386"/>
        <v>0</v>
      </c>
      <c r="IF130" s="20">
        <f t="shared" si="386"/>
        <v>0</v>
      </c>
      <c r="IG130" s="20">
        <f t="shared" si="387"/>
        <v>0</v>
      </c>
      <c r="IH130" s="19"/>
      <c r="II130" s="19"/>
      <c r="IJ130" s="20">
        <f t="shared" si="388"/>
        <v>0</v>
      </c>
      <c r="IK130" s="19"/>
      <c r="IL130" s="19"/>
      <c r="IM130" s="20">
        <f t="shared" si="389"/>
        <v>0</v>
      </c>
      <c r="IN130" s="19"/>
      <c r="IO130" s="19"/>
      <c r="IP130" s="20">
        <f t="shared" si="390"/>
        <v>0</v>
      </c>
      <c r="IQ130" s="20">
        <f t="shared" si="391"/>
        <v>0</v>
      </c>
      <c r="IR130" s="20">
        <f t="shared" si="391"/>
        <v>0</v>
      </c>
      <c r="IS130" s="20">
        <f t="shared" si="392"/>
        <v>0</v>
      </c>
      <c r="IT130" s="20">
        <f t="shared" si="393"/>
        <v>0</v>
      </c>
      <c r="IU130" s="20">
        <f t="shared" si="393"/>
        <v>0</v>
      </c>
      <c r="IV130" s="20">
        <f t="shared" si="394"/>
        <v>0</v>
      </c>
      <c r="IW130" s="19"/>
      <c r="IX130" s="19"/>
      <c r="IY130" s="20">
        <f t="shared" si="395"/>
        <v>0</v>
      </c>
      <c r="IZ130" s="19"/>
      <c r="JA130" s="19"/>
      <c r="JB130" s="20">
        <f t="shared" si="396"/>
        <v>0</v>
      </c>
      <c r="JC130" s="19"/>
      <c r="JD130" s="19"/>
      <c r="JE130" s="20">
        <f t="shared" si="397"/>
        <v>0</v>
      </c>
      <c r="JF130" s="20">
        <f t="shared" si="398"/>
        <v>0</v>
      </c>
      <c r="JG130" s="20">
        <f t="shared" si="398"/>
        <v>0</v>
      </c>
      <c r="JH130" s="20">
        <f t="shared" si="399"/>
        <v>0</v>
      </c>
      <c r="JI130" s="19"/>
      <c r="JJ130" s="19"/>
      <c r="JK130" s="20">
        <f t="shared" si="400"/>
        <v>0</v>
      </c>
      <c r="JL130" s="19"/>
      <c r="JM130" s="19"/>
      <c r="JN130" s="20">
        <f t="shared" si="401"/>
        <v>0</v>
      </c>
      <c r="JO130" s="19"/>
      <c r="JP130" s="19"/>
      <c r="JQ130" s="20">
        <f t="shared" si="402"/>
        <v>0</v>
      </c>
      <c r="JR130" s="20">
        <f t="shared" si="403"/>
        <v>0</v>
      </c>
      <c r="JS130" s="20">
        <f t="shared" si="403"/>
        <v>0</v>
      </c>
      <c r="JT130" s="20">
        <f t="shared" si="404"/>
        <v>0</v>
      </c>
      <c r="JU130" s="19"/>
      <c r="JV130" s="19"/>
      <c r="JW130" s="20">
        <f t="shared" si="405"/>
        <v>0</v>
      </c>
      <c r="JX130" s="19"/>
      <c r="JY130" s="19"/>
      <c r="JZ130" s="20">
        <f t="shared" si="406"/>
        <v>0</v>
      </c>
      <c r="KA130" s="20">
        <f t="shared" si="407"/>
        <v>0</v>
      </c>
      <c r="KB130" s="20">
        <f t="shared" si="407"/>
        <v>0</v>
      </c>
      <c r="KC130" s="20">
        <f t="shared" si="408"/>
        <v>0</v>
      </c>
      <c r="KD130" s="19"/>
      <c r="KE130" s="19"/>
      <c r="KF130" s="20">
        <f t="shared" si="409"/>
        <v>0</v>
      </c>
      <c r="KG130" s="19"/>
      <c r="KH130" s="19"/>
      <c r="KI130" s="20">
        <f t="shared" si="410"/>
        <v>0</v>
      </c>
      <c r="KJ130" s="19"/>
      <c r="KK130" s="19"/>
      <c r="KL130" s="20">
        <f t="shared" si="411"/>
        <v>0</v>
      </c>
      <c r="KM130" s="19"/>
      <c r="KN130" s="19"/>
      <c r="KO130" s="20">
        <f t="shared" si="412"/>
        <v>0</v>
      </c>
      <c r="KP130" s="19"/>
      <c r="KQ130" s="19"/>
      <c r="KR130" s="20">
        <f t="shared" si="413"/>
        <v>0</v>
      </c>
      <c r="KS130" s="20">
        <f t="shared" si="414"/>
        <v>0</v>
      </c>
      <c r="KT130" s="20">
        <f t="shared" si="414"/>
        <v>0</v>
      </c>
      <c r="KU130" s="20">
        <f t="shared" si="415"/>
        <v>0</v>
      </c>
      <c r="KV130" s="20">
        <f t="shared" si="416"/>
        <v>0</v>
      </c>
      <c r="KW130" s="20">
        <f t="shared" si="416"/>
        <v>0</v>
      </c>
      <c r="KX130" s="20">
        <f t="shared" si="417"/>
        <v>0</v>
      </c>
      <c r="KY130" s="19"/>
      <c r="KZ130" s="19"/>
      <c r="LA130" s="20">
        <f t="shared" si="418"/>
        <v>0</v>
      </c>
      <c r="LB130" s="19"/>
      <c r="LC130" s="19"/>
      <c r="LD130" s="20">
        <f t="shared" si="419"/>
        <v>0</v>
      </c>
      <c r="LE130" s="20">
        <f t="shared" si="420"/>
        <v>0</v>
      </c>
      <c r="LF130" s="20">
        <f t="shared" si="420"/>
        <v>0</v>
      </c>
      <c r="LG130" s="20">
        <f t="shared" si="421"/>
        <v>0</v>
      </c>
    </row>
    <row r="131" spans="1:319" x14ac:dyDescent="0.3">
      <c r="A131" s="27" t="s">
        <v>238</v>
      </c>
      <c r="B131" s="19"/>
      <c r="C131" s="19"/>
      <c r="D131" s="20">
        <f t="shared" si="290"/>
        <v>0</v>
      </c>
      <c r="E131" s="19"/>
      <c r="F131" s="19"/>
      <c r="G131" s="20">
        <f t="shared" si="291"/>
        <v>0</v>
      </c>
      <c r="H131" s="19"/>
      <c r="I131" s="19"/>
      <c r="J131" s="20">
        <f t="shared" si="292"/>
        <v>0</v>
      </c>
      <c r="K131" s="19"/>
      <c r="L131" s="19"/>
      <c r="M131" s="20">
        <f t="shared" si="293"/>
        <v>0</v>
      </c>
      <c r="N131" s="19"/>
      <c r="O131" s="19"/>
      <c r="P131" s="20">
        <f t="shared" si="294"/>
        <v>0</v>
      </c>
      <c r="Q131" s="19"/>
      <c r="R131" s="19"/>
      <c r="S131" s="20">
        <f t="shared" si="295"/>
        <v>0</v>
      </c>
      <c r="T131" s="19"/>
      <c r="U131" s="19"/>
      <c r="V131" s="20">
        <f t="shared" si="296"/>
        <v>0</v>
      </c>
      <c r="W131" s="19"/>
      <c r="X131" s="19"/>
      <c r="Y131" s="20">
        <f t="shared" si="297"/>
        <v>0</v>
      </c>
      <c r="Z131" s="19"/>
      <c r="AA131" s="19"/>
      <c r="AB131" s="20">
        <f t="shared" si="298"/>
        <v>0</v>
      </c>
      <c r="AC131" s="19"/>
      <c r="AD131" s="19"/>
      <c r="AE131" s="20">
        <f t="shared" si="299"/>
        <v>0</v>
      </c>
      <c r="AF131" s="19"/>
      <c r="AG131" s="19"/>
      <c r="AH131" s="20">
        <f t="shared" si="300"/>
        <v>0</v>
      </c>
      <c r="AI131" s="19"/>
      <c r="AJ131" s="19"/>
      <c r="AK131" s="20">
        <f t="shared" si="301"/>
        <v>0</v>
      </c>
      <c r="AL131" s="20">
        <f t="shared" si="302"/>
        <v>0</v>
      </c>
      <c r="AM131" s="20">
        <f t="shared" si="302"/>
        <v>0</v>
      </c>
      <c r="AN131" s="20">
        <f t="shared" si="303"/>
        <v>0</v>
      </c>
      <c r="AO131" s="19"/>
      <c r="AP131" s="19"/>
      <c r="AQ131" s="20">
        <f t="shared" si="304"/>
        <v>0</v>
      </c>
      <c r="AR131" s="19"/>
      <c r="AS131" s="19"/>
      <c r="AT131" s="20">
        <f t="shared" si="305"/>
        <v>0</v>
      </c>
      <c r="AU131" s="19"/>
      <c r="AV131" s="19"/>
      <c r="AW131" s="20">
        <f t="shared" si="306"/>
        <v>0</v>
      </c>
      <c r="AX131" s="19"/>
      <c r="AY131" s="19"/>
      <c r="AZ131" s="20">
        <f t="shared" si="307"/>
        <v>0</v>
      </c>
      <c r="BA131" s="19"/>
      <c r="BB131" s="19"/>
      <c r="BC131" s="20">
        <f t="shared" si="308"/>
        <v>0</v>
      </c>
      <c r="BD131" s="19"/>
      <c r="BE131" s="19"/>
      <c r="BF131" s="20">
        <f t="shared" si="309"/>
        <v>0</v>
      </c>
      <c r="BG131" s="20">
        <f t="shared" si="310"/>
        <v>0</v>
      </c>
      <c r="BH131" s="20">
        <f t="shared" si="310"/>
        <v>0</v>
      </c>
      <c r="BI131" s="20">
        <f t="shared" si="311"/>
        <v>0</v>
      </c>
      <c r="BJ131" s="19"/>
      <c r="BK131" s="19"/>
      <c r="BL131" s="20">
        <f t="shared" si="312"/>
        <v>0</v>
      </c>
      <c r="BM131" s="19"/>
      <c r="BN131" s="19"/>
      <c r="BO131" s="20">
        <f t="shared" si="313"/>
        <v>0</v>
      </c>
      <c r="BP131" s="19"/>
      <c r="BQ131" s="19"/>
      <c r="BR131" s="20">
        <f t="shared" si="314"/>
        <v>0</v>
      </c>
      <c r="BS131" s="19"/>
      <c r="BT131" s="19"/>
      <c r="BU131" s="20">
        <f t="shared" si="315"/>
        <v>0</v>
      </c>
      <c r="BV131" s="19"/>
      <c r="BW131" s="19"/>
      <c r="BX131" s="20">
        <f t="shared" si="316"/>
        <v>0</v>
      </c>
      <c r="BY131" s="19"/>
      <c r="BZ131" s="19"/>
      <c r="CA131" s="20">
        <f t="shared" si="317"/>
        <v>0</v>
      </c>
      <c r="CB131" s="20">
        <f t="shared" si="318"/>
        <v>0</v>
      </c>
      <c r="CC131" s="20">
        <f t="shared" si="318"/>
        <v>0</v>
      </c>
      <c r="CD131" s="20">
        <f t="shared" si="319"/>
        <v>0</v>
      </c>
      <c r="CE131" s="19"/>
      <c r="CF131" s="19"/>
      <c r="CG131" s="20">
        <f t="shared" si="320"/>
        <v>0</v>
      </c>
      <c r="CH131" s="19"/>
      <c r="CI131" s="19"/>
      <c r="CJ131" s="20">
        <f t="shared" si="321"/>
        <v>0</v>
      </c>
      <c r="CK131" s="19"/>
      <c r="CL131" s="19"/>
      <c r="CM131" s="20">
        <f t="shared" si="322"/>
        <v>0</v>
      </c>
      <c r="CN131" s="20">
        <f t="shared" si="323"/>
        <v>0</v>
      </c>
      <c r="CO131" s="20">
        <f t="shared" si="323"/>
        <v>0</v>
      </c>
      <c r="CP131" s="20">
        <f t="shared" si="324"/>
        <v>0</v>
      </c>
      <c r="CQ131" s="19"/>
      <c r="CR131" s="19"/>
      <c r="CS131" s="20">
        <f t="shared" si="325"/>
        <v>0</v>
      </c>
      <c r="CT131" s="19"/>
      <c r="CU131" s="19"/>
      <c r="CV131" s="20">
        <f t="shared" si="326"/>
        <v>0</v>
      </c>
      <c r="CW131" s="19"/>
      <c r="CX131" s="19"/>
      <c r="CY131" s="20">
        <f t="shared" si="327"/>
        <v>0</v>
      </c>
      <c r="CZ131" s="20">
        <f t="shared" si="328"/>
        <v>0</v>
      </c>
      <c r="DA131" s="20">
        <f t="shared" si="328"/>
        <v>0</v>
      </c>
      <c r="DB131" s="20">
        <f t="shared" si="329"/>
        <v>0</v>
      </c>
      <c r="DC131" s="20">
        <f t="shared" si="330"/>
        <v>0</v>
      </c>
      <c r="DD131" s="20">
        <f t="shared" si="330"/>
        <v>0</v>
      </c>
      <c r="DE131" s="20">
        <f t="shared" si="331"/>
        <v>0</v>
      </c>
      <c r="DF131" s="19"/>
      <c r="DG131" s="19"/>
      <c r="DH131" s="20">
        <f t="shared" si="332"/>
        <v>0</v>
      </c>
      <c r="DI131" s="19"/>
      <c r="DJ131" s="19"/>
      <c r="DK131" s="20">
        <f t="shared" si="333"/>
        <v>0</v>
      </c>
      <c r="DL131" s="20">
        <f t="shared" si="334"/>
        <v>0</v>
      </c>
      <c r="DM131" s="20">
        <f t="shared" si="334"/>
        <v>0</v>
      </c>
      <c r="DN131" s="20">
        <f t="shared" si="335"/>
        <v>0</v>
      </c>
      <c r="DO131" s="19"/>
      <c r="DP131" s="19"/>
      <c r="DQ131" s="20">
        <f t="shared" si="336"/>
        <v>0</v>
      </c>
      <c r="DR131" s="19"/>
      <c r="DS131" s="19"/>
      <c r="DT131" s="20">
        <f t="shared" si="337"/>
        <v>0</v>
      </c>
      <c r="DU131" s="20">
        <f t="shared" si="338"/>
        <v>0</v>
      </c>
      <c r="DV131" s="20">
        <f t="shared" si="338"/>
        <v>0</v>
      </c>
      <c r="DW131" s="20">
        <f t="shared" si="339"/>
        <v>0</v>
      </c>
      <c r="DX131" s="20">
        <f t="shared" si="340"/>
        <v>0</v>
      </c>
      <c r="DY131" s="20">
        <f t="shared" si="340"/>
        <v>0</v>
      </c>
      <c r="DZ131" s="20">
        <f t="shared" si="341"/>
        <v>0</v>
      </c>
      <c r="EA131" s="19"/>
      <c r="EB131" s="19"/>
      <c r="EC131" s="20">
        <f t="shared" si="342"/>
        <v>0</v>
      </c>
      <c r="ED131" s="19"/>
      <c r="EE131" s="19"/>
      <c r="EF131" s="20">
        <f t="shared" si="343"/>
        <v>0</v>
      </c>
      <c r="EG131" s="19"/>
      <c r="EH131" s="19"/>
      <c r="EI131" s="20">
        <f t="shared" si="344"/>
        <v>0</v>
      </c>
      <c r="EJ131" s="19"/>
      <c r="EK131" s="19"/>
      <c r="EL131" s="20">
        <f t="shared" si="345"/>
        <v>0</v>
      </c>
      <c r="EM131" s="20">
        <f t="shared" si="346"/>
        <v>0</v>
      </c>
      <c r="EN131" s="20">
        <f t="shared" si="346"/>
        <v>0</v>
      </c>
      <c r="EO131" s="20">
        <f t="shared" si="347"/>
        <v>0</v>
      </c>
      <c r="EP131" s="19"/>
      <c r="EQ131" s="19"/>
      <c r="ER131" s="20">
        <f t="shared" si="348"/>
        <v>0</v>
      </c>
      <c r="ES131" s="19"/>
      <c r="ET131" s="19"/>
      <c r="EU131" s="20">
        <f t="shared" si="349"/>
        <v>0</v>
      </c>
      <c r="EV131" s="19"/>
      <c r="EW131" s="19"/>
      <c r="EX131" s="20">
        <f t="shared" si="350"/>
        <v>0</v>
      </c>
      <c r="EY131" s="19"/>
      <c r="EZ131" s="19"/>
      <c r="FA131" s="20">
        <f t="shared" si="351"/>
        <v>0</v>
      </c>
      <c r="FB131" s="20">
        <f t="shared" si="352"/>
        <v>0</v>
      </c>
      <c r="FC131" s="20">
        <f t="shared" si="352"/>
        <v>0</v>
      </c>
      <c r="FD131" s="20">
        <f t="shared" si="353"/>
        <v>0</v>
      </c>
      <c r="FE131" s="19"/>
      <c r="FF131" s="19"/>
      <c r="FG131" s="20">
        <f t="shared" si="354"/>
        <v>0</v>
      </c>
      <c r="FH131" s="19"/>
      <c r="FI131" s="19"/>
      <c r="FJ131" s="20">
        <f t="shared" si="355"/>
        <v>0</v>
      </c>
      <c r="FK131" s="19"/>
      <c r="FL131" s="19"/>
      <c r="FM131" s="20">
        <f t="shared" si="356"/>
        <v>0</v>
      </c>
      <c r="FN131" s="20">
        <f t="shared" si="357"/>
        <v>0</v>
      </c>
      <c r="FO131" s="20">
        <f t="shared" si="357"/>
        <v>0</v>
      </c>
      <c r="FP131" s="20">
        <f t="shared" si="358"/>
        <v>0</v>
      </c>
      <c r="FQ131" s="19"/>
      <c r="FR131" s="19"/>
      <c r="FS131" s="20">
        <f t="shared" si="359"/>
        <v>0</v>
      </c>
      <c r="FT131" s="19"/>
      <c r="FU131" s="19"/>
      <c r="FV131" s="20">
        <f t="shared" si="360"/>
        <v>0</v>
      </c>
      <c r="FW131" s="19"/>
      <c r="FX131" s="19"/>
      <c r="FY131" s="20">
        <f t="shared" si="361"/>
        <v>0</v>
      </c>
      <c r="FZ131" s="20">
        <f t="shared" si="362"/>
        <v>0</v>
      </c>
      <c r="GA131" s="20">
        <f t="shared" si="362"/>
        <v>0</v>
      </c>
      <c r="GB131" s="20">
        <f t="shared" si="363"/>
        <v>0</v>
      </c>
      <c r="GC131" s="19"/>
      <c r="GD131" s="19"/>
      <c r="GE131" s="20">
        <f t="shared" si="364"/>
        <v>0</v>
      </c>
      <c r="GF131" s="19"/>
      <c r="GG131" s="19"/>
      <c r="GH131" s="20">
        <f t="shared" si="365"/>
        <v>0</v>
      </c>
      <c r="GI131" s="19"/>
      <c r="GJ131" s="19"/>
      <c r="GK131" s="20">
        <f t="shared" si="366"/>
        <v>0</v>
      </c>
      <c r="GL131" s="19"/>
      <c r="GM131" s="19"/>
      <c r="GN131" s="20">
        <f t="shared" si="367"/>
        <v>0</v>
      </c>
      <c r="GO131" s="20">
        <f t="shared" si="368"/>
        <v>0</v>
      </c>
      <c r="GP131" s="20">
        <f t="shared" si="368"/>
        <v>0</v>
      </c>
      <c r="GQ131" s="20">
        <f t="shared" si="369"/>
        <v>0</v>
      </c>
      <c r="GR131" s="19"/>
      <c r="GS131" s="19"/>
      <c r="GT131" s="20">
        <f t="shared" si="370"/>
        <v>0</v>
      </c>
      <c r="GU131" s="19"/>
      <c r="GV131" s="19"/>
      <c r="GW131" s="20">
        <f t="shared" si="371"/>
        <v>0</v>
      </c>
      <c r="GX131" s="20">
        <f t="shared" si="372"/>
        <v>0</v>
      </c>
      <c r="GY131" s="20">
        <f t="shared" si="372"/>
        <v>0</v>
      </c>
      <c r="GZ131" s="20">
        <f t="shared" si="373"/>
        <v>0</v>
      </c>
      <c r="HA131" s="19"/>
      <c r="HB131" s="19"/>
      <c r="HC131" s="20">
        <f t="shared" si="374"/>
        <v>0</v>
      </c>
      <c r="HD131" s="19"/>
      <c r="HE131" s="19"/>
      <c r="HF131" s="20">
        <f t="shared" si="375"/>
        <v>0</v>
      </c>
      <c r="HG131" s="19"/>
      <c r="HH131" s="19"/>
      <c r="HI131" s="20">
        <f t="shared" si="376"/>
        <v>0</v>
      </c>
      <c r="HJ131" s="19"/>
      <c r="HK131" s="19"/>
      <c r="HL131" s="20">
        <f t="shared" si="377"/>
        <v>0</v>
      </c>
      <c r="HM131" s="20">
        <f t="shared" si="378"/>
        <v>0</v>
      </c>
      <c r="HN131" s="20">
        <f t="shared" si="378"/>
        <v>0</v>
      </c>
      <c r="HO131" s="20">
        <f t="shared" si="379"/>
        <v>0</v>
      </c>
      <c r="HP131" s="19"/>
      <c r="HQ131" s="19"/>
      <c r="HR131" s="20">
        <f t="shared" si="380"/>
        <v>0</v>
      </c>
      <c r="HS131" s="19"/>
      <c r="HT131" s="19"/>
      <c r="HU131" s="20">
        <f t="shared" si="381"/>
        <v>0</v>
      </c>
      <c r="HV131" s="19"/>
      <c r="HW131" s="19"/>
      <c r="HX131" s="20">
        <f t="shared" si="382"/>
        <v>0</v>
      </c>
      <c r="HY131" s="19"/>
      <c r="HZ131" s="19"/>
      <c r="IA131" s="20">
        <f t="shared" si="383"/>
        <v>0</v>
      </c>
      <c r="IB131" s="20">
        <f t="shared" si="384"/>
        <v>0</v>
      </c>
      <c r="IC131" s="20">
        <f t="shared" si="384"/>
        <v>0</v>
      </c>
      <c r="ID131" s="20">
        <f t="shared" si="385"/>
        <v>0</v>
      </c>
      <c r="IE131" s="20">
        <f t="shared" si="386"/>
        <v>0</v>
      </c>
      <c r="IF131" s="20">
        <f t="shared" si="386"/>
        <v>0</v>
      </c>
      <c r="IG131" s="20">
        <f t="shared" si="387"/>
        <v>0</v>
      </c>
      <c r="IH131" s="19"/>
      <c r="II131" s="19"/>
      <c r="IJ131" s="20">
        <f t="shared" si="388"/>
        <v>0</v>
      </c>
      <c r="IK131" s="19"/>
      <c r="IL131" s="19"/>
      <c r="IM131" s="20">
        <f t="shared" si="389"/>
        <v>0</v>
      </c>
      <c r="IN131" s="19"/>
      <c r="IO131" s="19"/>
      <c r="IP131" s="20">
        <f t="shared" si="390"/>
        <v>0</v>
      </c>
      <c r="IQ131" s="20">
        <f t="shared" si="391"/>
        <v>0</v>
      </c>
      <c r="IR131" s="20">
        <f t="shared" si="391"/>
        <v>0</v>
      </c>
      <c r="IS131" s="20">
        <f t="shared" si="392"/>
        <v>0</v>
      </c>
      <c r="IT131" s="20">
        <f t="shared" si="393"/>
        <v>0</v>
      </c>
      <c r="IU131" s="20">
        <f t="shared" si="393"/>
        <v>0</v>
      </c>
      <c r="IV131" s="20">
        <f t="shared" si="394"/>
        <v>0</v>
      </c>
      <c r="IW131" s="19"/>
      <c r="IX131" s="19"/>
      <c r="IY131" s="20">
        <f t="shared" si="395"/>
        <v>0</v>
      </c>
      <c r="IZ131" s="19"/>
      <c r="JA131" s="19"/>
      <c r="JB131" s="20">
        <f t="shared" si="396"/>
        <v>0</v>
      </c>
      <c r="JC131" s="19"/>
      <c r="JD131" s="19"/>
      <c r="JE131" s="20">
        <f t="shared" si="397"/>
        <v>0</v>
      </c>
      <c r="JF131" s="20">
        <f t="shared" si="398"/>
        <v>0</v>
      </c>
      <c r="JG131" s="20">
        <f t="shared" si="398"/>
        <v>0</v>
      </c>
      <c r="JH131" s="20">
        <f t="shared" si="399"/>
        <v>0</v>
      </c>
      <c r="JI131" s="19"/>
      <c r="JJ131" s="19"/>
      <c r="JK131" s="20">
        <f t="shared" si="400"/>
        <v>0</v>
      </c>
      <c r="JL131" s="19"/>
      <c r="JM131" s="20">
        <f>0</f>
        <v>0</v>
      </c>
      <c r="JN131" s="20">
        <f t="shared" si="401"/>
        <v>0</v>
      </c>
      <c r="JO131" s="19"/>
      <c r="JP131" s="19"/>
      <c r="JQ131" s="20">
        <f t="shared" si="402"/>
        <v>0</v>
      </c>
      <c r="JR131" s="20">
        <f t="shared" si="403"/>
        <v>0</v>
      </c>
      <c r="JS131" s="20">
        <f t="shared" si="403"/>
        <v>0</v>
      </c>
      <c r="JT131" s="20">
        <f t="shared" si="404"/>
        <v>0</v>
      </c>
      <c r="JU131" s="19"/>
      <c r="JV131" s="19"/>
      <c r="JW131" s="20">
        <f t="shared" si="405"/>
        <v>0</v>
      </c>
      <c r="JX131" s="19"/>
      <c r="JY131" s="19"/>
      <c r="JZ131" s="20">
        <f t="shared" si="406"/>
        <v>0</v>
      </c>
      <c r="KA131" s="20">
        <f t="shared" si="407"/>
        <v>0</v>
      </c>
      <c r="KB131" s="20">
        <f t="shared" si="407"/>
        <v>0</v>
      </c>
      <c r="KC131" s="20">
        <f t="shared" si="408"/>
        <v>0</v>
      </c>
      <c r="KD131" s="19"/>
      <c r="KE131" s="20">
        <f>0</f>
        <v>0</v>
      </c>
      <c r="KF131" s="20">
        <f t="shared" si="409"/>
        <v>0</v>
      </c>
      <c r="KG131" s="19"/>
      <c r="KH131" s="19"/>
      <c r="KI131" s="20">
        <f t="shared" si="410"/>
        <v>0</v>
      </c>
      <c r="KJ131" s="19"/>
      <c r="KK131" s="19"/>
      <c r="KL131" s="20">
        <f t="shared" si="411"/>
        <v>0</v>
      </c>
      <c r="KM131" s="19"/>
      <c r="KN131" s="19"/>
      <c r="KO131" s="20">
        <f t="shared" si="412"/>
        <v>0</v>
      </c>
      <c r="KP131" s="19"/>
      <c r="KQ131" s="19"/>
      <c r="KR131" s="20">
        <f t="shared" si="413"/>
        <v>0</v>
      </c>
      <c r="KS131" s="20">
        <f t="shared" si="414"/>
        <v>0</v>
      </c>
      <c r="KT131" s="20">
        <f t="shared" si="414"/>
        <v>0</v>
      </c>
      <c r="KU131" s="20">
        <f t="shared" si="415"/>
        <v>0</v>
      </c>
      <c r="KV131" s="20">
        <f t="shared" si="416"/>
        <v>0</v>
      </c>
      <c r="KW131" s="20">
        <f t="shared" si="416"/>
        <v>0</v>
      </c>
      <c r="KX131" s="20">
        <f t="shared" si="417"/>
        <v>0</v>
      </c>
      <c r="KY131" s="19"/>
      <c r="KZ131" s="19"/>
      <c r="LA131" s="20">
        <f t="shared" si="418"/>
        <v>0</v>
      </c>
      <c r="LB131" s="19"/>
      <c r="LC131" s="19"/>
      <c r="LD131" s="20">
        <f t="shared" si="419"/>
        <v>0</v>
      </c>
      <c r="LE131" s="20">
        <f t="shared" si="420"/>
        <v>0</v>
      </c>
      <c r="LF131" s="20">
        <f t="shared" si="420"/>
        <v>0</v>
      </c>
      <c r="LG131" s="20">
        <f t="shared" si="421"/>
        <v>0</v>
      </c>
    </row>
    <row r="132" spans="1:319" x14ac:dyDescent="0.3">
      <c r="A132" s="27" t="s">
        <v>239</v>
      </c>
      <c r="B132" s="22">
        <f>(B130)+(B131)</f>
        <v>0</v>
      </c>
      <c r="C132" s="22">
        <f>(C130)+(C131)</f>
        <v>0</v>
      </c>
      <c r="D132" s="22">
        <f t="shared" si="290"/>
        <v>0</v>
      </c>
      <c r="E132" s="22">
        <f>(E130)+(E131)</f>
        <v>0</v>
      </c>
      <c r="F132" s="22">
        <f>(F130)+(F131)</f>
        <v>0</v>
      </c>
      <c r="G132" s="22">
        <f t="shared" si="291"/>
        <v>0</v>
      </c>
      <c r="H132" s="22">
        <f>(H130)+(H131)</f>
        <v>0</v>
      </c>
      <c r="I132" s="22">
        <f>(I130)+(I131)</f>
        <v>0</v>
      </c>
      <c r="J132" s="22">
        <f t="shared" si="292"/>
        <v>0</v>
      </c>
      <c r="K132" s="22">
        <f>(K130)+(K131)</f>
        <v>0</v>
      </c>
      <c r="L132" s="22">
        <f>(L130)+(L131)</f>
        <v>0</v>
      </c>
      <c r="M132" s="22">
        <f t="shared" si="293"/>
        <v>0</v>
      </c>
      <c r="N132" s="22">
        <f>(N130)+(N131)</f>
        <v>0</v>
      </c>
      <c r="O132" s="22">
        <f>(O130)+(O131)</f>
        <v>0</v>
      </c>
      <c r="P132" s="22">
        <f t="shared" si="294"/>
        <v>0</v>
      </c>
      <c r="Q132" s="22">
        <f>(Q130)+(Q131)</f>
        <v>0</v>
      </c>
      <c r="R132" s="22">
        <f>(R130)+(R131)</f>
        <v>0</v>
      </c>
      <c r="S132" s="22">
        <f t="shared" si="295"/>
        <v>0</v>
      </c>
      <c r="T132" s="22">
        <f>(T130)+(T131)</f>
        <v>0</v>
      </c>
      <c r="U132" s="22">
        <f>(U130)+(U131)</f>
        <v>0</v>
      </c>
      <c r="V132" s="22">
        <f t="shared" si="296"/>
        <v>0</v>
      </c>
      <c r="W132" s="22">
        <f>(W130)+(W131)</f>
        <v>0</v>
      </c>
      <c r="X132" s="22">
        <f>(X130)+(X131)</f>
        <v>0</v>
      </c>
      <c r="Y132" s="22">
        <f t="shared" si="297"/>
        <v>0</v>
      </c>
      <c r="Z132" s="22">
        <f>(Z130)+(Z131)</f>
        <v>0</v>
      </c>
      <c r="AA132" s="22">
        <f>(AA130)+(AA131)</f>
        <v>0</v>
      </c>
      <c r="AB132" s="22">
        <f t="shared" si="298"/>
        <v>0</v>
      </c>
      <c r="AC132" s="22">
        <f>(AC130)+(AC131)</f>
        <v>0</v>
      </c>
      <c r="AD132" s="22">
        <f>(AD130)+(AD131)</f>
        <v>0</v>
      </c>
      <c r="AE132" s="22">
        <f t="shared" si="299"/>
        <v>0</v>
      </c>
      <c r="AF132" s="22">
        <f>(AF130)+(AF131)</f>
        <v>0</v>
      </c>
      <c r="AG132" s="22">
        <f>(AG130)+(AG131)</f>
        <v>0</v>
      </c>
      <c r="AH132" s="22">
        <f t="shared" si="300"/>
        <v>0</v>
      </c>
      <c r="AI132" s="22">
        <f>(AI130)+(AI131)</f>
        <v>0</v>
      </c>
      <c r="AJ132" s="22">
        <f>(AJ130)+(AJ131)</f>
        <v>0</v>
      </c>
      <c r="AK132" s="22">
        <f t="shared" si="301"/>
        <v>0</v>
      </c>
      <c r="AL132" s="22">
        <f t="shared" si="302"/>
        <v>0</v>
      </c>
      <c r="AM132" s="22">
        <f t="shared" si="302"/>
        <v>0</v>
      </c>
      <c r="AN132" s="22">
        <f t="shared" si="303"/>
        <v>0</v>
      </c>
      <c r="AO132" s="22">
        <f>(AO130)+(AO131)</f>
        <v>0</v>
      </c>
      <c r="AP132" s="22">
        <f>(AP130)+(AP131)</f>
        <v>0</v>
      </c>
      <c r="AQ132" s="22">
        <f t="shared" si="304"/>
        <v>0</v>
      </c>
      <c r="AR132" s="22">
        <f>(AR130)+(AR131)</f>
        <v>0</v>
      </c>
      <c r="AS132" s="22">
        <f>(AS130)+(AS131)</f>
        <v>0</v>
      </c>
      <c r="AT132" s="22">
        <f t="shared" si="305"/>
        <v>0</v>
      </c>
      <c r="AU132" s="22">
        <f>(AU130)+(AU131)</f>
        <v>0</v>
      </c>
      <c r="AV132" s="22">
        <f>(AV130)+(AV131)</f>
        <v>0</v>
      </c>
      <c r="AW132" s="22">
        <f t="shared" si="306"/>
        <v>0</v>
      </c>
      <c r="AX132" s="22">
        <f>(AX130)+(AX131)</f>
        <v>0</v>
      </c>
      <c r="AY132" s="22">
        <f>(AY130)+(AY131)</f>
        <v>0</v>
      </c>
      <c r="AZ132" s="22">
        <f t="shared" si="307"/>
        <v>0</v>
      </c>
      <c r="BA132" s="22">
        <f>(BA130)+(BA131)</f>
        <v>0</v>
      </c>
      <c r="BB132" s="22">
        <f>(BB130)+(BB131)</f>
        <v>0</v>
      </c>
      <c r="BC132" s="22">
        <f t="shared" si="308"/>
        <v>0</v>
      </c>
      <c r="BD132" s="22">
        <f>(BD130)+(BD131)</f>
        <v>0</v>
      </c>
      <c r="BE132" s="22">
        <f>(BE130)+(BE131)</f>
        <v>0</v>
      </c>
      <c r="BF132" s="22">
        <f t="shared" si="309"/>
        <v>0</v>
      </c>
      <c r="BG132" s="22">
        <f t="shared" si="310"/>
        <v>0</v>
      </c>
      <c r="BH132" s="22">
        <f t="shared" si="310"/>
        <v>0</v>
      </c>
      <c r="BI132" s="22">
        <f t="shared" si="311"/>
        <v>0</v>
      </c>
      <c r="BJ132" s="22">
        <f>(BJ130)+(BJ131)</f>
        <v>0</v>
      </c>
      <c r="BK132" s="22">
        <f>(BK130)+(BK131)</f>
        <v>0</v>
      </c>
      <c r="BL132" s="22">
        <f t="shared" si="312"/>
        <v>0</v>
      </c>
      <c r="BM132" s="22">
        <f>(BM130)+(BM131)</f>
        <v>0</v>
      </c>
      <c r="BN132" s="22">
        <f>(BN130)+(BN131)</f>
        <v>0</v>
      </c>
      <c r="BO132" s="22">
        <f t="shared" si="313"/>
        <v>0</v>
      </c>
      <c r="BP132" s="22">
        <f>(BP130)+(BP131)</f>
        <v>0</v>
      </c>
      <c r="BQ132" s="22">
        <f>(BQ130)+(BQ131)</f>
        <v>0</v>
      </c>
      <c r="BR132" s="22">
        <f t="shared" si="314"/>
        <v>0</v>
      </c>
      <c r="BS132" s="22">
        <f>(BS130)+(BS131)</f>
        <v>0</v>
      </c>
      <c r="BT132" s="22">
        <f>(BT130)+(BT131)</f>
        <v>0</v>
      </c>
      <c r="BU132" s="22">
        <f t="shared" si="315"/>
        <v>0</v>
      </c>
      <c r="BV132" s="22">
        <f>(BV130)+(BV131)</f>
        <v>0</v>
      </c>
      <c r="BW132" s="22">
        <f>(BW130)+(BW131)</f>
        <v>0</v>
      </c>
      <c r="BX132" s="22">
        <f t="shared" si="316"/>
        <v>0</v>
      </c>
      <c r="BY132" s="22">
        <f>(BY130)+(BY131)</f>
        <v>0</v>
      </c>
      <c r="BZ132" s="22">
        <f>(BZ130)+(BZ131)</f>
        <v>0</v>
      </c>
      <c r="CA132" s="22">
        <f t="shared" si="317"/>
        <v>0</v>
      </c>
      <c r="CB132" s="22">
        <f t="shared" si="318"/>
        <v>0</v>
      </c>
      <c r="CC132" s="22">
        <f t="shared" si="318"/>
        <v>0</v>
      </c>
      <c r="CD132" s="22">
        <f t="shared" si="319"/>
        <v>0</v>
      </c>
      <c r="CE132" s="22">
        <f>(CE130)+(CE131)</f>
        <v>0</v>
      </c>
      <c r="CF132" s="22">
        <f>(CF130)+(CF131)</f>
        <v>0</v>
      </c>
      <c r="CG132" s="22">
        <f t="shared" si="320"/>
        <v>0</v>
      </c>
      <c r="CH132" s="22">
        <f>(CH130)+(CH131)</f>
        <v>0</v>
      </c>
      <c r="CI132" s="22">
        <f>(CI130)+(CI131)</f>
        <v>0</v>
      </c>
      <c r="CJ132" s="22">
        <f t="shared" si="321"/>
        <v>0</v>
      </c>
      <c r="CK132" s="22">
        <f>(CK130)+(CK131)</f>
        <v>0</v>
      </c>
      <c r="CL132" s="22">
        <f>(CL130)+(CL131)</f>
        <v>0</v>
      </c>
      <c r="CM132" s="22">
        <f t="shared" si="322"/>
        <v>0</v>
      </c>
      <c r="CN132" s="22">
        <f t="shared" si="323"/>
        <v>0</v>
      </c>
      <c r="CO132" s="22">
        <f t="shared" si="323"/>
        <v>0</v>
      </c>
      <c r="CP132" s="22">
        <f t="shared" si="324"/>
        <v>0</v>
      </c>
      <c r="CQ132" s="22">
        <f>(CQ130)+(CQ131)</f>
        <v>0</v>
      </c>
      <c r="CR132" s="22">
        <f>(CR130)+(CR131)</f>
        <v>0</v>
      </c>
      <c r="CS132" s="22">
        <f t="shared" si="325"/>
        <v>0</v>
      </c>
      <c r="CT132" s="22">
        <f>(CT130)+(CT131)</f>
        <v>0</v>
      </c>
      <c r="CU132" s="22">
        <f>(CU130)+(CU131)</f>
        <v>0</v>
      </c>
      <c r="CV132" s="22">
        <f t="shared" si="326"/>
        <v>0</v>
      </c>
      <c r="CW132" s="22">
        <f>(CW130)+(CW131)</f>
        <v>0</v>
      </c>
      <c r="CX132" s="22">
        <f>(CX130)+(CX131)</f>
        <v>0</v>
      </c>
      <c r="CY132" s="22">
        <f t="shared" si="327"/>
        <v>0</v>
      </c>
      <c r="CZ132" s="22">
        <f t="shared" si="328"/>
        <v>0</v>
      </c>
      <c r="DA132" s="22">
        <f t="shared" si="328"/>
        <v>0</v>
      </c>
      <c r="DB132" s="22">
        <f t="shared" si="329"/>
        <v>0</v>
      </c>
      <c r="DC132" s="22">
        <f t="shared" si="330"/>
        <v>0</v>
      </c>
      <c r="DD132" s="22">
        <f t="shared" si="330"/>
        <v>0</v>
      </c>
      <c r="DE132" s="22">
        <f t="shared" si="331"/>
        <v>0</v>
      </c>
      <c r="DF132" s="22">
        <f>(DF130)+(DF131)</f>
        <v>0</v>
      </c>
      <c r="DG132" s="22">
        <f>(DG130)+(DG131)</f>
        <v>0</v>
      </c>
      <c r="DH132" s="22">
        <f t="shared" si="332"/>
        <v>0</v>
      </c>
      <c r="DI132" s="22">
        <f>(DI130)+(DI131)</f>
        <v>0</v>
      </c>
      <c r="DJ132" s="22">
        <f>(DJ130)+(DJ131)</f>
        <v>0</v>
      </c>
      <c r="DK132" s="22">
        <f t="shared" si="333"/>
        <v>0</v>
      </c>
      <c r="DL132" s="22">
        <f t="shared" si="334"/>
        <v>0</v>
      </c>
      <c r="DM132" s="22">
        <f t="shared" si="334"/>
        <v>0</v>
      </c>
      <c r="DN132" s="22">
        <f t="shared" si="335"/>
        <v>0</v>
      </c>
      <c r="DO132" s="22">
        <f>(DO130)+(DO131)</f>
        <v>0</v>
      </c>
      <c r="DP132" s="22">
        <f>(DP130)+(DP131)</f>
        <v>0</v>
      </c>
      <c r="DQ132" s="22">
        <f t="shared" si="336"/>
        <v>0</v>
      </c>
      <c r="DR132" s="22">
        <f>(DR130)+(DR131)</f>
        <v>0</v>
      </c>
      <c r="DS132" s="22">
        <f>(DS130)+(DS131)</f>
        <v>0</v>
      </c>
      <c r="DT132" s="22">
        <f t="shared" si="337"/>
        <v>0</v>
      </c>
      <c r="DU132" s="22">
        <f t="shared" si="338"/>
        <v>0</v>
      </c>
      <c r="DV132" s="22">
        <f t="shared" si="338"/>
        <v>0</v>
      </c>
      <c r="DW132" s="22">
        <f t="shared" si="339"/>
        <v>0</v>
      </c>
      <c r="DX132" s="22">
        <f t="shared" si="340"/>
        <v>0</v>
      </c>
      <c r="DY132" s="22">
        <f t="shared" si="340"/>
        <v>0</v>
      </c>
      <c r="DZ132" s="22">
        <f t="shared" si="341"/>
        <v>0</v>
      </c>
      <c r="EA132" s="22">
        <f>(EA130)+(EA131)</f>
        <v>0</v>
      </c>
      <c r="EB132" s="22">
        <f>(EB130)+(EB131)</f>
        <v>0</v>
      </c>
      <c r="EC132" s="22">
        <f t="shared" si="342"/>
        <v>0</v>
      </c>
      <c r="ED132" s="22">
        <f>(ED130)+(ED131)</f>
        <v>0</v>
      </c>
      <c r="EE132" s="22">
        <f>(EE130)+(EE131)</f>
        <v>0</v>
      </c>
      <c r="EF132" s="22">
        <f t="shared" si="343"/>
        <v>0</v>
      </c>
      <c r="EG132" s="22">
        <f>(EG130)+(EG131)</f>
        <v>0</v>
      </c>
      <c r="EH132" s="22">
        <f>(EH130)+(EH131)</f>
        <v>0</v>
      </c>
      <c r="EI132" s="22">
        <f t="shared" si="344"/>
        <v>0</v>
      </c>
      <c r="EJ132" s="22">
        <f>(EJ130)+(EJ131)</f>
        <v>0</v>
      </c>
      <c r="EK132" s="22">
        <f>(EK130)+(EK131)</f>
        <v>0</v>
      </c>
      <c r="EL132" s="22">
        <f t="shared" si="345"/>
        <v>0</v>
      </c>
      <c r="EM132" s="22">
        <f t="shared" si="346"/>
        <v>0</v>
      </c>
      <c r="EN132" s="22">
        <f t="shared" si="346"/>
        <v>0</v>
      </c>
      <c r="EO132" s="22">
        <f t="shared" si="347"/>
        <v>0</v>
      </c>
      <c r="EP132" s="22">
        <f>(EP130)+(EP131)</f>
        <v>0</v>
      </c>
      <c r="EQ132" s="22">
        <f>(EQ130)+(EQ131)</f>
        <v>0</v>
      </c>
      <c r="ER132" s="22">
        <f t="shared" si="348"/>
        <v>0</v>
      </c>
      <c r="ES132" s="22">
        <f>(ES130)+(ES131)</f>
        <v>0</v>
      </c>
      <c r="ET132" s="22">
        <f>(ET130)+(ET131)</f>
        <v>0</v>
      </c>
      <c r="EU132" s="22">
        <f t="shared" si="349"/>
        <v>0</v>
      </c>
      <c r="EV132" s="22">
        <f>(EV130)+(EV131)</f>
        <v>0</v>
      </c>
      <c r="EW132" s="22">
        <f>(EW130)+(EW131)</f>
        <v>0</v>
      </c>
      <c r="EX132" s="22">
        <f t="shared" si="350"/>
        <v>0</v>
      </c>
      <c r="EY132" s="22">
        <f>(EY130)+(EY131)</f>
        <v>0</v>
      </c>
      <c r="EZ132" s="22">
        <f>(EZ130)+(EZ131)</f>
        <v>0</v>
      </c>
      <c r="FA132" s="22">
        <f t="shared" si="351"/>
        <v>0</v>
      </c>
      <c r="FB132" s="22">
        <f t="shared" si="352"/>
        <v>0</v>
      </c>
      <c r="FC132" s="22">
        <f t="shared" si="352"/>
        <v>0</v>
      </c>
      <c r="FD132" s="22">
        <f t="shared" si="353"/>
        <v>0</v>
      </c>
      <c r="FE132" s="22">
        <f>(FE130)+(FE131)</f>
        <v>0</v>
      </c>
      <c r="FF132" s="22">
        <f>(FF130)+(FF131)</f>
        <v>0</v>
      </c>
      <c r="FG132" s="22">
        <f t="shared" si="354"/>
        <v>0</v>
      </c>
      <c r="FH132" s="22">
        <f>(FH130)+(FH131)</f>
        <v>0</v>
      </c>
      <c r="FI132" s="22">
        <f>(FI130)+(FI131)</f>
        <v>0</v>
      </c>
      <c r="FJ132" s="22">
        <f t="shared" si="355"/>
        <v>0</v>
      </c>
      <c r="FK132" s="22">
        <f>(FK130)+(FK131)</f>
        <v>0</v>
      </c>
      <c r="FL132" s="22">
        <f>(FL130)+(FL131)</f>
        <v>0</v>
      </c>
      <c r="FM132" s="22">
        <f t="shared" si="356"/>
        <v>0</v>
      </c>
      <c r="FN132" s="22">
        <f t="shared" si="357"/>
        <v>0</v>
      </c>
      <c r="FO132" s="22">
        <f t="shared" si="357"/>
        <v>0</v>
      </c>
      <c r="FP132" s="22">
        <f t="shared" si="358"/>
        <v>0</v>
      </c>
      <c r="FQ132" s="22">
        <f>(FQ130)+(FQ131)</f>
        <v>0</v>
      </c>
      <c r="FR132" s="22">
        <f>(FR130)+(FR131)</f>
        <v>0</v>
      </c>
      <c r="FS132" s="22">
        <f t="shared" si="359"/>
        <v>0</v>
      </c>
      <c r="FT132" s="22">
        <f>(FT130)+(FT131)</f>
        <v>0</v>
      </c>
      <c r="FU132" s="22">
        <f>(FU130)+(FU131)</f>
        <v>0</v>
      </c>
      <c r="FV132" s="22">
        <f t="shared" si="360"/>
        <v>0</v>
      </c>
      <c r="FW132" s="22">
        <f>(FW130)+(FW131)</f>
        <v>0</v>
      </c>
      <c r="FX132" s="22">
        <f>(FX130)+(FX131)</f>
        <v>0</v>
      </c>
      <c r="FY132" s="22">
        <f t="shared" si="361"/>
        <v>0</v>
      </c>
      <c r="FZ132" s="22">
        <f t="shared" si="362"/>
        <v>0</v>
      </c>
      <c r="GA132" s="22">
        <f t="shared" si="362"/>
        <v>0</v>
      </c>
      <c r="GB132" s="22">
        <f t="shared" si="363"/>
        <v>0</v>
      </c>
      <c r="GC132" s="22">
        <f>(GC130)+(GC131)</f>
        <v>0</v>
      </c>
      <c r="GD132" s="22">
        <f>(GD130)+(GD131)</f>
        <v>0</v>
      </c>
      <c r="GE132" s="22">
        <f t="shared" si="364"/>
        <v>0</v>
      </c>
      <c r="GF132" s="22">
        <f>(GF130)+(GF131)</f>
        <v>0</v>
      </c>
      <c r="GG132" s="22">
        <f>(GG130)+(GG131)</f>
        <v>0</v>
      </c>
      <c r="GH132" s="22">
        <f t="shared" si="365"/>
        <v>0</v>
      </c>
      <c r="GI132" s="22">
        <f>(GI130)+(GI131)</f>
        <v>0</v>
      </c>
      <c r="GJ132" s="22">
        <f>(GJ130)+(GJ131)</f>
        <v>0</v>
      </c>
      <c r="GK132" s="22">
        <f t="shared" si="366"/>
        <v>0</v>
      </c>
      <c r="GL132" s="22">
        <f>(GL130)+(GL131)</f>
        <v>0</v>
      </c>
      <c r="GM132" s="22">
        <f>(GM130)+(GM131)</f>
        <v>0</v>
      </c>
      <c r="GN132" s="22">
        <f t="shared" si="367"/>
        <v>0</v>
      </c>
      <c r="GO132" s="22">
        <f t="shared" si="368"/>
        <v>0</v>
      </c>
      <c r="GP132" s="22">
        <f t="shared" si="368"/>
        <v>0</v>
      </c>
      <c r="GQ132" s="22">
        <f t="shared" si="369"/>
        <v>0</v>
      </c>
      <c r="GR132" s="22">
        <f>(GR130)+(GR131)</f>
        <v>0</v>
      </c>
      <c r="GS132" s="22">
        <f>(GS130)+(GS131)</f>
        <v>0</v>
      </c>
      <c r="GT132" s="22">
        <f t="shared" si="370"/>
        <v>0</v>
      </c>
      <c r="GU132" s="22">
        <f>(GU130)+(GU131)</f>
        <v>0</v>
      </c>
      <c r="GV132" s="22">
        <f>(GV130)+(GV131)</f>
        <v>0</v>
      </c>
      <c r="GW132" s="22">
        <f t="shared" si="371"/>
        <v>0</v>
      </c>
      <c r="GX132" s="22">
        <f t="shared" si="372"/>
        <v>0</v>
      </c>
      <c r="GY132" s="22">
        <f t="shared" si="372"/>
        <v>0</v>
      </c>
      <c r="GZ132" s="22">
        <f t="shared" si="373"/>
        <v>0</v>
      </c>
      <c r="HA132" s="22">
        <f>(HA130)+(HA131)</f>
        <v>0</v>
      </c>
      <c r="HB132" s="22">
        <f>(HB130)+(HB131)</f>
        <v>0</v>
      </c>
      <c r="HC132" s="22">
        <f t="shared" si="374"/>
        <v>0</v>
      </c>
      <c r="HD132" s="22">
        <f>(HD130)+(HD131)</f>
        <v>0</v>
      </c>
      <c r="HE132" s="22">
        <f>(HE130)+(HE131)</f>
        <v>0</v>
      </c>
      <c r="HF132" s="22">
        <f t="shared" si="375"/>
        <v>0</v>
      </c>
      <c r="HG132" s="22">
        <f>(HG130)+(HG131)</f>
        <v>0</v>
      </c>
      <c r="HH132" s="22">
        <f>(HH130)+(HH131)</f>
        <v>0</v>
      </c>
      <c r="HI132" s="22">
        <f t="shared" si="376"/>
        <v>0</v>
      </c>
      <c r="HJ132" s="22">
        <f>(HJ130)+(HJ131)</f>
        <v>0</v>
      </c>
      <c r="HK132" s="22">
        <f>(HK130)+(HK131)</f>
        <v>0</v>
      </c>
      <c r="HL132" s="22">
        <f t="shared" si="377"/>
        <v>0</v>
      </c>
      <c r="HM132" s="22">
        <f t="shared" si="378"/>
        <v>0</v>
      </c>
      <c r="HN132" s="22">
        <f t="shared" si="378"/>
        <v>0</v>
      </c>
      <c r="HO132" s="22">
        <f t="shared" si="379"/>
        <v>0</v>
      </c>
      <c r="HP132" s="22">
        <f>(HP130)+(HP131)</f>
        <v>0</v>
      </c>
      <c r="HQ132" s="22">
        <f>(HQ130)+(HQ131)</f>
        <v>0</v>
      </c>
      <c r="HR132" s="22">
        <f t="shared" si="380"/>
        <v>0</v>
      </c>
      <c r="HS132" s="22">
        <f>(HS130)+(HS131)</f>
        <v>0</v>
      </c>
      <c r="HT132" s="22">
        <f>(HT130)+(HT131)</f>
        <v>0</v>
      </c>
      <c r="HU132" s="22">
        <f t="shared" si="381"/>
        <v>0</v>
      </c>
      <c r="HV132" s="22">
        <f>(HV130)+(HV131)</f>
        <v>0</v>
      </c>
      <c r="HW132" s="22">
        <f>(HW130)+(HW131)</f>
        <v>0</v>
      </c>
      <c r="HX132" s="22">
        <f t="shared" si="382"/>
        <v>0</v>
      </c>
      <c r="HY132" s="22">
        <f>(HY130)+(HY131)</f>
        <v>0</v>
      </c>
      <c r="HZ132" s="22">
        <f>(HZ130)+(HZ131)</f>
        <v>0</v>
      </c>
      <c r="IA132" s="22">
        <f t="shared" si="383"/>
        <v>0</v>
      </c>
      <c r="IB132" s="22">
        <f t="shared" si="384"/>
        <v>0</v>
      </c>
      <c r="IC132" s="22">
        <f t="shared" si="384"/>
        <v>0</v>
      </c>
      <c r="ID132" s="22">
        <f t="shared" si="385"/>
        <v>0</v>
      </c>
      <c r="IE132" s="22">
        <f t="shared" si="386"/>
        <v>0</v>
      </c>
      <c r="IF132" s="22">
        <f t="shared" si="386"/>
        <v>0</v>
      </c>
      <c r="IG132" s="22">
        <f t="shared" si="387"/>
        <v>0</v>
      </c>
      <c r="IH132" s="22">
        <f>(IH130)+(IH131)</f>
        <v>0</v>
      </c>
      <c r="II132" s="22">
        <f>(II130)+(II131)</f>
        <v>0</v>
      </c>
      <c r="IJ132" s="22">
        <f t="shared" si="388"/>
        <v>0</v>
      </c>
      <c r="IK132" s="22">
        <f>(IK130)+(IK131)</f>
        <v>0</v>
      </c>
      <c r="IL132" s="22">
        <f>(IL130)+(IL131)</f>
        <v>0</v>
      </c>
      <c r="IM132" s="22">
        <f t="shared" si="389"/>
        <v>0</v>
      </c>
      <c r="IN132" s="22">
        <f>(IN130)+(IN131)</f>
        <v>0</v>
      </c>
      <c r="IO132" s="22">
        <f>(IO130)+(IO131)</f>
        <v>0</v>
      </c>
      <c r="IP132" s="22">
        <f t="shared" si="390"/>
        <v>0</v>
      </c>
      <c r="IQ132" s="22">
        <f t="shared" si="391"/>
        <v>0</v>
      </c>
      <c r="IR132" s="22">
        <f t="shared" si="391"/>
        <v>0</v>
      </c>
      <c r="IS132" s="22">
        <f t="shared" si="392"/>
        <v>0</v>
      </c>
      <c r="IT132" s="22">
        <f t="shared" si="393"/>
        <v>0</v>
      </c>
      <c r="IU132" s="22">
        <f t="shared" si="393"/>
        <v>0</v>
      </c>
      <c r="IV132" s="22">
        <f t="shared" si="394"/>
        <v>0</v>
      </c>
      <c r="IW132" s="22">
        <f>(IW130)+(IW131)</f>
        <v>0</v>
      </c>
      <c r="IX132" s="22">
        <f>(IX130)+(IX131)</f>
        <v>0</v>
      </c>
      <c r="IY132" s="22">
        <f t="shared" si="395"/>
        <v>0</v>
      </c>
      <c r="IZ132" s="22">
        <f>(IZ130)+(IZ131)</f>
        <v>0</v>
      </c>
      <c r="JA132" s="22">
        <f>(JA130)+(JA131)</f>
        <v>0</v>
      </c>
      <c r="JB132" s="22">
        <f t="shared" si="396"/>
        <v>0</v>
      </c>
      <c r="JC132" s="22">
        <f>(JC130)+(JC131)</f>
        <v>0</v>
      </c>
      <c r="JD132" s="22">
        <f>(JD130)+(JD131)</f>
        <v>0</v>
      </c>
      <c r="JE132" s="22">
        <f t="shared" si="397"/>
        <v>0</v>
      </c>
      <c r="JF132" s="22">
        <f t="shared" si="398"/>
        <v>0</v>
      </c>
      <c r="JG132" s="22">
        <f t="shared" si="398"/>
        <v>0</v>
      </c>
      <c r="JH132" s="22">
        <f t="shared" si="399"/>
        <v>0</v>
      </c>
      <c r="JI132" s="22">
        <f>(JI130)+(JI131)</f>
        <v>0</v>
      </c>
      <c r="JJ132" s="22">
        <f>(JJ130)+(JJ131)</f>
        <v>0</v>
      </c>
      <c r="JK132" s="22">
        <f t="shared" si="400"/>
        <v>0</v>
      </c>
      <c r="JL132" s="22">
        <f>(JL130)+(JL131)</f>
        <v>0</v>
      </c>
      <c r="JM132" s="22">
        <f>(JM130)+(JM131)</f>
        <v>0</v>
      </c>
      <c r="JN132" s="22">
        <f t="shared" si="401"/>
        <v>0</v>
      </c>
      <c r="JO132" s="22">
        <f>(JO130)+(JO131)</f>
        <v>0</v>
      </c>
      <c r="JP132" s="22">
        <f>(JP130)+(JP131)</f>
        <v>0</v>
      </c>
      <c r="JQ132" s="22">
        <f t="shared" si="402"/>
        <v>0</v>
      </c>
      <c r="JR132" s="22">
        <f t="shared" si="403"/>
        <v>0</v>
      </c>
      <c r="JS132" s="22">
        <f t="shared" si="403"/>
        <v>0</v>
      </c>
      <c r="JT132" s="22">
        <f t="shared" si="404"/>
        <v>0</v>
      </c>
      <c r="JU132" s="22">
        <f>(JU130)+(JU131)</f>
        <v>0</v>
      </c>
      <c r="JV132" s="22">
        <f>(JV130)+(JV131)</f>
        <v>0</v>
      </c>
      <c r="JW132" s="22">
        <f t="shared" si="405"/>
        <v>0</v>
      </c>
      <c r="JX132" s="22">
        <f>(JX130)+(JX131)</f>
        <v>0</v>
      </c>
      <c r="JY132" s="22">
        <f>(JY130)+(JY131)</f>
        <v>0</v>
      </c>
      <c r="JZ132" s="22">
        <f t="shared" si="406"/>
        <v>0</v>
      </c>
      <c r="KA132" s="22">
        <f t="shared" si="407"/>
        <v>0</v>
      </c>
      <c r="KB132" s="22">
        <f t="shared" si="407"/>
        <v>0</v>
      </c>
      <c r="KC132" s="22">
        <f t="shared" si="408"/>
        <v>0</v>
      </c>
      <c r="KD132" s="22">
        <f>(KD130)+(KD131)</f>
        <v>0</v>
      </c>
      <c r="KE132" s="22">
        <f>(KE130)+(KE131)</f>
        <v>0</v>
      </c>
      <c r="KF132" s="22">
        <f t="shared" si="409"/>
        <v>0</v>
      </c>
      <c r="KG132" s="22">
        <f>(KG130)+(KG131)</f>
        <v>0</v>
      </c>
      <c r="KH132" s="22">
        <f>(KH130)+(KH131)</f>
        <v>0</v>
      </c>
      <c r="KI132" s="22">
        <f t="shared" si="410"/>
        <v>0</v>
      </c>
      <c r="KJ132" s="22">
        <f>(KJ130)+(KJ131)</f>
        <v>0</v>
      </c>
      <c r="KK132" s="22">
        <f>(KK130)+(KK131)</f>
        <v>0</v>
      </c>
      <c r="KL132" s="22">
        <f t="shared" si="411"/>
        <v>0</v>
      </c>
      <c r="KM132" s="22">
        <f>(KM130)+(KM131)</f>
        <v>0</v>
      </c>
      <c r="KN132" s="22">
        <f>(KN130)+(KN131)</f>
        <v>0</v>
      </c>
      <c r="KO132" s="22">
        <f t="shared" si="412"/>
        <v>0</v>
      </c>
      <c r="KP132" s="22">
        <f>(KP130)+(KP131)</f>
        <v>0</v>
      </c>
      <c r="KQ132" s="22">
        <f>(KQ130)+(KQ131)</f>
        <v>0</v>
      </c>
      <c r="KR132" s="22">
        <f t="shared" si="413"/>
        <v>0</v>
      </c>
      <c r="KS132" s="22">
        <f t="shared" si="414"/>
        <v>0</v>
      </c>
      <c r="KT132" s="22">
        <f t="shared" si="414"/>
        <v>0</v>
      </c>
      <c r="KU132" s="22">
        <f t="shared" si="415"/>
        <v>0</v>
      </c>
      <c r="KV132" s="22">
        <f t="shared" si="416"/>
        <v>0</v>
      </c>
      <c r="KW132" s="22">
        <f t="shared" si="416"/>
        <v>0</v>
      </c>
      <c r="KX132" s="22">
        <f t="shared" si="417"/>
        <v>0</v>
      </c>
      <c r="KY132" s="22">
        <f>(KY130)+(KY131)</f>
        <v>0</v>
      </c>
      <c r="KZ132" s="22">
        <f>(KZ130)+(KZ131)</f>
        <v>0</v>
      </c>
      <c r="LA132" s="22">
        <f t="shared" si="418"/>
        <v>0</v>
      </c>
      <c r="LB132" s="22">
        <f>(LB130)+(LB131)</f>
        <v>0</v>
      </c>
      <c r="LC132" s="22">
        <f>(LC130)+(LC131)</f>
        <v>0</v>
      </c>
      <c r="LD132" s="22">
        <f t="shared" si="419"/>
        <v>0</v>
      </c>
      <c r="LE132" s="22">
        <f t="shared" si="420"/>
        <v>0</v>
      </c>
      <c r="LF132" s="22">
        <f t="shared" si="420"/>
        <v>0</v>
      </c>
      <c r="LG132" s="22">
        <f t="shared" si="421"/>
        <v>0</v>
      </c>
    </row>
    <row r="133" spans="1:319" x14ac:dyDescent="0.3">
      <c r="A133" s="27" t="s">
        <v>240</v>
      </c>
      <c r="B133" s="19"/>
      <c r="C133" s="19"/>
      <c r="D133" s="20">
        <f t="shared" si="290"/>
        <v>0</v>
      </c>
      <c r="E133" s="19"/>
      <c r="F133" s="19"/>
      <c r="G133" s="20">
        <f t="shared" si="291"/>
        <v>0</v>
      </c>
      <c r="H133" s="19"/>
      <c r="I133" s="19"/>
      <c r="J133" s="20">
        <f t="shared" si="292"/>
        <v>0</v>
      </c>
      <c r="K133" s="19"/>
      <c r="L133" s="19"/>
      <c r="M133" s="20">
        <f t="shared" si="293"/>
        <v>0</v>
      </c>
      <c r="N133" s="19"/>
      <c r="O133" s="19"/>
      <c r="P133" s="20">
        <f t="shared" si="294"/>
        <v>0</v>
      </c>
      <c r="Q133" s="19"/>
      <c r="R133" s="19"/>
      <c r="S133" s="20">
        <f t="shared" si="295"/>
        <v>0</v>
      </c>
      <c r="T133" s="19"/>
      <c r="U133" s="19"/>
      <c r="V133" s="20">
        <f t="shared" si="296"/>
        <v>0</v>
      </c>
      <c r="W133" s="19"/>
      <c r="X133" s="19"/>
      <c r="Y133" s="20">
        <f t="shared" si="297"/>
        <v>0</v>
      </c>
      <c r="Z133" s="19"/>
      <c r="AA133" s="19"/>
      <c r="AB133" s="20">
        <f t="shared" si="298"/>
        <v>0</v>
      </c>
      <c r="AC133" s="19"/>
      <c r="AD133" s="19"/>
      <c r="AE133" s="20">
        <f t="shared" si="299"/>
        <v>0</v>
      </c>
      <c r="AF133" s="19"/>
      <c r="AG133" s="19"/>
      <c r="AH133" s="20">
        <f t="shared" si="300"/>
        <v>0</v>
      </c>
      <c r="AI133" s="19"/>
      <c r="AJ133" s="19"/>
      <c r="AK133" s="20">
        <f t="shared" si="301"/>
        <v>0</v>
      </c>
      <c r="AL133" s="20">
        <f t="shared" ref="AL133:AM164" si="422">(((((((((H133)+(K133))+(N133))+(Q133))+(T133))+(W133))+(Z133))+(AC133))+(AF133))+(AI133)</f>
        <v>0</v>
      </c>
      <c r="AM133" s="20">
        <f t="shared" si="422"/>
        <v>0</v>
      </c>
      <c r="AN133" s="20">
        <f t="shared" si="303"/>
        <v>0</v>
      </c>
      <c r="AO133" s="19"/>
      <c r="AP133" s="19"/>
      <c r="AQ133" s="20">
        <f t="shared" si="304"/>
        <v>0</v>
      </c>
      <c r="AR133" s="19"/>
      <c r="AS133" s="19"/>
      <c r="AT133" s="20">
        <f t="shared" si="305"/>
        <v>0</v>
      </c>
      <c r="AU133" s="19"/>
      <c r="AV133" s="19"/>
      <c r="AW133" s="20">
        <f t="shared" si="306"/>
        <v>0</v>
      </c>
      <c r="AX133" s="19"/>
      <c r="AY133" s="19"/>
      <c r="AZ133" s="20">
        <f t="shared" si="307"/>
        <v>0</v>
      </c>
      <c r="BA133" s="19"/>
      <c r="BB133" s="19"/>
      <c r="BC133" s="20">
        <f t="shared" si="308"/>
        <v>0</v>
      </c>
      <c r="BD133" s="19"/>
      <c r="BE133" s="19"/>
      <c r="BF133" s="20">
        <f t="shared" si="309"/>
        <v>0</v>
      </c>
      <c r="BG133" s="20">
        <f t="shared" ref="BG133:BH164" si="423">(BA133)+(BD133)</f>
        <v>0</v>
      </c>
      <c r="BH133" s="20">
        <f t="shared" si="423"/>
        <v>0</v>
      </c>
      <c r="BI133" s="20">
        <f t="shared" si="311"/>
        <v>0</v>
      </c>
      <c r="BJ133" s="19"/>
      <c r="BK133" s="19"/>
      <c r="BL133" s="20">
        <f t="shared" si="312"/>
        <v>0</v>
      </c>
      <c r="BM133" s="19"/>
      <c r="BN133" s="19"/>
      <c r="BO133" s="20">
        <f t="shared" si="313"/>
        <v>0</v>
      </c>
      <c r="BP133" s="19"/>
      <c r="BQ133" s="19"/>
      <c r="BR133" s="20">
        <f t="shared" si="314"/>
        <v>0</v>
      </c>
      <c r="BS133" s="19"/>
      <c r="BT133" s="19"/>
      <c r="BU133" s="20">
        <f t="shared" si="315"/>
        <v>0</v>
      </c>
      <c r="BV133" s="19"/>
      <c r="BW133" s="19"/>
      <c r="BX133" s="20">
        <f t="shared" si="316"/>
        <v>0</v>
      </c>
      <c r="BY133" s="19"/>
      <c r="BZ133" s="19"/>
      <c r="CA133" s="20">
        <f t="shared" si="317"/>
        <v>0</v>
      </c>
      <c r="CB133" s="20">
        <f t="shared" ref="CB133:CC164" si="424">(((BP133)+(BS133))+(BV133))+(BY133)</f>
        <v>0</v>
      </c>
      <c r="CC133" s="20">
        <f t="shared" si="424"/>
        <v>0</v>
      </c>
      <c r="CD133" s="20">
        <f t="shared" si="319"/>
        <v>0</v>
      </c>
      <c r="CE133" s="19"/>
      <c r="CF133" s="19"/>
      <c r="CG133" s="20">
        <f t="shared" si="320"/>
        <v>0</v>
      </c>
      <c r="CH133" s="19"/>
      <c r="CI133" s="19"/>
      <c r="CJ133" s="20">
        <f t="shared" si="321"/>
        <v>0</v>
      </c>
      <c r="CK133" s="19"/>
      <c r="CL133" s="19"/>
      <c r="CM133" s="20">
        <f t="shared" si="322"/>
        <v>0</v>
      </c>
      <c r="CN133" s="20">
        <f t="shared" ref="CN133:CO164" si="425">(CH133)+(CK133)</f>
        <v>0</v>
      </c>
      <c r="CO133" s="20">
        <f t="shared" si="425"/>
        <v>0</v>
      </c>
      <c r="CP133" s="20">
        <f t="shared" si="324"/>
        <v>0</v>
      </c>
      <c r="CQ133" s="19"/>
      <c r="CR133" s="19"/>
      <c r="CS133" s="20">
        <f t="shared" si="325"/>
        <v>0</v>
      </c>
      <c r="CT133" s="19"/>
      <c r="CU133" s="19"/>
      <c r="CV133" s="20">
        <f t="shared" si="326"/>
        <v>0</v>
      </c>
      <c r="CW133" s="19"/>
      <c r="CX133" s="19"/>
      <c r="CY133" s="20">
        <f t="shared" si="327"/>
        <v>0</v>
      </c>
      <c r="CZ133" s="20">
        <f t="shared" ref="CZ133:DA164" si="426">((CQ133)+(CT133))+(CW133)</f>
        <v>0</v>
      </c>
      <c r="DA133" s="20">
        <f t="shared" si="426"/>
        <v>0</v>
      </c>
      <c r="DB133" s="20">
        <f t="shared" si="329"/>
        <v>0</v>
      </c>
      <c r="DC133" s="20">
        <f t="shared" ref="DC133:DD164" si="427">((((((((((AO133)+(AR133))+(AU133))+(AX133))+(BG133))+(BJ133))+(BM133))+(CB133))+(CE133))+(CN133))+(CZ133)</f>
        <v>0</v>
      </c>
      <c r="DD133" s="20">
        <f t="shared" si="427"/>
        <v>0</v>
      </c>
      <c r="DE133" s="20">
        <f t="shared" si="331"/>
        <v>0</v>
      </c>
      <c r="DF133" s="19"/>
      <c r="DG133" s="19"/>
      <c r="DH133" s="20">
        <f t="shared" si="332"/>
        <v>0</v>
      </c>
      <c r="DI133" s="19"/>
      <c r="DJ133" s="19"/>
      <c r="DK133" s="20">
        <f t="shared" si="333"/>
        <v>0</v>
      </c>
      <c r="DL133" s="20">
        <f t="shared" ref="DL133:DM164" si="428">(DF133)+(DI133)</f>
        <v>0</v>
      </c>
      <c r="DM133" s="20">
        <f t="shared" si="428"/>
        <v>0</v>
      </c>
      <c r="DN133" s="20">
        <f t="shared" si="335"/>
        <v>0</v>
      </c>
      <c r="DO133" s="19"/>
      <c r="DP133" s="19"/>
      <c r="DQ133" s="20">
        <f t="shared" si="336"/>
        <v>0</v>
      </c>
      <c r="DR133" s="19"/>
      <c r="DS133" s="19"/>
      <c r="DT133" s="20">
        <f t="shared" si="337"/>
        <v>0</v>
      </c>
      <c r="DU133" s="20">
        <f t="shared" ref="DU133:DV164" si="429">(DO133)+(DR133)</f>
        <v>0</v>
      </c>
      <c r="DV133" s="20">
        <f t="shared" si="429"/>
        <v>0</v>
      </c>
      <c r="DW133" s="20">
        <f t="shared" si="339"/>
        <v>0</v>
      </c>
      <c r="DX133" s="20">
        <f t="shared" ref="DX133:DY164" si="430">(((((B133)+(E133))+(AL133))+(DC133))+(DL133))+(DU133)</f>
        <v>0</v>
      </c>
      <c r="DY133" s="20">
        <f t="shared" si="430"/>
        <v>0</v>
      </c>
      <c r="DZ133" s="20">
        <f t="shared" si="341"/>
        <v>0</v>
      </c>
      <c r="EA133" s="19"/>
      <c r="EB133" s="19"/>
      <c r="EC133" s="20">
        <f t="shared" si="342"/>
        <v>0</v>
      </c>
      <c r="ED133" s="19"/>
      <c r="EE133" s="19"/>
      <c r="EF133" s="20">
        <f t="shared" si="343"/>
        <v>0</v>
      </c>
      <c r="EG133" s="19"/>
      <c r="EH133" s="19"/>
      <c r="EI133" s="20">
        <f t="shared" si="344"/>
        <v>0</v>
      </c>
      <c r="EJ133" s="19"/>
      <c r="EK133" s="19"/>
      <c r="EL133" s="20">
        <f t="shared" si="345"/>
        <v>0</v>
      </c>
      <c r="EM133" s="20">
        <f t="shared" ref="EM133:EN164" si="431">((ED133)+(EG133))+(EJ133)</f>
        <v>0</v>
      </c>
      <c r="EN133" s="20">
        <f t="shared" si="431"/>
        <v>0</v>
      </c>
      <c r="EO133" s="20">
        <f t="shared" si="347"/>
        <v>0</v>
      </c>
      <c r="EP133" s="19"/>
      <c r="EQ133" s="19"/>
      <c r="ER133" s="20">
        <f t="shared" si="348"/>
        <v>0</v>
      </c>
      <c r="ES133" s="19"/>
      <c r="ET133" s="19"/>
      <c r="EU133" s="20">
        <f t="shared" si="349"/>
        <v>0</v>
      </c>
      <c r="EV133" s="19"/>
      <c r="EW133" s="19"/>
      <c r="EX133" s="20">
        <f t="shared" si="350"/>
        <v>0</v>
      </c>
      <c r="EY133" s="19"/>
      <c r="EZ133" s="19"/>
      <c r="FA133" s="20">
        <f t="shared" si="351"/>
        <v>0</v>
      </c>
      <c r="FB133" s="20">
        <f t="shared" ref="FB133:FC164" si="432">((ES133)+(EV133))+(EY133)</f>
        <v>0</v>
      </c>
      <c r="FC133" s="20">
        <f t="shared" si="432"/>
        <v>0</v>
      </c>
      <c r="FD133" s="20">
        <f t="shared" si="353"/>
        <v>0</v>
      </c>
      <c r="FE133" s="19"/>
      <c r="FF133" s="19"/>
      <c r="FG133" s="20">
        <f t="shared" si="354"/>
        <v>0</v>
      </c>
      <c r="FH133" s="19"/>
      <c r="FI133" s="19"/>
      <c r="FJ133" s="20">
        <f t="shared" si="355"/>
        <v>0</v>
      </c>
      <c r="FK133" s="19"/>
      <c r="FL133" s="19"/>
      <c r="FM133" s="20">
        <f t="shared" si="356"/>
        <v>0</v>
      </c>
      <c r="FN133" s="20">
        <f t="shared" ref="FN133:FO164" si="433">((FE133)+(FH133))+(FK133)</f>
        <v>0</v>
      </c>
      <c r="FO133" s="20">
        <f t="shared" si="433"/>
        <v>0</v>
      </c>
      <c r="FP133" s="20">
        <f t="shared" si="358"/>
        <v>0</v>
      </c>
      <c r="FQ133" s="19"/>
      <c r="FR133" s="19"/>
      <c r="FS133" s="20">
        <f t="shared" si="359"/>
        <v>0</v>
      </c>
      <c r="FT133" s="19"/>
      <c r="FU133" s="19"/>
      <c r="FV133" s="20">
        <f t="shared" si="360"/>
        <v>0</v>
      </c>
      <c r="FW133" s="19"/>
      <c r="FX133" s="19"/>
      <c r="FY133" s="20">
        <f t="shared" si="361"/>
        <v>0</v>
      </c>
      <c r="FZ133" s="20">
        <f t="shared" ref="FZ133:GA164" si="434">((FQ133)+(FT133))+(FW133)</f>
        <v>0</v>
      </c>
      <c r="GA133" s="20">
        <f t="shared" si="434"/>
        <v>0</v>
      </c>
      <c r="GB133" s="20">
        <f t="shared" si="363"/>
        <v>0</v>
      </c>
      <c r="GC133" s="19"/>
      <c r="GD133" s="19"/>
      <c r="GE133" s="20">
        <f t="shared" si="364"/>
        <v>0</v>
      </c>
      <c r="GF133" s="19"/>
      <c r="GG133" s="19"/>
      <c r="GH133" s="20">
        <f t="shared" si="365"/>
        <v>0</v>
      </c>
      <c r="GI133" s="19"/>
      <c r="GJ133" s="19"/>
      <c r="GK133" s="20">
        <f t="shared" si="366"/>
        <v>0</v>
      </c>
      <c r="GL133" s="19"/>
      <c r="GM133" s="19"/>
      <c r="GN133" s="20">
        <f t="shared" si="367"/>
        <v>0</v>
      </c>
      <c r="GO133" s="20">
        <f t="shared" ref="GO133:GP164" si="435">((GF133)+(GI133))+(GL133)</f>
        <v>0</v>
      </c>
      <c r="GP133" s="20">
        <f t="shared" si="435"/>
        <v>0</v>
      </c>
      <c r="GQ133" s="20">
        <f t="shared" si="369"/>
        <v>0</v>
      </c>
      <c r="GR133" s="19"/>
      <c r="GS133" s="19"/>
      <c r="GT133" s="20">
        <f t="shared" si="370"/>
        <v>0</v>
      </c>
      <c r="GU133" s="19"/>
      <c r="GV133" s="19"/>
      <c r="GW133" s="20">
        <f t="shared" si="371"/>
        <v>0</v>
      </c>
      <c r="GX133" s="20">
        <f t="shared" ref="GX133:GY164" si="436">(((((((((EA133)+(EM133))+(EP133))+(FB133))+(FN133))+(FZ133))+(GC133))+(GO133))+(GR133))+(GU133)</f>
        <v>0</v>
      </c>
      <c r="GY133" s="20">
        <f t="shared" si="436"/>
        <v>0</v>
      </c>
      <c r="GZ133" s="20">
        <f t="shared" si="373"/>
        <v>0</v>
      </c>
      <c r="HA133" s="19"/>
      <c r="HB133" s="19"/>
      <c r="HC133" s="20">
        <f t="shared" si="374"/>
        <v>0</v>
      </c>
      <c r="HD133" s="19"/>
      <c r="HE133" s="19"/>
      <c r="HF133" s="20">
        <f t="shared" si="375"/>
        <v>0</v>
      </c>
      <c r="HG133" s="19"/>
      <c r="HH133" s="19"/>
      <c r="HI133" s="20">
        <f t="shared" si="376"/>
        <v>0</v>
      </c>
      <c r="HJ133" s="19"/>
      <c r="HK133" s="19"/>
      <c r="HL133" s="20">
        <f t="shared" si="377"/>
        <v>0</v>
      </c>
      <c r="HM133" s="20">
        <f t="shared" ref="HM133:HN164" si="437">(HG133)+(HJ133)</f>
        <v>0</v>
      </c>
      <c r="HN133" s="20">
        <f t="shared" si="437"/>
        <v>0</v>
      </c>
      <c r="HO133" s="20">
        <f t="shared" si="379"/>
        <v>0</v>
      </c>
      <c r="HP133" s="19"/>
      <c r="HQ133" s="19"/>
      <c r="HR133" s="20">
        <f t="shared" si="380"/>
        <v>0</v>
      </c>
      <c r="HS133" s="19"/>
      <c r="HT133" s="19"/>
      <c r="HU133" s="20">
        <f t="shared" si="381"/>
        <v>0</v>
      </c>
      <c r="HV133" s="19"/>
      <c r="HW133" s="19"/>
      <c r="HX133" s="20">
        <f t="shared" si="382"/>
        <v>0</v>
      </c>
      <c r="HY133" s="19"/>
      <c r="HZ133" s="19"/>
      <c r="IA133" s="20">
        <f t="shared" si="383"/>
        <v>0</v>
      </c>
      <c r="IB133" s="20">
        <f t="shared" ref="IB133:IC164" si="438">((HS133)+(HV133))+(HY133)</f>
        <v>0</v>
      </c>
      <c r="IC133" s="20">
        <f t="shared" si="438"/>
        <v>0</v>
      </c>
      <c r="ID133" s="20">
        <f t="shared" si="385"/>
        <v>0</v>
      </c>
      <c r="IE133" s="20">
        <f t="shared" ref="IE133:IF164" si="439">(((HD133)+(HM133))+(HP133))+(IB133)</f>
        <v>0</v>
      </c>
      <c r="IF133" s="20">
        <f t="shared" si="439"/>
        <v>0</v>
      </c>
      <c r="IG133" s="20">
        <f t="shared" si="387"/>
        <v>0</v>
      </c>
      <c r="IH133" s="19"/>
      <c r="II133" s="19"/>
      <c r="IJ133" s="20">
        <f t="shared" si="388"/>
        <v>0</v>
      </c>
      <c r="IK133" s="19"/>
      <c r="IL133" s="19"/>
      <c r="IM133" s="20">
        <f t="shared" si="389"/>
        <v>0</v>
      </c>
      <c r="IN133" s="19"/>
      <c r="IO133" s="19"/>
      <c r="IP133" s="20">
        <f t="shared" si="390"/>
        <v>0</v>
      </c>
      <c r="IQ133" s="20">
        <f t="shared" ref="IQ133:IR164" si="440">(IK133)+(IN133)</f>
        <v>0</v>
      </c>
      <c r="IR133" s="20">
        <f t="shared" si="440"/>
        <v>0</v>
      </c>
      <c r="IS133" s="20">
        <f t="shared" si="392"/>
        <v>0</v>
      </c>
      <c r="IT133" s="20">
        <f t="shared" ref="IT133:IU164" si="441">(((HA133)+(IE133))+(IH133))+(IQ133)</f>
        <v>0</v>
      </c>
      <c r="IU133" s="20">
        <f t="shared" si="441"/>
        <v>0</v>
      </c>
      <c r="IV133" s="20">
        <f t="shared" si="394"/>
        <v>0</v>
      </c>
      <c r="IW133" s="19"/>
      <c r="IX133" s="19"/>
      <c r="IY133" s="20">
        <f t="shared" si="395"/>
        <v>0</v>
      </c>
      <c r="IZ133" s="19"/>
      <c r="JA133" s="19"/>
      <c r="JB133" s="20">
        <f t="shared" si="396"/>
        <v>0</v>
      </c>
      <c r="JC133" s="19"/>
      <c r="JD133" s="19"/>
      <c r="JE133" s="20">
        <f t="shared" si="397"/>
        <v>0</v>
      </c>
      <c r="JF133" s="20">
        <f t="shared" ref="JF133:JG164" si="442">((IW133)+(IZ133))+(JC133)</f>
        <v>0</v>
      </c>
      <c r="JG133" s="20">
        <f t="shared" si="442"/>
        <v>0</v>
      </c>
      <c r="JH133" s="20">
        <f t="shared" si="399"/>
        <v>0</v>
      </c>
      <c r="JI133" s="19"/>
      <c r="JJ133" s="19"/>
      <c r="JK133" s="20">
        <f t="shared" si="400"/>
        <v>0</v>
      </c>
      <c r="JL133" s="19"/>
      <c r="JM133" s="19"/>
      <c r="JN133" s="20">
        <f t="shared" si="401"/>
        <v>0</v>
      </c>
      <c r="JO133" s="19"/>
      <c r="JP133" s="19"/>
      <c r="JQ133" s="20">
        <f t="shared" si="402"/>
        <v>0</v>
      </c>
      <c r="JR133" s="20">
        <f t="shared" ref="JR133:JS164" si="443">((JI133)+(JL133))+(JO133)</f>
        <v>0</v>
      </c>
      <c r="JS133" s="20">
        <f t="shared" si="443"/>
        <v>0</v>
      </c>
      <c r="JT133" s="20">
        <f t="shared" si="404"/>
        <v>0</v>
      </c>
      <c r="JU133" s="19"/>
      <c r="JV133" s="19"/>
      <c r="JW133" s="20">
        <f t="shared" si="405"/>
        <v>0</v>
      </c>
      <c r="JX133" s="19"/>
      <c r="JY133" s="19"/>
      <c r="JZ133" s="20">
        <f t="shared" si="406"/>
        <v>0</v>
      </c>
      <c r="KA133" s="20">
        <f t="shared" ref="KA133:KB164" si="444">(JU133)+(JX133)</f>
        <v>0</v>
      </c>
      <c r="KB133" s="20">
        <f t="shared" si="444"/>
        <v>0</v>
      </c>
      <c r="KC133" s="20">
        <f t="shared" si="408"/>
        <v>0</v>
      </c>
      <c r="KD133" s="20">
        <f>3000</f>
        <v>3000</v>
      </c>
      <c r="KE133" s="20">
        <f>3000</f>
        <v>3000</v>
      </c>
      <c r="KF133" s="20">
        <f t="shared" si="409"/>
        <v>0</v>
      </c>
      <c r="KG133" s="19"/>
      <c r="KH133" s="19"/>
      <c r="KI133" s="20">
        <f t="shared" si="410"/>
        <v>0</v>
      </c>
      <c r="KJ133" s="19"/>
      <c r="KK133" s="19"/>
      <c r="KL133" s="20">
        <f t="shared" si="411"/>
        <v>0</v>
      </c>
      <c r="KM133" s="19"/>
      <c r="KN133" s="19"/>
      <c r="KO133" s="20">
        <f t="shared" si="412"/>
        <v>0</v>
      </c>
      <c r="KP133" s="19"/>
      <c r="KQ133" s="19"/>
      <c r="KR133" s="20">
        <f t="shared" si="413"/>
        <v>0</v>
      </c>
      <c r="KS133" s="20">
        <f t="shared" ref="KS133:KT164" si="445">(KM133)+(KP133)</f>
        <v>0</v>
      </c>
      <c r="KT133" s="20">
        <f t="shared" si="445"/>
        <v>0</v>
      </c>
      <c r="KU133" s="20">
        <f t="shared" si="415"/>
        <v>0</v>
      </c>
      <c r="KV133" s="20">
        <f t="shared" ref="KV133:KW164" si="446">(((KD133)+(KG133))+(KJ133))+(KS133)</f>
        <v>3000</v>
      </c>
      <c r="KW133" s="20">
        <f t="shared" si="446"/>
        <v>3000</v>
      </c>
      <c r="KX133" s="20">
        <f t="shared" si="417"/>
        <v>0</v>
      </c>
      <c r="KY133" s="19"/>
      <c r="KZ133" s="19"/>
      <c r="LA133" s="20">
        <f t="shared" si="418"/>
        <v>0</v>
      </c>
      <c r="LB133" s="19"/>
      <c r="LC133" s="19"/>
      <c r="LD133" s="20">
        <f t="shared" si="419"/>
        <v>0</v>
      </c>
      <c r="LE133" s="20">
        <f t="shared" ref="LE133:LF164" si="447">((((((((DX133)+(GX133))+(IT133))+(JF133))+(JR133))+(KA133))+(KV133))+(KY133))+(LB133)</f>
        <v>3000</v>
      </c>
      <c r="LF133" s="20">
        <f t="shared" si="447"/>
        <v>3000</v>
      </c>
      <c r="LG133" s="20">
        <f t="shared" si="421"/>
        <v>0</v>
      </c>
    </row>
    <row r="134" spans="1:319" x14ac:dyDescent="0.3">
      <c r="A134" s="27" t="s">
        <v>241</v>
      </c>
      <c r="B134" s="19"/>
      <c r="C134" s="19"/>
      <c r="D134" s="20">
        <f t="shared" si="290"/>
        <v>0</v>
      </c>
      <c r="E134" s="19"/>
      <c r="F134" s="19"/>
      <c r="G134" s="20">
        <f t="shared" si="291"/>
        <v>0</v>
      </c>
      <c r="H134" s="19"/>
      <c r="I134" s="19"/>
      <c r="J134" s="20">
        <f t="shared" si="292"/>
        <v>0</v>
      </c>
      <c r="K134" s="19"/>
      <c r="L134" s="19"/>
      <c r="M134" s="20">
        <f t="shared" si="293"/>
        <v>0</v>
      </c>
      <c r="N134" s="19"/>
      <c r="O134" s="19"/>
      <c r="P134" s="20">
        <f t="shared" si="294"/>
        <v>0</v>
      </c>
      <c r="Q134" s="19"/>
      <c r="R134" s="19"/>
      <c r="S134" s="20">
        <f t="shared" si="295"/>
        <v>0</v>
      </c>
      <c r="T134" s="19"/>
      <c r="U134" s="19"/>
      <c r="V134" s="20">
        <f t="shared" si="296"/>
        <v>0</v>
      </c>
      <c r="W134" s="19"/>
      <c r="X134" s="19"/>
      <c r="Y134" s="20">
        <f t="shared" si="297"/>
        <v>0</v>
      </c>
      <c r="Z134" s="19"/>
      <c r="AA134" s="19"/>
      <c r="AB134" s="20">
        <f t="shared" si="298"/>
        <v>0</v>
      </c>
      <c r="AC134" s="19"/>
      <c r="AD134" s="19"/>
      <c r="AE134" s="20">
        <f t="shared" si="299"/>
        <v>0</v>
      </c>
      <c r="AF134" s="19"/>
      <c r="AG134" s="19"/>
      <c r="AH134" s="20">
        <f t="shared" si="300"/>
        <v>0</v>
      </c>
      <c r="AI134" s="19"/>
      <c r="AJ134" s="19"/>
      <c r="AK134" s="20">
        <f t="shared" si="301"/>
        <v>0</v>
      </c>
      <c r="AL134" s="20">
        <f t="shared" si="422"/>
        <v>0</v>
      </c>
      <c r="AM134" s="20">
        <f t="shared" si="422"/>
        <v>0</v>
      </c>
      <c r="AN134" s="20">
        <f t="shared" si="303"/>
        <v>0</v>
      </c>
      <c r="AO134" s="19"/>
      <c r="AP134" s="19"/>
      <c r="AQ134" s="20">
        <f t="shared" si="304"/>
        <v>0</v>
      </c>
      <c r="AR134" s="19"/>
      <c r="AS134" s="19"/>
      <c r="AT134" s="20">
        <f t="shared" si="305"/>
        <v>0</v>
      </c>
      <c r="AU134" s="19"/>
      <c r="AV134" s="19"/>
      <c r="AW134" s="20">
        <f t="shared" si="306"/>
        <v>0</v>
      </c>
      <c r="AX134" s="19"/>
      <c r="AY134" s="19"/>
      <c r="AZ134" s="20">
        <f t="shared" si="307"/>
        <v>0</v>
      </c>
      <c r="BA134" s="19"/>
      <c r="BB134" s="19"/>
      <c r="BC134" s="20">
        <f t="shared" si="308"/>
        <v>0</v>
      </c>
      <c r="BD134" s="19"/>
      <c r="BE134" s="19"/>
      <c r="BF134" s="20">
        <f t="shared" si="309"/>
        <v>0</v>
      </c>
      <c r="BG134" s="20">
        <f t="shared" si="423"/>
        <v>0</v>
      </c>
      <c r="BH134" s="20">
        <f t="shared" si="423"/>
        <v>0</v>
      </c>
      <c r="BI134" s="20">
        <f t="shared" si="311"/>
        <v>0</v>
      </c>
      <c r="BJ134" s="19"/>
      <c r="BK134" s="19"/>
      <c r="BL134" s="20">
        <f t="shared" si="312"/>
        <v>0</v>
      </c>
      <c r="BM134" s="19"/>
      <c r="BN134" s="19"/>
      <c r="BO134" s="20">
        <f t="shared" si="313"/>
        <v>0</v>
      </c>
      <c r="BP134" s="19"/>
      <c r="BQ134" s="19"/>
      <c r="BR134" s="20">
        <f t="shared" si="314"/>
        <v>0</v>
      </c>
      <c r="BS134" s="19"/>
      <c r="BT134" s="19"/>
      <c r="BU134" s="20">
        <f t="shared" si="315"/>
        <v>0</v>
      </c>
      <c r="BV134" s="19"/>
      <c r="BW134" s="19"/>
      <c r="BX134" s="20">
        <f t="shared" si="316"/>
        <v>0</v>
      </c>
      <c r="BY134" s="19"/>
      <c r="BZ134" s="19"/>
      <c r="CA134" s="20">
        <f t="shared" si="317"/>
        <v>0</v>
      </c>
      <c r="CB134" s="20">
        <f t="shared" si="424"/>
        <v>0</v>
      </c>
      <c r="CC134" s="20">
        <f t="shared" si="424"/>
        <v>0</v>
      </c>
      <c r="CD134" s="20">
        <f t="shared" si="319"/>
        <v>0</v>
      </c>
      <c r="CE134" s="19"/>
      <c r="CF134" s="19"/>
      <c r="CG134" s="20">
        <f t="shared" si="320"/>
        <v>0</v>
      </c>
      <c r="CH134" s="19"/>
      <c r="CI134" s="19"/>
      <c r="CJ134" s="20">
        <f t="shared" si="321"/>
        <v>0</v>
      </c>
      <c r="CK134" s="19"/>
      <c r="CL134" s="19"/>
      <c r="CM134" s="20">
        <f t="shared" si="322"/>
        <v>0</v>
      </c>
      <c r="CN134" s="20">
        <f t="shared" si="425"/>
        <v>0</v>
      </c>
      <c r="CO134" s="20">
        <f t="shared" si="425"/>
        <v>0</v>
      </c>
      <c r="CP134" s="20">
        <f t="shared" si="324"/>
        <v>0</v>
      </c>
      <c r="CQ134" s="19"/>
      <c r="CR134" s="19"/>
      <c r="CS134" s="20">
        <f t="shared" si="325"/>
        <v>0</v>
      </c>
      <c r="CT134" s="19"/>
      <c r="CU134" s="19"/>
      <c r="CV134" s="20">
        <f t="shared" si="326"/>
        <v>0</v>
      </c>
      <c r="CW134" s="19"/>
      <c r="CX134" s="19"/>
      <c r="CY134" s="20">
        <f t="shared" si="327"/>
        <v>0</v>
      </c>
      <c r="CZ134" s="20">
        <f t="shared" si="426"/>
        <v>0</v>
      </c>
      <c r="DA134" s="20">
        <f t="shared" si="426"/>
        <v>0</v>
      </c>
      <c r="DB134" s="20">
        <f t="shared" si="329"/>
        <v>0</v>
      </c>
      <c r="DC134" s="20">
        <f t="shared" si="427"/>
        <v>0</v>
      </c>
      <c r="DD134" s="20">
        <f t="shared" si="427"/>
        <v>0</v>
      </c>
      <c r="DE134" s="20">
        <f t="shared" si="331"/>
        <v>0</v>
      </c>
      <c r="DF134" s="19"/>
      <c r="DG134" s="19"/>
      <c r="DH134" s="20">
        <f t="shared" si="332"/>
        <v>0</v>
      </c>
      <c r="DI134" s="19"/>
      <c r="DJ134" s="19"/>
      <c r="DK134" s="20">
        <f t="shared" si="333"/>
        <v>0</v>
      </c>
      <c r="DL134" s="20">
        <f t="shared" si="428"/>
        <v>0</v>
      </c>
      <c r="DM134" s="20">
        <f t="shared" si="428"/>
        <v>0</v>
      </c>
      <c r="DN134" s="20">
        <f t="shared" si="335"/>
        <v>0</v>
      </c>
      <c r="DO134" s="19"/>
      <c r="DP134" s="19"/>
      <c r="DQ134" s="20">
        <f t="shared" si="336"/>
        <v>0</v>
      </c>
      <c r="DR134" s="19"/>
      <c r="DS134" s="19"/>
      <c r="DT134" s="20">
        <f t="shared" si="337"/>
        <v>0</v>
      </c>
      <c r="DU134" s="20">
        <f t="shared" si="429"/>
        <v>0</v>
      </c>
      <c r="DV134" s="20">
        <f t="shared" si="429"/>
        <v>0</v>
      </c>
      <c r="DW134" s="20">
        <f t="shared" si="339"/>
        <v>0</v>
      </c>
      <c r="DX134" s="20">
        <f t="shared" si="430"/>
        <v>0</v>
      </c>
      <c r="DY134" s="20">
        <f t="shared" si="430"/>
        <v>0</v>
      </c>
      <c r="DZ134" s="20">
        <f t="shared" si="341"/>
        <v>0</v>
      </c>
      <c r="EA134" s="19"/>
      <c r="EB134" s="19"/>
      <c r="EC134" s="20">
        <f t="shared" si="342"/>
        <v>0</v>
      </c>
      <c r="ED134" s="19"/>
      <c r="EE134" s="19"/>
      <c r="EF134" s="20">
        <f t="shared" si="343"/>
        <v>0</v>
      </c>
      <c r="EG134" s="19"/>
      <c r="EH134" s="19"/>
      <c r="EI134" s="20">
        <f t="shared" si="344"/>
        <v>0</v>
      </c>
      <c r="EJ134" s="19"/>
      <c r="EK134" s="19"/>
      <c r="EL134" s="20">
        <f t="shared" si="345"/>
        <v>0</v>
      </c>
      <c r="EM134" s="20">
        <f t="shared" si="431"/>
        <v>0</v>
      </c>
      <c r="EN134" s="20">
        <f t="shared" si="431"/>
        <v>0</v>
      </c>
      <c r="EO134" s="20">
        <f t="shared" si="347"/>
        <v>0</v>
      </c>
      <c r="EP134" s="19"/>
      <c r="EQ134" s="19"/>
      <c r="ER134" s="20">
        <f t="shared" si="348"/>
        <v>0</v>
      </c>
      <c r="ES134" s="19"/>
      <c r="ET134" s="19"/>
      <c r="EU134" s="20">
        <f t="shared" si="349"/>
        <v>0</v>
      </c>
      <c r="EV134" s="19"/>
      <c r="EW134" s="19"/>
      <c r="EX134" s="20">
        <f t="shared" si="350"/>
        <v>0</v>
      </c>
      <c r="EY134" s="19"/>
      <c r="EZ134" s="19"/>
      <c r="FA134" s="20">
        <f t="shared" si="351"/>
        <v>0</v>
      </c>
      <c r="FB134" s="20">
        <f t="shared" si="432"/>
        <v>0</v>
      </c>
      <c r="FC134" s="20">
        <f t="shared" si="432"/>
        <v>0</v>
      </c>
      <c r="FD134" s="20">
        <f t="shared" si="353"/>
        <v>0</v>
      </c>
      <c r="FE134" s="19"/>
      <c r="FF134" s="19"/>
      <c r="FG134" s="20">
        <f t="shared" si="354"/>
        <v>0</v>
      </c>
      <c r="FH134" s="19"/>
      <c r="FI134" s="19"/>
      <c r="FJ134" s="20">
        <f t="shared" si="355"/>
        <v>0</v>
      </c>
      <c r="FK134" s="19"/>
      <c r="FL134" s="19"/>
      <c r="FM134" s="20">
        <f t="shared" si="356"/>
        <v>0</v>
      </c>
      <c r="FN134" s="20">
        <f t="shared" si="433"/>
        <v>0</v>
      </c>
      <c r="FO134" s="20">
        <f t="shared" si="433"/>
        <v>0</v>
      </c>
      <c r="FP134" s="20">
        <f t="shared" si="358"/>
        <v>0</v>
      </c>
      <c r="FQ134" s="19"/>
      <c r="FR134" s="19"/>
      <c r="FS134" s="20">
        <f t="shared" si="359"/>
        <v>0</v>
      </c>
      <c r="FT134" s="19"/>
      <c r="FU134" s="19"/>
      <c r="FV134" s="20">
        <f t="shared" si="360"/>
        <v>0</v>
      </c>
      <c r="FW134" s="19"/>
      <c r="FX134" s="19"/>
      <c r="FY134" s="20">
        <f t="shared" si="361"/>
        <v>0</v>
      </c>
      <c r="FZ134" s="20">
        <f t="shared" si="434"/>
        <v>0</v>
      </c>
      <c r="GA134" s="20">
        <f t="shared" si="434"/>
        <v>0</v>
      </c>
      <c r="GB134" s="20">
        <f t="shared" si="363"/>
        <v>0</v>
      </c>
      <c r="GC134" s="19"/>
      <c r="GD134" s="19"/>
      <c r="GE134" s="20">
        <f t="shared" si="364"/>
        <v>0</v>
      </c>
      <c r="GF134" s="19"/>
      <c r="GG134" s="19"/>
      <c r="GH134" s="20">
        <f t="shared" si="365"/>
        <v>0</v>
      </c>
      <c r="GI134" s="19"/>
      <c r="GJ134" s="19"/>
      <c r="GK134" s="20">
        <f t="shared" si="366"/>
        <v>0</v>
      </c>
      <c r="GL134" s="19"/>
      <c r="GM134" s="19"/>
      <c r="GN134" s="20">
        <f t="shared" si="367"/>
        <v>0</v>
      </c>
      <c r="GO134" s="20">
        <f t="shared" si="435"/>
        <v>0</v>
      </c>
      <c r="GP134" s="20">
        <f t="shared" si="435"/>
        <v>0</v>
      </c>
      <c r="GQ134" s="20">
        <f t="shared" si="369"/>
        <v>0</v>
      </c>
      <c r="GR134" s="19"/>
      <c r="GS134" s="19"/>
      <c r="GT134" s="20">
        <f t="shared" si="370"/>
        <v>0</v>
      </c>
      <c r="GU134" s="19"/>
      <c r="GV134" s="19"/>
      <c r="GW134" s="20">
        <f t="shared" si="371"/>
        <v>0</v>
      </c>
      <c r="GX134" s="20">
        <f t="shared" si="436"/>
        <v>0</v>
      </c>
      <c r="GY134" s="20">
        <f t="shared" si="436"/>
        <v>0</v>
      </c>
      <c r="GZ134" s="20">
        <f t="shared" si="373"/>
        <v>0</v>
      </c>
      <c r="HA134" s="19"/>
      <c r="HB134" s="19"/>
      <c r="HC134" s="20">
        <f t="shared" si="374"/>
        <v>0</v>
      </c>
      <c r="HD134" s="19"/>
      <c r="HE134" s="19"/>
      <c r="HF134" s="20">
        <f t="shared" si="375"/>
        <v>0</v>
      </c>
      <c r="HG134" s="19"/>
      <c r="HH134" s="19"/>
      <c r="HI134" s="20">
        <f t="shared" si="376"/>
        <v>0</v>
      </c>
      <c r="HJ134" s="19"/>
      <c r="HK134" s="19"/>
      <c r="HL134" s="20">
        <f t="shared" si="377"/>
        <v>0</v>
      </c>
      <c r="HM134" s="20">
        <f t="shared" si="437"/>
        <v>0</v>
      </c>
      <c r="HN134" s="20">
        <f t="shared" si="437"/>
        <v>0</v>
      </c>
      <c r="HO134" s="20">
        <f t="shared" si="379"/>
        <v>0</v>
      </c>
      <c r="HP134" s="19"/>
      <c r="HQ134" s="19"/>
      <c r="HR134" s="20">
        <f t="shared" si="380"/>
        <v>0</v>
      </c>
      <c r="HS134" s="19"/>
      <c r="HT134" s="19"/>
      <c r="HU134" s="20">
        <f t="shared" si="381"/>
        <v>0</v>
      </c>
      <c r="HV134" s="19"/>
      <c r="HW134" s="19"/>
      <c r="HX134" s="20">
        <f t="shared" si="382"/>
        <v>0</v>
      </c>
      <c r="HY134" s="19"/>
      <c r="HZ134" s="19"/>
      <c r="IA134" s="20">
        <f t="shared" si="383"/>
        <v>0</v>
      </c>
      <c r="IB134" s="20">
        <f t="shared" si="438"/>
        <v>0</v>
      </c>
      <c r="IC134" s="20">
        <f t="shared" si="438"/>
        <v>0</v>
      </c>
      <c r="ID134" s="20">
        <f t="shared" si="385"/>
        <v>0</v>
      </c>
      <c r="IE134" s="20">
        <f t="shared" si="439"/>
        <v>0</v>
      </c>
      <c r="IF134" s="20">
        <f t="shared" si="439"/>
        <v>0</v>
      </c>
      <c r="IG134" s="20">
        <f t="shared" si="387"/>
        <v>0</v>
      </c>
      <c r="IH134" s="19"/>
      <c r="II134" s="19"/>
      <c r="IJ134" s="20">
        <f t="shared" si="388"/>
        <v>0</v>
      </c>
      <c r="IK134" s="19"/>
      <c r="IL134" s="19"/>
      <c r="IM134" s="20">
        <f t="shared" si="389"/>
        <v>0</v>
      </c>
      <c r="IN134" s="19"/>
      <c r="IO134" s="19"/>
      <c r="IP134" s="20">
        <f t="shared" si="390"/>
        <v>0</v>
      </c>
      <c r="IQ134" s="20">
        <f t="shared" si="440"/>
        <v>0</v>
      </c>
      <c r="IR134" s="20">
        <f t="shared" si="440"/>
        <v>0</v>
      </c>
      <c r="IS134" s="20">
        <f t="shared" si="392"/>
        <v>0</v>
      </c>
      <c r="IT134" s="20">
        <f t="shared" si="441"/>
        <v>0</v>
      </c>
      <c r="IU134" s="20">
        <f t="shared" si="441"/>
        <v>0</v>
      </c>
      <c r="IV134" s="20">
        <f t="shared" si="394"/>
        <v>0</v>
      </c>
      <c r="IW134" s="19"/>
      <c r="IX134" s="19"/>
      <c r="IY134" s="20">
        <f t="shared" si="395"/>
        <v>0</v>
      </c>
      <c r="IZ134" s="19"/>
      <c r="JA134" s="19"/>
      <c r="JB134" s="20">
        <f t="shared" si="396"/>
        <v>0</v>
      </c>
      <c r="JC134" s="19"/>
      <c r="JD134" s="19"/>
      <c r="JE134" s="20">
        <f t="shared" si="397"/>
        <v>0</v>
      </c>
      <c r="JF134" s="20">
        <f t="shared" si="442"/>
        <v>0</v>
      </c>
      <c r="JG134" s="20">
        <f t="shared" si="442"/>
        <v>0</v>
      </c>
      <c r="JH134" s="20">
        <f t="shared" si="399"/>
        <v>0</v>
      </c>
      <c r="JI134" s="19"/>
      <c r="JJ134" s="19"/>
      <c r="JK134" s="20">
        <f t="shared" si="400"/>
        <v>0</v>
      </c>
      <c r="JL134" s="19"/>
      <c r="JM134" s="19"/>
      <c r="JN134" s="20">
        <f t="shared" si="401"/>
        <v>0</v>
      </c>
      <c r="JO134" s="19"/>
      <c r="JP134" s="19"/>
      <c r="JQ134" s="20">
        <f t="shared" si="402"/>
        <v>0</v>
      </c>
      <c r="JR134" s="20">
        <f t="shared" si="443"/>
        <v>0</v>
      </c>
      <c r="JS134" s="20">
        <f t="shared" si="443"/>
        <v>0</v>
      </c>
      <c r="JT134" s="20">
        <f t="shared" si="404"/>
        <v>0</v>
      </c>
      <c r="JU134" s="19"/>
      <c r="JV134" s="19"/>
      <c r="JW134" s="20">
        <f t="shared" si="405"/>
        <v>0</v>
      </c>
      <c r="JX134" s="19"/>
      <c r="JY134" s="19"/>
      <c r="JZ134" s="20">
        <f t="shared" si="406"/>
        <v>0</v>
      </c>
      <c r="KA134" s="20">
        <f t="shared" si="444"/>
        <v>0</v>
      </c>
      <c r="KB134" s="20">
        <f t="shared" si="444"/>
        <v>0</v>
      </c>
      <c r="KC134" s="20">
        <f t="shared" si="408"/>
        <v>0</v>
      </c>
      <c r="KD134" s="20">
        <f>2335.13</f>
        <v>2335.13</v>
      </c>
      <c r="KE134" s="20">
        <f>2100</f>
        <v>2100</v>
      </c>
      <c r="KF134" s="20">
        <f t="shared" si="409"/>
        <v>235.13000000000011</v>
      </c>
      <c r="KG134" s="19"/>
      <c r="KH134" s="19"/>
      <c r="KI134" s="20">
        <f t="shared" si="410"/>
        <v>0</v>
      </c>
      <c r="KJ134" s="19"/>
      <c r="KK134" s="19"/>
      <c r="KL134" s="20">
        <f t="shared" si="411"/>
        <v>0</v>
      </c>
      <c r="KM134" s="19"/>
      <c r="KN134" s="19"/>
      <c r="KO134" s="20">
        <f t="shared" si="412"/>
        <v>0</v>
      </c>
      <c r="KP134" s="19"/>
      <c r="KQ134" s="19"/>
      <c r="KR134" s="20">
        <f t="shared" si="413"/>
        <v>0</v>
      </c>
      <c r="KS134" s="20">
        <f t="shared" si="445"/>
        <v>0</v>
      </c>
      <c r="KT134" s="20">
        <f t="shared" si="445"/>
        <v>0</v>
      </c>
      <c r="KU134" s="20">
        <f t="shared" si="415"/>
        <v>0</v>
      </c>
      <c r="KV134" s="20">
        <f t="shared" si="446"/>
        <v>2335.13</v>
      </c>
      <c r="KW134" s="20">
        <f t="shared" si="446"/>
        <v>2100</v>
      </c>
      <c r="KX134" s="20">
        <f t="shared" si="417"/>
        <v>235.13000000000011</v>
      </c>
      <c r="KY134" s="19"/>
      <c r="KZ134" s="19"/>
      <c r="LA134" s="20">
        <f t="shared" si="418"/>
        <v>0</v>
      </c>
      <c r="LB134" s="19"/>
      <c r="LC134" s="19"/>
      <c r="LD134" s="20">
        <f t="shared" si="419"/>
        <v>0</v>
      </c>
      <c r="LE134" s="20">
        <f t="shared" si="447"/>
        <v>2335.13</v>
      </c>
      <c r="LF134" s="20">
        <f t="shared" si="447"/>
        <v>2100</v>
      </c>
      <c r="LG134" s="20">
        <f t="shared" si="421"/>
        <v>235.13000000000011</v>
      </c>
    </row>
    <row r="135" spans="1:319" x14ac:dyDescent="0.3">
      <c r="A135" s="27" t="s">
        <v>242</v>
      </c>
      <c r="B135" s="19"/>
      <c r="C135" s="19"/>
      <c r="D135" s="20">
        <f t="shared" si="290"/>
        <v>0</v>
      </c>
      <c r="E135" s="19"/>
      <c r="F135" s="19"/>
      <c r="G135" s="20">
        <f t="shared" si="291"/>
        <v>0</v>
      </c>
      <c r="H135" s="19"/>
      <c r="I135" s="19"/>
      <c r="J135" s="20">
        <f t="shared" si="292"/>
        <v>0</v>
      </c>
      <c r="K135" s="19"/>
      <c r="L135" s="19"/>
      <c r="M135" s="20">
        <f t="shared" si="293"/>
        <v>0</v>
      </c>
      <c r="N135" s="19"/>
      <c r="O135" s="19"/>
      <c r="P135" s="20">
        <f t="shared" si="294"/>
        <v>0</v>
      </c>
      <c r="Q135" s="19"/>
      <c r="R135" s="19"/>
      <c r="S135" s="20">
        <f t="shared" si="295"/>
        <v>0</v>
      </c>
      <c r="T135" s="19"/>
      <c r="U135" s="19"/>
      <c r="V135" s="20">
        <f t="shared" si="296"/>
        <v>0</v>
      </c>
      <c r="W135" s="19"/>
      <c r="X135" s="19"/>
      <c r="Y135" s="20">
        <f t="shared" si="297"/>
        <v>0</v>
      </c>
      <c r="Z135" s="19"/>
      <c r="AA135" s="19"/>
      <c r="AB135" s="20">
        <f t="shared" si="298"/>
        <v>0</v>
      </c>
      <c r="AC135" s="19"/>
      <c r="AD135" s="19"/>
      <c r="AE135" s="20">
        <f t="shared" si="299"/>
        <v>0</v>
      </c>
      <c r="AF135" s="19"/>
      <c r="AG135" s="19"/>
      <c r="AH135" s="20">
        <f t="shared" si="300"/>
        <v>0</v>
      </c>
      <c r="AI135" s="19"/>
      <c r="AJ135" s="19"/>
      <c r="AK135" s="20">
        <f t="shared" si="301"/>
        <v>0</v>
      </c>
      <c r="AL135" s="20">
        <f t="shared" si="422"/>
        <v>0</v>
      </c>
      <c r="AM135" s="20">
        <f t="shared" si="422"/>
        <v>0</v>
      </c>
      <c r="AN135" s="20">
        <f t="shared" si="303"/>
        <v>0</v>
      </c>
      <c r="AO135" s="19"/>
      <c r="AP135" s="19"/>
      <c r="AQ135" s="20">
        <f t="shared" si="304"/>
        <v>0</v>
      </c>
      <c r="AR135" s="19"/>
      <c r="AS135" s="19"/>
      <c r="AT135" s="20">
        <f t="shared" si="305"/>
        <v>0</v>
      </c>
      <c r="AU135" s="19"/>
      <c r="AV135" s="19"/>
      <c r="AW135" s="20">
        <f t="shared" si="306"/>
        <v>0</v>
      </c>
      <c r="AX135" s="19"/>
      <c r="AY135" s="19"/>
      <c r="AZ135" s="20">
        <f t="shared" si="307"/>
        <v>0</v>
      </c>
      <c r="BA135" s="19"/>
      <c r="BB135" s="19"/>
      <c r="BC135" s="20">
        <f t="shared" si="308"/>
        <v>0</v>
      </c>
      <c r="BD135" s="19"/>
      <c r="BE135" s="19"/>
      <c r="BF135" s="20">
        <f t="shared" si="309"/>
        <v>0</v>
      </c>
      <c r="BG135" s="20">
        <f t="shared" si="423"/>
        <v>0</v>
      </c>
      <c r="BH135" s="20">
        <f t="shared" si="423"/>
        <v>0</v>
      </c>
      <c r="BI135" s="20">
        <f t="shared" si="311"/>
        <v>0</v>
      </c>
      <c r="BJ135" s="19"/>
      <c r="BK135" s="19"/>
      <c r="BL135" s="20">
        <f t="shared" si="312"/>
        <v>0</v>
      </c>
      <c r="BM135" s="19"/>
      <c r="BN135" s="19"/>
      <c r="BO135" s="20">
        <f t="shared" si="313"/>
        <v>0</v>
      </c>
      <c r="BP135" s="19"/>
      <c r="BQ135" s="19"/>
      <c r="BR135" s="20">
        <f t="shared" si="314"/>
        <v>0</v>
      </c>
      <c r="BS135" s="20">
        <f>8251</f>
        <v>8251</v>
      </c>
      <c r="BT135" s="20">
        <f>11575</f>
        <v>11575</v>
      </c>
      <c r="BU135" s="20">
        <f t="shared" si="315"/>
        <v>-3324</v>
      </c>
      <c r="BV135" s="20">
        <f>1520</f>
        <v>1520</v>
      </c>
      <c r="BW135" s="20">
        <f>3000</f>
        <v>3000</v>
      </c>
      <c r="BX135" s="20">
        <f t="shared" si="316"/>
        <v>-1480</v>
      </c>
      <c r="BY135" s="19"/>
      <c r="BZ135" s="19"/>
      <c r="CA135" s="20">
        <f t="shared" si="317"/>
        <v>0</v>
      </c>
      <c r="CB135" s="20">
        <f t="shared" si="424"/>
        <v>9771</v>
      </c>
      <c r="CC135" s="20">
        <f t="shared" si="424"/>
        <v>14575</v>
      </c>
      <c r="CD135" s="20">
        <f t="shared" si="319"/>
        <v>-4804</v>
      </c>
      <c r="CE135" s="19"/>
      <c r="CF135" s="19"/>
      <c r="CG135" s="20">
        <f t="shared" si="320"/>
        <v>0</v>
      </c>
      <c r="CH135" s="19"/>
      <c r="CI135" s="19"/>
      <c r="CJ135" s="20">
        <f t="shared" si="321"/>
        <v>0</v>
      </c>
      <c r="CK135" s="19"/>
      <c r="CL135" s="19"/>
      <c r="CM135" s="20">
        <f t="shared" si="322"/>
        <v>0</v>
      </c>
      <c r="CN135" s="20">
        <f t="shared" si="425"/>
        <v>0</v>
      </c>
      <c r="CO135" s="20">
        <f t="shared" si="425"/>
        <v>0</v>
      </c>
      <c r="CP135" s="20">
        <f t="shared" si="324"/>
        <v>0</v>
      </c>
      <c r="CQ135" s="19"/>
      <c r="CR135" s="19"/>
      <c r="CS135" s="20">
        <f t="shared" si="325"/>
        <v>0</v>
      </c>
      <c r="CT135" s="19"/>
      <c r="CU135" s="19"/>
      <c r="CV135" s="20">
        <f t="shared" si="326"/>
        <v>0</v>
      </c>
      <c r="CW135" s="19"/>
      <c r="CX135" s="19"/>
      <c r="CY135" s="20">
        <f t="shared" si="327"/>
        <v>0</v>
      </c>
      <c r="CZ135" s="20">
        <f t="shared" si="426"/>
        <v>0</v>
      </c>
      <c r="DA135" s="20">
        <f t="shared" si="426"/>
        <v>0</v>
      </c>
      <c r="DB135" s="20">
        <f t="shared" si="329"/>
        <v>0</v>
      </c>
      <c r="DC135" s="20">
        <f t="shared" si="427"/>
        <v>9771</v>
      </c>
      <c r="DD135" s="20">
        <f t="shared" si="427"/>
        <v>14575</v>
      </c>
      <c r="DE135" s="20">
        <f t="shared" si="331"/>
        <v>-4804</v>
      </c>
      <c r="DF135" s="19"/>
      <c r="DG135" s="19"/>
      <c r="DH135" s="20">
        <f t="shared" si="332"/>
        <v>0</v>
      </c>
      <c r="DI135" s="19"/>
      <c r="DJ135" s="19"/>
      <c r="DK135" s="20">
        <f t="shared" si="333"/>
        <v>0</v>
      </c>
      <c r="DL135" s="20">
        <f t="shared" si="428"/>
        <v>0</v>
      </c>
      <c r="DM135" s="20">
        <f t="shared" si="428"/>
        <v>0</v>
      </c>
      <c r="DN135" s="20">
        <f t="shared" si="335"/>
        <v>0</v>
      </c>
      <c r="DO135" s="19"/>
      <c r="DP135" s="19"/>
      <c r="DQ135" s="20">
        <f t="shared" si="336"/>
        <v>0</v>
      </c>
      <c r="DR135" s="19"/>
      <c r="DS135" s="19"/>
      <c r="DT135" s="20">
        <f t="shared" si="337"/>
        <v>0</v>
      </c>
      <c r="DU135" s="20">
        <f t="shared" si="429"/>
        <v>0</v>
      </c>
      <c r="DV135" s="20">
        <f t="shared" si="429"/>
        <v>0</v>
      </c>
      <c r="DW135" s="20">
        <f t="shared" si="339"/>
        <v>0</v>
      </c>
      <c r="DX135" s="20">
        <f t="shared" si="430"/>
        <v>9771</v>
      </c>
      <c r="DY135" s="20">
        <f t="shared" si="430"/>
        <v>14575</v>
      </c>
      <c r="DZ135" s="20">
        <f t="shared" si="341"/>
        <v>-4804</v>
      </c>
      <c r="EA135" s="19"/>
      <c r="EB135" s="19"/>
      <c r="EC135" s="20">
        <f t="shared" si="342"/>
        <v>0</v>
      </c>
      <c r="ED135" s="19"/>
      <c r="EE135" s="19"/>
      <c r="EF135" s="20">
        <f t="shared" si="343"/>
        <v>0</v>
      </c>
      <c r="EG135" s="19"/>
      <c r="EH135" s="19"/>
      <c r="EI135" s="20">
        <f t="shared" si="344"/>
        <v>0</v>
      </c>
      <c r="EJ135" s="19"/>
      <c r="EK135" s="19"/>
      <c r="EL135" s="20">
        <f t="shared" si="345"/>
        <v>0</v>
      </c>
      <c r="EM135" s="20">
        <f t="shared" si="431"/>
        <v>0</v>
      </c>
      <c r="EN135" s="20">
        <f t="shared" si="431"/>
        <v>0</v>
      </c>
      <c r="EO135" s="20">
        <f t="shared" si="347"/>
        <v>0</v>
      </c>
      <c r="EP135" s="19"/>
      <c r="EQ135" s="19"/>
      <c r="ER135" s="20">
        <f t="shared" si="348"/>
        <v>0</v>
      </c>
      <c r="ES135" s="19"/>
      <c r="ET135" s="19"/>
      <c r="EU135" s="20">
        <f t="shared" si="349"/>
        <v>0</v>
      </c>
      <c r="EV135" s="19"/>
      <c r="EW135" s="19"/>
      <c r="EX135" s="20">
        <f t="shared" si="350"/>
        <v>0</v>
      </c>
      <c r="EY135" s="19"/>
      <c r="EZ135" s="19"/>
      <c r="FA135" s="20">
        <f t="shared" si="351"/>
        <v>0</v>
      </c>
      <c r="FB135" s="20">
        <f t="shared" si="432"/>
        <v>0</v>
      </c>
      <c r="FC135" s="20">
        <f t="shared" si="432"/>
        <v>0</v>
      </c>
      <c r="FD135" s="20">
        <f t="shared" si="353"/>
        <v>0</v>
      </c>
      <c r="FE135" s="19"/>
      <c r="FF135" s="19"/>
      <c r="FG135" s="20">
        <f t="shared" si="354"/>
        <v>0</v>
      </c>
      <c r="FH135" s="19"/>
      <c r="FI135" s="19"/>
      <c r="FJ135" s="20">
        <f t="shared" si="355"/>
        <v>0</v>
      </c>
      <c r="FK135" s="19"/>
      <c r="FL135" s="19"/>
      <c r="FM135" s="20">
        <f t="shared" si="356"/>
        <v>0</v>
      </c>
      <c r="FN135" s="20">
        <f t="shared" si="433"/>
        <v>0</v>
      </c>
      <c r="FO135" s="20">
        <f t="shared" si="433"/>
        <v>0</v>
      </c>
      <c r="FP135" s="20">
        <f t="shared" si="358"/>
        <v>0</v>
      </c>
      <c r="FQ135" s="19"/>
      <c r="FR135" s="19"/>
      <c r="FS135" s="20">
        <f t="shared" si="359"/>
        <v>0</v>
      </c>
      <c r="FT135" s="19"/>
      <c r="FU135" s="19"/>
      <c r="FV135" s="20">
        <f t="shared" si="360"/>
        <v>0</v>
      </c>
      <c r="FW135" s="19"/>
      <c r="FX135" s="19"/>
      <c r="FY135" s="20">
        <f t="shared" si="361"/>
        <v>0</v>
      </c>
      <c r="FZ135" s="20">
        <f t="shared" si="434"/>
        <v>0</v>
      </c>
      <c r="GA135" s="20">
        <f t="shared" si="434"/>
        <v>0</v>
      </c>
      <c r="GB135" s="20">
        <f t="shared" si="363"/>
        <v>0</v>
      </c>
      <c r="GC135" s="19"/>
      <c r="GD135" s="19"/>
      <c r="GE135" s="20">
        <f t="shared" si="364"/>
        <v>0</v>
      </c>
      <c r="GF135" s="19"/>
      <c r="GG135" s="19"/>
      <c r="GH135" s="20">
        <f t="shared" si="365"/>
        <v>0</v>
      </c>
      <c r="GI135" s="19"/>
      <c r="GJ135" s="19"/>
      <c r="GK135" s="20">
        <f t="shared" si="366"/>
        <v>0</v>
      </c>
      <c r="GL135" s="19"/>
      <c r="GM135" s="19"/>
      <c r="GN135" s="20">
        <f t="shared" si="367"/>
        <v>0</v>
      </c>
      <c r="GO135" s="20">
        <f t="shared" si="435"/>
        <v>0</v>
      </c>
      <c r="GP135" s="20">
        <f t="shared" si="435"/>
        <v>0</v>
      </c>
      <c r="GQ135" s="20">
        <f t="shared" si="369"/>
        <v>0</v>
      </c>
      <c r="GR135" s="19"/>
      <c r="GS135" s="19"/>
      <c r="GT135" s="20">
        <f t="shared" si="370"/>
        <v>0</v>
      </c>
      <c r="GU135" s="19"/>
      <c r="GV135" s="19"/>
      <c r="GW135" s="20">
        <f t="shared" si="371"/>
        <v>0</v>
      </c>
      <c r="GX135" s="20">
        <f t="shared" si="436"/>
        <v>0</v>
      </c>
      <c r="GY135" s="20">
        <f t="shared" si="436"/>
        <v>0</v>
      </c>
      <c r="GZ135" s="20">
        <f t="shared" si="373"/>
        <v>0</v>
      </c>
      <c r="HA135" s="19"/>
      <c r="HB135" s="19"/>
      <c r="HC135" s="20">
        <f t="shared" si="374"/>
        <v>0</v>
      </c>
      <c r="HD135" s="19"/>
      <c r="HE135" s="19"/>
      <c r="HF135" s="20">
        <f t="shared" si="375"/>
        <v>0</v>
      </c>
      <c r="HG135" s="19"/>
      <c r="HH135" s="19"/>
      <c r="HI135" s="20">
        <f t="shared" si="376"/>
        <v>0</v>
      </c>
      <c r="HJ135" s="19"/>
      <c r="HK135" s="19"/>
      <c r="HL135" s="20">
        <f t="shared" si="377"/>
        <v>0</v>
      </c>
      <c r="HM135" s="20">
        <f t="shared" si="437"/>
        <v>0</v>
      </c>
      <c r="HN135" s="20">
        <f t="shared" si="437"/>
        <v>0</v>
      </c>
      <c r="HO135" s="20">
        <f t="shared" si="379"/>
        <v>0</v>
      </c>
      <c r="HP135" s="19"/>
      <c r="HQ135" s="19"/>
      <c r="HR135" s="20">
        <f t="shared" si="380"/>
        <v>0</v>
      </c>
      <c r="HS135" s="19"/>
      <c r="HT135" s="19"/>
      <c r="HU135" s="20">
        <f t="shared" si="381"/>
        <v>0</v>
      </c>
      <c r="HV135" s="19"/>
      <c r="HW135" s="19"/>
      <c r="HX135" s="20">
        <f t="shared" si="382"/>
        <v>0</v>
      </c>
      <c r="HY135" s="19"/>
      <c r="HZ135" s="19"/>
      <c r="IA135" s="20">
        <f t="shared" si="383"/>
        <v>0</v>
      </c>
      <c r="IB135" s="20">
        <f t="shared" si="438"/>
        <v>0</v>
      </c>
      <c r="IC135" s="20">
        <f t="shared" si="438"/>
        <v>0</v>
      </c>
      <c r="ID135" s="20">
        <f t="shared" si="385"/>
        <v>0</v>
      </c>
      <c r="IE135" s="20">
        <f t="shared" si="439"/>
        <v>0</v>
      </c>
      <c r="IF135" s="20">
        <f t="shared" si="439"/>
        <v>0</v>
      </c>
      <c r="IG135" s="20">
        <f t="shared" si="387"/>
        <v>0</v>
      </c>
      <c r="IH135" s="19"/>
      <c r="II135" s="19"/>
      <c r="IJ135" s="20">
        <f t="shared" si="388"/>
        <v>0</v>
      </c>
      <c r="IK135" s="19"/>
      <c r="IL135" s="19"/>
      <c r="IM135" s="20">
        <f t="shared" si="389"/>
        <v>0</v>
      </c>
      <c r="IN135" s="19"/>
      <c r="IO135" s="19"/>
      <c r="IP135" s="20">
        <f t="shared" si="390"/>
        <v>0</v>
      </c>
      <c r="IQ135" s="20">
        <f t="shared" si="440"/>
        <v>0</v>
      </c>
      <c r="IR135" s="20">
        <f t="shared" si="440"/>
        <v>0</v>
      </c>
      <c r="IS135" s="20">
        <f t="shared" si="392"/>
        <v>0</v>
      </c>
      <c r="IT135" s="20">
        <f t="shared" si="441"/>
        <v>0</v>
      </c>
      <c r="IU135" s="20">
        <f t="shared" si="441"/>
        <v>0</v>
      </c>
      <c r="IV135" s="20">
        <f t="shared" si="394"/>
        <v>0</v>
      </c>
      <c r="IW135" s="19"/>
      <c r="IX135" s="19"/>
      <c r="IY135" s="20">
        <f t="shared" si="395"/>
        <v>0</v>
      </c>
      <c r="IZ135" s="19"/>
      <c r="JA135" s="19"/>
      <c r="JB135" s="20">
        <f t="shared" si="396"/>
        <v>0</v>
      </c>
      <c r="JC135" s="19"/>
      <c r="JD135" s="19"/>
      <c r="JE135" s="20">
        <f t="shared" si="397"/>
        <v>0</v>
      </c>
      <c r="JF135" s="20">
        <f t="shared" si="442"/>
        <v>0</v>
      </c>
      <c r="JG135" s="20">
        <f t="shared" si="442"/>
        <v>0</v>
      </c>
      <c r="JH135" s="20">
        <f t="shared" si="399"/>
        <v>0</v>
      </c>
      <c r="JI135" s="19"/>
      <c r="JJ135" s="19"/>
      <c r="JK135" s="20">
        <f t="shared" si="400"/>
        <v>0</v>
      </c>
      <c r="JL135" s="20">
        <f>1480</f>
        <v>1480</v>
      </c>
      <c r="JM135" s="20">
        <f>1644</f>
        <v>1644</v>
      </c>
      <c r="JN135" s="20">
        <f t="shared" si="401"/>
        <v>-164</v>
      </c>
      <c r="JO135" s="19"/>
      <c r="JP135" s="19"/>
      <c r="JQ135" s="20">
        <f t="shared" si="402"/>
        <v>0</v>
      </c>
      <c r="JR135" s="20">
        <f t="shared" si="443"/>
        <v>1480</v>
      </c>
      <c r="JS135" s="20">
        <f t="shared" si="443"/>
        <v>1644</v>
      </c>
      <c r="JT135" s="20">
        <f t="shared" si="404"/>
        <v>-164</v>
      </c>
      <c r="JU135" s="19"/>
      <c r="JV135" s="19"/>
      <c r="JW135" s="20">
        <f t="shared" si="405"/>
        <v>0</v>
      </c>
      <c r="JX135" s="19"/>
      <c r="JY135" s="19"/>
      <c r="JZ135" s="20">
        <f t="shared" si="406"/>
        <v>0</v>
      </c>
      <c r="KA135" s="20">
        <f t="shared" si="444"/>
        <v>0</v>
      </c>
      <c r="KB135" s="20">
        <f t="shared" si="444"/>
        <v>0</v>
      </c>
      <c r="KC135" s="20">
        <f t="shared" si="408"/>
        <v>0</v>
      </c>
      <c r="KD135" s="19"/>
      <c r="KE135" s="19"/>
      <c r="KF135" s="20">
        <f t="shared" si="409"/>
        <v>0</v>
      </c>
      <c r="KG135" s="19"/>
      <c r="KH135" s="19"/>
      <c r="KI135" s="20">
        <f t="shared" si="410"/>
        <v>0</v>
      </c>
      <c r="KJ135" s="19"/>
      <c r="KK135" s="19"/>
      <c r="KL135" s="20">
        <f t="shared" si="411"/>
        <v>0</v>
      </c>
      <c r="KM135" s="19"/>
      <c r="KN135" s="19"/>
      <c r="KO135" s="20">
        <f t="shared" si="412"/>
        <v>0</v>
      </c>
      <c r="KP135" s="19"/>
      <c r="KQ135" s="19"/>
      <c r="KR135" s="20">
        <f t="shared" si="413"/>
        <v>0</v>
      </c>
      <c r="KS135" s="20">
        <f t="shared" si="445"/>
        <v>0</v>
      </c>
      <c r="KT135" s="20">
        <f t="shared" si="445"/>
        <v>0</v>
      </c>
      <c r="KU135" s="20">
        <f t="shared" si="415"/>
        <v>0</v>
      </c>
      <c r="KV135" s="20">
        <f t="shared" si="446"/>
        <v>0</v>
      </c>
      <c r="KW135" s="20">
        <f t="shared" si="446"/>
        <v>0</v>
      </c>
      <c r="KX135" s="20">
        <f t="shared" si="417"/>
        <v>0</v>
      </c>
      <c r="KY135" s="19"/>
      <c r="KZ135" s="19"/>
      <c r="LA135" s="20">
        <f t="shared" si="418"/>
        <v>0</v>
      </c>
      <c r="LB135" s="19"/>
      <c r="LC135" s="19"/>
      <c r="LD135" s="20">
        <f t="shared" si="419"/>
        <v>0</v>
      </c>
      <c r="LE135" s="20">
        <f t="shared" si="447"/>
        <v>11251</v>
      </c>
      <c r="LF135" s="20">
        <f t="shared" si="447"/>
        <v>16219</v>
      </c>
      <c r="LG135" s="20">
        <f t="shared" si="421"/>
        <v>-4968</v>
      </c>
    </row>
    <row r="136" spans="1:319" x14ac:dyDescent="0.3">
      <c r="A136" s="27" t="s">
        <v>243</v>
      </c>
      <c r="B136" s="19"/>
      <c r="C136" s="19"/>
      <c r="D136" s="20">
        <f t="shared" si="290"/>
        <v>0</v>
      </c>
      <c r="E136" s="19"/>
      <c r="F136" s="19"/>
      <c r="G136" s="20">
        <f t="shared" si="291"/>
        <v>0</v>
      </c>
      <c r="H136" s="19"/>
      <c r="I136" s="19"/>
      <c r="J136" s="20">
        <f t="shared" si="292"/>
        <v>0</v>
      </c>
      <c r="K136" s="19"/>
      <c r="L136" s="19"/>
      <c r="M136" s="20">
        <f t="shared" si="293"/>
        <v>0</v>
      </c>
      <c r="N136" s="19"/>
      <c r="O136" s="19"/>
      <c r="P136" s="20">
        <f t="shared" si="294"/>
        <v>0</v>
      </c>
      <c r="Q136" s="19"/>
      <c r="R136" s="19"/>
      <c r="S136" s="20">
        <f t="shared" si="295"/>
        <v>0</v>
      </c>
      <c r="T136" s="19"/>
      <c r="U136" s="19"/>
      <c r="V136" s="20">
        <f t="shared" si="296"/>
        <v>0</v>
      </c>
      <c r="W136" s="19"/>
      <c r="X136" s="19"/>
      <c r="Y136" s="20">
        <f t="shared" si="297"/>
        <v>0</v>
      </c>
      <c r="Z136" s="19"/>
      <c r="AA136" s="19"/>
      <c r="AB136" s="20">
        <f t="shared" si="298"/>
        <v>0</v>
      </c>
      <c r="AC136" s="19"/>
      <c r="AD136" s="19"/>
      <c r="AE136" s="20">
        <f t="shared" si="299"/>
        <v>0</v>
      </c>
      <c r="AF136" s="19"/>
      <c r="AG136" s="19"/>
      <c r="AH136" s="20">
        <f t="shared" si="300"/>
        <v>0</v>
      </c>
      <c r="AI136" s="19"/>
      <c r="AJ136" s="19"/>
      <c r="AK136" s="20">
        <f t="shared" si="301"/>
        <v>0</v>
      </c>
      <c r="AL136" s="20">
        <f t="shared" si="422"/>
        <v>0</v>
      </c>
      <c r="AM136" s="20">
        <f t="shared" si="422"/>
        <v>0</v>
      </c>
      <c r="AN136" s="20">
        <f t="shared" si="303"/>
        <v>0</v>
      </c>
      <c r="AO136" s="19"/>
      <c r="AP136" s="19"/>
      <c r="AQ136" s="20">
        <f t="shared" si="304"/>
        <v>0</v>
      </c>
      <c r="AR136" s="19"/>
      <c r="AS136" s="19"/>
      <c r="AT136" s="20">
        <f t="shared" si="305"/>
        <v>0</v>
      </c>
      <c r="AU136" s="19"/>
      <c r="AV136" s="19"/>
      <c r="AW136" s="20">
        <f t="shared" si="306"/>
        <v>0</v>
      </c>
      <c r="AX136" s="19"/>
      <c r="AY136" s="19"/>
      <c r="AZ136" s="20">
        <f t="shared" si="307"/>
        <v>0</v>
      </c>
      <c r="BA136" s="19"/>
      <c r="BB136" s="19"/>
      <c r="BC136" s="20">
        <f t="shared" si="308"/>
        <v>0</v>
      </c>
      <c r="BD136" s="19"/>
      <c r="BE136" s="19"/>
      <c r="BF136" s="20">
        <f t="shared" si="309"/>
        <v>0</v>
      </c>
      <c r="BG136" s="20">
        <f t="shared" si="423"/>
        <v>0</v>
      </c>
      <c r="BH136" s="20">
        <f t="shared" si="423"/>
        <v>0</v>
      </c>
      <c r="BI136" s="20">
        <f t="shared" si="311"/>
        <v>0</v>
      </c>
      <c r="BJ136" s="19"/>
      <c r="BK136" s="19"/>
      <c r="BL136" s="20">
        <f t="shared" si="312"/>
        <v>0</v>
      </c>
      <c r="BM136" s="19"/>
      <c r="BN136" s="19"/>
      <c r="BO136" s="20">
        <f t="shared" si="313"/>
        <v>0</v>
      </c>
      <c r="BP136" s="19"/>
      <c r="BQ136" s="19"/>
      <c r="BR136" s="20">
        <f t="shared" si="314"/>
        <v>0</v>
      </c>
      <c r="BS136" s="19"/>
      <c r="BT136" s="19"/>
      <c r="BU136" s="20">
        <f t="shared" si="315"/>
        <v>0</v>
      </c>
      <c r="BV136" s="19"/>
      <c r="BW136" s="19"/>
      <c r="BX136" s="20">
        <f t="shared" si="316"/>
        <v>0</v>
      </c>
      <c r="BY136" s="19"/>
      <c r="BZ136" s="19"/>
      <c r="CA136" s="20">
        <f t="shared" si="317"/>
        <v>0</v>
      </c>
      <c r="CB136" s="20">
        <f t="shared" si="424"/>
        <v>0</v>
      </c>
      <c r="CC136" s="20">
        <f t="shared" si="424"/>
        <v>0</v>
      </c>
      <c r="CD136" s="20">
        <f t="shared" si="319"/>
        <v>0</v>
      </c>
      <c r="CE136" s="19"/>
      <c r="CF136" s="19"/>
      <c r="CG136" s="20">
        <f t="shared" si="320"/>
        <v>0</v>
      </c>
      <c r="CH136" s="19"/>
      <c r="CI136" s="19"/>
      <c r="CJ136" s="20">
        <f t="shared" si="321"/>
        <v>0</v>
      </c>
      <c r="CK136" s="19"/>
      <c r="CL136" s="19"/>
      <c r="CM136" s="20">
        <f t="shared" si="322"/>
        <v>0</v>
      </c>
      <c r="CN136" s="20">
        <f t="shared" si="425"/>
        <v>0</v>
      </c>
      <c r="CO136" s="20">
        <f t="shared" si="425"/>
        <v>0</v>
      </c>
      <c r="CP136" s="20">
        <f t="shared" si="324"/>
        <v>0</v>
      </c>
      <c r="CQ136" s="19"/>
      <c r="CR136" s="19"/>
      <c r="CS136" s="20">
        <f t="shared" si="325"/>
        <v>0</v>
      </c>
      <c r="CT136" s="19"/>
      <c r="CU136" s="19"/>
      <c r="CV136" s="20">
        <f t="shared" si="326"/>
        <v>0</v>
      </c>
      <c r="CW136" s="19"/>
      <c r="CX136" s="19"/>
      <c r="CY136" s="20">
        <f t="shared" si="327"/>
        <v>0</v>
      </c>
      <c r="CZ136" s="20">
        <f t="shared" si="426"/>
        <v>0</v>
      </c>
      <c r="DA136" s="20">
        <f t="shared" si="426"/>
        <v>0</v>
      </c>
      <c r="DB136" s="20">
        <f t="shared" si="329"/>
        <v>0</v>
      </c>
      <c r="DC136" s="20">
        <f t="shared" si="427"/>
        <v>0</v>
      </c>
      <c r="DD136" s="20">
        <f t="shared" si="427"/>
        <v>0</v>
      </c>
      <c r="DE136" s="20">
        <f t="shared" si="331"/>
        <v>0</v>
      </c>
      <c r="DF136" s="19"/>
      <c r="DG136" s="19"/>
      <c r="DH136" s="20">
        <f t="shared" si="332"/>
        <v>0</v>
      </c>
      <c r="DI136" s="19"/>
      <c r="DJ136" s="19"/>
      <c r="DK136" s="20">
        <f t="shared" si="333"/>
        <v>0</v>
      </c>
      <c r="DL136" s="20">
        <f t="shared" si="428"/>
        <v>0</v>
      </c>
      <c r="DM136" s="20">
        <f t="shared" si="428"/>
        <v>0</v>
      </c>
      <c r="DN136" s="20">
        <f t="shared" si="335"/>
        <v>0</v>
      </c>
      <c r="DO136" s="19"/>
      <c r="DP136" s="19"/>
      <c r="DQ136" s="20">
        <f t="shared" si="336"/>
        <v>0</v>
      </c>
      <c r="DR136" s="19"/>
      <c r="DS136" s="19"/>
      <c r="DT136" s="20">
        <f t="shared" si="337"/>
        <v>0</v>
      </c>
      <c r="DU136" s="20">
        <f t="shared" si="429"/>
        <v>0</v>
      </c>
      <c r="DV136" s="20">
        <f t="shared" si="429"/>
        <v>0</v>
      </c>
      <c r="DW136" s="20">
        <f t="shared" si="339"/>
        <v>0</v>
      </c>
      <c r="DX136" s="20">
        <f t="shared" si="430"/>
        <v>0</v>
      </c>
      <c r="DY136" s="20">
        <f t="shared" si="430"/>
        <v>0</v>
      </c>
      <c r="DZ136" s="20">
        <f t="shared" si="341"/>
        <v>0</v>
      </c>
      <c r="EA136" s="19"/>
      <c r="EB136" s="19"/>
      <c r="EC136" s="20">
        <f t="shared" si="342"/>
        <v>0</v>
      </c>
      <c r="ED136" s="19"/>
      <c r="EE136" s="19"/>
      <c r="EF136" s="20">
        <f t="shared" si="343"/>
        <v>0</v>
      </c>
      <c r="EG136" s="19"/>
      <c r="EH136" s="19"/>
      <c r="EI136" s="20">
        <f t="shared" si="344"/>
        <v>0</v>
      </c>
      <c r="EJ136" s="19"/>
      <c r="EK136" s="19"/>
      <c r="EL136" s="20">
        <f t="shared" si="345"/>
        <v>0</v>
      </c>
      <c r="EM136" s="20">
        <f t="shared" si="431"/>
        <v>0</v>
      </c>
      <c r="EN136" s="20">
        <f t="shared" si="431"/>
        <v>0</v>
      </c>
      <c r="EO136" s="20">
        <f t="shared" si="347"/>
        <v>0</v>
      </c>
      <c r="EP136" s="19"/>
      <c r="EQ136" s="19"/>
      <c r="ER136" s="20">
        <f t="shared" si="348"/>
        <v>0</v>
      </c>
      <c r="ES136" s="19"/>
      <c r="ET136" s="19"/>
      <c r="EU136" s="20">
        <f t="shared" si="349"/>
        <v>0</v>
      </c>
      <c r="EV136" s="19"/>
      <c r="EW136" s="19"/>
      <c r="EX136" s="20">
        <f t="shared" si="350"/>
        <v>0</v>
      </c>
      <c r="EY136" s="19"/>
      <c r="EZ136" s="19"/>
      <c r="FA136" s="20">
        <f t="shared" si="351"/>
        <v>0</v>
      </c>
      <c r="FB136" s="20">
        <f t="shared" si="432"/>
        <v>0</v>
      </c>
      <c r="FC136" s="20">
        <f t="shared" si="432"/>
        <v>0</v>
      </c>
      <c r="FD136" s="20">
        <f t="shared" si="353"/>
        <v>0</v>
      </c>
      <c r="FE136" s="19"/>
      <c r="FF136" s="19"/>
      <c r="FG136" s="20">
        <f t="shared" si="354"/>
        <v>0</v>
      </c>
      <c r="FH136" s="19"/>
      <c r="FI136" s="19"/>
      <c r="FJ136" s="20">
        <f t="shared" si="355"/>
        <v>0</v>
      </c>
      <c r="FK136" s="19"/>
      <c r="FL136" s="19"/>
      <c r="FM136" s="20">
        <f t="shared" si="356"/>
        <v>0</v>
      </c>
      <c r="FN136" s="20">
        <f t="shared" si="433"/>
        <v>0</v>
      </c>
      <c r="FO136" s="20">
        <f t="shared" si="433"/>
        <v>0</v>
      </c>
      <c r="FP136" s="20">
        <f t="shared" si="358"/>
        <v>0</v>
      </c>
      <c r="FQ136" s="19"/>
      <c r="FR136" s="19"/>
      <c r="FS136" s="20">
        <f t="shared" si="359"/>
        <v>0</v>
      </c>
      <c r="FT136" s="19"/>
      <c r="FU136" s="19"/>
      <c r="FV136" s="20">
        <f t="shared" si="360"/>
        <v>0</v>
      </c>
      <c r="FW136" s="19"/>
      <c r="FX136" s="19"/>
      <c r="FY136" s="20">
        <f t="shared" si="361"/>
        <v>0</v>
      </c>
      <c r="FZ136" s="20">
        <f t="shared" si="434"/>
        <v>0</v>
      </c>
      <c r="GA136" s="20">
        <f t="shared" si="434"/>
        <v>0</v>
      </c>
      <c r="GB136" s="20">
        <f t="shared" si="363"/>
        <v>0</v>
      </c>
      <c r="GC136" s="19"/>
      <c r="GD136" s="19"/>
      <c r="GE136" s="20">
        <f t="shared" si="364"/>
        <v>0</v>
      </c>
      <c r="GF136" s="19"/>
      <c r="GG136" s="19"/>
      <c r="GH136" s="20">
        <f t="shared" si="365"/>
        <v>0</v>
      </c>
      <c r="GI136" s="19"/>
      <c r="GJ136" s="19"/>
      <c r="GK136" s="20">
        <f t="shared" si="366"/>
        <v>0</v>
      </c>
      <c r="GL136" s="19"/>
      <c r="GM136" s="19"/>
      <c r="GN136" s="20">
        <f t="shared" si="367"/>
        <v>0</v>
      </c>
      <c r="GO136" s="20">
        <f t="shared" si="435"/>
        <v>0</v>
      </c>
      <c r="GP136" s="20">
        <f t="shared" si="435"/>
        <v>0</v>
      </c>
      <c r="GQ136" s="20">
        <f t="shared" si="369"/>
        <v>0</v>
      </c>
      <c r="GR136" s="19"/>
      <c r="GS136" s="19"/>
      <c r="GT136" s="20">
        <f t="shared" si="370"/>
        <v>0</v>
      </c>
      <c r="GU136" s="19"/>
      <c r="GV136" s="19"/>
      <c r="GW136" s="20">
        <f t="shared" si="371"/>
        <v>0</v>
      </c>
      <c r="GX136" s="20">
        <f t="shared" si="436"/>
        <v>0</v>
      </c>
      <c r="GY136" s="20">
        <f t="shared" si="436"/>
        <v>0</v>
      </c>
      <c r="GZ136" s="20">
        <f t="shared" si="373"/>
        <v>0</v>
      </c>
      <c r="HA136" s="19"/>
      <c r="HB136" s="19"/>
      <c r="HC136" s="20">
        <f t="shared" si="374"/>
        <v>0</v>
      </c>
      <c r="HD136" s="19"/>
      <c r="HE136" s="19"/>
      <c r="HF136" s="20">
        <f t="shared" si="375"/>
        <v>0</v>
      </c>
      <c r="HG136" s="19"/>
      <c r="HH136" s="19"/>
      <c r="HI136" s="20">
        <f t="shared" si="376"/>
        <v>0</v>
      </c>
      <c r="HJ136" s="19"/>
      <c r="HK136" s="19"/>
      <c r="HL136" s="20">
        <f t="shared" si="377"/>
        <v>0</v>
      </c>
      <c r="HM136" s="20">
        <f t="shared" si="437"/>
        <v>0</v>
      </c>
      <c r="HN136" s="20">
        <f t="shared" si="437"/>
        <v>0</v>
      </c>
      <c r="HO136" s="20">
        <f t="shared" si="379"/>
        <v>0</v>
      </c>
      <c r="HP136" s="19"/>
      <c r="HQ136" s="19"/>
      <c r="HR136" s="20">
        <f t="shared" si="380"/>
        <v>0</v>
      </c>
      <c r="HS136" s="19"/>
      <c r="HT136" s="19"/>
      <c r="HU136" s="20">
        <f t="shared" si="381"/>
        <v>0</v>
      </c>
      <c r="HV136" s="19"/>
      <c r="HW136" s="19"/>
      <c r="HX136" s="20">
        <f t="shared" si="382"/>
        <v>0</v>
      </c>
      <c r="HY136" s="19"/>
      <c r="HZ136" s="19"/>
      <c r="IA136" s="20">
        <f t="shared" si="383"/>
        <v>0</v>
      </c>
      <c r="IB136" s="20">
        <f t="shared" si="438"/>
        <v>0</v>
      </c>
      <c r="IC136" s="20">
        <f t="shared" si="438"/>
        <v>0</v>
      </c>
      <c r="ID136" s="20">
        <f t="shared" si="385"/>
        <v>0</v>
      </c>
      <c r="IE136" s="20">
        <f t="shared" si="439"/>
        <v>0</v>
      </c>
      <c r="IF136" s="20">
        <f t="shared" si="439"/>
        <v>0</v>
      </c>
      <c r="IG136" s="20">
        <f t="shared" si="387"/>
        <v>0</v>
      </c>
      <c r="IH136" s="19"/>
      <c r="II136" s="19"/>
      <c r="IJ136" s="20">
        <f t="shared" si="388"/>
        <v>0</v>
      </c>
      <c r="IK136" s="19"/>
      <c r="IL136" s="19"/>
      <c r="IM136" s="20">
        <f t="shared" si="389"/>
        <v>0</v>
      </c>
      <c r="IN136" s="19"/>
      <c r="IO136" s="19"/>
      <c r="IP136" s="20">
        <f t="shared" si="390"/>
        <v>0</v>
      </c>
      <c r="IQ136" s="20">
        <f t="shared" si="440"/>
        <v>0</v>
      </c>
      <c r="IR136" s="20">
        <f t="shared" si="440"/>
        <v>0</v>
      </c>
      <c r="IS136" s="20">
        <f t="shared" si="392"/>
        <v>0</v>
      </c>
      <c r="IT136" s="20">
        <f t="shared" si="441"/>
        <v>0</v>
      </c>
      <c r="IU136" s="20">
        <f t="shared" si="441"/>
        <v>0</v>
      </c>
      <c r="IV136" s="20">
        <f t="shared" si="394"/>
        <v>0</v>
      </c>
      <c r="IW136" s="19"/>
      <c r="IX136" s="19"/>
      <c r="IY136" s="20">
        <f t="shared" si="395"/>
        <v>0</v>
      </c>
      <c r="IZ136" s="19"/>
      <c r="JA136" s="19"/>
      <c r="JB136" s="20">
        <f t="shared" si="396"/>
        <v>0</v>
      </c>
      <c r="JC136" s="19"/>
      <c r="JD136" s="19"/>
      <c r="JE136" s="20">
        <f t="shared" si="397"/>
        <v>0</v>
      </c>
      <c r="JF136" s="20">
        <f t="shared" si="442"/>
        <v>0</v>
      </c>
      <c r="JG136" s="20">
        <f t="shared" si="442"/>
        <v>0</v>
      </c>
      <c r="JH136" s="20">
        <f t="shared" si="399"/>
        <v>0</v>
      </c>
      <c r="JI136" s="19"/>
      <c r="JJ136" s="19"/>
      <c r="JK136" s="20">
        <f t="shared" si="400"/>
        <v>0</v>
      </c>
      <c r="JL136" s="19"/>
      <c r="JM136" s="19"/>
      <c r="JN136" s="20">
        <f t="shared" si="401"/>
        <v>0</v>
      </c>
      <c r="JO136" s="19"/>
      <c r="JP136" s="19"/>
      <c r="JQ136" s="20">
        <f t="shared" si="402"/>
        <v>0</v>
      </c>
      <c r="JR136" s="20">
        <f t="shared" si="443"/>
        <v>0</v>
      </c>
      <c r="JS136" s="20">
        <f t="shared" si="443"/>
        <v>0</v>
      </c>
      <c r="JT136" s="20">
        <f t="shared" si="404"/>
        <v>0</v>
      </c>
      <c r="JU136" s="19"/>
      <c r="JV136" s="19"/>
      <c r="JW136" s="20">
        <f t="shared" si="405"/>
        <v>0</v>
      </c>
      <c r="JX136" s="19"/>
      <c r="JY136" s="19"/>
      <c r="JZ136" s="20">
        <f t="shared" si="406"/>
        <v>0</v>
      </c>
      <c r="KA136" s="20">
        <f t="shared" si="444"/>
        <v>0</v>
      </c>
      <c r="KB136" s="20">
        <f t="shared" si="444"/>
        <v>0</v>
      </c>
      <c r="KC136" s="20">
        <f t="shared" si="408"/>
        <v>0</v>
      </c>
      <c r="KD136" s="19"/>
      <c r="KE136" s="19"/>
      <c r="KF136" s="20">
        <f t="shared" si="409"/>
        <v>0</v>
      </c>
      <c r="KG136" s="19"/>
      <c r="KH136" s="19"/>
      <c r="KI136" s="20">
        <f t="shared" si="410"/>
        <v>0</v>
      </c>
      <c r="KJ136" s="19"/>
      <c r="KK136" s="19"/>
      <c r="KL136" s="20">
        <f t="shared" si="411"/>
        <v>0</v>
      </c>
      <c r="KM136" s="19"/>
      <c r="KN136" s="19"/>
      <c r="KO136" s="20">
        <f t="shared" si="412"/>
        <v>0</v>
      </c>
      <c r="KP136" s="19"/>
      <c r="KQ136" s="19"/>
      <c r="KR136" s="20">
        <f t="shared" si="413"/>
        <v>0</v>
      </c>
      <c r="KS136" s="20">
        <f t="shared" si="445"/>
        <v>0</v>
      </c>
      <c r="KT136" s="20">
        <f t="shared" si="445"/>
        <v>0</v>
      </c>
      <c r="KU136" s="20">
        <f t="shared" si="415"/>
        <v>0</v>
      </c>
      <c r="KV136" s="20">
        <f t="shared" si="446"/>
        <v>0</v>
      </c>
      <c r="KW136" s="20">
        <f t="shared" si="446"/>
        <v>0</v>
      </c>
      <c r="KX136" s="20">
        <f t="shared" si="417"/>
        <v>0</v>
      </c>
      <c r="KY136" s="19"/>
      <c r="KZ136" s="19"/>
      <c r="LA136" s="20">
        <f t="shared" si="418"/>
        <v>0</v>
      </c>
      <c r="LB136" s="19"/>
      <c r="LC136" s="19"/>
      <c r="LD136" s="20">
        <f t="shared" si="419"/>
        <v>0</v>
      </c>
      <c r="LE136" s="20">
        <f t="shared" si="447"/>
        <v>0</v>
      </c>
      <c r="LF136" s="20">
        <f t="shared" si="447"/>
        <v>0</v>
      </c>
      <c r="LG136" s="20">
        <f t="shared" si="421"/>
        <v>0</v>
      </c>
    </row>
    <row r="137" spans="1:319" x14ac:dyDescent="0.3">
      <c r="A137" s="27" t="s">
        <v>244</v>
      </c>
      <c r="B137" s="19"/>
      <c r="C137" s="19"/>
      <c r="D137" s="20">
        <f t="shared" si="290"/>
        <v>0</v>
      </c>
      <c r="E137" s="19"/>
      <c r="F137" s="19"/>
      <c r="G137" s="20">
        <f t="shared" si="291"/>
        <v>0</v>
      </c>
      <c r="H137" s="19"/>
      <c r="I137" s="19"/>
      <c r="J137" s="20">
        <f t="shared" si="292"/>
        <v>0</v>
      </c>
      <c r="K137" s="19"/>
      <c r="L137" s="19"/>
      <c r="M137" s="20">
        <f t="shared" si="293"/>
        <v>0</v>
      </c>
      <c r="N137" s="19"/>
      <c r="O137" s="19"/>
      <c r="P137" s="20">
        <f t="shared" si="294"/>
        <v>0</v>
      </c>
      <c r="Q137" s="19"/>
      <c r="R137" s="19"/>
      <c r="S137" s="20">
        <f t="shared" si="295"/>
        <v>0</v>
      </c>
      <c r="T137" s="19"/>
      <c r="U137" s="19"/>
      <c r="V137" s="20">
        <f t="shared" si="296"/>
        <v>0</v>
      </c>
      <c r="W137" s="19"/>
      <c r="X137" s="19"/>
      <c r="Y137" s="20">
        <f t="shared" si="297"/>
        <v>0</v>
      </c>
      <c r="Z137" s="19"/>
      <c r="AA137" s="19"/>
      <c r="AB137" s="20">
        <f t="shared" si="298"/>
        <v>0</v>
      </c>
      <c r="AC137" s="19"/>
      <c r="AD137" s="19"/>
      <c r="AE137" s="20">
        <f t="shared" si="299"/>
        <v>0</v>
      </c>
      <c r="AF137" s="19"/>
      <c r="AG137" s="19"/>
      <c r="AH137" s="20">
        <f t="shared" si="300"/>
        <v>0</v>
      </c>
      <c r="AI137" s="19"/>
      <c r="AJ137" s="19"/>
      <c r="AK137" s="20">
        <f t="shared" si="301"/>
        <v>0</v>
      </c>
      <c r="AL137" s="20">
        <f t="shared" si="422"/>
        <v>0</v>
      </c>
      <c r="AM137" s="20">
        <f t="shared" si="422"/>
        <v>0</v>
      </c>
      <c r="AN137" s="20">
        <f t="shared" si="303"/>
        <v>0</v>
      </c>
      <c r="AO137" s="19"/>
      <c r="AP137" s="19"/>
      <c r="AQ137" s="20">
        <f t="shared" si="304"/>
        <v>0</v>
      </c>
      <c r="AR137" s="19"/>
      <c r="AS137" s="19"/>
      <c r="AT137" s="20">
        <f t="shared" si="305"/>
        <v>0</v>
      </c>
      <c r="AU137" s="19"/>
      <c r="AV137" s="19"/>
      <c r="AW137" s="20">
        <f t="shared" si="306"/>
        <v>0</v>
      </c>
      <c r="AX137" s="19"/>
      <c r="AY137" s="19"/>
      <c r="AZ137" s="20">
        <f t="shared" si="307"/>
        <v>0</v>
      </c>
      <c r="BA137" s="19"/>
      <c r="BB137" s="19"/>
      <c r="BC137" s="20">
        <f t="shared" si="308"/>
        <v>0</v>
      </c>
      <c r="BD137" s="19"/>
      <c r="BE137" s="19"/>
      <c r="BF137" s="20">
        <f t="shared" si="309"/>
        <v>0</v>
      </c>
      <c r="BG137" s="20">
        <f t="shared" si="423"/>
        <v>0</v>
      </c>
      <c r="BH137" s="20">
        <f t="shared" si="423"/>
        <v>0</v>
      </c>
      <c r="BI137" s="20">
        <f t="shared" si="311"/>
        <v>0</v>
      </c>
      <c r="BJ137" s="19"/>
      <c r="BK137" s="19"/>
      <c r="BL137" s="20">
        <f t="shared" si="312"/>
        <v>0</v>
      </c>
      <c r="BM137" s="19"/>
      <c r="BN137" s="19"/>
      <c r="BO137" s="20">
        <f t="shared" si="313"/>
        <v>0</v>
      </c>
      <c r="BP137" s="19"/>
      <c r="BQ137" s="19"/>
      <c r="BR137" s="20">
        <f t="shared" si="314"/>
        <v>0</v>
      </c>
      <c r="BS137" s="19"/>
      <c r="BT137" s="19"/>
      <c r="BU137" s="20">
        <f t="shared" si="315"/>
        <v>0</v>
      </c>
      <c r="BV137" s="19"/>
      <c r="BW137" s="19"/>
      <c r="BX137" s="20">
        <f t="shared" si="316"/>
        <v>0</v>
      </c>
      <c r="BY137" s="19"/>
      <c r="BZ137" s="19"/>
      <c r="CA137" s="20">
        <f t="shared" si="317"/>
        <v>0</v>
      </c>
      <c r="CB137" s="20">
        <f t="shared" si="424"/>
        <v>0</v>
      </c>
      <c r="CC137" s="20">
        <f t="shared" si="424"/>
        <v>0</v>
      </c>
      <c r="CD137" s="20">
        <f t="shared" si="319"/>
        <v>0</v>
      </c>
      <c r="CE137" s="19"/>
      <c r="CF137" s="19"/>
      <c r="CG137" s="20">
        <f t="shared" si="320"/>
        <v>0</v>
      </c>
      <c r="CH137" s="19"/>
      <c r="CI137" s="19"/>
      <c r="CJ137" s="20">
        <f t="shared" si="321"/>
        <v>0</v>
      </c>
      <c r="CK137" s="19"/>
      <c r="CL137" s="19"/>
      <c r="CM137" s="20">
        <f t="shared" si="322"/>
        <v>0</v>
      </c>
      <c r="CN137" s="20">
        <f t="shared" si="425"/>
        <v>0</v>
      </c>
      <c r="CO137" s="20">
        <f t="shared" si="425"/>
        <v>0</v>
      </c>
      <c r="CP137" s="20">
        <f t="shared" si="324"/>
        <v>0</v>
      </c>
      <c r="CQ137" s="19"/>
      <c r="CR137" s="19"/>
      <c r="CS137" s="20">
        <f t="shared" si="325"/>
        <v>0</v>
      </c>
      <c r="CT137" s="19"/>
      <c r="CU137" s="19"/>
      <c r="CV137" s="20">
        <f t="shared" si="326"/>
        <v>0</v>
      </c>
      <c r="CW137" s="19"/>
      <c r="CX137" s="19"/>
      <c r="CY137" s="20">
        <f t="shared" si="327"/>
        <v>0</v>
      </c>
      <c r="CZ137" s="20">
        <f t="shared" si="426"/>
        <v>0</v>
      </c>
      <c r="DA137" s="20">
        <f t="shared" si="426"/>
        <v>0</v>
      </c>
      <c r="DB137" s="20">
        <f t="shared" si="329"/>
        <v>0</v>
      </c>
      <c r="DC137" s="20">
        <f t="shared" si="427"/>
        <v>0</v>
      </c>
      <c r="DD137" s="20">
        <f t="shared" si="427"/>
        <v>0</v>
      </c>
      <c r="DE137" s="20">
        <f t="shared" si="331"/>
        <v>0</v>
      </c>
      <c r="DF137" s="19"/>
      <c r="DG137" s="19"/>
      <c r="DH137" s="20">
        <f t="shared" si="332"/>
        <v>0</v>
      </c>
      <c r="DI137" s="19"/>
      <c r="DJ137" s="19"/>
      <c r="DK137" s="20">
        <f t="shared" si="333"/>
        <v>0</v>
      </c>
      <c r="DL137" s="20">
        <f t="shared" si="428"/>
        <v>0</v>
      </c>
      <c r="DM137" s="20">
        <f t="shared" si="428"/>
        <v>0</v>
      </c>
      <c r="DN137" s="20">
        <f t="shared" si="335"/>
        <v>0</v>
      </c>
      <c r="DO137" s="19"/>
      <c r="DP137" s="19"/>
      <c r="DQ137" s="20">
        <f t="shared" si="336"/>
        <v>0</v>
      </c>
      <c r="DR137" s="19"/>
      <c r="DS137" s="19"/>
      <c r="DT137" s="20">
        <f t="shared" si="337"/>
        <v>0</v>
      </c>
      <c r="DU137" s="20">
        <f t="shared" si="429"/>
        <v>0</v>
      </c>
      <c r="DV137" s="20">
        <f t="shared" si="429"/>
        <v>0</v>
      </c>
      <c r="DW137" s="20">
        <f t="shared" si="339"/>
        <v>0</v>
      </c>
      <c r="DX137" s="20">
        <f t="shared" si="430"/>
        <v>0</v>
      </c>
      <c r="DY137" s="20">
        <f t="shared" si="430"/>
        <v>0</v>
      </c>
      <c r="DZ137" s="20">
        <f t="shared" si="341"/>
        <v>0</v>
      </c>
      <c r="EA137" s="19"/>
      <c r="EB137" s="19"/>
      <c r="EC137" s="20">
        <f t="shared" si="342"/>
        <v>0</v>
      </c>
      <c r="ED137" s="19"/>
      <c r="EE137" s="19"/>
      <c r="EF137" s="20">
        <f t="shared" si="343"/>
        <v>0</v>
      </c>
      <c r="EG137" s="19"/>
      <c r="EH137" s="19"/>
      <c r="EI137" s="20">
        <f t="shared" si="344"/>
        <v>0</v>
      </c>
      <c r="EJ137" s="19"/>
      <c r="EK137" s="19"/>
      <c r="EL137" s="20">
        <f t="shared" si="345"/>
        <v>0</v>
      </c>
      <c r="EM137" s="20">
        <f t="shared" si="431"/>
        <v>0</v>
      </c>
      <c r="EN137" s="20">
        <f t="shared" si="431"/>
        <v>0</v>
      </c>
      <c r="EO137" s="20">
        <f t="shared" si="347"/>
        <v>0</v>
      </c>
      <c r="EP137" s="19"/>
      <c r="EQ137" s="19"/>
      <c r="ER137" s="20">
        <f t="shared" si="348"/>
        <v>0</v>
      </c>
      <c r="ES137" s="19"/>
      <c r="ET137" s="19"/>
      <c r="EU137" s="20">
        <f t="shared" si="349"/>
        <v>0</v>
      </c>
      <c r="EV137" s="19"/>
      <c r="EW137" s="19"/>
      <c r="EX137" s="20">
        <f t="shared" si="350"/>
        <v>0</v>
      </c>
      <c r="EY137" s="19"/>
      <c r="EZ137" s="19"/>
      <c r="FA137" s="20">
        <f t="shared" si="351"/>
        <v>0</v>
      </c>
      <c r="FB137" s="20">
        <f t="shared" si="432"/>
        <v>0</v>
      </c>
      <c r="FC137" s="20">
        <f t="shared" si="432"/>
        <v>0</v>
      </c>
      <c r="FD137" s="20">
        <f t="shared" si="353"/>
        <v>0</v>
      </c>
      <c r="FE137" s="19"/>
      <c r="FF137" s="19"/>
      <c r="FG137" s="20">
        <f t="shared" si="354"/>
        <v>0</v>
      </c>
      <c r="FH137" s="19"/>
      <c r="FI137" s="19"/>
      <c r="FJ137" s="20">
        <f t="shared" si="355"/>
        <v>0</v>
      </c>
      <c r="FK137" s="19"/>
      <c r="FL137" s="19"/>
      <c r="FM137" s="20">
        <f t="shared" si="356"/>
        <v>0</v>
      </c>
      <c r="FN137" s="20">
        <f t="shared" si="433"/>
        <v>0</v>
      </c>
      <c r="FO137" s="20">
        <f t="shared" si="433"/>
        <v>0</v>
      </c>
      <c r="FP137" s="20">
        <f t="shared" si="358"/>
        <v>0</v>
      </c>
      <c r="FQ137" s="19"/>
      <c r="FR137" s="19"/>
      <c r="FS137" s="20">
        <f t="shared" si="359"/>
        <v>0</v>
      </c>
      <c r="FT137" s="19"/>
      <c r="FU137" s="19"/>
      <c r="FV137" s="20">
        <f t="shared" si="360"/>
        <v>0</v>
      </c>
      <c r="FW137" s="19"/>
      <c r="FX137" s="19"/>
      <c r="FY137" s="20">
        <f t="shared" si="361"/>
        <v>0</v>
      </c>
      <c r="FZ137" s="20">
        <f t="shared" si="434"/>
        <v>0</v>
      </c>
      <c r="GA137" s="20">
        <f t="shared" si="434"/>
        <v>0</v>
      </c>
      <c r="GB137" s="20">
        <f t="shared" si="363"/>
        <v>0</v>
      </c>
      <c r="GC137" s="19"/>
      <c r="GD137" s="19"/>
      <c r="GE137" s="20">
        <f t="shared" si="364"/>
        <v>0</v>
      </c>
      <c r="GF137" s="19"/>
      <c r="GG137" s="19"/>
      <c r="GH137" s="20">
        <f t="shared" si="365"/>
        <v>0</v>
      </c>
      <c r="GI137" s="19"/>
      <c r="GJ137" s="19"/>
      <c r="GK137" s="20">
        <f t="shared" si="366"/>
        <v>0</v>
      </c>
      <c r="GL137" s="19"/>
      <c r="GM137" s="19"/>
      <c r="GN137" s="20">
        <f t="shared" si="367"/>
        <v>0</v>
      </c>
      <c r="GO137" s="20">
        <f t="shared" si="435"/>
        <v>0</v>
      </c>
      <c r="GP137" s="20">
        <f t="shared" si="435"/>
        <v>0</v>
      </c>
      <c r="GQ137" s="20">
        <f t="shared" si="369"/>
        <v>0</v>
      </c>
      <c r="GR137" s="19"/>
      <c r="GS137" s="19"/>
      <c r="GT137" s="20">
        <f t="shared" si="370"/>
        <v>0</v>
      </c>
      <c r="GU137" s="19"/>
      <c r="GV137" s="19"/>
      <c r="GW137" s="20">
        <f t="shared" si="371"/>
        <v>0</v>
      </c>
      <c r="GX137" s="20">
        <f t="shared" si="436"/>
        <v>0</v>
      </c>
      <c r="GY137" s="20">
        <f t="shared" si="436"/>
        <v>0</v>
      </c>
      <c r="GZ137" s="20">
        <f t="shared" si="373"/>
        <v>0</v>
      </c>
      <c r="HA137" s="19"/>
      <c r="HB137" s="19"/>
      <c r="HC137" s="20">
        <f t="shared" si="374"/>
        <v>0</v>
      </c>
      <c r="HD137" s="19"/>
      <c r="HE137" s="19"/>
      <c r="HF137" s="20">
        <f t="shared" si="375"/>
        <v>0</v>
      </c>
      <c r="HG137" s="19"/>
      <c r="HH137" s="19"/>
      <c r="HI137" s="20">
        <f t="shared" si="376"/>
        <v>0</v>
      </c>
      <c r="HJ137" s="19"/>
      <c r="HK137" s="19"/>
      <c r="HL137" s="20">
        <f t="shared" si="377"/>
        <v>0</v>
      </c>
      <c r="HM137" s="20">
        <f t="shared" si="437"/>
        <v>0</v>
      </c>
      <c r="HN137" s="20">
        <f t="shared" si="437"/>
        <v>0</v>
      </c>
      <c r="HO137" s="20">
        <f t="shared" si="379"/>
        <v>0</v>
      </c>
      <c r="HP137" s="19"/>
      <c r="HQ137" s="19"/>
      <c r="HR137" s="20">
        <f t="shared" si="380"/>
        <v>0</v>
      </c>
      <c r="HS137" s="19"/>
      <c r="HT137" s="19"/>
      <c r="HU137" s="20">
        <f t="shared" si="381"/>
        <v>0</v>
      </c>
      <c r="HV137" s="19"/>
      <c r="HW137" s="19"/>
      <c r="HX137" s="20">
        <f t="shared" si="382"/>
        <v>0</v>
      </c>
      <c r="HY137" s="19"/>
      <c r="HZ137" s="19"/>
      <c r="IA137" s="20">
        <f t="shared" si="383"/>
        <v>0</v>
      </c>
      <c r="IB137" s="20">
        <f t="shared" si="438"/>
        <v>0</v>
      </c>
      <c r="IC137" s="20">
        <f t="shared" si="438"/>
        <v>0</v>
      </c>
      <c r="ID137" s="20">
        <f t="shared" si="385"/>
        <v>0</v>
      </c>
      <c r="IE137" s="20">
        <f t="shared" si="439"/>
        <v>0</v>
      </c>
      <c r="IF137" s="20">
        <f t="shared" si="439"/>
        <v>0</v>
      </c>
      <c r="IG137" s="20">
        <f t="shared" si="387"/>
        <v>0</v>
      </c>
      <c r="IH137" s="19"/>
      <c r="II137" s="19"/>
      <c r="IJ137" s="20">
        <f t="shared" si="388"/>
        <v>0</v>
      </c>
      <c r="IK137" s="19"/>
      <c r="IL137" s="19"/>
      <c r="IM137" s="20">
        <f t="shared" si="389"/>
        <v>0</v>
      </c>
      <c r="IN137" s="19"/>
      <c r="IO137" s="19"/>
      <c r="IP137" s="20">
        <f t="shared" si="390"/>
        <v>0</v>
      </c>
      <c r="IQ137" s="20">
        <f t="shared" si="440"/>
        <v>0</v>
      </c>
      <c r="IR137" s="20">
        <f t="shared" si="440"/>
        <v>0</v>
      </c>
      <c r="IS137" s="20">
        <f t="shared" si="392"/>
        <v>0</v>
      </c>
      <c r="IT137" s="20">
        <f t="shared" si="441"/>
        <v>0</v>
      </c>
      <c r="IU137" s="20">
        <f t="shared" si="441"/>
        <v>0</v>
      </c>
      <c r="IV137" s="20">
        <f t="shared" si="394"/>
        <v>0</v>
      </c>
      <c r="IW137" s="19"/>
      <c r="IX137" s="19"/>
      <c r="IY137" s="20">
        <f t="shared" si="395"/>
        <v>0</v>
      </c>
      <c r="IZ137" s="19"/>
      <c r="JA137" s="19"/>
      <c r="JB137" s="20">
        <f t="shared" si="396"/>
        <v>0</v>
      </c>
      <c r="JC137" s="19"/>
      <c r="JD137" s="19"/>
      <c r="JE137" s="20">
        <f t="shared" si="397"/>
        <v>0</v>
      </c>
      <c r="JF137" s="20">
        <f t="shared" si="442"/>
        <v>0</v>
      </c>
      <c r="JG137" s="20">
        <f t="shared" si="442"/>
        <v>0</v>
      </c>
      <c r="JH137" s="20">
        <f t="shared" si="399"/>
        <v>0</v>
      </c>
      <c r="JI137" s="19"/>
      <c r="JJ137" s="19"/>
      <c r="JK137" s="20">
        <f t="shared" si="400"/>
        <v>0</v>
      </c>
      <c r="JL137" s="20">
        <f>10564</f>
        <v>10564</v>
      </c>
      <c r="JM137" s="20">
        <f>4416.67</f>
        <v>4416.67</v>
      </c>
      <c r="JN137" s="20">
        <f t="shared" si="401"/>
        <v>6147.33</v>
      </c>
      <c r="JO137" s="19"/>
      <c r="JP137" s="19"/>
      <c r="JQ137" s="20">
        <f t="shared" si="402"/>
        <v>0</v>
      </c>
      <c r="JR137" s="20">
        <f t="shared" si="443"/>
        <v>10564</v>
      </c>
      <c r="JS137" s="20">
        <f t="shared" si="443"/>
        <v>4416.67</v>
      </c>
      <c r="JT137" s="20">
        <f t="shared" si="404"/>
        <v>6147.33</v>
      </c>
      <c r="JU137" s="19"/>
      <c r="JV137" s="19"/>
      <c r="JW137" s="20">
        <f t="shared" si="405"/>
        <v>0</v>
      </c>
      <c r="JX137" s="20">
        <f>2050</f>
        <v>2050</v>
      </c>
      <c r="JY137" s="19"/>
      <c r="JZ137" s="20">
        <f t="shared" si="406"/>
        <v>2050</v>
      </c>
      <c r="KA137" s="20">
        <f t="shared" si="444"/>
        <v>2050</v>
      </c>
      <c r="KB137" s="20">
        <f t="shared" si="444"/>
        <v>0</v>
      </c>
      <c r="KC137" s="20">
        <f t="shared" si="408"/>
        <v>2050</v>
      </c>
      <c r="KD137" s="20">
        <f>3750</f>
        <v>3750</v>
      </c>
      <c r="KE137" s="20">
        <f>0</f>
        <v>0</v>
      </c>
      <c r="KF137" s="20">
        <f t="shared" si="409"/>
        <v>3750</v>
      </c>
      <c r="KG137" s="19"/>
      <c r="KH137" s="19"/>
      <c r="KI137" s="20">
        <f t="shared" si="410"/>
        <v>0</v>
      </c>
      <c r="KJ137" s="19"/>
      <c r="KK137" s="19"/>
      <c r="KL137" s="20">
        <f t="shared" si="411"/>
        <v>0</v>
      </c>
      <c r="KM137" s="19"/>
      <c r="KN137" s="19"/>
      <c r="KO137" s="20">
        <f t="shared" si="412"/>
        <v>0</v>
      </c>
      <c r="KP137" s="19"/>
      <c r="KQ137" s="19"/>
      <c r="KR137" s="20">
        <f t="shared" si="413"/>
        <v>0</v>
      </c>
      <c r="KS137" s="20">
        <f t="shared" si="445"/>
        <v>0</v>
      </c>
      <c r="KT137" s="20">
        <f t="shared" si="445"/>
        <v>0</v>
      </c>
      <c r="KU137" s="20">
        <f t="shared" si="415"/>
        <v>0</v>
      </c>
      <c r="KV137" s="20">
        <f t="shared" si="446"/>
        <v>3750</v>
      </c>
      <c r="KW137" s="20">
        <f t="shared" si="446"/>
        <v>0</v>
      </c>
      <c r="KX137" s="20">
        <f t="shared" si="417"/>
        <v>3750</v>
      </c>
      <c r="KY137" s="19"/>
      <c r="KZ137" s="19"/>
      <c r="LA137" s="20">
        <f t="shared" si="418"/>
        <v>0</v>
      </c>
      <c r="LB137" s="19"/>
      <c r="LC137" s="19"/>
      <c r="LD137" s="20">
        <f t="shared" si="419"/>
        <v>0</v>
      </c>
      <c r="LE137" s="20">
        <f t="shared" si="447"/>
        <v>16364</v>
      </c>
      <c r="LF137" s="20">
        <f t="shared" si="447"/>
        <v>4416.67</v>
      </c>
      <c r="LG137" s="20">
        <f t="shared" si="421"/>
        <v>11947.33</v>
      </c>
    </row>
    <row r="138" spans="1:319" x14ac:dyDescent="0.3">
      <c r="A138" s="27" t="s">
        <v>245</v>
      </c>
      <c r="B138" s="19"/>
      <c r="C138" s="19"/>
      <c r="D138" s="20">
        <f t="shared" si="290"/>
        <v>0</v>
      </c>
      <c r="E138" s="19"/>
      <c r="F138" s="19"/>
      <c r="G138" s="20">
        <f t="shared" si="291"/>
        <v>0</v>
      </c>
      <c r="H138" s="19"/>
      <c r="I138" s="19"/>
      <c r="J138" s="20">
        <f t="shared" si="292"/>
        <v>0</v>
      </c>
      <c r="K138" s="19"/>
      <c r="L138" s="19"/>
      <c r="M138" s="20">
        <f t="shared" si="293"/>
        <v>0</v>
      </c>
      <c r="N138" s="19"/>
      <c r="O138" s="19"/>
      <c r="P138" s="20">
        <f t="shared" si="294"/>
        <v>0</v>
      </c>
      <c r="Q138" s="19"/>
      <c r="R138" s="19"/>
      <c r="S138" s="20">
        <f t="shared" si="295"/>
        <v>0</v>
      </c>
      <c r="T138" s="19"/>
      <c r="U138" s="19"/>
      <c r="V138" s="20">
        <f t="shared" si="296"/>
        <v>0</v>
      </c>
      <c r="W138" s="19"/>
      <c r="X138" s="19"/>
      <c r="Y138" s="20">
        <f t="shared" si="297"/>
        <v>0</v>
      </c>
      <c r="Z138" s="19"/>
      <c r="AA138" s="19"/>
      <c r="AB138" s="20">
        <f t="shared" si="298"/>
        <v>0</v>
      </c>
      <c r="AC138" s="19"/>
      <c r="AD138" s="19"/>
      <c r="AE138" s="20">
        <f t="shared" si="299"/>
        <v>0</v>
      </c>
      <c r="AF138" s="19"/>
      <c r="AG138" s="19"/>
      <c r="AH138" s="20">
        <f t="shared" si="300"/>
        <v>0</v>
      </c>
      <c r="AI138" s="19"/>
      <c r="AJ138" s="19"/>
      <c r="AK138" s="20">
        <f t="shared" si="301"/>
        <v>0</v>
      </c>
      <c r="AL138" s="20">
        <f t="shared" si="422"/>
        <v>0</v>
      </c>
      <c r="AM138" s="20">
        <f t="shared" si="422"/>
        <v>0</v>
      </c>
      <c r="AN138" s="20">
        <f t="shared" si="303"/>
        <v>0</v>
      </c>
      <c r="AO138" s="19"/>
      <c r="AP138" s="19"/>
      <c r="AQ138" s="20">
        <f t="shared" si="304"/>
        <v>0</v>
      </c>
      <c r="AR138" s="19"/>
      <c r="AS138" s="19"/>
      <c r="AT138" s="20">
        <f t="shared" si="305"/>
        <v>0</v>
      </c>
      <c r="AU138" s="19"/>
      <c r="AV138" s="19"/>
      <c r="AW138" s="20">
        <f t="shared" si="306"/>
        <v>0</v>
      </c>
      <c r="AX138" s="19"/>
      <c r="AY138" s="19"/>
      <c r="AZ138" s="20">
        <f t="shared" si="307"/>
        <v>0</v>
      </c>
      <c r="BA138" s="19"/>
      <c r="BB138" s="19"/>
      <c r="BC138" s="20">
        <f t="shared" si="308"/>
        <v>0</v>
      </c>
      <c r="BD138" s="19"/>
      <c r="BE138" s="19"/>
      <c r="BF138" s="20">
        <f t="shared" si="309"/>
        <v>0</v>
      </c>
      <c r="BG138" s="20">
        <f t="shared" si="423"/>
        <v>0</v>
      </c>
      <c r="BH138" s="20">
        <f t="shared" si="423"/>
        <v>0</v>
      </c>
      <c r="BI138" s="20">
        <f t="shared" si="311"/>
        <v>0</v>
      </c>
      <c r="BJ138" s="19"/>
      <c r="BK138" s="19"/>
      <c r="BL138" s="20">
        <f t="shared" si="312"/>
        <v>0</v>
      </c>
      <c r="BM138" s="19"/>
      <c r="BN138" s="19"/>
      <c r="BO138" s="20">
        <f t="shared" si="313"/>
        <v>0</v>
      </c>
      <c r="BP138" s="19"/>
      <c r="BQ138" s="19"/>
      <c r="BR138" s="20">
        <f t="shared" si="314"/>
        <v>0</v>
      </c>
      <c r="BS138" s="19"/>
      <c r="BT138" s="19"/>
      <c r="BU138" s="20">
        <f t="shared" si="315"/>
        <v>0</v>
      </c>
      <c r="BV138" s="19"/>
      <c r="BW138" s="19"/>
      <c r="BX138" s="20">
        <f t="shared" si="316"/>
        <v>0</v>
      </c>
      <c r="BY138" s="19"/>
      <c r="BZ138" s="19"/>
      <c r="CA138" s="20">
        <f t="shared" si="317"/>
        <v>0</v>
      </c>
      <c r="CB138" s="20">
        <f t="shared" si="424"/>
        <v>0</v>
      </c>
      <c r="CC138" s="20">
        <f t="shared" si="424"/>
        <v>0</v>
      </c>
      <c r="CD138" s="20">
        <f t="shared" si="319"/>
        <v>0</v>
      </c>
      <c r="CE138" s="19"/>
      <c r="CF138" s="19"/>
      <c r="CG138" s="20">
        <f t="shared" si="320"/>
        <v>0</v>
      </c>
      <c r="CH138" s="19"/>
      <c r="CI138" s="19"/>
      <c r="CJ138" s="20">
        <f t="shared" si="321"/>
        <v>0</v>
      </c>
      <c r="CK138" s="19"/>
      <c r="CL138" s="19"/>
      <c r="CM138" s="20">
        <f t="shared" si="322"/>
        <v>0</v>
      </c>
      <c r="CN138" s="20">
        <f t="shared" si="425"/>
        <v>0</v>
      </c>
      <c r="CO138" s="20">
        <f t="shared" si="425"/>
        <v>0</v>
      </c>
      <c r="CP138" s="20">
        <f t="shared" si="324"/>
        <v>0</v>
      </c>
      <c r="CQ138" s="19"/>
      <c r="CR138" s="19"/>
      <c r="CS138" s="20">
        <f t="shared" si="325"/>
        <v>0</v>
      </c>
      <c r="CT138" s="19"/>
      <c r="CU138" s="19"/>
      <c r="CV138" s="20">
        <f t="shared" si="326"/>
        <v>0</v>
      </c>
      <c r="CW138" s="19"/>
      <c r="CX138" s="19"/>
      <c r="CY138" s="20">
        <f t="shared" si="327"/>
        <v>0</v>
      </c>
      <c r="CZ138" s="20">
        <f t="shared" si="426"/>
        <v>0</v>
      </c>
      <c r="DA138" s="20">
        <f t="shared" si="426"/>
        <v>0</v>
      </c>
      <c r="DB138" s="20">
        <f t="shared" si="329"/>
        <v>0</v>
      </c>
      <c r="DC138" s="20">
        <f t="shared" si="427"/>
        <v>0</v>
      </c>
      <c r="DD138" s="20">
        <f t="shared" si="427"/>
        <v>0</v>
      </c>
      <c r="DE138" s="20">
        <f t="shared" si="331"/>
        <v>0</v>
      </c>
      <c r="DF138" s="19"/>
      <c r="DG138" s="19"/>
      <c r="DH138" s="20">
        <f t="shared" si="332"/>
        <v>0</v>
      </c>
      <c r="DI138" s="19"/>
      <c r="DJ138" s="19"/>
      <c r="DK138" s="20">
        <f t="shared" si="333"/>
        <v>0</v>
      </c>
      <c r="DL138" s="20">
        <f t="shared" si="428"/>
        <v>0</v>
      </c>
      <c r="DM138" s="20">
        <f t="shared" si="428"/>
        <v>0</v>
      </c>
      <c r="DN138" s="20">
        <f t="shared" si="335"/>
        <v>0</v>
      </c>
      <c r="DO138" s="19"/>
      <c r="DP138" s="19"/>
      <c r="DQ138" s="20">
        <f t="shared" si="336"/>
        <v>0</v>
      </c>
      <c r="DR138" s="19"/>
      <c r="DS138" s="19"/>
      <c r="DT138" s="20">
        <f t="shared" si="337"/>
        <v>0</v>
      </c>
      <c r="DU138" s="20">
        <f t="shared" si="429"/>
        <v>0</v>
      </c>
      <c r="DV138" s="20">
        <f t="shared" si="429"/>
        <v>0</v>
      </c>
      <c r="DW138" s="20">
        <f t="shared" si="339"/>
        <v>0</v>
      </c>
      <c r="DX138" s="20">
        <f t="shared" si="430"/>
        <v>0</v>
      </c>
      <c r="DY138" s="20">
        <f t="shared" si="430"/>
        <v>0</v>
      </c>
      <c r="DZ138" s="20">
        <f t="shared" si="341"/>
        <v>0</v>
      </c>
      <c r="EA138" s="19"/>
      <c r="EB138" s="19"/>
      <c r="EC138" s="20">
        <f t="shared" si="342"/>
        <v>0</v>
      </c>
      <c r="ED138" s="19"/>
      <c r="EE138" s="19"/>
      <c r="EF138" s="20">
        <f t="shared" si="343"/>
        <v>0</v>
      </c>
      <c r="EG138" s="19"/>
      <c r="EH138" s="19"/>
      <c r="EI138" s="20">
        <f t="shared" si="344"/>
        <v>0</v>
      </c>
      <c r="EJ138" s="19"/>
      <c r="EK138" s="19"/>
      <c r="EL138" s="20">
        <f t="shared" si="345"/>
        <v>0</v>
      </c>
      <c r="EM138" s="20">
        <f t="shared" si="431"/>
        <v>0</v>
      </c>
      <c r="EN138" s="20">
        <f t="shared" si="431"/>
        <v>0</v>
      </c>
      <c r="EO138" s="20">
        <f t="shared" si="347"/>
        <v>0</v>
      </c>
      <c r="EP138" s="19"/>
      <c r="EQ138" s="19"/>
      <c r="ER138" s="20">
        <f t="shared" si="348"/>
        <v>0</v>
      </c>
      <c r="ES138" s="19"/>
      <c r="ET138" s="19"/>
      <c r="EU138" s="20">
        <f t="shared" si="349"/>
        <v>0</v>
      </c>
      <c r="EV138" s="19"/>
      <c r="EW138" s="19"/>
      <c r="EX138" s="20">
        <f t="shared" si="350"/>
        <v>0</v>
      </c>
      <c r="EY138" s="19"/>
      <c r="EZ138" s="19"/>
      <c r="FA138" s="20">
        <f t="shared" si="351"/>
        <v>0</v>
      </c>
      <c r="FB138" s="20">
        <f t="shared" si="432"/>
        <v>0</v>
      </c>
      <c r="FC138" s="20">
        <f t="shared" si="432"/>
        <v>0</v>
      </c>
      <c r="FD138" s="20">
        <f t="shared" si="353"/>
        <v>0</v>
      </c>
      <c r="FE138" s="19"/>
      <c r="FF138" s="19"/>
      <c r="FG138" s="20">
        <f t="shared" si="354"/>
        <v>0</v>
      </c>
      <c r="FH138" s="19"/>
      <c r="FI138" s="19"/>
      <c r="FJ138" s="20">
        <f t="shared" si="355"/>
        <v>0</v>
      </c>
      <c r="FK138" s="19"/>
      <c r="FL138" s="19"/>
      <c r="FM138" s="20">
        <f t="shared" si="356"/>
        <v>0</v>
      </c>
      <c r="FN138" s="20">
        <f t="shared" si="433"/>
        <v>0</v>
      </c>
      <c r="FO138" s="20">
        <f t="shared" si="433"/>
        <v>0</v>
      </c>
      <c r="FP138" s="20">
        <f t="shared" si="358"/>
        <v>0</v>
      </c>
      <c r="FQ138" s="19"/>
      <c r="FR138" s="19"/>
      <c r="FS138" s="20">
        <f t="shared" si="359"/>
        <v>0</v>
      </c>
      <c r="FT138" s="19"/>
      <c r="FU138" s="19"/>
      <c r="FV138" s="20">
        <f t="shared" si="360"/>
        <v>0</v>
      </c>
      <c r="FW138" s="19"/>
      <c r="FX138" s="19"/>
      <c r="FY138" s="20">
        <f t="shared" si="361"/>
        <v>0</v>
      </c>
      <c r="FZ138" s="20">
        <f t="shared" si="434"/>
        <v>0</v>
      </c>
      <c r="GA138" s="20">
        <f t="shared" si="434"/>
        <v>0</v>
      </c>
      <c r="GB138" s="20">
        <f t="shared" si="363"/>
        <v>0</v>
      </c>
      <c r="GC138" s="19"/>
      <c r="GD138" s="19"/>
      <c r="GE138" s="20">
        <f t="shared" si="364"/>
        <v>0</v>
      </c>
      <c r="GF138" s="19"/>
      <c r="GG138" s="19"/>
      <c r="GH138" s="20">
        <f t="shared" si="365"/>
        <v>0</v>
      </c>
      <c r="GI138" s="19"/>
      <c r="GJ138" s="19"/>
      <c r="GK138" s="20">
        <f t="shared" si="366"/>
        <v>0</v>
      </c>
      <c r="GL138" s="19"/>
      <c r="GM138" s="19"/>
      <c r="GN138" s="20">
        <f t="shared" si="367"/>
        <v>0</v>
      </c>
      <c r="GO138" s="20">
        <f t="shared" si="435"/>
        <v>0</v>
      </c>
      <c r="GP138" s="20">
        <f t="shared" si="435"/>
        <v>0</v>
      </c>
      <c r="GQ138" s="20">
        <f t="shared" si="369"/>
        <v>0</v>
      </c>
      <c r="GR138" s="19"/>
      <c r="GS138" s="19"/>
      <c r="GT138" s="20">
        <f t="shared" si="370"/>
        <v>0</v>
      </c>
      <c r="GU138" s="19"/>
      <c r="GV138" s="19"/>
      <c r="GW138" s="20">
        <f t="shared" si="371"/>
        <v>0</v>
      </c>
      <c r="GX138" s="20">
        <f t="shared" si="436"/>
        <v>0</v>
      </c>
      <c r="GY138" s="20">
        <f t="shared" si="436"/>
        <v>0</v>
      </c>
      <c r="GZ138" s="20">
        <f t="shared" si="373"/>
        <v>0</v>
      </c>
      <c r="HA138" s="19"/>
      <c r="HB138" s="19"/>
      <c r="HC138" s="20">
        <f t="shared" si="374"/>
        <v>0</v>
      </c>
      <c r="HD138" s="19"/>
      <c r="HE138" s="19"/>
      <c r="HF138" s="20">
        <f t="shared" si="375"/>
        <v>0</v>
      </c>
      <c r="HG138" s="19"/>
      <c r="HH138" s="19"/>
      <c r="HI138" s="20">
        <f t="shared" si="376"/>
        <v>0</v>
      </c>
      <c r="HJ138" s="19"/>
      <c r="HK138" s="19"/>
      <c r="HL138" s="20">
        <f t="shared" si="377"/>
        <v>0</v>
      </c>
      <c r="HM138" s="20">
        <f t="shared" si="437"/>
        <v>0</v>
      </c>
      <c r="HN138" s="20">
        <f t="shared" si="437"/>
        <v>0</v>
      </c>
      <c r="HO138" s="20">
        <f t="shared" si="379"/>
        <v>0</v>
      </c>
      <c r="HP138" s="19"/>
      <c r="HQ138" s="19"/>
      <c r="HR138" s="20">
        <f t="shared" si="380"/>
        <v>0</v>
      </c>
      <c r="HS138" s="19"/>
      <c r="HT138" s="19"/>
      <c r="HU138" s="20">
        <f t="shared" si="381"/>
        <v>0</v>
      </c>
      <c r="HV138" s="19"/>
      <c r="HW138" s="19"/>
      <c r="HX138" s="20">
        <f t="shared" si="382"/>
        <v>0</v>
      </c>
      <c r="HY138" s="19"/>
      <c r="HZ138" s="19"/>
      <c r="IA138" s="20">
        <f t="shared" si="383"/>
        <v>0</v>
      </c>
      <c r="IB138" s="20">
        <f t="shared" si="438"/>
        <v>0</v>
      </c>
      <c r="IC138" s="20">
        <f t="shared" si="438"/>
        <v>0</v>
      </c>
      <c r="ID138" s="20">
        <f t="shared" si="385"/>
        <v>0</v>
      </c>
      <c r="IE138" s="20">
        <f t="shared" si="439"/>
        <v>0</v>
      </c>
      <c r="IF138" s="20">
        <f t="shared" si="439"/>
        <v>0</v>
      </c>
      <c r="IG138" s="20">
        <f t="shared" si="387"/>
        <v>0</v>
      </c>
      <c r="IH138" s="19"/>
      <c r="II138" s="19"/>
      <c r="IJ138" s="20">
        <f t="shared" si="388"/>
        <v>0</v>
      </c>
      <c r="IK138" s="19"/>
      <c r="IL138" s="19"/>
      <c r="IM138" s="20">
        <f t="shared" si="389"/>
        <v>0</v>
      </c>
      <c r="IN138" s="19"/>
      <c r="IO138" s="19"/>
      <c r="IP138" s="20">
        <f t="shared" si="390"/>
        <v>0</v>
      </c>
      <c r="IQ138" s="20">
        <f t="shared" si="440"/>
        <v>0</v>
      </c>
      <c r="IR138" s="20">
        <f t="shared" si="440"/>
        <v>0</v>
      </c>
      <c r="IS138" s="20">
        <f t="shared" si="392"/>
        <v>0</v>
      </c>
      <c r="IT138" s="20">
        <f t="shared" si="441"/>
        <v>0</v>
      </c>
      <c r="IU138" s="20">
        <f t="shared" si="441"/>
        <v>0</v>
      </c>
      <c r="IV138" s="20">
        <f t="shared" si="394"/>
        <v>0</v>
      </c>
      <c r="IW138" s="20">
        <f>7500</f>
        <v>7500</v>
      </c>
      <c r="IX138" s="20">
        <f>9375</f>
        <v>9375</v>
      </c>
      <c r="IY138" s="20">
        <f t="shared" si="395"/>
        <v>-1875</v>
      </c>
      <c r="IZ138" s="19"/>
      <c r="JA138" s="19"/>
      <c r="JB138" s="20">
        <f t="shared" si="396"/>
        <v>0</v>
      </c>
      <c r="JC138" s="19"/>
      <c r="JD138" s="19"/>
      <c r="JE138" s="20">
        <f t="shared" si="397"/>
        <v>0</v>
      </c>
      <c r="JF138" s="20">
        <f t="shared" si="442"/>
        <v>7500</v>
      </c>
      <c r="JG138" s="20">
        <f t="shared" si="442"/>
        <v>9375</v>
      </c>
      <c r="JH138" s="20">
        <f t="shared" si="399"/>
        <v>-1875</v>
      </c>
      <c r="JI138" s="19"/>
      <c r="JJ138" s="19"/>
      <c r="JK138" s="20">
        <f t="shared" si="400"/>
        <v>0</v>
      </c>
      <c r="JL138" s="19"/>
      <c r="JM138" s="19"/>
      <c r="JN138" s="20">
        <f t="shared" si="401"/>
        <v>0</v>
      </c>
      <c r="JO138" s="19"/>
      <c r="JP138" s="19"/>
      <c r="JQ138" s="20">
        <f t="shared" si="402"/>
        <v>0</v>
      </c>
      <c r="JR138" s="20">
        <f t="shared" si="443"/>
        <v>0</v>
      </c>
      <c r="JS138" s="20">
        <f t="shared" si="443"/>
        <v>0</v>
      </c>
      <c r="JT138" s="20">
        <f t="shared" si="404"/>
        <v>0</v>
      </c>
      <c r="JU138" s="19"/>
      <c r="JV138" s="19"/>
      <c r="JW138" s="20">
        <f t="shared" si="405"/>
        <v>0</v>
      </c>
      <c r="JX138" s="19"/>
      <c r="JY138" s="19"/>
      <c r="JZ138" s="20">
        <f t="shared" si="406"/>
        <v>0</v>
      </c>
      <c r="KA138" s="20">
        <f t="shared" si="444"/>
        <v>0</v>
      </c>
      <c r="KB138" s="20">
        <f t="shared" si="444"/>
        <v>0</v>
      </c>
      <c r="KC138" s="20">
        <f t="shared" si="408"/>
        <v>0</v>
      </c>
      <c r="KD138" s="19"/>
      <c r="KE138" s="19"/>
      <c r="KF138" s="20">
        <f t="shared" si="409"/>
        <v>0</v>
      </c>
      <c r="KG138" s="19"/>
      <c r="KH138" s="19"/>
      <c r="KI138" s="20">
        <f t="shared" si="410"/>
        <v>0</v>
      </c>
      <c r="KJ138" s="19"/>
      <c r="KK138" s="19"/>
      <c r="KL138" s="20">
        <f t="shared" si="411"/>
        <v>0</v>
      </c>
      <c r="KM138" s="19"/>
      <c r="KN138" s="19"/>
      <c r="KO138" s="20">
        <f t="shared" si="412"/>
        <v>0</v>
      </c>
      <c r="KP138" s="19"/>
      <c r="KQ138" s="19"/>
      <c r="KR138" s="20">
        <f t="shared" si="413"/>
        <v>0</v>
      </c>
      <c r="KS138" s="20">
        <f t="shared" si="445"/>
        <v>0</v>
      </c>
      <c r="KT138" s="20">
        <f t="shared" si="445"/>
        <v>0</v>
      </c>
      <c r="KU138" s="20">
        <f t="shared" si="415"/>
        <v>0</v>
      </c>
      <c r="KV138" s="20">
        <f t="shared" si="446"/>
        <v>0</v>
      </c>
      <c r="KW138" s="20">
        <f t="shared" si="446"/>
        <v>0</v>
      </c>
      <c r="KX138" s="20">
        <f t="shared" si="417"/>
        <v>0</v>
      </c>
      <c r="KY138" s="19"/>
      <c r="KZ138" s="19"/>
      <c r="LA138" s="20">
        <f t="shared" si="418"/>
        <v>0</v>
      </c>
      <c r="LB138" s="19"/>
      <c r="LC138" s="19"/>
      <c r="LD138" s="20">
        <f t="shared" si="419"/>
        <v>0</v>
      </c>
      <c r="LE138" s="20">
        <f t="shared" si="447"/>
        <v>7500</v>
      </c>
      <c r="LF138" s="20">
        <f t="shared" si="447"/>
        <v>9375</v>
      </c>
      <c r="LG138" s="20">
        <f t="shared" si="421"/>
        <v>-1875</v>
      </c>
    </row>
    <row r="139" spans="1:319" x14ac:dyDescent="0.3">
      <c r="A139" s="27" t="s">
        <v>246</v>
      </c>
      <c r="B139" s="19"/>
      <c r="C139" s="19"/>
      <c r="D139" s="20">
        <f t="shared" si="290"/>
        <v>0</v>
      </c>
      <c r="E139" s="19"/>
      <c r="F139" s="19"/>
      <c r="G139" s="20">
        <f t="shared" si="291"/>
        <v>0</v>
      </c>
      <c r="H139" s="19"/>
      <c r="I139" s="19"/>
      <c r="J139" s="20">
        <f t="shared" si="292"/>
        <v>0</v>
      </c>
      <c r="K139" s="19"/>
      <c r="L139" s="19"/>
      <c r="M139" s="20">
        <f t="shared" si="293"/>
        <v>0</v>
      </c>
      <c r="N139" s="19"/>
      <c r="O139" s="19"/>
      <c r="P139" s="20">
        <f t="shared" si="294"/>
        <v>0</v>
      </c>
      <c r="Q139" s="19"/>
      <c r="R139" s="19"/>
      <c r="S139" s="20">
        <f t="shared" si="295"/>
        <v>0</v>
      </c>
      <c r="T139" s="19"/>
      <c r="U139" s="19"/>
      <c r="V139" s="20">
        <f t="shared" si="296"/>
        <v>0</v>
      </c>
      <c r="W139" s="19"/>
      <c r="X139" s="19"/>
      <c r="Y139" s="20">
        <f t="shared" si="297"/>
        <v>0</v>
      </c>
      <c r="Z139" s="19"/>
      <c r="AA139" s="19"/>
      <c r="AB139" s="20">
        <f t="shared" si="298"/>
        <v>0</v>
      </c>
      <c r="AC139" s="19"/>
      <c r="AD139" s="19"/>
      <c r="AE139" s="20">
        <f t="shared" si="299"/>
        <v>0</v>
      </c>
      <c r="AF139" s="19"/>
      <c r="AG139" s="19"/>
      <c r="AH139" s="20">
        <f t="shared" si="300"/>
        <v>0</v>
      </c>
      <c r="AI139" s="19"/>
      <c r="AJ139" s="19"/>
      <c r="AK139" s="20">
        <f t="shared" si="301"/>
        <v>0</v>
      </c>
      <c r="AL139" s="20">
        <f t="shared" si="422"/>
        <v>0</v>
      </c>
      <c r="AM139" s="20">
        <f t="shared" si="422"/>
        <v>0</v>
      </c>
      <c r="AN139" s="20">
        <f t="shared" si="303"/>
        <v>0</v>
      </c>
      <c r="AO139" s="19"/>
      <c r="AP139" s="19"/>
      <c r="AQ139" s="20">
        <f t="shared" si="304"/>
        <v>0</v>
      </c>
      <c r="AR139" s="19"/>
      <c r="AS139" s="19"/>
      <c r="AT139" s="20">
        <f t="shared" si="305"/>
        <v>0</v>
      </c>
      <c r="AU139" s="19"/>
      <c r="AV139" s="19"/>
      <c r="AW139" s="20">
        <f t="shared" si="306"/>
        <v>0</v>
      </c>
      <c r="AX139" s="19"/>
      <c r="AY139" s="19"/>
      <c r="AZ139" s="20">
        <f t="shared" si="307"/>
        <v>0</v>
      </c>
      <c r="BA139" s="19"/>
      <c r="BB139" s="19"/>
      <c r="BC139" s="20">
        <f t="shared" si="308"/>
        <v>0</v>
      </c>
      <c r="BD139" s="19"/>
      <c r="BE139" s="19"/>
      <c r="BF139" s="20">
        <f t="shared" si="309"/>
        <v>0</v>
      </c>
      <c r="BG139" s="20">
        <f t="shared" si="423"/>
        <v>0</v>
      </c>
      <c r="BH139" s="20">
        <f t="shared" si="423"/>
        <v>0</v>
      </c>
      <c r="BI139" s="20">
        <f t="shared" si="311"/>
        <v>0</v>
      </c>
      <c r="BJ139" s="19"/>
      <c r="BK139" s="19"/>
      <c r="BL139" s="20">
        <f t="shared" si="312"/>
        <v>0</v>
      </c>
      <c r="BM139" s="19"/>
      <c r="BN139" s="19"/>
      <c r="BO139" s="20">
        <f t="shared" si="313"/>
        <v>0</v>
      </c>
      <c r="BP139" s="19"/>
      <c r="BQ139" s="19"/>
      <c r="BR139" s="20">
        <f t="shared" si="314"/>
        <v>0</v>
      </c>
      <c r="BS139" s="19"/>
      <c r="BT139" s="19"/>
      <c r="BU139" s="20">
        <f t="shared" si="315"/>
        <v>0</v>
      </c>
      <c r="BV139" s="19"/>
      <c r="BW139" s="19"/>
      <c r="BX139" s="20">
        <f t="shared" si="316"/>
        <v>0</v>
      </c>
      <c r="BY139" s="19"/>
      <c r="BZ139" s="19"/>
      <c r="CA139" s="20">
        <f t="shared" si="317"/>
        <v>0</v>
      </c>
      <c r="CB139" s="20">
        <f t="shared" si="424"/>
        <v>0</v>
      </c>
      <c r="CC139" s="20">
        <f t="shared" si="424"/>
        <v>0</v>
      </c>
      <c r="CD139" s="20">
        <f t="shared" si="319"/>
        <v>0</v>
      </c>
      <c r="CE139" s="19"/>
      <c r="CF139" s="19"/>
      <c r="CG139" s="20">
        <f t="shared" si="320"/>
        <v>0</v>
      </c>
      <c r="CH139" s="19"/>
      <c r="CI139" s="19"/>
      <c r="CJ139" s="20">
        <f t="shared" si="321"/>
        <v>0</v>
      </c>
      <c r="CK139" s="19"/>
      <c r="CL139" s="19"/>
      <c r="CM139" s="20">
        <f t="shared" si="322"/>
        <v>0</v>
      </c>
      <c r="CN139" s="20">
        <f t="shared" si="425"/>
        <v>0</v>
      </c>
      <c r="CO139" s="20">
        <f t="shared" si="425"/>
        <v>0</v>
      </c>
      <c r="CP139" s="20">
        <f t="shared" si="324"/>
        <v>0</v>
      </c>
      <c r="CQ139" s="19"/>
      <c r="CR139" s="19"/>
      <c r="CS139" s="20">
        <f t="shared" si="325"/>
        <v>0</v>
      </c>
      <c r="CT139" s="19"/>
      <c r="CU139" s="19"/>
      <c r="CV139" s="20">
        <f t="shared" si="326"/>
        <v>0</v>
      </c>
      <c r="CW139" s="19"/>
      <c r="CX139" s="19"/>
      <c r="CY139" s="20">
        <f t="shared" si="327"/>
        <v>0</v>
      </c>
      <c r="CZ139" s="20">
        <f t="shared" si="426"/>
        <v>0</v>
      </c>
      <c r="DA139" s="20">
        <f t="shared" si="426"/>
        <v>0</v>
      </c>
      <c r="DB139" s="20">
        <f t="shared" si="329"/>
        <v>0</v>
      </c>
      <c r="DC139" s="20">
        <f t="shared" si="427"/>
        <v>0</v>
      </c>
      <c r="DD139" s="20">
        <f t="shared" si="427"/>
        <v>0</v>
      </c>
      <c r="DE139" s="20">
        <f t="shared" si="331"/>
        <v>0</v>
      </c>
      <c r="DF139" s="19"/>
      <c r="DG139" s="19"/>
      <c r="DH139" s="20">
        <f t="shared" si="332"/>
        <v>0</v>
      </c>
      <c r="DI139" s="19"/>
      <c r="DJ139" s="19"/>
      <c r="DK139" s="20">
        <f t="shared" si="333"/>
        <v>0</v>
      </c>
      <c r="DL139" s="20">
        <f t="shared" si="428"/>
        <v>0</v>
      </c>
      <c r="DM139" s="20">
        <f t="shared" si="428"/>
        <v>0</v>
      </c>
      <c r="DN139" s="20">
        <f t="shared" si="335"/>
        <v>0</v>
      </c>
      <c r="DO139" s="19"/>
      <c r="DP139" s="19"/>
      <c r="DQ139" s="20">
        <f t="shared" si="336"/>
        <v>0</v>
      </c>
      <c r="DR139" s="19"/>
      <c r="DS139" s="19"/>
      <c r="DT139" s="20">
        <f t="shared" si="337"/>
        <v>0</v>
      </c>
      <c r="DU139" s="20">
        <f t="shared" si="429"/>
        <v>0</v>
      </c>
      <c r="DV139" s="20">
        <f t="shared" si="429"/>
        <v>0</v>
      </c>
      <c r="DW139" s="20">
        <f t="shared" si="339"/>
        <v>0</v>
      </c>
      <c r="DX139" s="20">
        <f t="shared" si="430"/>
        <v>0</v>
      </c>
      <c r="DY139" s="20">
        <f t="shared" si="430"/>
        <v>0</v>
      </c>
      <c r="DZ139" s="20">
        <f t="shared" si="341"/>
        <v>0</v>
      </c>
      <c r="EA139" s="19"/>
      <c r="EB139" s="19"/>
      <c r="EC139" s="20">
        <f t="shared" si="342"/>
        <v>0</v>
      </c>
      <c r="ED139" s="19"/>
      <c r="EE139" s="19"/>
      <c r="EF139" s="20">
        <f t="shared" si="343"/>
        <v>0</v>
      </c>
      <c r="EG139" s="19"/>
      <c r="EH139" s="19"/>
      <c r="EI139" s="20">
        <f t="shared" si="344"/>
        <v>0</v>
      </c>
      <c r="EJ139" s="19"/>
      <c r="EK139" s="19"/>
      <c r="EL139" s="20">
        <f t="shared" si="345"/>
        <v>0</v>
      </c>
      <c r="EM139" s="20">
        <f t="shared" si="431"/>
        <v>0</v>
      </c>
      <c r="EN139" s="20">
        <f t="shared" si="431"/>
        <v>0</v>
      </c>
      <c r="EO139" s="20">
        <f t="shared" si="347"/>
        <v>0</v>
      </c>
      <c r="EP139" s="19"/>
      <c r="EQ139" s="19"/>
      <c r="ER139" s="20">
        <f t="shared" si="348"/>
        <v>0</v>
      </c>
      <c r="ES139" s="19"/>
      <c r="ET139" s="19"/>
      <c r="EU139" s="20">
        <f t="shared" si="349"/>
        <v>0</v>
      </c>
      <c r="EV139" s="19"/>
      <c r="EW139" s="19"/>
      <c r="EX139" s="20">
        <f t="shared" si="350"/>
        <v>0</v>
      </c>
      <c r="EY139" s="19"/>
      <c r="EZ139" s="19"/>
      <c r="FA139" s="20">
        <f t="shared" si="351"/>
        <v>0</v>
      </c>
      <c r="FB139" s="20">
        <f t="shared" si="432"/>
        <v>0</v>
      </c>
      <c r="FC139" s="20">
        <f t="shared" si="432"/>
        <v>0</v>
      </c>
      <c r="FD139" s="20">
        <f t="shared" si="353"/>
        <v>0</v>
      </c>
      <c r="FE139" s="19"/>
      <c r="FF139" s="19"/>
      <c r="FG139" s="20">
        <f t="shared" si="354"/>
        <v>0</v>
      </c>
      <c r="FH139" s="19"/>
      <c r="FI139" s="19"/>
      <c r="FJ139" s="20">
        <f t="shared" si="355"/>
        <v>0</v>
      </c>
      <c r="FK139" s="19"/>
      <c r="FL139" s="19"/>
      <c r="FM139" s="20">
        <f t="shared" si="356"/>
        <v>0</v>
      </c>
      <c r="FN139" s="20">
        <f t="shared" si="433"/>
        <v>0</v>
      </c>
      <c r="FO139" s="20">
        <f t="shared" si="433"/>
        <v>0</v>
      </c>
      <c r="FP139" s="20">
        <f t="shared" si="358"/>
        <v>0</v>
      </c>
      <c r="FQ139" s="19"/>
      <c r="FR139" s="19"/>
      <c r="FS139" s="20">
        <f t="shared" si="359"/>
        <v>0</v>
      </c>
      <c r="FT139" s="19"/>
      <c r="FU139" s="19"/>
      <c r="FV139" s="20">
        <f t="shared" si="360"/>
        <v>0</v>
      </c>
      <c r="FW139" s="19"/>
      <c r="FX139" s="19"/>
      <c r="FY139" s="20">
        <f t="shared" si="361"/>
        <v>0</v>
      </c>
      <c r="FZ139" s="20">
        <f t="shared" si="434"/>
        <v>0</v>
      </c>
      <c r="GA139" s="20">
        <f t="shared" si="434"/>
        <v>0</v>
      </c>
      <c r="GB139" s="20">
        <f t="shared" si="363"/>
        <v>0</v>
      </c>
      <c r="GC139" s="19"/>
      <c r="GD139" s="19"/>
      <c r="GE139" s="20">
        <f t="shared" si="364"/>
        <v>0</v>
      </c>
      <c r="GF139" s="19"/>
      <c r="GG139" s="19"/>
      <c r="GH139" s="20">
        <f t="shared" si="365"/>
        <v>0</v>
      </c>
      <c r="GI139" s="19"/>
      <c r="GJ139" s="19"/>
      <c r="GK139" s="20">
        <f t="shared" si="366"/>
        <v>0</v>
      </c>
      <c r="GL139" s="19"/>
      <c r="GM139" s="19"/>
      <c r="GN139" s="20">
        <f t="shared" si="367"/>
        <v>0</v>
      </c>
      <c r="GO139" s="20">
        <f t="shared" si="435"/>
        <v>0</v>
      </c>
      <c r="GP139" s="20">
        <f t="shared" si="435"/>
        <v>0</v>
      </c>
      <c r="GQ139" s="20">
        <f t="shared" si="369"/>
        <v>0</v>
      </c>
      <c r="GR139" s="19"/>
      <c r="GS139" s="19"/>
      <c r="GT139" s="20">
        <f t="shared" si="370"/>
        <v>0</v>
      </c>
      <c r="GU139" s="19"/>
      <c r="GV139" s="19"/>
      <c r="GW139" s="20">
        <f t="shared" si="371"/>
        <v>0</v>
      </c>
      <c r="GX139" s="20">
        <f t="shared" si="436"/>
        <v>0</v>
      </c>
      <c r="GY139" s="20">
        <f t="shared" si="436"/>
        <v>0</v>
      </c>
      <c r="GZ139" s="20">
        <f t="shared" si="373"/>
        <v>0</v>
      </c>
      <c r="HA139" s="19"/>
      <c r="HB139" s="19"/>
      <c r="HC139" s="20">
        <f t="shared" si="374"/>
        <v>0</v>
      </c>
      <c r="HD139" s="19"/>
      <c r="HE139" s="19"/>
      <c r="HF139" s="20">
        <f t="shared" si="375"/>
        <v>0</v>
      </c>
      <c r="HG139" s="19"/>
      <c r="HH139" s="19"/>
      <c r="HI139" s="20">
        <f t="shared" si="376"/>
        <v>0</v>
      </c>
      <c r="HJ139" s="19"/>
      <c r="HK139" s="19"/>
      <c r="HL139" s="20">
        <f t="shared" si="377"/>
        <v>0</v>
      </c>
      <c r="HM139" s="20">
        <f t="shared" si="437"/>
        <v>0</v>
      </c>
      <c r="HN139" s="20">
        <f t="shared" si="437"/>
        <v>0</v>
      </c>
      <c r="HO139" s="20">
        <f t="shared" si="379"/>
        <v>0</v>
      </c>
      <c r="HP139" s="19"/>
      <c r="HQ139" s="19"/>
      <c r="HR139" s="20">
        <f t="shared" si="380"/>
        <v>0</v>
      </c>
      <c r="HS139" s="19"/>
      <c r="HT139" s="19"/>
      <c r="HU139" s="20">
        <f t="shared" si="381"/>
        <v>0</v>
      </c>
      <c r="HV139" s="19"/>
      <c r="HW139" s="19"/>
      <c r="HX139" s="20">
        <f t="shared" si="382"/>
        <v>0</v>
      </c>
      <c r="HY139" s="19"/>
      <c r="HZ139" s="19"/>
      <c r="IA139" s="20">
        <f t="shared" si="383"/>
        <v>0</v>
      </c>
      <c r="IB139" s="20">
        <f t="shared" si="438"/>
        <v>0</v>
      </c>
      <c r="IC139" s="20">
        <f t="shared" si="438"/>
        <v>0</v>
      </c>
      <c r="ID139" s="20">
        <f t="shared" si="385"/>
        <v>0</v>
      </c>
      <c r="IE139" s="20">
        <f t="shared" si="439"/>
        <v>0</v>
      </c>
      <c r="IF139" s="20">
        <f t="shared" si="439"/>
        <v>0</v>
      </c>
      <c r="IG139" s="20">
        <f t="shared" si="387"/>
        <v>0</v>
      </c>
      <c r="IH139" s="19"/>
      <c r="II139" s="19"/>
      <c r="IJ139" s="20">
        <f t="shared" si="388"/>
        <v>0</v>
      </c>
      <c r="IK139" s="19"/>
      <c r="IL139" s="19"/>
      <c r="IM139" s="20">
        <f t="shared" si="389"/>
        <v>0</v>
      </c>
      <c r="IN139" s="19"/>
      <c r="IO139" s="19"/>
      <c r="IP139" s="20">
        <f t="shared" si="390"/>
        <v>0</v>
      </c>
      <c r="IQ139" s="20">
        <f t="shared" si="440"/>
        <v>0</v>
      </c>
      <c r="IR139" s="20">
        <f t="shared" si="440"/>
        <v>0</v>
      </c>
      <c r="IS139" s="20">
        <f t="shared" si="392"/>
        <v>0</v>
      </c>
      <c r="IT139" s="20">
        <f t="shared" si="441"/>
        <v>0</v>
      </c>
      <c r="IU139" s="20">
        <f t="shared" si="441"/>
        <v>0</v>
      </c>
      <c r="IV139" s="20">
        <f t="shared" si="394"/>
        <v>0</v>
      </c>
      <c r="IW139" s="19"/>
      <c r="IX139" s="19"/>
      <c r="IY139" s="20">
        <f t="shared" si="395"/>
        <v>0</v>
      </c>
      <c r="IZ139" s="19"/>
      <c r="JA139" s="19"/>
      <c r="JB139" s="20">
        <f t="shared" si="396"/>
        <v>0</v>
      </c>
      <c r="JC139" s="19"/>
      <c r="JD139" s="19"/>
      <c r="JE139" s="20">
        <f t="shared" si="397"/>
        <v>0</v>
      </c>
      <c r="JF139" s="20">
        <f t="shared" si="442"/>
        <v>0</v>
      </c>
      <c r="JG139" s="20">
        <f t="shared" si="442"/>
        <v>0</v>
      </c>
      <c r="JH139" s="20">
        <f t="shared" si="399"/>
        <v>0</v>
      </c>
      <c r="JI139" s="19"/>
      <c r="JJ139" s="19"/>
      <c r="JK139" s="20">
        <f t="shared" si="400"/>
        <v>0</v>
      </c>
      <c r="JL139" s="19"/>
      <c r="JM139" s="19"/>
      <c r="JN139" s="20">
        <f t="shared" si="401"/>
        <v>0</v>
      </c>
      <c r="JO139" s="19"/>
      <c r="JP139" s="19"/>
      <c r="JQ139" s="20">
        <f t="shared" si="402"/>
        <v>0</v>
      </c>
      <c r="JR139" s="20">
        <f t="shared" si="443"/>
        <v>0</v>
      </c>
      <c r="JS139" s="20">
        <f t="shared" si="443"/>
        <v>0</v>
      </c>
      <c r="JT139" s="20">
        <f t="shared" si="404"/>
        <v>0</v>
      </c>
      <c r="JU139" s="19"/>
      <c r="JV139" s="19"/>
      <c r="JW139" s="20">
        <f t="shared" si="405"/>
        <v>0</v>
      </c>
      <c r="JX139" s="19"/>
      <c r="JY139" s="19"/>
      <c r="JZ139" s="20">
        <f t="shared" si="406"/>
        <v>0</v>
      </c>
      <c r="KA139" s="20">
        <f t="shared" si="444"/>
        <v>0</v>
      </c>
      <c r="KB139" s="20">
        <f t="shared" si="444"/>
        <v>0</v>
      </c>
      <c r="KC139" s="20">
        <f t="shared" si="408"/>
        <v>0</v>
      </c>
      <c r="KD139" s="19"/>
      <c r="KE139" s="19"/>
      <c r="KF139" s="20">
        <f t="shared" si="409"/>
        <v>0</v>
      </c>
      <c r="KG139" s="19"/>
      <c r="KH139" s="19"/>
      <c r="KI139" s="20">
        <f t="shared" si="410"/>
        <v>0</v>
      </c>
      <c r="KJ139" s="19"/>
      <c r="KK139" s="19"/>
      <c r="KL139" s="20">
        <f t="shared" si="411"/>
        <v>0</v>
      </c>
      <c r="KM139" s="19"/>
      <c r="KN139" s="19"/>
      <c r="KO139" s="20">
        <f t="shared" si="412"/>
        <v>0</v>
      </c>
      <c r="KP139" s="19"/>
      <c r="KQ139" s="19"/>
      <c r="KR139" s="20">
        <f t="shared" si="413"/>
        <v>0</v>
      </c>
      <c r="KS139" s="20">
        <f t="shared" si="445"/>
        <v>0</v>
      </c>
      <c r="KT139" s="20">
        <f t="shared" si="445"/>
        <v>0</v>
      </c>
      <c r="KU139" s="20">
        <f t="shared" si="415"/>
        <v>0</v>
      </c>
      <c r="KV139" s="20">
        <f t="shared" si="446"/>
        <v>0</v>
      </c>
      <c r="KW139" s="20">
        <f t="shared" si="446"/>
        <v>0</v>
      </c>
      <c r="KX139" s="20">
        <f t="shared" si="417"/>
        <v>0</v>
      </c>
      <c r="KY139" s="20">
        <f>717.5</f>
        <v>717.5</v>
      </c>
      <c r="KZ139" s="20">
        <f>1367</f>
        <v>1367</v>
      </c>
      <c r="LA139" s="20">
        <f t="shared" si="418"/>
        <v>-649.5</v>
      </c>
      <c r="LB139" s="19"/>
      <c r="LC139" s="19"/>
      <c r="LD139" s="20">
        <f t="shared" si="419"/>
        <v>0</v>
      </c>
      <c r="LE139" s="20">
        <f t="shared" si="447"/>
        <v>717.5</v>
      </c>
      <c r="LF139" s="20">
        <f t="shared" si="447"/>
        <v>1367</v>
      </c>
      <c r="LG139" s="20">
        <f t="shared" si="421"/>
        <v>-649.5</v>
      </c>
    </row>
    <row r="140" spans="1:319" x14ac:dyDescent="0.3">
      <c r="A140" s="27" t="s">
        <v>247</v>
      </c>
      <c r="B140" s="19"/>
      <c r="C140" s="19"/>
      <c r="D140" s="20">
        <f t="shared" si="290"/>
        <v>0</v>
      </c>
      <c r="E140" s="19"/>
      <c r="F140" s="19"/>
      <c r="G140" s="20">
        <f t="shared" si="291"/>
        <v>0</v>
      </c>
      <c r="H140" s="19"/>
      <c r="I140" s="19"/>
      <c r="J140" s="20">
        <f t="shared" si="292"/>
        <v>0</v>
      </c>
      <c r="K140" s="19"/>
      <c r="L140" s="19"/>
      <c r="M140" s="20">
        <f t="shared" si="293"/>
        <v>0</v>
      </c>
      <c r="N140" s="19"/>
      <c r="O140" s="19"/>
      <c r="P140" s="20">
        <f t="shared" si="294"/>
        <v>0</v>
      </c>
      <c r="Q140" s="19"/>
      <c r="R140" s="19"/>
      <c r="S140" s="20">
        <f t="shared" si="295"/>
        <v>0</v>
      </c>
      <c r="T140" s="19"/>
      <c r="U140" s="19"/>
      <c r="V140" s="20">
        <f t="shared" si="296"/>
        <v>0</v>
      </c>
      <c r="W140" s="19"/>
      <c r="X140" s="19"/>
      <c r="Y140" s="20">
        <f t="shared" si="297"/>
        <v>0</v>
      </c>
      <c r="Z140" s="19"/>
      <c r="AA140" s="19"/>
      <c r="AB140" s="20">
        <f t="shared" si="298"/>
        <v>0</v>
      </c>
      <c r="AC140" s="19"/>
      <c r="AD140" s="19"/>
      <c r="AE140" s="20">
        <f t="shared" si="299"/>
        <v>0</v>
      </c>
      <c r="AF140" s="19"/>
      <c r="AG140" s="19"/>
      <c r="AH140" s="20">
        <f t="shared" si="300"/>
        <v>0</v>
      </c>
      <c r="AI140" s="19"/>
      <c r="AJ140" s="19"/>
      <c r="AK140" s="20">
        <f t="shared" si="301"/>
        <v>0</v>
      </c>
      <c r="AL140" s="20">
        <f t="shared" si="422"/>
        <v>0</v>
      </c>
      <c r="AM140" s="20">
        <f t="shared" si="422"/>
        <v>0</v>
      </c>
      <c r="AN140" s="20">
        <f t="shared" si="303"/>
        <v>0</v>
      </c>
      <c r="AO140" s="19"/>
      <c r="AP140" s="19"/>
      <c r="AQ140" s="20">
        <f t="shared" si="304"/>
        <v>0</v>
      </c>
      <c r="AR140" s="19"/>
      <c r="AS140" s="19"/>
      <c r="AT140" s="20">
        <f t="shared" si="305"/>
        <v>0</v>
      </c>
      <c r="AU140" s="19"/>
      <c r="AV140" s="19"/>
      <c r="AW140" s="20">
        <f t="shared" si="306"/>
        <v>0</v>
      </c>
      <c r="AX140" s="19"/>
      <c r="AY140" s="19"/>
      <c r="AZ140" s="20">
        <f t="shared" si="307"/>
        <v>0</v>
      </c>
      <c r="BA140" s="19"/>
      <c r="BB140" s="19"/>
      <c r="BC140" s="20">
        <f t="shared" si="308"/>
        <v>0</v>
      </c>
      <c r="BD140" s="19"/>
      <c r="BE140" s="19"/>
      <c r="BF140" s="20">
        <f t="shared" si="309"/>
        <v>0</v>
      </c>
      <c r="BG140" s="20">
        <f t="shared" si="423"/>
        <v>0</v>
      </c>
      <c r="BH140" s="20">
        <f t="shared" si="423"/>
        <v>0</v>
      </c>
      <c r="BI140" s="20">
        <f t="shared" si="311"/>
        <v>0</v>
      </c>
      <c r="BJ140" s="19"/>
      <c r="BK140" s="19"/>
      <c r="BL140" s="20">
        <f t="shared" si="312"/>
        <v>0</v>
      </c>
      <c r="BM140" s="19"/>
      <c r="BN140" s="19"/>
      <c r="BO140" s="20">
        <f t="shared" si="313"/>
        <v>0</v>
      </c>
      <c r="BP140" s="19"/>
      <c r="BQ140" s="19"/>
      <c r="BR140" s="20">
        <f t="shared" si="314"/>
        <v>0</v>
      </c>
      <c r="BS140" s="19"/>
      <c r="BT140" s="19"/>
      <c r="BU140" s="20">
        <f t="shared" si="315"/>
        <v>0</v>
      </c>
      <c r="BV140" s="19"/>
      <c r="BW140" s="19"/>
      <c r="BX140" s="20">
        <f t="shared" si="316"/>
        <v>0</v>
      </c>
      <c r="BY140" s="19"/>
      <c r="BZ140" s="19"/>
      <c r="CA140" s="20">
        <f t="shared" si="317"/>
        <v>0</v>
      </c>
      <c r="CB140" s="20">
        <f t="shared" si="424"/>
        <v>0</v>
      </c>
      <c r="CC140" s="20">
        <f t="shared" si="424"/>
        <v>0</v>
      </c>
      <c r="CD140" s="20">
        <f t="shared" si="319"/>
        <v>0</v>
      </c>
      <c r="CE140" s="19"/>
      <c r="CF140" s="19"/>
      <c r="CG140" s="20">
        <f t="shared" si="320"/>
        <v>0</v>
      </c>
      <c r="CH140" s="19"/>
      <c r="CI140" s="19"/>
      <c r="CJ140" s="20">
        <f t="shared" si="321"/>
        <v>0</v>
      </c>
      <c r="CK140" s="19"/>
      <c r="CL140" s="19"/>
      <c r="CM140" s="20">
        <f t="shared" si="322"/>
        <v>0</v>
      </c>
      <c r="CN140" s="20">
        <f t="shared" si="425"/>
        <v>0</v>
      </c>
      <c r="CO140" s="20">
        <f t="shared" si="425"/>
        <v>0</v>
      </c>
      <c r="CP140" s="20">
        <f t="shared" si="324"/>
        <v>0</v>
      </c>
      <c r="CQ140" s="19"/>
      <c r="CR140" s="19"/>
      <c r="CS140" s="20">
        <f t="shared" si="325"/>
        <v>0</v>
      </c>
      <c r="CT140" s="19"/>
      <c r="CU140" s="19"/>
      <c r="CV140" s="20">
        <f t="shared" si="326"/>
        <v>0</v>
      </c>
      <c r="CW140" s="19"/>
      <c r="CX140" s="19"/>
      <c r="CY140" s="20">
        <f t="shared" si="327"/>
        <v>0</v>
      </c>
      <c r="CZ140" s="20">
        <f t="shared" si="426"/>
        <v>0</v>
      </c>
      <c r="DA140" s="20">
        <f t="shared" si="426"/>
        <v>0</v>
      </c>
      <c r="DB140" s="20">
        <f t="shared" si="329"/>
        <v>0</v>
      </c>
      <c r="DC140" s="20">
        <f t="shared" si="427"/>
        <v>0</v>
      </c>
      <c r="DD140" s="20">
        <f t="shared" si="427"/>
        <v>0</v>
      </c>
      <c r="DE140" s="20">
        <f t="shared" si="331"/>
        <v>0</v>
      </c>
      <c r="DF140" s="19"/>
      <c r="DG140" s="19"/>
      <c r="DH140" s="20">
        <f t="shared" si="332"/>
        <v>0</v>
      </c>
      <c r="DI140" s="19"/>
      <c r="DJ140" s="19"/>
      <c r="DK140" s="20">
        <f t="shared" si="333"/>
        <v>0</v>
      </c>
      <c r="DL140" s="20">
        <f t="shared" si="428"/>
        <v>0</v>
      </c>
      <c r="DM140" s="20">
        <f t="shared" si="428"/>
        <v>0</v>
      </c>
      <c r="DN140" s="20">
        <f t="shared" si="335"/>
        <v>0</v>
      </c>
      <c r="DO140" s="19"/>
      <c r="DP140" s="19"/>
      <c r="DQ140" s="20">
        <f t="shared" si="336"/>
        <v>0</v>
      </c>
      <c r="DR140" s="19"/>
      <c r="DS140" s="19"/>
      <c r="DT140" s="20">
        <f t="shared" si="337"/>
        <v>0</v>
      </c>
      <c r="DU140" s="20">
        <f t="shared" si="429"/>
        <v>0</v>
      </c>
      <c r="DV140" s="20">
        <f t="shared" si="429"/>
        <v>0</v>
      </c>
      <c r="DW140" s="20">
        <f t="shared" si="339"/>
        <v>0</v>
      </c>
      <c r="DX140" s="20">
        <f t="shared" si="430"/>
        <v>0</v>
      </c>
      <c r="DY140" s="20">
        <f t="shared" si="430"/>
        <v>0</v>
      </c>
      <c r="DZ140" s="20">
        <f t="shared" si="341"/>
        <v>0</v>
      </c>
      <c r="EA140" s="19"/>
      <c r="EB140" s="19"/>
      <c r="EC140" s="20">
        <f t="shared" si="342"/>
        <v>0</v>
      </c>
      <c r="ED140" s="19"/>
      <c r="EE140" s="19"/>
      <c r="EF140" s="20">
        <f t="shared" si="343"/>
        <v>0</v>
      </c>
      <c r="EG140" s="19"/>
      <c r="EH140" s="19"/>
      <c r="EI140" s="20">
        <f t="shared" si="344"/>
        <v>0</v>
      </c>
      <c r="EJ140" s="19"/>
      <c r="EK140" s="19"/>
      <c r="EL140" s="20">
        <f t="shared" si="345"/>
        <v>0</v>
      </c>
      <c r="EM140" s="20">
        <f t="shared" si="431"/>
        <v>0</v>
      </c>
      <c r="EN140" s="20">
        <f t="shared" si="431"/>
        <v>0</v>
      </c>
      <c r="EO140" s="20">
        <f t="shared" si="347"/>
        <v>0</v>
      </c>
      <c r="EP140" s="19"/>
      <c r="EQ140" s="19"/>
      <c r="ER140" s="20">
        <f t="shared" si="348"/>
        <v>0</v>
      </c>
      <c r="ES140" s="19"/>
      <c r="ET140" s="19"/>
      <c r="EU140" s="20">
        <f t="shared" si="349"/>
        <v>0</v>
      </c>
      <c r="EV140" s="19"/>
      <c r="EW140" s="19"/>
      <c r="EX140" s="20">
        <f t="shared" si="350"/>
        <v>0</v>
      </c>
      <c r="EY140" s="19"/>
      <c r="EZ140" s="19"/>
      <c r="FA140" s="20">
        <f t="shared" si="351"/>
        <v>0</v>
      </c>
      <c r="FB140" s="20">
        <f t="shared" si="432"/>
        <v>0</v>
      </c>
      <c r="FC140" s="20">
        <f t="shared" si="432"/>
        <v>0</v>
      </c>
      <c r="FD140" s="20">
        <f t="shared" si="353"/>
        <v>0</v>
      </c>
      <c r="FE140" s="19"/>
      <c r="FF140" s="19"/>
      <c r="FG140" s="20">
        <f t="shared" si="354"/>
        <v>0</v>
      </c>
      <c r="FH140" s="19"/>
      <c r="FI140" s="19"/>
      <c r="FJ140" s="20">
        <f t="shared" si="355"/>
        <v>0</v>
      </c>
      <c r="FK140" s="19"/>
      <c r="FL140" s="19"/>
      <c r="FM140" s="20">
        <f t="shared" si="356"/>
        <v>0</v>
      </c>
      <c r="FN140" s="20">
        <f t="shared" si="433"/>
        <v>0</v>
      </c>
      <c r="FO140" s="20">
        <f t="shared" si="433"/>
        <v>0</v>
      </c>
      <c r="FP140" s="20">
        <f t="shared" si="358"/>
        <v>0</v>
      </c>
      <c r="FQ140" s="19"/>
      <c r="FR140" s="19"/>
      <c r="FS140" s="20">
        <f t="shared" si="359"/>
        <v>0</v>
      </c>
      <c r="FT140" s="19"/>
      <c r="FU140" s="19"/>
      <c r="FV140" s="20">
        <f t="shared" si="360"/>
        <v>0</v>
      </c>
      <c r="FW140" s="19"/>
      <c r="FX140" s="19"/>
      <c r="FY140" s="20">
        <f t="shared" si="361"/>
        <v>0</v>
      </c>
      <c r="FZ140" s="20">
        <f t="shared" si="434"/>
        <v>0</v>
      </c>
      <c r="GA140" s="20">
        <f t="shared" si="434"/>
        <v>0</v>
      </c>
      <c r="GB140" s="20">
        <f t="shared" si="363"/>
        <v>0</v>
      </c>
      <c r="GC140" s="19"/>
      <c r="GD140" s="19"/>
      <c r="GE140" s="20">
        <f t="shared" si="364"/>
        <v>0</v>
      </c>
      <c r="GF140" s="19"/>
      <c r="GG140" s="19"/>
      <c r="GH140" s="20">
        <f t="shared" si="365"/>
        <v>0</v>
      </c>
      <c r="GI140" s="19"/>
      <c r="GJ140" s="19"/>
      <c r="GK140" s="20">
        <f t="shared" si="366"/>
        <v>0</v>
      </c>
      <c r="GL140" s="19"/>
      <c r="GM140" s="19"/>
      <c r="GN140" s="20">
        <f t="shared" si="367"/>
        <v>0</v>
      </c>
      <c r="GO140" s="20">
        <f t="shared" si="435"/>
        <v>0</v>
      </c>
      <c r="GP140" s="20">
        <f t="shared" si="435"/>
        <v>0</v>
      </c>
      <c r="GQ140" s="20">
        <f t="shared" si="369"/>
        <v>0</v>
      </c>
      <c r="GR140" s="19"/>
      <c r="GS140" s="19"/>
      <c r="GT140" s="20">
        <f t="shared" si="370"/>
        <v>0</v>
      </c>
      <c r="GU140" s="19"/>
      <c r="GV140" s="19"/>
      <c r="GW140" s="20">
        <f t="shared" si="371"/>
        <v>0</v>
      </c>
      <c r="GX140" s="20">
        <f t="shared" si="436"/>
        <v>0</v>
      </c>
      <c r="GY140" s="20">
        <f t="shared" si="436"/>
        <v>0</v>
      </c>
      <c r="GZ140" s="20">
        <f t="shared" si="373"/>
        <v>0</v>
      </c>
      <c r="HA140" s="19"/>
      <c r="HB140" s="19"/>
      <c r="HC140" s="20">
        <f t="shared" si="374"/>
        <v>0</v>
      </c>
      <c r="HD140" s="19"/>
      <c r="HE140" s="19"/>
      <c r="HF140" s="20">
        <f t="shared" si="375"/>
        <v>0</v>
      </c>
      <c r="HG140" s="20">
        <f>7000</f>
        <v>7000</v>
      </c>
      <c r="HH140" s="20">
        <f>1400</f>
        <v>1400</v>
      </c>
      <c r="HI140" s="20">
        <f t="shared" si="376"/>
        <v>5600</v>
      </c>
      <c r="HJ140" s="19"/>
      <c r="HK140" s="19"/>
      <c r="HL140" s="20">
        <f t="shared" si="377"/>
        <v>0</v>
      </c>
      <c r="HM140" s="20">
        <f t="shared" si="437"/>
        <v>7000</v>
      </c>
      <c r="HN140" s="20">
        <f t="shared" si="437"/>
        <v>1400</v>
      </c>
      <c r="HO140" s="20">
        <f t="shared" si="379"/>
        <v>5600</v>
      </c>
      <c r="HP140" s="19"/>
      <c r="HQ140" s="19"/>
      <c r="HR140" s="20">
        <f t="shared" si="380"/>
        <v>0</v>
      </c>
      <c r="HS140" s="19"/>
      <c r="HT140" s="19"/>
      <c r="HU140" s="20">
        <f t="shared" si="381"/>
        <v>0</v>
      </c>
      <c r="HV140" s="20">
        <f>7000</f>
        <v>7000</v>
      </c>
      <c r="HW140" s="20">
        <f>1400</f>
        <v>1400</v>
      </c>
      <c r="HX140" s="20">
        <f t="shared" si="382"/>
        <v>5600</v>
      </c>
      <c r="HY140" s="19"/>
      <c r="HZ140" s="19"/>
      <c r="IA140" s="20">
        <f t="shared" si="383"/>
        <v>0</v>
      </c>
      <c r="IB140" s="20">
        <f t="shared" si="438"/>
        <v>7000</v>
      </c>
      <c r="IC140" s="20">
        <f t="shared" si="438"/>
        <v>1400</v>
      </c>
      <c r="ID140" s="20">
        <f t="shared" si="385"/>
        <v>5600</v>
      </c>
      <c r="IE140" s="20">
        <f t="shared" si="439"/>
        <v>14000</v>
      </c>
      <c r="IF140" s="20">
        <f t="shared" si="439"/>
        <v>2800</v>
      </c>
      <c r="IG140" s="20">
        <f t="shared" si="387"/>
        <v>11200</v>
      </c>
      <c r="IH140" s="19"/>
      <c r="II140" s="19"/>
      <c r="IJ140" s="20">
        <f t="shared" si="388"/>
        <v>0</v>
      </c>
      <c r="IK140" s="19"/>
      <c r="IL140" s="19"/>
      <c r="IM140" s="20">
        <f t="shared" si="389"/>
        <v>0</v>
      </c>
      <c r="IN140" s="19"/>
      <c r="IO140" s="19"/>
      <c r="IP140" s="20">
        <f t="shared" si="390"/>
        <v>0</v>
      </c>
      <c r="IQ140" s="20">
        <f t="shared" si="440"/>
        <v>0</v>
      </c>
      <c r="IR140" s="20">
        <f t="shared" si="440"/>
        <v>0</v>
      </c>
      <c r="IS140" s="20">
        <f t="shared" si="392"/>
        <v>0</v>
      </c>
      <c r="IT140" s="20">
        <f t="shared" si="441"/>
        <v>14000</v>
      </c>
      <c r="IU140" s="20">
        <f t="shared" si="441"/>
        <v>2800</v>
      </c>
      <c r="IV140" s="20">
        <f t="shared" si="394"/>
        <v>11200</v>
      </c>
      <c r="IW140" s="19"/>
      <c r="IX140" s="19"/>
      <c r="IY140" s="20">
        <f t="shared" si="395"/>
        <v>0</v>
      </c>
      <c r="IZ140" s="19"/>
      <c r="JA140" s="19"/>
      <c r="JB140" s="20">
        <f t="shared" si="396"/>
        <v>0</v>
      </c>
      <c r="JC140" s="19"/>
      <c r="JD140" s="19"/>
      <c r="JE140" s="20">
        <f t="shared" si="397"/>
        <v>0</v>
      </c>
      <c r="JF140" s="20">
        <f t="shared" si="442"/>
        <v>0</v>
      </c>
      <c r="JG140" s="20">
        <f t="shared" si="442"/>
        <v>0</v>
      </c>
      <c r="JH140" s="20">
        <f t="shared" si="399"/>
        <v>0</v>
      </c>
      <c r="JI140" s="19"/>
      <c r="JJ140" s="19"/>
      <c r="JK140" s="20">
        <f t="shared" si="400"/>
        <v>0</v>
      </c>
      <c r="JL140" s="19"/>
      <c r="JM140" s="19"/>
      <c r="JN140" s="20">
        <f t="shared" si="401"/>
        <v>0</v>
      </c>
      <c r="JO140" s="19"/>
      <c r="JP140" s="19"/>
      <c r="JQ140" s="20">
        <f t="shared" si="402"/>
        <v>0</v>
      </c>
      <c r="JR140" s="20">
        <f t="shared" si="443"/>
        <v>0</v>
      </c>
      <c r="JS140" s="20">
        <f t="shared" si="443"/>
        <v>0</v>
      </c>
      <c r="JT140" s="20">
        <f t="shared" si="404"/>
        <v>0</v>
      </c>
      <c r="JU140" s="19"/>
      <c r="JV140" s="19"/>
      <c r="JW140" s="20">
        <f t="shared" si="405"/>
        <v>0</v>
      </c>
      <c r="JX140" s="19"/>
      <c r="JY140" s="19"/>
      <c r="JZ140" s="20">
        <f t="shared" si="406"/>
        <v>0</v>
      </c>
      <c r="KA140" s="20">
        <f t="shared" si="444"/>
        <v>0</v>
      </c>
      <c r="KB140" s="20">
        <f t="shared" si="444"/>
        <v>0</v>
      </c>
      <c r="KC140" s="20">
        <f t="shared" si="408"/>
        <v>0</v>
      </c>
      <c r="KD140" s="19"/>
      <c r="KE140" s="19"/>
      <c r="KF140" s="20">
        <f t="shared" si="409"/>
        <v>0</v>
      </c>
      <c r="KG140" s="19"/>
      <c r="KH140" s="19"/>
      <c r="KI140" s="20">
        <f t="shared" si="410"/>
        <v>0</v>
      </c>
      <c r="KJ140" s="19"/>
      <c r="KK140" s="19"/>
      <c r="KL140" s="20">
        <f t="shared" si="411"/>
        <v>0</v>
      </c>
      <c r="KM140" s="19"/>
      <c r="KN140" s="19"/>
      <c r="KO140" s="20">
        <f t="shared" si="412"/>
        <v>0</v>
      </c>
      <c r="KP140" s="19"/>
      <c r="KQ140" s="19"/>
      <c r="KR140" s="20">
        <f t="shared" si="413"/>
        <v>0</v>
      </c>
      <c r="KS140" s="20">
        <f t="shared" si="445"/>
        <v>0</v>
      </c>
      <c r="KT140" s="20">
        <f t="shared" si="445"/>
        <v>0</v>
      </c>
      <c r="KU140" s="20">
        <f t="shared" si="415"/>
        <v>0</v>
      </c>
      <c r="KV140" s="20">
        <f t="shared" si="446"/>
        <v>0</v>
      </c>
      <c r="KW140" s="20">
        <f t="shared" si="446"/>
        <v>0</v>
      </c>
      <c r="KX140" s="20">
        <f t="shared" si="417"/>
        <v>0</v>
      </c>
      <c r="KY140" s="19"/>
      <c r="KZ140" s="19"/>
      <c r="LA140" s="20">
        <f t="shared" si="418"/>
        <v>0</v>
      </c>
      <c r="LB140" s="19"/>
      <c r="LC140" s="19"/>
      <c r="LD140" s="20">
        <f t="shared" si="419"/>
        <v>0</v>
      </c>
      <c r="LE140" s="20">
        <f t="shared" si="447"/>
        <v>14000</v>
      </c>
      <c r="LF140" s="20">
        <f t="shared" si="447"/>
        <v>2800</v>
      </c>
      <c r="LG140" s="20">
        <f t="shared" si="421"/>
        <v>11200</v>
      </c>
    </row>
    <row r="141" spans="1:319" x14ac:dyDescent="0.3">
      <c r="A141" s="27" t="s">
        <v>248</v>
      </c>
      <c r="B141" s="19"/>
      <c r="C141" s="19"/>
      <c r="D141" s="20">
        <f t="shared" si="290"/>
        <v>0</v>
      </c>
      <c r="E141" s="19"/>
      <c r="F141" s="19"/>
      <c r="G141" s="20">
        <f t="shared" si="291"/>
        <v>0</v>
      </c>
      <c r="H141" s="19"/>
      <c r="I141" s="19"/>
      <c r="J141" s="20">
        <f t="shared" si="292"/>
        <v>0</v>
      </c>
      <c r="K141" s="19"/>
      <c r="L141" s="19"/>
      <c r="M141" s="20">
        <f t="shared" si="293"/>
        <v>0</v>
      </c>
      <c r="N141" s="19"/>
      <c r="O141" s="19"/>
      <c r="P141" s="20">
        <f t="shared" si="294"/>
        <v>0</v>
      </c>
      <c r="Q141" s="19"/>
      <c r="R141" s="19"/>
      <c r="S141" s="20">
        <f t="shared" si="295"/>
        <v>0</v>
      </c>
      <c r="T141" s="19"/>
      <c r="U141" s="19"/>
      <c r="V141" s="20">
        <f t="shared" si="296"/>
        <v>0</v>
      </c>
      <c r="W141" s="19"/>
      <c r="X141" s="19"/>
      <c r="Y141" s="20">
        <f t="shared" si="297"/>
        <v>0</v>
      </c>
      <c r="Z141" s="19"/>
      <c r="AA141" s="19"/>
      <c r="AB141" s="20">
        <f t="shared" si="298"/>
        <v>0</v>
      </c>
      <c r="AC141" s="19"/>
      <c r="AD141" s="19"/>
      <c r="AE141" s="20">
        <f t="shared" si="299"/>
        <v>0</v>
      </c>
      <c r="AF141" s="19"/>
      <c r="AG141" s="19"/>
      <c r="AH141" s="20">
        <f t="shared" si="300"/>
        <v>0</v>
      </c>
      <c r="AI141" s="19"/>
      <c r="AJ141" s="19"/>
      <c r="AK141" s="20">
        <f t="shared" si="301"/>
        <v>0</v>
      </c>
      <c r="AL141" s="20">
        <f t="shared" si="422"/>
        <v>0</v>
      </c>
      <c r="AM141" s="20">
        <f t="shared" si="422"/>
        <v>0</v>
      </c>
      <c r="AN141" s="20">
        <f t="shared" si="303"/>
        <v>0</v>
      </c>
      <c r="AO141" s="19"/>
      <c r="AP141" s="19"/>
      <c r="AQ141" s="20">
        <f t="shared" si="304"/>
        <v>0</v>
      </c>
      <c r="AR141" s="19"/>
      <c r="AS141" s="19"/>
      <c r="AT141" s="20">
        <f t="shared" si="305"/>
        <v>0</v>
      </c>
      <c r="AU141" s="19"/>
      <c r="AV141" s="19"/>
      <c r="AW141" s="20">
        <f t="shared" si="306"/>
        <v>0</v>
      </c>
      <c r="AX141" s="19"/>
      <c r="AY141" s="19"/>
      <c r="AZ141" s="20">
        <f t="shared" si="307"/>
        <v>0</v>
      </c>
      <c r="BA141" s="19"/>
      <c r="BB141" s="19"/>
      <c r="BC141" s="20">
        <f t="shared" si="308"/>
        <v>0</v>
      </c>
      <c r="BD141" s="19"/>
      <c r="BE141" s="19"/>
      <c r="BF141" s="20">
        <f t="shared" si="309"/>
        <v>0</v>
      </c>
      <c r="BG141" s="20">
        <f t="shared" si="423"/>
        <v>0</v>
      </c>
      <c r="BH141" s="20">
        <f t="shared" si="423"/>
        <v>0</v>
      </c>
      <c r="BI141" s="20">
        <f t="shared" si="311"/>
        <v>0</v>
      </c>
      <c r="BJ141" s="19"/>
      <c r="BK141" s="19"/>
      <c r="BL141" s="20">
        <f t="shared" si="312"/>
        <v>0</v>
      </c>
      <c r="BM141" s="19"/>
      <c r="BN141" s="19"/>
      <c r="BO141" s="20">
        <f t="shared" si="313"/>
        <v>0</v>
      </c>
      <c r="BP141" s="19"/>
      <c r="BQ141" s="19"/>
      <c r="BR141" s="20">
        <f t="shared" si="314"/>
        <v>0</v>
      </c>
      <c r="BS141" s="19"/>
      <c r="BT141" s="19"/>
      <c r="BU141" s="20">
        <f t="shared" si="315"/>
        <v>0</v>
      </c>
      <c r="BV141" s="19"/>
      <c r="BW141" s="19"/>
      <c r="BX141" s="20">
        <f t="shared" si="316"/>
        <v>0</v>
      </c>
      <c r="BY141" s="19"/>
      <c r="BZ141" s="19"/>
      <c r="CA141" s="20">
        <f t="shared" si="317"/>
        <v>0</v>
      </c>
      <c r="CB141" s="20">
        <f t="shared" si="424"/>
        <v>0</v>
      </c>
      <c r="CC141" s="20">
        <f t="shared" si="424"/>
        <v>0</v>
      </c>
      <c r="CD141" s="20">
        <f t="shared" si="319"/>
        <v>0</v>
      </c>
      <c r="CE141" s="19"/>
      <c r="CF141" s="19"/>
      <c r="CG141" s="20">
        <f t="shared" si="320"/>
        <v>0</v>
      </c>
      <c r="CH141" s="19"/>
      <c r="CI141" s="19"/>
      <c r="CJ141" s="20">
        <f t="shared" si="321"/>
        <v>0</v>
      </c>
      <c r="CK141" s="19"/>
      <c r="CL141" s="19"/>
      <c r="CM141" s="20">
        <f t="shared" si="322"/>
        <v>0</v>
      </c>
      <c r="CN141" s="20">
        <f t="shared" si="425"/>
        <v>0</v>
      </c>
      <c r="CO141" s="20">
        <f t="shared" si="425"/>
        <v>0</v>
      </c>
      <c r="CP141" s="20">
        <f t="shared" si="324"/>
        <v>0</v>
      </c>
      <c r="CQ141" s="19"/>
      <c r="CR141" s="19"/>
      <c r="CS141" s="20">
        <f t="shared" si="325"/>
        <v>0</v>
      </c>
      <c r="CT141" s="19"/>
      <c r="CU141" s="19"/>
      <c r="CV141" s="20">
        <f t="shared" si="326"/>
        <v>0</v>
      </c>
      <c r="CW141" s="19"/>
      <c r="CX141" s="19"/>
      <c r="CY141" s="20">
        <f t="shared" si="327"/>
        <v>0</v>
      </c>
      <c r="CZ141" s="20">
        <f t="shared" si="426"/>
        <v>0</v>
      </c>
      <c r="DA141" s="20">
        <f t="shared" si="426"/>
        <v>0</v>
      </c>
      <c r="DB141" s="20">
        <f t="shared" si="329"/>
        <v>0</v>
      </c>
      <c r="DC141" s="20">
        <f t="shared" si="427"/>
        <v>0</v>
      </c>
      <c r="DD141" s="20">
        <f t="shared" si="427"/>
        <v>0</v>
      </c>
      <c r="DE141" s="20">
        <f t="shared" si="331"/>
        <v>0</v>
      </c>
      <c r="DF141" s="19"/>
      <c r="DG141" s="19"/>
      <c r="DH141" s="20">
        <f t="shared" si="332"/>
        <v>0</v>
      </c>
      <c r="DI141" s="19"/>
      <c r="DJ141" s="19"/>
      <c r="DK141" s="20">
        <f t="shared" si="333"/>
        <v>0</v>
      </c>
      <c r="DL141" s="20">
        <f t="shared" si="428"/>
        <v>0</v>
      </c>
      <c r="DM141" s="20">
        <f t="shared" si="428"/>
        <v>0</v>
      </c>
      <c r="DN141" s="20">
        <f t="shared" si="335"/>
        <v>0</v>
      </c>
      <c r="DO141" s="19"/>
      <c r="DP141" s="19"/>
      <c r="DQ141" s="20">
        <f t="shared" si="336"/>
        <v>0</v>
      </c>
      <c r="DR141" s="19"/>
      <c r="DS141" s="19"/>
      <c r="DT141" s="20">
        <f t="shared" si="337"/>
        <v>0</v>
      </c>
      <c r="DU141" s="20">
        <f t="shared" si="429"/>
        <v>0</v>
      </c>
      <c r="DV141" s="20">
        <f t="shared" si="429"/>
        <v>0</v>
      </c>
      <c r="DW141" s="20">
        <f t="shared" si="339"/>
        <v>0</v>
      </c>
      <c r="DX141" s="20">
        <f t="shared" si="430"/>
        <v>0</v>
      </c>
      <c r="DY141" s="20">
        <f t="shared" si="430"/>
        <v>0</v>
      </c>
      <c r="DZ141" s="20">
        <f t="shared" si="341"/>
        <v>0</v>
      </c>
      <c r="EA141" s="19"/>
      <c r="EB141" s="19"/>
      <c r="EC141" s="20">
        <f t="shared" si="342"/>
        <v>0</v>
      </c>
      <c r="ED141" s="19"/>
      <c r="EE141" s="19"/>
      <c r="EF141" s="20">
        <f t="shared" si="343"/>
        <v>0</v>
      </c>
      <c r="EG141" s="19"/>
      <c r="EH141" s="19"/>
      <c r="EI141" s="20">
        <f t="shared" si="344"/>
        <v>0</v>
      </c>
      <c r="EJ141" s="19"/>
      <c r="EK141" s="19"/>
      <c r="EL141" s="20">
        <f t="shared" si="345"/>
        <v>0</v>
      </c>
      <c r="EM141" s="20">
        <f t="shared" si="431"/>
        <v>0</v>
      </c>
      <c r="EN141" s="20">
        <f t="shared" si="431"/>
        <v>0</v>
      </c>
      <c r="EO141" s="20">
        <f t="shared" si="347"/>
        <v>0</v>
      </c>
      <c r="EP141" s="19"/>
      <c r="EQ141" s="19"/>
      <c r="ER141" s="20">
        <f t="shared" si="348"/>
        <v>0</v>
      </c>
      <c r="ES141" s="19"/>
      <c r="ET141" s="19"/>
      <c r="EU141" s="20">
        <f t="shared" si="349"/>
        <v>0</v>
      </c>
      <c r="EV141" s="19"/>
      <c r="EW141" s="19"/>
      <c r="EX141" s="20">
        <f t="shared" si="350"/>
        <v>0</v>
      </c>
      <c r="EY141" s="19"/>
      <c r="EZ141" s="19"/>
      <c r="FA141" s="20">
        <f t="shared" si="351"/>
        <v>0</v>
      </c>
      <c r="FB141" s="20">
        <f t="shared" si="432"/>
        <v>0</v>
      </c>
      <c r="FC141" s="20">
        <f t="shared" si="432"/>
        <v>0</v>
      </c>
      <c r="FD141" s="20">
        <f t="shared" si="353"/>
        <v>0</v>
      </c>
      <c r="FE141" s="19"/>
      <c r="FF141" s="19"/>
      <c r="FG141" s="20">
        <f t="shared" si="354"/>
        <v>0</v>
      </c>
      <c r="FH141" s="19"/>
      <c r="FI141" s="19"/>
      <c r="FJ141" s="20">
        <f t="shared" si="355"/>
        <v>0</v>
      </c>
      <c r="FK141" s="19"/>
      <c r="FL141" s="19"/>
      <c r="FM141" s="20">
        <f t="shared" si="356"/>
        <v>0</v>
      </c>
      <c r="FN141" s="20">
        <f t="shared" si="433"/>
        <v>0</v>
      </c>
      <c r="FO141" s="20">
        <f t="shared" si="433"/>
        <v>0</v>
      </c>
      <c r="FP141" s="20">
        <f t="shared" si="358"/>
        <v>0</v>
      </c>
      <c r="FQ141" s="19"/>
      <c r="FR141" s="19"/>
      <c r="FS141" s="20">
        <f t="shared" si="359"/>
        <v>0</v>
      </c>
      <c r="FT141" s="19"/>
      <c r="FU141" s="19"/>
      <c r="FV141" s="20">
        <f t="shared" si="360"/>
        <v>0</v>
      </c>
      <c r="FW141" s="19"/>
      <c r="FX141" s="19"/>
      <c r="FY141" s="20">
        <f t="shared" si="361"/>
        <v>0</v>
      </c>
      <c r="FZ141" s="20">
        <f t="shared" si="434"/>
        <v>0</v>
      </c>
      <c r="GA141" s="20">
        <f t="shared" si="434"/>
        <v>0</v>
      </c>
      <c r="GB141" s="20">
        <f t="shared" si="363"/>
        <v>0</v>
      </c>
      <c r="GC141" s="19"/>
      <c r="GD141" s="19"/>
      <c r="GE141" s="20">
        <f t="shared" si="364"/>
        <v>0</v>
      </c>
      <c r="GF141" s="19"/>
      <c r="GG141" s="19"/>
      <c r="GH141" s="20">
        <f t="shared" si="365"/>
        <v>0</v>
      </c>
      <c r="GI141" s="19"/>
      <c r="GJ141" s="19"/>
      <c r="GK141" s="20">
        <f t="shared" si="366"/>
        <v>0</v>
      </c>
      <c r="GL141" s="19"/>
      <c r="GM141" s="19"/>
      <c r="GN141" s="20">
        <f t="shared" si="367"/>
        <v>0</v>
      </c>
      <c r="GO141" s="20">
        <f t="shared" si="435"/>
        <v>0</v>
      </c>
      <c r="GP141" s="20">
        <f t="shared" si="435"/>
        <v>0</v>
      </c>
      <c r="GQ141" s="20">
        <f t="shared" si="369"/>
        <v>0</v>
      </c>
      <c r="GR141" s="19"/>
      <c r="GS141" s="19"/>
      <c r="GT141" s="20">
        <f t="shared" si="370"/>
        <v>0</v>
      </c>
      <c r="GU141" s="19"/>
      <c r="GV141" s="19"/>
      <c r="GW141" s="20">
        <f t="shared" si="371"/>
        <v>0</v>
      </c>
      <c r="GX141" s="20">
        <f t="shared" si="436"/>
        <v>0</v>
      </c>
      <c r="GY141" s="20">
        <f t="shared" si="436"/>
        <v>0</v>
      </c>
      <c r="GZ141" s="20">
        <f t="shared" si="373"/>
        <v>0</v>
      </c>
      <c r="HA141" s="19"/>
      <c r="HB141" s="19"/>
      <c r="HC141" s="20">
        <f t="shared" si="374"/>
        <v>0</v>
      </c>
      <c r="HD141" s="19"/>
      <c r="HE141" s="19"/>
      <c r="HF141" s="20">
        <f t="shared" si="375"/>
        <v>0</v>
      </c>
      <c r="HG141" s="19"/>
      <c r="HH141" s="19"/>
      <c r="HI141" s="20">
        <f t="shared" si="376"/>
        <v>0</v>
      </c>
      <c r="HJ141" s="19"/>
      <c r="HK141" s="19"/>
      <c r="HL141" s="20">
        <f t="shared" si="377"/>
        <v>0</v>
      </c>
      <c r="HM141" s="20">
        <f t="shared" si="437"/>
        <v>0</v>
      </c>
      <c r="HN141" s="20">
        <f t="shared" si="437"/>
        <v>0</v>
      </c>
      <c r="HO141" s="20">
        <f t="shared" si="379"/>
        <v>0</v>
      </c>
      <c r="HP141" s="19"/>
      <c r="HQ141" s="19"/>
      <c r="HR141" s="20">
        <f t="shared" si="380"/>
        <v>0</v>
      </c>
      <c r="HS141" s="19"/>
      <c r="HT141" s="19"/>
      <c r="HU141" s="20">
        <f t="shared" si="381"/>
        <v>0</v>
      </c>
      <c r="HV141" s="19"/>
      <c r="HW141" s="19"/>
      <c r="HX141" s="20">
        <f t="shared" si="382"/>
        <v>0</v>
      </c>
      <c r="HY141" s="19"/>
      <c r="HZ141" s="19"/>
      <c r="IA141" s="20">
        <f t="shared" si="383"/>
        <v>0</v>
      </c>
      <c r="IB141" s="20">
        <f t="shared" si="438"/>
        <v>0</v>
      </c>
      <c r="IC141" s="20">
        <f t="shared" si="438"/>
        <v>0</v>
      </c>
      <c r="ID141" s="20">
        <f t="shared" si="385"/>
        <v>0</v>
      </c>
      <c r="IE141" s="20">
        <f t="shared" si="439"/>
        <v>0</v>
      </c>
      <c r="IF141" s="20">
        <f t="shared" si="439"/>
        <v>0</v>
      </c>
      <c r="IG141" s="20">
        <f t="shared" si="387"/>
        <v>0</v>
      </c>
      <c r="IH141" s="19"/>
      <c r="II141" s="19"/>
      <c r="IJ141" s="20">
        <f t="shared" si="388"/>
        <v>0</v>
      </c>
      <c r="IK141" s="19"/>
      <c r="IL141" s="19"/>
      <c r="IM141" s="20">
        <f t="shared" si="389"/>
        <v>0</v>
      </c>
      <c r="IN141" s="19"/>
      <c r="IO141" s="19"/>
      <c r="IP141" s="20">
        <f t="shared" si="390"/>
        <v>0</v>
      </c>
      <c r="IQ141" s="20">
        <f t="shared" si="440"/>
        <v>0</v>
      </c>
      <c r="IR141" s="20">
        <f t="shared" si="440"/>
        <v>0</v>
      </c>
      <c r="IS141" s="20">
        <f t="shared" si="392"/>
        <v>0</v>
      </c>
      <c r="IT141" s="20">
        <f t="shared" si="441"/>
        <v>0</v>
      </c>
      <c r="IU141" s="20">
        <f t="shared" si="441"/>
        <v>0</v>
      </c>
      <c r="IV141" s="20">
        <f t="shared" si="394"/>
        <v>0</v>
      </c>
      <c r="IW141" s="19"/>
      <c r="IX141" s="19"/>
      <c r="IY141" s="20">
        <f t="shared" si="395"/>
        <v>0</v>
      </c>
      <c r="IZ141" s="19"/>
      <c r="JA141" s="19"/>
      <c r="JB141" s="20">
        <f t="shared" si="396"/>
        <v>0</v>
      </c>
      <c r="JC141" s="19"/>
      <c r="JD141" s="19"/>
      <c r="JE141" s="20">
        <f t="shared" si="397"/>
        <v>0</v>
      </c>
      <c r="JF141" s="20">
        <f t="shared" si="442"/>
        <v>0</v>
      </c>
      <c r="JG141" s="20">
        <f t="shared" si="442"/>
        <v>0</v>
      </c>
      <c r="JH141" s="20">
        <f t="shared" si="399"/>
        <v>0</v>
      </c>
      <c r="JI141" s="19"/>
      <c r="JJ141" s="19"/>
      <c r="JK141" s="20">
        <f t="shared" si="400"/>
        <v>0</v>
      </c>
      <c r="JL141" s="19"/>
      <c r="JM141" s="19"/>
      <c r="JN141" s="20">
        <f t="shared" si="401"/>
        <v>0</v>
      </c>
      <c r="JO141" s="19"/>
      <c r="JP141" s="19"/>
      <c r="JQ141" s="20">
        <f t="shared" si="402"/>
        <v>0</v>
      </c>
      <c r="JR141" s="20">
        <f t="shared" si="443"/>
        <v>0</v>
      </c>
      <c r="JS141" s="20">
        <f t="shared" si="443"/>
        <v>0</v>
      </c>
      <c r="JT141" s="20">
        <f t="shared" si="404"/>
        <v>0</v>
      </c>
      <c r="JU141" s="19"/>
      <c r="JV141" s="19"/>
      <c r="JW141" s="20">
        <f t="shared" si="405"/>
        <v>0</v>
      </c>
      <c r="JX141" s="19"/>
      <c r="JY141" s="19"/>
      <c r="JZ141" s="20">
        <f t="shared" si="406"/>
        <v>0</v>
      </c>
      <c r="KA141" s="20">
        <f t="shared" si="444"/>
        <v>0</v>
      </c>
      <c r="KB141" s="20">
        <f t="shared" si="444"/>
        <v>0</v>
      </c>
      <c r="KC141" s="20">
        <f t="shared" si="408"/>
        <v>0</v>
      </c>
      <c r="KD141" s="19"/>
      <c r="KE141" s="20">
        <f>0</f>
        <v>0</v>
      </c>
      <c r="KF141" s="20">
        <f t="shared" si="409"/>
        <v>0</v>
      </c>
      <c r="KG141" s="19"/>
      <c r="KH141" s="19"/>
      <c r="KI141" s="20">
        <f t="shared" si="410"/>
        <v>0</v>
      </c>
      <c r="KJ141" s="19"/>
      <c r="KK141" s="19"/>
      <c r="KL141" s="20">
        <f t="shared" si="411"/>
        <v>0</v>
      </c>
      <c r="KM141" s="19"/>
      <c r="KN141" s="19"/>
      <c r="KO141" s="20">
        <f t="shared" si="412"/>
        <v>0</v>
      </c>
      <c r="KP141" s="19"/>
      <c r="KQ141" s="19"/>
      <c r="KR141" s="20">
        <f t="shared" si="413"/>
        <v>0</v>
      </c>
      <c r="KS141" s="20">
        <f t="shared" si="445"/>
        <v>0</v>
      </c>
      <c r="KT141" s="20">
        <f t="shared" si="445"/>
        <v>0</v>
      </c>
      <c r="KU141" s="20">
        <f t="shared" si="415"/>
        <v>0</v>
      </c>
      <c r="KV141" s="20">
        <f t="shared" si="446"/>
        <v>0</v>
      </c>
      <c r="KW141" s="20">
        <f t="shared" si="446"/>
        <v>0</v>
      </c>
      <c r="KX141" s="20">
        <f t="shared" si="417"/>
        <v>0</v>
      </c>
      <c r="KY141" s="19"/>
      <c r="KZ141" s="19"/>
      <c r="LA141" s="20">
        <f t="shared" si="418"/>
        <v>0</v>
      </c>
      <c r="LB141" s="19"/>
      <c r="LC141" s="19"/>
      <c r="LD141" s="20">
        <f t="shared" si="419"/>
        <v>0</v>
      </c>
      <c r="LE141" s="20">
        <f t="shared" si="447"/>
        <v>0</v>
      </c>
      <c r="LF141" s="20">
        <f t="shared" si="447"/>
        <v>0</v>
      </c>
      <c r="LG141" s="20">
        <f t="shared" si="421"/>
        <v>0</v>
      </c>
    </row>
    <row r="142" spans="1:319" x14ac:dyDescent="0.3">
      <c r="A142" s="27" t="s">
        <v>249</v>
      </c>
      <c r="B142" s="19"/>
      <c r="C142" s="19"/>
      <c r="D142" s="20">
        <f t="shared" si="290"/>
        <v>0</v>
      </c>
      <c r="E142" s="19"/>
      <c r="F142" s="19"/>
      <c r="G142" s="20">
        <f t="shared" si="291"/>
        <v>0</v>
      </c>
      <c r="H142" s="19"/>
      <c r="I142" s="19"/>
      <c r="J142" s="20">
        <f t="shared" si="292"/>
        <v>0</v>
      </c>
      <c r="K142" s="19"/>
      <c r="L142" s="19"/>
      <c r="M142" s="20">
        <f t="shared" si="293"/>
        <v>0</v>
      </c>
      <c r="N142" s="19"/>
      <c r="O142" s="19"/>
      <c r="P142" s="20">
        <f t="shared" si="294"/>
        <v>0</v>
      </c>
      <c r="Q142" s="19"/>
      <c r="R142" s="19"/>
      <c r="S142" s="20">
        <f t="shared" si="295"/>
        <v>0</v>
      </c>
      <c r="T142" s="19"/>
      <c r="U142" s="19"/>
      <c r="V142" s="20">
        <f t="shared" si="296"/>
        <v>0</v>
      </c>
      <c r="W142" s="19"/>
      <c r="X142" s="19"/>
      <c r="Y142" s="20">
        <f t="shared" si="297"/>
        <v>0</v>
      </c>
      <c r="Z142" s="19"/>
      <c r="AA142" s="19"/>
      <c r="AB142" s="20">
        <f t="shared" si="298"/>
        <v>0</v>
      </c>
      <c r="AC142" s="19"/>
      <c r="AD142" s="19"/>
      <c r="AE142" s="20">
        <f t="shared" si="299"/>
        <v>0</v>
      </c>
      <c r="AF142" s="19"/>
      <c r="AG142" s="19"/>
      <c r="AH142" s="20">
        <f t="shared" si="300"/>
        <v>0</v>
      </c>
      <c r="AI142" s="19"/>
      <c r="AJ142" s="19"/>
      <c r="AK142" s="20">
        <f t="shared" si="301"/>
        <v>0</v>
      </c>
      <c r="AL142" s="20">
        <f t="shared" si="422"/>
        <v>0</v>
      </c>
      <c r="AM142" s="20">
        <f t="shared" si="422"/>
        <v>0</v>
      </c>
      <c r="AN142" s="20">
        <f t="shared" si="303"/>
        <v>0</v>
      </c>
      <c r="AO142" s="19"/>
      <c r="AP142" s="19"/>
      <c r="AQ142" s="20">
        <f t="shared" si="304"/>
        <v>0</v>
      </c>
      <c r="AR142" s="19"/>
      <c r="AS142" s="19"/>
      <c r="AT142" s="20">
        <f t="shared" si="305"/>
        <v>0</v>
      </c>
      <c r="AU142" s="19"/>
      <c r="AV142" s="19"/>
      <c r="AW142" s="20">
        <f t="shared" si="306"/>
        <v>0</v>
      </c>
      <c r="AX142" s="19"/>
      <c r="AY142" s="19"/>
      <c r="AZ142" s="20">
        <f t="shared" si="307"/>
        <v>0</v>
      </c>
      <c r="BA142" s="19"/>
      <c r="BB142" s="19"/>
      <c r="BC142" s="20">
        <f t="shared" si="308"/>
        <v>0</v>
      </c>
      <c r="BD142" s="19"/>
      <c r="BE142" s="19"/>
      <c r="BF142" s="20">
        <f t="shared" si="309"/>
        <v>0</v>
      </c>
      <c r="BG142" s="20">
        <f t="shared" si="423"/>
        <v>0</v>
      </c>
      <c r="BH142" s="20">
        <f t="shared" si="423"/>
        <v>0</v>
      </c>
      <c r="BI142" s="20">
        <f t="shared" si="311"/>
        <v>0</v>
      </c>
      <c r="BJ142" s="19"/>
      <c r="BK142" s="19"/>
      <c r="BL142" s="20">
        <f t="shared" si="312"/>
        <v>0</v>
      </c>
      <c r="BM142" s="19"/>
      <c r="BN142" s="19"/>
      <c r="BO142" s="20">
        <f t="shared" si="313"/>
        <v>0</v>
      </c>
      <c r="BP142" s="19"/>
      <c r="BQ142" s="19"/>
      <c r="BR142" s="20">
        <f t="shared" si="314"/>
        <v>0</v>
      </c>
      <c r="BS142" s="19"/>
      <c r="BT142" s="19"/>
      <c r="BU142" s="20">
        <f t="shared" si="315"/>
        <v>0</v>
      </c>
      <c r="BV142" s="19"/>
      <c r="BW142" s="19"/>
      <c r="BX142" s="20">
        <f t="shared" si="316"/>
        <v>0</v>
      </c>
      <c r="BY142" s="19"/>
      <c r="BZ142" s="19"/>
      <c r="CA142" s="20">
        <f t="shared" si="317"/>
        <v>0</v>
      </c>
      <c r="CB142" s="20">
        <f t="shared" si="424"/>
        <v>0</v>
      </c>
      <c r="CC142" s="20">
        <f t="shared" si="424"/>
        <v>0</v>
      </c>
      <c r="CD142" s="20">
        <f t="shared" si="319"/>
        <v>0</v>
      </c>
      <c r="CE142" s="19"/>
      <c r="CF142" s="19"/>
      <c r="CG142" s="20">
        <f t="shared" si="320"/>
        <v>0</v>
      </c>
      <c r="CH142" s="19"/>
      <c r="CI142" s="19"/>
      <c r="CJ142" s="20">
        <f t="shared" si="321"/>
        <v>0</v>
      </c>
      <c r="CK142" s="19"/>
      <c r="CL142" s="19"/>
      <c r="CM142" s="20">
        <f t="shared" si="322"/>
        <v>0</v>
      </c>
      <c r="CN142" s="20">
        <f t="shared" si="425"/>
        <v>0</v>
      </c>
      <c r="CO142" s="20">
        <f t="shared" si="425"/>
        <v>0</v>
      </c>
      <c r="CP142" s="20">
        <f t="shared" si="324"/>
        <v>0</v>
      </c>
      <c r="CQ142" s="19"/>
      <c r="CR142" s="19"/>
      <c r="CS142" s="20">
        <f t="shared" si="325"/>
        <v>0</v>
      </c>
      <c r="CT142" s="19"/>
      <c r="CU142" s="19"/>
      <c r="CV142" s="20">
        <f t="shared" si="326"/>
        <v>0</v>
      </c>
      <c r="CW142" s="19"/>
      <c r="CX142" s="19"/>
      <c r="CY142" s="20">
        <f t="shared" si="327"/>
        <v>0</v>
      </c>
      <c r="CZ142" s="20">
        <f t="shared" si="426"/>
        <v>0</v>
      </c>
      <c r="DA142" s="20">
        <f t="shared" si="426"/>
        <v>0</v>
      </c>
      <c r="DB142" s="20">
        <f t="shared" si="329"/>
        <v>0</v>
      </c>
      <c r="DC142" s="20">
        <f t="shared" si="427"/>
        <v>0</v>
      </c>
      <c r="DD142" s="20">
        <f t="shared" si="427"/>
        <v>0</v>
      </c>
      <c r="DE142" s="20">
        <f t="shared" si="331"/>
        <v>0</v>
      </c>
      <c r="DF142" s="19"/>
      <c r="DG142" s="19"/>
      <c r="DH142" s="20">
        <f t="shared" si="332"/>
        <v>0</v>
      </c>
      <c r="DI142" s="19"/>
      <c r="DJ142" s="19"/>
      <c r="DK142" s="20">
        <f t="shared" si="333"/>
        <v>0</v>
      </c>
      <c r="DL142" s="20">
        <f t="shared" si="428"/>
        <v>0</v>
      </c>
      <c r="DM142" s="20">
        <f t="shared" si="428"/>
        <v>0</v>
      </c>
      <c r="DN142" s="20">
        <f t="shared" si="335"/>
        <v>0</v>
      </c>
      <c r="DO142" s="19"/>
      <c r="DP142" s="19"/>
      <c r="DQ142" s="20">
        <f t="shared" si="336"/>
        <v>0</v>
      </c>
      <c r="DR142" s="19"/>
      <c r="DS142" s="19"/>
      <c r="DT142" s="20">
        <f t="shared" si="337"/>
        <v>0</v>
      </c>
      <c r="DU142" s="20">
        <f t="shared" si="429"/>
        <v>0</v>
      </c>
      <c r="DV142" s="20">
        <f t="shared" si="429"/>
        <v>0</v>
      </c>
      <c r="DW142" s="20">
        <f t="shared" si="339"/>
        <v>0</v>
      </c>
      <c r="DX142" s="20">
        <f t="shared" si="430"/>
        <v>0</v>
      </c>
      <c r="DY142" s="20">
        <f t="shared" si="430"/>
        <v>0</v>
      </c>
      <c r="DZ142" s="20">
        <f t="shared" si="341"/>
        <v>0</v>
      </c>
      <c r="EA142" s="19"/>
      <c r="EB142" s="19"/>
      <c r="EC142" s="20">
        <f t="shared" si="342"/>
        <v>0</v>
      </c>
      <c r="ED142" s="19"/>
      <c r="EE142" s="19"/>
      <c r="EF142" s="20">
        <f t="shared" si="343"/>
        <v>0</v>
      </c>
      <c r="EG142" s="19"/>
      <c r="EH142" s="19"/>
      <c r="EI142" s="20">
        <f t="shared" si="344"/>
        <v>0</v>
      </c>
      <c r="EJ142" s="19"/>
      <c r="EK142" s="19"/>
      <c r="EL142" s="20">
        <f t="shared" si="345"/>
        <v>0</v>
      </c>
      <c r="EM142" s="20">
        <f t="shared" si="431"/>
        <v>0</v>
      </c>
      <c r="EN142" s="20">
        <f t="shared" si="431"/>
        <v>0</v>
      </c>
      <c r="EO142" s="20">
        <f t="shared" si="347"/>
        <v>0</v>
      </c>
      <c r="EP142" s="19"/>
      <c r="EQ142" s="19"/>
      <c r="ER142" s="20">
        <f t="shared" si="348"/>
        <v>0</v>
      </c>
      <c r="ES142" s="19"/>
      <c r="ET142" s="19"/>
      <c r="EU142" s="20">
        <f t="shared" si="349"/>
        <v>0</v>
      </c>
      <c r="EV142" s="19"/>
      <c r="EW142" s="19"/>
      <c r="EX142" s="20">
        <f t="shared" si="350"/>
        <v>0</v>
      </c>
      <c r="EY142" s="19"/>
      <c r="EZ142" s="19"/>
      <c r="FA142" s="20">
        <f t="shared" si="351"/>
        <v>0</v>
      </c>
      <c r="FB142" s="20">
        <f t="shared" si="432"/>
        <v>0</v>
      </c>
      <c r="FC142" s="20">
        <f t="shared" si="432"/>
        <v>0</v>
      </c>
      <c r="FD142" s="20">
        <f t="shared" si="353"/>
        <v>0</v>
      </c>
      <c r="FE142" s="19"/>
      <c r="FF142" s="19"/>
      <c r="FG142" s="20">
        <f t="shared" si="354"/>
        <v>0</v>
      </c>
      <c r="FH142" s="19"/>
      <c r="FI142" s="19"/>
      <c r="FJ142" s="20">
        <f t="shared" si="355"/>
        <v>0</v>
      </c>
      <c r="FK142" s="19"/>
      <c r="FL142" s="19"/>
      <c r="FM142" s="20">
        <f t="shared" si="356"/>
        <v>0</v>
      </c>
      <c r="FN142" s="20">
        <f t="shared" si="433"/>
        <v>0</v>
      </c>
      <c r="FO142" s="20">
        <f t="shared" si="433"/>
        <v>0</v>
      </c>
      <c r="FP142" s="20">
        <f t="shared" si="358"/>
        <v>0</v>
      </c>
      <c r="FQ142" s="19"/>
      <c r="FR142" s="19"/>
      <c r="FS142" s="20">
        <f t="shared" si="359"/>
        <v>0</v>
      </c>
      <c r="FT142" s="19"/>
      <c r="FU142" s="19"/>
      <c r="FV142" s="20">
        <f t="shared" si="360"/>
        <v>0</v>
      </c>
      <c r="FW142" s="19"/>
      <c r="FX142" s="19"/>
      <c r="FY142" s="20">
        <f t="shared" si="361"/>
        <v>0</v>
      </c>
      <c r="FZ142" s="20">
        <f t="shared" si="434"/>
        <v>0</v>
      </c>
      <c r="GA142" s="20">
        <f t="shared" si="434"/>
        <v>0</v>
      </c>
      <c r="GB142" s="20">
        <f t="shared" si="363"/>
        <v>0</v>
      </c>
      <c r="GC142" s="19"/>
      <c r="GD142" s="19"/>
      <c r="GE142" s="20">
        <f t="shared" si="364"/>
        <v>0</v>
      </c>
      <c r="GF142" s="19"/>
      <c r="GG142" s="19"/>
      <c r="GH142" s="20">
        <f t="shared" si="365"/>
        <v>0</v>
      </c>
      <c r="GI142" s="19"/>
      <c r="GJ142" s="19"/>
      <c r="GK142" s="20">
        <f t="shared" si="366"/>
        <v>0</v>
      </c>
      <c r="GL142" s="19"/>
      <c r="GM142" s="19"/>
      <c r="GN142" s="20">
        <f t="shared" si="367"/>
        <v>0</v>
      </c>
      <c r="GO142" s="20">
        <f t="shared" si="435"/>
        <v>0</v>
      </c>
      <c r="GP142" s="20">
        <f t="shared" si="435"/>
        <v>0</v>
      </c>
      <c r="GQ142" s="20">
        <f t="shared" si="369"/>
        <v>0</v>
      </c>
      <c r="GR142" s="19"/>
      <c r="GS142" s="19"/>
      <c r="GT142" s="20">
        <f t="shared" si="370"/>
        <v>0</v>
      </c>
      <c r="GU142" s="19"/>
      <c r="GV142" s="19"/>
      <c r="GW142" s="20">
        <f t="shared" si="371"/>
        <v>0</v>
      </c>
      <c r="GX142" s="20">
        <f t="shared" si="436"/>
        <v>0</v>
      </c>
      <c r="GY142" s="20">
        <f t="shared" si="436"/>
        <v>0</v>
      </c>
      <c r="GZ142" s="20">
        <f t="shared" si="373"/>
        <v>0</v>
      </c>
      <c r="HA142" s="19"/>
      <c r="HB142" s="19"/>
      <c r="HC142" s="20">
        <f t="shared" si="374"/>
        <v>0</v>
      </c>
      <c r="HD142" s="19"/>
      <c r="HE142" s="19"/>
      <c r="HF142" s="20">
        <f t="shared" si="375"/>
        <v>0</v>
      </c>
      <c r="HG142" s="19"/>
      <c r="HH142" s="19"/>
      <c r="HI142" s="20">
        <f t="shared" si="376"/>
        <v>0</v>
      </c>
      <c r="HJ142" s="19"/>
      <c r="HK142" s="19"/>
      <c r="HL142" s="20">
        <f t="shared" si="377"/>
        <v>0</v>
      </c>
      <c r="HM142" s="20">
        <f t="shared" si="437"/>
        <v>0</v>
      </c>
      <c r="HN142" s="20">
        <f t="shared" si="437"/>
        <v>0</v>
      </c>
      <c r="HO142" s="20">
        <f t="shared" si="379"/>
        <v>0</v>
      </c>
      <c r="HP142" s="19"/>
      <c r="HQ142" s="19"/>
      <c r="HR142" s="20">
        <f t="shared" si="380"/>
        <v>0</v>
      </c>
      <c r="HS142" s="19"/>
      <c r="HT142" s="19"/>
      <c r="HU142" s="20">
        <f t="shared" si="381"/>
        <v>0</v>
      </c>
      <c r="HV142" s="19"/>
      <c r="HW142" s="19"/>
      <c r="HX142" s="20">
        <f t="shared" si="382"/>
        <v>0</v>
      </c>
      <c r="HY142" s="19"/>
      <c r="HZ142" s="19"/>
      <c r="IA142" s="20">
        <f t="shared" si="383"/>
        <v>0</v>
      </c>
      <c r="IB142" s="20">
        <f t="shared" si="438"/>
        <v>0</v>
      </c>
      <c r="IC142" s="20">
        <f t="shared" si="438"/>
        <v>0</v>
      </c>
      <c r="ID142" s="20">
        <f t="shared" si="385"/>
        <v>0</v>
      </c>
      <c r="IE142" s="20">
        <f t="shared" si="439"/>
        <v>0</v>
      </c>
      <c r="IF142" s="20">
        <f t="shared" si="439"/>
        <v>0</v>
      </c>
      <c r="IG142" s="20">
        <f t="shared" si="387"/>
        <v>0</v>
      </c>
      <c r="IH142" s="19"/>
      <c r="II142" s="19"/>
      <c r="IJ142" s="20">
        <f t="shared" si="388"/>
        <v>0</v>
      </c>
      <c r="IK142" s="19"/>
      <c r="IL142" s="19"/>
      <c r="IM142" s="20">
        <f t="shared" si="389"/>
        <v>0</v>
      </c>
      <c r="IN142" s="19"/>
      <c r="IO142" s="19"/>
      <c r="IP142" s="20">
        <f t="shared" si="390"/>
        <v>0</v>
      </c>
      <c r="IQ142" s="20">
        <f t="shared" si="440"/>
        <v>0</v>
      </c>
      <c r="IR142" s="20">
        <f t="shared" si="440"/>
        <v>0</v>
      </c>
      <c r="IS142" s="20">
        <f t="shared" si="392"/>
        <v>0</v>
      </c>
      <c r="IT142" s="20">
        <f t="shared" si="441"/>
        <v>0</v>
      </c>
      <c r="IU142" s="20">
        <f t="shared" si="441"/>
        <v>0</v>
      </c>
      <c r="IV142" s="20">
        <f t="shared" si="394"/>
        <v>0</v>
      </c>
      <c r="IW142" s="19"/>
      <c r="IX142" s="19"/>
      <c r="IY142" s="20">
        <f t="shared" si="395"/>
        <v>0</v>
      </c>
      <c r="IZ142" s="19"/>
      <c r="JA142" s="19"/>
      <c r="JB142" s="20">
        <f t="shared" si="396"/>
        <v>0</v>
      </c>
      <c r="JC142" s="19"/>
      <c r="JD142" s="19"/>
      <c r="JE142" s="20">
        <f t="shared" si="397"/>
        <v>0</v>
      </c>
      <c r="JF142" s="20">
        <f t="shared" si="442"/>
        <v>0</v>
      </c>
      <c r="JG142" s="20">
        <f t="shared" si="442"/>
        <v>0</v>
      </c>
      <c r="JH142" s="20">
        <f t="shared" si="399"/>
        <v>0</v>
      </c>
      <c r="JI142" s="19"/>
      <c r="JJ142" s="19"/>
      <c r="JK142" s="20">
        <f t="shared" si="400"/>
        <v>0</v>
      </c>
      <c r="JL142" s="19"/>
      <c r="JM142" s="19"/>
      <c r="JN142" s="20">
        <f t="shared" si="401"/>
        <v>0</v>
      </c>
      <c r="JO142" s="19"/>
      <c r="JP142" s="19"/>
      <c r="JQ142" s="20">
        <f t="shared" si="402"/>
        <v>0</v>
      </c>
      <c r="JR142" s="20">
        <f t="shared" si="443"/>
        <v>0</v>
      </c>
      <c r="JS142" s="20">
        <f t="shared" si="443"/>
        <v>0</v>
      </c>
      <c r="JT142" s="20">
        <f t="shared" si="404"/>
        <v>0</v>
      </c>
      <c r="JU142" s="19"/>
      <c r="JV142" s="19"/>
      <c r="JW142" s="20">
        <f t="shared" si="405"/>
        <v>0</v>
      </c>
      <c r="JX142" s="19"/>
      <c r="JY142" s="20">
        <f>0</f>
        <v>0</v>
      </c>
      <c r="JZ142" s="20">
        <f t="shared" si="406"/>
        <v>0</v>
      </c>
      <c r="KA142" s="20">
        <f t="shared" si="444"/>
        <v>0</v>
      </c>
      <c r="KB142" s="20">
        <f t="shared" si="444"/>
        <v>0</v>
      </c>
      <c r="KC142" s="20">
        <f t="shared" si="408"/>
        <v>0</v>
      </c>
      <c r="KD142" s="19"/>
      <c r="KE142" s="19"/>
      <c r="KF142" s="20">
        <f t="shared" si="409"/>
        <v>0</v>
      </c>
      <c r="KG142" s="19"/>
      <c r="KH142" s="19"/>
      <c r="KI142" s="20">
        <f t="shared" si="410"/>
        <v>0</v>
      </c>
      <c r="KJ142" s="19"/>
      <c r="KK142" s="19"/>
      <c r="KL142" s="20">
        <f t="shared" si="411"/>
        <v>0</v>
      </c>
      <c r="KM142" s="19"/>
      <c r="KN142" s="19"/>
      <c r="KO142" s="20">
        <f t="shared" si="412"/>
        <v>0</v>
      </c>
      <c r="KP142" s="19"/>
      <c r="KQ142" s="19"/>
      <c r="KR142" s="20">
        <f t="shared" si="413"/>
        <v>0</v>
      </c>
      <c r="KS142" s="20">
        <f t="shared" si="445"/>
        <v>0</v>
      </c>
      <c r="KT142" s="20">
        <f t="shared" si="445"/>
        <v>0</v>
      </c>
      <c r="KU142" s="20">
        <f t="shared" si="415"/>
        <v>0</v>
      </c>
      <c r="KV142" s="20">
        <f t="shared" si="446"/>
        <v>0</v>
      </c>
      <c r="KW142" s="20">
        <f t="shared" si="446"/>
        <v>0</v>
      </c>
      <c r="KX142" s="20">
        <f t="shared" si="417"/>
        <v>0</v>
      </c>
      <c r="KY142" s="19"/>
      <c r="KZ142" s="19"/>
      <c r="LA142" s="20">
        <f t="shared" si="418"/>
        <v>0</v>
      </c>
      <c r="LB142" s="19"/>
      <c r="LC142" s="19"/>
      <c r="LD142" s="20">
        <f t="shared" si="419"/>
        <v>0</v>
      </c>
      <c r="LE142" s="20">
        <f t="shared" si="447"/>
        <v>0</v>
      </c>
      <c r="LF142" s="20">
        <f t="shared" si="447"/>
        <v>0</v>
      </c>
      <c r="LG142" s="20">
        <f t="shared" si="421"/>
        <v>0</v>
      </c>
    </row>
    <row r="143" spans="1:319" x14ac:dyDescent="0.3">
      <c r="A143" s="27" t="s">
        <v>250</v>
      </c>
      <c r="B143" s="19"/>
      <c r="C143" s="19"/>
      <c r="D143" s="20">
        <f t="shared" si="290"/>
        <v>0</v>
      </c>
      <c r="E143" s="19"/>
      <c r="F143" s="19"/>
      <c r="G143" s="20">
        <f t="shared" si="291"/>
        <v>0</v>
      </c>
      <c r="H143" s="19"/>
      <c r="I143" s="19"/>
      <c r="J143" s="20">
        <f t="shared" si="292"/>
        <v>0</v>
      </c>
      <c r="K143" s="19"/>
      <c r="L143" s="19"/>
      <c r="M143" s="20">
        <f t="shared" si="293"/>
        <v>0</v>
      </c>
      <c r="N143" s="19"/>
      <c r="O143" s="19"/>
      <c r="P143" s="20">
        <f t="shared" si="294"/>
        <v>0</v>
      </c>
      <c r="Q143" s="19"/>
      <c r="R143" s="19"/>
      <c r="S143" s="20">
        <f t="shared" si="295"/>
        <v>0</v>
      </c>
      <c r="T143" s="19"/>
      <c r="U143" s="19"/>
      <c r="V143" s="20">
        <f t="shared" si="296"/>
        <v>0</v>
      </c>
      <c r="W143" s="19"/>
      <c r="X143" s="19"/>
      <c r="Y143" s="20">
        <f t="shared" si="297"/>
        <v>0</v>
      </c>
      <c r="Z143" s="19"/>
      <c r="AA143" s="19"/>
      <c r="AB143" s="20">
        <f t="shared" si="298"/>
        <v>0</v>
      </c>
      <c r="AC143" s="19"/>
      <c r="AD143" s="19"/>
      <c r="AE143" s="20">
        <f t="shared" si="299"/>
        <v>0</v>
      </c>
      <c r="AF143" s="19"/>
      <c r="AG143" s="19"/>
      <c r="AH143" s="20">
        <f t="shared" si="300"/>
        <v>0</v>
      </c>
      <c r="AI143" s="19"/>
      <c r="AJ143" s="19"/>
      <c r="AK143" s="20">
        <f t="shared" si="301"/>
        <v>0</v>
      </c>
      <c r="AL143" s="20">
        <f t="shared" si="422"/>
        <v>0</v>
      </c>
      <c r="AM143" s="20">
        <f t="shared" si="422"/>
        <v>0</v>
      </c>
      <c r="AN143" s="20">
        <f t="shared" si="303"/>
        <v>0</v>
      </c>
      <c r="AO143" s="19"/>
      <c r="AP143" s="19"/>
      <c r="AQ143" s="20">
        <f t="shared" si="304"/>
        <v>0</v>
      </c>
      <c r="AR143" s="19"/>
      <c r="AS143" s="19"/>
      <c r="AT143" s="20">
        <f t="shared" si="305"/>
        <v>0</v>
      </c>
      <c r="AU143" s="19"/>
      <c r="AV143" s="19"/>
      <c r="AW143" s="20">
        <f t="shared" si="306"/>
        <v>0</v>
      </c>
      <c r="AX143" s="19"/>
      <c r="AY143" s="19"/>
      <c r="AZ143" s="20">
        <f t="shared" si="307"/>
        <v>0</v>
      </c>
      <c r="BA143" s="19"/>
      <c r="BB143" s="19"/>
      <c r="BC143" s="20">
        <f t="shared" si="308"/>
        <v>0</v>
      </c>
      <c r="BD143" s="19"/>
      <c r="BE143" s="19"/>
      <c r="BF143" s="20">
        <f t="shared" si="309"/>
        <v>0</v>
      </c>
      <c r="BG143" s="20">
        <f t="shared" si="423"/>
        <v>0</v>
      </c>
      <c r="BH143" s="20">
        <f t="shared" si="423"/>
        <v>0</v>
      </c>
      <c r="BI143" s="20">
        <f t="shared" si="311"/>
        <v>0</v>
      </c>
      <c r="BJ143" s="19"/>
      <c r="BK143" s="19"/>
      <c r="BL143" s="20">
        <f t="shared" si="312"/>
        <v>0</v>
      </c>
      <c r="BM143" s="19"/>
      <c r="BN143" s="19"/>
      <c r="BO143" s="20">
        <f t="shared" si="313"/>
        <v>0</v>
      </c>
      <c r="BP143" s="19"/>
      <c r="BQ143" s="19"/>
      <c r="BR143" s="20">
        <f t="shared" si="314"/>
        <v>0</v>
      </c>
      <c r="BS143" s="19"/>
      <c r="BT143" s="19"/>
      <c r="BU143" s="20">
        <f t="shared" si="315"/>
        <v>0</v>
      </c>
      <c r="BV143" s="19"/>
      <c r="BW143" s="19"/>
      <c r="BX143" s="20">
        <f t="shared" si="316"/>
        <v>0</v>
      </c>
      <c r="BY143" s="19"/>
      <c r="BZ143" s="19"/>
      <c r="CA143" s="20">
        <f t="shared" si="317"/>
        <v>0</v>
      </c>
      <c r="CB143" s="20">
        <f t="shared" si="424"/>
        <v>0</v>
      </c>
      <c r="CC143" s="20">
        <f t="shared" si="424"/>
        <v>0</v>
      </c>
      <c r="CD143" s="20">
        <f t="shared" si="319"/>
        <v>0</v>
      </c>
      <c r="CE143" s="19"/>
      <c r="CF143" s="19"/>
      <c r="CG143" s="20">
        <f t="shared" si="320"/>
        <v>0</v>
      </c>
      <c r="CH143" s="19"/>
      <c r="CI143" s="19"/>
      <c r="CJ143" s="20">
        <f t="shared" si="321"/>
        <v>0</v>
      </c>
      <c r="CK143" s="19"/>
      <c r="CL143" s="19"/>
      <c r="CM143" s="20">
        <f t="shared" si="322"/>
        <v>0</v>
      </c>
      <c r="CN143" s="20">
        <f t="shared" si="425"/>
        <v>0</v>
      </c>
      <c r="CO143" s="20">
        <f t="shared" si="425"/>
        <v>0</v>
      </c>
      <c r="CP143" s="20">
        <f t="shared" si="324"/>
        <v>0</v>
      </c>
      <c r="CQ143" s="19"/>
      <c r="CR143" s="19"/>
      <c r="CS143" s="20">
        <f t="shared" si="325"/>
        <v>0</v>
      </c>
      <c r="CT143" s="19"/>
      <c r="CU143" s="19"/>
      <c r="CV143" s="20">
        <f t="shared" si="326"/>
        <v>0</v>
      </c>
      <c r="CW143" s="19"/>
      <c r="CX143" s="19"/>
      <c r="CY143" s="20">
        <f t="shared" si="327"/>
        <v>0</v>
      </c>
      <c r="CZ143" s="20">
        <f t="shared" si="426"/>
        <v>0</v>
      </c>
      <c r="DA143" s="20">
        <f t="shared" si="426"/>
        <v>0</v>
      </c>
      <c r="DB143" s="20">
        <f t="shared" si="329"/>
        <v>0</v>
      </c>
      <c r="DC143" s="20">
        <f t="shared" si="427"/>
        <v>0</v>
      </c>
      <c r="DD143" s="20">
        <f t="shared" si="427"/>
        <v>0</v>
      </c>
      <c r="DE143" s="20">
        <f t="shared" si="331"/>
        <v>0</v>
      </c>
      <c r="DF143" s="19"/>
      <c r="DG143" s="19"/>
      <c r="DH143" s="20">
        <f t="shared" si="332"/>
        <v>0</v>
      </c>
      <c r="DI143" s="19"/>
      <c r="DJ143" s="19"/>
      <c r="DK143" s="20">
        <f t="shared" si="333"/>
        <v>0</v>
      </c>
      <c r="DL143" s="20">
        <f t="shared" si="428"/>
        <v>0</v>
      </c>
      <c r="DM143" s="20">
        <f t="shared" si="428"/>
        <v>0</v>
      </c>
      <c r="DN143" s="20">
        <f t="shared" si="335"/>
        <v>0</v>
      </c>
      <c r="DO143" s="19"/>
      <c r="DP143" s="19"/>
      <c r="DQ143" s="20">
        <f t="shared" si="336"/>
        <v>0</v>
      </c>
      <c r="DR143" s="19"/>
      <c r="DS143" s="19"/>
      <c r="DT143" s="20">
        <f t="shared" si="337"/>
        <v>0</v>
      </c>
      <c r="DU143" s="20">
        <f t="shared" si="429"/>
        <v>0</v>
      </c>
      <c r="DV143" s="20">
        <f t="shared" si="429"/>
        <v>0</v>
      </c>
      <c r="DW143" s="20">
        <f t="shared" si="339"/>
        <v>0</v>
      </c>
      <c r="DX143" s="20">
        <f t="shared" si="430"/>
        <v>0</v>
      </c>
      <c r="DY143" s="20">
        <f t="shared" si="430"/>
        <v>0</v>
      </c>
      <c r="DZ143" s="20">
        <f t="shared" si="341"/>
        <v>0</v>
      </c>
      <c r="EA143" s="19"/>
      <c r="EB143" s="19"/>
      <c r="EC143" s="20">
        <f t="shared" si="342"/>
        <v>0</v>
      </c>
      <c r="ED143" s="19"/>
      <c r="EE143" s="19"/>
      <c r="EF143" s="20">
        <f t="shared" si="343"/>
        <v>0</v>
      </c>
      <c r="EG143" s="19"/>
      <c r="EH143" s="19"/>
      <c r="EI143" s="20">
        <f t="shared" si="344"/>
        <v>0</v>
      </c>
      <c r="EJ143" s="19"/>
      <c r="EK143" s="19"/>
      <c r="EL143" s="20">
        <f t="shared" si="345"/>
        <v>0</v>
      </c>
      <c r="EM143" s="20">
        <f t="shared" si="431"/>
        <v>0</v>
      </c>
      <c r="EN143" s="20">
        <f t="shared" si="431"/>
        <v>0</v>
      </c>
      <c r="EO143" s="20">
        <f t="shared" si="347"/>
        <v>0</v>
      </c>
      <c r="EP143" s="19"/>
      <c r="EQ143" s="19"/>
      <c r="ER143" s="20">
        <f t="shared" si="348"/>
        <v>0</v>
      </c>
      <c r="ES143" s="19"/>
      <c r="ET143" s="19"/>
      <c r="EU143" s="20">
        <f t="shared" si="349"/>
        <v>0</v>
      </c>
      <c r="EV143" s="19"/>
      <c r="EW143" s="19"/>
      <c r="EX143" s="20">
        <f t="shared" si="350"/>
        <v>0</v>
      </c>
      <c r="EY143" s="19"/>
      <c r="EZ143" s="19"/>
      <c r="FA143" s="20">
        <f t="shared" si="351"/>
        <v>0</v>
      </c>
      <c r="FB143" s="20">
        <f t="shared" si="432"/>
        <v>0</v>
      </c>
      <c r="FC143" s="20">
        <f t="shared" si="432"/>
        <v>0</v>
      </c>
      <c r="FD143" s="20">
        <f t="shared" si="353"/>
        <v>0</v>
      </c>
      <c r="FE143" s="19"/>
      <c r="FF143" s="19"/>
      <c r="FG143" s="20">
        <f t="shared" si="354"/>
        <v>0</v>
      </c>
      <c r="FH143" s="19"/>
      <c r="FI143" s="19"/>
      <c r="FJ143" s="20">
        <f t="shared" si="355"/>
        <v>0</v>
      </c>
      <c r="FK143" s="19"/>
      <c r="FL143" s="19"/>
      <c r="FM143" s="20">
        <f t="shared" si="356"/>
        <v>0</v>
      </c>
      <c r="FN143" s="20">
        <f t="shared" si="433"/>
        <v>0</v>
      </c>
      <c r="FO143" s="20">
        <f t="shared" si="433"/>
        <v>0</v>
      </c>
      <c r="FP143" s="20">
        <f t="shared" si="358"/>
        <v>0</v>
      </c>
      <c r="FQ143" s="19"/>
      <c r="FR143" s="19"/>
      <c r="FS143" s="20">
        <f t="shared" si="359"/>
        <v>0</v>
      </c>
      <c r="FT143" s="19"/>
      <c r="FU143" s="19"/>
      <c r="FV143" s="20">
        <f t="shared" si="360"/>
        <v>0</v>
      </c>
      <c r="FW143" s="19"/>
      <c r="FX143" s="19"/>
      <c r="FY143" s="20">
        <f t="shared" si="361"/>
        <v>0</v>
      </c>
      <c r="FZ143" s="20">
        <f t="shared" si="434"/>
        <v>0</v>
      </c>
      <c r="GA143" s="20">
        <f t="shared" si="434"/>
        <v>0</v>
      </c>
      <c r="GB143" s="20">
        <f t="shared" si="363"/>
        <v>0</v>
      </c>
      <c r="GC143" s="19"/>
      <c r="GD143" s="19"/>
      <c r="GE143" s="20">
        <f t="shared" si="364"/>
        <v>0</v>
      </c>
      <c r="GF143" s="19"/>
      <c r="GG143" s="19"/>
      <c r="GH143" s="20">
        <f t="shared" si="365"/>
        <v>0</v>
      </c>
      <c r="GI143" s="19"/>
      <c r="GJ143" s="19"/>
      <c r="GK143" s="20">
        <f t="shared" si="366"/>
        <v>0</v>
      </c>
      <c r="GL143" s="19"/>
      <c r="GM143" s="19"/>
      <c r="GN143" s="20">
        <f t="shared" si="367"/>
        <v>0</v>
      </c>
      <c r="GO143" s="20">
        <f t="shared" si="435"/>
        <v>0</v>
      </c>
      <c r="GP143" s="20">
        <f t="shared" si="435"/>
        <v>0</v>
      </c>
      <c r="GQ143" s="20">
        <f t="shared" si="369"/>
        <v>0</v>
      </c>
      <c r="GR143" s="19"/>
      <c r="GS143" s="19"/>
      <c r="GT143" s="20">
        <f t="shared" si="370"/>
        <v>0</v>
      </c>
      <c r="GU143" s="19"/>
      <c r="GV143" s="19"/>
      <c r="GW143" s="20">
        <f t="shared" si="371"/>
        <v>0</v>
      </c>
      <c r="GX143" s="20">
        <f t="shared" si="436"/>
        <v>0</v>
      </c>
      <c r="GY143" s="20">
        <f t="shared" si="436"/>
        <v>0</v>
      </c>
      <c r="GZ143" s="20">
        <f t="shared" si="373"/>
        <v>0</v>
      </c>
      <c r="HA143" s="19"/>
      <c r="HB143" s="19"/>
      <c r="HC143" s="20">
        <f t="shared" si="374"/>
        <v>0</v>
      </c>
      <c r="HD143" s="19"/>
      <c r="HE143" s="19"/>
      <c r="HF143" s="20">
        <f t="shared" si="375"/>
        <v>0</v>
      </c>
      <c r="HG143" s="19"/>
      <c r="HH143" s="19"/>
      <c r="HI143" s="20">
        <f t="shared" si="376"/>
        <v>0</v>
      </c>
      <c r="HJ143" s="19"/>
      <c r="HK143" s="19"/>
      <c r="HL143" s="20">
        <f t="shared" si="377"/>
        <v>0</v>
      </c>
      <c r="HM143" s="20">
        <f t="shared" si="437"/>
        <v>0</v>
      </c>
      <c r="HN143" s="20">
        <f t="shared" si="437"/>
        <v>0</v>
      </c>
      <c r="HO143" s="20">
        <f t="shared" si="379"/>
        <v>0</v>
      </c>
      <c r="HP143" s="19"/>
      <c r="HQ143" s="19"/>
      <c r="HR143" s="20">
        <f t="shared" si="380"/>
        <v>0</v>
      </c>
      <c r="HS143" s="19"/>
      <c r="HT143" s="19"/>
      <c r="HU143" s="20">
        <f t="shared" si="381"/>
        <v>0</v>
      </c>
      <c r="HV143" s="19"/>
      <c r="HW143" s="19"/>
      <c r="HX143" s="20">
        <f t="shared" si="382"/>
        <v>0</v>
      </c>
      <c r="HY143" s="19"/>
      <c r="HZ143" s="19"/>
      <c r="IA143" s="20">
        <f t="shared" si="383"/>
        <v>0</v>
      </c>
      <c r="IB143" s="20">
        <f t="shared" si="438"/>
        <v>0</v>
      </c>
      <c r="IC143" s="20">
        <f t="shared" si="438"/>
        <v>0</v>
      </c>
      <c r="ID143" s="20">
        <f t="shared" si="385"/>
        <v>0</v>
      </c>
      <c r="IE143" s="20">
        <f t="shared" si="439"/>
        <v>0</v>
      </c>
      <c r="IF143" s="20">
        <f t="shared" si="439"/>
        <v>0</v>
      </c>
      <c r="IG143" s="20">
        <f t="shared" si="387"/>
        <v>0</v>
      </c>
      <c r="IH143" s="19"/>
      <c r="II143" s="19"/>
      <c r="IJ143" s="20">
        <f t="shared" si="388"/>
        <v>0</v>
      </c>
      <c r="IK143" s="19"/>
      <c r="IL143" s="19"/>
      <c r="IM143" s="20">
        <f t="shared" si="389"/>
        <v>0</v>
      </c>
      <c r="IN143" s="19"/>
      <c r="IO143" s="19"/>
      <c r="IP143" s="20">
        <f t="shared" si="390"/>
        <v>0</v>
      </c>
      <c r="IQ143" s="20">
        <f t="shared" si="440"/>
        <v>0</v>
      </c>
      <c r="IR143" s="20">
        <f t="shared" si="440"/>
        <v>0</v>
      </c>
      <c r="IS143" s="20">
        <f t="shared" si="392"/>
        <v>0</v>
      </c>
      <c r="IT143" s="20">
        <f t="shared" si="441"/>
        <v>0</v>
      </c>
      <c r="IU143" s="20">
        <f t="shared" si="441"/>
        <v>0</v>
      </c>
      <c r="IV143" s="20">
        <f t="shared" si="394"/>
        <v>0</v>
      </c>
      <c r="IW143" s="19"/>
      <c r="IX143" s="19"/>
      <c r="IY143" s="20">
        <f t="shared" si="395"/>
        <v>0</v>
      </c>
      <c r="IZ143" s="19"/>
      <c r="JA143" s="19"/>
      <c r="JB143" s="20">
        <f t="shared" si="396"/>
        <v>0</v>
      </c>
      <c r="JC143" s="19"/>
      <c r="JD143" s="19"/>
      <c r="JE143" s="20">
        <f t="shared" si="397"/>
        <v>0</v>
      </c>
      <c r="JF143" s="20">
        <f t="shared" si="442"/>
        <v>0</v>
      </c>
      <c r="JG143" s="20">
        <f t="shared" si="442"/>
        <v>0</v>
      </c>
      <c r="JH143" s="20">
        <f t="shared" si="399"/>
        <v>0</v>
      </c>
      <c r="JI143" s="19"/>
      <c r="JJ143" s="19"/>
      <c r="JK143" s="20">
        <f t="shared" si="400"/>
        <v>0</v>
      </c>
      <c r="JL143" s="19"/>
      <c r="JM143" s="19"/>
      <c r="JN143" s="20">
        <f t="shared" si="401"/>
        <v>0</v>
      </c>
      <c r="JO143" s="19"/>
      <c r="JP143" s="19"/>
      <c r="JQ143" s="20">
        <f t="shared" si="402"/>
        <v>0</v>
      </c>
      <c r="JR143" s="20">
        <f t="shared" si="443"/>
        <v>0</v>
      </c>
      <c r="JS143" s="20">
        <f t="shared" si="443"/>
        <v>0</v>
      </c>
      <c r="JT143" s="20">
        <f t="shared" si="404"/>
        <v>0</v>
      </c>
      <c r="JU143" s="19"/>
      <c r="JV143" s="19"/>
      <c r="JW143" s="20">
        <f t="shared" si="405"/>
        <v>0</v>
      </c>
      <c r="JX143" s="19"/>
      <c r="JY143" s="20">
        <f>0</f>
        <v>0</v>
      </c>
      <c r="JZ143" s="20">
        <f t="shared" si="406"/>
        <v>0</v>
      </c>
      <c r="KA143" s="20">
        <f t="shared" si="444"/>
        <v>0</v>
      </c>
      <c r="KB143" s="20">
        <f t="shared" si="444"/>
        <v>0</v>
      </c>
      <c r="KC143" s="20">
        <f t="shared" si="408"/>
        <v>0</v>
      </c>
      <c r="KD143" s="19"/>
      <c r="KE143" s="19"/>
      <c r="KF143" s="20">
        <f t="shared" si="409"/>
        <v>0</v>
      </c>
      <c r="KG143" s="19"/>
      <c r="KH143" s="19"/>
      <c r="KI143" s="20">
        <f t="shared" si="410"/>
        <v>0</v>
      </c>
      <c r="KJ143" s="19"/>
      <c r="KK143" s="19"/>
      <c r="KL143" s="20">
        <f t="shared" si="411"/>
        <v>0</v>
      </c>
      <c r="KM143" s="19"/>
      <c r="KN143" s="19"/>
      <c r="KO143" s="20">
        <f t="shared" si="412"/>
        <v>0</v>
      </c>
      <c r="KP143" s="19"/>
      <c r="KQ143" s="19"/>
      <c r="KR143" s="20">
        <f t="shared" si="413"/>
        <v>0</v>
      </c>
      <c r="KS143" s="20">
        <f t="shared" si="445"/>
        <v>0</v>
      </c>
      <c r="KT143" s="20">
        <f t="shared" si="445"/>
        <v>0</v>
      </c>
      <c r="KU143" s="20">
        <f t="shared" si="415"/>
        <v>0</v>
      </c>
      <c r="KV143" s="20">
        <f t="shared" si="446"/>
        <v>0</v>
      </c>
      <c r="KW143" s="20">
        <f t="shared" si="446"/>
        <v>0</v>
      </c>
      <c r="KX143" s="20">
        <f t="shared" si="417"/>
        <v>0</v>
      </c>
      <c r="KY143" s="19"/>
      <c r="KZ143" s="19"/>
      <c r="LA143" s="20">
        <f t="shared" si="418"/>
        <v>0</v>
      </c>
      <c r="LB143" s="19"/>
      <c r="LC143" s="19"/>
      <c r="LD143" s="20">
        <f t="shared" si="419"/>
        <v>0</v>
      </c>
      <c r="LE143" s="20">
        <f t="shared" si="447"/>
        <v>0</v>
      </c>
      <c r="LF143" s="20">
        <f t="shared" si="447"/>
        <v>0</v>
      </c>
      <c r="LG143" s="20">
        <f t="shared" si="421"/>
        <v>0</v>
      </c>
    </row>
    <row r="144" spans="1:319" x14ac:dyDescent="0.3">
      <c r="A144" s="27" t="s">
        <v>251</v>
      </c>
      <c r="B144" s="19"/>
      <c r="C144" s="19"/>
      <c r="D144" s="20">
        <f t="shared" si="290"/>
        <v>0</v>
      </c>
      <c r="E144" s="19"/>
      <c r="F144" s="19"/>
      <c r="G144" s="20">
        <f t="shared" si="291"/>
        <v>0</v>
      </c>
      <c r="H144" s="19"/>
      <c r="I144" s="19"/>
      <c r="J144" s="20">
        <f t="shared" si="292"/>
        <v>0</v>
      </c>
      <c r="K144" s="19"/>
      <c r="L144" s="19"/>
      <c r="M144" s="20">
        <f t="shared" si="293"/>
        <v>0</v>
      </c>
      <c r="N144" s="19"/>
      <c r="O144" s="19"/>
      <c r="P144" s="20">
        <f t="shared" si="294"/>
        <v>0</v>
      </c>
      <c r="Q144" s="19"/>
      <c r="R144" s="19"/>
      <c r="S144" s="20">
        <f t="shared" si="295"/>
        <v>0</v>
      </c>
      <c r="T144" s="19"/>
      <c r="U144" s="19"/>
      <c r="V144" s="20">
        <f t="shared" si="296"/>
        <v>0</v>
      </c>
      <c r="W144" s="19"/>
      <c r="X144" s="19"/>
      <c r="Y144" s="20">
        <f t="shared" si="297"/>
        <v>0</v>
      </c>
      <c r="Z144" s="19"/>
      <c r="AA144" s="19"/>
      <c r="AB144" s="20">
        <f t="shared" si="298"/>
        <v>0</v>
      </c>
      <c r="AC144" s="19"/>
      <c r="AD144" s="19"/>
      <c r="AE144" s="20">
        <f t="shared" si="299"/>
        <v>0</v>
      </c>
      <c r="AF144" s="19"/>
      <c r="AG144" s="19"/>
      <c r="AH144" s="20">
        <f t="shared" si="300"/>
        <v>0</v>
      </c>
      <c r="AI144" s="19"/>
      <c r="AJ144" s="19"/>
      <c r="AK144" s="20">
        <f t="shared" si="301"/>
        <v>0</v>
      </c>
      <c r="AL144" s="20">
        <f t="shared" si="422"/>
        <v>0</v>
      </c>
      <c r="AM144" s="20">
        <f t="shared" si="422"/>
        <v>0</v>
      </c>
      <c r="AN144" s="20">
        <f t="shared" si="303"/>
        <v>0</v>
      </c>
      <c r="AO144" s="19"/>
      <c r="AP144" s="19"/>
      <c r="AQ144" s="20">
        <f t="shared" si="304"/>
        <v>0</v>
      </c>
      <c r="AR144" s="19"/>
      <c r="AS144" s="19"/>
      <c r="AT144" s="20">
        <f t="shared" si="305"/>
        <v>0</v>
      </c>
      <c r="AU144" s="19"/>
      <c r="AV144" s="19"/>
      <c r="AW144" s="20">
        <f t="shared" si="306"/>
        <v>0</v>
      </c>
      <c r="AX144" s="19"/>
      <c r="AY144" s="19"/>
      <c r="AZ144" s="20">
        <f t="shared" si="307"/>
        <v>0</v>
      </c>
      <c r="BA144" s="19"/>
      <c r="BB144" s="19"/>
      <c r="BC144" s="20">
        <f t="shared" si="308"/>
        <v>0</v>
      </c>
      <c r="BD144" s="19"/>
      <c r="BE144" s="19"/>
      <c r="BF144" s="20">
        <f t="shared" si="309"/>
        <v>0</v>
      </c>
      <c r="BG144" s="20">
        <f t="shared" si="423"/>
        <v>0</v>
      </c>
      <c r="BH144" s="20">
        <f t="shared" si="423"/>
        <v>0</v>
      </c>
      <c r="BI144" s="20">
        <f t="shared" si="311"/>
        <v>0</v>
      </c>
      <c r="BJ144" s="19"/>
      <c r="BK144" s="19"/>
      <c r="BL144" s="20">
        <f t="shared" si="312"/>
        <v>0</v>
      </c>
      <c r="BM144" s="19"/>
      <c r="BN144" s="19"/>
      <c r="BO144" s="20">
        <f t="shared" si="313"/>
        <v>0</v>
      </c>
      <c r="BP144" s="19"/>
      <c r="BQ144" s="19"/>
      <c r="BR144" s="20">
        <f t="shared" si="314"/>
        <v>0</v>
      </c>
      <c r="BS144" s="19"/>
      <c r="BT144" s="19"/>
      <c r="BU144" s="20">
        <f t="shared" si="315"/>
        <v>0</v>
      </c>
      <c r="BV144" s="19"/>
      <c r="BW144" s="19"/>
      <c r="BX144" s="20">
        <f t="shared" si="316"/>
        <v>0</v>
      </c>
      <c r="BY144" s="19"/>
      <c r="BZ144" s="19"/>
      <c r="CA144" s="20">
        <f t="shared" si="317"/>
        <v>0</v>
      </c>
      <c r="CB144" s="20">
        <f t="shared" si="424"/>
        <v>0</v>
      </c>
      <c r="CC144" s="20">
        <f t="shared" si="424"/>
        <v>0</v>
      </c>
      <c r="CD144" s="20">
        <f t="shared" si="319"/>
        <v>0</v>
      </c>
      <c r="CE144" s="19"/>
      <c r="CF144" s="19"/>
      <c r="CG144" s="20">
        <f t="shared" si="320"/>
        <v>0</v>
      </c>
      <c r="CH144" s="19"/>
      <c r="CI144" s="19"/>
      <c r="CJ144" s="20">
        <f t="shared" si="321"/>
        <v>0</v>
      </c>
      <c r="CK144" s="19"/>
      <c r="CL144" s="19"/>
      <c r="CM144" s="20">
        <f t="shared" si="322"/>
        <v>0</v>
      </c>
      <c r="CN144" s="20">
        <f t="shared" si="425"/>
        <v>0</v>
      </c>
      <c r="CO144" s="20">
        <f t="shared" si="425"/>
        <v>0</v>
      </c>
      <c r="CP144" s="20">
        <f t="shared" si="324"/>
        <v>0</v>
      </c>
      <c r="CQ144" s="19"/>
      <c r="CR144" s="19"/>
      <c r="CS144" s="20">
        <f t="shared" si="325"/>
        <v>0</v>
      </c>
      <c r="CT144" s="19"/>
      <c r="CU144" s="19"/>
      <c r="CV144" s="20">
        <f t="shared" si="326"/>
        <v>0</v>
      </c>
      <c r="CW144" s="19"/>
      <c r="CX144" s="19"/>
      <c r="CY144" s="20">
        <f t="shared" si="327"/>
        <v>0</v>
      </c>
      <c r="CZ144" s="20">
        <f t="shared" si="426"/>
        <v>0</v>
      </c>
      <c r="DA144" s="20">
        <f t="shared" si="426"/>
        <v>0</v>
      </c>
      <c r="DB144" s="20">
        <f t="shared" si="329"/>
        <v>0</v>
      </c>
      <c r="DC144" s="20">
        <f t="shared" si="427"/>
        <v>0</v>
      </c>
      <c r="DD144" s="20">
        <f t="shared" si="427"/>
        <v>0</v>
      </c>
      <c r="DE144" s="20">
        <f t="shared" si="331"/>
        <v>0</v>
      </c>
      <c r="DF144" s="19"/>
      <c r="DG144" s="19"/>
      <c r="DH144" s="20">
        <f t="shared" si="332"/>
        <v>0</v>
      </c>
      <c r="DI144" s="19"/>
      <c r="DJ144" s="19"/>
      <c r="DK144" s="20">
        <f t="shared" si="333"/>
        <v>0</v>
      </c>
      <c r="DL144" s="20">
        <f t="shared" si="428"/>
        <v>0</v>
      </c>
      <c r="DM144" s="20">
        <f t="shared" si="428"/>
        <v>0</v>
      </c>
      <c r="DN144" s="20">
        <f t="shared" si="335"/>
        <v>0</v>
      </c>
      <c r="DO144" s="19"/>
      <c r="DP144" s="19"/>
      <c r="DQ144" s="20">
        <f t="shared" si="336"/>
        <v>0</v>
      </c>
      <c r="DR144" s="19"/>
      <c r="DS144" s="19"/>
      <c r="DT144" s="20">
        <f t="shared" si="337"/>
        <v>0</v>
      </c>
      <c r="DU144" s="20">
        <f t="shared" si="429"/>
        <v>0</v>
      </c>
      <c r="DV144" s="20">
        <f t="shared" si="429"/>
        <v>0</v>
      </c>
      <c r="DW144" s="20">
        <f t="shared" si="339"/>
        <v>0</v>
      </c>
      <c r="DX144" s="20">
        <f t="shared" si="430"/>
        <v>0</v>
      </c>
      <c r="DY144" s="20">
        <f t="shared" si="430"/>
        <v>0</v>
      </c>
      <c r="DZ144" s="20">
        <f t="shared" si="341"/>
        <v>0</v>
      </c>
      <c r="EA144" s="19"/>
      <c r="EB144" s="19"/>
      <c r="EC144" s="20">
        <f t="shared" si="342"/>
        <v>0</v>
      </c>
      <c r="ED144" s="19"/>
      <c r="EE144" s="19"/>
      <c r="EF144" s="20">
        <f t="shared" si="343"/>
        <v>0</v>
      </c>
      <c r="EG144" s="19"/>
      <c r="EH144" s="19"/>
      <c r="EI144" s="20">
        <f t="shared" si="344"/>
        <v>0</v>
      </c>
      <c r="EJ144" s="19"/>
      <c r="EK144" s="19"/>
      <c r="EL144" s="20">
        <f t="shared" si="345"/>
        <v>0</v>
      </c>
      <c r="EM144" s="20">
        <f t="shared" si="431"/>
        <v>0</v>
      </c>
      <c r="EN144" s="20">
        <f t="shared" si="431"/>
        <v>0</v>
      </c>
      <c r="EO144" s="20">
        <f t="shared" si="347"/>
        <v>0</v>
      </c>
      <c r="EP144" s="19"/>
      <c r="EQ144" s="19"/>
      <c r="ER144" s="20">
        <f t="shared" si="348"/>
        <v>0</v>
      </c>
      <c r="ES144" s="19"/>
      <c r="ET144" s="19"/>
      <c r="EU144" s="20">
        <f t="shared" si="349"/>
        <v>0</v>
      </c>
      <c r="EV144" s="19"/>
      <c r="EW144" s="19"/>
      <c r="EX144" s="20">
        <f t="shared" si="350"/>
        <v>0</v>
      </c>
      <c r="EY144" s="19"/>
      <c r="EZ144" s="19"/>
      <c r="FA144" s="20">
        <f t="shared" si="351"/>
        <v>0</v>
      </c>
      <c r="FB144" s="20">
        <f t="shared" si="432"/>
        <v>0</v>
      </c>
      <c r="FC144" s="20">
        <f t="shared" si="432"/>
        <v>0</v>
      </c>
      <c r="FD144" s="20">
        <f t="shared" si="353"/>
        <v>0</v>
      </c>
      <c r="FE144" s="19"/>
      <c r="FF144" s="19"/>
      <c r="FG144" s="20">
        <f t="shared" si="354"/>
        <v>0</v>
      </c>
      <c r="FH144" s="19"/>
      <c r="FI144" s="19"/>
      <c r="FJ144" s="20">
        <f t="shared" si="355"/>
        <v>0</v>
      </c>
      <c r="FK144" s="19"/>
      <c r="FL144" s="19"/>
      <c r="FM144" s="20">
        <f t="shared" si="356"/>
        <v>0</v>
      </c>
      <c r="FN144" s="20">
        <f t="shared" si="433"/>
        <v>0</v>
      </c>
      <c r="FO144" s="20">
        <f t="shared" si="433"/>
        <v>0</v>
      </c>
      <c r="FP144" s="20">
        <f t="shared" si="358"/>
        <v>0</v>
      </c>
      <c r="FQ144" s="19"/>
      <c r="FR144" s="19"/>
      <c r="FS144" s="20">
        <f t="shared" si="359"/>
        <v>0</v>
      </c>
      <c r="FT144" s="19"/>
      <c r="FU144" s="19"/>
      <c r="FV144" s="20">
        <f t="shared" si="360"/>
        <v>0</v>
      </c>
      <c r="FW144" s="19"/>
      <c r="FX144" s="19"/>
      <c r="FY144" s="20">
        <f t="shared" si="361"/>
        <v>0</v>
      </c>
      <c r="FZ144" s="20">
        <f t="shared" si="434"/>
        <v>0</v>
      </c>
      <c r="GA144" s="20">
        <f t="shared" si="434"/>
        <v>0</v>
      </c>
      <c r="GB144" s="20">
        <f t="shared" si="363"/>
        <v>0</v>
      </c>
      <c r="GC144" s="19"/>
      <c r="GD144" s="19"/>
      <c r="GE144" s="20">
        <f t="shared" si="364"/>
        <v>0</v>
      </c>
      <c r="GF144" s="19"/>
      <c r="GG144" s="19"/>
      <c r="GH144" s="20">
        <f t="shared" si="365"/>
        <v>0</v>
      </c>
      <c r="GI144" s="19"/>
      <c r="GJ144" s="19"/>
      <c r="GK144" s="20">
        <f t="shared" si="366"/>
        <v>0</v>
      </c>
      <c r="GL144" s="19"/>
      <c r="GM144" s="19"/>
      <c r="GN144" s="20">
        <f t="shared" si="367"/>
        <v>0</v>
      </c>
      <c r="GO144" s="20">
        <f t="shared" si="435"/>
        <v>0</v>
      </c>
      <c r="GP144" s="20">
        <f t="shared" si="435"/>
        <v>0</v>
      </c>
      <c r="GQ144" s="20">
        <f t="shared" si="369"/>
        <v>0</v>
      </c>
      <c r="GR144" s="19"/>
      <c r="GS144" s="19"/>
      <c r="GT144" s="20">
        <f t="shared" si="370"/>
        <v>0</v>
      </c>
      <c r="GU144" s="19"/>
      <c r="GV144" s="19"/>
      <c r="GW144" s="20">
        <f t="shared" si="371"/>
        <v>0</v>
      </c>
      <c r="GX144" s="20">
        <f t="shared" si="436"/>
        <v>0</v>
      </c>
      <c r="GY144" s="20">
        <f t="shared" si="436"/>
        <v>0</v>
      </c>
      <c r="GZ144" s="20">
        <f t="shared" si="373"/>
        <v>0</v>
      </c>
      <c r="HA144" s="19"/>
      <c r="HB144" s="19"/>
      <c r="HC144" s="20">
        <f t="shared" si="374"/>
        <v>0</v>
      </c>
      <c r="HD144" s="19"/>
      <c r="HE144" s="19"/>
      <c r="HF144" s="20">
        <f t="shared" si="375"/>
        <v>0</v>
      </c>
      <c r="HG144" s="19"/>
      <c r="HH144" s="19"/>
      <c r="HI144" s="20">
        <f t="shared" si="376"/>
        <v>0</v>
      </c>
      <c r="HJ144" s="19"/>
      <c r="HK144" s="19"/>
      <c r="HL144" s="20">
        <f t="shared" si="377"/>
        <v>0</v>
      </c>
      <c r="HM144" s="20">
        <f t="shared" si="437"/>
        <v>0</v>
      </c>
      <c r="HN144" s="20">
        <f t="shared" si="437"/>
        <v>0</v>
      </c>
      <c r="HO144" s="20">
        <f t="shared" si="379"/>
        <v>0</v>
      </c>
      <c r="HP144" s="19"/>
      <c r="HQ144" s="19"/>
      <c r="HR144" s="20">
        <f t="shared" si="380"/>
        <v>0</v>
      </c>
      <c r="HS144" s="19"/>
      <c r="HT144" s="19"/>
      <c r="HU144" s="20">
        <f t="shared" si="381"/>
        <v>0</v>
      </c>
      <c r="HV144" s="19"/>
      <c r="HW144" s="19"/>
      <c r="HX144" s="20">
        <f t="shared" si="382"/>
        <v>0</v>
      </c>
      <c r="HY144" s="19"/>
      <c r="HZ144" s="19"/>
      <c r="IA144" s="20">
        <f t="shared" si="383"/>
        <v>0</v>
      </c>
      <c r="IB144" s="20">
        <f t="shared" si="438"/>
        <v>0</v>
      </c>
      <c r="IC144" s="20">
        <f t="shared" si="438"/>
        <v>0</v>
      </c>
      <c r="ID144" s="20">
        <f t="shared" si="385"/>
        <v>0</v>
      </c>
      <c r="IE144" s="20">
        <f t="shared" si="439"/>
        <v>0</v>
      </c>
      <c r="IF144" s="20">
        <f t="shared" si="439"/>
        <v>0</v>
      </c>
      <c r="IG144" s="20">
        <f t="shared" si="387"/>
        <v>0</v>
      </c>
      <c r="IH144" s="19"/>
      <c r="II144" s="19"/>
      <c r="IJ144" s="20">
        <f t="shared" si="388"/>
        <v>0</v>
      </c>
      <c r="IK144" s="19"/>
      <c r="IL144" s="19"/>
      <c r="IM144" s="20">
        <f t="shared" si="389"/>
        <v>0</v>
      </c>
      <c r="IN144" s="19"/>
      <c r="IO144" s="19"/>
      <c r="IP144" s="20">
        <f t="shared" si="390"/>
        <v>0</v>
      </c>
      <c r="IQ144" s="20">
        <f t="shared" si="440"/>
        <v>0</v>
      </c>
      <c r="IR144" s="20">
        <f t="shared" si="440"/>
        <v>0</v>
      </c>
      <c r="IS144" s="20">
        <f t="shared" si="392"/>
        <v>0</v>
      </c>
      <c r="IT144" s="20">
        <f t="shared" si="441"/>
        <v>0</v>
      </c>
      <c r="IU144" s="20">
        <f t="shared" si="441"/>
        <v>0</v>
      </c>
      <c r="IV144" s="20">
        <f t="shared" si="394"/>
        <v>0</v>
      </c>
      <c r="IW144" s="19"/>
      <c r="IX144" s="19"/>
      <c r="IY144" s="20">
        <f t="shared" si="395"/>
        <v>0</v>
      </c>
      <c r="IZ144" s="19"/>
      <c r="JA144" s="19"/>
      <c r="JB144" s="20">
        <f t="shared" si="396"/>
        <v>0</v>
      </c>
      <c r="JC144" s="19"/>
      <c r="JD144" s="19"/>
      <c r="JE144" s="20">
        <f t="shared" si="397"/>
        <v>0</v>
      </c>
      <c r="JF144" s="20">
        <f t="shared" si="442"/>
        <v>0</v>
      </c>
      <c r="JG144" s="20">
        <f t="shared" si="442"/>
        <v>0</v>
      </c>
      <c r="JH144" s="20">
        <f t="shared" si="399"/>
        <v>0</v>
      </c>
      <c r="JI144" s="19"/>
      <c r="JJ144" s="19"/>
      <c r="JK144" s="20">
        <f t="shared" si="400"/>
        <v>0</v>
      </c>
      <c r="JL144" s="20">
        <f>1061.2</f>
        <v>1061.2</v>
      </c>
      <c r="JM144" s="20">
        <f>1000</f>
        <v>1000</v>
      </c>
      <c r="JN144" s="20">
        <f t="shared" si="401"/>
        <v>61.200000000000045</v>
      </c>
      <c r="JO144" s="19"/>
      <c r="JP144" s="19"/>
      <c r="JQ144" s="20">
        <f t="shared" si="402"/>
        <v>0</v>
      </c>
      <c r="JR144" s="20">
        <f t="shared" si="443"/>
        <v>1061.2</v>
      </c>
      <c r="JS144" s="20">
        <f t="shared" si="443"/>
        <v>1000</v>
      </c>
      <c r="JT144" s="20">
        <f t="shared" si="404"/>
        <v>61.200000000000045</v>
      </c>
      <c r="JU144" s="19"/>
      <c r="JV144" s="19"/>
      <c r="JW144" s="20">
        <f t="shared" si="405"/>
        <v>0</v>
      </c>
      <c r="JX144" s="19"/>
      <c r="JY144" s="19"/>
      <c r="JZ144" s="20">
        <f t="shared" si="406"/>
        <v>0</v>
      </c>
      <c r="KA144" s="20">
        <f t="shared" si="444"/>
        <v>0</v>
      </c>
      <c r="KB144" s="20">
        <f t="shared" si="444"/>
        <v>0</v>
      </c>
      <c r="KC144" s="20">
        <f t="shared" si="408"/>
        <v>0</v>
      </c>
      <c r="KD144" s="20">
        <f>1588.8</f>
        <v>1588.8</v>
      </c>
      <c r="KE144" s="20">
        <f>1500</f>
        <v>1500</v>
      </c>
      <c r="KF144" s="20">
        <f t="shared" si="409"/>
        <v>88.799999999999955</v>
      </c>
      <c r="KG144" s="19"/>
      <c r="KH144" s="19"/>
      <c r="KI144" s="20">
        <f t="shared" si="410"/>
        <v>0</v>
      </c>
      <c r="KJ144" s="19"/>
      <c r="KK144" s="19"/>
      <c r="KL144" s="20">
        <f t="shared" si="411"/>
        <v>0</v>
      </c>
      <c r="KM144" s="19"/>
      <c r="KN144" s="19"/>
      <c r="KO144" s="20">
        <f t="shared" si="412"/>
        <v>0</v>
      </c>
      <c r="KP144" s="19"/>
      <c r="KQ144" s="19"/>
      <c r="KR144" s="20">
        <f t="shared" si="413"/>
        <v>0</v>
      </c>
      <c r="KS144" s="20">
        <f t="shared" si="445"/>
        <v>0</v>
      </c>
      <c r="KT144" s="20">
        <f t="shared" si="445"/>
        <v>0</v>
      </c>
      <c r="KU144" s="20">
        <f t="shared" si="415"/>
        <v>0</v>
      </c>
      <c r="KV144" s="20">
        <f t="shared" si="446"/>
        <v>1588.8</v>
      </c>
      <c r="KW144" s="20">
        <f t="shared" si="446"/>
        <v>1500</v>
      </c>
      <c r="KX144" s="20">
        <f t="shared" si="417"/>
        <v>88.799999999999955</v>
      </c>
      <c r="KY144" s="19"/>
      <c r="KZ144" s="19"/>
      <c r="LA144" s="20">
        <f t="shared" si="418"/>
        <v>0</v>
      </c>
      <c r="LB144" s="19"/>
      <c r="LC144" s="19"/>
      <c r="LD144" s="20">
        <f t="shared" si="419"/>
        <v>0</v>
      </c>
      <c r="LE144" s="20">
        <f t="shared" si="447"/>
        <v>2650</v>
      </c>
      <c r="LF144" s="20">
        <f t="shared" si="447"/>
        <v>2500</v>
      </c>
      <c r="LG144" s="20">
        <f t="shared" si="421"/>
        <v>150</v>
      </c>
    </row>
    <row r="145" spans="1:319" x14ac:dyDescent="0.3">
      <c r="A145" s="27" t="s">
        <v>252</v>
      </c>
      <c r="B145" s="22">
        <f>((((((((B136)+(B137))+(B138))+(B139))+(B140))+(B141))+(B142))+(B143))+(B144)</f>
        <v>0</v>
      </c>
      <c r="C145" s="22">
        <f>((((((((C136)+(C137))+(C138))+(C139))+(C140))+(C141))+(C142))+(C143))+(C144)</f>
        <v>0</v>
      </c>
      <c r="D145" s="22">
        <f t="shared" si="290"/>
        <v>0</v>
      </c>
      <c r="E145" s="22">
        <f>((((((((E136)+(E137))+(E138))+(E139))+(E140))+(E141))+(E142))+(E143))+(E144)</f>
        <v>0</v>
      </c>
      <c r="F145" s="22">
        <f>((((((((F136)+(F137))+(F138))+(F139))+(F140))+(F141))+(F142))+(F143))+(F144)</f>
        <v>0</v>
      </c>
      <c r="G145" s="22">
        <f t="shared" si="291"/>
        <v>0</v>
      </c>
      <c r="H145" s="22">
        <f>((((((((H136)+(H137))+(H138))+(H139))+(H140))+(H141))+(H142))+(H143))+(H144)</f>
        <v>0</v>
      </c>
      <c r="I145" s="22">
        <f>((((((((I136)+(I137))+(I138))+(I139))+(I140))+(I141))+(I142))+(I143))+(I144)</f>
        <v>0</v>
      </c>
      <c r="J145" s="22">
        <f t="shared" si="292"/>
        <v>0</v>
      </c>
      <c r="K145" s="22">
        <f>((((((((K136)+(K137))+(K138))+(K139))+(K140))+(K141))+(K142))+(K143))+(K144)</f>
        <v>0</v>
      </c>
      <c r="L145" s="22">
        <f>((((((((L136)+(L137))+(L138))+(L139))+(L140))+(L141))+(L142))+(L143))+(L144)</f>
        <v>0</v>
      </c>
      <c r="M145" s="22">
        <f t="shared" si="293"/>
        <v>0</v>
      </c>
      <c r="N145" s="22">
        <f>((((((((N136)+(N137))+(N138))+(N139))+(N140))+(N141))+(N142))+(N143))+(N144)</f>
        <v>0</v>
      </c>
      <c r="O145" s="22">
        <f>((((((((O136)+(O137))+(O138))+(O139))+(O140))+(O141))+(O142))+(O143))+(O144)</f>
        <v>0</v>
      </c>
      <c r="P145" s="22">
        <f t="shared" si="294"/>
        <v>0</v>
      </c>
      <c r="Q145" s="22">
        <f>((((((((Q136)+(Q137))+(Q138))+(Q139))+(Q140))+(Q141))+(Q142))+(Q143))+(Q144)</f>
        <v>0</v>
      </c>
      <c r="R145" s="22">
        <f>((((((((R136)+(R137))+(R138))+(R139))+(R140))+(R141))+(R142))+(R143))+(R144)</f>
        <v>0</v>
      </c>
      <c r="S145" s="22">
        <f t="shared" si="295"/>
        <v>0</v>
      </c>
      <c r="T145" s="22">
        <f>((((((((T136)+(T137))+(T138))+(T139))+(T140))+(T141))+(T142))+(T143))+(T144)</f>
        <v>0</v>
      </c>
      <c r="U145" s="22">
        <f>((((((((U136)+(U137))+(U138))+(U139))+(U140))+(U141))+(U142))+(U143))+(U144)</f>
        <v>0</v>
      </c>
      <c r="V145" s="22">
        <f t="shared" si="296"/>
        <v>0</v>
      </c>
      <c r="W145" s="22">
        <f>((((((((W136)+(W137))+(W138))+(W139))+(W140))+(W141))+(W142))+(W143))+(W144)</f>
        <v>0</v>
      </c>
      <c r="X145" s="22">
        <f>((((((((X136)+(X137))+(X138))+(X139))+(X140))+(X141))+(X142))+(X143))+(X144)</f>
        <v>0</v>
      </c>
      <c r="Y145" s="22">
        <f t="shared" si="297"/>
        <v>0</v>
      </c>
      <c r="Z145" s="22">
        <f>((((((((Z136)+(Z137))+(Z138))+(Z139))+(Z140))+(Z141))+(Z142))+(Z143))+(Z144)</f>
        <v>0</v>
      </c>
      <c r="AA145" s="22">
        <f>((((((((AA136)+(AA137))+(AA138))+(AA139))+(AA140))+(AA141))+(AA142))+(AA143))+(AA144)</f>
        <v>0</v>
      </c>
      <c r="AB145" s="22">
        <f t="shared" si="298"/>
        <v>0</v>
      </c>
      <c r="AC145" s="22">
        <f>((((((((AC136)+(AC137))+(AC138))+(AC139))+(AC140))+(AC141))+(AC142))+(AC143))+(AC144)</f>
        <v>0</v>
      </c>
      <c r="AD145" s="22">
        <f>((((((((AD136)+(AD137))+(AD138))+(AD139))+(AD140))+(AD141))+(AD142))+(AD143))+(AD144)</f>
        <v>0</v>
      </c>
      <c r="AE145" s="22">
        <f t="shared" si="299"/>
        <v>0</v>
      </c>
      <c r="AF145" s="22">
        <f>((((((((AF136)+(AF137))+(AF138))+(AF139))+(AF140))+(AF141))+(AF142))+(AF143))+(AF144)</f>
        <v>0</v>
      </c>
      <c r="AG145" s="22">
        <f>((((((((AG136)+(AG137))+(AG138))+(AG139))+(AG140))+(AG141))+(AG142))+(AG143))+(AG144)</f>
        <v>0</v>
      </c>
      <c r="AH145" s="22">
        <f t="shared" si="300"/>
        <v>0</v>
      </c>
      <c r="AI145" s="22">
        <f>((((((((AI136)+(AI137))+(AI138))+(AI139))+(AI140))+(AI141))+(AI142))+(AI143))+(AI144)</f>
        <v>0</v>
      </c>
      <c r="AJ145" s="22">
        <f>((((((((AJ136)+(AJ137))+(AJ138))+(AJ139))+(AJ140))+(AJ141))+(AJ142))+(AJ143))+(AJ144)</f>
        <v>0</v>
      </c>
      <c r="AK145" s="22">
        <f t="shared" si="301"/>
        <v>0</v>
      </c>
      <c r="AL145" s="22">
        <f t="shared" si="422"/>
        <v>0</v>
      </c>
      <c r="AM145" s="22">
        <f t="shared" si="422"/>
        <v>0</v>
      </c>
      <c r="AN145" s="22">
        <f t="shared" si="303"/>
        <v>0</v>
      </c>
      <c r="AO145" s="22">
        <f>((((((((AO136)+(AO137))+(AO138))+(AO139))+(AO140))+(AO141))+(AO142))+(AO143))+(AO144)</f>
        <v>0</v>
      </c>
      <c r="AP145" s="22">
        <f>((((((((AP136)+(AP137))+(AP138))+(AP139))+(AP140))+(AP141))+(AP142))+(AP143))+(AP144)</f>
        <v>0</v>
      </c>
      <c r="AQ145" s="22">
        <f t="shared" si="304"/>
        <v>0</v>
      </c>
      <c r="AR145" s="22">
        <f>((((((((AR136)+(AR137))+(AR138))+(AR139))+(AR140))+(AR141))+(AR142))+(AR143))+(AR144)</f>
        <v>0</v>
      </c>
      <c r="AS145" s="22">
        <f>((((((((AS136)+(AS137))+(AS138))+(AS139))+(AS140))+(AS141))+(AS142))+(AS143))+(AS144)</f>
        <v>0</v>
      </c>
      <c r="AT145" s="22">
        <f t="shared" si="305"/>
        <v>0</v>
      </c>
      <c r="AU145" s="22">
        <f>((((((((AU136)+(AU137))+(AU138))+(AU139))+(AU140))+(AU141))+(AU142))+(AU143))+(AU144)</f>
        <v>0</v>
      </c>
      <c r="AV145" s="22">
        <f>((((((((AV136)+(AV137))+(AV138))+(AV139))+(AV140))+(AV141))+(AV142))+(AV143))+(AV144)</f>
        <v>0</v>
      </c>
      <c r="AW145" s="22">
        <f t="shared" si="306"/>
        <v>0</v>
      </c>
      <c r="AX145" s="22">
        <f>((((((((AX136)+(AX137))+(AX138))+(AX139))+(AX140))+(AX141))+(AX142))+(AX143))+(AX144)</f>
        <v>0</v>
      </c>
      <c r="AY145" s="22">
        <f>((((((((AY136)+(AY137))+(AY138))+(AY139))+(AY140))+(AY141))+(AY142))+(AY143))+(AY144)</f>
        <v>0</v>
      </c>
      <c r="AZ145" s="22">
        <f t="shared" si="307"/>
        <v>0</v>
      </c>
      <c r="BA145" s="22">
        <f>((((((((BA136)+(BA137))+(BA138))+(BA139))+(BA140))+(BA141))+(BA142))+(BA143))+(BA144)</f>
        <v>0</v>
      </c>
      <c r="BB145" s="22">
        <f>((((((((BB136)+(BB137))+(BB138))+(BB139))+(BB140))+(BB141))+(BB142))+(BB143))+(BB144)</f>
        <v>0</v>
      </c>
      <c r="BC145" s="22">
        <f t="shared" si="308"/>
        <v>0</v>
      </c>
      <c r="BD145" s="22">
        <f>((((((((BD136)+(BD137))+(BD138))+(BD139))+(BD140))+(BD141))+(BD142))+(BD143))+(BD144)</f>
        <v>0</v>
      </c>
      <c r="BE145" s="22">
        <f>((((((((BE136)+(BE137))+(BE138))+(BE139))+(BE140))+(BE141))+(BE142))+(BE143))+(BE144)</f>
        <v>0</v>
      </c>
      <c r="BF145" s="22">
        <f t="shared" si="309"/>
        <v>0</v>
      </c>
      <c r="BG145" s="22">
        <f t="shared" si="423"/>
        <v>0</v>
      </c>
      <c r="BH145" s="22">
        <f t="shared" si="423"/>
        <v>0</v>
      </c>
      <c r="BI145" s="22">
        <f t="shared" si="311"/>
        <v>0</v>
      </c>
      <c r="BJ145" s="22">
        <f>((((((((BJ136)+(BJ137))+(BJ138))+(BJ139))+(BJ140))+(BJ141))+(BJ142))+(BJ143))+(BJ144)</f>
        <v>0</v>
      </c>
      <c r="BK145" s="22">
        <f>((((((((BK136)+(BK137))+(BK138))+(BK139))+(BK140))+(BK141))+(BK142))+(BK143))+(BK144)</f>
        <v>0</v>
      </c>
      <c r="BL145" s="22">
        <f t="shared" si="312"/>
        <v>0</v>
      </c>
      <c r="BM145" s="22">
        <f>((((((((BM136)+(BM137))+(BM138))+(BM139))+(BM140))+(BM141))+(BM142))+(BM143))+(BM144)</f>
        <v>0</v>
      </c>
      <c r="BN145" s="22">
        <f>((((((((BN136)+(BN137))+(BN138))+(BN139))+(BN140))+(BN141))+(BN142))+(BN143))+(BN144)</f>
        <v>0</v>
      </c>
      <c r="BO145" s="22">
        <f t="shared" si="313"/>
        <v>0</v>
      </c>
      <c r="BP145" s="22">
        <f>((((((((BP136)+(BP137))+(BP138))+(BP139))+(BP140))+(BP141))+(BP142))+(BP143))+(BP144)</f>
        <v>0</v>
      </c>
      <c r="BQ145" s="22">
        <f>((((((((BQ136)+(BQ137))+(BQ138))+(BQ139))+(BQ140))+(BQ141))+(BQ142))+(BQ143))+(BQ144)</f>
        <v>0</v>
      </c>
      <c r="BR145" s="22">
        <f t="shared" si="314"/>
        <v>0</v>
      </c>
      <c r="BS145" s="22">
        <f>((((((((BS136)+(BS137))+(BS138))+(BS139))+(BS140))+(BS141))+(BS142))+(BS143))+(BS144)</f>
        <v>0</v>
      </c>
      <c r="BT145" s="22">
        <f>((((((((BT136)+(BT137))+(BT138))+(BT139))+(BT140))+(BT141))+(BT142))+(BT143))+(BT144)</f>
        <v>0</v>
      </c>
      <c r="BU145" s="22">
        <f t="shared" si="315"/>
        <v>0</v>
      </c>
      <c r="BV145" s="22">
        <f>((((((((BV136)+(BV137))+(BV138))+(BV139))+(BV140))+(BV141))+(BV142))+(BV143))+(BV144)</f>
        <v>0</v>
      </c>
      <c r="BW145" s="22">
        <f>((((((((BW136)+(BW137))+(BW138))+(BW139))+(BW140))+(BW141))+(BW142))+(BW143))+(BW144)</f>
        <v>0</v>
      </c>
      <c r="BX145" s="22">
        <f t="shared" si="316"/>
        <v>0</v>
      </c>
      <c r="BY145" s="22">
        <f>((((((((BY136)+(BY137))+(BY138))+(BY139))+(BY140))+(BY141))+(BY142))+(BY143))+(BY144)</f>
        <v>0</v>
      </c>
      <c r="BZ145" s="22">
        <f>((((((((BZ136)+(BZ137))+(BZ138))+(BZ139))+(BZ140))+(BZ141))+(BZ142))+(BZ143))+(BZ144)</f>
        <v>0</v>
      </c>
      <c r="CA145" s="22">
        <f t="shared" si="317"/>
        <v>0</v>
      </c>
      <c r="CB145" s="22">
        <f t="shared" si="424"/>
        <v>0</v>
      </c>
      <c r="CC145" s="22">
        <f t="shared" si="424"/>
        <v>0</v>
      </c>
      <c r="CD145" s="22">
        <f t="shared" si="319"/>
        <v>0</v>
      </c>
      <c r="CE145" s="22">
        <f>((((((((CE136)+(CE137))+(CE138))+(CE139))+(CE140))+(CE141))+(CE142))+(CE143))+(CE144)</f>
        <v>0</v>
      </c>
      <c r="CF145" s="22">
        <f>((((((((CF136)+(CF137))+(CF138))+(CF139))+(CF140))+(CF141))+(CF142))+(CF143))+(CF144)</f>
        <v>0</v>
      </c>
      <c r="CG145" s="22">
        <f t="shared" si="320"/>
        <v>0</v>
      </c>
      <c r="CH145" s="22">
        <f>((((((((CH136)+(CH137))+(CH138))+(CH139))+(CH140))+(CH141))+(CH142))+(CH143))+(CH144)</f>
        <v>0</v>
      </c>
      <c r="CI145" s="22">
        <f>((((((((CI136)+(CI137))+(CI138))+(CI139))+(CI140))+(CI141))+(CI142))+(CI143))+(CI144)</f>
        <v>0</v>
      </c>
      <c r="CJ145" s="22">
        <f t="shared" si="321"/>
        <v>0</v>
      </c>
      <c r="CK145" s="22">
        <f>((((((((CK136)+(CK137))+(CK138))+(CK139))+(CK140))+(CK141))+(CK142))+(CK143))+(CK144)</f>
        <v>0</v>
      </c>
      <c r="CL145" s="22">
        <f>((((((((CL136)+(CL137))+(CL138))+(CL139))+(CL140))+(CL141))+(CL142))+(CL143))+(CL144)</f>
        <v>0</v>
      </c>
      <c r="CM145" s="22">
        <f t="shared" si="322"/>
        <v>0</v>
      </c>
      <c r="CN145" s="22">
        <f t="shared" si="425"/>
        <v>0</v>
      </c>
      <c r="CO145" s="22">
        <f t="shared" si="425"/>
        <v>0</v>
      </c>
      <c r="CP145" s="22">
        <f t="shared" si="324"/>
        <v>0</v>
      </c>
      <c r="CQ145" s="22">
        <f>((((((((CQ136)+(CQ137))+(CQ138))+(CQ139))+(CQ140))+(CQ141))+(CQ142))+(CQ143))+(CQ144)</f>
        <v>0</v>
      </c>
      <c r="CR145" s="22">
        <f>((((((((CR136)+(CR137))+(CR138))+(CR139))+(CR140))+(CR141))+(CR142))+(CR143))+(CR144)</f>
        <v>0</v>
      </c>
      <c r="CS145" s="22">
        <f t="shared" si="325"/>
        <v>0</v>
      </c>
      <c r="CT145" s="22">
        <f>((((((((CT136)+(CT137))+(CT138))+(CT139))+(CT140))+(CT141))+(CT142))+(CT143))+(CT144)</f>
        <v>0</v>
      </c>
      <c r="CU145" s="22">
        <f>((((((((CU136)+(CU137))+(CU138))+(CU139))+(CU140))+(CU141))+(CU142))+(CU143))+(CU144)</f>
        <v>0</v>
      </c>
      <c r="CV145" s="22">
        <f t="shared" si="326"/>
        <v>0</v>
      </c>
      <c r="CW145" s="22">
        <f>((((((((CW136)+(CW137))+(CW138))+(CW139))+(CW140))+(CW141))+(CW142))+(CW143))+(CW144)</f>
        <v>0</v>
      </c>
      <c r="CX145" s="22">
        <f>((((((((CX136)+(CX137))+(CX138))+(CX139))+(CX140))+(CX141))+(CX142))+(CX143))+(CX144)</f>
        <v>0</v>
      </c>
      <c r="CY145" s="22">
        <f t="shared" si="327"/>
        <v>0</v>
      </c>
      <c r="CZ145" s="22">
        <f t="shared" si="426"/>
        <v>0</v>
      </c>
      <c r="DA145" s="22">
        <f t="shared" si="426"/>
        <v>0</v>
      </c>
      <c r="DB145" s="22">
        <f t="shared" si="329"/>
        <v>0</v>
      </c>
      <c r="DC145" s="22">
        <f t="shared" si="427"/>
        <v>0</v>
      </c>
      <c r="DD145" s="22">
        <f t="shared" si="427"/>
        <v>0</v>
      </c>
      <c r="DE145" s="22">
        <f t="shared" si="331"/>
        <v>0</v>
      </c>
      <c r="DF145" s="22">
        <f>((((((((DF136)+(DF137))+(DF138))+(DF139))+(DF140))+(DF141))+(DF142))+(DF143))+(DF144)</f>
        <v>0</v>
      </c>
      <c r="DG145" s="22">
        <f>((((((((DG136)+(DG137))+(DG138))+(DG139))+(DG140))+(DG141))+(DG142))+(DG143))+(DG144)</f>
        <v>0</v>
      </c>
      <c r="DH145" s="22">
        <f t="shared" si="332"/>
        <v>0</v>
      </c>
      <c r="DI145" s="22">
        <f>((((((((DI136)+(DI137))+(DI138))+(DI139))+(DI140))+(DI141))+(DI142))+(DI143))+(DI144)</f>
        <v>0</v>
      </c>
      <c r="DJ145" s="22">
        <f>((((((((DJ136)+(DJ137))+(DJ138))+(DJ139))+(DJ140))+(DJ141))+(DJ142))+(DJ143))+(DJ144)</f>
        <v>0</v>
      </c>
      <c r="DK145" s="22">
        <f t="shared" si="333"/>
        <v>0</v>
      </c>
      <c r="DL145" s="22">
        <f t="shared" si="428"/>
        <v>0</v>
      </c>
      <c r="DM145" s="22">
        <f t="shared" si="428"/>
        <v>0</v>
      </c>
      <c r="DN145" s="22">
        <f t="shared" si="335"/>
        <v>0</v>
      </c>
      <c r="DO145" s="22">
        <f>((((((((DO136)+(DO137))+(DO138))+(DO139))+(DO140))+(DO141))+(DO142))+(DO143))+(DO144)</f>
        <v>0</v>
      </c>
      <c r="DP145" s="22">
        <f>((((((((DP136)+(DP137))+(DP138))+(DP139))+(DP140))+(DP141))+(DP142))+(DP143))+(DP144)</f>
        <v>0</v>
      </c>
      <c r="DQ145" s="22">
        <f t="shared" si="336"/>
        <v>0</v>
      </c>
      <c r="DR145" s="22">
        <f>((((((((DR136)+(DR137))+(DR138))+(DR139))+(DR140))+(DR141))+(DR142))+(DR143))+(DR144)</f>
        <v>0</v>
      </c>
      <c r="DS145" s="22">
        <f>((((((((DS136)+(DS137))+(DS138))+(DS139))+(DS140))+(DS141))+(DS142))+(DS143))+(DS144)</f>
        <v>0</v>
      </c>
      <c r="DT145" s="22">
        <f t="shared" si="337"/>
        <v>0</v>
      </c>
      <c r="DU145" s="22">
        <f t="shared" si="429"/>
        <v>0</v>
      </c>
      <c r="DV145" s="22">
        <f t="shared" si="429"/>
        <v>0</v>
      </c>
      <c r="DW145" s="22">
        <f t="shared" si="339"/>
        <v>0</v>
      </c>
      <c r="DX145" s="22">
        <f t="shared" si="430"/>
        <v>0</v>
      </c>
      <c r="DY145" s="22">
        <f t="shared" si="430"/>
        <v>0</v>
      </c>
      <c r="DZ145" s="22">
        <f t="shared" si="341"/>
        <v>0</v>
      </c>
      <c r="EA145" s="22">
        <f>((((((((EA136)+(EA137))+(EA138))+(EA139))+(EA140))+(EA141))+(EA142))+(EA143))+(EA144)</f>
        <v>0</v>
      </c>
      <c r="EB145" s="22">
        <f>((((((((EB136)+(EB137))+(EB138))+(EB139))+(EB140))+(EB141))+(EB142))+(EB143))+(EB144)</f>
        <v>0</v>
      </c>
      <c r="EC145" s="22">
        <f t="shared" si="342"/>
        <v>0</v>
      </c>
      <c r="ED145" s="22">
        <f>((((((((ED136)+(ED137))+(ED138))+(ED139))+(ED140))+(ED141))+(ED142))+(ED143))+(ED144)</f>
        <v>0</v>
      </c>
      <c r="EE145" s="22">
        <f>((((((((EE136)+(EE137))+(EE138))+(EE139))+(EE140))+(EE141))+(EE142))+(EE143))+(EE144)</f>
        <v>0</v>
      </c>
      <c r="EF145" s="22">
        <f t="shared" si="343"/>
        <v>0</v>
      </c>
      <c r="EG145" s="22">
        <f>((((((((EG136)+(EG137))+(EG138))+(EG139))+(EG140))+(EG141))+(EG142))+(EG143))+(EG144)</f>
        <v>0</v>
      </c>
      <c r="EH145" s="22">
        <f>((((((((EH136)+(EH137))+(EH138))+(EH139))+(EH140))+(EH141))+(EH142))+(EH143))+(EH144)</f>
        <v>0</v>
      </c>
      <c r="EI145" s="22">
        <f t="shared" si="344"/>
        <v>0</v>
      </c>
      <c r="EJ145" s="22">
        <f>((((((((EJ136)+(EJ137))+(EJ138))+(EJ139))+(EJ140))+(EJ141))+(EJ142))+(EJ143))+(EJ144)</f>
        <v>0</v>
      </c>
      <c r="EK145" s="22">
        <f>((((((((EK136)+(EK137))+(EK138))+(EK139))+(EK140))+(EK141))+(EK142))+(EK143))+(EK144)</f>
        <v>0</v>
      </c>
      <c r="EL145" s="22">
        <f t="shared" si="345"/>
        <v>0</v>
      </c>
      <c r="EM145" s="22">
        <f t="shared" si="431"/>
        <v>0</v>
      </c>
      <c r="EN145" s="22">
        <f t="shared" si="431"/>
        <v>0</v>
      </c>
      <c r="EO145" s="22">
        <f t="shared" si="347"/>
        <v>0</v>
      </c>
      <c r="EP145" s="22">
        <f>((((((((EP136)+(EP137))+(EP138))+(EP139))+(EP140))+(EP141))+(EP142))+(EP143))+(EP144)</f>
        <v>0</v>
      </c>
      <c r="EQ145" s="22">
        <f>((((((((EQ136)+(EQ137))+(EQ138))+(EQ139))+(EQ140))+(EQ141))+(EQ142))+(EQ143))+(EQ144)</f>
        <v>0</v>
      </c>
      <c r="ER145" s="22">
        <f t="shared" si="348"/>
        <v>0</v>
      </c>
      <c r="ES145" s="22">
        <f>((((((((ES136)+(ES137))+(ES138))+(ES139))+(ES140))+(ES141))+(ES142))+(ES143))+(ES144)</f>
        <v>0</v>
      </c>
      <c r="ET145" s="22">
        <f>((((((((ET136)+(ET137))+(ET138))+(ET139))+(ET140))+(ET141))+(ET142))+(ET143))+(ET144)</f>
        <v>0</v>
      </c>
      <c r="EU145" s="22">
        <f t="shared" si="349"/>
        <v>0</v>
      </c>
      <c r="EV145" s="22">
        <f>((((((((EV136)+(EV137))+(EV138))+(EV139))+(EV140))+(EV141))+(EV142))+(EV143))+(EV144)</f>
        <v>0</v>
      </c>
      <c r="EW145" s="22">
        <f>((((((((EW136)+(EW137))+(EW138))+(EW139))+(EW140))+(EW141))+(EW142))+(EW143))+(EW144)</f>
        <v>0</v>
      </c>
      <c r="EX145" s="22">
        <f t="shared" si="350"/>
        <v>0</v>
      </c>
      <c r="EY145" s="22">
        <f>((((((((EY136)+(EY137))+(EY138))+(EY139))+(EY140))+(EY141))+(EY142))+(EY143))+(EY144)</f>
        <v>0</v>
      </c>
      <c r="EZ145" s="22">
        <f>((((((((EZ136)+(EZ137))+(EZ138))+(EZ139))+(EZ140))+(EZ141))+(EZ142))+(EZ143))+(EZ144)</f>
        <v>0</v>
      </c>
      <c r="FA145" s="22">
        <f t="shared" si="351"/>
        <v>0</v>
      </c>
      <c r="FB145" s="22">
        <f t="shared" si="432"/>
        <v>0</v>
      </c>
      <c r="FC145" s="22">
        <f t="shared" si="432"/>
        <v>0</v>
      </c>
      <c r="FD145" s="22">
        <f t="shared" si="353"/>
        <v>0</v>
      </c>
      <c r="FE145" s="22">
        <f>((((((((FE136)+(FE137))+(FE138))+(FE139))+(FE140))+(FE141))+(FE142))+(FE143))+(FE144)</f>
        <v>0</v>
      </c>
      <c r="FF145" s="22">
        <f>((((((((FF136)+(FF137))+(FF138))+(FF139))+(FF140))+(FF141))+(FF142))+(FF143))+(FF144)</f>
        <v>0</v>
      </c>
      <c r="FG145" s="22">
        <f t="shared" si="354"/>
        <v>0</v>
      </c>
      <c r="FH145" s="22">
        <f>((((((((FH136)+(FH137))+(FH138))+(FH139))+(FH140))+(FH141))+(FH142))+(FH143))+(FH144)</f>
        <v>0</v>
      </c>
      <c r="FI145" s="22">
        <f>((((((((FI136)+(FI137))+(FI138))+(FI139))+(FI140))+(FI141))+(FI142))+(FI143))+(FI144)</f>
        <v>0</v>
      </c>
      <c r="FJ145" s="22">
        <f t="shared" si="355"/>
        <v>0</v>
      </c>
      <c r="FK145" s="22">
        <f>((((((((FK136)+(FK137))+(FK138))+(FK139))+(FK140))+(FK141))+(FK142))+(FK143))+(FK144)</f>
        <v>0</v>
      </c>
      <c r="FL145" s="22">
        <f>((((((((FL136)+(FL137))+(FL138))+(FL139))+(FL140))+(FL141))+(FL142))+(FL143))+(FL144)</f>
        <v>0</v>
      </c>
      <c r="FM145" s="22">
        <f t="shared" si="356"/>
        <v>0</v>
      </c>
      <c r="FN145" s="22">
        <f t="shared" si="433"/>
        <v>0</v>
      </c>
      <c r="FO145" s="22">
        <f t="shared" si="433"/>
        <v>0</v>
      </c>
      <c r="FP145" s="22">
        <f t="shared" si="358"/>
        <v>0</v>
      </c>
      <c r="FQ145" s="22">
        <f>((((((((FQ136)+(FQ137))+(FQ138))+(FQ139))+(FQ140))+(FQ141))+(FQ142))+(FQ143))+(FQ144)</f>
        <v>0</v>
      </c>
      <c r="FR145" s="22">
        <f>((((((((FR136)+(FR137))+(FR138))+(FR139))+(FR140))+(FR141))+(FR142))+(FR143))+(FR144)</f>
        <v>0</v>
      </c>
      <c r="FS145" s="22">
        <f t="shared" si="359"/>
        <v>0</v>
      </c>
      <c r="FT145" s="22">
        <f>((((((((FT136)+(FT137))+(FT138))+(FT139))+(FT140))+(FT141))+(FT142))+(FT143))+(FT144)</f>
        <v>0</v>
      </c>
      <c r="FU145" s="22">
        <f>((((((((FU136)+(FU137))+(FU138))+(FU139))+(FU140))+(FU141))+(FU142))+(FU143))+(FU144)</f>
        <v>0</v>
      </c>
      <c r="FV145" s="22">
        <f t="shared" si="360"/>
        <v>0</v>
      </c>
      <c r="FW145" s="22">
        <f>((((((((FW136)+(FW137))+(FW138))+(FW139))+(FW140))+(FW141))+(FW142))+(FW143))+(FW144)</f>
        <v>0</v>
      </c>
      <c r="FX145" s="22">
        <f>((((((((FX136)+(FX137))+(FX138))+(FX139))+(FX140))+(FX141))+(FX142))+(FX143))+(FX144)</f>
        <v>0</v>
      </c>
      <c r="FY145" s="22">
        <f t="shared" si="361"/>
        <v>0</v>
      </c>
      <c r="FZ145" s="22">
        <f t="shared" si="434"/>
        <v>0</v>
      </c>
      <c r="GA145" s="22">
        <f t="shared" si="434"/>
        <v>0</v>
      </c>
      <c r="GB145" s="22">
        <f t="shared" si="363"/>
        <v>0</v>
      </c>
      <c r="GC145" s="22">
        <f>((((((((GC136)+(GC137))+(GC138))+(GC139))+(GC140))+(GC141))+(GC142))+(GC143))+(GC144)</f>
        <v>0</v>
      </c>
      <c r="GD145" s="22">
        <f>((((((((GD136)+(GD137))+(GD138))+(GD139))+(GD140))+(GD141))+(GD142))+(GD143))+(GD144)</f>
        <v>0</v>
      </c>
      <c r="GE145" s="22">
        <f t="shared" si="364"/>
        <v>0</v>
      </c>
      <c r="GF145" s="22">
        <f>((((((((GF136)+(GF137))+(GF138))+(GF139))+(GF140))+(GF141))+(GF142))+(GF143))+(GF144)</f>
        <v>0</v>
      </c>
      <c r="GG145" s="22">
        <f>((((((((GG136)+(GG137))+(GG138))+(GG139))+(GG140))+(GG141))+(GG142))+(GG143))+(GG144)</f>
        <v>0</v>
      </c>
      <c r="GH145" s="22">
        <f t="shared" si="365"/>
        <v>0</v>
      </c>
      <c r="GI145" s="22">
        <f>((((((((GI136)+(GI137))+(GI138))+(GI139))+(GI140))+(GI141))+(GI142))+(GI143))+(GI144)</f>
        <v>0</v>
      </c>
      <c r="GJ145" s="22">
        <f>((((((((GJ136)+(GJ137))+(GJ138))+(GJ139))+(GJ140))+(GJ141))+(GJ142))+(GJ143))+(GJ144)</f>
        <v>0</v>
      </c>
      <c r="GK145" s="22">
        <f t="shared" si="366"/>
        <v>0</v>
      </c>
      <c r="GL145" s="22">
        <f>((((((((GL136)+(GL137))+(GL138))+(GL139))+(GL140))+(GL141))+(GL142))+(GL143))+(GL144)</f>
        <v>0</v>
      </c>
      <c r="GM145" s="22">
        <f>((((((((GM136)+(GM137))+(GM138))+(GM139))+(GM140))+(GM141))+(GM142))+(GM143))+(GM144)</f>
        <v>0</v>
      </c>
      <c r="GN145" s="22">
        <f t="shared" si="367"/>
        <v>0</v>
      </c>
      <c r="GO145" s="22">
        <f t="shared" si="435"/>
        <v>0</v>
      </c>
      <c r="GP145" s="22">
        <f t="shared" si="435"/>
        <v>0</v>
      </c>
      <c r="GQ145" s="22">
        <f t="shared" si="369"/>
        <v>0</v>
      </c>
      <c r="GR145" s="22">
        <f>((((((((GR136)+(GR137))+(GR138))+(GR139))+(GR140))+(GR141))+(GR142))+(GR143))+(GR144)</f>
        <v>0</v>
      </c>
      <c r="GS145" s="22">
        <f>((((((((GS136)+(GS137))+(GS138))+(GS139))+(GS140))+(GS141))+(GS142))+(GS143))+(GS144)</f>
        <v>0</v>
      </c>
      <c r="GT145" s="22">
        <f t="shared" si="370"/>
        <v>0</v>
      </c>
      <c r="GU145" s="22">
        <f>((((((((GU136)+(GU137))+(GU138))+(GU139))+(GU140))+(GU141))+(GU142))+(GU143))+(GU144)</f>
        <v>0</v>
      </c>
      <c r="GV145" s="22">
        <f>((((((((GV136)+(GV137))+(GV138))+(GV139))+(GV140))+(GV141))+(GV142))+(GV143))+(GV144)</f>
        <v>0</v>
      </c>
      <c r="GW145" s="22">
        <f t="shared" si="371"/>
        <v>0</v>
      </c>
      <c r="GX145" s="22">
        <f t="shared" si="436"/>
        <v>0</v>
      </c>
      <c r="GY145" s="22">
        <f t="shared" si="436"/>
        <v>0</v>
      </c>
      <c r="GZ145" s="22">
        <f t="shared" si="373"/>
        <v>0</v>
      </c>
      <c r="HA145" s="22">
        <f>((((((((HA136)+(HA137))+(HA138))+(HA139))+(HA140))+(HA141))+(HA142))+(HA143))+(HA144)</f>
        <v>0</v>
      </c>
      <c r="HB145" s="22">
        <f>((((((((HB136)+(HB137))+(HB138))+(HB139))+(HB140))+(HB141))+(HB142))+(HB143))+(HB144)</f>
        <v>0</v>
      </c>
      <c r="HC145" s="22">
        <f t="shared" si="374"/>
        <v>0</v>
      </c>
      <c r="HD145" s="22">
        <f>((((((((HD136)+(HD137))+(HD138))+(HD139))+(HD140))+(HD141))+(HD142))+(HD143))+(HD144)</f>
        <v>0</v>
      </c>
      <c r="HE145" s="22">
        <f>((((((((HE136)+(HE137))+(HE138))+(HE139))+(HE140))+(HE141))+(HE142))+(HE143))+(HE144)</f>
        <v>0</v>
      </c>
      <c r="HF145" s="22">
        <f t="shared" si="375"/>
        <v>0</v>
      </c>
      <c r="HG145" s="22">
        <f>((((((((HG136)+(HG137))+(HG138))+(HG139))+(HG140))+(HG141))+(HG142))+(HG143))+(HG144)</f>
        <v>7000</v>
      </c>
      <c r="HH145" s="22">
        <f>((((((((HH136)+(HH137))+(HH138))+(HH139))+(HH140))+(HH141))+(HH142))+(HH143))+(HH144)</f>
        <v>1400</v>
      </c>
      <c r="HI145" s="22">
        <f t="shared" si="376"/>
        <v>5600</v>
      </c>
      <c r="HJ145" s="22">
        <f>((((((((HJ136)+(HJ137))+(HJ138))+(HJ139))+(HJ140))+(HJ141))+(HJ142))+(HJ143))+(HJ144)</f>
        <v>0</v>
      </c>
      <c r="HK145" s="22">
        <f>((((((((HK136)+(HK137))+(HK138))+(HK139))+(HK140))+(HK141))+(HK142))+(HK143))+(HK144)</f>
        <v>0</v>
      </c>
      <c r="HL145" s="22">
        <f t="shared" si="377"/>
        <v>0</v>
      </c>
      <c r="HM145" s="22">
        <f t="shared" si="437"/>
        <v>7000</v>
      </c>
      <c r="HN145" s="22">
        <f t="shared" si="437"/>
        <v>1400</v>
      </c>
      <c r="HO145" s="22">
        <f t="shared" si="379"/>
        <v>5600</v>
      </c>
      <c r="HP145" s="22">
        <f>((((((((HP136)+(HP137))+(HP138))+(HP139))+(HP140))+(HP141))+(HP142))+(HP143))+(HP144)</f>
        <v>0</v>
      </c>
      <c r="HQ145" s="22">
        <f>((((((((HQ136)+(HQ137))+(HQ138))+(HQ139))+(HQ140))+(HQ141))+(HQ142))+(HQ143))+(HQ144)</f>
        <v>0</v>
      </c>
      <c r="HR145" s="22">
        <f t="shared" si="380"/>
        <v>0</v>
      </c>
      <c r="HS145" s="22">
        <f>((((((((HS136)+(HS137))+(HS138))+(HS139))+(HS140))+(HS141))+(HS142))+(HS143))+(HS144)</f>
        <v>0</v>
      </c>
      <c r="HT145" s="22">
        <f>((((((((HT136)+(HT137))+(HT138))+(HT139))+(HT140))+(HT141))+(HT142))+(HT143))+(HT144)</f>
        <v>0</v>
      </c>
      <c r="HU145" s="22">
        <f t="shared" si="381"/>
        <v>0</v>
      </c>
      <c r="HV145" s="22">
        <f>((((((((HV136)+(HV137))+(HV138))+(HV139))+(HV140))+(HV141))+(HV142))+(HV143))+(HV144)</f>
        <v>7000</v>
      </c>
      <c r="HW145" s="22">
        <f>((((((((HW136)+(HW137))+(HW138))+(HW139))+(HW140))+(HW141))+(HW142))+(HW143))+(HW144)</f>
        <v>1400</v>
      </c>
      <c r="HX145" s="22">
        <f t="shared" si="382"/>
        <v>5600</v>
      </c>
      <c r="HY145" s="22">
        <f>((((((((HY136)+(HY137))+(HY138))+(HY139))+(HY140))+(HY141))+(HY142))+(HY143))+(HY144)</f>
        <v>0</v>
      </c>
      <c r="HZ145" s="22">
        <f>((((((((HZ136)+(HZ137))+(HZ138))+(HZ139))+(HZ140))+(HZ141))+(HZ142))+(HZ143))+(HZ144)</f>
        <v>0</v>
      </c>
      <c r="IA145" s="22">
        <f t="shared" si="383"/>
        <v>0</v>
      </c>
      <c r="IB145" s="22">
        <f t="shared" si="438"/>
        <v>7000</v>
      </c>
      <c r="IC145" s="22">
        <f t="shared" si="438"/>
        <v>1400</v>
      </c>
      <c r="ID145" s="22">
        <f t="shared" si="385"/>
        <v>5600</v>
      </c>
      <c r="IE145" s="22">
        <f t="shared" si="439"/>
        <v>14000</v>
      </c>
      <c r="IF145" s="22">
        <f t="shared" si="439"/>
        <v>2800</v>
      </c>
      <c r="IG145" s="22">
        <f t="shared" si="387"/>
        <v>11200</v>
      </c>
      <c r="IH145" s="22">
        <f>((((((((IH136)+(IH137))+(IH138))+(IH139))+(IH140))+(IH141))+(IH142))+(IH143))+(IH144)</f>
        <v>0</v>
      </c>
      <c r="II145" s="22">
        <f>((((((((II136)+(II137))+(II138))+(II139))+(II140))+(II141))+(II142))+(II143))+(II144)</f>
        <v>0</v>
      </c>
      <c r="IJ145" s="22">
        <f t="shared" si="388"/>
        <v>0</v>
      </c>
      <c r="IK145" s="22">
        <f>((((((((IK136)+(IK137))+(IK138))+(IK139))+(IK140))+(IK141))+(IK142))+(IK143))+(IK144)</f>
        <v>0</v>
      </c>
      <c r="IL145" s="22">
        <f>((((((((IL136)+(IL137))+(IL138))+(IL139))+(IL140))+(IL141))+(IL142))+(IL143))+(IL144)</f>
        <v>0</v>
      </c>
      <c r="IM145" s="22">
        <f t="shared" si="389"/>
        <v>0</v>
      </c>
      <c r="IN145" s="22">
        <f>((((((((IN136)+(IN137))+(IN138))+(IN139))+(IN140))+(IN141))+(IN142))+(IN143))+(IN144)</f>
        <v>0</v>
      </c>
      <c r="IO145" s="22">
        <f>((((((((IO136)+(IO137))+(IO138))+(IO139))+(IO140))+(IO141))+(IO142))+(IO143))+(IO144)</f>
        <v>0</v>
      </c>
      <c r="IP145" s="22">
        <f t="shared" si="390"/>
        <v>0</v>
      </c>
      <c r="IQ145" s="22">
        <f t="shared" si="440"/>
        <v>0</v>
      </c>
      <c r="IR145" s="22">
        <f t="shared" si="440"/>
        <v>0</v>
      </c>
      <c r="IS145" s="22">
        <f t="shared" si="392"/>
        <v>0</v>
      </c>
      <c r="IT145" s="22">
        <f t="shared" si="441"/>
        <v>14000</v>
      </c>
      <c r="IU145" s="22">
        <f t="shared" si="441"/>
        <v>2800</v>
      </c>
      <c r="IV145" s="22">
        <f t="shared" si="394"/>
        <v>11200</v>
      </c>
      <c r="IW145" s="22">
        <f>((((((((IW136)+(IW137))+(IW138))+(IW139))+(IW140))+(IW141))+(IW142))+(IW143))+(IW144)</f>
        <v>7500</v>
      </c>
      <c r="IX145" s="22">
        <f>((((((((IX136)+(IX137))+(IX138))+(IX139))+(IX140))+(IX141))+(IX142))+(IX143))+(IX144)</f>
        <v>9375</v>
      </c>
      <c r="IY145" s="22">
        <f t="shared" si="395"/>
        <v>-1875</v>
      </c>
      <c r="IZ145" s="22">
        <f>((((((((IZ136)+(IZ137))+(IZ138))+(IZ139))+(IZ140))+(IZ141))+(IZ142))+(IZ143))+(IZ144)</f>
        <v>0</v>
      </c>
      <c r="JA145" s="22">
        <f>((((((((JA136)+(JA137))+(JA138))+(JA139))+(JA140))+(JA141))+(JA142))+(JA143))+(JA144)</f>
        <v>0</v>
      </c>
      <c r="JB145" s="22">
        <f t="shared" si="396"/>
        <v>0</v>
      </c>
      <c r="JC145" s="22">
        <f>((((((((JC136)+(JC137))+(JC138))+(JC139))+(JC140))+(JC141))+(JC142))+(JC143))+(JC144)</f>
        <v>0</v>
      </c>
      <c r="JD145" s="22">
        <f>((((((((JD136)+(JD137))+(JD138))+(JD139))+(JD140))+(JD141))+(JD142))+(JD143))+(JD144)</f>
        <v>0</v>
      </c>
      <c r="JE145" s="22">
        <f t="shared" si="397"/>
        <v>0</v>
      </c>
      <c r="JF145" s="22">
        <f t="shared" si="442"/>
        <v>7500</v>
      </c>
      <c r="JG145" s="22">
        <f t="shared" si="442"/>
        <v>9375</v>
      </c>
      <c r="JH145" s="22">
        <f t="shared" si="399"/>
        <v>-1875</v>
      </c>
      <c r="JI145" s="22">
        <f>((((((((JI136)+(JI137))+(JI138))+(JI139))+(JI140))+(JI141))+(JI142))+(JI143))+(JI144)</f>
        <v>0</v>
      </c>
      <c r="JJ145" s="22">
        <f>((((((((JJ136)+(JJ137))+(JJ138))+(JJ139))+(JJ140))+(JJ141))+(JJ142))+(JJ143))+(JJ144)</f>
        <v>0</v>
      </c>
      <c r="JK145" s="22">
        <f t="shared" si="400"/>
        <v>0</v>
      </c>
      <c r="JL145" s="22">
        <f>((((((((JL136)+(JL137))+(JL138))+(JL139))+(JL140))+(JL141))+(JL142))+(JL143))+(JL144)</f>
        <v>11625.2</v>
      </c>
      <c r="JM145" s="22">
        <f>((((((((JM136)+(JM137))+(JM138))+(JM139))+(JM140))+(JM141))+(JM142))+(JM143))+(JM144)</f>
        <v>5416.67</v>
      </c>
      <c r="JN145" s="22">
        <f t="shared" si="401"/>
        <v>6208.5300000000007</v>
      </c>
      <c r="JO145" s="22">
        <f>((((((((JO136)+(JO137))+(JO138))+(JO139))+(JO140))+(JO141))+(JO142))+(JO143))+(JO144)</f>
        <v>0</v>
      </c>
      <c r="JP145" s="22">
        <f>((((((((JP136)+(JP137))+(JP138))+(JP139))+(JP140))+(JP141))+(JP142))+(JP143))+(JP144)</f>
        <v>0</v>
      </c>
      <c r="JQ145" s="22">
        <f t="shared" si="402"/>
        <v>0</v>
      </c>
      <c r="JR145" s="22">
        <f t="shared" si="443"/>
        <v>11625.2</v>
      </c>
      <c r="JS145" s="22">
        <f t="shared" si="443"/>
        <v>5416.67</v>
      </c>
      <c r="JT145" s="22">
        <f t="shared" si="404"/>
        <v>6208.5300000000007</v>
      </c>
      <c r="JU145" s="22">
        <f>((((((((JU136)+(JU137))+(JU138))+(JU139))+(JU140))+(JU141))+(JU142))+(JU143))+(JU144)</f>
        <v>0</v>
      </c>
      <c r="JV145" s="22">
        <f>((((((((JV136)+(JV137))+(JV138))+(JV139))+(JV140))+(JV141))+(JV142))+(JV143))+(JV144)</f>
        <v>0</v>
      </c>
      <c r="JW145" s="22">
        <f t="shared" si="405"/>
        <v>0</v>
      </c>
      <c r="JX145" s="22">
        <f>((((((((JX136)+(JX137))+(JX138))+(JX139))+(JX140))+(JX141))+(JX142))+(JX143))+(JX144)</f>
        <v>2050</v>
      </c>
      <c r="JY145" s="22">
        <f>((((((((JY136)+(JY137))+(JY138))+(JY139))+(JY140))+(JY141))+(JY142))+(JY143))+(JY144)</f>
        <v>0</v>
      </c>
      <c r="JZ145" s="22">
        <f t="shared" si="406"/>
        <v>2050</v>
      </c>
      <c r="KA145" s="22">
        <f t="shared" si="444"/>
        <v>2050</v>
      </c>
      <c r="KB145" s="22">
        <f t="shared" si="444"/>
        <v>0</v>
      </c>
      <c r="KC145" s="22">
        <f t="shared" si="408"/>
        <v>2050</v>
      </c>
      <c r="KD145" s="22">
        <f>((((((((KD136)+(KD137))+(KD138))+(KD139))+(KD140))+(KD141))+(KD142))+(KD143))+(KD144)</f>
        <v>5338.8</v>
      </c>
      <c r="KE145" s="22">
        <f>((((((((KE136)+(KE137))+(KE138))+(KE139))+(KE140))+(KE141))+(KE142))+(KE143))+(KE144)</f>
        <v>1500</v>
      </c>
      <c r="KF145" s="22">
        <f t="shared" si="409"/>
        <v>3838.8</v>
      </c>
      <c r="KG145" s="22">
        <f>((((((((KG136)+(KG137))+(KG138))+(KG139))+(KG140))+(KG141))+(KG142))+(KG143))+(KG144)</f>
        <v>0</v>
      </c>
      <c r="KH145" s="22">
        <f>((((((((KH136)+(KH137))+(KH138))+(KH139))+(KH140))+(KH141))+(KH142))+(KH143))+(KH144)</f>
        <v>0</v>
      </c>
      <c r="KI145" s="22">
        <f t="shared" si="410"/>
        <v>0</v>
      </c>
      <c r="KJ145" s="22">
        <f>((((((((KJ136)+(KJ137))+(KJ138))+(KJ139))+(KJ140))+(KJ141))+(KJ142))+(KJ143))+(KJ144)</f>
        <v>0</v>
      </c>
      <c r="KK145" s="22">
        <f>((((((((KK136)+(KK137))+(KK138))+(KK139))+(KK140))+(KK141))+(KK142))+(KK143))+(KK144)</f>
        <v>0</v>
      </c>
      <c r="KL145" s="22">
        <f t="shared" si="411"/>
        <v>0</v>
      </c>
      <c r="KM145" s="22">
        <f>((((((((KM136)+(KM137))+(KM138))+(KM139))+(KM140))+(KM141))+(KM142))+(KM143))+(KM144)</f>
        <v>0</v>
      </c>
      <c r="KN145" s="22">
        <f>((((((((KN136)+(KN137))+(KN138))+(KN139))+(KN140))+(KN141))+(KN142))+(KN143))+(KN144)</f>
        <v>0</v>
      </c>
      <c r="KO145" s="22">
        <f t="shared" si="412"/>
        <v>0</v>
      </c>
      <c r="KP145" s="22">
        <f>((((((((KP136)+(KP137))+(KP138))+(KP139))+(KP140))+(KP141))+(KP142))+(KP143))+(KP144)</f>
        <v>0</v>
      </c>
      <c r="KQ145" s="22">
        <f>((((((((KQ136)+(KQ137))+(KQ138))+(KQ139))+(KQ140))+(KQ141))+(KQ142))+(KQ143))+(KQ144)</f>
        <v>0</v>
      </c>
      <c r="KR145" s="22">
        <f t="shared" si="413"/>
        <v>0</v>
      </c>
      <c r="KS145" s="22">
        <f t="shared" si="445"/>
        <v>0</v>
      </c>
      <c r="KT145" s="22">
        <f t="shared" si="445"/>
        <v>0</v>
      </c>
      <c r="KU145" s="22">
        <f t="shared" si="415"/>
        <v>0</v>
      </c>
      <c r="KV145" s="22">
        <f t="shared" si="446"/>
        <v>5338.8</v>
      </c>
      <c r="KW145" s="22">
        <f t="shared" si="446"/>
        <v>1500</v>
      </c>
      <c r="KX145" s="22">
        <f t="shared" si="417"/>
        <v>3838.8</v>
      </c>
      <c r="KY145" s="22">
        <f>((((((((KY136)+(KY137))+(KY138))+(KY139))+(KY140))+(KY141))+(KY142))+(KY143))+(KY144)</f>
        <v>717.5</v>
      </c>
      <c r="KZ145" s="22">
        <f>((((((((KZ136)+(KZ137))+(KZ138))+(KZ139))+(KZ140))+(KZ141))+(KZ142))+(KZ143))+(KZ144)</f>
        <v>1367</v>
      </c>
      <c r="LA145" s="22">
        <f t="shared" si="418"/>
        <v>-649.5</v>
      </c>
      <c r="LB145" s="22">
        <f>((((((((LB136)+(LB137))+(LB138))+(LB139))+(LB140))+(LB141))+(LB142))+(LB143))+(LB144)</f>
        <v>0</v>
      </c>
      <c r="LC145" s="22">
        <f>((((((((LC136)+(LC137))+(LC138))+(LC139))+(LC140))+(LC141))+(LC142))+(LC143))+(LC144)</f>
        <v>0</v>
      </c>
      <c r="LD145" s="22">
        <f t="shared" si="419"/>
        <v>0</v>
      </c>
      <c r="LE145" s="22">
        <f t="shared" si="447"/>
        <v>41231.5</v>
      </c>
      <c r="LF145" s="22">
        <f t="shared" si="447"/>
        <v>20458.669999999998</v>
      </c>
      <c r="LG145" s="22">
        <f t="shared" si="421"/>
        <v>20772.830000000002</v>
      </c>
    </row>
    <row r="146" spans="1:319" x14ac:dyDescent="0.3">
      <c r="A146" s="27" t="s">
        <v>253</v>
      </c>
      <c r="B146" s="19"/>
      <c r="C146" s="19"/>
      <c r="D146" s="20">
        <f t="shared" si="290"/>
        <v>0</v>
      </c>
      <c r="E146" s="19"/>
      <c r="F146" s="19"/>
      <c r="G146" s="20">
        <f t="shared" si="291"/>
        <v>0</v>
      </c>
      <c r="H146" s="19"/>
      <c r="I146" s="19"/>
      <c r="J146" s="20">
        <f t="shared" si="292"/>
        <v>0</v>
      </c>
      <c r="K146" s="19"/>
      <c r="L146" s="19"/>
      <c r="M146" s="20">
        <f t="shared" si="293"/>
        <v>0</v>
      </c>
      <c r="N146" s="19"/>
      <c r="O146" s="19"/>
      <c r="P146" s="20">
        <f t="shared" si="294"/>
        <v>0</v>
      </c>
      <c r="Q146" s="19"/>
      <c r="R146" s="19"/>
      <c r="S146" s="20">
        <f t="shared" si="295"/>
        <v>0</v>
      </c>
      <c r="T146" s="19"/>
      <c r="U146" s="19"/>
      <c r="V146" s="20">
        <f t="shared" si="296"/>
        <v>0</v>
      </c>
      <c r="W146" s="19"/>
      <c r="X146" s="19"/>
      <c r="Y146" s="20">
        <f t="shared" si="297"/>
        <v>0</v>
      </c>
      <c r="Z146" s="19"/>
      <c r="AA146" s="19"/>
      <c r="AB146" s="20">
        <f t="shared" si="298"/>
        <v>0</v>
      </c>
      <c r="AC146" s="19"/>
      <c r="AD146" s="19"/>
      <c r="AE146" s="20">
        <f t="shared" si="299"/>
        <v>0</v>
      </c>
      <c r="AF146" s="19"/>
      <c r="AG146" s="19"/>
      <c r="AH146" s="20">
        <f t="shared" si="300"/>
        <v>0</v>
      </c>
      <c r="AI146" s="19"/>
      <c r="AJ146" s="19"/>
      <c r="AK146" s="20">
        <f t="shared" si="301"/>
        <v>0</v>
      </c>
      <c r="AL146" s="20">
        <f t="shared" si="422"/>
        <v>0</v>
      </c>
      <c r="AM146" s="20">
        <f t="shared" si="422"/>
        <v>0</v>
      </c>
      <c r="AN146" s="20">
        <f t="shared" si="303"/>
        <v>0</v>
      </c>
      <c r="AO146" s="19"/>
      <c r="AP146" s="19"/>
      <c r="AQ146" s="20">
        <f t="shared" si="304"/>
        <v>0</v>
      </c>
      <c r="AR146" s="19"/>
      <c r="AS146" s="19"/>
      <c r="AT146" s="20">
        <f t="shared" si="305"/>
        <v>0</v>
      </c>
      <c r="AU146" s="19"/>
      <c r="AV146" s="19"/>
      <c r="AW146" s="20">
        <f t="shared" si="306"/>
        <v>0</v>
      </c>
      <c r="AX146" s="19"/>
      <c r="AY146" s="19"/>
      <c r="AZ146" s="20">
        <f t="shared" si="307"/>
        <v>0</v>
      </c>
      <c r="BA146" s="19"/>
      <c r="BB146" s="19"/>
      <c r="BC146" s="20">
        <f t="shared" si="308"/>
        <v>0</v>
      </c>
      <c r="BD146" s="19"/>
      <c r="BE146" s="19"/>
      <c r="BF146" s="20">
        <f t="shared" si="309"/>
        <v>0</v>
      </c>
      <c r="BG146" s="20">
        <f t="shared" si="423"/>
        <v>0</v>
      </c>
      <c r="BH146" s="20">
        <f t="shared" si="423"/>
        <v>0</v>
      </c>
      <c r="BI146" s="20">
        <f t="shared" si="311"/>
        <v>0</v>
      </c>
      <c r="BJ146" s="19"/>
      <c r="BK146" s="19"/>
      <c r="BL146" s="20">
        <f t="shared" si="312"/>
        <v>0</v>
      </c>
      <c r="BM146" s="19"/>
      <c r="BN146" s="19"/>
      <c r="BO146" s="20">
        <f t="shared" si="313"/>
        <v>0</v>
      </c>
      <c r="BP146" s="19"/>
      <c r="BQ146" s="19"/>
      <c r="BR146" s="20">
        <f t="shared" si="314"/>
        <v>0</v>
      </c>
      <c r="BS146" s="19"/>
      <c r="BT146" s="19"/>
      <c r="BU146" s="20">
        <f t="shared" si="315"/>
        <v>0</v>
      </c>
      <c r="BV146" s="19"/>
      <c r="BW146" s="19"/>
      <c r="BX146" s="20">
        <f t="shared" si="316"/>
        <v>0</v>
      </c>
      <c r="BY146" s="19"/>
      <c r="BZ146" s="19"/>
      <c r="CA146" s="20">
        <f t="shared" si="317"/>
        <v>0</v>
      </c>
      <c r="CB146" s="20">
        <f t="shared" si="424"/>
        <v>0</v>
      </c>
      <c r="CC146" s="20">
        <f t="shared" si="424"/>
        <v>0</v>
      </c>
      <c r="CD146" s="20">
        <f t="shared" si="319"/>
        <v>0</v>
      </c>
      <c r="CE146" s="19"/>
      <c r="CF146" s="19"/>
      <c r="CG146" s="20">
        <f t="shared" si="320"/>
        <v>0</v>
      </c>
      <c r="CH146" s="19"/>
      <c r="CI146" s="19"/>
      <c r="CJ146" s="20">
        <f t="shared" si="321"/>
        <v>0</v>
      </c>
      <c r="CK146" s="19"/>
      <c r="CL146" s="19"/>
      <c r="CM146" s="20">
        <f t="shared" si="322"/>
        <v>0</v>
      </c>
      <c r="CN146" s="20">
        <f t="shared" si="425"/>
        <v>0</v>
      </c>
      <c r="CO146" s="20">
        <f t="shared" si="425"/>
        <v>0</v>
      </c>
      <c r="CP146" s="20">
        <f t="shared" si="324"/>
        <v>0</v>
      </c>
      <c r="CQ146" s="19"/>
      <c r="CR146" s="19"/>
      <c r="CS146" s="20">
        <f t="shared" si="325"/>
        <v>0</v>
      </c>
      <c r="CT146" s="19"/>
      <c r="CU146" s="19"/>
      <c r="CV146" s="20">
        <f t="shared" si="326"/>
        <v>0</v>
      </c>
      <c r="CW146" s="19"/>
      <c r="CX146" s="19"/>
      <c r="CY146" s="20">
        <f t="shared" si="327"/>
        <v>0</v>
      </c>
      <c r="CZ146" s="20">
        <f t="shared" si="426"/>
        <v>0</v>
      </c>
      <c r="DA146" s="20">
        <f t="shared" si="426"/>
        <v>0</v>
      </c>
      <c r="DB146" s="20">
        <f t="shared" si="329"/>
        <v>0</v>
      </c>
      <c r="DC146" s="20">
        <f t="shared" si="427"/>
        <v>0</v>
      </c>
      <c r="DD146" s="20">
        <f t="shared" si="427"/>
        <v>0</v>
      </c>
      <c r="DE146" s="20">
        <f t="shared" si="331"/>
        <v>0</v>
      </c>
      <c r="DF146" s="19"/>
      <c r="DG146" s="19"/>
      <c r="DH146" s="20">
        <f t="shared" si="332"/>
        <v>0</v>
      </c>
      <c r="DI146" s="19"/>
      <c r="DJ146" s="19"/>
      <c r="DK146" s="20">
        <f t="shared" si="333"/>
        <v>0</v>
      </c>
      <c r="DL146" s="20">
        <f t="shared" si="428"/>
        <v>0</v>
      </c>
      <c r="DM146" s="20">
        <f t="shared" si="428"/>
        <v>0</v>
      </c>
      <c r="DN146" s="20">
        <f t="shared" si="335"/>
        <v>0</v>
      </c>
      <c r="DO146" s="19"/>
      <c r="DP146" s="19"/>
      <c r="DQ146" s="20">
        <f t="shared" si="336"/>
        <v>0</v>
      </c>
      <c r="DR146" s="19"/>
      <c r="DS146" s="19"/>
      <c r="DT146" s="20">
        <f t="shared" si="337"/>
        <v>0</v>
      </c>
      <c r="DU146" s="20">
        <f t="shared" si="429"/>
        <v>0</v>
      </c>
      <c r="DV146" s="20">
        <f t="shared" si="429"/>
        <v>0</v>
      </c>
      <c r="DW146" s="20">
        <f t="shared" si="339"/>
        <v>0</v>
      </c>
      <c r="DX146" s="20">
        <f t="shared" si="430"/>
        <v>0</v>
      </c>
      <c r="DY146" s="20">
        <f t="shared" si="430"/>
        <v>0</v>
      </c>
      <c r="DZ146" s="20">
        <f t="shared" si="341"/>
        <v>0</v>
      </c>
      <c r="EA146" s="19"/>
      <c r="EB146" s="19"/>
      <c r="EC146" s="20">
        <f t="shared" si="342"/>
        <v>0</v>
      </c>
      <c r="ED146" s="19"/>
      <c r="EE146" s="19"/>
      <c r="EF146" s="20">
        <f t="shared" si="343"/>
        <v>0</v>
      </c>
      <c r="EG146" s="19"/>
      <c r="EH146" s="19"/>
      <c r="EI146" s="20">
        <f t="shared" si="344"/>
        <v>0</v>
      </c>
      <c r="EJ146" s="19"/>
      <c r="EK146" s="19"/>
      <c r="EL146" s="20">
        <f t="shared" si="345"/>
        <v>0</v>
      </c>
      <c r="EM146" s="20">
        <f t="shared" si="431"/>
        <v>0</v>
      </c>
      <c r="EN146" s="20">
        <f t="shared" si="431"/>
        <v>0</v>
      </c>
      <c r="EO146" s="20">
        <f t="shared" si="347"/>
        <v>0</v>
      </c>
      <c r="EP146" s="19"/>
      <c r="EQ146" s="19"/>
      <c r="ER146" s="20">
        <f t="shared" si="348"/>
        <v>0</v>
      </c>
      <c r="ES146" s="19"/>
      <c r="ET146" s="19"/>
      <c r="EU146" s="20">
        <f t="shared" si="349"/>
        <v>0</v>
      </c>
      <c r="EV146" s="19"/>
      <c r="EW146" s="19"/>
      <c r="EX146" s="20">
        <f t="shared" si="350"/>
        <v>0</v>
      </c>
      <c r="EY146" s="19"/>
      <c r="EZ146" s="19"/>
      <c r="FA146" s="20">
        <f t="shared" si="351"/>
        <v>0</v>
      </c>
      <c r="FB146" s="20">
        <f t="shared" si="432"/>
        <v>0</v>
      </c>
      <c r="FC146" s="20">
        <f t="shared" si="432"/>
        <v>0</v>
      </c>
      <c r="FD146" s="20">
        <f t="shared" si="353"/>
        <v>0</v>
      </c>
      <c r="FE146" s="19"/>
      <c r="FF146" s="19"/>
      <c r="FG146" s="20">
        <f t="shared" si="354"/>
        <v>0</v>
      </c>
      <c r="FH146" s="19"/>
      <c r="FI146" s="19"/>
      <c r="FJ146" s="20">
        <f t="shared" si="355"/>
        <v>0</v>
      </c>
      <c r="FK146" s="19"/>
      <c r="FL146" s="19"/>
      <c r="FM146" s="20">
        <f t="shared" si="356"/>
        <v>0</v>
      </c>
      <c r="FN146" s="20">
        <f t="shared" si="433"/>
        <v>0</v>
      </c>
      <c r="FO146" s="20">
        <f t="shared" si="433"/>
        <v>0</v>
      </c>
      <c r="FP146" s="20">
        <f t="shared" si="358"/>
        <v>0</v>
      </c>
      <c r="FQ146" s="19"/>
      <c r="FR146" s="19"/>
      <c r="FS146" s="20">
        <f t="shared" si="359"/>
        <v>0</v>
      </c>
      <c r="FT146" s="19"/>
      <c r="FU146" s="19"/>
      <c r="FV146" s="20">
        <f t="shared" si="360"/>
        <v>0</v>
      </c>
      <c r="FW146" s="19"/>
      <c r="FX146" s="19"/>
      <c r="FY146" s="20">
        <f t="shared" si="361"/>
        <v>0</v>
      </c>
      <c r="FZ146" s="20">
        <f t="shared" si="434"/>
        <v>0</v>
      </c>
      <c r="GA146" s="20">
        <f t="shared" si="434"/>
        <v>0</v>
      </c>
      <c r="GB146" s="20">
        <f t="shared" si="363"/>
        <v>0</v>
      </c>
      <c r="GC146" s="19"/>
      <c r="GD146" s="19"/>
      <c r="GE146" s="20">
        <f t="shared" si="364"/>
        <v>0</v>
      </c>
      <c r="GF146" s="19"/>
      <c r="GG146" s="19"/>
      <c r="GH146" s="20">
        <f t="shared" si="365"/>
        <v>0</v>
      </c>
      <c r="GI146" s="19"/>
      <c r="GJ146" s="19"/>
      <c r="GK146" s="20">
        <f t="shared" si="366"/>
        <v>0</v>
      </c>
      <c r="GL146" s="19"/>
      <c r="GM146" s="19"/>
      <c r="GN146" s="20">
        <f t="shared" si="367"/>
        <v>0</v>
      </c>
      <c r="GO146" s="20">
        <f t="shared" si="435"/>
        <v>0</v>
      </c>
      <c r="GP146" s="20">
        <f t="shared" si="435"/>
        <v>0</v>
      </c>
      <c r="GQ146" s="20">
        <f t="shared" si="369"/>
        <v>0</v>
      </c>
      <c r="GR146" s="19"/>
      <c r="GS146" s="19"/>
      <c r="GT146" s="20">
        <f t="shared" si="370"/>
        <v>0</v>
      </c>
      <c r="GU146" s="19"/>
      <c r="GV146" s="19"/>
      <c r="GW146" s="20">
        <f t="shared" si="371"/>
        <v>0</v>
      </c>
      <c r="GX146" s="20">
        <f t="shared" si="436"/>
        <v>0</v>
      </c>
      <c r="GY146" s="20">
        <f t="shared" si="436"/>
        <v>0</v>
      </c>
      <c r="GZ146" s="20">
        <f t="shared" si="373"/>
        <v>0</v>
      </c>
      <c r="HA146" s="19"/>
      <c r="HB146" s="19"/>
      <c r="HC146" s="20">
        <f t="shared" si="374"/>
        <v>0</v>
      </c>
      <c r="HD146" s="19"/>
      <c r="HE146" s="19"/>
      <c r="HF146" s="20">
        <f t="shared" si="375"/>
        <v>0</v>
      </c>
      <c r="HG146" s="19"/>
      <c r="HH146" s="19"/>
      <c r="HI146" s="20">
        <f t="shared" si="376"/>
        <v>0</v>
      </c>
      <c r="HJ146" s="19"/>
      <c r="HK146" s="19"/>
      <c r="HL146" s="20">
        <f t="shared" si="377"/>
        <v>0</v>
      </c>
      <c r="HM146" s="20">
        <f t="shared" si="437"/>
        <v>0</v>
      </c>
      <c r="HN146" s="20">
        <f t="shared" si="437"/>
        <v>0</v>
      </c>
      <c r="HO146" s="20">
        <f t="shared" si="379"/>
        <v>0</v>
      </c>
      <c r="HP146" s="19"/>
      <c r="HQ146" s="19"/>
      <c r="HR146" s="20">
        <f t="shared" si="380"/>
        <v>0</v>
      </c>
      <c r="HS146" s="19"/>
      <c r="HT146" s="19"/>
      <c r="HU146" s="20">
        <f t="shared" si="381"/>
        <v>0</v>
      </c>
      <c r="HV146" s="19"/>
      <c r="HW146" s="19"/>
      <c r="HX146" s="20">
        <f t="shared" si="382"/>
        <v>0</v>
      </c>
      <c r="HY146" s="19"/>
      <c r="HZ146" s="19"/>
      <c r="IA146" s="20">
        <f t="shared" si="383"/>
        <v>0</v>
      </c>
      <c r="IB146" s="20">
        <f t="shared" si="438"/>
        <v>0</v>
      </c>
      <c r="IC146" s="20">
        <f t="shared" si="438"/>
        <v>0</v>
      </c>
      <c r="ID146" s="20">
        <f t="shared" si="385"/>
        <v>0</v>
      </c>
      <c r="IE146" s="20">
        <f t="shared" si="439"/>
        <v>0</v>
      </c>
      <c r="IF146" s="20">
        <f t="shared" si="439"/>
        <v>0</v>
      </c>
      <c r="IG146" s="20">
        <f t="shared" si="387"/>
        <v>0</v>
      </c>
      <c r="IH146" s="19"/>
      <c r="II146" s="19"/>
      <c r="IJ146" s="20">
        <f t="shared" si="388"/>
        <v>0</v>
      </c>
      <c r="IK146" s="19"/>
      <c r="IL146" s="19"/>
      <c r="IM146" s="20">
        <f t="shared" si="389"/>
        <v>0</v>
      </c>
      <c r="IN146" s="19"/>
      <c r="IO146" s="19"/>
      <c r="IP146" s="20">
        <f t="shared" si="390"/>
        <v>0</v>
      </c>
      <c r="IQ146" s="20">
        <f t="shared" si="440"/>
        <v>0</v>
      </c>
      <c r="IR146" s="20">
        <f t="shared" si="440"/>
        <v>0</v>
      </c>
      <c r="IS146" s="20">
        <f t="shared" si="392"/>
        <v>0</v>
      </c>
      <c r="IT146" s="20">
        <f t="shared" si="441"/>
        <v>0</v>
      </c>
      <c r="IU146" s="20">
        <f t="shared" si="441"/>
        <v>0</v>
      </c>
      <c r="IV146" s="20">
        <f t="shared" si="394"/>
        <v>0</v>
      </c>
      <c r="IW146" s="19"/>
      <c r="IX146" s="19"/>
      <c r="IY146" s="20">
        <f t="shared" si="395"/>
        <v>0</v>
      </c>
      <c r="IZ146" s="19"/>
      <c r="JA146" s="19"/>
      <c r="JB146" s="20">
        <f t="shared" si="396"/>
        <v>0</v>
      </c>
      <c r="JC146" s="19"/>
      <c r="JD146" s="19"/>
      <c r="JE146" s="20">
        <f t="shared" si="397"/>
        <v>0</v>
      </c>
      <c r="JF146" s="20">
        <f t="shared" si="442"/>
        <v>0</v>
      </c>
      <c r="JG146" s="20">
        <f t="shared" si="442"/>
        <v>0</v>
      </c>
      <c r="JH146" s="20">
        <f t="shared" si="399"/>
        <v>0</v>
      </c>
      <c r="JI146" s="19"/>
      <c r="JJ146" s="19"/>
      <c r="JK146" s="20">
        <f t="shared" si="400"/>
        <v>0</v>
      </c>
      <c r="JL146" s="19"/>
      <c r="JM146" s="19"/>
      <c r="JN146" s="20">
        <f t="shared" si="401"/>
        <v>0</v>
      </c>
      <c r="JO146" s="19"/>
      <c r="JP146" s="19"/>
      <c r="JQ146" s="20">
        <f t="shared" si="402"/>
        <v>0</v>
      </c>
      <c r="JR146" s="20">
        <f t="shared" si="443"/>
        <v>0</v>
      </c>
      <c r="JS146" s="20">
        <f t="shared" si="443"/>
        <v>0</v>
      </c>
      <c r="JT146" s="20">
        <f t="shared" si="404"/>
        <v>0</v>
      </c>
      <c r="JU146" s="19"/>
      <c r="JV146" s="19"/>
      <c r="JW146" s="20">
        <f t="shared" si="405"/>
        <v>0</v>
      </c>
      <c r="JX146" s="19"/>
      <c r="JY146" s="19"/>
      <c r="JZ146" s="20">
        <f t="shared" si="406"/>
        <v>0</v>
      </c>
      <c r="KA146" s="20">
        <f t="shared" si="444"/>
        <v>0</v>
      </c>
      <c r="KB146" s="20">
        <f t="shared" si="444"/>
        <v>0</v>
      </c>
      <c r="KC146" s="20">
        <f t="shared" si="408"/>
        <v>0</v>
      </c>
      <c r="KD146" s="20">
        <f>1625.54</f>
        <v>1625.54</v>
      </c>
      <c r="KE146" s="20">
        <f>1500</f>
        <v>1500</v>
      </c>
      <c r="KF146" s="20">
        <f t="shared" si="409"/>
        <v>125.53999999999996</v>
      </c>
      <c r="KG146" s="19"/>
      <c r="KH146" s="19"/>
      <c r="KI146" s="20">
        <f t="shared" si="410"/>
        <v>0</v>
      </c>
      <c r="KJ146" s="19"/>
      <c r="KK146" s="19"/>
      <c r="KL146" s="20">
        <f t="shared" si="411"/>
        <v>0</v>
      </c>
      <c r="KM146" s="19"/>
      <c r="KN146" s="19"/>
      <c r="KO146" s="20">
        <f t="shared" si="412"/>
        <v>0</v>
      </c>
      <c r="KP146" s="19"/>
      <c r="KQ146" s="19"/>
      <c r="KR146" s="20">
        <f t="shared" si="413"/>
        <v>0</v>
      </c>
      <c r="KS146" s="20">
        <f t="shared" si="445"/>
        <v>0</v>
      </c>
      <c r="KT146" s="20">
        <f t="shared" si="445"/>
        <v>0</v>
      </c>
      <c r="KU146" s="20">
        <f t="shared" si="415"/>
        <v>0</v>
      </c>
      <c r="KV146" s="20">
        <f t="shared" si="446"/>
        <v>1625.54</v>
      </c>
      <c r="KW146" s="20">
        <f t="shared" si="446"/>
        <v>1500</v>
      </c>
      <c r="KX146" s="20">
        <f t="shared" si="417"/>
        <v>125.53999999999996</v>
      </c>
      <c r="KY146" s="19"/>
      <c r="KZ146" s="19"/>
      <c r="LA146" s="20">
        <f t="shared" si="418"/>
        <v>0</v>
      </c>
      <c r="LB146" s="19"/>
      <c r="LC146" s="19"/>
      <c r="LD146" s="20">
        <f t="shared" si="419"/>
        <v>0</v>
      </c>
      <c r="LE146" s="20">
        <f t="shared" si="447"/>
        <v>1625.54</v>
      </c>
      <c r="LF146" s="20">
        <f t="shared" si="447"/>
        <v>1500</v>
      </c>
      <c r="LG146" s="20">
        <f t="shared" si="421"/>
        <v>125.53999999999996</v>
      </c>
    </row>
    <row r="147" spans="1:319" x14ac:dyDescent="0.3">
      <c r="A147" s="27" t="s">
        <v>254</v>
      </c>
      <c r="B147" s="22">
        <f>((((((B129)+(B132))+(B133))+(B134))+(B135))+(B145))+(B146)</f>
        <v>0</v>
      </c>
      <c r="C147" s="22">
        <f>((((((C129)+(C132))+(C133))+(C134))+(C135))+(C145))+(C146)</f>
        <v>0</v>
      </c>
      <c r="D147" s="22">
        <f t="shared" si="290"/>
        <v>0</v>
      </c>
      <c r="E147" s="22">
        <f>((((((E129)+(E132))+(E133))+(E134))+(E135))+(E145))+(E146)</f>
        <v>0</v>
      </c>
      <c r="F147" s="22">
        <f>((((((F129)+(F132))+(F133))+(F134))+(F135))+(F145))+(F146)</f>
        <v>0</v>
      </c>
      <c r="G147" s="22">
        <f t="shared" si="291"/>
        <v>0</v>
      </c>
      <c r="H147" s="22">
        <f>((((((H129)+(H132))+(H133))+(H134))+(H135))+(H145))+(H146)</f>
        <v>0</v>
      </c>
      <c r="I147" s="22">
        <f>((((((I129)+(I132))+(I133))+(I134))+(I135))+(I145))+(I146)</f>
        <v>0</v>
      </c>
      <c r="J147" s="22">
        <f t="shared" si="292"/>
        <v>0</v>
      </c>
      <c r="K147" s="22">
        <f>((((((K129)+(K132))+(K133))+(K134))+(K135))+(K145))+(K146)</f>
        <v>0</v>
      </c>
      <c r="L147" s="22">
        <f>((((((L129)+(L132))+(L133))+(L134))+(L135))+(L145))+(L146)</f>
        <v>0</v>
      </c>
      <c r="M147" s="22">
        <f t="shared" si="293"/>
        <v>0</v>
      </c>
      <c r="N147" s="22">
        <f>((((((N129)+(N132))+(N133))+(N134))+(N135))+(N145))+(N146)</f>
        <v>0</v>
      </c>
      <c r="O147" s="22">
        <f>((((((O129)+(O132))+(O133))+(O134))+(O135))+(O145))+(O146)</f>
        <v>0</v>
      </c>
      <c r="P147" s="22">
        <f t="shared" si="294"/>
        <v>0</v>
      </c>
      <c r="Q147" s="22">
        <f>((((((Q129)+(Q132))+(Q133))+(Q134))+(Q135))+(Q145))+(Q146)</f>
        <v>0</v>
      </c>
      <c r="R147" s="22">
        <f>((((((R129)+(R132))+(R133))+(R134))+(R135))+(R145))+(R146)</f>
        <v>0</v>
      </c>
      <c r="S147" s="22">
        <f t="shared" si="295"/>
        <v>0</v>
      </c>
      <c r="T147" s="22">
        <f>((((((T129)+(T132))+(T133))+(T134))+(T135))+(T145))+(T146)</f>
        <v>0</v>
      </c>
      <c r="U147" s="22">
        <f>((((((U129)+(U132))+(U133))+(U134))+(U135))+(U145))+(U146)</f>
        <v>0</v>
      </c>
      <c r="V147" s="22">
        <f t="shared" si="296"/>
        <v>0</v>
      </c>
      <c r="W147" s="22">
        <f>((((((W129)+(W132))+(W133))+(W134))+(W135))+(W145))+(W146)</f>
        <v>0</v>
      </c>
      <c r="X147" s="22">
        <f>((((((X129)+(X132))+(X133))+(X134))+(X135))+(X145))+(X146)</f>
        <v>0</v>
      </c>
      <c r="Y147" s="22">
        <f t="shared" si="297"/>
        <v>0</v>
      </c>
      <c r="Z147" s="22">
        <f>((((((Z129)+(Z132))+(Z133))+(Z134))+(Z135))+(Z145))+(Z146)</f>
        <v>0</v>
      </c>
      <c r="AA147" s="22">
        <f>((((((AA129)+(AA132))+(AA133))+(AA134))+(AA135))+(AA145))+(AA146)</f>
        <v>0</v>
      </c>
      <c r="AB147" s="22">
        <f t="shared" si="298"/>
        <v>0</v>
      </c>
      <c r="AC147" s="22">
        <f>((((((AC129)+(AC132))+(AC133))+(AC134))+(AC135))+(AC145))+(AC146)</f>
        <v>0</v>
      </c>
      <c r="AD147" s="22">
        <f>((((((AD129)+(AD132))+(AD133))+(AD134))+(AD135))+(AD145))+(AD146)</f>
        <v>0</v>
      </c>
      <c r="AE147" s="22">
        <f t="shared" si="299"/>
        <v>0</v>
      </c>
      <c r="AF147" s="22">
        <f>((((((AF129)+(AF132))+(AF133))+(AF134))+(AF135))+(AF145))+(AF146)</f>
        <v>0</v>
      </c>
      <c r="AG147" s="22">
        <f>((((((AG129)+(AG132))+(AG133))+(AG134))+(AG135))+(AG145))+(AG146)</f>
        <v>0</v>
      </c>
      <c r="AH147" s="22">
        <f t="shared" si="300"/>
        <v>0</v>
      </c>
      <c r="AI147" s="22">
        <f>((((((AI129)+(AI132))+(AI133))+(AI134))+(AI135))+(AI145))+(AI146)</f>
        <v>0</v>
      </c>
      <c r="AJ147" s="22">
        <f>((((((AJ129)+(AJ132))+(AJ133))+(AJ134))+(AJ135))+(AJ145))+(AJ146)</f>
        <v>0</v>
      </c>
      <c r="AK147" s="22">
        <f t="shared" si="301"/>
        <v>0</v>
      </c>
      <c r="AL147" s="22">
        <f t="shared" si="422"/>
        <v>0</v>
      </c>
      <c r="AM147" s="22">
        <f t="shared" si="422"/>
        <v>0</v>
      </c>
      <c r="AN147" s="22">
        <f t="shared" si="303"/>
        <v>0</v>
      </c>
      <c r="AO147" s="22">
        <f>((((((AO129)+(AO132))+(AO133))+(AO134))+(AO135))+(AO145))+(AO146)</f>
        <v>0</v>
      </c>
      <c r="AP147" s="22">
        <f>((((((AP129)+(AP132))+(AP133))+(AP134))+(AP135))+(AP145))+(AP146)</f>
        <v>0</v>
      </c>
      <c r="AQ147" s="22">
        <f t="shared" si="304"/>
        <v>0</v>
      </c>
      <c r="AR147" s="22">
        <f>((((((AR129)+(AR132))+(AR133))+(AR134))+(AR135))+(AR145))+(AR146)</f>
        <v>0</v>
      </c>
      <c r="AS147" s="22">
        <f>((((((AS129)+(AS132))+(AS133))+(AS134))+(AS135))+(AS145))+(AS146)</f>
        <v>0</v>
      </c>
      <c r="AT147" s="22">
        <f t="shared" si="305"/>
        <v>0</v>
      </c>
      <c r="AU147" s="22">
        <f>((((((AU129)+(AU132))+(AU133))+(AU134))+(AU135))+(AU145))+(AU146)</f>
        <v>0</v>
      </c>
      <c r="AV147" s="22">
        <f>((((((AV129)+(AV132))+(AV133))+(AV134))+(AV135))+(AV145))+(AV146)</f>
        <v>0</v>
      </c>
      <c r="AW147" s="22">
        <f t="shared" si="306"/>
        <v>0</v>
      </c>
      <c r="AX147" s="22">
        <f>((((((AX129)+(AX132))+(AX133))+(AX134))+(AX135))+(AX145))+(AX146)</f>
        <v>0</v>
      </c>
      <c r="AY147" s="22">
        <f>((((((AY129)+(AY132))+(AY133))+(AY134))+(AY135))+(AY145))+(AY146)</f>
        <v>0</v>
      </c>
      <c r="AZ147" s="22">
        <f t="shared" si="307"/>
        <v>0</v>
      </c>
      <c r="BA147" s="22">
        <f>((((((BA129)+(BA132))+(BA133))+(BA134))+(BA135))+(BA145))+(BA146)</f>
        <v>0</v>
      </c>
      <c r="BB147" s="22">
        <f>((((((BB129)+(BB132))+(BB133))+(BB134))+(BB135))+(BB145))+(BB146)</f>
        <v>0</v>
      </c>
      <c r="BC147" s="22">
        <f t="shared" si="308"/>
        <v>0</v>
      </c>
      <c r="BD147" s="22">
        <f>((((((BD129)+(BD132))+(BD133))+(BD134))+(BD135))+(BD145))+(BD146)</f>
        <v>0</v>
      </c>
      <c r="BE147" s="22">
        <f>((((((BE129)+(BE132))+(BE133))+(BE134))+(BE135))+(BE145))+(BE146)</f>
        <v>0</v>
      </c>
      <c r="BF147" s="22">
        <f t="shared" si="309"/>
        <v>0</v>
      </c>
      <c r="BG147" s="22">
        <f t="shared" si="423"/>
        <v>0</v>
      </c>
      <c r="BH147" s="22">
        <f t="shared" si="423"/>
        <v>0</v>
      </c>
      <c r="BI147" s="22">
        <f t="shared" si="311"/>
        <v>0</v>
      </c>
      <c r="BJ147" s="22">
        <f>((((((BJ129)+(BJ132))+(BJ133))+(BJ134))+(BJ135))+(BJ145))+(BJ146)</f>
        <v>0</v>
      </c>
      <c r="BK147" s="22">
        <f>((((((BK129)+(BK132))+(BK133))+(BK134))+(BK135))+(BK145))+(BK146)</f>
        <v>0</v>
      </c>
      <c r="BL147" s="22">
        <f t="shared" si="312"/>
        <v>0</v>
      </c>
      <c r="BM147" s="22">
        <f>((((((BM129)+(BM132))+(BM133))+(BM134))+(BM135))+(BM145))+(BM146)</f>
        <v>0</v>
      </c>
      <c r="BN147" s="22">
        <f>((((((BN129)+(BN132))+(BN133))+(BN134))+(BN135))+(BN145))+(BN146)</f>
        <v>0</v>
      </c>
      <c r="BO147" s="22">
        <f t="shared" si="313"/>
        <v>0</v>
      </c>
      <c r="BP147" s="22">
        <f>((((((BP129)+(BP132))+(BP133))+(BP134))+(BP135))+(BP145))+(BP146)</f>
        <v>0</v>
      </c>
      <c r="BQ147" s="22">
        <f>((((((BQ129)+(BQ132))+(BQ133))+(BQ134))+(BQ135))+(BQ145))+(BQ146)</f>
        <v>0</v>
      </c>
      <c r="BR147" s="22">
        <f t="shared" si="314"/>
        <v>0</v>
      </c>
      <c r="BS147" s="22">
        <f>((((((BS129)+(BS132))+(BS133))+(BS134))+(BS135))+(BS145))+(BS146)</f>
        <v>8251</v>
      </c>
      <c r="BT147" s="22">
        <f>((((((BT129)+(BT132))+(BT133))+(BT134))+(BT135))+(BT145))+(BT146)</f>
        <v>11575</v>
      </c>
      <c r="BU147" s="22">
        <f t="shared" si="315"/>
        <v>-3324</v>
      </c>
      <c r="BV147" s="22">
        <f>((((((BV129)+(BV132))+(BV133))+(BV134))+(BV135))+(BV145))+(BV146)</f>
        <v>1520</v>
      </c>
      <c r="BW147" s="22">
        <f>((((((BW129)+(BW132))+(BW133))+(BW134))+(BW135))+(BW145))+(BW146)</f>
        <v>3000</v>
      </c>
      <c r="BX147" s="22">
        <f t="shared" si="316"/>
        <v>-1480</v>
      </c>
      <c r="BY147" s="22">
        <f>((((((BY129)+(BY132))+(BY133))+(BY134))+(BY135))+(BY145))+(BY146)</f>
        <v>0</v>
      </c>
      <c r="BZ147" s="22">
        <f>((((((BZ129)+(BZ132))+(BZ133))+(BZ134))+(BZ135))+(BZ145))+(BZ146)</f>
        <v>0</v>
      </c>
      <c r="CA147" s="22">
        <f t="shared" si="317"/>
        <v>0</v>
      </c>
      <c r="CB147" s="22">
        <f t="shared" si="424"/>
        <v>9771</v>
      </c>
      <c r="CC147" s="22">
        <f t="shared" si="424"/>
        <v>14575</v>
      </c>
      <c r="CD147" s="22">
        <f t="shared" si="319"/>
        <v>-4804</v>
      </c>
      <c r="CE147" s="22">
        <f>((((((CE129)+(CE132))+(CE133))+(CE134))+(CE135))+(CE145))+(CE146)</f>
        <v>0</v>
      </c>
      <c r="CF147" s="22">
        <f>((((((CF129)+(CF132))+(CF133))+(CF134))+(CF135))+(CF145))+(CF146)</f>
        <v>0</v>
      </c>
      <c r="CG147" s="22">
        <f t="shared" si="320"/>
        <v>0</v>
      </c>
      <c r="CH147" s="22">
        <f>((((((CH129)+(CH132))+(CH133))+(CH134))+(CH135))+(CH145))+(CH146)</f>
        <v>0</v>
      </c>
      <c r="CI147" s="22">
        <f>((((((CI129)+(CI132))+(CI133))+(CI134))+(CI135))+(CI145))+(CI146)</f>
        <v>0</v>
      </c>
      <c r="CJ147" s="22">
        <f t="shared" si="321"/>
        <v>0</v>
      </c>
      <c r="CK147" s="22">
        <f>((((((CK129)+(CK132))+(CK133))+(CK134))+(CK135))+(CK145))+(CK146)</f>
        <v>0</v>
      </c>
      <c r="CL147" s="22">
        <f>((((((CL129)+(CL132))+(CL133))+(CL134))+(CL135))+(CL145))+(CL146)</f>
        <v>0</v>
      </c>
      <c r="CM147" s="22">
        <f t="shared" si="322"/>
        <v>0</v>
      </c>
      <c r="CN147" s="22">
        <f t="shared" si="425"/>
        <v>0</v>
      </c>
      <c r="CO147" s="22">
        <f t="shared" si="425"/>
        <v>0</v>
      </c>
      <c r="CP147" s="22">
        <f t="shared" si="324"/>
        <v>0</v>
      </c>
      <c r="CQ147" s="22">
        <f>((((((CQ129)+(CQ132))+(CQ133))+(CQ134))+(CQ135))+(CQ145))+(CQ146)</f>
        <v>0</v>
      </c>
      <c r="CR147" s="22">
        <f>((((((CR129)+(CR132))+(CR133))+(CR134))+(CR135))+(CR145))+(CR146)</f>
        <v>0</v>
      </c>
      <c r="CS147" s="22">
        <f t="shared" si="325"/>
        <v>0</v>
      </c>
      <c r="CT147" s="22">
        <f>((((((CT129)+(CT132))+(CT133))+(CT134))+(CT135))+(CT145))+(CT146)</f>
        <v>0</v>
      </c>
      <c r="CU147" s="22">
        <f>((((((CU129)+(CU132))+(CU133))+(CU134))+(CU135))+(CU145))+(CU146)</f>
        <v>0</v>
      </c>
      <c r="CV147" s="22">
        <f t="shared" si="326"/>
        <v>0</v>
      </c>
      <c r="CW147" s="22">
        <f>((((((CW129)+(CW132))+(CW133))+(CW134))+(CW135))+(CW145))+(CW146)</f>
        <v>0</v>
      </c>
      <c r="CX147" s="22">
        <f>((((((CX129)+(CX132))+(CX133))+(CX134))+(CX135))+(CX145))+(CX146)</f>
        <v>0</v>
      </c>
      <c r="CY147" s="22">
        <f t="shared" si="327"/>
        <v>0</v>
      </c>
      <c r="CZ147" s="22">
        <f t="shared" si="426"/>
        <v>0</v>
      </c>
      <c r="DA147" s="22">
        <f t="shared" si="426"/>
        <v>0</v>
      </c>
      <c r="DB147" s="22">
        <f t="shared" si="329"/>
        <v>0</v>
      </c>
      <c r="DC147" s="22">
        <f t="shared" si="427"/>
        <v>9771</v>
      </c>
      <c r="DD147" s="22">
        <f t="shared" si="427"/>
        <v>14575</v>
      </c>
      <c r="DE147" s="22">
        <f t="shared" si="331"/>
        <v>-4804</v>
      </c>
      <c r="DF147" s="22">
        <f>((((((DF129)+(DF132))+(DF133))+(DF134))+(DF135))+(DF145))+(DF146)</f>
        <v>0</v>
      </c>
      <c r="DG147" s="22">
        <f>((((((DG129)+(DG132))+(DG133))+(DG134))+(DG135))+(DG145))+(DG146)</f>
        <v>0</v>
      </c>
      <c r="DH147" s="22">
        <f t="shared" si="332"/>
        <v>0</v>
      </c>
      <c r="DI147" s="22">
        <f>((((((DI129)+(DI132))+(DI133))+(DI134))+(DI135))+(DI145))+(DI146)</f>
        <v>0</v>
      </c>
      <c r="DJ147" s="22">
        <f>((((((DJ129)+(DJ132))+(DJ133))+(DJ134))+(DJ135))+(DJ145))+(DJ146)</f>
        <v>0</v>
      </c>
      <c r="DK147" s="22">
        <f t="shared" si="333"/>
        <v>0</v>
      </c>
      <c r="DL147" s="22">
        <f t="shared" si="428"/>
        <v>0</v>
      </c>
      <c r="DM147" s="22">
        <f t="shared" si="428"/>
        <v>0</v>
      </c>
      <c r="DN147" s="22">
        <f t="shared" si="335"/>
        <v>0</v>
      </c>
      <c r="DO147" s="22">
        <f>((((((DO129)+(DO132))+(DO133))+(DO134))+(DO135))+(DO145))+(DO146)</f>
        <v>0</v>
      </c>
      <c r="DP147" s="22">
        <f>((((((DP129)+(DP132))+(DP133))+(DP134))+(DP135))+(DP145))+(DP146)</f>
        <v>0</v>
      </c>
      <c r="DQ147" s="22">
        <f t="shared" si="336"/>
        <v>0</v>
      </c>
      <c r="DR147" s="22">
        <f>((((((DR129)+(DR132))+(DR133))+(DR134))+(DR135))+(DR145))+(DR146)</f>
        <v>0</v>
      </c>
      <c r="DS147" s="22">
        <f>((((((DS129)+(DS132))+(DS133))+(DS134))+(DS135))+(DS145))+(DS146)</f>
        <v>0</v>
      </c>
      <c r="DT147" s="22">
        <f t="shared" si="337"/>
        <v>0</v>
      </c>
      <c r="DU147" s="22">
        <f t="shared" si="429"/>
        <v>0</v>
      </c>
      <c r="DV147" s="22">
        <f t="shared" si="429"/>
        <v>0</v>
      </c>
      <c r="DW147" s="22">
        <f t="shared" si="339"/>
        <v>0</v>
      </c>
      <c r="DX147" s="22">
        <f t="shared" si="430"/>
        <v>9771</v>
      </c>
      <c r="DY147" s="22">
        <f t="shared" si="430"/>
        <v>14575</v>
      </c>
      <c r="DZ147" s="22">
        <f t="shared" si="341"/>
        <v>-4804</v>
      </c>
      <c r="EA147" s="22">
        <f>((((((EA129)+(EA132))+(EA133))+(EA134))+(EA135))+(EA145))+(EA146)</f>
        <v>0</v>
      </c>
      <c r="EB147" s="22">
        <f>((((((EB129)+(EB132))+(EB133))+(EB134))+(EB135))+(EB145))+(EB146)</f>
        <v>0</v>
      </c>
      <c r="EC147" s="22">
        <f t="shared" si="342"/>
        <v>0</v>
      </c>
      <c r="ED147" s="22">
        <f>((((((ED129)+(ED132))+(ED133))+(ED134))+(ED135))+(ED145))+(ED146)</f>
        <v>0</v>
      </c>
      <c r="EE147" s="22">
        <f>((((((EE129)+(EE132))+(EE133))+(EE134))+(EE135))+(EE145))+(EE146)</f>
        <v>0</v>
      </c>
      <c r="EF147" s="22">
        <f t="shared" si="343"/>
        <v>0</v>
      </c>
      <c r="EG147" s="22">
        <f>((((((EG129)+(EG132))+(EG133))+(EG134))+(EG135))+(EG145))+(EG146)</f>
        <v>0</v>
      </c>
      <c r="EH147" s="22">
        <f>((((((EH129)+(EH132))+(EH133))+(EH134))+(EH135))+(EH145))+(EH146)</f>
        <v>0</v>
      </c>
      <c r="EI147" s="22">
        <f t="shared" si="344"/>
        <v>0</v>
      </c>
      <c r="EJ147" s="22">
        <f>((((((EJ129)+(EJ132))+(EJ133))+(EJ134))+(EJ135))+(EJ145))+(EJ146)</f>
        <v>0</v>
      </c>
      <c r="EK147" s="22">
        <f>((((((EK129)+(EK132))+(EK133))+(EK134))+(EK135))+(EK145))+(EK146)</f>
        <v>0</v>
      </c>
      <c r="EL147" s="22">
        <f t="shared" si="345"/>
        <v>0</v>
      </c>
      <c r="EM147" s="22">
        <f t="shared" si="431"/>
        <v>0</v>
      </c>
      <c r="EN147" s="22">
        <f t="shared" si="431"/>
        <v>0</v>
      </c>
      <c r="EO147" s="22">
        <f t="shared" si="347"/>
        <v>0</v>
      </c>
      <c r="EP147" s="22">
        <f>((((((EP129)+(EP132))+(EP133))+(EP134))+(EP135))+(EP145))+(EP146)</f>
        <v>0</v>
      </c>
      <c r="EQ147" s="22">
        <f>((((((EQ129)+(EQ132))+(EQ133))+(EQ134))+(EQ135))+(EQ145))+(EQ146)</f>
        <v>0</v>
      </c>
      <c r="ER147" s="22">
        <f t="shared" si="348"/>
        <v>0</v>
      </c>
      <c r="ES147" s="22">
        <f>((((((ES129)+(ES132))+(ES133))+(ES134))+(ES135))+(ES145))+(ES146)</f>
        <v>0</v>
      </c>
      <c r="ET147" s="22">
        <f>((((((ET129)+(ET132))+(ET133))+(ET134))+(ET135))+(ET145))+(ET146)</f>
        <v>0</v>
      </c>
      <c r="EU147" s="22">
        <f t="shared" si="349"/>
        <v>0</v>
      </c>
      <c r="EV147" s="22">
        <f>((((((EV129)+(EV132))+(EV133))+(EV134))+(EV135))+(EV145))+(EV146)</f>
        <v>0</v>
      </c>
      <c r="EW147" s="22">
        <f>((((((EW129)+(EW132))+(EW133))+(EW134))+(EW135))+(EW145))+(EW146)</f>
        <v>0</v>
      </c>
      <c r="EX147" s="22">
        <f t="shared" si="350"/>
        <v>0</v>
      </c>
      <c r="EY147" s="22">
        <f>((((((EY129)+(EY132))+(EY133))+(EY134))+(EY135))+(EY145))+(EY146)</f>
        <v>0</v>
      </c>
      <c r="EZ147" s="22">
        <f>((((((EZ129)+(EZ132))+(EZ133))+(EZ134))+(EZ135))+(EZ145))+(EZ146)</f>
        <v>0</v>
      </c>
      <c r="FA147" s="22">
        <f t="shared" si="351"/>
        <v>0</v>
      </c>
      <c r="FB147" s="22">
        <f t="shared" si="432"/>
        <v>0</v>
      </c>
      <c r="FC147" s="22">
        <f t="shared" si="432"/>
        <v>0</v>
      </c>
      <c r="FD147" s="22">
        <f t="shared" si="353"/>
        <v>0</v>
      </c>
      <c r="FE147" s="22">
        <f>((((((FE129)+(FE132))+(FE133))+(FE134))+(FE135))+(FE145))+(FE146)</f>
        <v>0</v>
      </c>
      <c r="FF147" s="22">
        <f>((((((FF129)+(FF132))+(FF133))+(FF134))+(FF135))+(FF145))+(FF146)</f>
        <v>0</v>
      </c>
      <c r="FG147" s="22">
        <f t="shared" si="354"/>
        <v>0</v>
      </c>
      <c r="FH147" s="22">
        <f>((((((FH129)+(FH132))+(FH133))+(FH134))+(FH135))+(FH145))+(FH146)</f>
        <v>0</v>
      </c>
      <c r="FI147" s="22">
        <f>((((((FI129)+(FI132))+(FI133))+(FI134))+(FI135))+(FI145))+(FI146)</f>
        <v>0</v>
      </c>
      <c r="FJ147" s="22">
        <f t="shared" si="355"/>
        <v>0</v>
      </c>
      <c r="FK147" s="22">
        <f>((((((FK129)+(FK132))+(FK133))+(FK134))+(FK135))+(FK145))+(FK146)</f>
        <v>0</v>
      </c>
      <c r="FL147" s="22">
        <f>((((((FL129)+(FL132))+(FL133))+(FL134))+(FL135))+(FL145))+(FL146)</f>
        <v>0</v>
      </c>
      <c r="FM147" s="22">
        <f t="shared" si="356"/>
        <v>0</v>
      </c>
      <c r="FN147" s="22">
        <f t="shared" si="433"/>
        <v>0</v>
      </c>
      <c r="FO147" s="22">
        <f t="shared" si="433"/>
        <v>0</v>
      </c>
      <c r="FP147" s="22">
        <f t="shared" si="358"/>
        <v>0</v>
      </c>
      <c r="FQ147" s="22">
        <f>((((((FQ129)+(FQ132))+(FQ133))+(FQ134))+(FQ135))+(FQ145))+(FQ146)</f>
        <v>0</v>
      </c>
      <c r="FR147" s="22">
        <f>((((((FR129)+(FR132))+(FR133))+(FR134))+(FR135))+(FR145))+(FR146)</f>
        <v>0</v>
      </c>
      <c r="FS147" s="22">
        <f t="shared" si="359"/>
        <v>0</v>
      </c>
      <c r="FT147" s="22">
        <f>((((((FT129)+(FT132))+(FT133))+(FT134))+(FT135))+(FT145))+(FT146)</f>
        <v>0</v>
      </c>
      <c r="FU147" s="22">
        <f>((((((FU129)+(FU132))+(FU133))+(FU134))+(FU135))+(FU145))+(FU146)</f>
        <v>0</v>
      </c>
      <c r="FV147" s="22">
        <f t="shared" si="360"/>
        <v>0</v>
      </c>
      <c r="FW147" s="22">
        <f>((((((FW129)+(FW132))+(FW133))+(FW134))+(FW135))+(FW145))+(FW146)</f>
        <v>0</v>
      </c>
      <c r="FX147" s="22">
        <f>((((((FX129)+(FX132))+(FX133))+(FX134))+(FX135))+(FX145))+(FX146)</f>
        <v>0</v>
      </c>
      <c r="FY147" s="22">
        <f t="shared" si="361"/>
        <v>0</v>
      </c>
      <c r="FZ147" s="22">
        <f t="shared" si="434"/>
        <v>0</v>
      </c>
      <c r="GA147" s="22">
        <f t="shared" si="434"/>
        <v>0</v>
      </c>
      <c r="GB147" s="22">
        <f t="shared" si="363"/>
        <v>0</v>
      </c>
      <c r="GC147" s="22">
        <f>((((((GC129)+(GC132))+(GC133))+(GC134))+(GC135))+(GC145))+(GC146)</f>
        <v>0</v>
      </c>
      <c r="GD147" s="22">
        <f>((((((GD129)+(GD132))+(GD133))+(GD134))+(GD135))+(GD145))+(GD146)</f>
        <v>0</v>
      </c>
      <c r="GE147" s="22">
        <f t="shared" si="364"/>
        <v>0</v>
      </c>
      <c r="GF147" s="22">
        <f>((((((GF129)+(GF132))+(GF133))+(GF134))+(GF135))+(GF145))+(GF146)</f>
        <v>0</v>
      </c>
      <c r="GG147" s="22">
        <f>((((((GG129)+(GG132))+(GG133))+(GG134))+(GG135))+(GG145))+(GG146)</f>
        <v>0</v>
      </c>
      <c r="GH147" s="22">
        <f t="shared" si="365"/>
        <v>0</v>
      </c>
      <c r="GI147" s="22">
        <f>((((((GI129)+(GI132))+(GI133))+(GI134))+(GI135))+(GI145))+(GI146)</f>
        <v>0</v>
      </c>
      <c r="GJ147" s="22">
        <f>((((((GJ129)+(GJ132))+(GJ133))+(GJ134))+(GJ135))+(GJ145))+(GJ146)</f>
        <v>0</v>
      </c>
      <c r="GK147" s="22">
        <f t="shared" si="366"/>
        <v>0</v>
      </c>
      <c r="GL147" s="22">
        <f>((((((GL129)+(GL132))+(GL133))+(GL134))+(GL135))+(GL145))+(GL146)</f>
        <v>0</v>
      </c>
      <c r="GM147" s="22">
        <f>((((((GM129)+(GM132))+(GM133))+(GM134))+(GM135))+(GM145))+(GM146)</f>
        <v>0</v>
      </c>
      <c r="GN147" s="22">
        <f t="shared" si="367"/>
        <v>0</v>
      </c>
      <c r="GO147" s="22">
        <f t="shared" si="435"/>
        <v>0</v>
      </c>
      <c r="GP147" s="22">
        <f t="shared" si="435"/>
        <v>0</v>
      </c>
      <c r="GQ147" s="22">
        <f t="shared" si="369"/>
        <v>0</v>
      </c>
      <c r="GR147" s="22">
        <f>((((((GR129)+(GR132))+(GR133))+(GR134))+(GR135))+(GR145))+(GR146)</f>
        <v>0</v>
      </c>
      <c r="GS147" s="22">
        <f>((((((GS129)+(GS132))+(GS133))+(GS134))+(GS135))+(GS145))+(GS146)</f>
        <v>0</v>
      </c>
      <c r="GT147" s="22">
        <f t="shared" si="370"/>
        <v>0</v>
      </c>
      <c r="GU147" s="22">
        <f>((((((GU129)+(GU132))+(GU133))+(GU134))+(GU135))+(GU145))+(GU146)</f>
        <v>0</v>
      </c>
      <c r="GV147" s="22">
        <f>((((((GV129)+(GV132))+(GV133))+(GV134))+(GV135))+(GV145))+(GV146)</f>
        <v>0</v>
      </c>
      <c r="GW147" s="22">
        <f t="shared" si="371"/>
        <v>0</v>
      </c>
      <c r="GX147" s="22">
        <f t="shared" si="436"/>
        <v>0</v>
      </c>
      <c r="GY147" s="22">
        <f t="shared" si="436"/>
        <v>0</v>
      </c>
      <c r="GZ147" s="22">
        <f t="shared" si="373"/>
        <v>0</v>
      </c>
      <c r="HA147" s="22">
        <f>((((((HA129)+(HA132))+(HA133))+(HA134))+(HA135))+(HA145))+(HA146)</f>
        <v>0</v>
      </c>
      <c r="HB147" s="22">
        <f>((((((HB129)+(HB132))+(HB133))+(HB134))+(HB135))+(HB145))+(HB146)</f>
        <v>0</v>
      </c>
      <c r="HC147" s="22">
        <f t="shared" si="374"/>
        <v>0</v>
      </c>
      <c r="HD147" s="22">
        <f>((((((HD129)+(HD132))+(HD133))+(HD134))+(HD135))+(HD145))+(HD146)</f>
        <v>0</v>
      </c>
      <c r="HE147" s="22">
        <f>((((((HE129)+(HE132))+(HE133))+(HE134))+(HE135))+(HE145))+(HE146)</f>
        <v>0</v>
      </c>
      <c r="HF147" s="22">
        <f t="shared" si="375"/>
        <v>0</v>
      </c>
      <c r="HG147" s="22">
        <f>((((((HG129)+(HG132))+(HG133))+(HG134))+(HG135))+(HG145))+(HG146)</f>
        <v>7000</v>
      </c>
      <c r="HH147" s="22">
        <f>((((((HH129)+(HH132))+(HH133))+(HH134))+(HH135))+(HH145))+(HH146)</f>
        <v>1400</v>
      </c>
      <c r="HI147" s="22">
        <f t="shared" si="376"/>
        <v>5600</v>
      </c>
      <c r="HJ147" s="22">
        <f>((((((HJ129)+(HJ132))+(HJ133))+(HJ134))+(HJ135))+(HJ145))+(HJ146)</f>
        <v>0</v>
      </c>
      <c r="HK147" s="22">
        <f>((((((HK129)+(HK132))+(HK133))+(HK134))+(HK135))+(HK145))+(HK146)</f>
        <v>0</v>
      </c>
      <c r="HL147" s="22">
        <f t="shared" si="377"/>
        <v>0</v>
      </c>
      <c r="HM147" s="22">
        <f t="shared" si="437"/>
        <v>7000</v>
      </c>
      <c r="HN147" s="22">
        <f t="shared" si="437"/>
        <v>1400</v>
      </c>
      <c r="HO147" s="22">
        <f t="shared" si="379"/>
        <v>5600</v>
      </c>
      <c r="HP147" s="22">
        <f>((((((HP129)+(HP132))+(HP133))+(HP134))+(HP135))+(HP145))+(HP146)</f>
        <v>0</v>
      </c>
      <c r="HQ147" s="22">
        <f>((((((HQ129)+(HQ132))+(HQ133))+(HQ134))+(HQ135))+(HQ145))+(HQ146)</f>
        <v>0</v>
      </c>
      <c r="HR147" s="22">
        <f t="shared" si="380"/>
        <v>0</v>
      </c>
      <c r="HS147" s="22">
        <f>((((((HS129)+(HS132))+(HS133))+(HS134))+(HS135))+(HS145))+(HS146)</f>
        <v>0</v>
      </c>
      <c r="HT147" s="22">
        <f>((((((HT129)+(HT132))+(HT133))+(HT134))+(HT135))+(HT145))+(HT146)</f>
        <v>0</v>
      </c>
      <c r="HU147" s="22">
        <f t="shared" si="381"/>
        <v>0</v>
      </c>
      <c r="HV147" s="22">
        <f>((((((HV129)+(HV132))+(HV133))+(HV134))+(HV135))+(HV145))+(HV146)</f>
        <v>7000</v>
      </c>
      <c r="HW147" s="22">
        <f>((((((HW129)+(HW132))+(HW133))+(HW134))+(HW135))+(HW145))+(HW146)</f>
        <v>1400</v>
      </c>
      <c r="HX147" s="22">
        <f t="shared" si="382"/>
        <v>5600</v>
      </c>
      <c r="HY147" s="22">
        <f>((((((HY129)+(HY132))+(HY133))+(HY134))+(HY135))+(HY145))+(HY146)</f>
        <v>0</v>
      </c>
      <c r="HZ147" s="22">
        <f>((((((HZ129)+(HZ132))+(HZ133))+(HZ134))+(HZ135))+(HZ145))+(HZ146)</f>
        <v>0</v>
      </c>
      <c r="IA147" s="22">
        <f t="shared" si="383"/>
        <v>0</v>
      </c>
      <c r="IB147" s="22">
        <f t="shared" si="438"/>
        <v>7000</v>
      </c>
      <c r="IC147" s="22">
        <f t="shared" si="438"/>
        <v>1400</v>
      </c>
      <c r="ID147" s="22">
        <f t="shared" si="385"/>
        <v>5600</v>
      </c>
      <c r="IE147" s="22">
        <f t="shared" si="439"/>
        <v>14000</v>
      </c>
      <c r="IF147" s="22">
        <f t="shared" si="439"/>
        <v>2800</v>
      </c>
      <c r="IG147" s="22">
        <f t="shared" si="387"/>
        <v>11200</v>
      </c>
      <c r="IH147" s="22">
        <f>((((((IH129)+(IH132))+(IH133))+(IH134))+(IH135))+(IH145))+(IH146)</f>
        <v>0</v>
      </c>
      <c r="II147" s="22">
        <f>((((((II129)+(II132))+(II133))+(II134))+(II135))+(II145))+(II146)</f>
        <v>0</v>
      </c>
      <c r="IJ147" s="22">
        <f t="shared" si="388"/>
        <v>0</v>
      </c>
      <c r="IK147" s="22">
        <f>((((((IK129)+(IK132))+(IK133))+(IK134))+(IK135))+(IK145))+(IK146)</f>
        <v>0</v>
      </c>
      <c r="IL147" s="22">
        <f>((((((IL129)+(IL132))+(IL133))+(IL134))+(IL135))+(IL145))+(IL146)</f>
        <v>0</v>
      </c>
      <c r="IM147" s="22">
        <f t="shared" si="389"/>
        <v>0</v>
      </c>
      <c r="IN147" s="22">
        <f>((((((IN129)+(IN132))+(IN133))+(IN134))+(IN135))+(IN145))+(IN146)</f>
        <v>0</v>
      </c>
      <c r="IO147" s="22">
        <f>((((((IO129)+(IO132))+(IO133))+(IO134))+(IO135))+(IO145))+(IO146)</f>
        <v>0</v>
      </c>
      <c r="IP147" s="22">
        <f t="shared" si="390"/>
        <v>0</v>
      </c>
      <c r="IQ147" s="22">
        <f t="shared" si="440"/>
        <v>0</v>
      </c>
      <c r="IR147" s="22">
        <f t="shared" si="440"/>
        <v>0</v>
      </c>
      <c r="IS147" s="22">
        <f t="shared" si="392"/>
        <v>0</v>
      </c>
      <c r="IT147" s="22">
        <f t="shared" si="441"/>
        <v>14000</v>
      </c>
      <c r="IU147" s="22">
        <f t="shared" si="441"/>
        <v>2800</v>
      </c>
      <c r="IV147" s="22">
        <f t="shared" si="394"/>
        <v>11200</v>
      </c>
      <c r="IW147" s="22">
        <f>((((((IW129)+(IW132))+(IW133))+(IW134))+(IW135))+(IW145))+(IW146)</f>
        <v>7500</v>
      </c>
      <c r="IX147" s="22">
        <f>((((((IX129)+(IX132))+(IX133))+(IX134))+(IX135))+(IX145))+(IX146)</f>
        <v>9375</v>
      </c>
      <c r="IY147" s="22">
        <f t="shared" si="395"/>
        <v>-1875</v>
      </c>
      <c r="IZ147" s="22">
        <f>((((((IZ129)+(IZ132))+(IZ133))+(IZ134))+(IZ135))+(IZ145))+(IZ146)</f>
        <v>0</v>
      </c>
      <c r="JA147" s="22">
        <f>((((((JA129)+(JA132))+(JA133))+(JA134))+(JA135))+(JA145))+(JA146)</f>
        <v>0</v>
      </c>
      <c r="JB147" s="22">
        <f t="shared" si="396"/>
        <v>0</v>
      </c>
      <c r="JC147" s="22">
        <f>((((((JC129)+(JC132))+(JC133))+(JC134))+(JC135))+(JC145))+(JC146)</f>
        <v>0</v>
      </c>
      <c r="JD147" s="22">
        <f>((((((JD129)+(JD132))+(JD133))+(JD134))+(JD135))+(JD145))+(JD146)</f>
        <v>0</v>
      </c>
      <c r="JE147" s="22">
        <f t="shared" si="397"/>
        <v>0</v>
      </c>
      <c r="JF147" s="22">
        <f t="shared" si="442"/>
        <v>7500</v>
      </c>
      <c r="JG147" s="22">
        <f t="shared" si="442"/>
        <v>9375</v>
      </c>
      <c r="JH147" s="22">
        <f t="shared" si="399"/>
        <v>-1875</v>
      </c>
      <c r="JI147" s="22">
        <f>((((((JI129)+(JI132))+(JI133))+(JI134))+(JI135))+(JI145))+(JI146)</f>
        <v>0</v>
      </c>
      <c r="JJ147" s="22">
        <f>((((((JJ129)+(JJ132))+(JJ133))+(JJ134))+(JJ135))+(JJ145))+(JJ146)</f>
        <v>0</v>
      </c>
      <c r="JK147" s="22">
        <f t="shared" si="400"/>
        <v>0</v>
      </c>
      <c r="JL147" s="22">
        <f>((((((JL129)+(JL132))+(JL133))+(JL134))+(JL135))+(JL145))+(JL146)</f>
        <v>13105.2</v>
      </c>
      <c r="JM147" s="22">
        <f>((((((JM129)+(JM132))+(JM133))+(JM134))+(JM135))+(JM145))+(JM146)</f>
        <v>7060.67</v>
      </c>
      <c r="JN147" s="22">
        <f t="shared" si="401"/>
        <v>6044.5300000000007</v>
      </c>
      <c r="JO147" s="22">
        <f>((((((JO129)+(JO132))+(JO133))+(JO134))+(JO135))+(JO145))+(JO146)</f>
        <v>0</v>
      </c>
      <c r="JP147" s="22">
        <f>((((((JP129)+(JP132))+(JP133))+(JP134))+(JP135))+(JP145))+(JP146)</f>
        <v>0</v>
      </c>
      <c r="JQ147" s="22">
        <f t="shared" si="402"/>
        <v>0</v>
      </c>
      <c r="JR147" s="22">
        <f t="shared" si="443"/>
        <v>13105.2</v>
      </c>
      <c r="JS147" s="22">
        <f t="shared" si="443"/>
        <v>7060.67</v>
      </c>
      <c r="JT147" s="22">
        <f t="shared" si="404"/>
        <v>6044.5300000000007</v>
      </c>
      <c r="JU147" s="22">
        <f>((((((JU129)+(JU132))+(JU133))+(JU134))+(JU135))+(JU145))+(JU146)</f>
        <v>0</v>
      </c>
      <c r="JV147" s="22">
        <f>((((((JV129)+(JV132))+(JV133))+(JV134))+(JV135))+(JV145))+(JV146)</f>
        <v>0</v>
      </c>
      <c r="JW147" s="22">
        <f t="shared" si="405"/>
        <v>0</v>
      </c>
      <c r="JX147" s="22">
        <f>((((((JX129)+(JX132))+(JX133))+(JX134))+(JX135))+(JX145))+(JX146)</f>
        <v>2050</v>
      </c>
      <c r="JY147" s="22">
        <f>((((((JY129)+(JY132))+(JY133))+(JY134))+(JY135))+(JY145))+(JY146)</f>
        <v>0</v>
      </c>
      <c r="JZ147" s="22">
        <f t="shared" si="406"/>
        <v>2050</v>
      </c>
      <c r="KA147" s="22">
        <f t="shared" si="444"/>
        <v>2050</v>
      </c>
      <c r="KB147" s="22">
        <f t="shared" si="444"/>
        <v>0</v>
      </c>
      <c r="KC147" s="22">
        <f t="shared" si="408"/>
        <v>2050</v>
      </c>
      <c r="KD147" s="22">
        <f>((((((KD129)+(KD132))+(KD133))+(KD134))+(KD135))+(KD145))+(KD146)</f>
        <v>12299.470000000001</v>
      </c>
      <c r="KE147" s="22">
        <f>((((((KE129)+(KE132))+(KE133))+(KE134))+(KE135))+(KE145))+(KE146)</f>
        <v>8100</v>
      </c>
      <c r="KF147" s="22">
        <f t="shared" si="409"/>
        <v>4199.4700000000012</v>
      </c>
      <c r="KG147" s="22">
        <f>((((((KG129)+(KG132))+(KG133))+(KG134))+(KG135))+(KG145))+(KG146)</f>
        <v>0</v>
      </c>
      <c r="KH147" s="22">
        <f>((((((KH129)+(KH132))+(KH133))+(KH134))+(KH135))+(KH145))+(KH146)</f>
        <v>0</v>
      </c>
      <c r="KI147" s="22">
        <f t="shared" si="410"/>
        <v>0</v>
      </c>
      <c r="KJ147" s="22">
        <f>((((((KJ129)+(KJ132))+(KJ133))+(KJ134))+(KJ135))+(KJ145))+(KJ146)</f>
        <v>0</v>
      </c>
      <c r="KK147" s="22">
        <f>((((((KK129)+(KK132))+(KK133))+(KK134))+(KK135))+(KK145))+(KK146)</f>
        <v>0</v>
      </c>
      <c r="KL147" s="22">
        <f t="shared" si="411"/>
        <v>0</v>
      </c>
      <c r="KM147" s="22">
        <f>((((((KM129)+(KM132))+(KM133))+(KM134))+(KM135))+(KM145))+(KM146)</f>
        <v>0</v>
      </c>
      <c r="KN147" s="22">
        <f>((((((KN129)+(KN132))+(KN133))+(KN134))+(KN135))+(KN145))+(KN146)</f>
        <v>0</v>
      </c>
      <c r="KO147" s="22">
        <f t="shared" si="412"/>
        <v>0</v>
      </c>
      <c r="KP147" s="22">
        <f>((((((KP129)+(KP132))+(KP133))+(KP134))+(KP135))+(KP145))+(KP146)</f>
        <v>0</v>
      </c>
      <c r="KQ147" s="22">
        <f>((((((KQ129)+(KQ132))+(KQ133))+(KQ134))+(KQ135))+(KQ145))+(KQ146)</f>
        <v>0</v>
      </c>
      <c r="KR147" s="22">
        <f t="shared" si="413"/>
        <v>0</v>
      </c>
      <c r="KS147" s="22">
        <f t="shared" si="445"/>
        <v>0</v>
      </c>
      <c r="KT147" s="22">
        <f t="shared" si="445"/>
        <v>0</v>
      </c>
      <c r="KU147" s="22">
        <f t="shared" si="415"/>
        <v>0</v>
      </c>
      <c r="KV147" s="22">
        <f t="shared" si="446"/>
        <v>12299.470000000001</v>
      </c>
      <c r="KW147" s="22">
        <f t="shared" si="446"/>
        <v>8100</v>
      </c>
      <c r="KX147" s="22">
        <f t="shared" si="417"/>
        <v>4199.4700000000012</v>
      </c>
      <c r="KY147" s="22">
        <f>((((((KY129)+(KY132))+(KY133))+(KY134))+(KY135))+(KY145))+(KY146)</f>
        <v>717.5</v>
      </c>
      <c r="KZ147" s="22">
        <f>((((((KZ129)+(KZ132))+(KZ133))+(KZ134))+(KZ135))+(KZ145))+(KZ146)</f>
        <v>1367</v>
      </c>
      <c r="LA147" s="22">
        <f t="shared" si="418"/>
        <v>-649.5</v>
      </c>
      <c r="LB147" s="22">
        <f>((((((LB129)+(LB132))+(LB133))+(LB134))+(LB135))+(LB145))+(LB146)</f>
        <v>0</v>
      </c>
      <c r="LC147" s="22">
        <f>((((((LC129)+(LC132))+(LC133))+(LC134))+(LC135))+(LC145))+(LC146)</f>
        <v>0</v>
      </c>
      <c r="LD147" s="22">
        <f t="shared" si="419"/>
        <v>0</v>
      </c>
      <c r="LE147" s="22">
        <f t="shared" si="447"/>
        <v>59443.17</v>
      </c>
      <c r="LF147" s="22">
        <f t="shared" si="447"/>
        <v>43277.67</v>
      </c>
      <c r="LG147" s="22">
        <f t="shared" si="421"/>
        <v>16165.5</v>
      </c>
    </row>
    <row r="148" spans="1:319" x14ac:dyDescent="0.3">
      <c r="A148" s="27" t="s">
        <v>255</v>
      </c>
      <c r="B148" s="19"/>
      <c r="C148" s="19"/>
      <c r="D148" s="20">
        <f t="shared" si="290"/>
        <v>0</v>
      </c>
      <c r="E148" s="19"/>
      <c r="F148" s="19"/>
      <c r="G148" s="20">
        <f t="shared" si="291"/>
        <v>0</v>
      </c>
      <c r="H148" s="19"/>
      <c r="I148" s="19"/>
      <c r="J148" s="20">
        <f t="shared" si="292"/>
        <v>0</v>
      </c>
      <c r="K148" s="19"/>
      <c r="L148" s="19"/>
      <c r="M148" s="20">
        <f t="shared" si="293"/>
        <v>0</v>
      </c>
      <c r="N148" s="19"/>
      <c r="O148" s="19"/>
      <c r="P148" s="20">
        <f t="shared" si="294"/>
        <v>0</v>
      </c>
      <c r="Q148" s="19"/>
      <c r="R148" s="19"/>
      <c r="S148" s="20">
        <f t="shared" si="295"/>
        <v>0</v>
      </c>
      <c r="T148" s="19"/>
      <c r="U148" s="19"/>
      <c r="V148" s="20">
        <f t="shared" si="296"/>
        <v>0</v>
      </c>
      <c r="W148" s="19"/>
      <c r="X148" s="19"/>
      <c r="Y148" s="20">
        <f t="shared" si="297"/>
        <v>0</v>
      </c>
      <c r="Z148" s="19"/>
      <c r="AA148" s="19"/>
      <c r="AB148" s="20">
        <f t="shared" si="298"/>
        <v>0</v>
      </c>
      <c r="AC148" s="19"/>
      <c r="AD148" s="19"/>
      <c r="AE148" s="20">
        <f t="shared" si="299"/>
        <v>0</v>
      </c>
      <c r="AF148" s="19"/>
      <c r="AG148" s="19"/>
      <c r="AH148" s="20">
        <f t="shared" si="300"/>
        <v>0</v>
      </c>
      <c r="AI148" s="19"/>
      <c r="AJ148" s="19"/>
      <c r="AK148" s="20">
        <f t="shared" si="301"/>
        <v>0</v>
      </c>
      <c r="AL148" s="20">
        <f t="shared" si="422"/>
        <v>0</v>
      </c>
      <c r="AM148" s="20">
        <f t="shared" si="422"/>
        <v>0</v>
      </c>
      <c r="AN148" s="20">
        <f t="shared" si="303"/>
        <v>0</v>
      </c>
      <c r="AO148" s="19"/>
      <c r="AP148" s="19"/>
      <c r="AQ148" s="20">
        <f t="shared" si="304"/>
        <v>0</v>
      </c>
      <c r="AR148" s="19"/>
      <c r="AS148" s="19"/>
      <c r="AT148" s="20">
        <f t="shared" si="305"/>
        <v>0</v>
      </c>
      <c r="AU148" s="19"/>
      <c r="AV148" s="19"/>
      <c r="AW148" s="20">
        <f t="shared" si="306"/>
        <v>0</v>
      </c>
      <c r="AX148" s="19"/>
      <c r="AY148" s="19"/>
      <c r="AZ148" s="20">
        <f t="shared" si="307"/>
        <v>0</v>
      </c>
      <c r="BA148" s="19"/>
      <c r="BB148" s="19"/>
      <c r="BC148" s="20">
        <f t="shared" si="308"/>
        <v>0</v>
      </c>
      <c r="BD148" s="19"/>
      <c r="BE148" s="19"/>
      <c r="BF148" s="20">
        <f t="shared" si="309"/>
        <v>0</v>
      </c>
      <c r="BG148" s="20">
        <f t="shared" si="423"/>
        <v>0</v>
      </c>
      <c r="BH148" s="20">
        <f t="shared" si="423"/>
        <v>0</v>
      </c>
      <c r="BI148" s="20">
        <f t="shared" si="311"/>
        <v>0</v>
      </c>
      <c r="BJ148" s="19"/>
      <c r="BK148" s="19"/>
      <c r="BL148" s="20">
        <f t="shared" si="312"/>
        <v>0</v>
      </c>
      <c r="BM148" s="19"/>
      <c r="BN148" s="19"/>
      <c r="BO148" s="20">
        <f t="shared" si="313"/>
        <v>0</v>
      </c>
      <c r="BP148" s="19"/>
      <c r="BQ148" s="19"/>
      <c r="BR148" s="20">
        <f t="shared" si="314"/>
        <v>0</v>
      </c>
      <c r="BS148" s="19"/>
      <c r="BT148" s="19"/>
      <c r="BU148" s="20">
        <f t="shared" si="315"/>
        <v>0</v>
      </c>
      <c r="BV148" s="19"/>
      <c r="BW148" s="19"/>
      <c r="BX148" s="20">
        <f t="shared" si="316"/>
        <v>0</v>
      </c>
      <c r="BY148" s="19"/>
      <c r="BZ148" s="19"/>
      <c r="CA148" s="20">
        <f t="shared" si="317"/>
        <v>0</v>
      </c>
      <c r="CB148" s="20">
        <f t="shared" si="424"/>
        <v>0</v>
      </c>
      <c r="CC148" s="20">
        <f t="shared" si="424"/>
        <v>0</v>
      </c>
      <c r="CD148" s="20">
        <f t="shared" si="319"/>
        <v>0</v>
      </c>
      <c r="CE148" s="19"/>
      <c r="CF148" s="19"/>
      <c r="CG148" s="20">
        <f t="shared" si="320"/>
        <v>0</v>
      </c>
      <c r="CH148" s="19"/>
      <c r="CI148" s="19"/>
      <c r="CJ148" s="20">
        <f t="shared" si="321"/>
        <v>0</v>
      </c>
      <c r="CK148" s="19"/>
      <c r="CL148" s="19"/>
      <c r="CM148" s="20">
        <f t="shared" si="322"/>
        <v>0</v>
      </c>
      <c r="CN148" s="20">
        <f t="shared" si="425"/>
        <v>0</v>
      </c>
      <c r="CO148" s="20">
        <f t="shared" si="425"/>
        <v>0</v>
      </c>
      <c r="CP148" s="20">
        <f t="shared" si="324"/>
        <v>0</v>
      </c>
      <c r="CQ148" s="19"/>
      <c r="CR148" s="19"/>
      <c r="CS148" s="20">
        <f t="shared" si="325"/>
        <v>0</v>
      </c>
      <c r="CT148" s="19"/>
      <c r="CU148" s="19"/>
      <c r="CV148" s="20">
        <f t="shared" si="326"/>
        <v>0</v>
      </c>
      <c r="CW148" s="19"/>
      <c r="CX148" s="19"/>
      <c r="CY148" s="20">
        <f t="shared" si="327"/>
        <v>0</v>
      </c>
      <c r="CZ148" s="20">
        <f t="shared" si="426"/>
        <v>0</v>
      </c>
      <c r="DA148" s="20">
        <f t="shared" si="426"/>
        <v>0</v>
      </c>
      <c r="DB148" s="20">
        <f t="shared" si="329"/>
        <v>0</v>
      </c>
      <c r="DC148" s="20">
        <f t="shared" si="427"/>
        <v>0</v>
      </c>
      <c r="DD148" s="20">
        <f t="shared" si="427"/>
        <v>0</v>
      </c>
      <c r="DE148" s="20">
        <f t="shared" si="331"/>
        <v>0</v>
      </c>
      <c r="DF148" s="19"/>
      <c r="DG148" s="19"/>
      <c r="DH148" s="20">
        <f t="shared" si="332"/>
        <v>0</v>
      </c>
      <c r="DI148" s="19"/>
      <c r="DJ148" s="19"/>
      <c r="DK148" s="20">
        <f t="shared" si="333"/>
        <v>0</v>
      </c>
      <c r="DL148" s="20">
        <f t="shared" si="428"/>
        <v>0</v>
      </c>
      <c r="DM148" s="20">
        <f t="shared" si="428"/>
        <v>0</v>
      </c>
      <c r="DN148" s="20">
        <f t="shared" si="335"/>
        <v>0</v>
      </c>
      <c r="DO148" s="19"/>
      <c r="DP148" s="19"/>
      <c r="DQ148" s="20">
        <f t="shared" si="336"/>
        <v>0</v>
      </c>
      <c r="DR148" s="19"/>
      <c r="DS148" s="19"/>
      <c r="DT148" s="20">
        <f t="shared" si="337"/>
        <v>0</v>
      </c>
      <c r="DU148" s="20">
        <f t="shared" si="429"/>
        <v>0</v>
      </c>
      <c r="DV148" s="20">
        <f t="shared" si="429"/>
        <v>0</v>
      </c>
      <c r="DW148" s="20">
        <f t="shared" si="339"/>
        <v>0</v>
      </c>
      <c r="DX148" s="20">
        <f t="shared" si="430"/>
        <v>0</v>
      </c>
      <c r="DY148" s="20">
        <f t="shared" si="430"/>
        <v>0</v>
      </c>
      <c r="DZ148" s="20">
        <f t="shared" si="341"/>
        <v>0</v>
      </c>
      <c r="EA148" s="19"/>
      <c r="EB148" s="19"/>
      <c r="EC148" s="20">
        <f t="shared" si="342"/>
        <v>0</v>
      </c>
      <c r="ED148" s="19"/>
      <c r="EE148" s="19"/>
      <c r="EF148" s="20">
        <f t="shared" si="343"/>
        <v>0</v>
      </c>
      <c r="EG148" s="19"/>
      <c r="EH148" s="19"/>
      <c r="EI148" s="20">
        <f t="shared" si="344"/>
        <v>0</v>
      </c>
      <c r="EJ148" s="19"/>
      <c r="EK148" s="19"/>
      <c r="EL148" s="20">
        <f t="shared" si="345"/>
        <v>0</v>
      </c>
      <c r="EM148" s="20">
        <f t="shared" si="431"/>
        <v>0</v>
      </c>
      <c r="EN148" s="20">
        <f t="shared" si="431"/>
        <v>0</v>
      </c>
      <c r="EO148" s="20">
        <f t="shared" si="347"/>
        <v>0</v>
      </c>
      <c r="EP148" s="19"/>
      <c r="EQ148" s="19"/>
      <c r="ER148" s="20">
        <f t="shared" si="348"/>
        <v>0</v>
      </c>
      <c r="ES148" s="19"/>
      <c r="ET148" s="19"/>
      <c r="EU148" s="20">
        <f t="shared" si="349"/>
        <v>0</v>
      </c>
      <c r="EV148" s="19"/>
      <c r="EW148" s="19"/>
      <c r="EX148" s="20">
        <f t="shared" si="350"/>
        <v>0</v>
      </c>
      <c r="EY148" s="19"/>
      <c r="EZ148" s="19"/>
      <c r="FA148" s="20">
        <f t="shared" si="351"/>
        <v>0</v>
      </c>
      <c r="FB148" s="20">
        <f t="shared" si="432"/>
        <v>0</v>
      </c>
      <c r="FC148" s="20">
        <f t="shared" si="432"/>
        <v>0</v>
      </c>
      <c r="FD148" s="20">
        <f t="shared" si="353"/>
        <v>0</v>
      </c>
      <c r="FE148" s="19"/>
      <c r="FF148" s="19"/>
      <c r="FG148" s="20">
        <f t="shared" si="354"/>
        <v>0</v>
      </c>
      <c r="FH148" s="19"/>
      <c r="FI148" s="19"/>
      <c r="FJ148" s="20">
        <f t="shared" si="355"/>
        <v>0</v>
      </c>
      <c r="FK148" s="19"/>
      <c r="FL148" s="19"/>
      <c r="FM148" s="20">
        <f t="shared" si="356"/>
        <v>0</v>
      </c>
      <c r="FN148" s="20">
        <f t="shared" si="433"/>
        <v>0</v>
      </c>
      <c r="FO148" s="20">
        <f t="shared" si="433"/>
        <v>0</v>
      </c>
      <c r="FP148" s="20">
        <f t="shared" si="358"/>
        <v>0</v>
      </c>
      <c r="FQ148" s="19"/>
      <c r="FR148" s="19"/>
      <c r="FS148" s="20">
        <f t="shared" si="359"/>
        <v>0</v>
      </c>
      <c r="FT148" s="19"/>
      <c r="FU148" s="19"/>
      <c r="FV148" s="20">
        <f t="shared" si="360"/>
        <v>0</v>
      </c>
      <c r="FW148" s="19"/>
      <c r="FX148" s="19"/>
      <c r="FY148" s="20">
        <f t="shared" si="361"/>
        <v>0</v>
      </c>
      <c r="FZ148" s="20">
        <f t="shared" si="434"/>
        <v>0</v>
      </c>
      <c r="GA148" s="20">
        <f t="shared" si="434"/>
        <v>0</v>
      </c>
      <c r="GB148" s="20">
        <f t="shared" si="363"/>
        <v>0</v>
      </c>
      <c r="GC148" s="19"/>
      <c r="GD148" s="19"/>
      <c r="GE148" s="20">
        <f t="shared" si="364"/>
        <v>0</v>
      </c>
      <c r="GF148" s="19"/>
      <c r="GG148" s="19"/>
      <c r="GH148" s="20">
        <f t="shared" si="365"/>
        <v>0</v>
      </c>
      <c r="GI148" s="19"/>
      <c r="GJ148" s="19"/>
      <c r="GK148" s="20">
        <f t="shared" si="366"/>
        <v>0</v>
      </c>
      <c r="GL148" s="19"/>
      <c r="GM148" s="19"/>
      <c r="GN148" s="20">
        <f t="shared" si="367"/>
        <v>0</v>
      </c>
      <c r="GO148" s="20">
        <f t="shared" si="435"/>
        <v>0</v>
      </c>
      <c r="GP148" s="20">
        <f t="shared" si="435"/>
        <v>0</v>
      </c>
      <c r="GQ148" s="20">
        <f t="shared" si="369"/>
        <v>0</v>
      </c>
      <c r="GR148" s="19"/>
      <c r="GS148" s="19"/>
      <c r="GT148" s="20">
        <f t="shared" si="370"/>
        <v>0</v>
      </c>
      <c r="GU148" s="19"/>
      <c r="GV148" s="19"/>
      <c r="GW148" s="20">
        <f t="shared" si="371"/>
        <v>0</v>
      </c>
      <c r="GX148" s="20">
        <f t="shared" si="436"/>
        <v>0</v>
      </c>
      <c r="GY148" s="20">
        <f t="shared" si="436"/>
        <v>0</v>
      </c>
      <c r="GZ148" s="20">
        <f t="shared" si="373"/>
        <v>0</v>
      </c>
      <c r="HA148" s="19"/>
      <c r="HB148" s="19"/>
      <c r="HC148" s="20">
        <f t="shared" si="374"/>
        <v>0</v>
      </c>
      <c r="HD148" s="19"/>
      <c r="HE148" s="19"/>
      <c r="HF148" s="20">
        <f t="shared" si="375"/>
        <v>0</v>
      </c>
      <c r="HG148" s="19"/>
      <c r="HH148" s="19"/>
      <c r="HI148" s="20">
        <f t="shared" si="376"/>
        <v>0</v>
      </c>
      <c r="HJ148" s="19"/>
      <c r="HK148" s="19"/>
      <c r="HL148" s="20">
        <f t="shared" si="377"/>
        <v>0</v>
      </c>
      <c r="HM148" s="20">
        <f t="shared" si="437"/>
        <v>0</v>
      </c>
      <c r="HN148" s="20">
        <f t="shared" si="437"/>
        <v>0</v>
      </c>
      <c r="HO148" s="20">
        <f t="shared" si="379"/>
        <v>0</v>
      </c>
      <c r="HP148" s="19"/>
      <c r="HQ148" s="19"/>
      <c r="HR148" s="20">
        <f t="shared" si="380"/>
        <v>0</v>
      </c>
      <c r="HS148" s="19"/>
      <c r="HT148" s="19"/>
      <c r="HU148" s="20">
        <f t="shared" si="381"/>
        <v>0</v>
      </c>
      <c r="HV148" s="19"/>
      <c r="HW148" s="19"/>
      <c r="HX148" s="20">
        <f t="shared" si="382"/>
        <v>0</v>
      </c>
      <c r="HY148" s="19"/>
      <c r="HZ148" s="19"/>
      <c r="IA148" s="20">
        <f t="shared" si="383"/>
        <v>0</v>
      </c>
      <c r="IB148" s="20">
        <f t="shared" si="438"/>
        <v>0</v>
      </c>
      <c r="IC148" s="20">
        <f t="shared" si="438"/>
        <v>0</v>
      </c>
      <c r="ID148" s="20">
        <f t="shared" si="385"/>
        <v>0</v>
      </c>
      <c r="IE148" s="20">
        <f t="shared" si="439"/>
        <v>0</v>
      </c>
      <c r="IF148" s="20">
        <f t="shared" si="439"/>
        <v>0</v>
      </c>
      <c r="IG148" s="20">
        <f t="shared" si="387"/>
        <v>0</v>
      </c>
      <c r="IH148" s="19"/>
      <c r="II148" s="19"/>
      <c r="IJ148" s="20">
        <f t="shared" si="388"/>
        <v>0</v>
      </c>
      <c r="IK148" s="19"/>
      <c r="IL148" s="19"/>
      <c r="IM148" s="20">
        <f t="shared" si="389"/>
        <v>0</v>
      </c>
      <c r="IN148" s="19"/>
      <c r="IO148" s="19"/>
      <c r="IP148" s="20">
        <f t="shared" si="390"/>
        <v>0</v>
      </c>
      <c r="IQ148" s="20">
        <f t="shared" si="440"/>
        <v>0</v>
      </c>
      <c r="IR148" s="20">
        <f t="shared" si="440"/>
        <v>0</v>
      </c>
      <c r="IS148" s="20">
        <f t="shared" si="392"/>
        <v>0</v>
      </c>
      <c r="IT148" s="20">
        <f t="shared" si="441"/>
        <v>0</v>
      </c>
      <c r="IU148" s="20">
        <f t="shared" si="441"/>
        <v>0</v>
      </c>
      <c r="IV148" s="20">
        <f t="shared" si="394"/>
        <v>0</v>
      </c>
      <c r="IW148" s="19"/>
      <c r="IX148" s="19"/>
      <c r="IY148" s="20">
        <f t="shared" si="395"/>
        <v>0</v>
      </c>
      <c r="IZ148" s="19"/>
      <c r="JA148" s="19"/>
      <c r="JB148" s="20">
        <f t="shared" si="396"/>
        <v>0</v>
      </c>
      <c r="JC148" s="19"/>
      <c r="JD148" s="19"/>
      <c r="JE148" s="20">
        <f t="shared" si="397"/>
        <v>0</v>
      </c>
      <c r="JF148" s="20">
        <f t="shared" si="442"/>
        <v>0</v>
      </c>
      <c r="JG148" s="20">
        <f t="shared" si="442"/>
        <v>0</v>
      </c>
      <c r="JH148" s="20">
        <f t="shared" si="399"/>
        <v>0</v>
      </c>
      <c r="JI148" s="19"/>
      <c r="JJ148" s="19"/>
      <c r="JK148" s="20">
        <f t="shared" si="400"/>
        <v>0</v>
      </c>
      <c r="JL148" s="19"/>
      <c r="JM148" s="19"/>
      <c r="JN148" s="20">
        <f t="shared" si="401"/>
        <v>0</v>
      </c>
      <c r="JO148" s="19"/>
      <c r="JP148" s="19"/>
      <c r="JQ148" s="20">
        <f t="shared" si="402"/>
        <v>0</v>
      </c>
      <c r="JR148" s="20">
        <f t="shared" si="443"/>
        <v>0</v>
      </c>
      <c r="JS148" s="20">
        <f t="shared" si="443"/>
        <v>0</v>
      </c>
      <c r="JT148" s="20">
        <f t="shared" si="404"/>
        <v>0</v>
      </c>
      <c r="JU148" s="19"/>
      <c r="JV148" s="19"/>
      <c r="JW148" s="20">
        <f t="shared" si="405"/>
        <v>0</v>
      </c>
      <c r="JX148" s="19"/>
      <c r="JY148" s="19"/>
      <c r="JZ148" s="20">
        <f t="shared" si="406"/>
        <v>0</v>
      </c>
      <c r="KA148" s="20">
        <f t="shared" si="444"/>
        <v>0</v>
      </c>
      <c r="KB148" s="20">
        <f t="shared" si="444"/>
        <v>0</v>
      </c>
      <c r="KC148" s="20">
        <f t="shared" si="408"/>
        <v>0</v>
      </c>
      <c r="KD148" s="19"/>
      <c r="KE148" s="19"/>
      <c r="KF148" s="20">
        <f t="shared" si="409"/>
        <v>0</v>
      </c>
      <c r="KG148" s="19"/>
      <c r="KH148" s="19"/>
      <c r="KI148" s="20">
        <f t="shared" si="410"/>
        <v>0</v>
      </c>
      <c r="KJ148" s="19"/>
      <c r="KK148" s="19"/>
      <c r="KL148" s="20">
        <f t="shared" si="411"/>
        <v>0</v>
      </c>
      <c r="KM148" s="19"/>
      <c r="KN148" s="19"/>
      <c r="KO148" s="20">
        <f t="shared" si="412"/>
        <v>0</v>
      </c>
      <c r="KP148" s="19"/>
      <c r="KQ148" s="19"/>
      <c r="KR148" s="20">
        <f t="shared" si="413"/>
        <v>0</v>
      </c>
      <c r="KS148" s="20">
        <f t="shared" si="445"/>
        <v>0</v>
      </c>
      <c r="KT148" s="20">
        <f t="shared" si="445"/>
        <v>0</v>
      </c>
      <c r="KU148" s="20">
        <f t="shared" si="415"/>
        <v>0</v>
      </c>
      <c r="KV148" s="20">
        <f t="shared" si="446"/>
        <v>0</v>
      </c>
      <c r="KW148" s="20">
        <f t="shared" si="446"/>
        <v>0</v>
      </c>
      <c r="KX148" s="20">
        <f t="shared" si="417"/>
        <v>0</v>
      </c>
      <c r="KY148" s="19"/>
      <c r="KZ148" s="19"/>
      <c r="LA148" s="20">
        <f t="shared" si="418"/>
        <v>0</v>
      </c>
      <c r="LB148" s="19"/>
      <c r="LC148" s="19"/>
      <c r="LD148" s="20">
        <f t="shared" si="419"/>
        <v>0</v>
      </c>
      <c r="LE148" s="20">
        <f t="shared" si="447"/>
        <v>0</v>
      </c>
      <c r="LF148" s="20">
        <f t="shared" si="447"/>
        <v>0</v>
      </c>
      <c r="LG148" s="20">
        <f t="shared" si="421"/>
        <v>0</v>
      </c>
    </row>
    <row r="149" spans="1:319" x14ac:dyDescent="0.3">
      <c r="A149" s="27" t="s">
        <v>256</v>
      </c>
      <c r="B149" s="19"/>
      <c r="C149" s="19"/>
      <c r="D149" s="20">
        <f t="shared" si="290"/>
        <v>0</v>
      </c>
      <c r="E149" s="19"/>
      <c r="F149" s="19"/>
      <c r="G149" s="20">
        <f t="shared" si="291"/>
        <v>0</v>
      </c>
      <c r="H149" s="19"/>
      <c r="I149" s="19"/>
      <c r="J149" s="20">
        <f t="shared" si="292"/>
        <v>0</v>
      </c>
      <c r="K149" s="19"/>
      <c r="L149" s="19"/>
      <c r="M149" s="20">
        <f t="shared" si="293"/>
        <v>0</v>
      </c>
      <c r="N149" s="19"/>
      <c r="O149" s="19"/>
      <c r="P149" s="20">
        <f t="shared" si="294"/>
        <v>0</v>
      </c>
      <c r="Q149" s="19"/>
      <c r="R149" s="19"/>
      <c r="S149" s="20">
        <f t="shared" si="295"/>
        <v>0</v>
      </c>
      <c r="T149" s="19"/>
      <c r="U149" s="19"/>
      <c r="V149" s="20">
        <f t="shared" si="296"/>
        <v>0</v>
      </c>
      <c r="W149" s="19"/>
      <c r="X149" s="19"/>
      <c r="Y149" s="20">
        <f t="shared" si="297"/>
        <v>0</v>
      </c>
      <c r="Z149" s="19"/>
      <c r="AA149" s="19"/>
      <c r="AB149" s="20">
        <f t="shared" si="298"/>
        <v>0</v>
      </c>
      <c r="AC149" s="19"/>
      <c r="AD149" s="19"/>
      <c r="AE149" s="20">
        <f t="shared" si="299"/>
        <v>0</v>
      </c>
      <c r="AF149" s="19"/>
      <c r="AG149" s="19"/>
      <c r="AH149" s="20">
        <f t="shared" si="300"/>
        <v>0</v>
      </c>
      <c r="AI149" s="19"/>
      <c r="AJ149" s="19"/>
      <c r="AK149" s="20">
        <f t="shared" si="301"/>
        <v>0</v>
      </c>
      <c r="AL149" s="20">
        <f t="shared" si="422"/>
        <v>0</v>
      </c>
      <c r="AM149" s="20">
        <f t="shared" si="422"/>
        <v>0</v>
      </c>
      <c r="AN149" s="20">
        <f t="shared" si="303"/>
        <v>0</v>
      </c>
      <c r="AO149" s="19"/>
      <c r="AP149" s="19"/>
      <c r="AQ149" s="20">
        <f t="shared" si="304"/>
        <v>0</v>
      </c>
      <c r="AR149" s="19"/>
      <c r="AS149" s="19"/>
      <c r="AT149" s="20">
        <f t="shared" si="305"/>
        <v>0</v>
      </c>
      <c r="AU149" s="19"/>
      <c r="AV149" s="19"/>
      <c r="AW149" s="20">
        <f t="shared" si="306"/>
        <v>0</v>
      </c>
      <c r="AX149" s="19"/>
      <c r="AY149" s="19"/>
      <c r="AZ149" s="20">
        <f t="shared" si="307"/>
        <v>0</v>
      </c>
      <c r="BA149" s="19"/>
      <c r="BB149" s="19"/>
      <c r="BC149" s="20">
        <f t="shared" si="308"/>
        <v>0</v>
      </c>
      <c r="BD149" s="19"/>
      <c r="BE149" s="19"/>
      <c r="BF149" s="20">
        <f t="shared" si="309"/>
        <v>0</v>
      </c>
      <c r="BG149" s="20">
        <f t="shared" si="423"/>
        <v>0</v>
      </c>
      <c r="BH149" s="20">
        <f t="shared" si="423"/>
        <v>0</v>
      </c>
      <c r="BI149" s="20">
        <f t="shared" si="311"/>
        <v>0</v>
      </c>
      <c r="BJ149" s="19"/>
      <c r="BK149" s="19"/>
      <c r="BL149" s="20">
        <f t="shared" si="312"/>
        <v>0</v>
      </c>
      <c r="BM149" s="19"/>
      <c r="BN149" s="19"/>
      <c r="BO149" s="20">
        <f t="shared" si="313"/>
        <v>0</v>
      </c>
      <c r="BP149" s="19"/>
      <c r="BQ149" s="19"/>
      <c r="BR149" s="20">
        <f t="shared" si="314"/>
        <v>0</v>
      </c>
      <c r="BS149" s="19"/>
      <c r="BT149" s="19"/>
      <c r="BU149" s="20">
        <f t="shared" si="315"/>
        <v>0</v>
      </c>
      <c r="BV149" s="19"/>
      <c r="BW149" s="19"/>
      <c r="BX149" s="20">
        <f t="shared" si="316"/>
        <v>0</v>
      </c>
      <c r="BY149" s="19"/>
      <c r="BZ149" s="19"/>
      <c r="CA149" s="20">
        <f t="shared" si="317"/>
        <v>0</v>
      </c>
      <c r="CB149" s="20">
        <f t="shared" si="424"/>
        <v>0</v>
      </c>
      <c r="CC149" s="20">
        <f t="shared" si="424"/>
        <v>0</v>
      </c>
      <c r="CD149" s="20">
        <f t="shared" si="319"/>
        <v>0</v>
      </c>
      <c r="CE149" s="19"/>
      <c r="CF149" s="19"/>
      <c r="CG149" s="20">
        <f t="shared" si="320"/>
        <v>0</v>
      </c>
      <c r="CH149" s="19"/>
      <c r="CI149" s="19"/>
      <c r="CJ149" s="20">
        <f t="shared" si="321"/>
        <v>0</v>
      </c>
      <c r="CK149" s="19"/>
      <c r="CL149" s="19"/>
      <c r="CM149" s="20">
        <f t="shared" si="322"/>
        <v>0</v>
      </c>
      <c r="CN149" s="20">
        <f t="shared" si="425"/>
        <v>0</v>
      </c>
      <c r="CO149" s="20">
        <f t="shared" si="425"/>
        <v>0</v>
      </c>
      <c r="CP149" s="20">
        <f t="shared" si="324"/>
        <v>0</v>
      </c>
      <c r="CQ149" s="19"/>
      <c r="CR149" s="19"/>
      <c r="CS149" s="20">
        <f t="shared" si="325"/>
        <v>0</v>
      </c>
      <c r="CT149" s="19"/>
      <c r="CU149" s="19"/>
      <c r="CV149" s="20">
        <f t="shared" si="326"/>
        <v>0</v>
      </c>
      <c r="CW149" s="19"/>
      <c r="CX149" s="19"/>
      <c r="CY149" s="20">
        <f t="shared" si="327"/>
        <v>0</v>
      </c>
      <c r="CZ149" s="20">
        <f t="shared" si="426"/>
        <v>0</v>
      </c>
      <c r="DA149" s="20">
        <f t="shared" si="426"/>
        <v>0</v>
      </c>
      <c r="DB149" s="20">
        <f t="shared" si="329"/>
        <v>0</v>
      </c>
      <c r="DC149" s="20">
        <f t="shared" si="427"/>
        <v>0</v>
      </c>
      <c r="DD149" s="20">
        <f t="shared" si="427"/>
        <v>0</v>
      </c>
      <c r="DE149" s="20">
        <f t="shared" si="331"/>
        <v>0</v>
      </c>
      <c r="DF149" s="19"/>
      <c r="DG149" s="19"/>
      <c r="DH149" s="20">
        <f t="shared" si="332"/>
        <v>0</v>
      </c>
      <c r="DI149" s="19"/>
      <c r="DJ149" s="19"/>
      <c r="DK149" s="20">
        <f t="shared" si="333"/>
        <v>0</v>
      </c>
      <c r="DL149" s="20">
        <f t="shared" si="428"/>
        <v>0</v>
      </c>
      <c r="DM149" s="20">
        <f t="shared" si="428"/>
        <v>0</v>
      </c>
      <c r="DN149" s="20">
        <f t="shared" si="335"/>
        <v>0</v>
      </c>
      <c r="DO149" s="19"/>
      <c r="DP149" s="19"/>
      <c r="DQ149" s="20">
        <f t="shared" si="336"/>
        <v>0</v>
      </c>
      <c r="DR149" s="19"/>
      <c r="DS149" s="19"/>
      <c r="DT149" s="20">
        <f t="shared" si="337"/>
        <v>0</v>
      </c>
      <c r="DU149" s="20">
        <f t="shared" si="429"/>
        <v>0</v>
      </c>
      <c r="DV149" s="20">
        <f t="shared" si="429"/>
        <v>0</v>
      </c>
      <c r="DW149" s="20">
        <f t="shared" si="339"/>
        <v>0</v>
      </c>
      <c r="DX149" s="20">
        <f t="shared" si="430"/>
        <v>0</v>
      </c>
      <c r="DY149" s="20">
        <f t="shared" si="430"/>
        <v>0</v>
      </c>
      <c r="DZ149" s="20">
        <f t="shared" si="341"/>
        <v>0</v>
      </c>
      <c r="EA149" s="19"/>
      <c r="EB149" s="19"/>
      <c r="EC149" s="20">
        <f t="shared" si="342"/>
        <v>0</v>
      </c>
      <c r="ED149" s="19"/>
      <c r="EE149" s="19"/>
      <c r="EF149" s="20">
        <f t="shared" si="343"/>
        <v>0</v>
      </c>
      <c r="EG149" s="19"/>
      <c r="EH149" s="19"/>
      <c r="EI149" s="20">
        <f t="shared" si="344"/>
        <v>0</v>
      </c>
      <c r="EJ149" s="19"/>
      <c r="EK149" s="19"/>
      <c r="EL149" s="20">
        <f t="shared" si="345"/>
        <v>0</v>
      </c>
      <c r="EM149" s="20">
        <f t="shared" si="431"/>
        <v>0</v>
      </c>
      <c r="EN149" s="20">
        <f t="shared" si="431"/>
        <v>0</v>
      </c>
      <c r="EO149" s="20">
        <f t="shared" si="347"/>
        <v>0</v>
      </c>
      <c r="EP149" s="19"/>
      <c r="EQ149" s="19"/>
      <c r="ER149" s="20">
        <f t="shared" si="348"/>
        <v>0</v>
      </c>
      <c r="ES149" s="19"/>
      <c r="ET149" s="19"/>
      <c r="EU149" s="20">
        <f t="shared" si="349"/>
        <v>0</v>
      </c>
      <c r="EV149" s="19"/>
      <c r="EW149" s="19"/>
      <c r="EX149" s="20">
        <f t="shared" si="350"/>
        <v>0</v>
      </c>
      <c r="EY149" s="19"/>
      <c r="EZ149" s="19"/>
      <c r="FA149" s="20">
        <f t="shared" si="351"/>
        <v>0</v>
      </c>
      <c r="FB149" s="20">
        <f t="shared" si="432"/>
        <v>0</v>
      </c>
      <c r="FC149" s="20">
        <f t="shared" si="432"/>
        <v>0</v>
      </c>
      <c r="FD149" s="20">
        <f t="shared" si="353"/>
        <v>0</v>
      </c>
      <c r="FE149" s="19"/>
      <c r="FF149" s="19"/>
      <c r="FG149" s="20">
        <f t="shared" si="354"/>
        <v>0</v>
      </c>
      <c r="FH149" s="19"/>
      <c r="FI149" s="19"/>
      <c r="FJ149" s="20">
        <f t="shared" si="355"/>
        <v>0</v>
      </c>
      <c r="FK149" s="19"/>
      <c r="FL149" s="19"/>
      <c r="FM149" s="20">
        <f t="shared" si="356"/>
        <v>0</v>
      </c>
      <c r="FN149" s="20">
        <f t="shared" si="433"/>
        <v>0</v>
      </c>
      <c r="FO149" s="20">
        <f t="shared" si="433"/>
        <v>0</v>
      </c>
      <c r="FP149" s="20">
        <f t="shared" si="358"/>
        <v>0</v>
      </c>
      <c r="FQ149" s="19"/>
      <c r="FR149" s="19"/>
      <c r="FS149" s="20">
        <f t="shared" si="359"/>
        <v>0</v>
      </c>
      <c r="FT149" s="19"/>
      <c r="FU149" s="19"/>
      <c r="FV149" s="20">
        <f t="shared" si="360"/>
        <v>0</v>
      </c>
      <c r="FW149" s="19"/>
      <c r="FX149" s="19"/>
      <c r="FY149" s="20">
        <f t="shared" si="361"/>
        <v>0</v>
      </c>
      <c r="FZ149" s="20">
        <f t="shared" si="434"/>
        <v>0</v>
      </c>
      <c r="GA149" s="20">
        <f t="shared" si="434"/>
        <v>0</v>
      </c>
      <c r="GB149" s="20">
        <f t="shared" si="363"/>
        <v>0</v>
      </c>
      <c r="GC149" s="19"/>
      <c r="GD149" s="19"/>
      <c r="GE149" s="20">
        <f t="shared" si="364"/>
        <v>0</v>
      </c>
      <c r="GF149" s="19"/>
      <c r="GG149" s="19"/>
      <c r="GH149" s="20">
        <f t="shared" si="365"/>
        <v>0</v>
      </c>
      <c r="GI149" s="19"/>
      <c r="GJ149" s="19"/>
      <c r="GK149" s="20">
        <f t="shared" si="366"/>
        <v>0</v>
      </c>
      <c r="GL149" s="19"/>
      <c r="GM149" s="19"/>
      <c r="GN149" s="20">
        <f t="shared" si="367"/>
        <v>0</v>
      </c>
      <c r="GO149" s="20">
        <f t="shared" si="435"/>
        <v>0</v>
      </c>
      <c r="GP149" s="20">
        <f t="shared" si="435"/>
        <v>0</v>
      </c>
      <c r="GQ149" s="20">
        <f t="shared" si="369"/>
        <v>0</v>
      </c>
      <c r="GR149" s="19"/>
      <c r="GS149" s="19"/>
      <c r="GT149" s="20">
        <f t="shared" si="370"/>
        <v>0</v>
      </c>
      <c r="GU149" s="19"/>
      <c r="GV149" s="19"/>
      <c r="GW149" s="20">
        <f t="shared" si="371"/>
        <v>0</v>
      </c>
      <c r="GX149" s="20">
        <f t="shared" si="436"/>
        <v>0</v>
      </c>
      <c r="GY149" s="20">
        <f t="shared" si="436"/>
        <v>0</v>
      </c>
      <c r="GZ149" s="20">
        <f t="shared" si="373"/>
        <v>0</v>
      </c>
      <c r="HA149" s="19"/>
      <c r="HB149" s="19"/>
      <c r="HC149" s="20">
        <f t="shared" si="374"/>
        <v>0</v>
      </c>
      <c r="HD149" s="19"/>
      <c r="HE149" s="19"/>
      <c r="HF149" s="20">
        <f t="shared" si="375"/>
        <v>0</v>
      </c>
      <c r="HG149" s="19"/>
      <c r="HH149" s="19"/>
      <c r="HI149" s="20">
        <f t="shared" si="376"/>
        <v>0</v>
      </c>
      <c r="HJ149" s="19"/>
      <c r="HK149" s="19"/>
      <c r="HL149" s="20">
        <f t="shared" si="377"/>
        <v>0</v>
      </c>
      <c r="HM149" s="20">
        <f t="shared" si="437"/>
        <v>0</v>
      </c>
      <c r="HN149" s="20">
        <f t="shared" si="437"/>
        <v>0</v>
      </c>
      <c r="HO149" s="20">
        <f t="shared" si="379"/>
        <v>0</v>
      </c>
      <c r="HP149" s="19"/>
      <c r="HQ149" s="19"/>
      <c r="HR149" s="20">
        <f t="shared" si="380"/>
        <v>0</v>
      </c>
      <c r="HS149" s="19"/>
      <c r="HT149" s="19"/>
      <c r="HU149" s="20">
        <f t="shared" si="381"/>
        <v>0</v>
      </c>
      <c r="HV149" s="19"/>
      <c r="HW149" s="19"/>
      <c r="HX149" s="20">
        <f t="shared" si="382"/>
        <v>0</v>
      </c>
      <c r="HY149" s="19"/>
      <c r="HZ149" s="19"/>
      <c r="IA149" s="20">
        <f t="shared" si="383"/>
        <v>0</v>
      </c>
      <c r="IB149" s="20">
        <f t="shared" si="438"/>
        <v>0</v>
      </c>
      <c r="IC149" s="20">
        <f t="shared" si="438"/>
        <v>0</v>
      </c>
      <c r="ID149" s="20">
        <f t="shared" si="385"/>
        <v>0</v>
      </c>
      <c r="IE149" s="20">
        <f t="shared" si="439"/>
        <v>0</v>
      </c>
      <c r="IF149" s="20">
        <f t="shared" si="439"/>
        <v>0</v>
      </c>
      <c r="IG149" s="20">
        <f t="shared" si="387"/>
        <v>0</v>
      </c>
      <c r="IH149" s="19"/>
      <c r="II149" s="19"/>
      <c r="IJ149" s="20">
        <f t="shared" si="388"/>
        <v>0</v>
      </c>
      <c r="IK149" s="19"/>
      <c r="IL149" s="19"/>
      <c r="IM149" s="20">
        <f t="shared" si="389"/>
        <v>0</v>
      </c>
      <c r="IN149" s="19"/>
      <c r="IO149" s="19"/>
      <c r="IP149" s="20">
        <f t="shared" si="390"/>
        <v>0</v>
      </c>
      <c r="IQ149" s="20">
        <f t="shared" si="440"/>
        <v>0</v>
      </c>
      <c r="IR149" s="20">
        <f t="shared" si="440"/>
        <v>0</v>
      </c>
      <c r="IS149" s="20">
        <f t="shared" si="392"/>
        <v>0</v>
      </c>
      <c r="IT149" s="20">
        <f t="shared" si="441"/>
        <v>0</v>
      </c>
      <c r="IU149" s="20">
        <f t="shared" si="441"/>
        <v>0</v>
      </c>
      <c r="IV149" s="20">
        <f t="shared" si="394"/>
        <v>0</v>
      </c>
      <c r="IW149" s="19"/>
      <c r="IX149" s="19"/>
      <c r="IY149" s="20">
        <f t="shared" si="395"/>
        <v>0</v>
      </c>
      <c r="IZ149" s="19"/>
      <c r="JA149" s="19"/>
      <c r="JB149" s="20">
        <f t="shared" si="396"/>
        <v>0</v>
      </c>
      <c r="JC149" s="19"/>
      <c r="JD149" s="19"/>
      <c r="JE149" s="20">
        <f t="shared" si="397"/>
        <v>0</v>
      </c>
      <c r="JF149" s="20">
        <f t="shared" si="442"/>
        <v>0</v>
      </c>
      <c r="JG149" s="20">
        <f t="shared" si="442"/>
        <v>0</v>
      </c>
      <c r="JH149" s="20">
        <f t="shared" si="399"/>
        <v>0</v>
      </c>
      <c r="JI149" s="19"/>
      <c r="JJ149" s="19"/>
      <c r="JK149" s="20">
        <f t="shared" si="400"/>
        <v>0</v>
      </c>
      <c r="JL149" s="19"/>
      <c r="JM149" s="19"/>
      <c r="JN149" s="20">
        <f t="shared" si="401"/>
        <v>0</v>
      </c>
      <c r="JO149" s="19"/>
      <c r="JP149" s="19"/>
      <c r="JQ149" s="20">
        <f t="shared" si="402"/>
        <v>0</v>
      </c>
      <c r="JR149" s="20">
        <f t="shared" si="443"/>
        <v>0</v>
      </c>
      <c r="JS149" s="20">
        <f t="shared" si="443"/>
        <v>0</v>
      </c>
      <c r="JT149" s="20">
        <f t="shared" si="404"/>
        <v>0</v>
      </c>
      <c r="JU149" s="19"/>
      <c r="JV149" s="19"/>
      <c r="JW149" s="20">
        <f t="shared" si="405"/>
        <v>0</v>
      </c>
      <c r="JX149" s="19"/>
      <c r="JY149" s="19"/>
      <c r="JZ149" s="20">
        <f t="shared" si="406"/>
        <v>0</v>
      </c>
      <c r="KA149" s="20">
        <f t="shared" si="444"/>
        <v>0</v>
      </c>
      <c r="KB149" s="20">
        <f t="shared" si="444"/>
        <v>0</v>
      </c>
      <c r="KC149" s="20">
        <f t="shared" si="408"/>
        <v>0</v>
      </c>
      <c r="KD149" s="19"/>
      <c r="KE149" s="19"/>
      <c r="KF149" s="20">
        <f t="shared" si="409"/>
        <v>0</v>
      </c>
      <c r="KG149" s="19"/>
      <c r="KH149" s="19"/>
      <c r="KI149" s="20">
        <f t="shared" si="410"/>
        <v>0</v>
      </c>
      <c r="KJ149" s="19"/>
      <c r="KK149" s="19"/>
      <c r="KL149" s="20">
        <f t="shared" si="411"/>
        <v>0</v>
      </c>
      <c r="KM149" s="19"/>
      <c r="KN149" s="19"/>
      <c r="KO149" s="20">
        <f t="shared" si="412"/>
        <v>0</v>
      </c>
      <c r="KP149" s="19"/>
      <c r="KQ149" s="19"/>
      <c r="KR149" s="20">
        <f t="shared" si="413"/>
        <v>0</v>
      </c>
      <c r="KS149" s="20">
        <f t="shared" si="445"/>
        <v>0</v>
      </c>
      <c r="KT149" s="20">
        <f t="shared" si="445"/>
        <v>0</v>
      </c>
      <c r="KU149" s="20">
        <f t="shared" si="415"/>
        <v>0</v>
      </c>
      <c r="KV149" s="20">
        <f t="shared" si="446"/>
        <v>0</v>
      </c>
      <c r="KW149" s="20">
        <f t="shared" si="446"/>
        <v>0</v>
      </c>
      <c r="KX149" s="20">
        <f t="shared" si="417"/>
        <v>0</v>
      </c>
      <c r="KY149" s="19"/>
      <c r="KZ149" s="19"/>
      <c r="LA149" s="20">
        <f t="shared" si="418"/>
        <v>0</v>
      </c>
      <c r="LB149" s="19"/>
      <c r="LC149" s="19"/>
      <c r="LD149" s="20">
        <f t="shared" si="419"/>
        <v>0</v>
      </c>
      <c r="LE149" s="20">
        <f t="shared" si="447"/>
        <v>0</v>
      </c>
      <c r="LF149" s="20">
        <f t="shared" si="447"/>
        <v>0</v>
      </c>
      <c r="LG149" s="20">
        <f t="shared" si="421"/>
        <v>0</v>
      </c>
    </row>
    <row r="150" spans="1:319" x14ac:dyDescent="0.3">
      <c r="A150" s="27" t="s">
        <v>257</v>
      </c>
      <c r="B150" s="19"/>
      <c r="C150" s="19"/>
      <c r="D150" s="20">
        <f t="shared" si="290"/>
        <v>0</v>
      </c>
      <c r="E150" s="19"/>
      <c r="F150" s="19"/>
      <c r="G150" s="20">
        <f t="shared" si="291"/>
        <v>0</v>
      </c>
      <c r="H150" s="19"/>
      <c r="I150" s="19"/>
      <c r="J150" s="20">
        <f t="shared" si="292"/>
        <v>0</v>
      </c>
      <c r="K150" s="19"/>
      <c r="L150" s="19"/>
      <c r="M150" s="20">
        <f t="shared" si="293"/>
        <v>0</v>
      </c>
      <c r="N150" s="19"/>
      <c r="O150" s="19"/>
      <c r="P150" s="20">
        <f t="shared" si="294"/>
        <v>0</v>
      </c>
      <c r="Q150" s="19"/>
      <c r="R150" s="19"/>
      <c r="S150" s="20">
        <f t="shared" si="295"/>
        <v>0</v>
      </c>
      <c r="T150" s="19"/>
      <c r="U150" s="19"/>
      <c r="V150" s="20">
        <f t="shared" si="296"/>
        <v>0</v>
      </c>
      <c r="W150" s="19"/>
      <c r="X150" s="19"/>
      <c r="Y150" s="20">
        <f t="shared" si="297"/>
        <v>0</v>
      </c>
      <c r="Z150" s="19"/>
      <c r="AA150" s="19"/>
      <c r="AB150" s="20">
        <f t="shared" si="298"/>
        <v>0</v>
      </c>
      <c r="AC150" s="19"/>
      <c r="AD150" s="19"/>
      <c r="AE150" s="20">
        <f t="shared" si="299"/>
        <v>0</v>
      </c>
      <c r="AF150" s="19"/>
      <c r="AG150" s="19"/>
      <c r="AH150" s="20">
        <f t="shared" si="300"/>
        <v>0</v>
      </c>
      <c r="AI150" s="19"/>
      <c r="AJ150" s="19"/>
      <c r="AK150" s="20">
        <f t="shared" si="301"/>
        <v>0</v>
      </c>
      <c r="AL150" s="20">
        <f t="shared" si="422"/>
        <v>0</v>
      </c>
      <c r="AM150" s="20">
        <f t="shared" si="422"/>
        <v>0</v>
      </c>
      <c r="AN150" s="20">
        <f t="shared" si="303"/>
        <v>0</v>
      </c>
      <c r="AO150" s="19"/>
      <c r="AP150" s="19"/>
      <c r="AQ150" s="20">
        <f t="shared" si="304"/>
        <v>0</v>
      </c>
      <c r="AR150" s="19"/>
      <c r="AS150" s="19"/>
      <c r="AT150" s="20">
        <f t="shared" si="305"/>
        <v>0</v>
      </c>
      <c r="AU150" s="19"/>
      <c r="AV150" s="19"/>
      <c r="AW150" s="20">
        <f t="shared" si="306"/>
        <v>0</v>
      </c>
      <c r="AX150" s="19"/>
      <c r="AY150" s="19"/>
      <c r="AZ150" s="20">
        <f t="shared" si="307"/>
        <v>0</v>
      </c>
      <c r="BA150" s="19"/>
      <c r="BB150" s="19"/>
      <c r="BC150" s="20">
        <f t="shared" si="308"/>
        <v>0</v>
      </c>
      <c r="BD150" s="19"/>
      <c r="BE150" s="19"/>
      <c r="BF150" s="20">
        <f t="shared" si="309"/>
        <v>0</v>
      </c>
      <c r="BG150" s="20">
        <f t="shared" si="423"/>
        <v>0</v>
      </c>
      <c r="BH150" s="20">
        <f t="shared" si="423"/>
        <v>0</v>
      </c>
      <c r="BI150" s="20">
        <f t="shared" si="311"/>
        <v>0</v>
      </c>
      <c r="BJ150" s="19"/>
      <c r="BK150" s="19"/>
      <c r="BL150" s="20">
        <f t="shared" si="312"/>
        <v>0</v>
      </c>
      <c r="BM150" s="19"/>
      <c r="BN150" s="19"/>
      <c r="BO150" s="20">
        <f t="shared" si="313"/>
        <v>0</v>
      </c>
      <c r="BP150" s="19"/>
      <c r="BQ150" s="19"/>
      <c r="BR150" s="20">
        <f t="shared" si="314"/>
        <v>0</v>
      </c>
      <c r="BS150" s="19"/>
      <c r="BT150" s="19"/>
      <c r="BU150" s="20">
        <f t="shared" si="315"/>
        <v>0</v>
      </c>
      <c r="BV150" s="19"/>
      <c r="BW150" s="19"/>
      <c r="BX150" s="20">
        <f t="shared" si="316"/>
        <v>0</v>
      </c>
      <c r="BY150" s="19"/>
      <c r="BZ150" s="19"/>
      <c r="CA150" s="20">
        <f t="shared" si="317"/>
        <v>0</v>
      </c>
      <c r="CB150" s="20">
        <f t="shared" si="424"/>
        <v>0</v>
      </c>
      <c r="CC150" s="20">
        <f t="shared" si="424"/>
        <v>0</v>
      </c>
      <c r="CD150" s="20">
        <f t="shared" si="319"/>
        <v>0</v>
      </c>
      <c r="CE150" s="19"/>
      <c r="CF150" s="19"/>
      <c r="CG150" s="20">
        <f t="shared" si="320"/>
        <v>0</v>
      </c>
      <c r="CH150" s="19"/>
      <c r="CI150" s="19"/>
      <c r="CJ150" s="20">
        <f t="shared" si="321"/>
        <v>0</v>
      </c>
      <c r="CK150" s="19"/>
      <c r="CL150" s="19"/>
      <c r="CM150" s="20">
        <f t="shared" si="322"/>
        <v>0</v>
      </c>
      <c r="CN150" s="20">
        <f t="shared" si="425"/>
        <v>0</v>
      </c>
      <c r="CO150" s="20">
        <f t="shared" si="425"/>
        <v>0</v>
      </c>
      <c r="CP150" s="20">
        <f t="shared" si="324"/>
        <v>0</v>
      </c>
      <c r="CQ150" s="19"/>
      <c r="CR150" s="19"/>
      <c r="CS150" s="20">
        <f t="shared" si="325"/>
        <v>0</v>
      </c>
      <c r="CT150" s="19"/>
      <c r="CU150" s="19"/>
      <c r="CV150" s="20">
        <f t="shared" si="326"/>
        <v>0</v>
      </c>
      <c r="CW150" s="19"/>
      <c r="CX150" s="19"/>
      <c r="CY150" s="20">
        <f t="shared" si="327"/>
        <v>0</v>
      </c>
      <c r="CZ150" s="20">
        <f t="shared" si="426"/>
        <v>0</v>
      </c>
      <c r="DA150" s="20">
        <f t="shared" si="426"/>
        <v>0</v>
      </c>
      <c r="DB150" s="20">
        <f t="shared" si="329"/>
        <v>0</v>
      </c>
      <c r="DC150" s="20">
        <f t="shared" si="427"/>
        <v>0</v>
      </c>
      <c r="DD150" s="20">
        <f t="shared" si="427"/>
        <v>0</v>
      </c>
      <c r="DE150" s="20">
        <f t="shared" si="331"/>
        <v>0</v>
      </c>
      <c r="DF150" s="19"/>
      <c r="DG150" s="19"/>
      <c r="DH150" s="20">
        <f t="shared" si="332"/>
        <v>0</v>
      </c>
      <c r="DI150" s="19"/>
      <c r="DJ150" s="19"/>
      <c r="DK150" s="20">
        <f t="shared" si="333"/>
        <v>0</v>
      </c>
      <c r="DL150" s="20">
        <f t="shared" si="428"/>
        <v>0</v>
      </c>
      <c r="DM150" s="20">
        <f t="shared" si="428"/>
        <v>0</v>
      </c>
      <c r="DN150" s="20">
        <f t="shared" si="335"/>
        <v>0</v>
      </c>
      <c r="DO150" s="19"/>
      <c r="DP150" s="19"/>
      <c r="DQ150" s="20">
        <f t="shared" si="336"/>
        <v>0</v>
      </c>
      <c r="DR150" s="19"/>
      <c r="DS150" s="19"/>
      <c r="DT150" s="20">
        <f t="shared" si="337"/>
        <v>0</v>
      </c>
      <c r="DU150" s="20">
        <f t="shared" si="429"/>
        <v>0</v>
      </c>
      <c r="DV150" s="20">
        <f t="shared" si="429"/>
        <v>0</v>
      </c>
      <c r="DW150" s="20">
        <f t="shared" si="339"/>
        <v>0</v>
      </c>
      <c r="DX150" s="20">
        <f t="shared" si="430"/>
        <v>0</v>
      </c>
      <c r="DY150" s="20">
        <f t="shared" si="430"/>
        <v>0</v>
      </c>
      <c r="DZ150" s="20">
        <f t="shared" si="341"/>
        <v>0</v>
      </c>
      <c r="EA150" s="19"/>
      <c r="EB150" s="19"/>
      <c r="EC150" s="20">
        <f t="shared" si="342"/>
        <v>0</v>
      </c>
      <c r="ED150" s="19"/>
      <c r="EE150" s="19"/>
      <c r="EF150" s="20">
        <f t="shared" si="343"/>
        <v>0</v>
      </c>
      <c r="EG150" s="19"/>
      <c r="EH150" s="19"/>
      <c r="EI150" s="20">
        <f t="shared" si="344"/>
        <v>0</v>
      </c>
      <c r="EJ150" s="19"/>
      <c r="EK150" s="19"/>
      <c r="EL150" s="20">
        <f t="shared" si="345"/>
        <v>0</v>
      </c>
      <c r="EM150" s="20">
        <f t="shared" si="431"/>
        <v>0</v>
      </c>
      <c r="EN150" s="20">
        <f t="shared" si="431"/>
        <v>0</v>
      </c>
      <c r="EO150" s="20">
        <f t="shared" si="347"/>
        <v>0</v>
      </c>
      <c r="EP150" s="19"/>
      <c r="EQ150" s="19"/>
      <c r="ER150" s="20">
        <f t="shared" si="348"/>
        <v>0</v>
      </c>
      <c r="ES150" s="19"/>
      <c r="ET150" s="19"/>
      <c r="EU150" s="20">
        <f t="shared" si="349"/>
        <v>0</v>
      </c>
      <c r="EV150" s="19"/>
      <c r="EW150" s="19"/>
      <c r="EX150" s="20">
        <f t="shared" si="350"/>
        <v>0</v>
      </c>
      <c r="EY150" s="19"/>
      <c r="EZ150" s="19"/>
      <c r="FA150" s="20">
        <f t="shared" si="351"/>
        <v>0</v>
      </c>
      <c r="FB150" s="20">
        <f t="shared" si="432"/>
        <v>0</v>
      </c>
      <c r="FC150" s="20">
        <f t="shared" si="432"/>
        <v>0</v>
      </c>
      <c r="FD150" s="20">
        <f t="shared" si="353"/>
        <v>0</v>
      </c>
      <c r="FE150" s="19"/>
      <c r="FF150" s="19"/>
      <c r="FG150" s="20">
        <f t="shared" si="354"/>
        <v>0</v>
      </c>
      <c r="FH150" s="19"/>
      <c r="FI150" s="19"/>
      <c r="FJ150" s="20">
        <f t="shared" si="355"/>
        <v>0</v>
      </c>
      <c r="FK150" s="19"/>
      <c r="FL150" s="19"/>
      <c r="FM150" s="20">
        <f t="shared" si="356"/>
        <v>0</v>
      </c>
      <c r="FN150" s="20">
        <f t="shared" si="433"/>
        <v>0</v>
      </c>
      <c r="FO150" s="20">
        <f t="shared" si="433"/>
        <v>0</v>
      </c>
      <c r="FP150" s="20">
        <f t="shared" si="358"/>
        <v>0</v>
      </c>
      <c r="FQ150" s="19"/>
      <c r="FR150" s="19"/>
      <c r="FS150" s="20">
        <f t="shared" si="359"/>
        <v>0</v>
      </c>
      <c r="FT150" s="19"/>
      <c r="FU150" s="19"/>
      <c r="FV150" s="20">
        <f t="shared" si="360"/>
        <v>0</v>
      </c>
      <c r="FW150" s="19"/>
      <c r="FX150" s="19"/>
      <c r="FY150" s="20">
        <f t="shared" si="361"/>
        <v>0</v>
      </c>
      <c r="FZ150" s="20">
        <f t="shared" si="434"/>
        <v>0</v>
      </c>
      <c r="GA150" s="20">
        <f t="shared" si="434"/>
        <v>0</v>
      </c>
      <c r="GB150" s="20">
        <f t="shared" si="363"/>
        <v>0</v>
      </c>
      <c r="GC150" s="19"/>
      <c r="GD150" s="19"/>
      <c r="GE150" s="20">
        <f t="shared" si="364"/>
        <v>0</v>
      </c>
      <c r="GF150" s="19"/>
      <c r="GG150" s="19"/>
      <c r="GH150" s="20">
        <f t="shared" si="365"/>
        <v>0</v>
      </c>
      <c r="GI150" s="19"/>
      <c r="GJ150" s="19"/>
      <c r="GK150" s="20">
        <f t="shared" si="366"/>
        <v>0</v>
      </c>
      <c r="GL150" s="19"/>
      <c r="GM150" s="19"/>
      <c r="GN150" s="20">
        <f t="shared" si="367"/>
        <v>0</v>
      </c>
      <c r="GO150" s="20">
        <f t="shared" si="435"/>
        <v>0</v>
      </c>
      <c r="GP150" s="20">
        <f t="shared" si="435"/>
        <v>0</v>
      </c>
      <c r="GQ150" s="20">
        <f t="shared" si="369"/>
        <v>0</v>
      </c>
      <c r="GR150" s="19"/>
      <c r="GS150" s="19"/>
      <c r="GT150" s="20">
        <f t="shared" si="370"/>
        <v>0</v>
      </c>
      <c r="GU150" s="19"/>
      <c r="GV150" s="19"/>
      <c r="GW150" s="20">
        <f t="shared" si="371"/>
        <v>0</v>
      </c>
      <c r="GX150" s="20">
        <f t="shared" si="436"/>
        <v>0</v>
      </c>
      <c r="GY150" s="20">
        <f t="shared" si="436"/>
        <v>0</v>
      </c>
      <c r="GZ150" s="20">
        <f t="shared" si="373"/>
        <v>0</v>
      </c>
      <c r="HA150" s="19"/>
      <c r="HB150" s="19"/>
      <c r="HC150" s="20">
        <f t="shared" si="374"/>
        <v>0</v>
      </c>
      <c r="HD150" s="19"/>
      <c r="HE150" s="19"/>
      <c r="HF150" s="20">
        <f t="shared" si="375"/>
        <v>0</v>
      </c>
      <c r="HG150" s="19"/>
      <c r="HH150" s="19"/>
      <c r="HI150" s="20">
        <f t="shared" si="376"/>
        <v>0</v>
      </c>
      <c r="HJ150" s="19"/>
      <c r="HK150" s="19"/>
      <c r="HL150" s="20">
        <f t="shared" si="377"/>
        <v>0</v>
      </c>
      <c r="HM150" s="20">
        <f t="shared" si="437"/>
        <v>0</v>
      </c>
      <c r="HN150" s="20">
        <f t="shared" si="437"/>
        <v>0</v>
      </c>
      <c r="HO150" s="20">
        <f t="shared" si="379"/>
        <v>0</v>
      </c>
      <c r="HP150" s="19"/>
      <c r="HQ150" s="19"/>
      <c r="HR150" s="20">
        <f t="shared" si="380"/>
        <v>0</v>
      </c>
      <c r="HS150" s="19"/>
      <c r="HT150" s="19"/>
      <c r="HU150" s="20">
        <f t="shared" si="381"/>
        <v>0</v>
      </c>
      <c r="HV150" s="19"/>
      <c r="HW150" s="19"/>
      <c r="HX150" s="20">
        <f t="shared" si="382"/>
        <v>0</v>
      </c>
      <c r="HY150" s="19"/>
      <c r="HZ150" s="19"/>
      <c r="IA150" s="20">
        <f t="shared" si="383"/>
        <v>0</v>
      </c>
      <c r="IB150" s="20">
        <f t="shared" si="438"/>
        <v>0</v>
      </c>
      <c r="IC150" s="20">
        <f t="shared" si="438"/>
        <v>0</v>
      </c>
      <c r="ID150" s="20">
        <f t="shared" si="385"/>
        <v>0</v>
      </c>
      <c r="IE150" s="20">
        <f t="shared" si="439"/>
        <v>0</v>
      </c>
      <c r="IF150" s="20">
        <f t="shared" si="439"/>
        <v>0</v>
      </c>
      <c r="IG150" s="20">
        <f t="shared" si="387"/>
        <v>0</v>
      </c>
      <c r="IH150" s="19"/>
      <c r="II150" s="20">
        <f>637.5</f>
        <v>637.5</v>
      </c>
      <c r="IJ150" s="20">
        <f t="shared" si="388"/>
        <v>-637.5</v>
      </c>
      <c r="IK150" s="19"/>
      <c r="IL150" s="19"/>
      <c r="IM150" s="20">
        <f t="shared" si="389"/>
        <v>0</v>
      </c>
      <c r="IN150" s="19"/>
      <c r="IO150" s="19"/>
      <c r="IP150" s="20">
        <f t="shared" si="390"/>
        <v>0</v>
      </c>
      <c r="IQ150" s="20">
        <f t="shared" si="440"/>
        <v>0</v>
      </c>
      <c r="IR150" s="20">
        <f t="shared" si="440"/>
        <v>0</v>
      </c>
      <c r="IS150" s="20">
        <f t="shared" si="392"/>
        <v>0</v>
      </c>
      <c r="IT150" s="20">
        <f t="shared" si="441"/>
        <v>0</v>
      </c>
      <c r="IU150" s="20">
        <f t="shared" si="441"/>
        <v>637.5</v>
      </c>
      <c r="IV150" s="20">
        <f t="shared" si="394"/>
        <v>-637.5</v>
      </c>
      <c r="IW150" s="19"/>
      <c r="IX150" s="19"/>
      <c r="IY150" s="20">
        <f t="shared" si="395"/>
        <v>0</v>
      </c>
      <c r="IZ150" s="19"/>
      <c r="JA150" s="19"/>
      <c r="JB150" s="20">
        <f t="shared" si="396"/>
        <v>0</v>
      </c>
      <c r="JC150" s="19"/>
      <c r="JD150" s="19"/>
      <c r="JE150" s="20">
        <f t="shared" si="397"/>
        <v>0</v>
      </c>
      <c r="JF150" s="20">
        <f t="shared" si="442"/>
        <v>0</v>
      </c>
      <c r="JG150" s="20">
        <f t="shared" si="442"/>
        <v>0</v>
      </c>
      <c r="JH150" s="20">
        <f t="shared" si="399"/>
        <v>0</v>
      </c>
      <c r="JI150" s="19"/>
      <c r="JJ150" s="19"/>
      <c r="JK150" s="20">
        <f t="shared" si="400"/>
        <v>0</v>
      </c>
      <c r="JL150" s="19"/>
      <c r="JM150" s="19"/>
      <c r="JN150" s="20">
        <f t="shared" si="401"/>
        <v>0</v>
      </c>
      <c r="JO150" s="19"/>
      <c r="JP150" s="19"/>
      <c r="JQ150" s="20">
        <f t="shared" si="402"/>
        <v>0</v>
      </c>
      <c r="JR150" s="20">
        <f t="shared" si="443"/>
        <v>0</v>
      </c>
      <c r="JS150" s="20">
        <f t="shared" si="443"/>
        <v>0</v>
      </c>
      <c r="JT150" s="20">
        <f t="shared" si="404"/>
        <v>0</v>
      </c>
      <c r="JU150" s="19"/>
      <c r="JV150" s="19"/>
      <c r="JW150" s="20">
        <f t="shared" si="405"/>
        <v>0</v>
      </c>
      <c r="JX150" s="19"/>
      <c r="JY150" s="19"/>
      <c r="JZ150" s="20">
        <f t="shared" si="406"/>
        <v>0</v>
      </c>
      <c r="KA150" s="20">
        <f t="shared" si="444"/>
        <v>0</v>
      </c>
      <c r="KB150" s="20">
        <f t="shared" si="444"/>
        <v>0</v>
      </c>
      <c r="KC150" s="20">
        <f t="shared" si="408"/>
        <v>0</v>
      </c>
      <c r="KD150" s="20">
        <f>8523</f>
        <v>8523</v>
      </c>
      <c r="KE150" s="20">
        <f>8517</f>
        <v>8517</v>
      </c>
      <c r="KF150" s="20">
        <f t="shared" si="409"/>
        <v>6</v>
      </c>
      <c r="KG150" s="19"/>
      <c r="KH150" s="19"/>
      <c r="KI150" s="20">
        <f t="shared" si="410"/>
        <v>0</v>
      </c>
      <c r="KJ150" s="19"/>
      <c r="KK150" s="19"/>
      <c r="KL150" s="20">
        <f t="shared" si="411"/>
        <v>0</v>
      </c>
      <c r="KM150" s="19"/>
      <c r="KN150" s="19"/>
      <c r="KO150" s="20">
        <f t="shared" si="412"/>
        <v>0</v>
      </c>
      <c r="KP150" s="19"/>
      <c r="KQ150" s="19"/>
      <c r="KR150" s="20">
        <f t="shared" si="413"/>
        <v>0</v>
      </c>
      <c r="KS150" s="20">
        <f t="shared" si="445"/>
        <v>0</v>
      </c>
      <c r="KT150" s="20">
        <f t="shared" si="445"/>
        <v>0</v>
      </c>
      <c r="KU150" s="20">
        <f t="shared" si="415"/>
        <v>0</v>
      </c>
      <c r="KV150" s="20">
        <f t="shared" si="446"/>
        <v>8523</v>
      </c>
      <c r="KW150" s="20">
        <f t="shared" si="446"/>
        <v>8517</v>
      </c>
      <c r="KX150" s="20">
        <f t="shared" si="417"/>
        <v>6</v>
      </c>
      <c r="KY150" s="19"/>
      <c r="KZ150" s="19"/>
      <c r="LA150" s="20">
        <f t="shared" si="418"/>
        <v>0</v>
      </c>
      <c r="LB150" s="19"/>
      <c r="LC150" s="19"/>
      <c r="LD150" s="20">
        <f t="shared" si="419"/>
        <v>0</v>
      </c>
      <c r="LE150" s="20">
        <f t="shared" si="447"/>
        <v>8523</v>
      </c>
      <c r="LF150" s="20">
        <f t="shared" si="447"/>
        <v>9154.5</v>
      </c>
      <c r="LG150" s="20">
        <f t="shared" si="421"/>
        <v>-631.5</v>
      </c>
    </row>
    <row r="151" spans="1:319" x14ac:dyDescent="0.3">
      <c r="A151" s="27" t="s">
        <v>258</v>
      </c>
      <c r="B151" s="19"/>
      <c r="C151" s="19"/>
      <c r="D151" s="20">
        <f t="shared" si="290"/>
        <v>0</v>
      </c>
      <c r="E151" s="19"/>
      <c r="F151" s="19"/>
      <c r="G151" s="20">
        <f t="shared" si="291"/>
        <v>0</v>
      </c>
      <c r="H151" s="19"/>
      <c r="I151" s="19"/>
      <c r="J151" s="20">
        <f t="shared" si="292"/>
        <v>0</v>
      </c>
      <c r="K151" s="19"/>
      <c r="L151" s="19"/>
      <c r="M151" s="20">
        <f t="shared" si="293"/>
        <v>0</v>
      </c>
      <c r="N151" s="19"/>
      <c r="O151" s="19"/>
      <c r="P151" s="20">
        <f t="shared" si="294"/>
        <v>0</v>
      </c>
      <c r="Q151" s="19"/>
      <c r="R151" s="19"/>
      <c r="S151" s="20">
        <f t="shared" si="295"/>
        <v>0</v>
      </c>
      <c r="T151" s="19"/>
      <c r="U151" s="19"/>
      <c r="V151" s="20">
        <f t="shared" si="296"/>
        <v>0</v>
      </c>
      <c r="W151" s="19"/>
      <c r="X151" s="19"/>
      <c r="Y151" s="20">
        <f t="shared" si="297"/>
        <v>0</v>
      </c>
      <c r="Z151" s="19"/>
      <c r="AA151" s="19"/>
      <c r="AB151" s="20">
        <f t="shared" si="298"/>
        <v>0</v>
      </c>
      <c r="AC151" s="19"/>
      <c r="AD151" s="19"/>
      <c r="AE151" s="20">
        <f t="shared" si="299"/>
        <v>0</v>
      </c>
      <c r="AF151" s="19"/>
      <c r="AG151" s="19"/>
      <c r="AH151" s="20">
        <f t="shared" si="300"/>
        <v>0</v>
      </c>
      <c r="AI151" s="19"/>
      <c r="AJ151" s="19"/>
      <c r="AK151" s="20">
        <f t="shared" si="301"/>
        <v>0</v>
      </c>
      <c r="AL151" s="20">
        <f t="shared" si="422"/>
        <v>0</v>
      </c>
      <c r="AM151" s="20">
        <f t="shared" si="422"/>
        <v>0</v>
      </c>
      <c r="AN151" s="20">
        <f t="shared" si="303"/>
        <v>0</v>
      </c>
      <c r="AO151" s="19"/>
      <c r="AP151" s="19"/>
      <c r="AQ151" s="20">
        <f t="shared" si="304"/>
        <v>0</v>
      </c>
      <c r="AR151" s="19"/>
      <c r="AS151" s="19"/>
      <c r="AT151" s="20">
        <f t="shared" si="305"/>
        <v>0</v>
      </c>
      <c r="AU151" s="19"/>
      <c r="AV151" s="19"/>
      <c r="AW151" s="20">
        <f t="shared" si="306"/>
        <v>0</v>
      </c>
      <c r="AX151" s="19"/>
      <c r="AY151" s="19"/>
      <c r="AZ151" s="20">
        <f t="shared" si="307"/>
        <v>0</v>
      </c>
      <c r="BA151" s="19"/>
      <c r="BB151" s="19"/>
      <c r="BC151" s="20">
        <f t="shared" si="308"/>
        <v>0</v>
      </c>
      <c r="BD151" s="19"/>
      <c r="BE151" s="19"/>
      <c r="BF151" s="20">
        <f t="shared" si="309"/>
        <v>0</v>
      </c>
      <c r="BG151" s="20">
        <f t="shared" si="423"/>
        <v>0</v>
      </c>
      <c r="BH151" s="20">
        <f t="shared" si="423"/>
        <v>0</v>
      </c>
      <c r="BI151" s="20">
        <f t="shared" si="311"/>
        <v>0</v>
      </c>
      <c r="BJ151" s="19"/>
      <c r="BK151" s="19"/>
      <c r="BL151" s="20">
        <f t="shared" si="312"/>
        <v>0</v>
      </c>
      <c r="BM151" s="19"/>
      <c r="BN151" s="19"/>
      <c r="BO151" s="20">
        <f t="shared" si="313"/>
        <v>0</v>
      </c>
      <c r="BP151" s="19"/>
      <c r="BQ151" s="19"/>
      <c r="BR151" s="20">
        <f t="shared" si="314"/>
        <v>0</v>
      </c>
      <c r="BS151" s="19"/>
      <c r="BT151" s="19"/>
      <c r="BU151" s="20">
        <f t="shared" si="315"/>
        <v>0</v>
      </c>
      <c r="BV151" s="19"/>
      <c r="BW151" s="19"/>
      <c r="BX151" s="20">
        <f t="shared" si="316"/>
        <v>0</v>
      </c>
      <c r="BY151" s="19"/>
      <c r="BZ151" s="19"/>
      <c r="CA151" s="20">
        <f t="shared" si="317"/>
        <v>0</v>
      </c>
      <c r="CB151" s="20">
        <f t="shared" si="424"/>
        <v>0</v>
      </c>
      <c r="CC151" s="20">
        <f t="shared" si="424"/>
        <v>0</v>
      </c>
      <c r="CD151" s="20">
        <f t="shared" si="319"/>
        <v>0</v>
      </c>
      <c r="CE151" s="19"/>
      <c r="CF151" s="19"/>
      <c r="CG151" s="20">
        <f t="shared" si="320"/>
        <v>0</v>
      </c>
      <c r="CH151" s="19"/>
      <c r="CI151" s="19"/>
      <c r="CJ151" s="20">
        <f t="shared" si="321"/>
        <v>0</v>
      </c>
      <c r="CK151" s="19"/>
      <c r="CL151" s="19"/>
      <c r="CM151" s="20">
        <f t="shared" si="322"/>
        <v>0</v>
      </c>
      <c r="CN151" s="20">
        <f t="shared" si="425"/>
        <v>0</v>
      </c>
      <c r="CO151" s="20">
        <f t="shared" si="425"/>
        <v>0</v>
      </c>
      <c r="CP151" s="20">
        <f t="shared" si="324"/>
        <v>0</v>
      </c>
      <c r="CQ151" s="19"/>
      <c r="CR151" s="19"/>
      <c r="CS151" s="20">
        <f t="shared" si="325"/>
        <v>0</v>
      </c>
      <c r="CT151" s="19"/>
      <c r="CU151" s="19"/>
      <c r="CV151" s="20">
        <f t="shared" si="326"/>
        <v>0</v>
      </c>
      <c r="CW151" s="19"/>
      <c r="CX151" s="19"/>
      <c r="CY151" s="20">
        <f t="shared" si="327"/>
        <v>0</v>
      </c>
      <c r="CZ151" s="20">
        <f t="shared" si="426"/>
        <v>0</v>
      </c>
      <c r="DA151" s="20">
        <f t="shared" si="426"/>
        <v>0</v>
      </c>
      <c r="DB151" s="20">
        <f t="shared" si="329"/>
        <v>0</v>
      </c>
      <c r="DC151" s="20">
        <f t="shared" si="427"/>
        <v>0</v>
      </c>
      <c r="DD151" s="20">
        <f t="shared" si="427"/>
        <v>0</v>
      </c>
      <c r="DE151" s="20">
        <f t="shared" si="331"/>
        <v>0</v>
      </c>
      <c r="DF151" s="19"/>
      <c r="DG151" s="19"/>
      <c r="DH151" s="20">
        <f t="shared" si="332"/>
        <v>0</v>
      </c>
      <c r="DI151" s="19"/>
      <c r="DJ151" s="19"/>
      <c r="DK151" s="20">
        <f t="shared" si="333"/>
        <v>0</v>
      </c>
      <c r="DL151" s="20">
        <f t="shared" si="428"/>
        <v>0</v>
      </c>
      <c r="DM151" s="20">
        <f t="shared" si="428"/>
        <v>0</v>
      </c>
      <c r="DN151" s="20">
        <f t="shared" si="335"/>
        <v>0</v>
      </c>
      <c r="DO151" s="19"/>
      <c r="DP151" s="19"/>
      <c r="DQ151" s="20">
        <f t="shared" si="336"/>
        <v>0</v>
      </c>
      <c r="DR151" s="19"/>
      <c r="DS151" s="19"/>
      <c r="DT151" s="20">
        <f t="shared" si="337"/>
        <v>0</v>
      </c>
      <c r="DU151" s="20">
        <f t="shared" si="429"/>
        <v>0</v>
      </c>
      <c r="DV151" s="20">
        <f t="shared" si="429"/>
        <v>0</v>
      </c>
      <c r="DW151" s="20">
        <f t="shared" si="339"/>
        <v>0</v>
      </c>
      <c r="DX151" s="20">
        <f t="shared" si="430"/>
        <v>0</v>
      </c>
      <c r="DY151" s="20">
        <f t="shared" si="430"/>
        <v>0</v>
      </c>
      <c r="DZ151" s="20">
        <f t="shared" si="341"/>
        <v>0</v>
      </c>
      <c r="EA151" s="19"/>
      <c r="EB151" s="19"/>
      <c r="EC151" s="20">
        <f t="shared" si="342"/>
        <v>0</v>
      </c>
      <c r="ED151" s="19"/>
      <c r="EE151" s="19"/>
      <c r="EF151" s="20">
        <f t="shared" si="343"/>
        <v>0</v>
      </c>
      <c r="EG151" s="19"/>
      <c r="EH151" s="19"/>
      <c r="EI151" s="20">
        <f t="shared" si="344"/>
        <v>0</v>
      </c>
      <c r="EJ151" s="19"/>
      <c r="EK151" s="19"/>
      <c r="EL151" s="20">
        <f t="shared" si="345"/>
        <v>0</v>
      </c>
      <c r="EM151" s="20">
        <f t="shared" si="431"/>
        <v>0</v>
      </c>
      <c r="EN151" s="20">
        <f t="shared" si="431"/>
        <v>0</v>
      </c>
      <c r="EO151" s="20">
        <f t="shared" si="347"/>
        <v>0</v>
      </c>
      <c r="EP151" s="19"/>
      <c r="EQ151" s="19"/>
      <c r="ER151" s="20">
        <f t="shared" si="348"/>
        <v>0</v>
      </c>
      <c r="ES151" s="19"/>
      <c r="ET151" s="19"/>
      <c r="EU151" s="20">
        <f t="shared" si="349"/>
        <v>0</v>
      </c>
      <c r="EV151" s="19"/>
      <c r="EW151" s="19"/>
      <c r="EX151" s="20">
        <f t="shared" si="350"/>
        <v>0</v>
      </c>
      <c r="EY151" s="19"/>
      <c r="EZ151" s="19"/>
      <c r="FA151" s="20">
        <f t="shared" si="351"/>
        <v>0</v>
      </c>
      <c r="FB151" s="20">
        <f t="shared" si="432"/>
        <v>0</v>
      </c>
      <c r="FC151" s="20">
        <f t="shared" si="432"/>
        <v>0</v>
      </c>
      <c r="FD151" s="20">
        <f t="shared" si="353"/>
        <v>0</v>
      </c>
      <c r="FE151" s="19"/>
      <c r="FF151" s="19"/>
      <c r="FG151" s="20">
        <f t="shared" si="354"/>
        <v>0</v>
      </c>
      <c r="FH151" s="19"/>
      <c r="FI151" s="19"/>
      <c r="FJ151" s="20">
        <f t="shared" si="355"/>
        <v>0</v>
      </c>
      <c r="FK151" s="19"/>
      <c r="FL151" s="19"/>
      <c r="FM151" s="20">
        <f t="shared" si="356"/>
        <v>0</v>
      </c>
      <c r="FN151" s="20">
        <f t="shared" si="433"/>
        <v>0</v>
      </c>
      <c r="FO151" s="20">
        <f t="shared" si="433"/>
        <v>0</v>
      </c>
      <c r="FP151" s="20">
        <f t="shared" si="358"/>
        <v>0</v>
      </c>
      <c r="FQ151" s="19"/>
      <c r="FR151" s="19"/>
      <c r="FS151" s="20">
        <f t="shared" si="359"/>
        <v>0</v>
      </c>
      <c r="FT151" s="19"/>
      <c r="FU151" s="19"/>
      <c r="FV151" s="20">
        <f t="shared" si="360"/>
        <v>0</v>
      </c>
      <c r="FW151" s="19"/>
      <c r="FX151" s="19"/>
      <c r="FY151" s="20">
        <f t="shared" si="361"/>
        <v>0</v>
      </c>
      <c r="FZ151" s="20">
        <f t="shared" si="434"/>
        <v>0</v>
      </c>
      <c r="GA151" s="20">
        <f t="shared" si="434"/>
        <v>0</v>
      </c>
      <c r="GB151" s="20">
        <f t="shared" si="363"/>
        <v>0</v>
      </c>
      <c r="GC151" s="19"/>
      <c r="GD151" s="19"/>
      <c r="GE151" s="20">
        <f t="shared" si="364"/>
        <v>0</v>
      </c>
      <c r="GF151" s="19"/>
      <c r="GG151" s="19"/>
      <c r="GH151" s="20">
        <f t="shared" si="365"/>
        <v>0</v>
      </c>
      <c r="GI151" s="19"/>
      <c r="GJ151" s="19"/>
      <c r="GK151" s="20">
        <f t="shared" si="366"/>
        <v>0</v>
      </c>
      <c r="GL151" s="19"/>
      <c r="GM151" s="19"/>
      <c r="GN151" s="20">
        <f t="shared" si="367"/>
        <v>0</v>
      </c>
      <c r="GO151" s="20">
        <f t="shared" si="435"/>
        <v>0</v>
      </c>
      <c r="GP151" s="20">
        <f t="shared" si="435"/>
        <v>0</v>
      </c>
      <c r="GQ151" s="20">
        <f t="shared" si="369"/>
        <v>0</v>
      </c>
      <c r="GR151" s="19"/>
      <c r="GS151" s="19"/>
      <c r="GT151" s="20">
        <f t="shared" si="370"/>
        <v>0</v>
      </c>
      <c r="GU151" s="19"/>
      <c r="GV151" s="19"/>
      <c r="GW151" s="20">
        <f t="shared" si="371"/>
        <v>0</v>
      </c>
      <c r="GX151" s="20">
        <f t="shared" si="436"/>
        <v>0</v>
      </c>
      <c r="GY151" s="20">
        <f t="shared" si="436"/>
        <v>0</v>
      </c>
      <c r="GZ151" s="20">
        <f t="shared" si="373"/>
        <v>0</v>
      </c>
      <c r="HA151" s="19"/>
      <c r="HB151" s="19"/>
      <c r="HC151" s="20">
        <f t="shared" si="374"/>
        <v>0</v>
      </c>
      <c r="HD151" s="19"/>
      <c r="HE151" s="19"/>
      <c r="HF151" s="20">
        <f t="shared" si="375"/>
        <v>0</v>
      </c>
      <c r="HG151" s="19"/>
      <c r="HH151" s="19"/>
      <c r="HI151" s="20">
        <f t="shared" si="376"/>
        <v>0</v>
      </c>
      <c r="HJ151" s="19"/>
      <c r="HK151" s="19"/>
      <c r="HL151" s="20">
        <f t="shared" si="377"/>
        <v>0</v>
      </c>
      <c r="HM151" s="20">
        <f t="shared" si="437"/>
        <v>0</v>
      </c>
      <c r="HN151" s="20">
        <f t="shared" si="437"/>
        <v>0</v>
      </c>
      <c r="HO151" s="20">
        <f t="shared" si="379"/>
        <v>0</v>
      </c>
      <c r="HP151" s="19"/>
      <c r="HQ151" s="19"/>
      <c r="HR151" s="20">
        <f t="shared" si="380"/>
        <v>0</v>
      </c>
      <c r="HS151" s="19"/>
      <c r="HT151" s="19"/>
      <c r="HU151" s="20">
        <f t="shared" si="381"/>
        <v>0</v>
      </c>
      <c r="HV151" s="19"/>
      <c r="HW151" s="19"/>
      <c r="HX151" s="20">
        <f t="shared" si="382"/>
        <v>0</v>
      </c>
      <c r="HY151" s="19"/>
      <c r="HZ151" s="19"/>
      <c r="IA151" s="20">
        <f t="shared" si="383"/>
        <v>0</v>
      </c>
      <c r="IB151" s="20">
        <f t="shared" si="438"/>
        <v>0</v>
      </c>
      <c r="IC151" s="20">
        <f t="shared" si="438"/>
        <v>0</v>
      </c>
      <c r="ID151" s="20">
        <f t="shared" si="385"/>
        <v>0</v>
      </c>
      <c r="IE151" s="20">
        <f t="shared" si="439"/>
        <v>0</v>
      </c>
      <c r="IF151" s="20">
        <f t="shared" si="439"/>
        <v>0</v>
      </c>
      <c r="IG151" s="20">
        <f t="shared" si="387"/>
        <v>0</v>
      </c>
      <c r="IH151" s="19"/>
      <c r="II151" s="19"/>
      <c r="IJ151" s="20">
        <f t="shared" si="388"/>
        <v>0</v>
      </c>
      <c r="IK151" s="19"/>
      <c r="IL151" s="19"/>
      <c r="IM151" s="20">
        <f t="shared" si="389"/>
        <v>0</v>
      </c>
      <c r="IN151" s="19"/>
      <c r="IO151" s="19"/>
      <c r="IP151" s="20">
        <f t="shared" si="390"/>
        <v>0</v>
      </c>
      <c r="IQ151" s="20">
        <f t="shared" si="440"/>
        <v>0</v>
      </c>
      <c r="IR151" s="20">
        <f t="shared" si="440"/>
        <v>0</v>
      </c>
      <c r="IS151" s="20">
        <f t="shared" si="392"/>
        <v>0</v>
      </c>
      <c r="IT151" s="20">
        <f t="shared" si="441"/>
        <v>0</v>
      </c>
      <c r="IU151" s="20">
        <f t="shared" si="441"/>
        <v>0</v>
      </c>
      <c r="IV151" s="20">
        <f t="shared" si="394"/>
        <v>0</v>
      </c>
      <c r="IW151" s="19"/>
      <c r="IX151" s="19"/>
      <c r="IY151" s="20">
        <f t="shared" si="395"/>
        <v>0</v>
      </c>
      <c r="IZ151" s="19"/>
      <c r="JA151" s="19"/>
      <c r="JB151" s="20">
        <f t="shared" si="396"/>
        <v>0</v>
      </c>
      <c r="JC151" s="19"/>
      <c r="JD151" s="19"/>
      <c r="JE151" s="20">
        <f t="shared" si="397"/>
        <v>0</v>
      </c>
      <c r="JF151" s="20">
        <f t="shared" si="442"/>
        <v>0</v>
      </c>
      <c r="JG151" s="20">
        <f t="shared" si="442"/>
        <v>0</v>
      </c>
      <c r="JH151" s="20">
        <f t="shared" si="399"/>
        <v>0</v>
      </c>
      <c r="JI151" s="19"/>
      <c r="JJ151" s="19"/>
      <c r="JK151" s="20">
        <f t="shared" si="400"/>
        <v>0</v>
      </c>
      <c r="JL151" s="19"/>
      <c r="JM151" s="19"/>
      <c r="JN151" s="20">
        <f t="shared" si="401"/>
        <v>0</v>
      </c>
      <c r="JO151" s="19"/>
      <c r="JP151" s="19"/>
      <c r="JQ151" s="20">
        <f t="shared" si="402"/>
        <v>0</v>
      </c>
      <c r="JR151" s="20">
        <f t="shared" si="443"/>
        <v>0</v>
      </c>
      <c r="JS151" s="20">
        <f t="shared" si="443"/>
        <v>0</v>
      </c>
      <c r="JT151" s="20">
        <f t="shared" si="404"/>
        <v>0</v>
      </c>
      <c r="JU151" s="19"/>
      <c r="JV151" s="19"/>
      <c r="JW151" s="20">
        <f t="shared" si="405"/>
        <v>0</v>
      </c>
      <c r="JX151" s="19"/>
      <c r="JY151" s="19"/>
      <c r="JZ151" s="20">
        <f t="shared" si="406"/>
        <v>0</v>
      </c>
      <c r="KA151" s="20">
        <f t="shared" si="444"/>
        <v>0</v>
      </c>
      <c r="KB151" s="20">
        <f t="shared" si="444"/>
        <v>0</v>
      </c>
      <c r="KC151" s="20">
        <f t="shared" si="408"/>
        <v>0</v>
      </c>
      <c r="KD151" s="20">
        <f>800</f>
        <v>800</v>
      </c>
      <c r="KE151" s="20">
        <f>400</f>
        <v>400</v>
      </c>
      <c r="KF151" s="20">
        <f t="shared" si="409"/>
        <v>400</v>
      </c>
      <c r="KG151" s="19"/>
      <c r="KH151" s="19"/>
      <c r="KI151" s="20">
        <f t="shared" si="410"/>
        <v>0</v>
      </c>
      <c r="KJ151" s="19"/>
      <c r="KK151" s="19"/>
      <c r="KL151" s="20">
        <f t="shared" si="411"/>
        <v>0</v>
      </c>
      <c r="KM151" s="19"/>
      <c r="KN151" s="19"/>
      <c r="KO151" s="20">
        <f t="shared" si="412"/>
        <v>0</v>
      </c>
      <c r="KP151" s="19"/>
      <c r="KQ151" s="19"/>
      <c r="KR151" s="20">
        <f t="shared" si="413"/>
        <v>0</v>
      </c>
      <c r="KS151" s="20">
        <f t="shared" si="445"/>
        <v>0</v>
      </c>
      <c r="KT151" s="20">
        <f t="shared" si="445"/>
        <v>0</v>
      </c>
      <c r="KU151" s="20">
        <f t="shared" si="415"/>
        <v>0</v>
      </c>
      <c r="KV151" s="20">
        <f t="shared" si="446"/>
        <v>800</v>
      </c>
      <c r="KW151" s="20">
        <f t="shared" si="446"/>
        <v>400</v>
      </c>
      <c r="KX151" s="20">
        <f t="shared" si="417"/>
        <v>400</v>
      </c>
      <c r="KY151" s="19"/>
      <c r="KZ151" s="19"/>
      <c r="LA151" s="20">
        <f t="shared" si="418"/>
        <v>0</v>
      </c>
      <c r="LB151" s="19"/>
      <c r="LC151" s="19"/>
      <c r="LD151" s="20">
        <f t="shared" si="419"/>
        <v>0</v>
      </c>
      <c r="LE151" s="20">
        <f t="shared" si="447"/>
        <v>800</v>
      </c>
      <c r="LF151" s="20">
        <f t="shared" si="447"/>
        <v>400</v>
      </c>
      <c r="LG151" s="20">
        <f t="shared" si="421"/>
        <v>400</v>
      </c>
    </row>
    <row r="152" spans="1:319" x14ac:dyDescent="0.3">
      <c r="A152" s="27" t="s">
        <v>259</v>
      </c>
      <c r="B152" s="19"/>
      <c r="C152" s="19"/>
      <c r="D152" s="20">
        <f t="shared" si="290"/>
        <v>0</v>
      </c>
      <c r="E152" s="19"/>
      <c r="F152" s="19"/>
      <c r="G152" s="20">
        <f t="shared" si="291"/>
        <v>0</v>
      </c>
      <c r="H152" s="19"/>
      <c r="I152" s="19"/>
      <c r="J152" s="20">
        <f t="shared" si="292"/>
        <v>0</v>
      </c>
      <c r="K152" s="19"/>
      <c r="L152" s="19"/>
      <c r="M152" s="20">
        <f t="shared" si="293"/>
        <v>0</v>
      </c>
      <c r="N152" s="19"/>
      <c r="O152" s="19"/>
      <c r="P152" s="20">
        <f t="shared" si="294"/>
        <v>0</v>
      </c>
      <c r="Q152" s="19"/>
      <c r="R152" s="19"/>
      <c r="S152" s="20">
        <f t="shared" si="295"/>
        <v>0</v>
      </c>
      <c r="T152" s="19"/>
      <c r="U152" s="19"/>
      <c r="V152" s="20">
        <f t="shared" si="296"/>
        <v>0</v>
      </c>
      <c r="W152" s="19"/>
      <c r="X152" s="19"/>
      <c r="Y152" s="20">
        <f t="shared" si="297"/>
        <v>0</v>
      </c>
      <c r="Z152" s="19"/>
      <c r="AA152" s="19"/>
      <c r="AB152" s="20">
        <f t="shared" si="298"/>
        <v>0</v>
      </c>
      <c r="AC152" s="19"/>
      <c r="AD152" s="19"/>
      <c r="AE152" s="20">
        <f t="shared" si="299"/>
        <v>0</v>
      </c>
      <c r="AF152" s="19"/>
      <c r="AG152" s="19"/>
      <c r="AH152" s="20">
        <f t="shared" si="300"/>
        <v>0</v>
      </c>
      <c r="AI152" s="19"/>
      <c r="AJ152" s="19"/>
      <c r="AK152" s="20">
        <f t="shared" si="301"/>
        <v>0</v>
      </c>
      <c r="AL152" s="20">
        <f t="shared" si="422"/>
        <v>0</v>
      </c>
      <c r="AM152" s="20">
        <f t="shared" si="422"/>
        <v>0</v>
      </c>
      <c r="AN152" s="20">
        <f t="shared" si="303"/>
        <v>0</v>
      </c>
      <c r="AO152" s="19"/>
      <c r="AP152" s="19"/>
      <c r="AQ152" s="20">
        <f t="shared" si="304"/>
        <v>0</v>
      </c>
      <c r="AR152" s="19"/>
      <c r="AS152" s="19"/>
      <c r="AT152" s="20">
        <f t="shared" si="305"/>
        <v>0</v>
      </c>
      <c r="AU152" s="19"/>
      <c r="AV152" s="19"/>
      <c r="AW152" s="20">
        <f t="shared" si="306"/>
        <v>0</v>
      </c>
      <c r="AX152" s="19"/>
      <c r="AY152" s="19"/>
      <c r="AZ152" s="20">
        <f t="shared" si="307"/>
        <v>0</v>
      </c>
      <c r="BA152" s="19"/>
      <c r="BB152" s="19"/>
      <c r="BC152" s="20">
        <f t="shared" si="308"/>
        <v>0</v>
      </c>
      <c r="BD152" s="19"/>
      <c r="BE152" s="19"/>
      <c r="BF152" s="20">
        <f t="shared" si="309"/>
        <v>0</v>
      </c>
      <c r="BG152" s="20">
        <f t="shared" si="423"/>
        <v>0</v>
      </c>
      <c r="BH152" s="20">
        <f t="shared" si="423"/>
        <v>0</v>
      </c>
      <c r="BI152" s="20">
        <f t="shared" si="311"/>
        <v>0</v>
      </c>
      <c r="BJ152" s="19"/>
      <c r="BK152" s="19"/>
      <c r="BL152" s="20">
        <f t="shared" si="312"/>
        <v>0</v>
      </c>
      <c r="BM152" s="19"/>
      <c r="BN152" s="19"/>
      <c r="BO152" s="20">
        <f t="shared" si="313"/>
        <v>0</v>
      </c>
      <c r="BP152" s="19"/>
      <c r="BQ152" s="19"/>
      <c r="BR152" s="20">
        <f t="shared" si="314"/>
        <v>0</v>
      </c>
      <c r="BS152" s="19"/>
      <c r="BT152" s="19"/>
      <c r="BU152" s="20">
        <f t="shared" si="315"/>
        <v>0</v>
      </c>
      <c r="BV152" s="19"/>
      <c r="BW152" s="19"/>
      <c r="BX152" s="20">
        <f t="shared" si="316"/>
        <v>0</v>
      </c>
      <c r="BY152" s="19"/>
      <c r="BZ152" s="19"/>
      <c r="CA152" s="20">
        <f t="shared" si="317"/>
        <v>0</v>
      </c>
      <c r="CB152" s="20">
        <f t="shared" si="424"/>
        <v>0</v>
      </c>
      <c r="CC152" s="20">
        <f t="shared" si="424"/>
        <v>0</v>
      </c>
      <c r="CD152" s="20">
        <f t="shared" si="319"/>
        <v>0</v>
      </c>
      <c r="CE152" s="19"/>
      <c r="CF152" s="19"/>
      <c r="CG152" s="20">
        <f t="shared" si="320"/>
        <v>0</v>
      </c>
      <c r="CH152" s="19"/>
      <c r="CI152" s="19"/>
      <c r="CJ152" s="20">
        <f t="shared" si="321"/>
        <v>0</v>
      </c>
      <c r="CK152" s="19"/>
      <c r="CL152" s="19"/>
      <c r="CM152" s="20">
        <f t="shared" si="322"/>
        <v>0</v>
      </c>
      <c r="CN152" s="20">
        <f t="shared" si="425"/>
        <v>0</v>
      </c>
      <c r="CO152" s="20">
        <f t="shared" si="425"/>
        <v>0</v>
      </c>
      <c r="CP152" s="20">
        <f t="shared" si="324"/>
        <v>0</v>
      </c>
      <c r="CQ152" s="19"/>
      <c r="CR152" s="19"/>
      <c r="CS152" s="20">
        <f t="shared" si="325"/>
        <v>0</v>
      </c>
      <c r="CT152" s="19"/>
      <c r="CU152" s="19"/>
      <c r="CV152" s="20">
        <f t="shared" si="326"/>
        <v>0</v>
      </c>
      <c r="CW152" s="19"/>
      <c r="CX152" s="19"/>
      <c r="CY152" s="20">
        <f t="shared" si="327"/>
        <v>0</v>
      </c>
      <c r="CZ152" s="20">
        <f t="shared" si="426"/>
        <v>0</v>
      </c>
      <c r="DA152" s="20">
        <f t="shared" si="426"/>
        <v>0</v>
      </c>
      <c r="DB152" s="20">
        <f t="shared" si="329"/>
        <v>0</v>
      </c>
      <c r="DC152" s="20">
        <f t="shared" si="427"/>
        <v>0</v>
      </c>
      <c r="DD152" s="20">
        <f t="shared" si="427"/>
        <v>0</v>
      </c>
      <c r="DE152" s="20">
        <f t="shared" si="331"/>
        <v>0</v>
      </c>
      <c r="DF152" s="19"/>
      <c r="DG152" s="19"/>
      <c r="DH152" s="20">
        <f t="shared" si="332"/>
        <v>0</v>
      </c>
      <c r="DI152" s="19"/>
      <c r="DJ152" s="19"/>
      <c r="DK152" s="20">
        <f t="shared" si="333"/>
        <v>0</v>
      </c>
      <c r="DL152" s="20">
        <f t="shared" si="428"/>
        <v>0</v>
      </c>
      <c r="DM152" s="20">
        <f t="shared" si="428"/>
        <v>0</v>
      </c>
      <c r="DN152" s="20">
        <f t="shared" si="335"/>
        <v>0</v>
      </c>
      <c r="DO152" s="19"/>
      <c r="DP152" s="19"/>
      <c r="DQ152" s="20">
        <f t="shared" si="336"/>
        <v>0</v>
      </c>
      <c r="DR152" s="19"/>
      <c r="DS152" s="19"/>
      <c r="DT152" s="20">
        <f t="shared" si="337"/>
        <v>0</v>
      </c>
      <c r="DU152" s="20">
        <f t="shared" si="429"/>
        <v>0</v>
      </c>
      <c r="DV152" s="20">
        <f t="shared" si="429"/>
        <v>0</v>
      </c>
      <c r="DW152" s="20">
        <f t="shared" si="339"/>
        <v>0</v>
      </c>
      <c r="DX152" s="20">
        <f t="shared" si="430"/>
        <v>0</v>
      </c>
      <c r="DY152" s="20">
        <f t="shared" si="430"/>
        <v>0</v>
      </c>
      <c r="DZ152" s="20">
        <f t="shared" si="341"/>
        <v>0</v>
      </c>
      <c r="EA152" s="19"/>
      <c r="EB152" s="19"/>
      <c r="EC152" s="20">
        <f t="shared" si="342"/>
        <v>0</v>
      </c>
      <c r="ED152" s="19"/>
      <c r="EE152" s="19"/>
      <c r="EF152" s="20">
        <f t="shared" si="343"/>
        <v>0</v>
      </c>
      <c r="EG152" s="19"/>
      <c r="EH152" s="19"/>
      <c r="EI152" s="20">
        <f t="shared" si="344"/>
        <v>0</v>
      </c>
      <c r="EJ152" s="19"/>
      <c r="EK152" s="19"/>
      <c r="EL152" s="20">
        <f t="shared" si="345"/>
        <v>0</v>
      </c>
      <c r="EM152" s="20">
        <f t="shared" si="431"/>
        <v>0</v>
      </c>
      <c r="EN152" s="20">
        <f t="shared" si="431"/>
        <v>0</v>
      </c>
      <c r="EO152" s="20">
        <f t="shared" si="347"/>
        <v>0</v>
      </c>
      <c r="EP152" s="19"/>
      <c r="EQ152" s="19"/>
      <c r="ER152" s="20">
        <f t="shared" si="348"/>
        <v>0</v>
      </c>
      <c r="ES152" s="19"/>
      <c r="ET152" s="19"/>
      <c r="EU152" s="20">
        <f t="shared" si="349"/>
        <v>0</v>
      </c>
      <c r="EV152" s="19"/>
      <c r="EW152" s="19"/>
      <c r="EX152" s="20">
        <f t="shared" si="350"/>
        <v>0</v>
      </c>
      <c r="EY152" s="19"/>
      <c r="EZ152" s="19"/>
      <c r="FA152" s="20">
        <f t="shared" si="351"/>
        <v>0</v>
      </c>
      <c r="FB152" s="20">
        <f t="shared" si="432"/>
        <v>0</v>
      </c>
      <c r="FC152" s="20">
        <f t="shared" si="432"/>
        <v>0</v>
      </c>
      <c r="FD152" s="20">
        <f t="shared" si="353"/>
        <v>0</v>
      </c>
      <c r="FE152" s="19"/>
      <c r="FF152" s="19"/>
      <c r="FG152" s="20">
        <f t="shared" si="354"/>
        <v>0</v>
      </c>
      <c r="FH152" s="19"/>
      <c r="FI152" s="19"/>
      <c r="FJ152" s="20">
        <f t="shared" si="355"/>
        <v>0</v>
      </c>
      <c r="FK152" s="19"/>
      <c r="FL152" s="19"/>
      <c r="FM152" s="20">
        <f t="shared" si="356"/>
        <v>0</v>
      </c>
      <c r="FN152" s="20">
        <f t="shared" si="433"/>
        <v>0</v>
      </c>
      <c r="FO152" s="20">
        <f t="shared" si="433"/>
        <v>0</v>
      </c>
      <c r="FP152" s="20">
        <f t="shared" si="358"/>
        <v>0</v>
      </c>
      <c r="FQ152" s="19"/>
      <c r="FR152" s="19"/>
      <c r="FS152" s="20">
        <f t="shared" si="359"/>
        <v>0</v>
      </c>
      <c r="FT152" s="19"/>
      <c r="FU152" s="19"/>
      <c r="FV152" s="20">
        <f t="shared" si="360"/>
        <v>0</v>
      </c>
      <c r="FW152" s="19"/>
      <c r="FX152" s="19"/>
      <c r="FY152" s="20">
        <f t="shared" si="361"/>
        <v>0</v>
      </c>
      <c r="FZ152" s="20">
        <f t="shared" si="434"/>
        <v>0</v>
      </c>
      <c r="GA152" s="20">
        <f t="shared" si="434"/>
        <v>0</v>
      </c>
      <c r="GB152" s="20">
        <f t="shared" si="363"/>
        <v>0</v>
      </c>
      <c r="GC152" s="19"/>
      <c r="GD152" s="19"/>
      <c r="GE152" s="20">
        <f t="shared" si="364"/>
        <v>0</v>
      </c>
      <c r="GF152" s="19"/>
      <c r="GG152" s="19"/>
      <c r="GH152" s="20">
        <f t="shared" si="365"/>
        <v>0</v>
      </c>
      <c r="GI152" s="19"/>
      <c r="GJ152" s="19"/>
      <c r="GK152" s="20">
        <f t="shared" si="366"/>
        <v>0</v>
      </c>
      <c r="GL152" s="19"/>
      <c r="GM152" s="19"/>
      <c r="GN152" s="20">
        <f t="shared" si="367"/>
        <v>0</v>
      </c>
      <c r="GO152" s="20">
        <f t="shared" si="435"/>
        <v>0</v>
      </c>
      <c r="GP152" s="20">
        <f t="shared" si="435"/>
        <v>0</v>
      </c>
      <c r="GQ152" s="20">
        <f t="shared" si="369"/>
        <v>0</v>
      </c>
      <c r="GR152" s="19"/>
      <c r="GS152" s="19"/>
      <c r="GT152" s="20">
        <f t="shared" si="370"/>
        <v>0</v>
      </c>
      <c r="GU152" s="20">
        <f>243</f>
        <v>243</v>
      </c>
      <c r="GV152" s="19"/>
      <c r="GW152" s="20">
        <f t="shared" si="371"/>
        <v>243</v>
      </c>
      <c r="GX152" s="20">
        <f t="shared" si="436"/>
        <v>243</v>
      </c>
      <c r="GY152" s="20">
        <f t="shared" si="436"/>
        <v>0</v>
      </c>
      <c r="GZ152" s="20">
        <f t="shared" si="373"/>
        <v>243</v>
      </c>
      <c r="HA152" s="19"/>
      <c r="HB152" s="19"/>
      <c r="HC152" s="20">
        <f t="shared" si="374"/>
        <v>0</v>
      </c>
      <c r="HD152" s="19"/>
      <c r="HE152" s="19"/>
      <c r="HF152" s="20">
        <f t="shared" si="375"/>
        <v>0</v>
      </c>
      <c r="HG152" s="19"/>
      <c r="HH152" s="19"/>
      <c r="HI152" s="20">
        <f t="shared" si="376"/>
        <v>0</v>
      </c>
      <c r="HJ152" s="19"/>
      <c r="HK152" s="19"/>
      <c r="HL152" s="20">
        <f t="shared" si="377"/>
        <v>0</v>
      </c>
      <c r="HM152" s="20">
        <f t="shared" si="437"/>
        <v>0</v>
      </c>
      <c r="HN152" s="20">
        <f t="shared" si="437"/>
        <v>0</v>
      </c>
      <c r="HO152" s="20">
        <f t="shared" si="379"/>
        <v>0</v>
      </c>
      <c r="HP152" s="19"/>
      <c r="HQ152" s="19"/>
      <c r="HR152" s="20">
        <f t="shared" si="380"/>
        <v>0</v>
      </c>
      <c r="HS152" s="19"/>
      <c r="HT152" s="19"/>
      <c r="HU152" s="20">
        <f t="shared" si="381"/>
        <v>0</v>
      </c>
      <c r="HV152" s="19"/>
      <c r="HW152" s="19"/>
      <c r="HX152" s="20">
        <f t="shared" si="382"/>
        <v>0</v>
      </c>
      <c r="HY152" s="19"/>
      <c r="HZ152" s="19"/>
      <c r="IA152" s="20">
        <f t="shared" si="383"/>
        <v>0</v>
      </c>
      <c r="IB152" s="20">
        <f t="shared" si="438"/>
        <v>0</v>
      </c>
      <c r="IC152" s="20">
        <f t="shared" si="438"/>
        <v>0</v>
      </c>
      <c r="ID152" s="20">
        <f t="shared" si="385"/>
        <v>0</v>
      </c>
      <c r="IE152" s="20">
        <f t="shared" si="439"/>
        <v>0</v>
      </c>
      <c r="IF152" s="20">
        <f t="shared" si="439"/>
        <v>0</v>
      </c>
      <c r="IG152" s="20">
        <f t="shared" si="387"/>
        <v>0</v>
      </c>
      <c r="IH152" s="19"/>
      <c r="II152" s="19"/>
      <c r="IJ152" s="20">
        <f t="shared" si="388"/>
        <v>0</v>
      </c>
      <c r="IK152" s="19"/>
      <c r="IL152" s="19"/>
      <c r="IM152" s="20">
        <f t="shared" si="389"/>
        <v>0</v>
      </c>
      <c r="IN152" s="19"/>
      <c r="IO152" s="19"/>
      <c r="IP152" s="20">
        <f t="shared" si="390"/>
        <v>0</v>
      </c>
      <c r="IQ152" s="20">
        <f t="shared" si="440"/>
        <v>0</v>
      </c>
      <c r="IR152" s="20">
        <f t="shared" si="440"/>
        <v>0</v>
      </c>
      <c r="IS152" s="20">
        <f t="shared" si="392"/>
        <v>0</v>
      </c>
      <c r="IT152" s="20">
        <f t="shared" si="441"/>
        <v>0</v>
      </c>
      <c r="IU152" s="20">
        <f t="shared" si="441"/>
        <v>0</v>
      </c>
      <c r="IV152" s="20">
        <f t="shared" si="394"/>
        <v>0</v>
      </c>
      <c r="IW152" s="19"/>
      <c r="IX152" s="19"/>
      <c r="IY152" s="20">
        <f t="shared" si="395"/>
        <v>0</v>
      </c>
      <c r="IZ152" s="19"/>
      <c r="JA152" s="19"/>
      <c r="JB152" s="20">
        <f t="shared" si="396"/>
        <v>0</v>
      </c>
      <c r="JC152" s="19"/>
      <c r="JD152" s="19"/>
      <c r="JE152" s="20">
        <f t="shared" si="397"/>
        <v>0</v>
      </c>
      <c r="JF152" s="20">
        <f t="shared" si="442"/>
        <v>0</v>
      </c>
      <c r="JG152" s="20">
        <f t="shared" si="442"/>
        <v>0</v>
      </c>
      <c r="JH152" s="20">
        <f t="shared" si="399"/>
        <v>0</v>
      </c>
      <c r="JI152" s="19"/>
      <c r="JJ152" s="19"/>
      <c r="JK152" s="20">
        <f t="shared" si="400"/>
        <v>0</v>
      </c>
      <c r="JL152" s="19"/>
      <c r="JM152" s="19"/>
      <c r="JN152" s="20">
        <f t="shared" si="401"/>
        <v>0</v>
      </c>
      <c r="JO152" s="19"/>
      <c r="JP152" s="19"/>
      <c r="JQ152" s="20">
        <f t="shared" si="402"/>
        <v>0</v>
      </c>
      <c r="JR152" s="20">
        <f t="shared" si="443"/>
        <v>0</v>
      </c>
      <c r="JS152" s="20">
        <f t="shared" si="443"/>
        <v>0</v>
      </c>
      <c r="JT152" s="20">
        <f t="shared" si="404"/>
        <v>0</v>
      </c>
      <c r="JU152" s="19"/>
      <c r="JV152" s="19"/>
      <c r="JW152" s="20">
        <f t="shared" si="405"/>
        <v>0</v>
      </c>
      <c r="JX152" s="19"/>
      <c r="JY152" s="19"/>
      <c r="JZ152" s="20">
        <f t="shared" si="406"/>
        <v>0</v>
      </c>
      <c r="KA152" s="20">
        <f t="shared" si="444"/>
        <v>0</v>
      </c>
      <c r="KB152" s="20">
        <f t="shared" si="444"/>
        <v>0</v>
      </c>
      <c r="KC152" s="20">
        <f t="shared" si="408"/>
        <v>0</v>
      </c>
      <c r="KD152" s="19"/>
      <c r="KE152" s="19"/>
      <c r="KF152" s="20">
        <f t="shared" si="409"/>
        <v>0</v>
      </c>
      <c r="KG152" s="20">
        <f>125</f>
        <v>125</v>
      </c>
      <c r="KH152" s="20">
        <f>5666.67</f>
        <v>5666.67</v>
      </c>
      <c r="KI152" s="20">
        <f t="shared" si="410"/>
        <v>-5541.67</v>
      </c>
      <c r="KJ152" s="19"/>
      <c r="KK152" s="19"/>
      <c r="KL152" s="20">
        <f t="shared" si="411"/>
        <v>0</v>
      </c>
      <c r="KM152" s="19"/>
      <c r="KN152" s="19"/>
      <c r="KO152" s="20">
        <f t="shared" si="412"/>
        <v>0</v>
      </c>
      <c r="KP152" s="19"/>
      <c r="KQ152" s="19"/>
      <c r="KR152" s="20">
        <f t="shared" si="413"/>
        <v>0</v>
      </c>
      <c r="KS152" s="20">
        <f t="shared" si="445"/>
        <v>0</v>
      </c>
      <c r="KT152" s="20">
        <f t="shared" si="445"/>
        <v>0</v>
      </c>
      <c r="KU152" s="20">
        <f t="shared" si="415"/>
        <v>0</v>
      </c>
      <c r="KV152" s="20">
        <f t="shared" si="446"/>
        <v>125</v>
      </c>
      <c r="KW152" s="20">
        <f t="shared" si="446"/>
        <v>5666.67</v>
      </c>
      <c r="KX152" s="20">
        <f t="shared" si="417"/>
        <v>-5541.67</v>
      </c>
      <c r="KY152" s="19"/>
      <c r="KZ152" s="19"/>
      <c r="LA152" s="20">
        <f t="shared" si="418"/>
        <v>0</v>
      </c>
      <c r="LB152" s="19"/>
      <c r="LC152" s="19"/>
      <c r="LD152" s="20">
        <f t="shared" si="419"/>
        <v>0</v>
      </c>
      <c r="LE152" s="20">
        <f t="shared" si="447"/>
        <v>368</v>
      </c>
      <c r="LF152" s="20">
        <f t="shared" si="447"/>
        <v>5666.67</v>
      </c>
      <c r="LG152" s="20">
        <f t="shared" si="421"/>
        <v>-5298.67</v>
      </c>
    </row>
    <row r="153" spans="1:319" x14ac:dyDescent="0.3">
      <c r="A153" s="27" t="s">
        <v>260</v>
      </c>
      <c r="B153" s="22">
        <f>(((B149)+(B150))+(B151))+(B152)</f>
        <v>0</v>
      </c>
      <c r="C153" s="22">
        <f>(((C149)+(C150))+(C151))+(C152)</f>
        <v>0</v>
      </c>
      <c r="D153" s="22">
        <f t="shared" si="290"/>
        <v>0</v>
      </c>
      <c r="E153" s="22">
        <f>(((E149)+(E150))+(E151))+(E152)</f>
        <v>0</v>
      </c>
      <c r="F153" s="22">
        <f>(((F149)+(F150))+(F151))+(F152)</f>
        <v>0</v>
      </c>
      <c r="G153" s="22">
        <f t="shared" si="291"/>
        <v>0</v>
      </c>
      <c r="H153" s="22">
        <f>(((H149)+(H150))+(H151))+(H152)</f>
        <v>0</v>
      </c>
      <c r="I153" s="22">
        <f>(((I149)+(I150))+(I151))+(I152)</f>
        <v>0</v>
      </c>
      <c r="J153" s="22">
        <f t="shared" si="292"/>
        <v>0</v>
      </c>
      <c r="K153" s="22">
        <f>(((K149)+(K150))+(K151))+(K152)</f>
        <v>0</v>
      </c>
      <c r="L153" s="22">
        <f>(((L149)+(L150))+(L151))+(L152)</f>
        <v>0</v>
      </c>
      <c r="M153" s="22">
        <f t="shared" si="293"/>
        <v>0</v>
      </c>
      <c r="N153" s="22">
        <f>(((N149)+(N150))+(N151))+(N152)</f>
        <v>0</v>
      </c>
      <c r="O153" s="22">
        <f>(((O149)+(O150))+(O151))+(O152)</f>
        <v>0</v>
      </c>
      <c r="P153" s="22">
        <f t="shared" si="294"/>
        <v>0</v>
      </c>
      <c r="Q153" s="22">
        <f>(((Q149)+(Q150))+(Q151))+(Q152)</f>
        <v>0</v>
      </c>
      <c r="R153" s="22">
        <f>(((R149)+(R150))+(R151))+(R152)</f>
        <v>0</v>
      </c>
      <c r="S153" s="22">
        <f t="shared" si="295"/>
        <v>0</v>
      </c>
      <c r="T153" s="22">
        <f>(((T149)+(T150))+(T151))+(T152)</f>
        <v>0</v>
      </c>
      <c r="U153" s="22">
        <f>(((U149)+(U150))+(U151))+(U152)</f>
        <v>0</v>
      </c>
      <c r="V153" s="22">
        <f t="shared" si="296"/>
        <v>0</v>
      </c>
      <c r="W153" s="22">
        <f>(((W149)+(W150))+(W151))+(W152)</f>
        <v>0</v>
      </c>
      <c r="X153" s="22">
        <f>(((X149)+(X150))+(X151))+(X152)</f>
        <v>0</v>
      </c>
      <c r="Y153" s="22">
        <f t="shared" si="297"/>
        <v>0</v>
      </c>
      <c r="Z153" s="22">
        <f>(((Z149)+(Z150))+(Z151))+(Z152)</f>
        <v>0</v>
      </c>
      <c r="AA153" s="22">
        <f>(((AA149)+(AA150))+(AA151))+(AA152)</f>
        <v>0</v>
      </c>
      <c r="AB153" s="22">
        <f t="shared" si="298"/>
        <v>0</v>
      </c>
      <c r="AC153" s="22">
        <f>(((AC149)+(AC150))+(AC151))+(AC152)</f>
        <v>0</v>
      </c>
      <c r="AD153" s="22">
        <f>(((AD149)+(AD150))+(AD151))+(AD152)</f>
        <v>0</v>
      </c>
      <c r="AE153" s="22">
        <f t="shared" si="299"/>
        <v>0</v>
      </c>
      <c r="AF153" s="22">
        <f>(((AF149)+(AF150))+(AF151))+(AF152)</f>
        <v>0</v>
      </c>
      <c r="AG153" s="22">
        <f>(((AG149)+(AG150))+(AG151))+(AG152)</f>
        <v>0</v>
      </c>
      <c r="AH153" s="22">
        <f t="shared" si="300"/>
        <v>0</v>
      </c>
      <c r="AI153" s="22">
        <f>(((AI149)+(AI150))+(AI151))+(AI152)</f>
        <v>0</v>
      </c>
      <c r="AJ153" s="22">
        <f>(((AJ149)+(AJ150))+(AJ151))+(AJ152)</f>
        <v>0</v>
      </c>
      <c r="AK153" s="22">
        <f t="shared" si="301"/>
        <v>0</v>
      </c>
      <c r="AL153" s="22">
        <f t="shared" si="422"/>
        <v>0</v>
      </c>
      <c r="AM153" s="22">
        <f t="shared" si="422"/>
        <v>0</v>
      </c>
      <c r="AN153" s="22">
        <f t="shared" si="303"/>
        <v>0</v>
      </c>
      <c r="AO153" s="22">
        <f>(((AO149)+(AO150))+(AO151))+(AO152)</f>
        <v>0</v>
      </c>
      <c r="AP153" s="22">
        <f>(((AP149)+(AP150))+(AP151))+(AP152)</f>
        <v>0</v>
      </c>
      <c r="AQ153" s="22">
        <f t="shared" si="304"/>
        <v>0</v>
      </c>
      <c r="AR153" s="22">
        <f>(((AR149)+(AR150))+(AR151))+(AR152)</f>
        <v>0</v>
      </c>
      <c r="AS153" s="22">
        <f>(((AS149)+(AS150))+(AS151))+(AS152)</f>
        <v>0</v>
      </c>
      <c r="AT153" s="22">
        <f t="shared" si="305"/>
        <v>0</v>
      </c>
      <c r="AU153" s="22">
        <f>(((AU149)+(AU150))+(AU151))+(AU152)</f>
        <v>0</v>
      </c>
      <c r="AV153" s="22">
        <f>(((AV149)+(AV150))+(AV151))+(AV152)</f>
        <v>0</v>
      </c>
      <c r="AW153" s="22">
        <f t="shared" si="306"/>
        <v>0</v>
      </c>
      <c r="AX153" s="22">
        <f>(((AX149)+(AX150))+(AX151))+(AX152)</f>
        <v>0</v>
      </c>
      <c r="AY153" s="22">
        <f>(((AY149)+(AY150))+(AY151))+(AY152)</f>
        <v>0</v>
      </c>
      <c r="AZ153" s="22">
        <f t="shared" si="307"/>
        <v>0</v>
      </c>
      <c r="BA153" s="22">
        <f>(((BA149)+(BA150))+(BA151))+(BA152)</f>
        <v>0</v>
      </c>
      <c r="BB153" s="22">
        <f>(((BB149)+(BB150))+(BB151))+(BB152)</f>
        <v>0</v>
      </c>
      <c r="BC153" s="22">
        <f t="shared" si="308"/>
        <v>0</v>
      </c>
      <c r="BD153" s="22">
        <f>(((BD149)+(BD150))+(BD151))+(BD152)</f>
        <v>0</v>
      </c>
      <c r="BE153" s="22">
        <f>(((BE149)+(BE150))+(BE151))+(BE152)</f>
        <v>0</v>
      </c>
      <c r="BF153" s="22">
        <f t="shared" si="309"/>
        <v>0</v>
      </c>
      <c r="BG153" s="22">
        <f t="shared" si="423"/>
        <v>0</v>
      </c>
      <c r="BH153" s="22">
        <f t="shared" si="423"/>
        <v>0</v>
      </c>
      <c r="BI153" s="22">
        <f t="shared" si="311"/>
        <v>0</v>
      </c>
      <c r="BJ153" s="22">
        <f>(((BJ149)+(BJ150))+(BJ151))+(BJ152)</f>
        <v>0</v>
      </c>
      <c r="BK153" s="22">
        <f>(((BK149)+(BK150))+(BK151))+(BK152)</f>
        <v>0</v>
      </c>
      <c r="BL153" s="22">
        <f t="shared" si="312"/>
        <v>0</v>
      </c>
      <c r="BM153" s="22">
        <f>(((BM149)+(BM150))+(BM151))+(BM152)</f>
        <v>0</v>
      </c>
      <c r="BN153" s="22">
        <f>(((BN149)+(BN150))+(BN151))+(BN152)</f>
        <v>0</v>
      </c>
      <c r="BO153" s="22">
        <f t="shared" si="313"/>
        <v>0</v>
      </c>
      <c r="BP153" s="22">
        <f>(((BP149)+(BP150))+(BP151))+(BP152)</f>
        <v>0</v>
      </c>
      <c r="BQ153" s="22">
        <f>(((BQ149)+(BQ150))+(BQ151))+(BQ152)</f>
        <v>0</v>
      </c>
      <c r="BR153" s="22">
        <f t="shared" si="314"/>
        <v>0</v>
      </c>
      <c r="BS153" s="22">
        <f>(((BS149)+(BS150))+(BS151))+(BS152)</f>
        <v>0</v>
      </c>
      <c r="BT153" s="22">
        <f>(((BT149)+(BT150))+(BT151))+(BT152)</f>
        <v>0</v>
      </c>
      <c r="BU153" s="22">
        <f t="shared" si="315"/>
        <v>0</v>
      </c>
      <c r="BV153" s="22">
        <f>(((BV149)+(BV150))+(BV151))+(BV152)</f>
        <v>0</v>
      </c>
      <c r="BW153" s="22">
        <f>(((BW149)+(BW150))+(BW151))+(BW152)</f>
        <v>0</v>
      </c>
      <c r="BX153" s="22">
        <f t="shared" si="316"/>
        <v>0</v>
      </c>
      <c r="BY153" s="22">
        <f>(((BY149)+(BY150))+(BY151))+(BY152)</f>
        <v>0</v>
      </c>
      <c r="BZ153" s="22">
        <f>(((BZ149)+(BZ150))+(BZ151))+(BZ152)</f>
        <v>0</v>
      </c>
      <c r="CA153" s="22">
        <f t="shared" si="317"/>
        <v>0</v>
      </c>
      <c r="CB153" s="22">
        <f t="shared" si="424"/>
        <v>0</v>
      </c>
      <c r="CC153" s="22">
        <f t="shared" si="424"/>
        <v>0</v>
      </c>
      <c r="CD153" s="22">
        <f t="shared" si="319"/>
        <v>0</v>
      </c>
      <c r="CE153" s="22">
        <f>(((CE149)+(CE150))+(CE151))+(CE152)</f>
        <v>0</v>
      </c>
      <c r="CF153" s="22">
        <f>(((CF149)+(CF150))+(CF151))+(CF152)</f>
        <v>0</v>
      </c>
      <c r="CG153" s="22">
        <f t="shared" si="320"/>
        <v>0</v>
      </c>
      <c r="CH153" s="22">
        <f>(((CH149)+(CH150))+(CH151))+(CH152)</f>
        <v>0</v>
      </c>
      <c r="CI153" s="22">
        <f>(((CI149)+(CI150))+(CI151))+(CI152)</f>
        <v>0</v>
      </c>
      <c r="CJ153" s="22">
        <f t="shared" si="321"/>
        <v>0</v>
      </c>
      <c r="CK153" s="22">
        <f>(((CK149)+(CK150))+(CK151))+(CK152)</f>
        <v>0</v>
      </c>
      <c r="CL153" s="22">
        <f>(((CL149)+(CL150))+(CL151))+(CL152)</f>
        <v>0</v>
      </c>
      <c r="CM153" s="22">
        <f t="shared" si="322"/>
        <v>0</v>
      </c>
      <c r="CN153" s="22">
        <f t="shared" si="425"/>
        <v>0</v>
      </c>
      <c r="CO153" s="22">
        <f t="shared" si="425"/>
        <v>0</v>
      </c>
      <c r="CP153" s="22">
        <f t="shared" si="324"/>
        <v>0</v>
      </c>
      <c r="CQ153" s="22">
        <f>(((CQ149)+(CQ150))+(CQ151))+(CQ152)</f>
        <v>0</v>
      </c>
      <c r="CR153" s="22">
        <f>(((CR149)+(CR150))+(CR151))+(CR152)</f>
        <v>0</v>
      </c>
      <c r="CS153" s="22">
        <f t="shared" si="325"/>
        <v>0</v>
      </c>
      <c r="CT153" s="22">
        <f>(((CT149)+(CT150))+(CT151))+(CT152)</f>
        <v>0</v>
      </c>
      <c r="CU153" s="22">
        <f>(((CU149)+(CU150))+(CU151))+(CU152)</f>
        <v>0</v>
      </c>
      <c r="CV153" s="22">
        <f t="shared" si="326"/>
        <v>0</v>
      </c>
      <c r="CW153" s="22">
        <f>(((CW149)+(CW150))+(CW151))+(CW152)</f>
        <v>0</v>
      </c>
      <c r="CX153" s="22">
        <f>(((CX149)+(CX150))+(CX151))+(CX152)</f>
        <v>0</v>
      </c>
      <c r="CY153" s="22">
        <f t="shared" si="327"/>
        <v>0</v>
      </c>
      <c r="CZ153" s="22">
        <f t="shared" si="426"/>
        <v>0</v>
      </c>
      <c r="DA153" s="22">
        <f t="shared" si="426"/>
        <v>0</v>
      </c>
      <c r="DB153" s="22">
        <f t="shared" si="329"/>
        <v>0</v>
      </c>
      <c r="DC153" s="22">
        <f t="shared" si="427"/>
        <v>0</v>
      </c>
      <c r="DD153" s="22">
        <f t="shared" si="427"/>
        <v>0</v>
      </c>
      <c r="DE153" s="22">
        <f t="shared" si="331"/>
        <v>0</v>
      </c>
      <c r="DF153" s="22">
        <f>(((DF149)+(DF150))+(DF151))+(DF152)</f>
        <v>0</v>
      </c>
      <c r="DG153" s="22">
        <f>(((DG149)+(DG150))+(DG151))+(DG152)</f>
        <v>0</v>
      </c>
      <c r="DH153" s="22">
        <f t="shared" si="332"/>
        <v>0</v>
      </c>
      <c r="DI153" s="22">
        <f>(((DI149)+(DI150))+(DI151))+(DI152)</f>
        <v>0</v>
      </c>
      <c r="DJ153" s="22">
        <f>(((DJ149)+(DJ150))+(DJ151))+(DJ152)</f>
        <v>0</v>
      </c>
      <c r="DK153" s="22">
        <f t="shared" si="333"/>
        <v>0</v>
      </c>
      <c r="DL153" s="22">
        <f t="shared" si="428"/>
        <v>0</v>
      </c>
      <c r="DM153" s="22">
        <f t="shared" si="428"/>
        <v>0</v>
      </c>
      <c r="DN153" s="22">
        <f t="shared" si="335"/>
        <v>0</v>
      </c>
      <c r="DO153" s="22">
        <f>(((DO149)+(DO150))+(DO151))+(DO152)</f>
        <v>0</v>
      </c>
      <c r="DP153" s="22">
        <f>(((DP149)+(DP150))+(DP151))+(DP152)</f>
        <v>0</v>
      </c>
      <c r="DQ153" s="22">
        <f t="shared" si="336"/>
        <v>0</v>
      </c>
      <c r="DR153" s="22">
        <f>(((DR149)+(DR150))+(DR151))+(DR152)</f>
        <v>0</v>
      </c>
      <c r="DS153" s="22">
        <f>(((DS149)+(DS150))+(DS151))+(DS152)</f>
        <v>0</v>
      </c>
      <c r="DT153" s="22">
        <f t="shared" si="337"/>
        <v>0</v>
      </c>
      <c r="DU153" s="22">
        <f t="shared" si="429"/>
        <v>0</v>
      </c>
      <c r="DV153" s="22">
        <f t="shared" si="429"/>
        <v>0</v>
      </c>
      <c r="DW153" s="22">
        <f t="shared" si="339"/>
        <v>0</v>
      </c>
      <c r="DX153" s="22">
        <f t="shared" si="430"/>
        <v>0</v>
      </c>
      <c r="DY153" s="22">
        <f t="shared" si="430"/>
        <v>0</v>
      </c>
      <c r="DZ153" s="22">
        <f t="shared" si="341"/>
        <v>0</v>
      </c>
      <c r="EA153" s="22">
        <f>(((EA149)+(EA150))+(EA151))+(EA152)</f>
        <v>0</v>
      </c>
      <c r="EB153" s="22">
        <f>(((EB149)+(EB150))+(EB151))+(EB152)</f>
        <v>0</v>
      </c>
      <c r="EC153" s="22">
        <f t="shared" si="342"/>
        <v>0</v>
      </c>
      <c r="ED153" s="22">
        <f>(((ED149)+(ED150))+(ED151))+(ED152)</f>
        <v>0</v>
      </c>
      <c r="EE153" s="22">
        <f>(((EE149)+(EE150))+(EE151))+(EE152)</f>
        <v>0</v>
      </c>
      <c r="EF153" s="22">
        <f t="shared" si="343"/>
        <v>0</v>
      </c>
      <c r="EG153" s="22">
        <f>(((EG149)+(EG150))+(EG151))+(EG152)</f>
        <v>0</v>
      </c>
      <c r="EH153" s="22">
        <f>(((EH149)+(EH150))+(EH151))+(EH152)</f>
        <v>0</v>
      </c>
      <c r="EI153" s="22">
        <f t="shared" si="344"/>
        <v>0</v>
      </c>
      <c r="EJ153" s="22">
        <f>(((EJ149)+(EJ150))+(EJ151))+(EJ152)</f>
        <v>0</v>
      </c>
      <c r="EK153" s="22">
        <f>(((EK149)+(EK150))+(EK151))+(EK152)</f>
        <v>0</v>
      </c>
      <c r="EL153" s="22">
        <f t="shared" si="345"/>
        <v>0</v>
      </c>
      <c r="EM153" s="22">
        <f t="shared" si="431"/>
        <v>0</v>
      </c>
      <c r="EN153" s="22">
        <f t="shared" si="431"/>
        <v>0</v>
      </c>
      <c r="EO153" s="22">
        <f t="shared" si="347"/>
        <v>0</v>
      </c>
      <c r="EP153" s="22">
        <f>(((EP149)+(EP150))+(EP151))+(EP152)</f>
        <v>0</v>
      </c>
      <c r="EQ153" s="22">
        <f>(((EQ149)+(EQ150))+(EQ151))+(EQ152)</f>
        <v>0</v>
      </c>
      <c r="ER153" s="22">
        <f t="shared" si="348"/>
        <v>0</v>
      </c>
      <c r="ES153" s="22">
        <f>(((ES149)+(ES150))+(ES151))+(ES152)</f>
        <v>0</v>
      </c>
      <c r="ET153" s="22">
        <f>(((ET149)+(ET150))+(ET151))+(ET152)</f>
        <v>0</v>
      </c>
      <c r="EU153" s="22">
        <f t="shared" si="349"/>
        <v>0</v>
      </c>
      <c r="EV153" s="22">
        <f>(((EV149)+(EV150))+(EV151))+(EV152)</f>
        <v>0</v>
      </c>
      <c r="EW153" s="22">
        <f>(((EW149)+(EW150))+(EW151))+(EW152)</f>
        <v>0</v>
      </c>
      <c r="EX153" s="22">
        <f t="shared" si="350"/>
        <v>0</v>
      </c>
      <c r="EY153" s="22">
        <f>(((EY149)+(EY150))+(EY151))+(EY152)</f>
        <v>0</v>
      </c>
      <c r="EZ153" s="22">
        <f>(((EZ149)+(EZ150))+(EZ151))+(EZ152)</f>
        <v>0</v>
      </c>
      <c r="FA153" s="22">
        <f t="shared" si="351"/>
        <v>0</v>
      </c>
      <c r="FB153" s="22">
        <f t="shared" si="432"/>
        <v>0</v>
      </c>
      <c r="FC153" s="22">
        <f t="shared" si="432"/>
        <v>0</v>
      </c>
      <c r="FD153" s="22">
        <f t="shared" si="353"/>
        <v>0</v>
      </c>
      <c r="FE153" s="22">
        <f>(((FE149)+(FE150))+(FE151))+(FE152)</f>
        <v>0</v>
      </c>
      <c r="FF153" s="22">
        <f>(((FF149)+(FF150))+(FF151))+(FF152)</f>
        <v>0</v>
      </c>
      <c r="FG153" s="22">
        <f t="shared" si="354"/>
        <v>0</v>
      </c>
      <c r="FH153" s="22">
        <f>(((FH149)+(FH150))+(FH151))+(FH152)</f>
        <v>0</v>
      </c>
      <c r="FI153" s="22">
        <f>(((FI149)+(FI150))+(FI151))+(FI152)</f>
        <v>0</v>
      </c>
      <c r="FJ153" s="22">
        <f t="shared" si="355"/>
        <v>0</v>
      </c>
      <c r="FK153" s="22">
        <f>(((FK149)+(FK150))+(FK151))+(FK152)</f>
        <v>0</v>
      </c>
      <c r="FL153" s="22">
        <f>(((FL149)+(FL150))+(FL151))+(FL152)</f>
        <v>0</v>
      </c>
      <c r="FM153" s="22">
        <f t="shared" si="356"/>
        <v>0</v>
      </c>
      <c r="FN153" s="22">
        <f t="shared" si="433"/>
        <v>0</v>
      </c>
      <c r="FO153" s="22">
        <f t="shared" si="433"/>
        <v>0</v>
      </c>
      <c r="FP153" s="22">
        <f t="shared" si="358"/>
        <v>0</v>
      </c>
      <c r="FQ153" s="22">
        <f>(((FQ149)+(FQ150))+(FQ151))+(FQ152)</f>
        <v>0</v>
      </c>
      <c r="FR153" s="22">
        <f>(((FR149)+(FR150))+(FR151))+(FR152)</f>
        <v>0</v>
      </c>
      <c r="FS153" s="22">
        <f t="shared" si="359"/>
        <v>0</v>
      </c>
      <c r="FT153" s="22">
        <f>(((FT149)+(FT150))+(FT151))+(FT152)</f>
        <v>0</v>
      </c>
      <c r="FU153" s="22">
        <f>(((FU149)+(FU150))+(FU151))+(FU152)</f>
        <v>0</v>
      </c>
      <c r="FV153" s="22">
        <f t="shared" si="360"/>
        <v>0</v>
      </c>
      <c r="FW153" s="22">
        <f>(((FW149)+(FW150))+(FW151))+(FW152)</f>
        <v>0</v>
      </c>
      <c r="FX153" s="22">
        <f>(((FX149)+(FX150))+(FX151))+(FX152)</f>
        <v>0</v>
      </c>
      <c r="FY153" s="22">
        <f t="shared" si="361"/>
        <v>0</v>
      </c>
      <c r="FZ153" s="22">
        <f t="shared" si="434"/>
        <v>0</v>
      </c>
      <c r="GA153" s="22">
        <f t="shared" si="434"/>
        <v>0</v>
      </c>
      <c r="GB153" s="22">
        <f t="shared" si="363"/>
        <v>0</v>
      </c>
      <c r="GC153" s="22">
        <f>(((GC149)+(GC150))+(GC151))+(GC152)</f>
        <v>0</v>
      </c>
      <c r="GD153" s="22">
        <f>(((GD149)+(GD150))+(GD151))+(GD152)</f>
        <v>0</v>
      </c>
      <c r="GE153" s="22">
        <f t="shared" si="364"/>
        <v>0</v>
      </c>
      <c r="GF153" s="22">
        <f>(((GF149)+(GF150))+(GF151))+(GF152)</f>
        <v>0</v>
      </c>
      <c r="GG153" s="22">
        <f>(((GG149)+(GG150))+(GG151))+(GG152)</f>
        <v>0</v>
      </c>
      <c r="GH153" s="22">
        <f t="shared" si="365"/>
        <v>0</v>
      </c>
      <c r="GI153" s="22">
        <f>(((GI149)+(GI150))+(GI151))+(GI152)</f>
        <v>0</v>
      </c>
      <c r="GJ153" s="22">
        <f>(((GJ149)+(GJ150))+(GJ151))+(GJ152)</f>
        <v>0</v>
      </c>
      <c r="GK153" s="22">
        <f t="shared" si="366"/>
        <v>0</v>
      </c>
      <c r="GL153" s="22">
        <f>(((GL149)+(GL150))+(GL151))+(GL152)</f>
        <v>0</v>
      </c>
      <c r="GM153" s="22">
        <f>(((GM149)+(GM150))+(GM151))+(GM152)</f>
        <v>0</v>
      </c>
      <c r="GN153" s="22">
        <f t="shared" si="367"/>
        <v>0</v>
      </c>
      <c r="GO153" s="22">
        <f t="shared" si="435"/>
        <v>0</v>
      </c>
      <c r="GP153" s="22">
        <f t="shared" si="435"/>
        <v>0</v>
      </c>
      <c r="GQ153" s="22">
        <f t="shared" si="369"/>
        <v>0</v>
      </c>
      <c r="GR153" s="22">
        <f>(((GR149)+(GR150))+(GR151))+(GR152)</f>
        <v>0</v>
      </c>
      <c r="GS153" s="22">
        <f>(((GS149)+(GS150))+(GS151))+(GS152)</f>
        <v>0</v>
      </c>
      <c r="GT153" s="22">
        <f t="shared" si="370"/>
        <v>0</v>
      </c>
      <c r="GU153" s="22">
        <f>(((GU149)+(GU150))+(GU151))+(GU152)</f>
        <v>243</v>
      </c>
      <c r="GV153" s="22">
        <f>(((GV149)+(GV150))+(GV151))+(GV152)</f>
        <v>0</v>
      </c>
      <c r="GW153" s="22">
        <f t="shared" si="371"/>
        <v>243</v>
      </c>
      <c r="GX153" s="22">
        <f t="shared" si="436"/>
        <v>243</v>
      </c>
      <c r="GY153" s="22">
        <f t="shared" si="436"/>
        <v>0</v>
      </c>
      <c r="GZ153" s="22">
        <f t="shared" si="373"/>
        <v>243</v>
      </c>
      <c r="HA153" s="22">
        <f>(((HA149)+(HA150))+(HA151))+(HA152)</f>
        <v>0</v>
      </c>
      <c r="HB153" s="22">
        <f>(((HB149)+(HB150))+(HB151))+(HB152)</f>
        <v>0</v>
      </c>
      <c r="HC153" s="22">
        <f t="shared" si="374"/>
        <v>0</v>
      </c>
      <c r="HD153" s="22">
        <f>(((HD149)+(HD150))+(HD151))+(HD152)</f>
        <v>0</v>
      </c>
      <c r="HE153" s="22">
        <f>(((HE149)+(HE150))+(HE151))+(HE152)</f>
        <v>0</v>
      </c>
      <c r="HF153" s="22">
        <f t="shared" si="375"/>
        <v>0</v>
      </c>
      <c r="HG153" s="22">
        <f>(((HG149)+(HG150))+(HG151))+(HG152)</f>
        <v>0</v>
      </c>
      <c r="HH153" s="22">
        <f>(((HH149)+(HH150))+(HH151))+(HH152)</f>
        <v>0</v>
      </c>
      <c r="HI153" s="22">
        <f t="shared" si="376"/>
        <v>0</v>
      </c>
      <c r="HJ153" s="22">
        <f>(((HJ149)+(HJ150))+(HJ151))+(HJ152)</f>
        <v>0</v>
      </c>
      <c r="HK153" s="22">
        <f>(((HK149)+(HK150))+(HK151))+(HK152)</f>
        <v>0</v>
      </c>
      <c r="HL153" s="22">
        <f t="shared" si="377"/>
        <v>0</v>
      </c>
      <c r="HM153" s="22">
        <f t="shared" si="437"/>
        <v>0</v>
      </c>
      <c r="HN153" s="22">
        <f t="shared" si="437"/>
        <v>0</v>
      </c>
      <c r="HO153" s="22">
        <f t="shared" si="379"/>
        <v>0</v>
      </c>
      <c r="HP153" s="22">
        <f>(((HP149)+(HP150))+(HP151))+(HP152)</f>
        <v>0</v>
      </c>
      <c r="HQ153" s="22">
        <f>(((HQ149)+(HQ150))+(HQ151))+(HQ152)</f>
        <v>0</v>
      </c>
      <c r="HR153" s="22">
        <f t="shared" si="380"/>
        <v>0</v>
      </c>
      <c r="HS153" s="22">
        <f>(((HS149)+(HS150))+(HS151))+(HS152)</f>
        <v>0</v>
      </c>
      <c r="HT153" s="22">
        <f>(((HT149)+(HT150))+(HT151))+(HT152)</f>
        <v>0</v>
      </c>
      <c r="HU153" s="22">
        <f t="shared" si="381"/>
        <v>0</v>
      </c>
      <c r="HV153" s="22">
        <f>(((HV149)+(HV150))+(HV151))+(HV152)</f>
        <v>0</v>
      </c>
      <c r="HW153" s="22">
        <f>(((HW149)+(HW150))+(HW151))+(HW152)</f>
        <v>0</v>
      </c>
      <c r="HX153" s="22">
        <f t="shared" si="382"/>
        <v>0</v>
      </c>
      <c r="HY153" s="22">
        <f>(((HY149)+(HY150))+(HY151))+(HY152)</f>
        <v>0</v>
      </c>
      <c r="HZ153" s="22">
        <f>(((HZ149)+(HZ150))+(HZ151))+(HZ152)</f>
        <v>0</v>
      </c>
      <c r="IA153" s="22">
        <f t="shared" si="383"/>
        <v>0</v>
      </c>
      <c r="IB153" s="22">
        <f t="shared" si="438"/>
        <v>0</v>
      </c>
      <c r="IC153" s="22">
        <f t="shared" si="438"/>
        <v>0</v>
      </c>
      <c r="ID153" s="22">
        <f t="shared" si="385"/>
        <v>0</v>
      </c>
      <c r="IE153" s="22">
        <f t="shared" si="439"/>
        <v>0</v>
      </c>
      <c r="IF153" s="22">
        <f t="shared" si="439"/>
        <v>0</v>
      </c>
      <c r="IG153" s="22">
        <f t="shared" si="387"/>
        <v>0</v>
      </c>
      <c r="IH153" s="22">
        <f>(((IH149)+(IH150))+(IH151))+(IH152)</f>
        <v>0</v>
      </c>
      <c r="II153" s="22">
        <f>(((II149)+(II150))+(II151))+(II152)</f>
        <v>637.5</v>
      </c>
      <c r="IJ153" s="22">
        <f t="shared" si="388"/>
        <v>-637.5</v>
      </c>
      <c r="IK153" s="22">
        <f>(((IK149)+(IK150))+(IK151))+(IK152)</f>
        <v>0</v>
      </c>
      <c r="IL153" s="22">
        <f>(((IL149)+(IL150))+(IL151))+(IL152)</f>
        <v>0</v>
      </c>
      <c r="IM153" s="22">
        <f t="shared" si="389"/>
        <v>0</v>
      </c>
      <c r="IN153" s="22">
        <f>(((IN149)+(IN150))+(IN151))+(IN152)</f>
        <v>0</v>
      </c>
      <c r="IO153" s="22">
        <f>(((IO149)+(IO150))+(IO151))+(IO152)</f>
        <v>0</v>
      </c>
      <c r="IP153" s="22">
        <f t="shared" si="390"/>
        <v>0</v>
      </c>
      <c r="IQ153" s="22">
        <f t="shared" si="440"/>
        <v>0</v>
      </c>
      <c r="IR153" s="22">
        <f t="shared" si="440"/>
        <v>0</v>
      </c>
      <c r="IS153" s="22">
        <f t="shared" si="392"/>
        <v>0</v>
      </c>
      <c r="IT153" s="22">
        <f t="shared" si="441"/>
        <v>0</v>
      </c>
      <c r="IU153" s="22">
        <f t="shared" si="441"/>
        <v>637.5</v>
      </c>
      <c r="IV153" s="22">
        <f t="shared" si="394"/>
        <v>-637.5</v>
      </c>
      <c r="IW153" s="22">
        <f>(((IW149)+(IW150))+(IW151))+(IW152)</f>
        <v>0</v>
      </c>
      <c r="IX153" s="22">
        <f>(((IX149)+(IX150))+(IX151))+(IX152)</f>
        <v>0</v>
      </c>
      <c r="IY153" s="22">
        <f t="shared" si="395"/>
        <v>0</v>
      </c>
      <c r="IZ153" s="22">
        <f>(((IZ149)+(IZ150))+(IZ151))+(IZ152)</f>
        <v>0</v>
      </c>
      <c r="JA153" s="22">
        <f>(((JA149)+(JA150))+(JA151))+(JA152)</f>
        <v>0</v>
      </c>
      <c r="JB153" s="22">
        <f t="shared" si="396"/>
        <v>0</v>
      </c>
      <c r="JC153" s="22">
        <f>(((JC149)+(JC150))+(JC151))+(JC152)</f>
        <v>0</v>
      </c>
      <c r="JD153" s="22">
        <f>(((JD149)+(JD150))+(JD151))+(JD152)</f>
        <v>0</v>
      </c>
      <c r="JE153" s="22">
        <f t="shared" si="397"/>
        <v>0</v>
      </c>
      <c r="JF153" s="22">
        <f t="shared" si="442"/>
        <v>0</v>
      </c>
      <c r="JG153" s="22">
        <f t="shared" si="442"/>
        <v>0</v>
      </c>
      <c r="JH153" s="22">
        <f t="shared" si="399"/>
        <v>0</v>
      </c>
      <c r="JI153" s="22">
        <f>(((JI149)+(JI150))+(JI151))+(JI152)</f>
        <v>0</v>
      </c>
      <c r="JJ153" s="22">
        <f>(((JJ149)+(JJ150))+(JJ151))+(JJ152)</f>
        <v>0</v>
      </c>
      <c r="JK153" s="22">
        <f t="shared" si="400"/>
        <v>0</v>
      </c>
      <c r="JL153" s="22">
        <f>(((JL149)+(JL150))+(JL151))+(JL152)</f>
        <v>0</v>
      </c>
      <c r="JM153" s="22">
        <f>(((JM149)+(JM150))+(JM151))+(JM152)</f>
        <v>0</v>
      </c>
      <c r="JN153" s="22">
        <f t="shared" si="401"/>
        <v>0</v>
      </c>
      <c r="JO153" s="22">
        <f>(((JO149)+(JO150))+(JO151))+(JO152)</f>
        <v>0</v>
      </c>
      <c r="JP153" s="22">
        <f>(((JP149)+(JP150))+(JP151))+(JP152)</f>
        <v>0</v>
      </c>
      <c r="JQ153" s="22">
        <f t="shared" si="402"/>
        <v>0</v>
      </c>
      <c r="JR153" s="22">
        <f t="shared" si="443"/>
        <v>0</v>
      </c>
      <c r="JS153" s="22">
        <f t="shared" si="443"/>
        <v>0</v>
      </c>
      <c r="JT153" s="22">
        <f t="shared" si="404"/>
        <v>0</v>
      </c>
      <c r="JU153" s="22">
        <f>(((JU149)+(JU150))+(JU151))+(JU152)</f>
        <v>0</v>
      </c>
      <c r="JV153" s="22">
        <f>(((JV149)+(JV150))+(JV151))+(JV152)</f>
        <v>0</v>
      </c>
      <c r="JW153" s="22">
        <f t="shared" si="405"/>
        <v>0</v>
      </c>
      <c r="JX153" s="22">
        <f>(((JX149)+(JX150))+(JX151))+(JX152)</f>
        <v>0</v>
      </c>
      <c r="JY153" s="22">
        <f>(((JY149)+(JY150))+(JY151))+(JY152)</f>
        <v>0</v>
      </c>
      <c r="JZ153" s="22">
        <f t="shared" si="406"/>
        <v>0</v>
      </c>
      <c r="KA153" s="22">
        <f t="shared" si="444"/>
        <v>0</v>
      </c>
      <c r="KB153" s="22">
        <f t="shared" si="444"/>
        <v>0</v>
      </c>
      <c r="KC153" s="22">
        <f t="shared" si="408"/>
        <v>0</v>
      </c>
      <c r="KD153" s="22">
        <f>(((KD149)+(KD150))+(KD151))+(KD152)</f>
        <v>9323</v>
      </c>
      <c r="KE153" s="22">
        <f>(((KE149)+(KE150))+(KE151))+(KE152)</f>
        <v>8917</v>
      </c>
      <c r="KF153" s="22">
        <f t="shared" si="409"/>
        <v>406</v>
      </c>
      <c r="KG153" s="22">
        <f>(((KG149)+(KG150))+(KG151))+(KG152)</f>
        <v>125</v>
      </c>
      <c r="KH153" s="22">
        <f>(((KH149)+(KH150))+(KH151))+(KH152)</f>
        <v>5666.67</v>
      </c>
      <c r="KI153" s="22">
        <f t="shared" si="410"/>
        <v>-5541.67</v>
      </c>
      <c r="KJ153" s="22">
        <f>(((KJ149)+(KJ150))+(KJ151))+(KJ152)</f>
        <v>0</v>
      </c>
      <c r="KK153" s="22">
        <f>(((KK149)+(KK150))+(KK151))+(KK152)</f>
        <v>0</v>
      </c>
      <c r="KL153" s="22">
        <f t="shared" si="411"/>
        <v>0</v>
      </c>
      <c r="KM153" s="22">
        <f>(((KM149)+(KM150))+(KM151))+(KM152)</f>
        <v>0</v>
      </c>
      <c r="KN153" s="22">
        <f>(((KN149)+(KN150))+(KN151))+(KN152)</f>
        <v>0</v>
      </c>
      <c r="KO153" s="22">
        <f t="shared" si="412"/>
        <v>0</v>
      </c>
      <c r="KP153" s="22">
        <f>(((KP149)+(KP150))+(KP151))+(KP152)</f>
        <v>0</v>
      </c>
      <c r="KQ153" s="22">
        <f>(((KQ149)+(KQ150))+(KQ151))+(KQ152)</f>
        <v>0</v>
      </c>
      <c r="KR153" s="22">
        <f t="shared" si="413"/>
        <v>0</v>
      </c>
      <c r="KS153" s="22">
        <f t="shared" si="445"/>
        <v>0</v>
      </c>
      <c r="KT153" s="22">
        <f t="shared" si="445"/>
        <v>0</v>
      </c>
      <c r="KU153" s="22">
        <f t="shared" si="415"/>
        <v>0</v>
      </c>
      <c r="KV153" s="22">
        <f t="shared" si="446"/>
        <v>9448</v>
      </c>
      <c r="KW153" s="22">
        <f t="shared" si="446"/>
        <v>14583.67</v>
      </c>
      <c r="KX153" s="22">
        <f t="shared" si="417"/>
        <v>-5135.67</v>
      </c>
      <c r="KY153" s="22">
        <f>(((KY149)+(KY150))+(KY151))+(KY152)</f>
        <v>0</v>
      </c>
      <c r="KZ153" s="22">
        <f>(((KZ149)+(KZ150))+(KZ151))+(KZ152)</f>
        <v>0</v>
      </c>
      <c r="LA153" s="22">
        <f t="shared" si="418"/>
        <v>0</v>
      </c>
      <c r="LB153" s="22">
        <f>(((LB149)+(LB150))+(LB151))+(LB152)</f>
        <v>0</v>
      </c>
      <c r="LC153" s="22">
        <f>(((LC149)+(LC150))+(LC151))+(LC152)</f>
        <v>0</v>
      </c>
      <c r="LD153" s="22">
        <f t="shared" si="419"/>
        <v>0</v>
      </c>
      <c r="LE153" s="22">
        <f t="shared" si="447"/>
        <v>9691</v>
      </c>
      <c r="LF153" s="22">
        <f t="shared" si="447"/>
        <v>15221.17</v>
      </c>
      <c r="LG153" s="22">
        <f t="shared" si="421"/>
        <v>-5530.17</v>
      </c>
    </row>
    <row r="154" spans="1:319" x14ac:dyDescent="0.3">
      <c r="A154" s="27" t="s">
        <v>261</v>
      </c>
      <c r="B154" s="19"/>
      <c r="C154" s="19"/>
      <c r="D154" s="20">
        <f t="shared" si="290"/>
        <v>0</v>
      </c>
      <c r="E154" s="19"/>
      <c r="F154" s="19"/>
      <c r="G154" s="20">
        <f t="shared" si="291"/>
        <v>0</v>
      </c>
      <c r="H154" s="19"/>
      <c r="I154" s="19"/>
      <c r="J154" s="20">
        <f t="shared" si="292"/>
        <v>0</v>
      </c>
      <c r="K154" s="19"/>
      <c r="L154" s="19"/>
      <c r="M154" s="20">
        <f t="shared" si="293"/>
        <v>0</v>
      </c>
      <c r="N154" s="19"/>
      <c r="O154" s="19"/>
      <c r="P154" s="20">
        <f t="shared" si="294"/>
        <v>0</v>
      </c>
      <c r="Q154" s="19"/>
      <c r="R154" s="19"/>
      <c r="S154" s="20">
        <f t="shared" si="295"/>
        <v>0</v>
      </c>
      <c r="T154" s="19"/>
      <c r="U154" s="19"/>
      <c r="V154" s="20">
        <f t="shared" si="296"/>
        <v>0</v>
      </c>
      <c r="W154" s="19"/>
      <c r="X154" s="19"/>
      <c r="Y154" s="20">
        <f t="shared" si="297"/>
        <v>0</v>
      </c>
      <c r="Z154" s="19"/>
      <c r="AA154" s="19"/>
      <c r="AB154" s="20">
        <f t="shared" si="298"/>
        <v>0</v>
      </c>
      <c r="AC154" s="19"/>
      <c r="AD154" s="19"/>
      <c r="AE154" s="20">
        <f t="shared" si="299"/>
        <v>0</v>
      </c>
      <c r="AF154" s="19"/>
      <c r="AG154" s="19"/>
      <c r="AH154" s="20">
        <f t="shared" si="300"/>
        <v>0</v>
      </c>
      <c r="AI154" s="19"/>
      <c r="AJ154" s="19"/>
      <c r="AK154" s="20">
        <f t="shared" si="301"/>
        <v>0</v>
      </c>
      <c r="AL154" s="20">
        <f t="shared" si="422"/>
        <v>0</v>
      </c>
      <c r="AM154" s="20">
        <f t="shared" si="422"/>
        <v>0</v>
      </c>
      <c r="AN154" s="20">
        <f t="shared" si="303"/>
        <v>0</v>
      </c>
      <c r="AO154" s="19"/>
      <c r="AP154" s="19"/>
      <c r="AQ154" s="20">
        <f t="shared" si="304"/>
        <v>0</v>
      </c>
      <c r="AR154" s="19"/>
      <c r="AS154" s="19"/>
      <c r="AT154" s="20">
        <f t="shared" si="305"/>
        <v>0</v>
      </c>
      <c r="AU154" s="19"/>
      <c r="AV154" s="19"/>
      <c r="AW154" s="20">
        <f t="shared" si="306"/>
        <v>0</v>
      </c>
      <c r="AX154" s="19"/>
      <c r="AY154" s="19"/>
      <c r="AZ154" s="20">
        <f t="shared" si="307"/>
        <v>0</v>
      </c>
      <c r="BA154" s="19"/>
      <c r="BB154" s="19"/>
      <c r="BC154" s="20">
        <f t="shared" si="308"/>
        <v>0</v>
      </c>
      <c r="BD154" s="19"/>
      <c r="BE154" s="19"/>
      <c r="BF154" s="20">
        <f t="shared" si="309"/>
        <v>0</v>
      </c>
      <c r="BG154" s="20">
        <f t="shared" si="423"/>
        <v>0</v>
      </c>
      <c r="BH154" s="20">
        <f t="shared" si="423"/>
        <v>0</v>
      </c>
      <c r="BI154" s="20">
        <f t="shared" si="311"/>
        <v>0</v>
      </c>
      <c r="BJ154" s="19"/>
      <c r="BK154" s="19"/>
      <c r="BL154" s="20">
        <f t="shared" si="312"/>
        <v>0</v>
      </c>
      <c r="BM154" s="19"/>
      <c r="BN154" s="19"/>
      <c r="BO154" s="20">
        <f t="shared" si="313"/>
        <v>0</v>
      </c>
      <c r="BP154" s="19"/>
      <c r="BQ154" s="19"/>
      <c r="BR154" s="20">
        <f t="shared" si="314"/>
        <v>0</v>
      </c>
      <c r="BS154" s="19"/>
      <c r="BT154" s="19"/>
      <c r="BU154" s="20">
        <f t="shared" si="315"/>
        <v>0</v>
      </c>
      <c r="BV154" s="19"/>
      <c r="BW154" s="19"/>
      <c r="BX154" s="20">
        <f t="shared" si="316"/>
        <v>0</v>
      </c>
      <c r="BY154" s="19"/>
      <c r="BZ154" s="19"/>
      <c r="CA154" s="20">
        <f t="shared" si="317"/>
        <v>0</v>
      </c>
      <c r="CB154" s="20">
        <f t="shared" si="424"/>
        <v>0</v>
      </c>
      <c r="CC154" s="20">
        <f t="shared" si="424"/>
        <v>0</v>
      </c>
      <c r="CD154" s="20">
        <f t="shared" si="319"/>
        <v>0</v>
      </c>
      <c r="CE154" s="19"/>
      <c r="CF154" s="19"/>
      <c r="CG154" s="20">
        <f t="shared" si="320"/>
        <v>0</v>
      </c>
      <c r="CH154" s="19"/>
      <c r="CI154" s="19"/>
      <c r="CJ154" s="20">
        <f t="shared" si="321"/>
        <v>0</v>
      </c>
      <c r="CK154" s="19"/>
      <c r="CL154" s="19"/>
      <c r="CM154" s="20">
        <f t="shared" si="322"/>
        <v>0</v>
      </c>
      <c r="CN154" s="20">
        <f t="shared" si="425"/>
        <v>0</v>
      </c>
      <c r="CO154" s="20">
        <f t="shared" si="425"/>
        <v>0</v>
      </c>
      <c r="CP154" s="20">
        <f t="shared" si="324"/>
        <v>0</v>
      </c>
      <c r="CQ154" s="19"/>
      <c r="CR154" s="19"/>
      <c r="CS154" s="20">
        <f t="shared" si="325"/>
        <v>0</v>
      </c>
      <c r="CT154" s="19"/>
      <c r="CU154" s="19"/>
      <c r="CV154" s="20">
        <f t="shared" si="326"/>
        <v>0</v>
      </c>
      <c r="CW154" s="19"/>
      <c r="CX154" s="19"/>
      <c r="CY154" s="20">
        <f t="shared" si="327"/>
        <v>0</v>
      </c>
      <c r="CZ154" s="20">
        <f t="shared" si="426"/>
        <v>0</v>
      </c>
      <c r="DA154" s="20">
        <f t="shared" si="426"/>
        <v>0</v>
      </c>
      <c r="DB154" s="20">
        <f t="shared" si="329"/>
        <v>0</v>
      </c>
      <c r="DC154" s="20">
        <f t="shared" si="427"/>
        <v>0</v>
      </c>
      <c r="DD154" s="20">
        <f t="shared" si="427"/>
        <v>0</v>
      </c>
      <c r="DE154" s="20">
        <f t="shared" si="331"/>
        <v>0</v>
      </c>
      <c r="DF154" s="19"/>
      <c r="DG154" s="19"/>
      <c r="DH154" s="20">
        <f t="shared" si="332"/>
        <v>0</v>
      </c>
      <c r="DI154" s="19"/>
      <c r="DJ154" s="19"/>
      <c r="DK154" s="20">
        <f t="shared" si="333"/>
        <v>0</v>
      </c>
      <c r="DL154" s="20">
        <f t="shared" si="428"/>
        <v>0</v>
      </c>
      <c r="DM154" s="20">
        <f t="shared" si="428"/>
        <v>0</v>
      </c>
      <c r="DN154" s="20">
        <f t="shared" si="335"/>
        <v>0</v>
      </c>
      <c r="DO154" s="19"/>
      <c r="DP154" s="19"/>
      <c r="DQ154" s="20">
        <f t="shared" si="336"/>
        <v>0</v>
      </c>
      <c r="DR154" s="19"/>
      <c r="DS154" s="19"/>
      <c r="DT154" s="20">
        <f t="shared" si="337"/>
        <v>0</v>
      </c>
      <c r="DU154" s="20">
        <f t="shared" si="429"/>
        <v>0</v>
      </c>
      <c r="DV154" s="20">
        <f t="shared" si="429"/>
        <v>0</v>
      </c>
      <c r="DW154" s="20">
        <f t="shared" si="339"/>
        <v>0</v>
      </c>
      <c r="DX154" s="20">
        <f t="shared" si="430"/>
        <v>0</v>
      </c>
      <c r="DY154" s="20">
        <f t="shared" si="430"/>
        <v>0</v>
      </c>
      <c r="DZ154" s="20">
        <f t="shared" si="341"/>
        <v>0</v>
      </c>
      <c r="EA154" s="19"/>
      <c r="EB154" s="19"/>
      <c r="EC154" s="20">
        <f t="shared" si="342"/>
        <v>0</v>
      </c>
      <c r="ED154" s="19"/>
      <c r="EE154" s="19"/>
      <c r="EF154" s="20">
        <f t="shared" si="343"/>
        <v>0</v>
      </c>
      <c r="EG154" s="19"/>
      <c r="EH154" s="19"/>
      <c r="EI154" s="20">
        <f t="shared" si="344"/>
        <v>0</v>
      </c>
      <c r="EJ154" s="19"/>
      <c r="EK154" s="19"/>
      <c r="EL154" s="20">
        <f t="shared" si="345"/>
        <v>0</v>
      </c>
      <c r="EM154" s="20">
        <f t="shared" si="431"/>
        <v>0</v>
      </c>
      <c r="EN154" s="20">
        <f t="shared" si="431"/>
        <v>0</v>
      </c>
      <c r="EO154" s="20">
        <f t="shared" si="347"/>
        <v>0</v>
      </c>
      <c r="EP154" s="19"/>
      <c r="EQ154" s="19"/>
      <c r="ER154" s="20">
        <f t="shared" si="348"/>
        <v>0</v>
      </c>
      <c r="ES154" s="19"/>
      <c r="ET154" s="19"/>
      <c r="EU154" s="20">
        <f t="shared" si="349"/>
        <v>0</v>
      </c>
      <c r="EV154" s="19"/>
      <c r="EW154" s="19"/>
      <c r="EX154" s="20">
        <f t="shared" si="350"/>
        <v>0</v>
      </c>
      <c r="EY154" s="19"/>
      <c r="EZ154" s="19"/>
      <c r="FA154" s="20">
        <f t="shared" si="351"/>
        <v>0</v>
      </c>
      <c r="FB154" s="20">
        <f t="shared" si="432"/>
        <v>0</v>
      </c>
      <c r="FC154" s="20">
        <f t="shared" si="432"/>
        <v>0</v>
      </c>
      <c r="FD154" s="20">
        <f t="shared" si="353"/>
        <v>0</v>
      </c>
      <c r="FE154" s="19"/>
      <c r="FF154" s="19"/>
      <c r="FG154" s="20">
        <f t="shared" si="354"/>
        <v>0</v>
      </c>
      <c r="FH154" s="19"/>
      <c r="FI154" s="19"/>
      <c r="FJ154" s="20">
        <f t="shared" si="355"/>
        <v>0</v>
      </c>
      <c r="FK154" s="19"/>
      <c r="FL154" s="19"/>
      <c r="FM154" s="20">
        <f t="shared" si="356"/>
        <v>0</v>
      </c>
      <c r="FN154" s="20">
        <f t="shared" si="433"/>
        <v>0</v>
      </c>
      <c r="FO154" s="20">
        <f t="shared" si="433"/>
        <v>0</v>
      </c>
      <c r="FP154" s="20">
        <f t="shared" si="358"/>
        <v>0</v>
      </c>
      <c r="FQ154" s="19"/>
      <c r="FR154" s="19"/>
      <c r="FS154" s="20">
        <f t="shared" si="359"/>
        <v>0</v>
      </c>
      <c r="FT154" s="19"/>
      <c r="FU154" s="19"/>
      <c r="FV154" s="20">
        <f t="shared" si="360"/>
        <v>0</v>
      </c>
      <c r="FW154" s="19"/>
      <c r="FX154" s="19"/>
      <c r="FY154" s="20">
        <f t="shared" si="361"/>
        <v>0</v>
      </c>
      <c r="FZ154" s="20">
        <f t="shared" si="434"/>
        <v>0</v>
      </c>
      <c r="GA154" s="20">
        <f t="shared" si="434"/>
        <v>0</v>
      </c>
      <c r="GB154" s="20">
        <f t="shared" si="363"/>
        <v>0</v>
      </c>
      <c r="GC154" s="19"/>
      <c r="GD154" s="19"/>
      <c r="GE154" s="20">
        <f t="shared" si="364"/>
        <v>0</v>
      </c>
      <c r="GF154" s="19"/>
      <c r="GG154" s="19"/>
      <c r="GH154" s="20">
        <f t="shared" si="365"/>
        <v>0</v>
      </c>
      <c r="GI154" s="19"/>
      <c r="GJ154" s="19"/>
      <c r="GK154" s="20">
        <f t="shared" si="366"/>
        <v>0</v>
      </c>
      <c r="GL154" s="19"/>
      <c r="GM154" s="19"/>
      <c r="GN154" s="20">
        <f t="shared" si="367"/>
        <v>0</v>
      </c>
      <c r="GO154" s="20">
        <f t="shared" si="435"/>
        <v>0</v>
      </c>
      <c r="GP154" s="20">
        <f t="shared" si="435"/>
        <v>0</v>
      </c>
      <c r="GQ154" s="20">
        <f t="shared" si="369"/>
        <v>0</v>
      </c>
      <c r="GR154" s="19"/>
      <c r="GS154" s="19"/>
      <c r="GT154" s="20">
        <f t="shared" si="370"/>
        <v>0</v>
      </c>
      <c r="GU154" s="19"/>
      <c r="GV154" s="19"/>
      <c r="GW154" s="20">
        <f t="shared" si="371"/>
        <v>0</v>
      </c>
      <c r="GX154" s="20">
        <f t="shared" si="436"/>
        <v>0</v>
      </c>
      <c r="GY154" s="20">
        <f t="shared" si="436"/>
        <v>0</v>
      </c>
      <c r="GZ154" s="20">
        <f t="shared" si="373"/>
        <v>0</v>
      </c>
      <c r="HA154" s="19"/>
      <c r="HB154" s="19"/>
      <c r="HC154" s="20">
        <f t="shared" si="374"/>
        <v>0</v>
      </c>
      <c r="HD154" s="19"/>
      <c r="HE154" s="19"/>
      <c r="HF154" s="20">
        <f t="shared" si="375"/>
        <v>0</v>
      </c>
      <c r="HG154" s="19"/>
      <c r="HH154" s="19"/>
      <c r="HI154" s="20">
        <f t="shared" si="376"/>
        <v>0</v>
      </c>
      <c r="HJ154" s="19"/>
      <c r="HK154" s="19"/>
      <c r="HL154" s="20">
        <f t="shared" si="377"/>
        <v>0</v>
      </c>
      <c r="HM154" s="20">
        <f t="shared" si="437"/>
        <v>0</v>
      </c>
      <c r="HN154" s="20">
        <f t="shared" si="437"/>
        <v>0</v>
      </c>
      <c r="HO154" s="20">
        <f t="shared" si="379"/>
        <v>0</v>
      </c>
      <c r="HP154" s="19"/>
      <c r="HQ154" s="19"/>
      <c r="HR154" s="20">
        <f t="shared" si="380"/>
        <v>0</v>
      </c>
      <c r="HS154" s="19"/>
      <c r="HT154" s="19"/>
      <c r="HU154" s="20">
        <f t="shared" si="381"/>
        <v>0</v>
      </c>
      <c r="HV154" s="19"/>
      <c r="HW154" s="19"/>
      <c r="HX154" s="20">
        <f t="shared" si="382"/>
        <v>0</v>
      </c>
      <c r="HY154" s="19"/>
      <c r="HZ154" s="19"/>
      <c r="IA154" s="20">
        <f t="shared" si="383"/>
        <v>0</v>
      </c>
      <c r="IB154" s="20">
        <f t="shared" si="438"/>
        <v>0</v>
      </c>
      <c r="IC154" s="20">
        <f t="shared" si="438"/>
        <v>0</v>
      </c>
      <c r="ID154" s="20">
        <f t="shared" si="385"/>
        <v>0</v>
      </c>
      <c r="IE154" s="20">
        <f t="shared" si="439"/>
        <v>0</v>
      </c>
      <c r="IF154" s="20">
        <f t="shared" si="439"/>
        <v>0</v>
      </c>
      <c r="IG154" s="20">
        <f t="shared" si="387"/>
        <v>0</v>
      </c>
      <c r="IH154" s="19"/>
      <c r="II154" s="19"/>
      <c r="IJ154" s="20">
        <f t="shared" si="388"/>
        <v>0</v>
      </c>
      <c r="IK154" s="19"/>
      <c r="IL154" s="19"/>
      <c r="IM154" s="20">
        <f t="shared" si="389"/>
        <v>0</v>
      </c>
      <c r="IN154" s="19"/>
      <c r="IO154" s="19"/>
      <c r="IP154" s="20">
        <f t="shared" si="390"/>
        <v>0</v>
      </c>
      <c r="IQ154" s="20">
        <f t="shared" si="440"/>
        <v>0</v>
      </c>
      <c r="IR154" s="20">
        <f t="shared" si="440"/>
        <v>0</v>
      </c>
      <c r="IS154" s="20">
        <f t="shared" si="392"/>
        <v>0</v>
      </c>
      <c r="IT154" s="20">
        <f t="shared" si="441"/>
        <v>0</v>
      </c>
      <c r="IU154" s="20">
        <f t="shared" si="441"/>
        <v>0</v>
      </c>
      <c r="IV154" s="20">
        <f t="shared" si="394"/>
        <v>0</v>
      </c>
      <c r="IW154" s="19"/>
      <c r="IX154" s="19"/>
      <c r="IY154" s="20">
        <f t="shared" si="395"/>
        <v>0</v>
      </c>
      <c r="IZ154" s="19"/>
      <c r="JA154" s="19"/>
      <c r="JB154" s="20">
        <f t="shared" si="396"/>
        <v>0</v>
      </c>
      <c r="JC154" s="19"/>
      <c r="JD154" s="19"/>
      <c r="JE154" s="20">
        <f t="shared" si="397"/>
        <v>0</v>
      </c>
      <c r="JF154" s="20">
        <f t="shared" si="442"/>
        <v>0</v>
      </c>
      <c r="JG154" s="20">
        <f t="shared" si="442"/>
        <v>0</v>
      </c>
      <c r="JH154" s="20">
        <f t="shared" si="399"/>
        <v>0</v>
      </c>
      <c r="JI154" s="19"/>
      <c r="JJ154" s="19"/>
      <c r="JK154" s="20">
        <f t="shared" si="400"/>
        <v>0</v>
      </c>
      <c r="JL154" s="19"/>
      <c r="JM154" s="19"/>
      <c r="JN154" s="20">
        <f t="shared" si="401"/>
        <v>0</v>
      </c>
      <c r="JO154" s="19"/>
      <c r="JP154" s="19"/>
      <c r="JQ154" s="20">
        <f t="shared" si="402"/>
        <v>0</v>
      </c>
      <c r="JR154" s="20">
        <f t="shared" si="443"/>
        <v>0</v>
      </c>
      <c r="JS154" s="20">
        <f t="shared" si="443"/>
        <v>0</v>
      </c>
      <c r="JT154" s="20">
        <f t="shared" si="404"/>
        <v>0</v>
      </c>
      <c r="JU154" s="19"/>
      <c r="JV154" s="19"/>
      <c r="JW154" s="20">
        <f t="shared" si="405"/>
        <v>0</v>
      </c>
      <c r="JX154" s="19"/>
      <c r="JY154" s="19"/>
      <c r="JZ154" s="20">
        <f t="shared" si="406"/>
        <v>0</v>
      </c>
      <c r="KA154" s="20">
        <f t="shared" si="444"/>
        <v>0</v>
      </c>
      <c r="KB154" s="20">
        <f t="shared" si="444"/>
        <v>0</v>
      </c>
      <c r="KC154" s="20">
        <f t="shared" si="408"/>
        <v>0</v>
      </c>
      <c r="KD154" s="19"/>
      <c r="KE154" s="19"/>
      <c r="KF154" s="20">
        <f t="shared" si="409"/>
        <v>0</v>
      </c>
      <c r="KG154" s="19"/>
      <c r="KH154" s="19"/>
      <c r="KI154" s="20">
        <f t="shared" si="410"/>
        <v>0</v>
      </c>
      <c r="KJ154" s="19"/>
      <c r="KK154" s="19"/>
      <c r="KL154" s="20">
        <f t="shared" si="411"/>
        <v>0</v>
      </c>
      <c r="KM154" s="19"/>
      <c r="KN154" s="19"/>
      <c r="KO154" s="20">
        <f t="shared" si="412"/>
        <v>0</v>
      </c>
      <c r="KP154" s="19"/>
      <c r="KQ154" s="19"/>
      <c r="KR154" s="20">
        <f t="shared" si="413"/>
        <v>0</v>
      </c>
      <c r="KS154" s="20">
        <f t="shared" si="445"/>
        <v>0</v>
      </c>
      <c r="KT154" s="20">
        <f t="shared" si="445"/>
        <v>0</v>
      </c>
      <c r="KU154" s="20">
        <f t="shared" si="415"/>
        <v>0</v>
      </c>
      <c r="KV154" s="20">
        <f t="shared" si="446"/>
        <v>0</v>
      </c>
      <c r="KW154" s="20">
        <f t="shared" si="446"/>
        <v>0</v>
      </c>
      <c r="KX154" s="20">
        <f t="shared" si="417"/>
        <v>0</v>
      </c>
      <c r="KY154" s="19"/>
      <c r="KZ154" s="19"/>
      <c r="LA154" s="20">
        <f t="shared" si="418"/>
        <v>0</v>
      </c>
      <c r="LB154" s="19"/>
      <c r="LC154" s="19"/>
      <c r="LD154" s="20">
        <f t="shared" si="419"/>
        <v>0</v>
      </c>
      <c r="LE154" s="20">
        <f t="shared" si="447"/>
        <v>0</v>
      </c>
      <c r="LF154" s="20">
        <f t="shared" si="447"/>
        <v>0</v>
      </c>
      <c r="LG154" s="20">
        <f t="shared" si="421"/>
        <v>0</v>
      </c>
    </row>
    <row r="155" spans="1:319" x14ac:dyDescent="0.3">
      <c r="A155" s="27" t="s">
        <v>262</v>
      </c>
      <c r="B155" s="19"/>
      <c r="C155" s="19"/>
      <c r="D155" s="20">
        <f t="shared" si="290"/>
        <v>0</v>
      </c>
      <c r="E155" s="19"/>
      <c r="F155" s="19"/>
      <c r="G155" s="20">
        <f t="shared" si="291"/>
        <v>0</v>
      </c>
      <c r="H155" s="19"/>
      <c r="I155" s="19"/>
      <c r="J155" s="20">
        <f t="shared" si="292"/>
        <v>0</v>
      </c>
      <c r="K155" s="19"/>
      <c r="L155" s="19"/>
      <c r="M155" s="20">
        <f t="shared" si="293"/>
        <v>0</v>
      </c>
      <c r="N155" s="19"/>
      <c r="O155" s="19"/>
      <c r="P155" s="20">
        <f t="shared" si="294"/>
        <v>0</v>
      </c>
      <c r="Q155" s="19"/>
      <c r="R155" s="19"/>
      <c r="S155" s="20">
        <f t="shared" si="295"/>
        <v>0</v>
      </c>
      <c r="T155" s="19"/>
      <c r="U155" s="19"/>
      <c r="V155" s="20">
        <f t="shared" si="296"/>
        <v>0</v>
      </c>
      <c r="W155" s="19"/>
      <c r="X155" s="19"/>
      <c r="Y155" s="20">
        <f t="shared" si="297"/>
        <v>0</v>
      </c>
      <c r="Z155" s="19"/>
      <c r="AA155" s="19"/>
      <c r="AB155" s="20">
        <f t="shared" si="298"/>
        <v>0</v>
      </c>
      <c r="AC155" s="19"/>
      <c r="AD155" s="19"/>
      <c r="AE155" s="20">
        <f t="shared" si="299"/>
        <v>0</v>
      </c>
      <c r="AF155" s="19"/>
      <c r="AG155" s="19"/>
      <c r="AH155" s="20">
        <f t="shared" si="300"/>
        <v>0</v>
      </c>
      <c r="AI155" s="19"/>
      <c r="AJ155" s="19"/>
      <c r="AK155" s="20">
        <f t="shared" si="301"/>
        <v>0</v>
      </c>
      <c r="AL155" s="20">
        <f t="shared" si="422"/>
        <v>0</v>
      </c>
      <c r="AM155" s="20">
        <f t="shared" si="422"/>
        <v>0</v>
      </c>
      <c r="AN155" s="20">
        <f t="shared" si="303"/>
        <v>0</v>
      </c>
      <c r="AO155" s="19"/>
      <c r="AP155" s="19"/>
      <c r="AQ155" s="20">
        <f t="shared" si="304"/>
        <v>0</v>
      </c>
      <c r="AR155" s="19"/>
      <c r="AS155" s="19"/>
      <c r="AT155" s="20">
        <f t="shared" si="305"/>
        <v>0</v>
      </c>
      <c r="AU155" s="19"/>
      <c r="AV155" s="19"/>
      <c r="AW155" s="20">
        <f t="shared" si="306"/>
        <v>0</v>
      </c>
      <c r="AX155" s="19"/>
      <c r="AY155" s="19"/>
      <c r="AZ155" s="20">
        <f t="shared" si="307"/>
        <v>0</v>
      </c>
      <c r="BA155" s="19"/>
      <c r="BB155" s="19"/>
      <c r="BC155" s="20">
        <f t="shared" si="308"/>
        <v>0</v>
      </c>
      <c r="BD155" s="19"/>
      <c r="BE155" s="19"/>
      <c r="BF155" s="20">
        <f t="shared" si="309"/>
        <v>0</v>
      </c>
      <c r="BG155" s="20">
        <f t="shared" si="423"/>
        <v>0</v>
      </c>
      <c r="BH155" s="20">
        <f t="shared" si="423"/>
        <v>0</v>
      </c>
      <c r="BI155" s="20">
        <f t="shared" si="311"/>
        <v>0</v>
      </c>
      <c r="BJ155" s="19"/>
      <c r="BK155" s="19"/>
      <c r="BL155" s="20">
        <f t="shared" si="312"/>
        <v>0</v>
      </c>
      <c r="BM155" s="19"/>
      <c r="BN155" s="19"/>
      <c r="BO155" s="20">
        <f t="shared" si="313"/>
        <v>0</v>
      </c>
      <c r="BP155" s="19"/>
      <c r="BQ155" s="19"/>
      <c r="BR155" s="20">
        <f t="shared" si="314"/>
        <v>0</v>
      </c>
      <c r="BS155" s="19"/>
      <c r="BT155" s="19"/>
      <c r="BU155" s="20">
        <f t="shared" si="315"/>
        <v>0</v>
      </c>
      <c r="BV155" s="19"/>
      <c r="BW155" s="19"/>
      <c r="BX155" s="20">
        <f t="shared" si="316"/>
        <v>0</v>
      </c>
      <c r="BY155" s="19"/>
      <c r="BZ155" s="19"/>
      <c r="CA155" s="20">
        <f t="shared" si="317"/>
        <v>0</v>
      </c>
      <c r="CB155" s="20">
        <f t="shared" si="424"/>
        <v>0</v>
      </c>
      <c r="CC155" s="20">
        <f t="shared" si="424"/>
        <v>0</v>
      </c>
      <c r="CD155" s="20">
        <f t="shared" si="319"/>
        <v>0</v>
      </c>
      <c r="CE155" s="19"/>
      <c r="CF155" s="19"/>
      <c r="CG155" s="20">
        <f t="shared" si="320"/>
        <v>0</v>
      </c>
      <c r="CH155" s="19"/>
      <c r="CI155" s="19"/>
      <c r="CJ155" s="20">
        <f t="shared" si="321"/>
        <v>0</v>
      </c>
      <c r="CK155" s="19"/>
      <c r="CL155" s="19"/>
      <c r="CM155" s="20">
        <f t="shared" si="322"/>
        <v>0</v>
      </c>
      <c r="CN155" s="20">
        <f t="shared" si="425"/>
        <v>0</v>
      </c>
      <c r="CO155" s="20">
        <f t="shared" si="425"/>
        <v>0</v>
      </c>
      <c r="CP155" s="20">
        <f t="shared" si="324"/>
        <v>0</v>
      </c>
      <c r="CQ155" s="19"/>
      <c r="CR155" s="19"/>
      <c r="CS155" s="20">
        <f t="shared" si="325"/>
        <v>0</v>
      </c>
      <c r="CT155" s="19"/>
      <c r="CU155" s="19"/>
      <c r="CV155" s="20">
        <f t="shared" si="326"/>
        <v>0</v>
      </c>
      <c r="CW155" s="19"/>
      <c r="CX155" s="19"/>
      <c r="CY155" s="20">
        <f t="shared" si="327"/>
        <v>0</v>
      </c>
      <c r="CZ155" s="20">
        <f t="shared" si="426"/>
        <v>0</v>
      </c>
      <c r="DA155" s="20">
        <f t="shared" si="426"/>
        <v>0</v>
      </c>
      <c r="DB155" s="20">
        <f t="shared" si="329"/>
        <v>0</v>
      </c>
      <c r="DC155" s="20">
        <f t="shared" si="427"/>
        <v>0</v>
      </c>
      <c r="DD155" s="20">
        <f t="shared" si="427"/>
        <v>0</v>
      </c>
      <c r="DE155" s="20">
        <f t="shared" si="331"/>
        <v>0</v>
      </c>
      <c r="DF155" s="19"/>
      <c r="DG155" s="19"/>
      <c r="DH155" s="20">
        <f t="shared" si="332"/>
        <v>0</v>
      </c>
      <c r="DI155" s="19"/>
      <c r="DJ155" s="19"/>
      <c r="DK155" s="20">
        <f t="shared" si="333"/>
        <v>0</v>
      </c>
      <c r="DL155" s="20">
        <f t="shared" si="428"/>
        <v>0</v>
      </c>
      <c r="DM155" s="20">
        <f t="shared" si="428"/>
        <v>0</v>
      </c>
      <c r="DN155" s="20">
        <f t="shared" si="335"/>
        <v>0</v>
      </c>
      <c r="DO155" s="19"/>
      <c r="DP155" s="19"/>
      <c r="DQ155" s="20">
        <f t="shared" si="336"/>
        <v>0</v>
      </c>
      <c r="DR155" s="19"/>
      <c r="DS155" s="19"/>
      <c r="DT155" s="20">
        <f t="shared" si="337"/>
        <v>0</v>
      </c>
      <c r="DU155" s="20">
        <f t="shared" si="429"/>
        <v>0</v>
      </c>
      <c r="DV155" s="20">
        <f t="shared" si="429"/>
        <v>0</v>
      </c>
      <c r="DW155" s="20">
        <f t="shared" si="339"/>
        <v>0</v>
      </c>
      <c r="DX155" s="20">
        <f t="shared" si="430"/>
        <v>0</v>
      </c>
      <c r="DY155" s="20">
        <f t="shared" si="430"/>
        <v>0</v>
      </c>
      <c r="DZ155" s="20">
        <f t="shared" si="341"/>
        <v>0</v>
      </c>
      <c r="EA155" s="19"/>
      <c r="EB155" s="19"/>
      <c r="EC155" s="20">
        <f t="shared" si="342"/>
        <v>0</v>
      </c>
      <c r="ED155" s="19"/>
      <c r="EE155" s="19"/>
      <c r="EF155" s="20">
        <f t="shared" si="343"/>
        <v>0</v>
      </c>
      <c r="EG155" s="19"/>
      <c r="EH155" s="19"/>
      <c r="EI155" s="20">
        <f t="shared" si="344"/>
        <v>0</v>
      </c>
      <c r="EJ155" s="19"/>
      <c r="EK155" s="19"/>
      <c r="EL155" s="20">
        <f t="shared" si="345"/>
        <v>0</v>
      </c>
      <c r="EM155" s="20">
        <f t="shared" si="431"/>
        <v>0</v>
      </c>
      <c r="EN155" s="20">
        <f t="shared" si="431"/>
        <v>0</v>
      </c>
      <c r="EO155" s="20">
        <f t="shared" si="347"/>
        <v>0</v>
      </c>
      <c r="EP155" s="19"/>
      <c r="EQ155" s="19"/>
      <c r="ER155" s="20">
        <f t="shared" si="348"/>
        <v>0</v>
      </c>
      <c r="ES155" s="19"/>
      <c r="ET155" s="19"/>
      <c r="EU155" s="20">
        <f t="shared" si="349"/>
        <v>0</v>
      </c>
      <c r="EV155" s="19"/>
      <c r="EW155" s="19"/>
      <c r="EX155" s="20">
        <f t="shared" si="350"/>
        <v>0</v>
      </c>
      <c r="EY155" s="19"/>
      <c r="EZ155" s="19"/>
      <c r="FA155" s="20">
        <f t="shared" si="351"/>
        <v>0</v>
      </c>
      <c r="FB155" s="20">
        <f t="shared" si="432"/>
        <v>0</v>
      </c>
      <c r="FC155" s="20">
        <f t="shared" si="432"/>
        <v>0</v>
      </c>
      <c r="FD155" s="20">
        <f t="shared" si="353"/>
        <v>0</v>
      </c>
      <c r="FE155" s="19"/>
      <c r="FF155" s="19"/>
      <c r="FG155" s="20">
        <f t="shared" si="354"/>
        <v>0</v>
      </c>
      <c r="FH155" s="19"/>
      <c r="FI155" s="19"/>
      <c r="FJ155" s="20">
        <f t="shared" si="355"/>
        <v>0</v>
      </c>
      <c r="FK155" s="19"/>
      <c r="FL155" s="19"/>
      <c r="FM155" s="20">
        <f t="shared" si="356"/>
        <v>0</v>
      </c>
      <c r="FN155" s="20">
        <f t="shared" si="433"/>
        <v>0</v>
      </c>
      <c r="FO155" s="20">
        <f t="shared" si="433"/>
        <v>0</v>
      </c>
      <c r="FP155" s="20">
        <f t="shared" si="358"/>
        <v>0</v>
      </c>
      <c r="FQ155" s="19"/>
      <c r="FR155" s="19"/>
      <c r="FS155" s="20">
        <f t="shared" si="359"/>
        <v>0</v>
      </c>
      <c r="FT155" s="19"/>
      <c r="FU155" s="19"/>
      <c r="FV155" s="20">
        <f t="shared" si="360"/>
        <v>0</v>
      </c>
      <c r="FW155" s="19"/>
      <c r="FX155" s="19"/>
      <c r="FY155" s="20">
        <f t="shared" si="361"/>
        <v>0</v>
      </c>
      <c r="FZ155" s="20">
        <f t="shared" si="434"/>
        <v>0</v>
      </c>
      <c r="GA155" s="20">
        <f t="shared" si="434"/>
        <v>0</v>
      </c>
      <c r="GB155" s="20">
        <f t="shared" si="363"/>
        <v>0</v>
      </c>
      <c r="GC155" s="19"/>
      <c r="GD155" s="19"/>
      <c r="GE155" s="20">
        <f t="shared" si="364"/>
        <v>0</v>
      </c>
      <c r="GF155" s="19"/>
      <c r="GG155" s="19"/>
      <c r="GH155" s="20">
        <f t="shared" si="365"/>
        <v>0</v>
      </c>
      <c r="GI155" s="19"/>
      <c r="GJ155" s="19"/>
      <c r="GK155" s="20">
        <f t="shared" si="366"/>
        <v>0</v>
      </c>
      <c r="GL155" s="19"/>
      <c r="GM155" s="19"/>
      <c r="GN155" s="20">
        <f t="shared" si="367"/>
        <v>0</v>
      </c>
      <c r="GO155" s="20">
        <f t="shared" si="435"/>
        <v>0</v>
      </c>
      <c r="GP155" s="20">
        <f t="shared" si="435"/>
        <v>0</v>
      </c>
      <c r="GQ155" s="20">
        <f t="shared" si="369"/>
        <v>0</v>
      </c>
      <c r="GR155" s="19"/>
      <c r="GS155" s="19"/>
      <c r="GT155" s="20">
        <f t="shared" si="370"/>
        <v>0</v>
      </c>
      <c r="GU155" s="19"/>
      <c r="GV155" s="19"/>
      <c r="GW155" s="20">
        <f t="shared" si="371"/>
        <v>0</v>
      </c>
      <c r="GX155" s="20">
        <f t="shared" si="436"/>
        <v>0</v>
      </c>
      <c r="GY155" s="20">
        <f t="shared" si="436"/>
        <v>0</v>
      </c>
      <c r="GZ155" s="20">
        <f t="shared" si="373"/>
        <v>0</v>
      </c>
      <c r="HA155" s="19"/>
      <c r="HB155" s="19"/>
      <c r="HC155" s="20">
        <f t="shared" si="374"/>
        <v>0</v>
      </c>
      <c r="HD155" s="19"/>
      <c r="HE155" s="19"/>
      <c r="HF155" s="20">
        <f t="shared" si="375"/>
        <v>0</v>
      </c>
      <c r="HG155" s="19"/>
      <c r="HH155" s="19"/>
      <c r="HI155" s="20">
        <f t="shared" si="376"/>
        <v>0</v>
      </c>
      <c r="HJ155" s="19"/>
      <c r="HK155" s="19"/>
      <c r="HL155" s="20">
        <f t="shared" si="377"/>
        <v>0</v>
      </c>
      <c r="HM155" s="20">
        <f t="shared" si="437"/>
        <v>0</v>
      </c>
      <c r="HN155" s="20">
        <f t="shared" si="437"/>
        <v>0</v>
      </c>
      <c r="HO155" s="20">
        <f t="shared" si="379"/>
        <v>0</v>
      </c>
      <c r="HP155" s="19"/>
      <c r="HQ155" s="19"/>
      <c r="HR155" s="20">
        <f t="shared" si="380"/>
        <v>0</v>
      </c>
      <c r="HS155" s="19"/>
      <c r="HT155" s="19"/>
      <c r="HU155" s="20">
        <f t="shared" si="381"/>
        <v>0</v>
      </c>
      <c r="HV155" s="19"/>
      <c r="HW155" s="19"/>
      <c r="HX155" s="20">
        <f t="shared" si="382"/>
        <v>0</v>
      </c>
      <c r="HY155" s="19"/>
      <c r="HZ155" s="19"/>
      <c r="IA155" s="20">
        <f t="shared" si="383"/>
        <v>0</v>
      </c>
      <c r="IB155" s="20">
        <f t="shared" si="438"/>
        <v>0</v>
      </c>
      <c r="IC155" s="20">
        <f t="shared" si="438"/>
        <v>0</v>
      </c>
      <c r="ID155" s="20">
        <f t="shared" si="385"/>
        <v>0</v>
      </c>
      <c r="IE155" s="20">
        <f t="shared" si="439"/>
        <v>0</v>
      </c>
      <c r="IF155" s="20">
        <f t="shared" si="439"/>
        <v>0</v>
      </c>
      <c r="IG155" s="20">
        <f t="shared" si="387"/>
        <v>0</v>
      </c>
      <c r="IH155" s="19"/>
      <c r="II155" s="19"/>
      <c r="IJ155" s="20">
        <f t="shared" si="388"/>
        <v>0</v>
      </c>
      <c r="IK155" s="19"/>
      <c r="IL155" s="19"/>
      <c r="IM155" s="20">
        <f t="shared" si="389"/>
        <v>0</v>
      </c>
      <c r="IN155" s="19"/>
      <c r="IO155" s="19"/>
      <c r="IP155" s="20">
        <f t="shared" si="390"/>
        <v>0</v>
      </c>
      <c r="IQ155" s="20">
        <f t="shared" si="440"/>
        <v>0</v>
      </c>
      <c r="IR155" s="20">
        <f t="shared" si="440"/>
        <v>0</v>
      </c>
      <c r="IS155" s="20">
        <f t="shared" si="392"/>
        <v>0</v>
      </c>
      <c r="IT155" s="20">
        <f t="shared" si="441"/>
        <v>0</v>
      </c>
      <c r="IU155" s="20">
        <f t="shared" si="441"/>
        <v>0</v>
      </c>
      <c r="IV155" s="20">
        <f t="shared" si="394"/>
        <v>0</v>
      </c>
      <c r="IW155" s="19"/>
      <c r="IX155" s="19"/>
      <c r="IY155" s="20">
        <f t="shared" si="395"/>
        <v>0</v>
      </c>
      <c r="IZ155" s="19"/>
      <c r="JA155" s="19"/>
      <c r="JB155" s="20">
        <f t="shared" si="396"/>
        <v>0</v>
      </c>
      <c r="JC155" s="19"/>
      <c r="JD155" s="19"/>
      <c r="JE155" s="20">
        <f t="shared" si="397"/>
        <v>0</v>
      </c>
      <c r="JF155" s="20">
        <f t="shared" si="442"/>
        <v>0</v>
      </c>
      <c r="JG155" s="20">
        <f t="shared" si="442"/>
        <v>0</v>
      </c>
      <c r="JH155" s="20">
        <f t="shared" si="399"/>
        <v>0</v>
      </c>
      <c r="JI155" s="19"/>
      <c r="JJ155" s="19"/>
      <c r="JK155" s="20">
        <f t="shared" si="400"/>
        <v>0</v>
      </c>
      <c r="JL155" s="19"/>
      <c r="JM155" s="19"/>
      <c r="JN155" s="20">
        <f t="shared" si="401"/>
        <v>0</v>
      </c>
      <c r="JO155" s="19"/>
      <c r="JP155" s="19"/>
      <c r="JQ155" s="20">
        <f t="shared" si="402"/>
        <v>0</v>
      </c>
      <c r="JR155" s="20">
        <f t="shared" si="443"/>
        <v>0</v>
      </c>
      <c r="JS155" s="20">
        <f t="shared" si="443"/>
        <v>0</v>
      </c>
      <c r="JT155" s="20">
        <f t="shared" si="404"/>
        <v>0</v>
      </c>
      <c r="JU155" s="19"/>
      <c r="JV155" s="19"/>
      <c r="JW155" s="20">
        <f t="shared" si="405"/>
        <v>0</v>
      </c>
      <c r="JX155" s="19"/>
      <c r="JY155" s="19"/>
      <c r="JZ155" s="20">
        <f t="shared" si="406"/>
        <v>0</v>
      </c>
      <c r="KA155" s="20">
        <f t="shared" si="444"/>
        <v>0</v>
      </c>
      <c r="KB155" s="20">
        <f t="shared" si="444"/>
        <v>0</v>
      </c>
      <c r="KC155" s="20">
        <f t="shared" si="408"/>
        <v>0</v>
      </c>
      <c r="KD155" s="19"/>
      <c r="KE155" s="19"/>
      <c r="KF155" s="20">
        <f t="shared" si="409"/>
        <v>0</v>
      </c>
      <c r="KG155" s="20">
        <f>750</f>
        <v>750</v>
      </c>
      <c r="KH155" s="19"/>
      <c r="KI155" s="20">
        <f t="shared" si="410"/>
        <v>750</v>
      </c>
      <c r="KJ155" s="19"/>
      <c r="KK155" s="19"/>
      <c r="KL155" s="20">
        <f t="shared" si="411"/>
        <v>0</v>
      </c>
      <c r="KM155" s="19"/>
      <c r="KN155" s="19"/>
      <c r="KO155" s="20">
        <f t="shared" si="412"/>
        <v>0</v>
      </c>
      <c r="KP155" s="19"/>
      <c r="KQ155" s="19"/>
      <c r="KR155" s="20">
        <f t="shared" si="413"/>
        <v>0</v>
      </c>
      <c r="KS155" s="20">
        <f t="shared" si="445"/>
        <v>0</v>
      </c>
      <c r="KT155" s="20">
        <f t="shared" si="445"/>
        <v>0</v>
      </c>
      <c r="KU155" s="20">
        <f t="shared" si="415"/>
        <v>0</v>
      </c>
      <c r="KV155" s="20">
        <f t="shared" si="446"/>
        <v>750</v>
      </c>
      <c r="KW155" s="20">
        <f t="shared" si="446"/>
        <v>0</v>
      </c>
      <c r="KX155" s="20">
        <f t="shared" si="417"/>
        <v>750</v>
      </c>
      <c r="KY155" s="19"/>
      <c r="KZ155" s="19"/>
      <c r="LA155" s="20">
        <f t="shared" si="418"/>
        <v>0</v>
      </c>
      <c r="LB155" s="19"/>
      <c r="LC155" s="19"/>
      <c r="LD155" s="20">
        <f t="shared" si="419"/>
        <v>0</v>
      </c>
      <c r="LE155" s="20">
        <f t="shared" si="447"/>
        <v>750</v>
      </c>
      <c r="LF155" s="20">
        <f t="shared" si="447"/>
        <v>0</v>
      </c>
      <c r="LG155" s="20">
        <f t="shared" si="421"/>
        <v>750</v>
      </c>
    </row>
    <row r="156" spans="1:319" x14ac:dyDescent="0.3">
      <c r="A156" s="27" t="s">
        <v>263</v>
      </c>
      <c r="B156" s="22">
        <f>(B154)+(B155)</f>
        <v>0</v>
      </c>
      <c r="C156" s="22">
        <f>(C154)+(C155)</f>
        <v>0</v>
      </c>
      <c r="D156" s="22">
        <f t="shared" si="290"/>
        <v>0</v>
      </c>
      <c r="E156" s="22">
        <f>(E154)+(E155)</f>
        <v>0</v>
      </c>
      <c r="F156" s="22">
        <f>(F154)+(F155)</f>
        <v>0</v>
      </c>
      <c r="G156" s="22">
        <f t="shared" si="291"/>
        <v>0</v>
      </c>
      <c r="H156" s="22">
        <f>(H154)+(H155)</f>
        <v>0</v>
      </c>
      <c r="I156" s="22">
        <f>(I154)+(I155)</f>
        <v>0</v>
      </c>
      <c r="J156" s="22">
        <f t="shared" si="292"/>
        <v>0</v>
      </c>
      <c r="K156" s="22">
        <f>(K154)+(K155)</f>
        <v>0</v>
      </c>
      <c r="L156" s="22">
        <f>(L154)+(L155)</f>
        <v>0</v>
      </c>
      <c r="M156" s="22">
        <f t="shared" si="293"/>
        <v>0</v>
      </c>
      <c r="N156" s="22">
        <f>(N154)+(N155)</f>
        <v>0</v>
      </c>
      <c r="O156" s="22">
        <f>(O154)+(O155)</f>
        <v>0</v>
      </c>
      <c r="P156" s="22">
        <f t="shared" si="294"/>
        <v>0</v>
      </c>
      <c r="Q156" s="22">
        <f>(Q154)+(Q155)</f>
        <v>0</v>
      </c>
      <c r="R156" s="22">
        <f>(R154)+(R155)</f>
        <v>0</v>
      </c>
      <c r="S156" s="22">
        <f t="shared" si="295"/>
        <v>0</v>
      </c>
      <c r="T156" s="22">
        <f>(T154)+(T155)</f>
        <v>0</v>
      </c>
      <c r="U156" s="22">
        <f>(U154)+(U155)</f>
        <v>0</v>
      </c>
      <c r="V156" s="22">
        <f t="shared" si="296"/>
        <v>0</v>
      </c>
      <c r="W156" s="22">
        <f>(W154)+(W155)</f>
        <v>0</v>
      </c>
      <c r="X156" s="22">
        <f>(X154)+(X155)</f>
        <v>0</v>
      </c>
      <c r="Y156" s="22">
        <f t="shared" si="297"/>
        <v>0</v>
      </c>
      <c r="Z156" s="22">
        <f>(Z154)+(Z155)</f>
        <v>0</v>
      </c>
      <c r="AA156" s="22">
        <f>(AA154)+(AA155)</f>
        <v>0</v>
      </c>
      <c r="AB156" s="22">
        <f t="shared" si="298"/>
        <v>0</v>
      </c>
      <c r="AC156" s="22">
        <f>(AC154)+(AC155)</f>
        <v>0</v>
      </c>
      <c r="AD156" s="22">
        <f>(AD154)+(AD155)</f>
        <v>0</v>
      </c>
      <c r="AE156" s="22">
        <f t="shared" si="299"/>
        <v>0</v>
      </c>
      <c r="AF156" s="22">
        <f>(AF154)+(AF155)</f>
        <v>0</v>
      </c>
      <c r="AG156" s="22">
        <f>(AG154)+(AG155)</f>
        <v>0</v>
      </c>
      <c r="AH156" s="22">
        <f t="shared" si="300"/>
        <v>0</v>
      </c>
      <c r="AI156" s="22">
        <f>(AI154)+(AI155)</f>
        <v>0</v>
      </c>
      <c r="AJ156" s="22">
        <f>(AJ154)+(AJ155)</f>
        <v>0</v>
      </c>
      <c r="AK156" s="22">
        <f t="shared" si="301"/>
        <v>0</v>
      </c>
      <c r="AL156" s="22">
        <f t="shared" si="422"/>
        <v>0</v>
      </c>
      <c r="AM156" s="22">
        <f t="shared" si="422"/>
        <v>0</v>
      </c>
      <c r="AN156" s="22">
        <f t="shared" si="303"/>
        <v>0</v>
      </c>
      <c r="AO156" s="22">
        <f>(AO154)+(AO155)</f>
        <v>0</v>
      </c>
      <c r="AP156" s="22">
        <f>(AP154)+(AP155)</f>
        <v>0</v>
      </c>
      <c r="AQ156" s="22">
        <f t="shared" si="304"/>
        <v>0</v>
      </c>
      <c r="AR156" s="22">
        <f>(AR154)+(AR155)</f>
        <v>0</v>
      </c>
      <c r="AS156" s="22">
        <f>(AS154)+(AS155)</f>
        <v>0</v>
      </c>
      <c r="AT156" s="22">
        <f t="shared" si="305"/>
        <v>0</v>
      </c>
      <c r="AU156" s="22">
        <f>(AU154)+(AU155)</f>
        <v>0</v>
      </c>
      <c r="AV156" s="22">
        <f>(AV154)+(AV155)</f>
        <v>0</v>
      </c>
      <c r="AW156" s="22">
        <f t="shared" si="306"/>
        <v>0</v>
      </c>
      <c r="AX156" s="22">
        <f>(AX154)+(AX155)</f>
        <v>0</v>
      </c>
      <c r="AY156" s="22">
        <f>(AY154)+(AY155)</f>
        <v>0</v>
      </c>
      <c r="AZ156" s="22">
        <f t="shared" si="307"/>
        <v>0</v>
      </c>
      <c r="BA156" s="22">
        <f>(BA154)+(BA155)</f>
        <v>0</v>
      </c>
      <c r="BB156" s="22">
        <f>(BB154)+(BB155)</f>
        <v>0</v>
      </c>
      <c r="BC156" s="22">
        <f t="shared" si="308"/>
        <v>0</v>
      </c>
      <c r="BD156" s="22">
        <f>(BD154)+(BD155)</f>
        <v>0</v>
      </c>
      <c r="BE156" s="22">
        <f>(BE154)+(BE155)</f>
        <v>0</v>
      </c>
      <c r="BF156" s="22">
        <f t="shared" si="309"/>
        <v>0</v>
      </c>
      <c r="BG156" s="22">
        <f t="shared" si="423"/>
        <v>0</v>
      </c>
      <c r="BH156" s="22">
        <f t="shared" si="423"/>
        <v>0</v>
      </c>
      <c r="BI156" s="22">
        <f t="shared" si="311"/>
        <v>0</v>
      </c>
      <c r="BJ156" s="22">
        <f>(BJ154)+(BJ155)</f>
        <v>0</v>
      </c>
      <c r="BK156" s="22">
        <f>(BK154)+(BK155)</f>
        <v>0</v>
      </c>
      <c r="BL156" s="22">
        <f t="shared" si="312"/>
        <v>0</v>
      </c>
      <c r="BM156" s="22">
        <f>(BM154)+(BM155)</f>
        <v>0</v>
      </c>
      <c r="BN156" s="22">
        <f>(BN154)+(BN155)</f>
        <v>0</v>
      </c>
      <c r="BO156" s="22">
        <f t="shared" si="313"/>
        <v>0</v>
      </c>
      <c r="BP156" s="22">
        <f>(BP154)+(BP155)</f>
        <v>0</v>
      </c>
      <c r="BQ156" s="22">
        <f>(BQ154)+(BQ155)</f>
        <v>0</v>
      </c>
      <c r="BR156" s="22">
        <f t="shared" si="314"/>
        <v>0</v>
      </c>
      <c r="BS156" s="22">
        <f>(BS154)+(BS155)</f>
        <v>0</v>
      </c>
      <c r="BT156" s="22">
        <f>(BT154)+(BT155)</f>
        <v>0</v>
      </c>
      <c r="BU156" s="22">
        <f t="shared" si="315"/>
        <v>0</v>
      </c>
      <c r="BV156" s="22">
        <f>(BV154)+(BV155)</f>
        <v>0</v>
      </c>
      <c r="BW156" s="22">
        <f>(BW154)+(BW155)</f>
        <v>0</v>
      </c>
      <c r="BX156" s="22">
        <f t="shared" si="316"/>
        <v>0</v>
      </c>
      <c r="BY156" s="22">
        <f>(BY154)+(BY155)</f>
        <v>0</v>
      </c>
      <c r="BZ156" s="22">
        <f>(BZ154)+(BZ155)</f>
        <v>0</v>
      </c>
      <c r="CA156" s="22">
        <f t="shared" si="317"/>
        <v>0</v>
      </c>
      <c r="CB156" s="22">
        <f t="shared" si="424"/>
        <v>0</v>
      </c>
      <c r="CC156" s="22">
        <f t="shared" si="424"/>
        <v>0</v>
      </c>
      <c r="CD156" s="22">
        <f t="shared" si="319"/>
        <v>0</v>
      </c>
      <c r="CE156" s="22">
        <f>(CE154)+(CE155)</f>
        <v>0</v>
      </c>
      <c r="CF156" s="22">
        <f>(CF154)+(CF155)</f>
        <v>0</v>
      </c>
      <c r="CG156" s="22">
        <f t="shared" si="320"/>
        <v>0</v>
      </c>
      <c r="CH156" s="22">
        <f>(CH154)+(CH155)</f>
        <v>0</v>
      </c>
      <c r="CI156" s="22">
        <f>(CI154)+(CI155)</f>
        <v>0</v>
      </c>
      <c r="CJ156" s="22">
        <f t="shared" si="321"/>
        <v>0</v>
      </c>
      <c r="CK156" s="22">
        <f>(CK154)+(CK155)</f>
        <v>0</v>
      </c>
      <c r="CL156" s="22">
        <f>(CL154)+(CL155)</f>
        <v>0</v>
      </c>
      <c r="CM156" s="22">
        <f t="shared" si="322"/>
        <v>0</v>
      </c>
      <c r="CN156" s="22">
        <f t="shared" si="425"/>
        <v>0</v>
      </c>
      <c r="CO156" s="22">
        <f t="shared" si="425"/>
        <v>0</v>
      </c>
      <c r="CP156" s="22">
        <f t="shared" si="324"/>
        <v>0</v>
      </c>
      <c r="CQ156" s="22">
        <f>(CQ154)+(CQ155)</f>
        <v>0</v>
      </c>
      <c r="CR156" s="22">
        <f>(CR154)+(CR155)</f>
        <v>0</v>
      </c>
      <c r="CS156" s="22">
        <f t="shared" si="325"/>
        <v>0</v>
      </c>
      <c r="CT156" s="22">
        <f>(CT154)+(CT155)</f>
        <v>0</v>
      </c>
      <c r="CU156" s="22">
        <f>(CU154)+(CU155)</f>
        <v>0</v>
      </c>
      <c r="CV156" s="22">
        <f t="shared" si="326"/>
        <v>0</v>
      </c>
      <c r="CW156" s="22">
        <f>(CW154)+(CW155)</f>
        <v>0</v>
      </c>
      <c r="CX156" s="22">
        <f>(CX154)+(CX155)</f>
        <v>0</v>
      </c>
      <c r="CY156" s="22">
        <f t="shared" si="327"/>
        <v>0</v>
      </c>
      <c r="CZ156" s="22">
        <f t="shared" si="426"/>
        <v>0</v>
      </c>
      <c r="DA156" s="22">
        <f t="shared" si="426"/>
        <v>0</v>
      </c>
      <c r="DB156" s="22">
        <f t="shared" si="329"/>
        <v>0</v>
      </c>
      <c r="DC156" s="22">
        <f t="shared" si="427"/>
        <v>0</v>
      </c>
      <c r="DD156" s="22">
        <f t="shared" si="427"/>
        <v>0</v>
      </c>
      <c r="DE156" s="22">
        <f t="shared" si="331"/>
        <v>0</v>
      </c>
      <c r="DF156" s="22">
        <f>(DF154)+(DF155)</f>
        <v>0</v>
      </c>
      <c r="DG156" s="22">
        <f>(DG154)+(DG155)</f>
        <v>0</v>
      </c>
      <c r="DH156" s="22">
        <f t="shared" si="332"/>
        <v>0</v>
      </c>
      <c r="DI156" s="22">
        <f>(DI154)+(DI155)</f>
        <v>0</v>
      </c>
      <c r="DJ156" s="22">
        <f>(DJ154)+(DJ155)</f>
        <v>0</v>
      </c>
      <c r="DK156" s="22">
        <f t="shared" si="333"/>
        <v>0</v>
      </c>
      <c r="DL156" s="22">
        <f t="shared" si="428"/>
        <v>0</v>
      </c>
      <c r="DM156" s="22">
        <f t="shared" si="428"/>
        <v>0</v>
      </c>
      <c r="DN156" s="22">
        <f t="shared" si="335"/>
        <v>0</v>
      </c>
      <c r="DO156" s="22">
        <f>(DO154)+(DO155)</f>
        <v>0</v>
      </c>
      <c r="DP156" s="22">
        <f>(DP154)+(DP155)</f>
        <v>0</v>
      </c>
      <c r="DQ156" s="22">
        <f t="shared" si="336"/>
        <v>0</v>
      </c>
      <c r="DR156" s="22">
        <f>(DR154)+(DR155)</f>
        <v>0</v>
      </c>
      <c r="DS156" s="22">
        <f>(DS154)+(DS155)</f>
        <v>0</v>
      </c>
      <c r="DT156" s="22">
        <f t="shared" si="337"/>
        <v>0</v>
      </c>
      <c r="DU156" s="22">
        <f t="shared" si="429"/>
        <v>0</v>
      </c>
      <c r="DV156" s="22">
        <f t="shared" si="429"/>
        <v>0</v>
      </c>
      <c r="DW156" s="22">
        <f t="shared" si="339"/>
        <v>0</v>
      </c>
      <c r="DX156" s="22">
        <f t="shared" si="430"/>
        <v>0</v>
      </c>
      <c r="DY156" s="22">
        <f t="shared" si="430"/>
        <v>0</v>
      </c>
      <c r="DZ156" s="22">
        <f t="shared" si="341"/>
        <v>0</v>
      </c>
      <c r="EA156" s="22">
        <f>(EA154)+(EA155)</f>
        <v>0</v>
      </c>
      <c r="EB156" s="22">
        <f>(EB154)+(EB155)</f>
        <v>0</v>
      </c>
      <c r="EC156" s="22">
        <f t="shared" si="342"/>
        <v>0</v>
      </c>
      <c r="ED156" s="22">
        <f>(ED154)+(ED155)</f>
        <v>0</v>
      </c>
      <c r="EE156" s="22">
        <f>(EE154)+(EE155)</f>
        <v>0</v>
      </c>
      <c r="EF156" s="22">
        <f t="shared" si="343"/>
        <v>0</v>
      </c>
      <c r="EG156" s="22">
        <f>(EG154)+(EG155)</f>
        <v>0</v>
      </c>
      <c r="EH156" s="22">
        <f>(EH154)+(EH155)</f>
        <v>0</v>
      </c>
      <c r="EI156" s="22">
        <f t="shared" si="344"/>
        <v>0</v>
      </c>
      <c r="EJ156" s="22">
        <f>(EJ154)+(EJ155)</f>
        <v>0</v>
      </c>
      <c r="EK156" s="22">
        <f>(EK154)+(EK155)</f>
        <v>0</v>
      </c>
      <c r="EL156" s="22">
        <f t="shared" si="345"/>
        <v>0</v>
      </c>
      <c r="EM156" s="22">
        <f t="shared" si="431"/>
        <v>0</v>
      </c>
      <c r="EN156" s="22">
        <f t="shared" si="431"/>
        <v>0</v>
      </c>
      <c r="EO156" s="22">
        <f t="shared" si="347"/>
        <v>0</v>
      </c>
      <c r="EP156" s="22">
        <f>(EP154)+(EP155)</f>
        <v>0</v>
      </c>
      <c r="EQ156" s="22">
        <f>(EQ154)+(EQ155)</f>
        <v>0</v>
      </c>
      <c r="ER156" s="22">
        <f t="shared" si="348"/>
        <v>0</v>
      </c>
      <c r="ES156" s="22">
        <f>(ES154)+(ES155)</f>
        <v>0</v>
      </c>
      <c r="ET156" s="22">
        <f>(ET154)+(ET155)</f>
        <v>0</v>
      </c>
      <c r="EU156" s="22">
        <f t="shared" si="349"/>
        <v>0</v>
      </c>
      <c r="EV156" s="22">
        <f>(EV154)+(EV155)</f>
        <v>0</v>
      </c>
      <c r="EW156" s="22">
        <f>(EW154)+(EW155)</f>
        <v>0</v>
      </c>
      <c r="EX156" s="22">
        <f t="shared" si="350"/>
        <v>0</v>
      </c>
      <c r="EY156" s="22">
        <f>(EY154)+(EY155)</f>
        <v>0</v>
      </c>
      <c r="EZ156" s="22">
        <f>(EZ154)+(EZ155)</f>
        <v>0</v>
      </c>
      <c r="FA156" s="22">
        <f t="shared" si="351"/>
        <v>0</v>
      </c>
      <c r="FB156" s="22">
        <f t="shared" si="432"/>
        <v>0</v>
      </c>
      <c r="FC156" s="22">
        <f t="shared" si="432"/>
        <v>0</v>
      </c>
      <c r="FD156" s="22">
        <f t="shared" si="353"/>
        <v>0</v>
      </c>
      <c r="FE156" s="22">
        <f>(FE154)+(FE155)</f>
        <v>0</v>
      </c>
      <c r="FF156" s="22">
        <f>(FF154)+(FF155)</f>
        <v>0</v>
      </c>
      <c r="FG156" s="22">
        <f t="shared" si="354"/>
        <v>0</v>
      </c>
      <c r="FH156" s="22">
        <f>(FH154)+(FH155)</f>
        <v>0</v>
      </c>
      <c r="FI156" s="22">
        <f>(FI154)+(FI155)</f>
        <v>0</v>
      </c>
      <c r="FJ156" s="22">
        <f t="shared" si="355"/>
        <v>0</v>
      </c>
      <c r="FK156" s="22">
        <f>(FK154)+(FK155)</f>
        <v>0</v>
      </c>
      <c r="FL156" s="22">
        <f>(FL154)+(FL155)</f>
        <v>0</v>
      </c>
      <c r="FM156" s="22">
        <f t="shared" si="356"/>
        <v>0</v>
      </c>
      <c r="FN156" s="22">
        <f t="shared" si="433"/>
        <v>0</v>
      </c>
      <c r="FO156" s="22">
        <f t="shared" si="433"/>
        <v>0</v>
      </c>
      <c r="FP156" s="22">
        <f t="shared" si="358"/>
        <v>0</v>
      </c>
      <c r="FQ156" s="22">
        <f>(FQ154)+(FQ155)</f>
        <v>0</v>
      </c>
      <c r="FR156" s="22">
        <f>(FR154)+(FR155)</f>
        <v>0</v>
      </c>
      <c r="FS156" s="22">
        <f t="shared" si="359"/>
        <v>0</v>
      </c>
      <c r="FT156" s="22">
        <f>(FT154)+(FT155)</f>
        <v>0</v>
      </c>
      <c r="FU156" s="22">
        <f>(FU154)+(FU155)</f>
        <v>0</v>
      </c>
      <c r="FV156" s="22">
        <f t="shared" si="360"/>
        <v>0</v>
      </c>
      <c r="FW156" s="22">
        <f>(FW154)+(FW155)</f>
        <v>0</v>
      </c>
      <c r="FX156" s="22">
        <f>(FX154)+(FX155)</f>
        <v>0</v>
      </c>
      <c r="FY156" s="22">
        <f t="shared" si="361"/>
        <v>0</v>
      </c>
      <c r="FZ156" s="22">
        <f t="shared" si="434"/>
        <v>0</v>
      </c>
      <c r="GA156" s="22">
        <f t="shared" si="434"/>
        <v>0</v>
      </c>
      <c r="GB156" s="22">
        <f t="shared" si="363"/>
        <v>0</v>
      </c>
      <c r="GC156" s="22">
        <f>(GC154)+(GC155)</f>
        <v>0</v>
      </c>
      <c r="GD156" s="22">
        <f>(GD154)+(GD155)</f>
        <v>0</v>
      </c>
      <c r="GE156" s="22">
        <f t="shared" si="364"/>
        <v>0</v>
      </c>
      <c r="GF156" s="22">
        <f>(GF154)+(GF155)</f>
        <v>0</v>
      </c>
      <c r="GG156" s="22">
        <f>(GG154)+(GG155)</f>
        <v>0</v>
      </c>
      <c r="GH156" s="22">
        <f t="shared" si="365"/>
        <v>0</v>
      </c>
      <c r="GI156" s="22">
        <f>(GI154)+(GI155)</f>
        <v>0</v>
      </c>
      <c r="GJ156" s="22">
        <f>(GJ154)+(GJ155)</f>
        <v>0</v>
      </c>
      <c r="GK156" s="22">
        <f t="shared" si="366"/>
        <v>0</v>
      </c>
      <c r="GL156" s="22">
        <f>(GL154)+(GL155)</f>
        <v>0</v>
      </c>
      <c r="GM156" s="22">
        <f>(GM154)+(GM155)</f>
        <v>0</v>
      </c>
      <c r="GN156" s="22">
        <f t="shared" si="367"/>
        <v>0</v>
      </c>
      <c r="GO156" s="22">
        <f t="shared" si="435"/>
        <v>0</v>
      </c>
      <c r="GP156" s="22">
        <f t="shared" si="435"/>
        <v>0</v>
      </c>
      <c r="GQ156" s="22">
        <f t="shared" si="369"/>
        <v>0</v>
      </c>
      <c r="GR156" s="22">
        <f>(GR154)+(GR155)</f>
        <v>0</v>
      </c>
      <c r="GS156" s="22">
        <f>(GS154)+(GS155)</f>
        <v>0</v>
      </c>
      <c r="GT156" s="22">
        <f t="shared" si="370"/>
        <v>0</v>
      </c>
      <c r="GU156" s="22">
        <f>(GU154)+(GU155)</f>
        <v>0</v>
      </c>
      <c r="GV156" s="22">
        <f>(GV154)+(GV155)</f>
        <v>0</v>
      </c>
      <c r="GW156" s="22">
        <f t="shared" si="371"/>
        <v>0</v>
      </c>
      <c r="GX156" s="22">
        <f t="shared" si="436"/>
        <v>0</v>
      </c>
      <c r="GY156" s="22">
        <f t="shared" si="436"/>
        <v>0</v>
      </c>
      <c r="GZ156" s="22">
        <f t="shared" si="373"/>
        <v>0</v>
      </c>
      <c r="HA156" s="22">
        <f>(HA154)+(HA155)</f>
        <v>0</v>
      </c>
      <c r="HB156" s="22">
        <f>(HB154)+(HB155)</f>
        <v>0</v>
      </c>
      <c r="HC156" s="22">
        <f t="shared" si="374"/>
        <v>0</v>
      </c>
      <c r="HD156" s="22">
        <f>(HD154)+(HD155)</f>
        <v>0</v>
      </c>
      <c r="HE156" s="22">
        <f>(HE154)+(HE155)</f>
        <v>0</v>
      </c>
      <c r="HF156" s="22">
        <f t="shared" si="375"/>
        <v>0</v>
      </c>
      <c r="HG156" s="22">
        <f>(HG154)+(HG155)</f>
        <v>0</v>
      </c>
      <c r="HH156" s="22">
        <f>(HH154)+(HH155)</f>
        <v>0</v>
      </c>
      <c r="HI156" s="22">
        <f t="shared" si="376"/>
        <v>0</v>
      </c>
      <c r="HJ156" s="22">
        <f>(HJ154)+(HJ155)</f>
        <v>0</v>
      </c>
      <c r="HK156" s="22">
        <f>(HK154)+(HK155)</f>
        <v>0</v>
      </c>
      <c r="HL156" s="22">
        <f t="shared" si="377"/>
        <v>0</v>
      </c>
      <c r="HM156" s="22">
        <f t="shared" si="437"/>
        <v>0</v>
      </c>
      <c r="HN156" s="22">
        <f t="shared" si="437"/>
        <v>0</v>
      </c>
      <c r="HO156" s="22">
        <f t="shared" si="379"/>
        <v>0</v>
      </c>
      <c r="HP156" s="22">
        <f>(HP154)+(HP155)</f>
        <v>0</v>
      </c>
      <c r="HQ156" s="22">
        <f>(HQ154)+(HQ155)</f>
        <v>0</v>
      </c>
      <c r="HR156" s="22">
        <f t="shared" si="380"/>
        <v>0</v>
      </c>
      <c r="HS156" s="22">
        <f>(HS154)+(HS155)</f>
        <v>0</v>
      </c>
      <c r="HT156" s="22">
        <f>(HT154)+(HT155)</f>
        <v>0</v>
      </c>
      <c r="HU156" s="22">
        <f t="shared" si="381"/>
        <v>0</v>
      </c>
      <c r="HV156" s="22">
        <f>(HV154)+(HV155)</f>
        <v>0</v>
      </c>
      <c r="HW156" s="22">
        <f>(HW154)+(HW155)</f>
        <v>0</v>
      </c>
      <c r="HX156" s="22">
        <f t="shared" si="382"/>
        <v>0</v>
      </c>
      <c r="HY156" s="22">
        <f>(HY154)+(HY155)</f>
        <v>0</v>
      </c>
      <c r="HZ156" s="22">
        <f>(HZ154)+(HZ155)</f>
        <v>0</v>
      </c>
      <c r="IA156" s="22">
        <f t="shared" si="383"/>
        <v>0</v>
      </c>
      <c r="IB156" s="22">
        <f t="shared" si="438"/>
        <v>0</v>
      </c>
      <c r="IC156" s="22">
        <f t="shared" si="438"/>
        <v>0</v>
      </c>
      <c r="ID156" s="22">
        <f t="shared" si="385"/>
        <v>0</v>
      </c>
      <c r="IE156" s="22">
        <f t="shared" si="439"/>
        <v>0</v>
      </c>
      <c r="IF156" s="22">
        <f t="shared" si="439"/>
        <v>0</v>
      </c>
      <c r="IG156" s="22">
        <f t="shared" si="387"/>
        <v>0</v>
      </c>
      <c r="IH156" s="22">
        <f>(IH154)+(IH155)</f>
        <v>0</v>
      </c>
      <c r="II156" s="22">
        <f>(II154)+(II155)</f>
        <v>0</v>
      </c>
      <c r="IJ156" s="22">
        <f t="shared" si="388"/>
        <v>0</v>
      </c>
      <c r="IK156" s="22">
        <f>(IK154)+(IK155)</f>
        <v>0</v>
      </c>
      <c r="IL156" s="22">
        <f>(IL154)+(IL155)</f>
        <v>0</v>
      </c>
      <c r="IM156" s="22">
        <f t="shared" si="389"/>
        <v>0</v>
      </c>
      <c r="IN156" s="22">
        <f>(IN154)+(IN155)</f>
        <v>0</v>
      </c>
      <c r="IO156" s="22">
        <f>(IO154)+(IO155)</f>
        <v>0</v>
      </c>
      <c r="IP156" s="22">
        <f t="shared" si="390"/>
        <v>0</v>
      </c>
      <c r="IQ156" s="22">
        <f t="shared" si="440"/>
        <v>0</v>
      </c>
      <c r="IR156" s="22">
        <f t="shared" si="440"/>
        <v>0</v>
      </c>
      <c r="IS156" s="22">
        <f t="shared" si="392"/>
        <v>0</v>
      </c>
      <c r="IT156" s="22">
        <f t="shared" si="441"/>
        <v>0</v>
      </c>
      <c r="IU156" s="22">
        <f t="shared" si="441"/>
        <v>0</v>
      </c>
      <c r="IV156" s="22">
        <f t="shared" si="394"/>
        <v>0</v>
      </c>
      <c r="IW156" s="22">
        <f>(IW154)+(IW155)</f>
        <v>0</v>
      </c>
      <c r="IX156" s="22">
        <f>(IX154)+(IX155)</f>
        <v>0</v>
      </c>
      <c r="IY156" s="22">
        <f t="shared" si="395"/>
        <v>0</v>
      </c>
      <c r="IZ156" s="22">
        <f>(IZ154)+(IZ155)</f>
        <v>0</v>
      </c>
      <c r="JA156" s="22">
        <f>(JA154)+(JA155)</f>
        <v>0</v>
      </c>
      <c r="JB156" s="22">
        <f t="shared" si="396"/>
        <v>0</v>
      </c>
      <c r="JC156" s="22">
        <f>(JC154)+(JC155)</f>
        <v>0</v>
      </c>
      <c r="JD156" s="22">
        <f>(JD154)+(JD155)</f>
        <v>0</v>
      </c>
      <c r="JE156" s="22">
        <f t="shared" si="397"/>
        <v>0</v>
      </c>
      <c r="JF156" s="22">
        <f t="shared" si="442"/>
        <v>0</v>
      </c>
      <c r="JG156" s="22">
        <f t="shared" si="442"/>
        <v>0</v>
      </c>
      <c r="JH156" s="22">
        <f t="shared" si="399"/>
        <v>0</v>
      </c>
      <c r="JI156" s="22">
        <f>(JI154)+(JI155)</f>
        <v>0</v>
      </c>
      <c r="JJ156" s="22">
        <f>(JJ154)+(JJ155)</f>
        <v>0</v>
      </c>
      <c r="JK156" s="22">
        <f t="shared" si="400"/>
        <v>0</v>
      </c>
      <c r="JL156" s="22">
        <f>(JL154)+(JL155)</f>
        <v>0</v>
      </c>
      <c r="JM156" s="22">
        <f>(JM154)+(JM155)</f>
        <v>0</v>
      </c>
      <c r="JN156" s="22">
        <f t="shared" si="401"/>
        <v>0</v>
      </c>
      <c r="JO156" s="22">
        <f>(JO154)+(JO155)</f>
        <v>0</v>
      </c>
      <c r="JP156" s="22">
        <f>(JP154)+(JP155)</f>
        <v>0</v>
      </c>
      <c r="JQ156" s="22">
        <f t="shared" si="402"/>
        <v>0</v>
      </c>
      <c r="JR156" s="22">
        <f t="shared" si="443"/>
        <v>0</v>
      </c>
      <c r="JS156" s="22">
        <f t="shared" si="443"/>
        <v>0</v>
      </c>
      <c r="JT156" s="22">
        <f t="shared" si="404"/>
        <v>0</v>
      </c>
      <c r="JU156" s="22">
        <f>(JU154)+(JU155)</f>
        <v>0</v>
      </c>
      <c r="JV156" s="22">
        <f>(JV154)+(JV155)</f>
        <v>0</v>
      </c>
      <c r="JW156" s="22">
        <f t="shared" si="405"/>
        <v>0</v>
      </c>
      <c r="JX156" s="22">
        <f>(JX154)+(JX155)</f>
        <v>0</v>
      </c>
      <c r="JY156" s="22">
        <f>(JY154)+(JY155)</f>
        <v>0</v>
      </c>
      <c r="JZ156" s="22">
        <f t="shared" si="406"/>
        <v>0</v>
      </c>
      <c r="KA156" s="22">
        <f t="shared" si="444"/>
        <v>0</v>
      </c>
      <c r="KB156" s="22">
        <f t="shared" si="444"/>
        <v>0</v>
      </c>
      <c r="KC156" s="22">
        <f t="shared" si="408"/>
        <v>0</v>
      </c>
      <c r="KD156" s="22">
        <f>(KD154)+(KD155)</f>
        <v>0</v>
      </c>
      <c r="KE156" s="22">
        <f>(KE154)+(KE155)</f>
        <v>0</v>
      </c>
      <c r="KF156" s="22">
        <f t="shared" si="409"/>
        <v>0</v>
      </c>
      <c r="KG156" s="22">
        <f>(KG154)+(KG155)</f>
        <v>750</v>
      </c>
      <c r="KH156" s="22">
        <f>(KH154)+(KH155)</f>
        <v>0</v>
      </c>
      <c r="KI156" s="22">
        <f t="shared" si="410"/>
        <v>750</v>
      </c>
      <c r="KJ156" s="22">
        <f>(KJ154)+(KJ155)</f>
        <v>0</v>
      </c>
      <c r="KK156" s="22">
        <f>(KK154)+(KK155)</f>
        <v>0</v>
      </c>
      <c r="KL156" s="22">
        <f t="shared" si="411"/>
        <v>0</v>
      </c>
      <c r="KM156" s="22">
        <f>(KM154)+(KM155)</f>
        <v>0</v>
      </c>
      <c r="KN156" s="22">
        <f>(KN154)+(KN155)</f>
        <v>0</v>
      </c>
      <c r="KO156" s="22">
        <f t="shared" si="412"/>
        <v>0</v>
      </c>
      <c r="KP156" s="22">
        <f>(KP154)+(KP155)</f>
        <v>0</v>
      </c>
      <c r="KQ156" s="22">
        <f>(KQ154)+(KQ155)</f>
        <v>0</v>
      </c>
      <c r="KR156" s="22">
        <f t="shared" si="413"/>
        <v>0</v>
      </c>
      <c r="KS156" s="22">
        <f t="shared" si="445"/>
        <v>0</v>
      </c>
      <c r="KT156" s="22">
        <f t="shared" si="445"/>
        <v>0</v>
      </c>
      <c r="KU156" s="22">
        <f t="shared" si="415"/>
        <v>0</v>
      </c>
      <c r="KV156" s="22">
        <f t="shared" si="446"/>
        <v>750</v>
      </c>
      <c r="KW156" s="22">
        <f t="shared" si="446"/>
        <v>0</v>
      </c>
      <c r="KX156" s="22">
        <f t="shared" si="417"/>
        <v>750</v>
      </c>
      <c r="KY156" s="22">
        <f>(KY154)+(KY155)</f>
        <v>0</v>
      </c>
      <c r="KZ156" s="22">
        <f>(KZ154)+(KZ155)</f>
        <v>0</v>
      </c>
      <c r="LA156" s="22">
        <f t="shared" si="418"/>
        <v>0</v>
      </c>
      <c r="LB156" s="22">
        <f>(LB154)+(LB155)</f>
        <v>0</v>
      </c>
      <c r="LC156" s="22">
        <f>(LC154)+(LC155)</f>
        <v>0</v>
      </c>
      <c r="LD156" s="22">
        <f t="shared" si="419"/>
        <v>0</v>
      </c>
      <c r="LE156" s="22">
        <f t="shared" si="447"/>
        <v>750</v>
      </c>
      <c r="LF156" s="22">
        <f t="shared" si="447"/>
        <v>0</v>
      </c>
      <c r="LG156" s="22">
        <f t="shared" si="421"/>
        <v>750</v>
      </c>
    </row>
    <row r="157" spans="1:319" x14ac:dyDescent="0.3">
      <c r="A157" s="27" t="s">
        <v>264</v>
      </c>
      <c r="B157" s="19"/>
      <c r="C157" s="19"/>
      <c r="D157" s="20">
        <f t="shared" si="290"/>
        <v>0</v>
      </c>
      <c r="E157" s="19"/>
      <c r="F157" s="19"/>
      <c r="G157" s="20">
        <f t="shared" si="291"/>
        <v>0</v>
      </c>
      <c r="H157" s="19"/>
      <c r="I157" s="19"/>
      <c r="J157" s="20">
        <f t="shared" si="292"/>
        <v>0</v>
      </c>
      <c r="K157" s="19"/>
      <c r="L157" s="19"/>
      <c r="M157" s="20">
        <f t="shared" si="293"/>
        <v>0</v>
      </c>
      <c r="N157" s="19"/>
      <c r="O157" s="19"/>
      <c r="P157" s="20">
        <f t="shared" si="294"/>
        <v>0</v>
      </c>
      <c r="Q157" s="19"/>
      <c r="R157" s="19"/>
      <c r="S157" s="20">
        <f t="shared" si="295"/>
        <v>0</v>
      </c>
      <c r="T157" s="19"/>
      <c r="U157" s="19"/>
      <c r="V157" s="20">
        <f t="shared" si="296"/>
        <v>0</v>
      </c>
      <c r="W157" s="19"/>
      <c r="X157" s="19"/>
      <c r="Y157" s="20">
        <f t="shared" si="297"/>
        <v>0</v>
      </c>
      <c r="Z157" s="19"/>
      <c r="AA157" s="19"/>
      <c r="AB157" s="20">
        <f t="shared" si="298"/>
        <v>0</v>
      </c>
      <c r="AC157" s="19"/>
      <c r="AD157" s="19"/>
      <c r="AE157" s="20">
        <f t="shared" si="299"/>
        <v>0</v>
      </c>
      <c r="AF157" s="19"/>
      <c r="AG157" s="19"/>
      <c r="AH157" s="20">
        <f t="shared" si="300"/>
        <v>0</v>
      </c>
      <c r="AI157" s="19"/>
      <c r="AJ157" s="19"/>
      <c r="AK157" s="20">
        <f t="shared" si="301"/>
        <v>0</v>
      </c>
      <c r="AL157" s="20">
        <f t="shared" si="422"/>
        <v>0</v>
      </c>
      <c r="AM157" s="20">
        <f t="shared" si="422"/>
        <v>0</v>
      </c>
      <c r="AN157" s="20">
        <f t="shared" si="303"/>
        <v>0</v>
      </c>
      <c r="AO157" s="19"/>
      <c r="AP157" s="19"/>
      <c r="AQ157" s="20">
        <f t="shared" si="304"/>
        <v>0</v>
      </c>
      <c r="AR157" s="19"/>
      <c r="AS157" s="19"/>
      <c r="AT157" s="20">
        <f t="shared" si="305"/>
        <v>0</v>
      </c>
      <c r="AU157" s="19"/>
      <c r="AV157" s="19"/>
      <c r="AW157" s="20">
        <f t="shared" si="306"/>
        <v>0</v>
      </c>
      <c r="AX157" s="19"/>
      <c r="AY157" s="19"/>
      <c r="AZ157" s="20">
        <f t="shared" si="307"/>
        <v>0</v>
      </c>
      <c r="BA157" s="19"/>
      <c r="BB157" s="19"/>
      <c r="BC157" s="20">
        <f t="shared" si="308"/>
        <v>0</v>
      </c>
      <c r="BD157" s="19"/>
      <c r="BE157" s="19"/>
      <c r="BF157" s="20">
        <f t="shared" si="309"/>
        <v>0</v>
      </c>
      <c r="BG157" s="20">
        <f t="shared" si="423"/>
        <v>0</v>
      </c>
      <c r="BH157" s="20">
        <f t="shared" si="423"/>
        <v>0</v>
      </c>
      <c r="BI157" s="20">
        <f t="shared" si="311"/>
        <v>0</v>
      </c>
      <c r="BJ157" s="19"/>
      <c r="BK157" s="19"/>
      <c r="BL157" s="20">
        <f t="shared" si="312"/>
        <v>0</v>
      </c>
      <c r="BM157" s="19"/>
      <c r="BN157" s="19"/>
      <c r="BO157" s="20">
        <f t="shared" si="313"/>
        <v>0</v>
      </c>
      <c r="BP157" s="19"/>
      <c r="BQ157" s="19"/>
      <c r="BR157" s="20">
        <f t="shared" si="314"/>
        <v>0</v>
      </c>
      <c r="BS157" s="19"/>
      <c r="BT157" s="19"/>
      <c r="BU157" s="20">
        <f t="shared" si="315"/>
        <v>0</v>
      </c>
      <c r="BV157" s="19"/>
      <c r="BW157" s="19"/>
      <c r="BX157" s="20">
        <f t="shared" si="316"/>
        <v>0</v>
      </c>
      <c r="BY157" s="19"/>
      <c r="BZ157" s="19"/>
      <c r="CA157" s="20">
        <f t="shared" si="317"/>
        <v>0</v>
      </c>
      <c r="CB157" s="20">
        <f t="shared" si="424"/>
        <v>0</v>
      </c>
      <c r="CC157" s="20">
        <f t="shared" si="424"/>
        <v>0</v>
      </c>
      <c r="CD157" s="20">
        <f t="shared" si="319"/>
        <v>0</v>
      </c>
      <c r="CE157" s="19"/>
      <c r="CF157" s="19"/>
      <c r="CG157" s="20">
        <f t="shared" si="320"/>
        <v>0</v>
      </c>
      <c r="CH157" s="19"/>
      <c r="CI157" s="19"/>
      <c r="CJ157" s="20">
        <f t="shared" si="321"/>
        <v>0</v>
      </c>
      <c r="CK157" s="19"/>
      <c r="CL157" s="19"/>
      <c r="CM157" s="20">
        <f t="shared" si="322"/>
        <v>0</v>
      </c>
      <c r="CN157" s="20">
        <f t="shared" si="425"/>
        <v>0</v>
      </c>
      <c r="CO157" s="20">
        <f t="shared" si="425"/>
        <v>0</v>
      </c>
      <c r="CP157" s="20">
        <f t="shared" si="324"/>
        <v>0</v>
      </c>
      <c r="CQ157" s="19"/>
      <c r="CR157" s="19"/>
      <c r="CS157" s="20">
        <f t="shared" si="325"/>
        <v>0</v>
      </c>
      <c r="CT157" s="19"/>
      <c r="CU157" s="19"/>
      <c r="CV157" s="20">
        <f t="shared" si="326"/>
        <v>0</v>
      </c>
      <c r="CW157" s="19"/>
      <c r="CX157" s="19"/>
      <c r="CY157" s="20">
        <f t="shared" si="327"/>
        <v>0</v>
      </c>
      <c r="CZ157" s="20">
        <f t="shared" si="426"/>
        <v>0</v>
      </c>
      <c r="DA157" s="20">
        <f t="shared" si="426"/>
        <v>0</v>
      </c>
      <c r="DB157" s="20">
        <f t="shared" si="329"/>
        <v>0</v>
      </c>
      <c r="DC157" s="20">
        <f t="shared" si="427"/>
        <v>0</v>
      </c>
      <c r="DD157" s="20">
        <f t="shared" si="427"/>
        <v>0</v>
      </c>
      <c r="DE157" s="20">
        <f t="shared" si="331"/>
        <v>0</v>
      </c>
      <c r="DF157" s="19"/>
      <c r="DG157" s="19"/>
      <c r="DH157" s="20">
        <f t="shared" si="332"/>
        <v>0</v>
      </c>
      <c r="DI157" s="19"/>
      <c r="DJ157" s="19"/>
      <c r="DK157" s="20">
        <f t="shared" si="333"/>
        <v>0</v>
      </c>
      <c r="DL157" s="20">
        <f t="shared" si="428"/>
        <v>0</v>
      </c>
      <c r="DM157" s="20">
        <f t="shared" si="428"/>
        <v>0</v>
      </c>
      <c r="DN157" s="20">
        <f t="shared" si="335"/>
        <v>0</v>
      </c>
      <c r="DO157" s="19"/>
      <c r="DP157" s="19"/>
      <c r="DQ157" s="20">
        <f t="shared" si="336"/>
        <v>0</v>
      </c>
      <c r="DR157" s="19"/>
      <c r="DS157" s="19"/>
      <c r="DT157" s="20">
        <f t="shared" si="337"/>
        <v>0</v>
      </c>
      <c r="DU157" s="20">
        <f t="shared" si="429"/>
        <v>0</v>
      </c>
      <c r="DV157" s="20">
        <f t="shared" si="429"/>
        <v>0</v>
      </c>
      <c r="DW157" s="20">
        <f t="shared" si="339"/>
        <v>0</v>
      </c>
      <c r="DX157" s="20">
        <f t="shared" si="430"/>
        <v>0</v>
      </c>
      <c r="DY157" s="20">
        <f t="shared" si="430"/>
        <v>0</v>
      </c>
      <c r="DZ157" s="20">
        <f t="shared" si="341"/>
        <v>0</v>
      </c>
      <c r="EA157" s="19"/>
      <c r="EB157" s="19"/>
      <c r="EC157" s="20">
        <f t="shared" si="342"/>
        <v>0</v>
      </c>
      <c r="ED157" s="19"/>
      <c r="EE157" s="19"/>
      <c r="EF157" s="20">
        <f t="shared" si="343"/>
        <v>0</v>
      </c>
      <c r="EG157" s="19"/>
      <c r="EH157" s="19"/>
      <c r="EI157" s="20">
        <f t="shared" si="344"/>
        <v>0</v>
      </c>
      <c r="EJ157" s="19"/>
      <c r="EK157" s="19"/>
      <c r="EL157" s="20">
        <f t="shared" si="345"/>
        <v>0</v>
      </c>
      <c r="EM157" s="20">
        <f t="shared" si="431"/>
        <v>0</v>
      </c>
      <c r="EN157" s="20">
        <f t="shared" si="431"/>
        <v>0</v>
      </c>
      <c r="EO157" s="20">
        <f t="shared" si="347"/>
        <v>0</v>
      </c>
      <c r="EP157" s="19"/>
      <c r="EQ157" s="19"/>
      <c r="ER157" s="20">
        <f t="shared" si="348"/>
        <v>0</v>
      </c>
      <c r="ES157" s="19"/>
      <c r="ET157" s="19"/>
      <c r="EU157" s="20">
        <f t="shared" si="349"/>
        <v>0</v>
      </c>
      <c r="EV157" s="19"/>
      <c r="EW157" s="19"/>
      <c r="EX157" s="20">
        <f t="shared" si="350"/>
        <v>0</v>
      </c>
      <c r="EY157" s="19"/>
      <c r="EZ157" s="19"/>
      <c r="FA157" s="20">
        <f t="shared" si="351"/>
        <v>0</v>
      </c>
      <c r="FB157" s="20">
        <f t="shared" si="432"/>
        <v>0</v>
      </c>
      <c r="FC157" s="20">
        <f t="shared" si="432"/>
        <v>0</v>
      </c>
      <c r="FD157" s="20">
        <f t="shared" si="353"/>
        <v>0</v>
      </c>
      <c r="FE157" s="19"/>
      <c r="FF157" s="19"/>
      <c r="FG157" s="20">
        <f t="shared" si="354"/>
        <v>0</v>
      </c>
      <c r="FH157" s="19"/>
      <c r="FI157" s="19"/>
      <c r="FJ157" s="20">
        <f t="shared" si="355"/>
        <v>0</v>
      </c>
      <c r="FK157" s="19"/>
      <c r="FL157" s="19"/>
      <c r="FM157" s="20">
        <f t="shared" si="356"/>
        <v>0</v>
      </c>
      <c r="FN157" s="20">
        <f t="shared" si="433"/>
        <v>0</v>
      </c>
      <c r="FO157" s="20">
        <f t="shared" si="433"/>
        <v>0</v>
      </c>
      <c r="FP157" s="20">
        <f t="shared" si="358"/>
        <v>0</v>
      </c>
      <c r="FQ157" s="19"/>
      <c r="FR157" s="19"/>
      <c r="FS157" s="20">
        <f t="shared" si="359"/>
        <v>0</v>
      </c>
      <c r="FT157" s="19"/>
      <c r="FU157" s="19"/>
      <c r="FV157" s="20">
        <f t="shared" si="360"/>
        <v>0</v>
      </c>
      <c r="FW157" s="19"/>
      <c r="FX157" s="19"/>
      <c r="FY157" s="20">
        <f t="shared" si="361"/>
        <v>0</v>
      </c>
      <c r="FZ157" s="20">
        <f t="shared" si="434"/>
        <v>0</v>
      </c>
      <c r="GA157" s="20">
        <f t="shared" si="434"/>
        <v>0</v>
      </c>
      <c r="GB157" s="20">
        <f t="shared" si="363"/>
        <v>0</v>
      </c>
      <c r="GC157" s="19"/>
      <c r="GD157" s="19"/>
      <c r="GE157" s="20">
        <f t="shared" si="364"/>
        <v>0</v>
      </c>
      <c r="GF157" s="19"/>
      <c r="GG157" s="19"/>
      <c r="GH157" s="20">
        <f t="shared" si="365"/>
        <v>0</v>
      </c>
      <c r="GI157" s="19"/>
      <c r="GJ157" s="19"/>
      <c r="GK157" s="20">
        <f t="shared" si="366"/>
        <v>0</v>
      </c>
      <c r="GL157" s="19"/>
      <c r="GM157" s="19"/>
      <c r="GN157" s="20">
        <f t="shared" si="367"/>
        <v>0</v>
      </c>
      <c r="GO157" s="20">
        <f t="shared" si="435"/>
        <v>0</v>
      </c>
      <c r="GP157" s="20">
        <f t="shared" si="435"/>
        <v>0</v>
      </c>
      <c r="GQ157" s="20">
        <f t="shared" si="369"/>
        <v>0</v>
      </c>
      <c r="GR157" s="19"/>
      <c r="GS157" s="19"/>
      <c r="GT157" s="20">
        <f t="shared" si="370"/>
        <v>0</v>
      </c>
      <c r="GU157" s="19"/>
      <c r="GV157" s="19"/>
      <c r="GW157" s="20">
        <f t="shared" si="371"/>
        <v>0</v>
      </c>
      <c r="GX157" s="20">
        <f t="shared" si="436"/>
        <v>0</v>
      </c>
      <c r="GY157" s="20">
        <f t="shared" si="436"/>
        <v>0</v>
      </c>
      <c r="GZ157" s="20">
        <f t="shared" si="373"/>
        <v>0</v>
      </c>
      <c r="HA157" s="19"/>
      <c r="HB157" s="19"/>
      <c r="HC157" s="20">
        <f t="shared" si="374"/>
        <v>0</v>
      </c>
      <c r="HD157" s="19"/>
      <c r="HE157" s="19"/>
      <c r="HF157" s="20">
        <f t="shared" si="375"/>
        <v>0</v>
      </c>
      <c r="HG157" s="19"/>
      <c r="HH157" s="19"/>
      <c r="HI157" s="20">
        <f t="shared" si="376"/>
        <v>0</v>
      </c>
      <c r="HJ157" s="19"/>
      <c r="HK157" s="19"/>
      <c r="HL157" s="20">
        <f t="shared" si="377"/>
        <v>0</v>
      </c>
      <c r="HM157" s="20">
        <f t="shared" si="437"/>
        <v>0</v>
      </c>
      <c r="HN157" s="20">
        <f t="shared" si="437"/>
        <v>0</v>
      </c>
      <c r="HO157" s="20">
        <f t="shared" si="379"/>
        <v>0</v>
      </c>
      <c r="HP157" s="19"/>
      <c r="HQ157" s="19"/>
      <c r="HR157" s="20">
        <f t="shared" si="380"/>
        <v>0</v>
      </c>
      <c r="HS157" s="19"/>
      <c r="HT157" s="19"/>
      <c r="HU157" s="20">
        <f t="shared" si="381"/>
        <v>0</v>
      </c>
      <c r="HV157" s="19"/>
      <c r="HW157" s="19"/>
      <c r="HX157" s="20">
        <f t="shared" si="382"/>
        <v>0</v>
      </c>
      <c r="HY157" s="19"/>
      <c r="HZ157" s="19"/>
      <c r="IA157" s="20">
        <f t="shared" si="383"/>
        <v>0</v>
      </c>
      <c r="IB157" s="20">
        <f t="shared" si="438"/>
        <v>0</v>
      </c>
      <c r="IC157" s="20">
        <f t="shared" si="438"/>
        <v>0</v>
      </c>
      <c r="ID157" s="20">
        <f t="shared" si="385"/>
        <v>0</v>
      </c>
      <c r="IE157" s="20">
        <f t="shared" si="439"/>
        <v>0</v>
      </c>
      <c r="IF157" s="20">
        <f t="shared" si="439"/>
        <v>0</v>
      </c>
      <c r="IG157" s="20">
        <f t="shared" si="387"/>
        <v>0</v>
      </c>
      <c r="IH157" s="19"/>
      <c r="II157" s="19"/>
      <c r="IJ157" s="20">
        <f t="shared" si="388"/>
        <v>0</v>
      </c>
      <c r="IK157" s="19"/>
      <c r="IL157" s="19"/>
      <c r="IM157" s="20">
        <f t="shared" si="389"/>
        <v>0</v>
      </c>
      <c r="IN157" s="19"/>
      <c r="IO157" s="19"/>
      <c r="IP157" s="20">
        <f t="shared" si="390"/>
        <v>0</v>
      </c>
      <c r="IQ157" s="20">
        <f t="shared" si="440"/>
        <v>0</v>
      </c>
      <c r="IR157" s="20">
        <f t="shared" si="440"/>
        <v>0</v>
      </c>
      <c r="IS157" s="20">
        <f t="shared" si="392"/>
        <v>0</v>
      </c>
      <c r="IT157" s="20">
        <f t="shared" si="441"/>
        <v>0</v>
      </c>
      <c r="IU157" s="20">
        <f t="shared" si="441"/>
        <v>0</v>
      </c>
      <c r="IV157" s="20">
        <f t="shared" si="394"/>
        <v>0</v>
      </c>
      <c r="IW157" s="19"/>
      <c r="IX157" s="19"/>
      <c r="IY157" s="20">
        <f t="shared" si="395"/>
        <v>0</v>
      </c>
      <c r="IZ157" s="19"/>
      <c r="JA157" s="19"/>
      <c r="JB157" s="20">
        <f t="shared" si="396"/>
        <v>0</v>
      </c>
      <c r="JC157" s="19"/>
      <c r="JD157" s="19"/>
      <c r="JE157" s="20">
        <f t="shared" si="397"/>
        <v>0</v>
      </c>
      <c r="JF157" s="20">
        <f t="shared" si="442"/>
        <v>0</v>
      </c>
      <c r="JG157" s="20">
        <f t="shared" si="442"/>
        <v>0</v>
      </c>
      <c r="JH157" s="20">
        <f t="shared" si="399"/>
        <v>0</v>
      </c>
      <c r="JI157" s="19"/>
      <c r="JJ157" s="19"/>
      <c r="JK157" s="20">
        <f t="shared" si="400"/>
        <v>0</v>
      </c>
      <c r="JL157" s="19"/>
      <c r="JM157" s="19"/>
      <c r="JN157" s="20">
        <f t="shared" si="401"/>
        <v>0</v>
      </c>
      <c r="JO157" s="19"/>
      <c r="JP157" s="19"/>
      <c r="JQ157" s="20">
        <f t="shared" si="402"/>
        <v>0</v>
      </c>
      <c r="JR157" s="20">
        <f t="shared" si="443"/>
        <v>0</v>
      </c>
      <c r="JS157" s="20">
        <f t="shared" si="443"/>
        <v>0</v>
      </c>
      <c r="JT157" s="20">
        <f t="shared" si="404"/>
        <v>0</v>
      </c>
      <c r="JU157" s="19"/>
      <c r="JV157" s="19"/>
      <c r="JW157" s="20">
        <f t="shared" si="405"/>
        <v>0</v>
      </c>
      <c r="JX157" s="19"/>
      <c r="JY157" s="19"/>
      <c r="JZ157" s="20">
        <f t="shared" si="406"/>
        <v>0</v>
      </c>
      <c r="KA157" s="20">
        <f t="shared" si="444"/>
        <v>0</v>
      </c>
      <c r="KB157" s="20">
        <f t="shared" si="444"/>
        <v>0</v>
      </c>
      <c r="KC157" s="20">
        <f t="shared" si="408"/>
        <v>0</v>
      </c>
      <c r="KD157" s="19"/>
      <c r="KE157" s="19"/>
      <c r="KF157" s="20">
        <f t="shared" si="409"/>
        <v>0</v>
      </c>
      <c r="KG157" s="19"/>
      <c r="KH157" s="19"/>
      <c r="KI157" s="20">
        <f t="shared" si="410"/>
        <v>0</v>
      </c>
      <c r="KJ157" s="19"/>
      <c r="KK157" s="19"/>
      <c r="KL157" s="20">
        <f t="shared" si="411"/>
        <v>0</v>
      </c>
      <c r="KM157" s="19"/>
      <c r="KN157" s="19"/>
      <c r="KO157" s="20">
        <f t="shared" si="412"/>
        <v>0</v>
      </c>
      <c r="KP157" s="19"/>
      <c r="KQ157" s="19"/>
      <c r="KR157" s="20">
        <f t="shared" si="413"/>
        <v>0</v>
      </c>
      <c r="KS157" s="20">
        <f t="shared" si="445"/>
        <v>0</v>
      </c>
      <c r="KT157" s="20">
        <f t="shared" si="445"/>
        <v>0</v>
      </c>
      <c r="KU157" s="20">
        <f t="shared" si="415"/>
        <v>0</v>
      </c>
      <c r="KV157" s="20">
        <f t="shared" si="446"/>
        <v>0</v>
      </c>
      <c r="KW157" s="20">
        <f t="shared" si="446"/>
        <v>0</v>
      </c>
      <c r="KX157" s="20">
        <f t="shared" si="417"/>
        <v>0</v>
      </c>
      <c r="KY157" s="19"/>
      <c r="KZ157" s="19"/>
      <c r="LA157" s="20">
        <f t="shared" si="418"/>
        <v>0</v>
      </c>
      <c r="LB157" s="19"/>
      <c r="LC157" s="19"/>
      <c r="LD157" s="20">
        <f t="shared" si="419"/>
        <v>0</v>
      </c>
      <c r="LE157" s="20">
        <f t="shared" si="447"/>
        <v>0</v>
      </c>
      <c r="LF157" s="20">
        <f t="shared" si="447"/>
        <v>0</v>
      </c>
      <c r="LG157" s="20">
        <f t="shared" si="421"/>
        <v>0</v>
      </c>
    </row>
    <row r="158" spans="1:319" x14ac:dyDescent="0.3">
      <c r="A158" s="27" t="s">
        <v>266</v>
      </c>
      <c r="B158" s="19"/>
      <c r="C158" s="19"/>
      <c r="D158" s="20">
        <f t="shared" si="290"/>
        <v>0</v>
      </c>
      <c r="E158" s="19"/>
      <c r="F158" s="19"/>
      <c r="G158" s="20">
        <f t="shared" si="291"/>
        <v>0</v>
      </c>
      <c r="H158" s="19"/>
      <c r="I158" s="19"/>
      <c r="J158" s="20">
        <f t="shared" si="292"/>
        <v>0</v>
      </c>
      <c r="K158" s="19"/>
      <c r="L158" s="19"/>
      <c r="M158" s="20">
        <f t="shared" si="293"/>
        <v>0</v>
      </c>
      <c r="N158" s="19"/>
      <c r="O158" s="19"/>
      <c r="P158" s="20">
        <f t="shared" si="294"/>
        <v>0</v>
      </c>
      <c r="Q158" s="19"/>
      <c r="R158" s="19"/>
      <c r="S158" s="20">
        <f t="shared" si="295"/>
        <v>0</v>
      </c>
      <c r="T158" s="19"/>
      <c r="U158" s="19"/>
      <c r="V158" s="20">
        <f t="shared" si="296"/>
        <v>0</v>
      </c>
      <c r="W158" s="19"/>
      <c r="X158" s="19"/>
      <c r="Y158" s="20">
        <f t="shared" si="297"/>
        <v>0</v>
      </c>
      <c r="Z158" s="19"/>
      <c r="AA158" s="19"/>
      <c r="AB158" s="20">
        <f t="shared" si="298"/>
        <v>0</v>
      </c>
      <c r="AC158" s="19"/>
      <c r="AD158" s="19"/>
      <c r="AE158" s="20">
        <f t="shared" si="299"/>
        <v>0</v>
      </c>
      <c r="AF158" s="19"/>
      <c r="AG158" s="19"/>
      <c r="AH158" s="20">
        <f t="shared" si="300"/>
        <v>0</v>
      </c>
      <c r="AI158" s="19"/>
      <c r="AJ158" s="19"/>
      <c r="AK158" s="20">
        <f t="shared" si="301"/>
        <v>0</v>
      </c>
      <c r="AL158" s="20">
        <f t="shared" si="422"/>
        <v>0</v>
      </c>
      <c r="AM158" s="20">
        <f t="shared" si="422"/>
        <v>0</v>
      </c>
      <c r="AN158" s="20">
        <f t="shared" si="303"/>
        <v>0</v>
      </c>
      <c r="AO158" s="19"/>
      <c r="AP158" s="19"/>
      <c r="AQ158" s="20">
        <f t="shared" si="304"/>
        <v>0</v>
      </c>
      <c r="AR158" s="19"/>
      <c r="AS158" s="19"/>
      <c r="AT158" s="20">
        <f t="shared" si="305"/>
        <v>0</v>
      </c>
      <c r="AU158" s="19"/>
      <c r="AV158" s="19"/>
      <c r="AW158" s="20">
        <f t="shared" si="306"/>
        <v>0</v>
      </c>
      <c r="AX158" s="19"/>
      <c r="AY158" s="19"/>
      <c r="AZ158" s="20">
        <f t="shared" si="307"/>
        <v>0</v>
      </c>
      <c r="BA158" s="19"/>
      <c r="BB158" s="19"/>
      <c r="BC158" s="20">
        <f t="shared" si="308"/>
        <v>0</v>
      </c>
      <c r="BD158" s="19"/>
      <c r="BE158" s="19"/>
      <c r="BF158" s="20">
        <f t="shared" si="309"/>
        <v>0</v>
      </c>
      <c r="BG158" s="20">
        <f t="shared" si="423"/>
        <v>0</v>
      </c>
      <c r="BH158" s="20">
        <f t="shared" si="423"/>
        <v>0</v>
      </c>
      <c r="BI158" s="20">
        <f t="shared" si="311"/>
        <v>0</v>
      </c>
      <c r="BJ158" s="19"/>
      <c r="BK158" s="19"/>
      <c r="BL158" s="20">
        <f t="shared" si="312"/>
        <v>0</v>
      </c>
      <c r="BM158" s="19"/>
      <c r="BN158" s="19"/>
      <c r="BO158" s="20">
        <f t="shared" si="313"/>
        <v>0</v>
      </c>
      <c r="BP158" s="19"/>
      <c r="BQ158" s="19"/>
      <c r="BR158" s="20">
        <f t="shared" si="314"/>
        <v>0</v>
      </c>
      <c r="BS158" s="19"/>
      <c r="BT158" s="19"/>
      <c r="BU158" s="20">
        <f t="shared" si="315"/>
        <v>0</v>
      </c>
      <c r="BV158" s="19"/>
      <c r="BW158" s="19"/>
      <c r="BX158" s="20">
        <f t="shared" si="316"/>
        <v>0</v>
      </c>
      <c r="BY158" s="19"/>
      <c r="BZ158" s="19"/>
      <c r="CA158" s="20">
        <f t="shared" si="317"/>
        <v>0</v>
      </c>
      <c r="CB158" s="20">
        <f t="shared" si="424"/>
        <v>0</v>
      </c>
      <c r="CC158" s="20">
        <f t="shared" si="424"/>
        <v>0</v>
      </c>
      <c r="CD158" s="20">
        <f t="shared" si="319"/>
        <v>0</v>
      </c>
      <c r="CE158" s="19"/>
      <c r="CF158" s="19"/>
      <c r="CG158" s="20">
        <f t="shared" si="320"/>
        <v>0</v>
      </c>
      <c r="CH158" s="19"/>
      <c r="CI158" s="19"/>
      <c r="CJ158" s="20">
        <f t="shared" si="321"/>
        <v>0</v>
      </c>
      <c r="CK158" s="19"/>
      <c r="CL158" s="19"/>
      <c r="CM158" s="20">
        <f t="shared" si="322"/>
        <v>0</v>
      </c>
      <c r="CN158" s="20">
        <f t="shared" si="425"/>
        <v>0</v>
      </c>
      <c r="CO158" s="20">
        <f t="shared" si="425"/>
        <v>0</v>
      </c>
      <c r="CP158" s="20">
        <f t="shared" si="324"/>
        <v>0</v>
      </c>
      <c r="CQ158" s="19"/>
      <c r="CR158" s="19"/>
      <c r="CS158" s="20">
        <f t="shared" si="325"/>
        <v>0</v>
      </c>
      <c r="CT158" s="19"/>
      <c r="CU158" s="19"/>
      <c r="CV158" s="20">
        <f t="shared" si="326"/>
        <v>0</v>
      </c>
      <c r="CW158" s="19"/>
      <c r="CX158" s="19"/>
      <c r="CY158" s="20">
        <f t="shared" si="327"/>
        <v>0</v>
      </c>
      <c r="CZ158" s="20">
        <f t="shared" si="426"/>
        <v>0</v>
      </c>
      <c r="DA158" s="20">
        <f t="shared" si="426"/>
        <v>0</v>
      </c>
      <c r="DB158" s="20">
        <f t="shared" si="329"/>
        <v>0</v>
      </c>
      <c r="DC158" s="20">
        <f t="shared" si="427"/>
        <v>0</v>
      </c>
      <c r="DD158" s="20">
        <f t="shared" si="427"/>
        <v>0</v>
      </c>
      <c r="DE158" s="20">
        <f t="shared" si="331"/>
        <v>0</v>
      </c>
      <c r="DF158" s="19"/>
      <c r="DG158" s="19"/>
      <c r="DH158" s="20">
        <f t="shared" si="332"/>
        <v>0</v>
      </c>
      <c r="DI158" s="19"/>
      <c r="DJ158" s="19"/>
      <c r="DK158" s="20">
        <f t="shared" si="333"/>
        <v>0</v>
      </c>
      <c r="DL158" s="20">
        <f t="shared" si="428"/>
        <v>0</v>
      </c>
      <c r="DM158" s="20">
        <f t="shared" si="428"/>
        <v>0</v>
      </c>
      <c r="DN158" s="20">
        <f t="shared" si="335"/>
        <v>0</v>
      </c>
      <c r="DO158" s="19"/>
      <c r="DP158" s="19"/>
      <c r="DQ158" s="20">
        <f t="shared" si="336"/>
        <v>0</v>
      </c>
      <c r="DR158" s="19"/>
      <c r="DS158" s="19"/>
      <c r="DT158" s="20">
        <f t="shared" si="337"/>
        <v>0</v>
      </c>
      <c r="DU158" s="20">
        <f t="shared" si="429"/>
        <v>0</v>
      </c>
      <c r="DV158" s="20">
        <f t="shared" si="429"/>
        <v>0</v>
      </c>
      <c r="DW158" s="20">
        <f t="shared" si="339"/>
        <v>0</v>
      </c>
      <c r="DX158" s="20">
        <f t="shared" si="430"/>
        <v>0</v>
      </c>
      <c r="DY158" s="20">
        <f t="shared" si="430"/>
        <v>0</v>
      </c>
      <c r="DZ158" s="20">
        <f t="shared" si="341"/>
        <v>0</v>
      </c>
      <c r="EA158" s="19"/>
      <c r="EB158" s="19"/>
      <c r="EC158" s="20">
        <f t="shared" si="342"/>
        <v>0</v>
      </c>
      <c r="ED158" s="19"/>
      <c r="EE158" s="19"/>
      <c r="EF158" s="20">
        <f t="shared" si="343"/>
        <v>0</v>
      </c>
      <c r="EG158" s="19"/>
      <c r="EH158" s="19"/>
      <c r="EI158" s="20">
        <f t="shared" si="344"/>
        <v>0</v>
      </c>
      <c r="EJ158" s="19"/>
      <c r="EK158" s="19"/>
      <c r="EL158" s="20">
        <f t="shared" si="345"/>
        <v>0</v>
      </c>
      <c r="EM158" s="20">
        <f t="shared" si="431"/>
        <v>0</v>
      </c>
      <c r="EN158" s="20">
        <f t="shared" si="431"/>
        <v>0</v>
      </c>
      <c r="EO158" s="20">
        <f t="shared" si="347"/>
        <v>0</v>
      </c>
      <c r="EP158" s="19"/>
      <c r="EQ158" s="19"/>
      <c r="ER158" s="20">
        <f t="shared" si="348"/>
        <v>0</v>
      </c>
      <c r="ES158" s="19"/>
      <c r="ET158" s="19"/>
      <c r="EU158" s="20">
        <f t="shared" si="349"/>
        <v>0</v>
      </c>
      <c r="EV158" s="19"/>
      <c r="EW158" s="19"/>
      <c r="EX158" s="20">
        <f t="shared" si="350"/>
        <v>0</v>
      </c>
      <c r="EY158" s="19"/>
      <c r="EZ158" s="19"/>
      <c r="FA158" s="20">
        <f t="shared" si="351"/>
        <v>0</v>
      </c>
      <c r="FB158" s="20">
        <f t="shared" si="432"/>
        <v>0</v>
      </c>
      <c r="FC158" s="20">
        <f t="shared" si="432"/>
        <v>0</v>
      </c>
      <c r="FD158" s="20">
        <f t="shared" si="353"/>
        <v>0</v>
      </c>
      <c r="FE158" s="19"/>
      <c r="FF158" s="19"/>
      <c r="FG158" s="20">
        <f t="shared" si="354"/>
        <v>0</v>
      </c>
      <c r="FH158" s="19"/>
      <c r="FI158" s="19"/>
      <c r="FJ158" s="20">
        <f t="shared" si="355"/>
        <v>0</v>
      </c>
      <c r="FK158" s="19"/>
      <c r="FL158" s="19"/>
      <c r="FM158" s="20">
        <f t="shared" si="356"/>
        <v>0</v>
      </c>
      <c r="FN158" s="20">
        <f t="shared" si="433"/>
        <v>0</v>
      </c>
      <c r="FO158" s="20">
        <f t="shared" si="433"/>
        <v>0</v>
      </c>
      <c r="FP158" s="20">
        <f t="shared" si="358"/>
        <v>0</v>
      </c>
      <c r="FQ158" s="19"/>
      <c r="FR158" s="19"/>
      <c r="FS158" s="20">
        <f t="shared" si="359"/>
        <v>0</v>
      </c>
      <c r="FT158" s="19"/>
      <c r="FU158" s="19"/>
      <c r="FV158" s="20">
        <f t="shared" si="360"/>
        <v>0</v>
      </c>
      <c r="FW158" s="19"/>
      <c r="FX158" s="19"/>
      <c r="FY158" s="20">
        <f t="shared" si="361"/>
        <v>0</v>
      </c>
      <c r="FZ158" s="20">
        <f t="shared" si="434"/>
        <v>0</v>
      </c>
      <c r="GA158" s="20">
        <f t="shared" si="434"/>
        <v>0</v>
      </c>
      <c r="GB158" s="20">
        <f t="shared" si="363"/>
        <v>0</v>
      </c>
      <c r="GC158" s="19"/>
      <c r="GD158" s="19"/>
      <c r="GE158" s="20">
        <f t="shared" si="364"/>
        <v>0</v>
      </c>
      <c r="GF158" s="19"/>
      <c r="GG158" s="19"/>
      <c r="GH158" s="20">
        <f t="shared" si="365"/>
        <v>0</v>
      </c>
      <c r="GI158" s="19"/>
      <c r="GJ158" s="19"/>
      <c r="GK158" s="20">
        <f t="shared" si="366"/>
        <v>0</v>
      </c>
      <c r="GL158" s="19"/>
      <c r="GM158" s="19"/>
      <c r="GN158" s="20">
        <f t="shared" si="367"/>
        <v>0</v>
      </c>
      <c r="GO158" s="20">
        <f t="shared" si="435"/>
        <v>0</v>
      </c>
      <c r="GP158" s="20">
        <f t="shared" si="435"/>
        <v>0</v>
      </c>
      <c r="GQ158" s="20">
        <f t="shared" si="369"/>
        <v>0</v>
      </c>
      <c r="GR158" s="19"/>
      <c r="GS158" s="19"/>
      <c r="GT158" s="20">
        <f t="shared" si="370"/>
        <v>0</v>
      </c>
      <c r="GU158" s="19"/>
      <c r="GV158" s="19"/>
      <c r="GW158" s="20">
        <f t="shared" si="371"/>
        <v>0</v>
      </c>
      <c r="GX158" s="20">
        <f t="shared" si="436"/>
        <v>0</v>
      </c>
      <c r="GY158" s="20">
        <f t="shared" si="436"/>
        <v>0</v>
      </c>
      <c r="GZ158" s="20">
        <f t="shared" si="373"/>
        <v>0</v>
      </c>
      <c r="HA158" s="19"/>
      <c r="HB158" s="19"/>
      <c r="HC158" s="20">
        <f t="shared" si="374"/>
        <v>0</v>
      </c>
      <c r="HD158" s="19"/>
      <c r="HE158" s="19"/>
      <c r="HF158" s="20">
        <f t="shared" si="375"/>
        <v>0</v>
      </c>
      <c r="HG158" s="19"/>
      <c r="HH158" s="19"/>
      <c r="HI158" s="20">
        <f t="shared" si="376"/>
        <v>0</v>
      </c>
      <c r="HJ158" s="19"/>
      <c r="HK158" s="19"/>
      <c r="HL158" s="20">
        <f t="shared" si="377"/>
        <v>0</v>
      </c>
      <c r="HM158" s="20">
        <f t="shared" si="437"/>
        <v>0</v>
      </c>
      <c r="HN158" s="20">
        <f t="shared" si="437"/>
        <v>0</v>
      </c>
      <c r="HO158" s="20">
        <f t="shared" si="379"/>
        <v>0</v>
      </c>
      <c r="HP158" s="19"/>
      <c r="HQ158" s="19"/>
      <c r="HR158" s="20">
        <f t="shared" si="380"/>
        <v>0</v>
      </c>
      <c r="HS158" s="19"/>
      <c r="HT158" s="19"/>
      <c r="HU158" s="20">
        <f t="shared" si="381"/>
        <v>0</v>
      </c>
      <c r="HV158" s="19"/>
      <c r="HW158" s="19"/>
      <c r="HX158" s="20">
        <f t="shared" si="382"/>
        <v>0</v>
      </c>
      <c r="HY158" s="19"/>
      <c r="HZ158" s="19"/>
      <c r="IA158" s="20">
        <f t="shared" si="383"/>
        <v>0</v>
      </c>
      <c r="IB158" s="20">
        <f t="shared" si="438"/>
        <v>0</v>
      </c>
      <c r="IC158" s="20">
        <f t="shared" si="438"/>
        <v>0</v>
      </c>
      <c r="ID158" s="20">
        <f t="shared" si="385"/>
        <v>0</v>
      </c>
      <c r="IE158" s="20">
        <f t="shared" si="439"/>
        <v>0</v>
      </c>
      <c r="IF158" s="20">
        <f t="shared" si="439"/>
        <v>0</v>
      </c>
      <c r="IG158" s="20">
        <f t="shared" si="387"/>
        <v>0</v>
      </c>
      <c r="IH158" s="19"/>
      <c r="II158" s="19"/>
      <c r="IJ158" s="20">
        <f t="shared" si="388"/>
        <v>0</v>
      </c>
      <c r="IK158" s="19"/>
      <c r="IL158" s="19"/>
      <c r="IM158" s="20">
        <f t="shared" si="389"/>
        <v>0</v>
      </c>
      <c r="IN158" s="19"/>
      <c r="IO158" s="19"/>
      <c r="IP158" s="20">
        <f t="shared" si="390"/>
        <v>0</v>
      </c>
      <c r="IQ158" s="20">
        <f t="shared" si="440"/>
        <v>0</v>
      </c>
      <c r="IR158" s="20">
        <f t="shared" si="440"/>
        <v>0</v>
      </c>
      <c r="IS158" s="20">
        <f t="shared" si="392"/>
        <v>0</v>
      </c>
      <c r="IT158" s="20">
        <f t="shared" si="441"/>
        <v>0</v>
      </c>
      <c r="IU158" s="20">
        <f t="shared" si="441"/>
        <v>0</v>
      </c>
      <c r="IV158" s="20">
        <f t="shared" si="394"/>
        <v>0</v>
      </c>
      <c r="IW158" s="19"/>
      <c r="IX158" s="19"/>
      <c r="IY158" s="20">
        <f t="shared" si="395"/>
        <v>0</v>
      </c>
      <c r="IZ158" s="19"/>
      <c r="JA158" s="19"/>
      <c r="JB158" s="20">
        <f t="shared" si="396"/>
        <v>0</v>
      </c>
      <c r="JC158" s="19"/>
      <c r="JD158" s="19"/>
      <c r="JE158" s="20">
        <f t="shared" si="397"/>
        <v>0</v>
      </c>
      <c r="JF158" s="20">
        <f t="shared" si="442"/>
        <v>0</v>
      </c>
      <c r="JG158" s="20">
        <f t="shared" si="442"/>
        <v>0</v>
      </c>
      <c r="JH158" s="20">
        <f t="shared" si="399"/>
        <v>0</v>
      </c>
      <c r="JI158" s="19"/>
      <c r="JJ158" s="19"/>
      <c r="JK158" s="20">
        <f t="shared" si="400"/>
        <v>0</v>
      </c>
      <c r="JL158" s="19"/>
      <c r="JM158" s="19"/>
      <c r="JN158" s="20">
        <f t="shared" si="401"/>
        <v>0</v>
      </c>
      <c r="JO158" s="19"/>
      <c r="JP158" s="19"/>
      <c r="JQ158" s="20">
        <f t="shared" si="402"/>
        <v>0</v>
      </c>
      <c r="JR158" s="20">
        <f t="shared" si="443"/>
        <v>0</v>
      </c>
      <c r="JS158" s="20">
        <f t="shared" si="443"/>
        <v>0</v>
      </c>
      <c r="JT158" s="20">
        <f t="shared" si="404"/>
        <v>0</v>
      </c>
      <c r="JU158" s="19"/>
      <c r="JV158" s="19"/>
      <c r="JW158" s="20">
        <f t="shared" si="405"/>
        <v>0</v>
      </c>
      <c r="JX158" s="19"/>
      <c r="JY158" s="19"/>
      <c r="JZ158" s="20">
        <f t="shared" si="406"/>
        <v>0</v>
      </c>
      <c r="KA158" s="20">
        <f t="shared" si="444"/>
        <v>0</v>
      </c>
      <c r="KB158" s="20">
        <f t="shared" si="444"/>
        <v>0</v>
      </c>
      <c r="KC158" s="20">
        <f t="shared" si="408"/>
        <v>0</v>
      </c>
      <c r="KD158" s="19"/>
      <c r="KE158" s="19"/>
      <c r="KF158" s="20">
        <f t="shared" si="409"/>
        <v>0</v>
      </c>
      <c r="KG158" s="20">
        <f>150</f>
        <v>150</v>
      </c>
      <c r="KH158" s="19"/>
      <c r="KI158" s="20">
        <f t="shared" si="410"/>
        <v>150</v>
      </c>
      <c r="KJ158" s="19"/>
      <c r="KK158" s="19"/>
      <c r="KL158" s="20">
        <f t="shared" si="411"/>
        <v>0</v>
      </c>
      <c r="KM158" s="19"/>
      <c r="KN158" s="19"/>
      <c r="KO158" s="20">
        <f t="shared" si="412"/>
        <v>0</v>
      </c>
      <c r="KP158" s="19"/>
      <c r="KQ158" s="19"/>
      <c r="KR158" s="20">
        <f t="shared" si="413"/>
        <v>0</v>
      </c>
      <c r="KS158" s="20">
        <f t="shared" si="445"/>
        <v>0</v>
      </c>
      <c r="KT158" s="20">
        <f t="shared" si="445"/>
        <v>0</v>
      </c>
      <c r="KU158" s="20">
        <f t="shared" si="415"/>
        <v>0</v>
      </c>
      <c r="KV158" s="20">
        <f t="shared" si="446"/>
        <v>150</v>
      </c>
      <c r="KW158" s="20">
        <f t="shared" si="446"/>
        <v>0</v>
      </c>
      <c r="KX158" s="20">
        <f t="shared" si="417"/>
        <v>150</v>
      </c>
      <c r="KY158" s="19"/>
      <c r="KZ158" s="19"/>
      <c r="LA158" s="20">
        <f t="shared" si="418"/>
        <v>0</v>
      </c>
      <c r="LB158" s="19"/>
      <c r="LC158" s="19"/>
      <c r="LD158" s="20">
        <f t="shared" si="419"/>
        <v>0</v>
      </c>
      <c r="LE158" s="20">
        <f t="shared" si="447"/>
        <v>150</v>
      </c>
      <c r="LF158" s="20">
        <f t="shared" si="447"/>
        <v>0</v>
      </c>
      <c r="LG158" s="20">
        <f t="shared" si="421"/>
        <v>150</v>
      </c>
    </row>
    <row r="159" spans="1:319" x14ac:dyDescent="0.3">
      <c r="A159" s="27" t="s">
        <v>267</v>
      </c>
      <c r="B159" s="22">
        <f>(B157)+(B158)</f>
        <v>0</v>
      </c>
      <c r="C159" s="22">
        <f>(C157)+(C158)</f>
        <v>0</v>
      </c>
      <c r="D159" s="22">
        <f t="shared" si="290"/>
        <v>0</v>
      </c>
      <c r="E159" s="22">
        <f>(E157)+(E158)</f>
        <v>0</v>
      </c>
      <c r="F159" s="22">
        <f>(F157)+(F158)</f>
        <v>0</v>
      </c>
      <c r="G159" s="22">
        <f t="shared" si="291"/>
        <v>0</v>
      </c>
      <c r="H159" s="22">
        <f>(H157)+(H158)</f>
        <v>0</v>
      </c>
      <c r="I159" s="22">
        <f>(I157)+(I158)</f>
        <v>0</v>
      </c>
      <c r="J159" s="22">
        <f t="shared" si="292"/>
        <v>0</v>
      </c>
      <c r="K159" s="22">
        <f>(K157)+(K158)</f>
        <v>0</v>
      </c>
      <c r="L159" s="22">
        <f>(L157)+(L158)</f>
        <v>0</v>
      </c>
      <c r="M159" s="22">
        <f t="shared" si="293"/>
        <v>0</v>
      </c>
      <c r="N159" s="22">
        <f>(N157)+(N158)</f>
        <v>0</v>
      </c>
      <c r="O159" s="22">
        <f>(O157)+(O158)</f>
        <v>0</v>
      </c>
      <c r="P159" s="22">
        <f t="shared" si="294"/>
        <v>0</v>
      </c>
      <c r="Q159" s="22">
        <f>(Q157)+(Q158)</f>
        <v>0</v>
      </c>
      <c r="R159" s="22">
        <f>(R157)+(R158)</f>
        <v>0</v>
      </c>
      <c r="S159" s="22">
        <f t="shared" si="295"/>
        <v>0</v>
      </c>
      <c r="T159" s="22">
        <f>(T157)+(T158)</f>
        <v>0</v>
      </c>
      <c r="U159" s="22">
        <f>(U157)+(U158)</f>
        <v>0</v>
      </c>
      <c r="V159" s="22">
        <f t="shared" si="296"/>
        <v>0</v>
      </c>
      <c r="W159" s="22">
        <f>(W157)+(W158)</f>
        <v>0</v>
      </c>
      <c r="X159" s="22">
        <f>(X157)+(X158)</f>
        <v>0</v>
      </c>
      <c r="Y159" s="22">
        <f t="shared" si="297"/>
        <v>0</v>
      </c>
      <c r="Z159" s="22">
        <f>(Z157)+(Z158)</f>
        <v>0</v>
      </c>
      <c r="AA159" s="22">
        <f>(AA157)+(AA158)</f>
        <v>0</v>
      </c>
      <c r="AB159" s="22">
        <f t="shared" si="298"/>
        <v>0</v>
      </c>
      <c r="AC159" s="22">
        <f>(AC157)+(AC158)</f>
        <v>0</v>
      </c>
      <c r="AD159" s="22">
        <f>(AD157)+(AD158)</f>
        <v>0</v>
      </c>
      <c r="AE159" s="22">
        <f t="shared" si="299"/>
        <v>0</v>
      </c>
      <c r="AF159" s="22">
        <f>(AF157)+(AF158)</f>
        <v>0</v>
      </c>
      <c r="AG159" s="22">
        <f>(AG157)+(AG158)</f>
        <v>0</v>
      </c>
      <c r="AH159" s="22">
        <f t="shared" si="300"/>
        <v>0</v>
      </c>
      <c r="AI159" s="22">
        <f>(AI157)+(AI158)</f>
        <v>0</v>
      </c>
      <c r="AJ159" s="22">
        <f>(AJ157)+(AJ158)</f>
        <v>0</v>
      </c>
      <c r="AK159" s="22">
        <f t="shared" si="301"/>
        <v>0</v>
      </c>
      <c r="AL159" s="22">
        <f t="shared" si="422"/>
        <v>0</v>
      </c>
      <c r="AM159" s="22">
        <f t="shared" si="422"/>
        <v>0</v>
      </c>
      <c r="AN159" s="22">
        <f t="shared" si="303"/>
        <v>0</v>
      </c>
      <c r="AO159" s="22">
        <f>(AO157)+(AO158)</f>
        <v>0</v>
      </c>
      <c r="AP159" s="22">
        <f>(AP157)+(AP158)</f>
        <v>0</v>
      </c>
      <c r="AQ159" s="22">
        <f t="shared" si="304"/>
        <v>0</v>
      </c>
      <c r="AR159" s="22">
        <f>(AR157)+(AR158)</f>
        <v>0</v>
      </c>
      <c r="AS159" s="22">
        <f>(AS157)+(AS158)</f>
        <v>0</v>
      </c>
      <c r="AT159" s="22">
        <f t="shared" si="305"/>
        <v>0</v>
      </c>
      <c r="AU159" s="22">
        <f>(AU157)+(AU158)</f>
        <v>0</v>
      </c>
      <c r="AV159" s="22">
        <f>(AV157)+(AV158)</f>
        <v>0</v>
      </c>
      <c r="AW159" s="22">
        <f t="shared" si="306"/>
        <v>0</v>
      </c>
      <c r="AX159" s="22">
        <f>(AX157)+(AX158)</f>
        <v>0</v>
      </c>
      <c r="AY159" s="22">
        <f>(AY157)+(AY158)</f>
        <v>0</v>
      </c>
      <c r="AZ159" s="22">
        <f t="shared" si="307"/>
        <v>0</v>
      </c>
      <c r="BA159" s="22">
        <f>(BA157)+(BA158)</f>
        <v>0</v>
      </c>
      <c r="BB159" s="22">
        <f>(BB157)+(BB158)</f>
        <v>0</v>
      </c>
      <c r="BC159" s="22">
        <f t="shared" si="308"/>
        <v>0</v>
      </c>
      <c r="BD159" s="22">
        <f>(BD157)+(BD158)</f>
        <v>0</v>
      </c>
      <c r="BE159" s="22">
        <f>(BE157)+(BE158)</f>
        <v>0</v>
      </c>
      <c r="BF159" s="22">
        <f t="shared" si="309"/>
        <v>0</v>
      </c>
      <c r="BG159" s="22">
        <f t="shared" si="423"/>
        <v>0</v>
      </c>
      <c r="BH159" s="22">
        <f t="shared" si="423"/>
        <v>0</v>
      </c>
      <c r="BI159" s="22">
        <f t="shared" si="311"/>
        <v>0</v>
      </c>
      <c r="BJ159" s="22">
        <f>(BJ157)+(BJ158)</f>
        <v>0</v>
      </c>
      <c r="BK159" s="22">
        <f>(BK157)+(BK158)</f>
        <v>0</v>
      </c>
      <c r="BL159" s="22">
        <f t="shared" si="312"/>
        <v>0</v>
      </c>
      <c r="BM159" s="22">
        <f>(BM157)+(BM158)</f>
        <v>0</v>
      </c>
      <c r="BN159" s="22">
        <f>(BN157)+(BN158)</f>
        <v>0</v>
      </c>
      <c r="BO159" s="22">
        <f t="shared" si="313"/>
        <v>0</v>
      </c>
      <c r="BP159" s="22">
        <f>(BP157)+(BP158)</f>
        <v>0</v>
      </c>
      <c r="BQ159" s="22">
        <f>(BQ157)+(BQ158)</f>
        <v>0</v>
      </c>
      <c r="BR159" s="22">
        <f t="shared" si="314"/>
        <v>0</v>
      </c>
      <c r="BS159" s="22">
        <f>(BS157)+(BS158)</f>
        <v>0</v>
      </c>
      <c r="BT159" s="22">
        <f>(BT157)+(BT158)</f>
        <v>0</v>
      </c>
      <c r="BU159" s="22">
        <f t="shared" si="315"/>
        <v>0</v>
      </c>
      <c r="BV159" s="22">
        <f>(BV157)+(BV158)</f>
        <v>0</v>
      </c>
      <c r="BW159" s="22">
        <f>(BW157)+(BW158)</f>
        <v>0</v>
      </c>
      <c r="BX159" s="22">
        <f t="shared" si="316"/>
        <v>0</v>
      </c>
      <c r="BY159" s="22">
        <f>(BY157)+(BY158)</f>
        <v>0</v>
      </c>
      <c r="BZ159" s="22">
        <f>(BZ157)+(BZ158)</f>
        <v>0</v>
      </c>
      <c r="CA159" s="22">
        <f t="shared" si="317"/>
        <v>0</v>
      </c>
      <c r="CB159" s="22">
        <f t="shared" si="424"/>
        <v>0</v>
      </c>
      <c r="CC159" s="22">
        <f t="shared" si="424"/>
        <v>0</v>
      </c>
      <c r="CD159" s="22">
        <f t="shared" si="319"/>
        <v>0</v>
      </c>
      <c r="CE159" s="22">
        <f>(CE157)+(CE158)</f>
        <v>0</v>
      </c>
      <c r="CF159" s="22">
        <f>(CF157)+(CF158)</f>
        <v>0</v>
      </c>
      <c r="CG159" s="22">
        <f t="shared" si="320"/>
        <v>0</v>
      </c>
      <c r="CH159" s="22">
        <f>(CH157)+(CH158)</f>
        <v>0</v>
      </c>
      <c r="CI159" s="22">
        <f>(CI157)+(CI158)</f>
        <v>0</v>
      </c>
      <c r="CJ159" s="22">
        <f t="shared" si="321"/>
        <v>0</v>
      </c>
      <c r="CK159" s="22">
        <f>(CK157)+(CK158)</f>
        <v>0</v>
      </c>
      <c r="CL159" s="22">
        <f>(CL157)+(CL158)</f>
        <v>0</v>
      </c>
      <c r="CM159" s="22">
        <f t="shared" si="322"/>
        <v>0</v>
      </c>
      <c r="CN159" s="22">
        <f t="shared" si="425"/>
        <v>0</v>
      </c>
      <c r="CO159" s="22">
        <f t="shared" si="425"/>
        <v>0</v>
      </c>
      <c r="CP159" s="22">
        <f t="shared" si="324"/>
        <v>0</v>
      </c>
      <c r="CQ159" s="22">
        <f>(CQ157)+(CQ158)</f>
        <v>0</v>
      </c>
      <c r="CR159" s="22">
        <f>(CR157)+(CR158)</f>
        <v>0</v>
      </c>
      <c r="CS159" s="22">
        <f t="shared" si="325"/>
        <v>0</v>
      </c>
      <c r="CT159" s="22">
        <f>(CT157)+(CT158)</f>
        <v>0</v>
      </c>
      <c r="CU159" s="22">
        <f>(CU157)+(CU158)</f>
        <v>0</v>
      </c>
      <c r="CV159" s="22">
        <f t="shared" si="326"/>
        <v>0</v>
      </c>
      <c r="CW159" s="22">
        <f>(CW157)+(CW158)</f>
        <v>0</v>
      </c>
      <c r="CX159" s="22">
        <f>(CX157)+(CX158)</f>
        <v>0</v>
      </c>
      <c r="CY159" s="22">
        <f t="shared" si="327"/>
        <v>0</v>
      </c>
      <c r="CZ159" s="22">
        <f t="shared" si="426"/>
        <v>0</v>
      </c>
      <c r="DA159" s="22">
        <f t="shared" si="426"/>
        <v>0</v>
      </c>
      <c r="DB159" s="22">
        <f t="shared" si="329"/>
        <v>0</v>
      </c>
      <c r="DC159" s="22">
        <f t="shared" si="427"/>
        <v>0</v>
      </c>
      <c r="DD159" s="22">
        <f t="shared" si="427"/>
        <v>0</v>
      </c>
      <c r="DE159" s="22">
        <f t="shared" si="331"/>
        <v>0</v>
      </c>
      <c r="DF159" s="22">
        <f>(DF157)+(DF158)</f>
        <v>0</v>
      </c>
      <c r="DG159" s="22">
        <f>(DG157)+(DG158)</f>
        <v>0</v>
      </c>
      <c r="DH159" s="22">
        <f t="shared" si="332"/>
        <v>0</v>
      </c>
      <c r="DI159" s="22">
        <f>(DI157)+(DI158)</f>
        <v>0</v>
      </c>
      <c r="DJ159" s="22">
        <f>(DJ157)+(DJ158)</f>
        <v>0</v>
      </c>
      <c r="DK159" s="22">
        <f t="shared" si="333"/>
        <v>0</v>
      </c>
      <c r="DL159" s="22">
        <f t="shared" si="428"/>
        <v>0</v>
      </c>
      <c r="DM159" s="22">
        <f t="shared" si="428"/>
        <v>0</v>
      </c>
      <c r="DN159" s="22">
        <f t="shared" si="335"/>
        <v>0</v>
      </c>
      <c r="DO159" s="22">
        <f>(DO157)+(DO158)</f>
        <v>0</v>
      </c>
      <c r="DP159" s="22">
        <f>(DP157)+(DP158)</f>
        <v>0</v>
      </c>
      <c r="DQ159" s="22">
        <f t="shared" si="336"/>
        <v>0</v>
      </c>
      <c r="DR159" s="22">
        <f>(DR157)+(DR158)</f>
        <v>0</v>
      </c>
      <c r="DS159" s="22">
        <f>(DS157)+(DS158)</f>
        <v>0</v>
      </c>
      <c r="DT159" s="22">
        <f t="shared" si="337"/>
        <v>0</v>
      </c>
      <c r="DU159" s="22">
        <f t="shared" si="429"/>
        <v>0</v>
      </c>
      <c r="DV159" s="22">
        <f t="shared" si="429"/>
        <v>0</v>
      </c>
      <c r="DW159" s="22">
        <f t="shared" si="339"/>
        <v>0</v>
      </c>
      <c r="DX159" s="22">
        <f t="shared" si="430"/>
        <v>0</v>
      </c>
      <c r="DY159" s="22">
        <f t="shared" si="430"/>
        <v>0</v>
      </c>
      <c r="DZ159" s="22">
        <f t="shared" si="341"/>
        <v>0</v>
      </c>
      <c r="EA159" s="22">
        <f>(EA157)+(EA158)</f>
        <v>0</v>
      </c>
      <c r="EB159" s="22">
        <f>(EB157)+(EB158)</f>
        <v>0</v>
      </c>
      <c r="EC159" s="22">
        <f t="shared" si="342"/>
        <v>0</v>
      </c>
      <c r="ED159" s="22">
        <f>(ED157)+(ED158)</f>
        <v>0</v>
      </c>
      <c r="EE159" s="22">
        <f>(EE157)+(EE158)</f>
        <v>0</v>
      </c>
      <c r="EF159" s="22">
        <f t="shared" si="343"/>
        <v>0</v>
      </c>
      <c r="EG159" s="22">
        <f>(EG157)+(EG158)</f>
        <v>0</v>
      </c>
      <c r="EH159" s="22">
        <f>(EH157)+(EH158)</f>
        <v>0</v>
      </c>
      <c r="EI159" s="22">
        <f t="shared" si="344"/>
        <v>0</v>
      </c>
      <c r="EJ159" s="22">
        <f>(EJ157)+(EJ158)</f>
        <v>0</v>
      </c>
      <c r="EK159" s="22">
        <f>(EK157)+(EK158)</f>
        <v>0</v>
      </c>
      <c r="EL159" s="22">
        <f t="shared" si="345"/>
        <v>0</v>
      </c>
      <c r="EM159" s="22">
        <f t="shared" si="431"/>
        <v>0</v>
      </c>
      <c r="EN159" s="22">
        <f t="shared" si="431"/>
        <v>0</v>
      </c>
      <c r="EO159" s="22">
        <f t="shared" si="347"/>
        <v>0</v>
      </c>
      <c r="EP159" s="22">
        <f>(EP157)+(EP158)</f>
        <v>0</v>
      </c>
      <c r="EQ159" s="22">
        <f>(EQ157)+(EQ158)</f>
        <v>0</v>
      </c>
      <c r="ER159" s="22">
        <f t="shared" si="348"/>
        <v>0</v>
      </c>
      <c r="ES159" s="22">
        <f>(ES157)+(ES158)</f>
        <v>0</v>
      </c>
      <c r="ET159" s="22">
        <f>(ET157)+(ET158)</f>
        <v>0</v>
      </c>
      <c r="EU159" s="22">
        <f t="shared" si="349"/>
        <v>0</v>
      </c>
      <c r="EV159" s="22">
        <f>(EV157)+(EV158)</f>
        <v>0</v>
      </c>
      <c r="EW159" s="22">
        <f>(EW157)+(EW158)</f>
        <v>0</v>
      </c>
      <c r="EX159" s="22">
        <f t="shared" si="350"/>
        <v>0</v>
      </c>
      <c r="EY159" s="22">
        <f>(EY157)+(EY158)</f>
        <v>0</v>
      </c>
      <c r="EZ159" s="22">
        <f>(EZ157)+(EZ158)</f>
        <v>0</v>
      </c>
      <c r="FA159" s="22">
        <f t="shared" si="351"/>
        <v>0</v>
      </c>
      <c r="FB159" s="22">
        <f t="shared" si="432"/>
        <v>0</v>
      </c>
      <c r="FC159" s="22">
        <f t="shared" si="432"/>
        <v>0</v>
      </c>
      <c r="FD159" s="22">
        <f t="shared" si="353"/>
        <v>0</v>
      </c>
      <c r="FE159" s="22">
        <f>(FE157)+(FE158)</f>
        <v>0</v>
      </c>
      <c r="FF159" s="22">
        <f>(FF157)+(FF158)</f>
        <v>0</v>
      </c>
      <c r="FG159" s="22">
        <f t="shared" si="354"/>
        <v>0</v>
      </c>
      <c r="FH159" s="22">
        <f>(FH157)+(FH158)</f>
        <v>0</v>
      </c>
      <c r="FI159" s="22">
        <f>(FI157)+(FI158)</f>
        <v>0</v>
      </c>
      <c r="FJ159" s="22">
        <f t="shared" si="355"/>
        <v>0</v>
      </c>
      <c r="FK159" s="22">
        <f>(FK157)+(FK158)</f>
        <v>0</v>
      </c>
      <c r="FL159" s="22">
        <f>(FL157)+(FL158)</f>
        <v>0</v>
      </c>
      <c r="FM159" s="22">
        <f t="shared" si="356"/>
        <v>0</v>
      </c>
      <c r="FN159" s="22">
        <f t="shared" si="433"/>
        <v>0</v>
      </c>
      <c r="FO159" s="22">
        <f t="shared" si="433"/>
        <v>0</v>
      </c>
      <c r="FP159" s="22">
        <f t="shared" si="358"/>
        <v>0</v>
      </c>
      <c r="FQ159" s="22">
        <f>(FQ157)+(FQ158)</f>
        <v>0</v>
      </c>
      <c r="FR159" s="22">
        <f>(FR157)+(FR158)</f>
        <v>0</v>
      </c>
      <c r="FS159" s="22">
        <f t="shared" si="359"/>
        <v>0</v>
      </c>
      <c r="FT159" s="22">
        <f>(FT157)+(FT158)</f>
        <v>0</v>
      </c>
      <c r="FU159" s="22">
        <f>(FU157)+(FU158)</f>
        <v>0</v>
      </c>
      <c r="FV159" s="22">
        <f t="shared" si="360"/>
        <v>0</v>
      </c>
      <c r="FW159" s="22">
        <f>(FW157)+(FW158)</f>
        <v>0</v>
      </c>
      <c r="FX159" s="22">
        <f>(FX157)+(FX158)</f>
        <v>0</v>
      </c>
      <c r="FY159" s="22">
        <f t="shared" si="361"/>
        <v>0</v>
      </c>
      <c r="FZ159" s="22">
        <f t="shared" si="434"/>
        <v>0</v>
      </c>
      <c r="GA159" s="22">
        <f t="shared" si="434"/>
        <v>0</v>
      </c>
      <c r="GB159" s="22">
        <f t="shared" si="363"/>
        <v>0</v>
      </c>
      <c r="GC159" s="22">
        <f>(GC157)+(GC158)</f>
        <v>0</v>
      </c>
      <c r="GD159" s="22">
        <f>(GD157)+(GD158)</f>
        <v>0</v>
      </c>
      <c r="GE159" s="22">
        <f t="shared" si="364"/>
        <v>0</v>
      </c>
      <c r="GF159" s="22">
        <f>(GF157)+(GF158)</f>
        <v>0</v>
      </c>
      <c r="GG159" s="22">
        <f>(GG157)+(GG158)</f>
        <v>0</v>
      </c>
      <c r="GH159" s="22">
        <f t="shared" si="365"/>
        <v>0</v>
      </c>
      <c r="GI159" s="22">
        <f>(GI157)+(GI158)</f>
        <v>0</v>
      </c>
      <c r="GJ159" s="22">
        <f>(GJ157)+(GJ158)</f>
        <v>0</v>
      </c>
      <c r="GK159" s="22">
        <f t="shared" si="366"/>
        <v>0</v>
      </c>
      <c r="GL159" s="22">
        <f>(GL157)+(GL158)</f>
        <v>0</v>
      </c>
      <c r="GM159" s="22">
        <f>(GM157)+(GM158)</f>
        <v>0</v>
      </c>
      <c r="GN159" s="22">
        <f t="shared" si="367"/>
        <v>0</v>
      </c>
      <c r="GO159" s="22">
        <f t="shared" si="435"/>
        <v>0</v>
      </c>
      <c r="GP159" s="22">
        <f t="shared" si="435"/>
        <v>0</v>
      </c>
      <c r="GQ159" s="22">
        <f t="shared" si="369"/>
        <v>0</v>
      </c>
      <c r="GR159" s="22">
        <f>(GR157)+(GR158)</f>
        <v>0</v>
      </c>
      <c r="GS159" s="22">
        <f>(GS157)+(GS158)</f>
        <v>0</v>
      </c>
      <c r="GT159" s="22">
        <f t="shared" si="370"/>
        <v>0</v>
      </c>
      <c r="GU159" s="22">
        <f>(GU157)+(GU158)</f>
        <v>0</v>
      </c>
      <c r="GV159" s="22">
        <f>(GV157)+(GV158)</f>
        <v>0</v>
      </c>
      <c r="GW159" s="22">
        <f t="shared" si="371"/>
        <v>0</v>
      </c>
      <c r="GX159" s="22">
        <f t="shared" si="436"/>
        <v>0</v>
      </c>
      <c r="GY159" s="22">
        <f t="shared" si="436"/>
        <v>0</v>
      </c>
      <c r="GZ159" s="22">
        <f t="shared" si="373"/>
        <v>0</v>
      </c>
      <c r="HA159" s="22">
        <f>(HA157)+(HA158)</f>
        <v>0</v>
      </c>
      <c r="HB159" s="22">
        <f>(HB157)+(HB158)</f>
        <v>0</v>
      </c>
      <c r="HC159" s="22">
        <f t="shared" si="374"/>
        <v>0</v>
      </c>
      <c r="HD159" s="22">
        <f>(HD157)+(HD158)</f>
        <v>0</v>
      </c>
      <c r="HE159" s="22">
        <f>(HE157)+(HE158)</f>
        <v>0</v>
      </c>
      <c r="HF159" s="22">
        <f t="shared" si="375"/>
        <v>0</v>
      </c>
      <c r="HG159" s="22">
        <f>(HG157)+(HG158)</f>
        <v>0</v>
      </c>
      <c r="HH159" s="22">
        <f>(HH157)+(HH158)</f>
        <v>0</v>
      </c>
      <c r="HI159" s="22">
        <f t="shared" si="376"/>
        <v>0</v>
      </c>
      <c r="HJ159" s="22">
        <f>(HJ157)+(HJ158)</f>
        <v>0</v>
      </c>
      <c r="HK159" s="22">
        <f>(HK157)+(HK158)</f>
        <v>0</v>
      </c>
      <c r="HL159" s="22">
        <f t="shared" si="377"/>
        <v>0</v>
      </c>
      <c r="HM159" s="22">
        <f t="shared" si="437"/>
        <v>0</v>
      </c>
      <c r="HN159" s="22">
        <f t="shared" si="437"/>
        <v>0</v>
      </c>
      <c r="HO159" s="22">
        <f t="shared" si="379"/>
        <v>0</v>
      </c>
      <c r="HP159" s="22">
        <f>(HP157)+(HP158)</f>
        <v>0</v>
      </c>
      <c r="HQ159" s="22">
        <f>(HQ157)+(HQ158)</f>
        <v>0</v>
      </c>
      <c r="HR159" s="22">
        <f t="shared" si="380"/>
        <v>0</v>
      </c>
      <c r="HS159" s="22">
        <f>(HS157)+(HS158)</f>
        <v>0</v>
      </c>
      <c r="HT159" s="22">
        <f>(HT157)+(HT158)</f>
        <v>0</v>
      </c>
      <c r="HU159" s="22">
        <f t="shared" si="381"/>
        <v>0</v>
      </c>
      <c r="HV159" s="22">
        <f>(HV157)+(HV158)</f>
        <v>0</v>
      </c>
      <c r="HW159" s="22">
        <f>(HW157)+(HW158)</f>
        <v>0</v>
      </c>
      <c r="HX159" s="22">
        <f t="shared" si="382"/>
        <v>0</v>
      </c>
      <c r="HY159" s="22">
        <f>(HY157)+(HY158)</f>
        <v>0</v>
      </c>
      <c r="HZ159" s="22">
        <f>(HZ157)+(HZ158)</f>
        <v>0</v>
      </c>
      <c r="IA159" s="22">
        <f t="shared" si="383"/>
        <v>0</v>
      </c>
      <c r="IB159" s="22">
        <f t="shared" si="438"/>
        <v>0</v>
      </c>
      <c r="IC159" s="22">
        <f t="shared" si="438"/>
        <v>0</v>
      </c>
      <c r="ID159" s="22">
        <f t="shared" si="385"/>
        <v>0</v>
      </c>
      <c r="IE159" s="22">
        <f t="shared" si="439"/>
        <v>0</v>
      </c>
      <c r="IF159" s="22">
        <f t="shared" si="439"/>
        <v>0</v>
      </c>
      <c r="IG159" s="22">
        <f t="shared" si="387"/>
        <v>0</v>
      </c>
      <c r="IH159" s="22">
        <f>(IH157)+(IH158)</f>
        <v>0</v>
      </c>
      <c r="II159" s="22">
        <f>(II157)+(II158)</f>
        <v>0</v>
      </c>
      <c r="IJ159" s="22">
        <f t="shared" si="388"/>
        <v>0</v>
      </c>
      <c r="IK159" s="22">
        <f>(IK157)+(IK158)</f>
        <v>0</v>
      </c>
      <c r="IL159" s="22">
        <f>(IL157)+(IL158)</f>
        <v>0</v>
      </c>
      <c r="IM159" s="22">
        <f t="shared" si="389"/>
        <v>0</v>
      </c>
      <c r="IN159" s="22">
        <f>(IN157)+(IN158)</f>
        <v>0</v>
      </c>
      <c r="IO159" s="22">
        <f>(IO157)+(IO158)</f>
        <v>0</v>
      </c>
      <c r="IP159" s="22">
        <f t="shared" si="390"/>
        <v>0</v>
      </c>
      <c r="IQ159" s="22">
        <f t="shared" si="440"/>
        <v>0</v>
      </c>
      <c r="IR159" s="22">
        <f t="shared" si="440"/>
        <v>0</v>
      </c>
      <c r="IS159" s="22">
        <f t="shared" si="392"/>
        <v>0</v>
      </c>
      <c r="IT159" s="22">
        <f t="shared" si="441"/>
        <v>0</v>
      </c>
      <c r="IU159" s="22">
        <f t="shared" si="441"/>
        <v>0</v>
      </c>
      <c r="IV159" s="22">
        <f t="shared" si="394"/>
        <v>0</v>
      </c>
      <c r="IW159" s="22">
        <f>(IW157)+(IW158)</f>
        <v>0</v>
      </c>
      <c r="IX159" s="22">
        <f>(IX157)+(IX158)</f>
        <v>0</v>
      </c>
      <c r="IY159" s="22">
        <f t="shared" si="395"/>
        <v>0</v>
      </c>
      <c r="IZ159" s="22">
        <f>(IZ157)+(IZ158)</f>
        <v>0</v>
      </c>
      <c r="JA159" s="22">
        <f>(JA157)+(JA158)</f>
        <v>0</v>
      </c>
      <c r="JB159" s="22">
        <f t="shared" si="396"/>
        <v>0</v>
      </c>
      <c r="JC159" s="22">
        <f>(JC157)+(JC158)</f>
        <v>0</v>
      </c>
      <c r="JD159" s="22">
        <f>(JD157)+(JD158)</f>
        <v>0</v>
      </c>
      <c r="JE159" s="22">
        <f t="shared" si="397"/>
        <v>0</v>
      </c>
      <c r="JF159" s="22">
        <f t="shared" si="442"/>
        <v>0</v>
      </c>
      <c r="JG159" s="22">
        <f t="shared" si="442"/>
        <v>0</v>
      </c>
      <c r="JH159" s="22">
        <f t="shared" si="399"/>
        <v>0</v>
      </c>
      <c r="JI159" s="22">
        <f>(JI157)+(JI158)</f>
        <v>0</v>
      </c>
      <c r="JJ159" s="22">
        <f>(JJ157)+(JJ158)</f>
        <v>0</v>
      </c>
      <c r="JK159" s="22">
        <f t="shared" si="400"/>
        <v>0</v>
      </c>
      <c r="JL159" s="22">
        <f>(JL157)+(JL158)</f>
        <v>0</v>
      </c>
      <c r="JM159" s="22">
        <f>(JM157)+(JM158)</f>
        <v>0</v>
      </c>
      <c r="JN159" s="22">
        <f t="shared" si="401"/>
        <v>0</v>
      </c>
      <c r="JO159" s="22">
        <f>(JO157)+(JO158)</f>
        <v>0</v>
      </c>
      <c r="JP159" s="22">
        <f>(JP157)+(JP158)</f>
        <v>0</v>
      </c>
      <c r="JQ159" s="22">
        <f t="shared" si="402"/>
        <v>0</v>
      </c>
      <c r="JR159" s="22">
        <f t="shared" si="443"/>
        <v>0</v>
      </c>
      <c r="JS159" s="22">
        <f t="shared" si="443"/>
        <v>0</v>
      </c>
      <c r="JT159" s="22">
        <f t="shared" si="404"/>
        <v>0</v>
      </c>
      <c r="JU159" s="22">
        <f>(JU157)+(JU158)</f>
        <v>0</v>
      </c>
      <c r="JV159" s="22">
        <f>(JV157)+(JV158)</f>
        <v>0</v>
      </c>
      <c r="JW159" s="22">
        <f t="shared" si="405"/>
        <v>0</v>
      </c>
      <c r="JX159" s="22">
        <f>(JX157)+(JX158)</f>
        <v>0</v>
      </c>
      <c r="JY159" s="22">
        <f>(JY157)+(JY158)</f>
        <v>0</v>
      </c>
      <c r="JZ159" s="22">
        <f t="shared" si="406"/>
        <v>0</v>
      </c>
      <c r="KA159" s="22">
        <f t="shared" si="444"/>
        <v>0</v>
      </c>
      <c r="KB159" s="22">
        <f t="shared" si="444"/>
        <v>0</v>
      </c>
      <c r="KC159" s="22">
        <f t="shared" si="408"/>
        <v>0</v>
      </c>
      <c r="KD159" s="22">
        <f>(KD157)+(KD158)</f>
        <v>0</v>
      </c>
      <c r="KE159" s="22">
        <f>(KE157)+(KE158)</f>
        <v>0</v>
      </c>
      <c r="KF159" s="22">
        <f t="shared" si="409"/>
        <v>0</v>
      </c>
      <c r="KG159" s="22">
        <f>(KG157)+(KG158)</f>
        <v>150</v>
      </c>
      <c r="KH159" s="22">
        <f>(KH157)+(KH158)</f>
        <v>0</v>
      </c>
      <c r="KI159" s="22">
        <f t="shared" si="410"/>
        <v>150</v>
      </c>
      <c r="KJ159" s="22">
        <f>(KJ157)+(KJ158)</f>
        <v>0</v>
      </c>
      <c r="KK159" s="22">
        <f>(KK157)+(KK158)</f>
        <v>0</v>
      </c>
      <c r="KL159" s="22">
        <f t="shared" si="411"/>
        <v>0</v>
      </c>
      <c r="KM159" s="22">
        <f>(KM157)+(KM158)</f>
        <v>0</v>
      </c>
      <c r="KN159" s="22">
        <f>(KN157)+(KN158)</f>
        <v>0</v>
      </c>
      <c r="KO159" s="22">
        <f t="shared" si="412"/>
        <v>0</v>
      </c>
      <c r="KP159" s="22">
        <f>(KP157)+(KP158)</f>
        <v>0</v>
      </c>
      <c r="KQ159" s="22">
        <f>(KQ157)+(KQ158)</f>
        <v>0</v>
      </c>
      <c r="KR159" s="22">
        <f t="shared" si="413"/>
        <v>0</v>
      </c>
      <c r="KS159" s="22">
        <f t="shared" si="445"/>
        <v>0</v>
      </c>
      <c r="KT159" s="22">
        <f t="shared" si="445"/>
        <v>0</v>
      </c>
      <c r="KU159" s="22">
        <f t="shared" si="415"/>
        <v>0</v>
      </c>
      <c r="KV159" s="22">
        <f t="shared" si="446"/>
        <v>150</v>
      </c>
      <c r="KW159" s="22">
        <f t="shared" si="446"/>
        <v>0</v>
      </c>
      <c r="KX159" s="22">
        <f t="shared" si="417"/>
        <v>150</v>
      </c>
      <c r="KY159" s="22">
        <f>(KY157)+(KY158)</f>
        <v>0</v>
      </c>
      <c r="KZ159" s="22">
        <f>(KZ157)+(KZ158)</f>
        <v>0</v>
      </c>
      <c r="LA159" s="22">
        <f t="shared" si="418"/>
        <v>0</v>
      </c>
      <c r="LB159" s="22">
        <f>(LB157)+(LB158)</f>
        <v>0</v>
      </c>
      <c r="LC159" s="22">
        <f>(LC157)+(LC158)</f>
        <v>0</v>
      </c>
      <c r="LD159" s="22">
        <f t="shared" si="419"/>
        <v>0</v>
      </c>
      <c r="LE159" s="22">
        <f t="shared" si="447"/>
        <v>150</v>
      </c>
      <c r="LF159" s="22">
        <f t="shared" si="447"/>
        <v>0</v>
      </c>
      <c r="LG159" s="22">
        <f t="shared" si="421"/>
        <v>150</v>
      </c>
    </row>
    <row r="160" spans="1:319" x14ac:dyDescent="0.3">
      <c r="A160" s="27" t="s">
        <v>268</v>
      </c>
      <c r="B160" s="19"/>
      <c r="C160" s="19"/>
      <c r="D160" s="20">
        <f t="shared" si="290"/>
        <v>0</v>
      </c>
      <c r="E160" s="19"/>
      <c r="F160" s="19"/>
      <c r="G160" s="20">
        <f t="shared" si="291"/>
        <v>0</v>
      </c>
      <c r="H160" s="19"/>
      <c r="I160" s="19"/>
      <c r="J160" s="20">
        <f t="shared" si="292"/>
        <v>0</v>
      </c>
      <c r="K160" s="19"/>
      <c r="L160" s="19"/>
      <c r="M160" s="20">
        <f t="shared" si="293"/>
        <v>0</v>
      </c>
      <c r="N160" s="19"/>
      <c r="O160" s="19"/>
      <c r="P160" s="20">
        <f t="shared" si="294"/>
        <v>0</v>
      </c>
      <c r="Q160" s="19"/>
      <c r="R160" s="19"/>
      <c r="S160" s="20">
        <f t="shared" si="295"/>
        <v>0</v>
      </c>
      <c r="T160" s="19"/>
      <c r="U160" s="19"/>
      <c r="V160" s="20">
        <f t="shared" si="296"/>
        <v>0</v>
      </c>
      <c r="W160" s="19"/>
      <c r="X160" s="19"/>
      <c r="Y160" s="20">
        <f t="shared" si="297"/>
        <v>0</v>
      </c>
      <c r="Z160" s="19"/>
      <c r="AA160" s="19"/>
      <c r="AB160" s="20">
        <f t="shared" si="298"/>
        <v>0</v>
      </c>
      <c r="AC160" s="19"/>
      <c r="AD160" s="19"/>
      <c r="AE160" s="20">
        <f t="shared" si="299"/>
        <v>0</v>
      </c>
      <c r="AF160" s="19"/>
      <c r="AG160" s="19"/>
      <c r="AH160" s="20">
        <f t="shared" si="300"/>
        <v>0</v>
      </c>
      <c r="AI160" s="19"/>
      <c r="AJ160" s="19"/>
      <c r="AK160" s="20">
        <f t="shared" si="301"/>
        <v>0</v>
      </c>
      <c r="AL160" s="20">
        <f t="shared" si="422"/>
        <v>0</v>
      </c>
      <c r="AM160" s="20">
        <f t="shared" si="422"/>
        <v>0</v>
      </c>
      <c r="AN160" s="20">
        <f t="shared" si="303"/>
        <v>0</v>
      </c>
      <c r="AO160" s="19"/>
      <c r="AP160" s="19"/>
      <c r="AQ160" s="20">
        <f t="shared" si="304"/>
        <v>0</v>
      </c>
      <c r="AR160" s="19"/>
      <c r="AS160" s="19"/>
      <c r="AT160" s="20">
        <f t="shared" si="305"/>
        <v>0</v>
      </c>
      <c r="AU160" s="19"/>
      <c r="AV160" s="19"/>
      <c r="AW160" s="20">
        <f t="shared" si="306"/>
        <v>0</v>
      </c>
      <c r="AX160" s="19"/>
      <c r="AY160" s="19"/>
      <c r="AZ160" s="20">
        <f t="shared" si="307"/>
        <v>0</v>
      </c>
      <c r="BA160" s="19"/>
      <c r="BB160" s="19"/>
      <c r="BC160" s="20">
        <f t="shared" si="308"/>
        <v>0</v>
      </c>
      <c r="BD160" s="19"/>
      <c r="BE160" s="19"/>
      <c r="BF160" s="20">
        <f t="shared" si="309"/>
        <v>0</v>
      </c>
      <c r="BG160" s="20">
        <f t="shared" si="423"/>
        <v>0</v>
      </c>
      <c r="BH160" s="20">
        <f t="shared" si="423"/>
        <v>0</v>
      </c>
      <c r="BI160" s="20">
        <f t="shared" si="311"/>
        <v>0</v>
      </c>
      <c r="BJ160" s="19"/>
      <c r="BK160" s="19"/>
      <c r="BL160" s="20">
        <f t="shared" si="312"/>
        <v>0</v>
      </c>
      <c r="BM160" s="19"/>
      <c r="BN160" s="19"/>
      <c r="BO160" s="20">
        <f t="shared" si="313"/>
        <v>0</v>
      </c>
      <c r="BP160" s="19"/>
      <c r="BQ160" s="19"/>
      <c r="BR160" s="20">
        <f t="shared" si="314"/>
        <v>0</v>
      </c>
      <c r="BS160" s="19"/>
      <c r="BT160" s="19"/>
      <c r="BU160" s="20">
        <f t="shared" si="315"/>
        <v>0</v>
      </c>
      <c r="BV160" s="19"/>
      <c r="BW160" s="19"/>
      <c r="BX160" s="20">
        <f t="shared" si="316"/>
        <v>0</v>
      </c>
      <c r="BY160" s="19"/>
      <c r="BZ160" s="19"/>
      <c r="CA160" s="20">
        <f t="shared" si="317"/>
        <v>0</v>
      </c>
      <c r="CB160" s="20">
        <f t="shared" si="424"/>
        <v>0</v>
      </c>
      <c r="CC160" s="20">
        <f t="shared" si="424"/>
        <v>0</v>
      </c>
      <c r="CD160" s="20">
        <f t="shared" si="319"/>
        <v>0</v>
      </c>
      <c r="CE160" s="19"/>
      <c r="CF160" s="19"/>
      <c r="CG160" s="20">
        <f t="shared" si="320"/>
        <v>0</v>
      </c>
      <c r="CH160" s="19"/>
      <c r="CI160" s="19"/>
      <c r="CJ160" s="20">
        <f t="shared" si="321"/>
        <v>0</v>
      </c>
      <c r="CK160" s="19"/>
      <c r="CL160" s="19"/>
      <c r="CM160" s="20">
        <f t="shared" si="322"/>
        <v>0</v>
      </c>
      <c r="CN160" s="20">
        <f t="shared" si="425"/>
        <v>0</v>
      </c>
      <c r="CO160" s="20">
        <f t="shared" si="425"/>
        <v>0</v>
      </c>
      <c r="CP160" s="20">
        <f t="shared" si="324"/>
        <v>0</v>
      </c>
      <c r="CQ160" s="19"/>
      <c r="CR160" s="19"/>
      <c r="CS160" s="20">
        <f t="shared" si="325"/>
        <v>0</v>
      </c>
      <c r="CT160" s="19"/>
      <c r="CU160" s="19"/>
      <c r="CV160" s="20">
        <f t="shared" si="326"/>
        <v>0</v>
      </c>
      <c r="CW160" s="19"/>
      <c r="CX160" s="19"/>
      <c r="CY160" s="20">
        <f t="shared" si="327"/>
        <v>0</v>
      </c>
      <c r="CZ160" s="20">
        <f t="shared" si="426"/>
        <v>0</v>
      </c>
      <c r="DA160" s="20">
        <f t="shared" si="426"/>
        <v>0</v>
      </c>
      <c r="DB160" s="20">
        <f t="shared" si="329"/>
        <v>0</v>
      </c>
      <c r="DC160" s="20">
        <f t="shared" si="427"/>
        <v>0</v>
      </c>
      <c r="DD160" s="20">
        <f t="shared" si="427"/>
        <v>0</v>
      </c>
      <c r="DE160" s="20">
        <f t="shared" si="331"/>
        <v>0</v>
      </c>
      <c r="DF160" s="19"/>
      <c r="DG160" s="19"/>
      <c r="DH160" s="20">
        <f t="shared" si="332"/>
        <v>0</v>
      </c>
      <c r="DI160" s="19"/>
      <c r="DJ160" s="19"/>
      <c r="DK160" s="20">
        <f t="shared" si="333"/>
        <v>0</v>
      </c>
      <c r="DL160" s="20">
        <f t="shared" si="428"/>
        <v>0</v>
      </c>
      <c r="DM160" s="20">
        <f t="shared" si="428"/>
        <v>0</v>
      </c>
      <c r="DN160" s="20">
        <f t="shared" si="335"/>
        <v>0</v>
      </c>
      <c r="DO160" s="19"/>
      <c r="DP160" s="19"/>
      <c r="DQ160" s="20">
        <f t="shared" si="336"/>
        <v>0</v>
      </c>
      <c r="DR160" s="19"/>
      <c r="DS160" s="19"/>
      <c r="DT160" s="20">
        <f t="shared" si="337"/>
        <v>0</v>
      </c>
      <c r="DU160" s="20">
        <f t="shared" si="429"/>
        <v>0</v>
      </c>
      <c r="DV160" s="20">
        <f t="shared" si="429"/>
        <v>0</v>
      </c>
      <c r="DW160" s="20">
        <f t="shared" si="339"/>
        <v>0</v>
      </c>
      <c r="DX160" s="20">
        <f t="shared" si="430"/>
        <v>0</v>
      </c>
      <c r="DY160" s="20">
        <f t="shared" si="430"/>
        <v>0</v>
      </c>
      <c r="DZ160" s="20">
        <f t="shared" si="341"/>
        <v>0</v>
      </c>
      <c r="EA160" s="19"/>
      <c r="EB160" s="19"/>
      <c r="EC160" s="20">
        <f t="shared" si="342"/>
        <v>0</v>
      </c>
      <c r="ED160" s="19"/>
      <c r="EE160" s="19"/>
      <c r="EF160" s="20">
        <f t="shared" si="343"/>
        <v>0</v>
      </c>
      <c r="EG160" s="19"/>
      <c r="EH160" s="19"/>
      <c r="EI160" s="20">
        <f t="shared" si="344"/>
        <v>0</v>
      </c>
      <c r="EJ160" s="19"/>
      <c r="EK160" s="19"/>
      <c r="EL160" s="20">
        <f t="shared" si="345"/>
        <v>0</v>
      </c>
      <c r="EM160" s="20">
        <f t="shared" si="431"/>
        <v>0</v>
      </c>
      <c r="EN160" s="20">
        <f t="shared" si="431"/>
        <v>0</v>
      </c>
      <c r="EO160" s="20">
        <f t="shared" si="347"/>
        <v>0</v>
      </c>
      <c r="EP160" s="19"/>
      <c r="EQ160" s="19"/>
      <c r="ER160" s="20">
        <f t="shared" si="348"/>
        <v>0</v>
      </c>
      <c r="ES160" s="19"/>
      <c r="ET160" s="19"/>
      <c r="EU160" s="20">
        <f t="shared" si="349"/>
        <v>0</v>
      </c>
      <c r="EV160" s="19"/>
      <c r="EW160" s="19"/>
      <c r="EX160" s="20">
        <f t="shared" si="350"/>
        <v>0</v>
      </c>
      <c r="EY160" s="19"/>
      <c r="EZ160" s="19"/>
      <c r="FA160" s="20">
        <f t="shared" si="351"/>
        <v>0</v>
      </c>
      <c r="FB160" s="20">
        <f t="shared" si="432"/>
        <v>0</v>
      </c>
      <c r="FC160" s="20">
        <f t="shared" si="432"/>
        <v>0</v>
      </c>
      <c r="FD160" s="20">
        <f t="shared" si="353"/>
        <v>0</v>
      </c>
      <c r="FE160" s="19"/>
      <c r="FF160" s="19"/>
      <c r="FG160" s="20">
        <f t="shared" si="354"/>
        <v>0</v>
      </c>
      <c r="FH160" s="19"/>
      <c r="FI160" s="19"/>
      <c r="FJ160" s="20">
        <f t="shared" si="355"/>
        <v>0</v>
      </c>
      <c r="FK160" s="19"/>
      <c r="FL160" s="19"/>
      <c r="FM160" s="20">
        <f t="shared" si="356"/>
        <v>0</v>
      </c>
      <c r="FN160" s="20">
        <f t="shared" si="433"/>
        <v>0</v>
      </c>
      <c r="FO160" s="20">
        <f t="shared" si="433"/>
        <v>0</v>
      </c>
      <c r="FP160" s="20">
        <f t="shared" si="358"/>
        <v>0</v>
      </c>
      <c r="FQ160" s="19"/>
      <c r="FR160" s="19"/>
      <c r="FS160" s="20">
        <f t="shared" si="359"/>
        <v>0</v>
      </c>
      <c r="FT160" s="19"/>
      <c r="FU160" s="19"/>
      <c r="FV160" s="20">
        <f t="shared" si="360"/>
        <v>0</v>
      </c>
      <c r="FW160" s="19"/>
      <c r="FX160" s="19"/>
      <c r="FY160" s="20">
        <f t="shared" si="361"/>
        <v>0</v>
      </c>
      <c r="FZ160" s="20">
        <f t="shared" si="434"/>
        <v>0</v>
      </c>
      <c r="GA160" s="20">
        <f t="shared" si="434"/>
        <v>0</v>
      </c>
      <c r="GB160" s="20">
        <f t="shared" si="363"/>
        <v>0</v>
      </c>
      <c r="GC160" s="19"/>
      <c r="GD160" s="19"/>
      <c r="GE160" s="20">
        <f t="shared" si="364"/>
        <v>0</v>
      </c>
      <c r="GF160" s="19"/>
      <c r="GG160" s="19"/>
      <c r="GH160" s="20">
        <f t="shared" si="365"/>
        <v>0</v>
      </c>
      <c r="GI160" s="19"/>
      <c r="GJ160" s="19"/>
      <c r="GK160" s="20">
        <f t="shared" si="366"/>
        <v>0</v>
      </c>
      <c r="GL160" s="19"/>
      <c r="GM160" s="19"/>
      <c r="GN160" s="20">
        <f t="shared" si="367"/>
        <v>0</v>
      </c>
      <c r="GO160" s="20">
        <f t="shared" si="435"/>
        <v>0</v>
      </c>
      <c r="GP160" s="20">
        <f t="shared" si="435"/>
        <v>0</v>
      </c>
      <c r="GQ160" s="20">
        <f t="shared" si="369"/>
        <v>0</v>
      </c>
      <c r="GR160" s="19"/>
      <c r="GS160" s="19"/>
      <c r="GT160" s="20">
        <f t="shared" si="370"/>
        <v>0</v>
      </c>
      <c r="GU160" s="19"/>
      <c r="GV160" s="19"/>
      <c r="GW160" s="20">
        <f t="shared" si="371"/>
        <v>0</v>
      </c>
      <c r="GX160" s="20">
        <f t="shared" si="436"/>
        <v>0</v>
      </c>
      <c r="GY160" s="20">
        <f t="shared" si="436"/>
        <v>0</v>
      </c>
      <c r="GZ160" s="20">
        <f t="shared" si="373"/>
        <v>0</v>
      </c>
      <c r="HA160" s="19"/>
      <c r="HB160" s="19"/>
      <c r="HC160" s="20">
        <f t="shared" si="374"/>
        <v>0</v>
      </c>
      <c r="HD160" s="19"/>
      <c r="HE160" s="19"/>
      <c r="HF160" s="20">
        <f t="shared" si="375"/>
        <v>0</v>
      </c>
      <c r="HG160" s="19"/>
      <c r="HH160" s="19"/>
      <c r="HI160" s="20">
        <f t="shared" si="376"/>
        <v>0</v>
      </c>
      <c r="HJ160" s="19"/>
      <c r="HK160" s="19"/>
      <c r="HL160" s="20">
        <f t="shared" si="377"/>
        <v>0</v>
      </c>
      <c r="HM160" s="20">
        <f t="shared" si="437"/>
        <v>0</v>
      </c>
      <c r="HN160" s="20">
        <f t="shared" si="437"/>
        <v>0</v>
      </c>
      <c r="HO160" s="20">
        <f t="shared" si="379"/>
        <v>0</v>
      </c>
      <c r="HP160" s="19"/>
      <c r="HQ160" s="19"/>
      <c r="HR160" s="20">
        <f t="shared" si="380"/>
        <v>0</v>
      </c>
      <c r="HS160" s="19"/>
      <c r="HT160" s="19"/>
      <c r="HU160" s="20">
        <f t="shared" si="381"/>
        <v>0</v>
      </c>
      <c r="HV160" s="19"/>
      <c r="HW160" s="19"/>
      <c r="HX160" s="20">
        <f t="shared" si="382"/>
        <v>0</v>
      </c>
      <c r="HY160" s="19"/>
      <c r="HZ160" s="19"/>
      <c r="IA160" s="20">
        <f t="shared" si="383"/>
        <v>0</v>
      </c>
      <c r="IB160" s="20">
        <f t="shared" si="438"/>
        <v>0</v>
      </c>
      <c r="IC160" s="20">
        <f t="shared" si="438"/>
        <v>0</v>
      </c>
      <c r="ID160" s="20">
        <f t="shared" si="385"/>
        <v>0</v>
      </c>
      <c r="IE160" s="20">
        <f t="shared" si="439"/>
        <v>0</v>
      </c>
      <c r="IF160" s="20">
        <f t="shared" si="439"/>
        <v>0</v>
      </c>
      <c r="IG160" s="20">
        <f t="shared" si="387"/>
        <v>0</v>
      </c>
      <c r="IH160" s="19"/>
      <c r="II160" s="19"/>
      <c r="IJ160" s="20">
        <f t="shared" si="388"/>
        <v>0</v>
      </c>
      <c r="IK160" s="19"/>
      <c r="IL160" s="19"/>
      <c r="IM160" s="20">
        <f t="shared" si="389"/>
        <v>0</v>
      </c>
      <c r="IN160" s="19"/>
      <c r="IO160" s="19"/>
      <c r="IP160" s="20">
        <f t="shared" si="390"/>
        <v>0</v>
      </c>
      <c r="IQ160" s="20">
        <f t="shared" si="440"/>
        <v>0</v>
      </c>
      <c r="IR160" s="20">
        <f t="shared" si="440"/>
        <v>0</v>
      </c>
      <c r="IS160" s="20">
        <f t="shared" si="392"/>
        <v>0</v>
      </c>
      <c r="IT160" s="20">
        <f t="shared" si="441"/>
        <v>0</v>
      </c>
      <c r="IU160" s="20">
        <f t="shared" si="441"/>
        <v>0</v>
      </c>
      <c r="IV160" s="20">
        <f t="shared" si="394"/>
        <v>0</v>
      </c>
      <c r="IW160" s="19"/>
      <c r="IX160" s="19"/>
      <c r="IY160" s="20">
        <f t="shared" si="395"/>
        <v>0</v>
      </c>
      <c r="IZ160" s="19"/>
      <c r="JA160" s="19"/>
      <c r="JB160" s="20">
        <f t="shared" si="396"/>
        <v>0</v>
      </c>
      <c r="JC160" s="19"/>
      <c r="JD160" s="19"/>
      <c r="JE160" s="20">
        <f t="shared" si="397"/>
        <v>0</v>
      </c>
      <c r="JF160" s="20">
        <f t="shared" si="442"/>
        <v>0</v>
      </c>
      <c r="JG160" s="20">
        <f t="shared" si="442"/>
        <v>0</v>
      </c>
      <c r="JH160" s="20">
        <f t="shared" si="399"/>
        <v>0</v>
      </c>
      <c r="JI160" s="19"/>
      <c r="JJ160" s="19"/>
      <c r="JK160" s="20">
        <f t="shared" si="400"/>
        <v>0</v>
      </c>
      <c r="JL160" s="19"/>
      <c r="JM160" s="19"/>
      <c r="JN160" s="20">
        <f t="shared" si="401"/>
        <v>0</v>
      </c>
      <c r="JO160" s="19"/>
      <c r="JP160" s="19"/>
      <c r="JQ160" s="20">
        <f t="shared" si="402"/>
        <v>0</v>
      </c>
      <c r="JR160" s="20">
        <f t="shared" si="443"/>
        <v>0</v>
      </c>
      <c r="JS160" s="20">
        <f t="shared" si="443"/>
        <v>0</v>
      </c>
      <c r="JT160" s="20">
        <f t="shared" si="404"/>
        <v>0</v>
      </c>
      <c r="JU160" s="19"/>
      <c r="JV160" s="19"/>
      <c r="JW160" s="20">
        <f t="shared" si="405"/>
        <v>0</v>
      </c>
      <c r="JX160" s="19"/>
      <c r="JY160" s="19"/>
      <c r="JZ160" s="20">
        <f t="shared" si="406"/>
        <v>0</v>
      </c>
      <c r="KA160" s="20">
        <f t="shared" si="444"/>
        <v>0</v>
      </c>
      <c r="KB160" s="20">
        <f t="shared" si="444"/>
        <v>0</v>
      </c>
      <c r="KC160" s="20">
        <f t="shared" si="408"/>
        <v>0</v>
      </c>
      <c r="KD160" s="19"/>
      <c r="KE160" s="19"/>
      <c r="KF160" s="20">
        <f t="shared" si="409"/>
        <v>0</v>
      </c>
      <c r="KG160" s="19"/>
      <c r="KH160" s="19"/>
      <c r="KI160" s="20">
        <f t="shared" si="410"/>
        <v>0</v>
      </c>
      <c r="KJ160" s="19"/>
      <c r="KK160" s="19"/>
      <c r="KL160" s="20">
        <f t="shared" si="411"/>
        <v>0</v>
      </c>
      <c r="KM160" s="19"/>
      <c r="KN160" s="19"/>
      <c r="KO160" s="20">
        <f t="shared" si="412"/>
        <v>0</v>
      </c>
      <c r="KP160" s="19"/>
      <c r="KQ160" s="19"/>
      <c r="KR160" s="20">
        <f t="shared" si="413"/>
        <v>0</v>
      </c>
      <c r="KS160" s="20">
        <f t="shared" si="445"/>
        <v>0</v>
      </c>
      <c r="KT160" s="20">
        <f t="shared" si="445"/>
        <v>0</v>
      </c>
      <c r="KU160" s="20">
        <f t="shared" si="415"/>
        <v>0</v>
      </c>
      <c r="KV160" s="20">
        <f t="shared" si="446"/>
        <v>0</v>
      </c>
      <c r="KW160" s="20">
        <f t="shared" si="446"/>
        <v>0</v>
      </c>
      <c r="KX160" s="20">
        <f t="shared" si="417"/>
        <v>0</v>
      </c>
      <c r="KY160" s="19"/>
      <c r="KZ160" s="19"/>
      <c r="LA160" s="20">
        <f t="shared" si="418"/>
        <v>0</v>
      </c>
      <c r="LB160" s="19"/>
      <c r="LC160" s="19"/>
      <c r="LD160" s="20">
        <f t="shared" si="419"/>
        <v>0</v>
      </c>
      <c r="LE160" s="20">
        <f t="shared" si="447"/>
        <v>0</v>
      </c>
      <c r="LF160" s="20">
        <f t="shared" si="447"/>
        <v>0</v>
      </c>
      <c r="LG160" s="20">
        <f t="shared" si="421"/>
        <v>0</v>
      </c>
    </row>
    <row r="161" spans="1:319" x14ac:dyDescent="0.3">
      <c r="A161" s="27" t="s">
        <v>269</v>
      </c>
      <c r="B161" s="19"/>
      <c r="C161" s="19"/>
      <c r="D161" s="20">
        <f t="shared" si="290"/>
        <v>0</v>
      </c>
      <c r="E161" s="19"/>
      <c r="F161" s="19"/>
      <c r="G161" s="20">
        <f t="shared" si="291"/>
        <v>0</v>
      </c>
      <c r="H161" s="19"/>
      <c r="I161" s="19"/>
      <c r="J161" s="20">
        <f t="shared" si="292"/>
        <v>0</v>
      </c>
      <c r="K161" s="19"/>
      <c r="L161" s="19"/>
      <c r="M161" s="20">
        <f t="shared" si="293"/>
        <v>0</v>
      </c>
      <c r="N161" s="19"/>
      <c r="O161" s="19"/>
      <c r="P161" s="20">
        <f t="shared" si="294"/>
        <v>0</v>
      </c>
      <c r="Q161" s="19"/>
      <c r="R161" s="19"/>
      <c r="S161" s="20">
        <f t="shared" si="295"/>
        <v>0</v>
      </c>
      <c r="T161" s="19"/>
      <c r="U161" s="19"/>
      <c r="V161" s="20">
        <f t="shared" si="296"/>
        <v>0</v>
      </c>
      <c r="W161" s="19"/>
      <c r="X161" s="19"/>
      <c r="Y161" s="20">
        <f t="shared" si="297"/>
        <v>0</v>
      </c>
      <c r="Z161" s="19"/>
      <c r="AA161" s="19"/>
      <c r="AB161" s="20">
        <f t="shared" si="298"/>
        <v>0</v>
      </c>
      <c r="AC161" s="19"/>
      <c r="AD161" s="19"/>
      <c r="AE161" s="20">
        <f t="shared" si="299"/>
        <v>0</v>
      </c>
      <c r="AF161" s="19"/>
      <c r="AG161" s="19"/>
      <c r="AH161" s="20">
        <f t="shared" si="300"/>
        <v>0</v>
      </c>
      <c r="AI161" s="19"/>
      <c r="AJ161" s="19"/>
      <c r="AK161" s="20">
        <f t="shared" si="301"/>
        <v>0</v>
      </c>
      <c r="AL161" s="20">
        <f t="shared" si="422"/>
        <v>0</v>
      </c>
      <c r="AM161" s="20">
        <f t="shared" si="422"/>
        <v>0</v>
      </c>
      <c r="AN161" s="20">
        <f t="shared" si="303"/>
        <v>0</v>
      </c>
      <c r="AO161" s="19"/>
      <c r="AP161" s="19"/>
      <c r="AQ161" s="20">
        <f t="shared" si="304"/>
        <v>0</v>
      </c>
      <c r="AR161" s="19"/>
      <c r="AS161" s="19"/>
      <c r="AT161" s="20">
        <f t="shared" si="305"/>
        <v>0</v>
      </c>
      <c r="AU161" s="19"/>
      <c r="AV161" s="19"/>
      <c r="AW161" s="20">
        <f t="shared" si="306"/>
        <v>0</v>
      </c>
      <c r="AX161" s="19"/>
      <c r="AY161" s="19"/>
      <c r="AZ161" s="20">
        <f t="shared" si="307"/>
        <v>0</v>
      </c>
      <c r="BA161" s="19"/>
      <c r="BB161" s="19"/>
      <c r="BC161" s="20">
        <f t="shared" si="308"/>
        <v>0</v>
      </c>
      <c r="BD161" s="19"/>
      <c r="BE161" s="19"/>
      <c r="BF161" s="20">
        <f t="shared" si="309"/>
        <v>0</v>
      </c>
      <c r="BG161" s="20">
        <f t="shared" si="423"/>
        <v>0</v>
      </c>
      <c r="BH161" s="20">
        <f t="shared" si="423"/>
        <v>0</v>
      </c>
      <c r="BI161" s="20">
        <f t="shared" si="311"/>
        <v>0</v>
      </c>
      <c r="BJ161" s="19"/>
      <c r="BK161" s="19"/>
      <c r="BL161" s="20">
        <f t="shared" si="312"/>
        <v>0</v>
      </c>
      <c r="BM161" s="19"/>
      <c r="BN161" s="19"/>
      <c r="BO161" s="20">
        <f t="shared" si="313"/>
        <v>0</v>
      </c>
      <c r="BP161" s="19"/>
      <c r="BQ161" s="19"/>
      <c r="BR161" s="20">
        <f t="shared" si="314"/>
        <v>0</v>
      </c>
      <c r="BS161" s="19"/>
      <c r="BT161" s="19"/>
      <c r="BU161" s="20">
        <f t="shared" si="315"/>
        <v>0</v>
      </c>
      <c r="BV161" s="19"/>
      <c r="BW161" s="19"/>
      <c r="BX161" s="20">
        <f t="shared" si="316"/>
        <v>0</v>
      </c>
      <c r="BY161" s="19"/>
      <c r="BZ161" s="19"/>
      <c r="CA161" s="20">
        <f t="shared" si="317"/>
        <v>0</v>
      </c>
      <c r="CB161" s="20">
        <f t="shared" si="424"/>
        <v>0</v>
      </c>
      <c r="CC161" s="20">
        <f t="shared" si="424"/>
        <v>0</v>
      </c>
      <c r="CD161" s="20">
        <f t="shared" si="319"/>
        <v>0</v>
      </c>
      <c r="CE161" s="19"/>
      <c r="CF161" s="19"/>
      <c r="CG161" s="20">
        <f t="shared" si="320"/>
        <v>0</v>
      </c>
      <c r="CH161" s="19"/>
      <c r="CI161" s="19"/>
      <c r="CJ161" s="20">
        <f t="shared" si="321"/>
        <v>0</v>
      </c>
      <c r="CK161" s="19"/>
      <c r="CL161" s="19"/>
      <c r="CM161" s="20">
        <f t="shared" si="322"/>
        <v>0</v>
      </c>
      <c r="CN161" s="20">
        <f t="shared" si="425"/>
        <v>0</v>
      </c>
      <c r="CO161" s="20">
        <f t="shared" si="425"/>
        <v>0</v>
      </c>
      <c r="CP161" s="20">
        <f t="shared" si="324"/>
        <v>0</v>
      </c>
      <c r="CQ161" s="19"/>
      <c r="CR161" s="19"/>
      <c r="CS161" s="20">
        <f t="shared" si="325"/>
        <v>0</v>
      </c>
      <c r="CT161" s="19"/>
      <c r="CU161" s="19"/>
      <c r="CV161" s="20">
        <f t="shared" si="326"/>
        <v>0</v>
      </c>
      <c r="CW161" s="19"/>
      <c r="CX161" s="19"/>
      <c r="CY161" s="20">
        <f t="shared" si="327"/>
        <v>0</v>
      </c>
      <c r="CZ161" s="20">
        <f t="shared" si="426"/>
        <v>0</v>
      </c>
      <c r="DA161" s="20">
        <f t="shared" si="426"/>
        <v>0</v>
      </c>
      <c r="DB161" s="20">
        <f t="shared" si="329"/>
        <v>0</v>
      </c>
      <c r="DC161" s="20">
        <f t="shared" si="427"/>
        <v>0</v>
      </c>
      <c r="DD161" s="20">
        <f t="shared" si="427"/>
        <v>0</v>
      </c>
      <c r="DE161" s="20">
        <f t="shared" si="331"/>
        <v>0</v>
      </c>
      <c r="DF161" s="19"/>
      <c r="DG161" s="19"/>
      <c r="DH161" s="20">
        <f t="shared" si="332"/>
        <v>0</v>
      </c>
      <c r="DI161" s="19"/>
      <c r="DJ161" s="19"/>
      <c r="DK161" s="20">
        <f t="shared" si="333"/>
        <v>0</v>
      </c>
      <c r="DL161" s="20">
        <f t="shared" si="428"/>
        <v>0</v>
      </c>
      <c r="DM161" s="20">
        <f t="shared" si="428"/>
        <v>0</v>
      </c>
      <c r="DN161" s="20">
        <f t="shared" si="335"/>
        <v>0</v>
      </c>
      <c r="DO161" s="19"/>
      <c r="DP161" s="19"/>
      <c r="DQ161" s="20">
        <f t="shared" si="336"/>
        <v>0</v>
      </c>
      <c r="DR161" s="19"/>
      <c r="DS161" s="19"/>
      <c r="DT161" s="20">
        <f t="shared" si="337"/>
        <v>0</v>
      </c>
      <c r="DU161" s="20">
        <f t="shared" si="429"/>
        <v>0</v>
      </c>
      <c r="DV161" s="20">
        <f t="shared" si="429"/>
        <v>0</v>
      </c>
      <c r="DW161" s="20">
        <f t="shared" si="339"/>
        <v>0</v>
      </c>
      <c r="DX161" s="20">
        <f t="shared" si="430"/>
        <v>0</v>
      </c>
      <c r="DY161" s="20">
        <f t="shared" si="430"/>
        <v>0</v>
      </c>
      <c r="DZ161" s="20">
        <f t="shared" si="341"/>
        <v>0</v>
      </c>
      <c r="EA161" s="19"/>
      <c r="EB161" s="19"/>
      <c r="EC161" s="20">
        <f t="shared" si="342"/>
        <v>0</v>
      </c>
      <c r="ED161" s="19"/>
      <c r="EE161" s="19"/>
      <c r="EF161" s="20">
        <f t="shared" si="343"/>
        <v>0</v>
      </c>
      <c r="EG161" s="19"/>
      <c r="EH161" s="19"/>
      <c r="EI161" s="20">
        <f t="shared" si="344"/>
        <v>0</v>
      </c>
      <c r="EJ161" s="19"/>
      <c r="EK161" s="19"/>
      <c r="EL161" s="20">
        <f t="shared" si="345"/>
        <v>0</v>
      </c>
      <c r="EM161" s="20">
        <f t="shared" si="431"/>
        <v>0</v>
      </c>
      <c r="EN161" s="20">
        <f t="shared" si="431"/>
        <v>0</v>
      </c>
      <c r="EO161" s="20">
        <f t="shared" si="347"/>
        <v>0</v>
      </c>
      <c r="EP161" s="19"/>
      <c r="EQ161" s="19"/>
      <c r="ER161" s="20">
        <f t="shared" si="348"/>
        <v>0</v>
      </c>
      <c r="ES161" s="19"/>
      <c r="ET161" s="19"/>
      <c r="EU161" s="20">
        <f t="shared" si="349"/>
        <v>0</v>
      </c>
      <c r="EV161" s="19"/>
      <c r="EW161" s="19"/>
      <c r="EX161" s="20">
        <f t="shared" si="350"/>
        <v>0</v>
      </c>
      <c r="EY161" s="19"/>
      <c r="EZ161" s="19"/>
      <c r="FA161" s="20">
        <f t="shared" si="351"/>
        <v>0</v>
      </c>
      <c r="FB161" s="20">
        <f t="shared" si="432"/>
        <v>0</v>
      </c>
      <c r="FC161" s="20">
        <f t="shared" si="432"/>
        <v>0</v>
      </c>
      <c r="FD161" s="20">
        <f t="shared" si="353"/>
        <v>0</v>
      </c>
      <c r="FE161" s="19"/>
      <c r="FF161" s="19"/>
      <c r="FG161" s="20">
        <f t="shared" si="354"/>
        <v>0</v>
      </c>
      <c r="FH161" s="19"/>
      <c r="FI161" s="19"/>
      <c r="FJ161" s="20">
        <f t="shared" si="355"/>
        <v>0</v>
      </c>
      <c r="FK161" s="19"/>
      <c r="FL161" s="19"/>
      <c r="FM161" s="20">
        <f t="shared" si="356"/>
        <v>0</v>
      </c>
      <c r="FN161" s="20">
        <f t="shared" si="433"/>
        <v>0</v>
      </c>
      <c r="FO161" s="20">
        <f t="shared" si="433"/>
        <v>0</v>
      </c>
      <c r="FP161" s="20">
        <f t="shared" si="358"/>
        <v>0</v>
      </c>
      <c r="FQ161" s="19"/>
      <c r="FR161" s="19"/>
      <c r="FS161" s="20">
        <f t="shared" si="359"/>
        <v>0</v>
      </c>
      <c r="FT161" s="19"/>
      <c r="FU161" s="19"/>
      <c r="FV161" s="20">
        <f t="shared" si="360"/>
        <v>0</v>
      </c>
      <c r="FW161" s="19"/>
      <c r="FX161" s="19"/>
      <c r="FY161" s="20">
        <f t="shared" si="361"/>
        <v>0</v>
      </c>
      <c r="FZ161" s="20">
        <f t="shared" si="434"/>
        <v>0</v>
      </c>
      <c r="GA161" s="20">
        <f t="shared" si="434"/>
        <v>0</v>
      </c>
      <c r="GB161" s="20">
        <f t="shared" si="363"/>
        <v>0</v>
      </c>
      <c r="GC161" s="19"/>
      <c r="GD161" s="19"/>
      <c r="GE161" s="20">
        <f t="shared" si="364"/>
        <v>0</v>
      </c>
      <c r="GF161" s="19"/>
      <c r="GG161" s="19"/>
      <c r="GH161" s="20">
        <f t="shared" si="365"/>
        <v>0</v>
      </c>
      <c r="GI161" s="19"/>
      <c r="GJ161" s="19"/>
      <c r="GK161" s="20">
        <f t="shared" si="366"/>
        <v>0</v>
      </c>
      <c r="GL161" s="19"/>
      <c r="GM161" s="19"/>
      <c r="GN161" s="20">
        <f t="shared" si="367"/>
        <v>0</v>
      </c>
      <c r="GO161" s="20">
        <f t="shared" si="435"/>
        <v>0</v>
      </c>
      <c r="GP161" s="20">
        <f t="shared" si="435"/>
        <v>0</v>
      </c>
      <c r="GQ161" s="20">
        <f t="shared" si="369"/>
        <v>0</v>
      </c>
      <c r="GR161" s="19"/>
      <c r="GS161" s="19"/>
      <c r="GT161" s="20">
        <f t="shared" si="370"/>
        <v>0</v>
      </c>
      <c r="GU161" s="19"/>
      <c r="GV161" s="19"/>
      <c r="GW161" s="20">
        <f t="shared" si="371"/>
        <v>0</v>
      </c>
      <c r="GX161" s="20">
        <f t="shared" si="436"/>
        <v>0</v>
      </c>
      <c r="GY161" s="20">
        <f t="shared" si="436"/>
        <v>0</v>
      </c>
      <c r="GZ161" s="20">
        <f t="shared" si="373"/>
        <v>0</v>
      </c>
      <c r="HA161" s="19"/>
      <c r="HB161" s="19"/>
      <c r="HC161" s="20">
        <f t="shared" si="374"/>
        <v>0</v>
      </c>
      <c r="HD161" s="19"/>
      <c r="HE161" s="19"/>
      <c r="HF161" s="20">
        <f t="shared" si="375"/>
        <v>0</v>
      </c>
      <c r="HG161" s="19"/>
      <c r="HH161" s="19"/>
      <c r="HI161" s="20">
        <f t="shared" si="376"/>
        <v>0</v>
      </c>
      <c r="HJ161" s="19"/>
      <c r="HK161" s="19"/>
      <c r="HL161" s="20">
        <f t="shared" si="377"/>
        <v>0</v>
      </c>
      <c r="HM161" s="20">
        <f t="shared" si="437"/>
        <v>0</v>
      </c>
      <c r="HN161" s="20">
        <f t="shared" si="437"/>
        <v>0</v>
      </c>
      <c r="HO161" s="20">
        <f t="shared" si="379"/>
        <v>0</v>
      </c>
      <c r="HP161" s="19"/>
      <c r="HQ161" s="19"/>
      <c r="HR161" s="20">
        <f t="shared" si="380"/>
        <v>0</v>
      </c>
      <c r="HS161" s="19"/>
      <c r="HT161" s="19"/>
      <c r="HU161" s="20">
        <f t="shared" si="381"/>
        <v>0</v>
      </c>
      <c r="HV161" s="19"/>
      <c r="HW161" s="19"/>
      <c r="HX161" s="20">
        <f t="shared" si="382"/>
        <v>0</v>
      </c>
      <c r="HY161" s="19"/>
      <c r="HZ161" s="19"/>
      <c r="IA161" s="20">
        <f t="shared" si="383"/>
        <v>0</v>
      </c>
      <c r="IB161" s="20">
        <f t="shared" si="438"/>
        <v>0</v>
      </c>
      <c r="IC161" s="20">
        <f t="shared" si="438"/>
        <v>0</v>
      </c>
      <c r="ID161" s="20">
        <f t="shared" si="385"/>
        <v>0</v>
      </c>
      <c r="IE161" s="20">
        <f t="shared" si="439"/>
        <v>0</v>
      </c>
      <c r="IF161" s="20">
        <f t="shared" si="439"/>
        <v>0</v>
      </c>
      <c r="IG161" s="20">
        <f t="shared" si="387"/>
        <v>0</v>
      </c>
      <c r="IH161" s="19"/>
      <c r="II161" s="19"/>
      <c r="IJ161" s="20">
        <f t="shared" si="388"/>
        <v>0</v>
      </c>
      <c r="IK161" s="19"/>
      <c r="IL161" s="19"/>
      <c r="IM161" s="20">
        <f t="shared" si="389"/>
        <v>0</v>
      </c>
      <c r="IN161" s="19"/>
      <c r="IO161" s="19"/>
      <c r="IP161" s="20">
        <f t="shared" si="390"/>
        <v>0</v>
      </c>
      <c r="IQ161" s="20">
        <f t="shared" si="440"/>
        <v>0</v>
      </c>
      <c r="IR161" s="20">
        <f t="shared" si="440"/>
        <v>0</v>
      </c>
      <c r="IS161" s="20">
        <f t="shared" si="392"/>
        <v>0</v>
      </c>
      <c r="IT161" s="20">
        <f t="shared" si="441"/>
        <v>0</v>
      </c>
      <c r="IU161" s="20">
        <f t="shared" si="441"/>
        <v>0</v>
      </c>
      <c r="IV161" s="20">
        <f t="shared" si="394"/>
        <v>0</v>
      </c>
      <c r="IW161" s="19"/>
      <c r="IX161" s="19"/>
      <c r="IY161" s="20">
        <f t="shared" si="395"/>
        <v>0</v>
      </c>
      <c r="IZ161" s="19"/>
      <c r="JA161" s="19"/>
      <c r="JB161" s="20">
        <f t="shared" si="396"/>
        <v>0</v>
      </c>
      <c r="JC161" s="19"/>
      <c r="JD161" s="19"/>
      <c r="JE161" s="20">
        <f t="shared" si="397"/>
        <v>0</v>
      </c>
      <c r="JF161" s="20">
        <f t="shared" si="442"/>
        <v>0</v>
      </c>
      <c r="JG161" s="20">
        <f t="shared" si="442"/>
        <v>0</v>
      </c>
      <c r="JH161" s="20">
        <f t="shared" si="399"/>
        <v>0</v>
      </c>
      <c r="JI161" s="19"/>
      <c r="JJ161" s="19"/>
      <c r="JK161" s="20">
        <f t="shared" si="400"/>
        <v>0</v>
      </c>
      <c r="JL161" s="19"/>
      <c r="JM161" s="19"/>
      <c r="JN161" s="20">
        <f t="shared" si="401"/>
        <v>0</v>
      </c>
      <c r="JO161" s="19"/>
      <c r="JP161" s="19"/>
      <c r="JQ161" s="20">
        <f t="shared" si="402"/>
        <v>0</v>
      </c>
      <c r="JR161" s="20">
        <f t="shared" si="443"/>
        <v>0</v>
      </c>
      <c r="JS161" s="20">
        <f t="shared" si="443"/>
        <v>0</v>
      </c>
      <c r="JT161" s="20">
        <f t="shared" si="404"/>
        <v>0</v>
      </c>
      <c r="JU161" s="19"/>
      <c r="JV161" s="19"/>
      <c r="JW161" s="20">
        <f t="shared" si="405"/>
        <v>0</v>
      </c>
      <c r="JX161" s="19"/>
      <c r="JY161" s="19"/>
      <c r="JZ161" s="20">
        <f t="shared" si="406"/>
        <v>0</v>
      </c>
      <c r="KA161" s="20">
        <f t="shared" si="444"/>
        <v>0</v>
      </c>
      <c r="KB161" s="20">
        <f t="shared" si="444"/>
        <v>0</v>
      </c>
      <c r="KC161" s="20">
        <f t="shared" si="408"/>
        <v>0</v>
      </c>
      <c r="KD161" s="20">
        <f>2730</f>
        <v>2730</v>
      </c>
      <c r="KE161" s="20">
        <f>0</f>
        <v>0</v>
      </c>
      <c r="KF161" s="20">
        <f t="shared" si="409"/>
        <v>2730</v>
      </c>
      <c r="KG161" s="19"/>
      <c r="KH161" s="19"/>
      <c r="KI161" s="20">
        <f t="shared" si="410"/>
        <v>0</v>
      </c>
      <c r="KJ161" s="19"/>
      <c r="KK161" s="19"/>
      <c r="KL161" s="20">
        <f t="shared" si="411"/>
        <v>0</v>
      </c>
      <c r="KM161" s="19"/>
      <c r="KN161" s="19"/>
      <c r="KO161" s="20">
        <f t="shared" si="412"/>
        <v>0</v>
      </c>
      <c r="KP161" s="19"/>
      <c r="KQ161" s="19"/>
      <c r="KR161" s="20">
        <f t="shared" si="413"/>
        <v>0</v>
      </c>
      <c r="KS161" s="20">
        <f t="shared" si="445"/>
        <v>0</v>
      </c>
      <c r="KT161" s="20">
        <f t="shared" si="445"/>
        <v>0</v>
      </c>
      <c r="KU161" s="20">
        <f t="shared" si="415"/>
        <v>0</v>
      </c>
      <c r="KV161" s="20">
        <f t="shared" si="446"/>
        <v>2730</v>
      </c>
      <c r="KW161" s="20">
        <f t="shared" si="446"/>
        <v>0</v>
      </c>
      <c r="KX161" s="20">
        <f t="shared" si="417"/>
        <v>2730</v>
      </c>
      <c r="KY161" s="19"/>
      <c r="KZ161" s="19"/>
      <c r="LA161" s="20">
        <f t="shared" si="418"/>
        <v>0</v>
      </c>
      <c r="LB161" s="19"/>
      <c r="LC161" s="19"/>
      <c r="LD161" s="20">
        <f t="shared" si="419"/>
        <v>0</v>
      </c>
      <c r="LE161" s="20">
        <f t="shared" si="447"/>
        <v>2730</v>
      </c>
      <c r="LF161" s="20">
        <f t="shared" si="447"/>
        <v>0</v>
      </c>
      <c r="LG161" s="20">
        <f t="shared" si="421"/>
        <v>2730</v>
      </c>
    </row>
    <row r="162" spans="1:319" x14ac:dyDescent="0.3">
      <c r="A162" s="27" t="s">
        <v>270</v>
      </c>
      <c r="B162" s="22">
        <f>(B160)+(B161)</f>
        <v>0</v>
      </c>
      <c r="C162" s="22">
        <f>(C160)+(C161)</f>
        <v>0</v>
      </c>
      <c r="D162" s="22">
        <f t="shared" si="290"/>
        <v>0</v>
      </c>
      <c r="E162" s="22">
        <f>(E160)+(E161)</f>
        <v>0</v>
      </c>
      <c r="F162" s="22">
        <f>(F160)+(F161)</f>
        <v>0</v>
      </c>
      <c r="G162" s="22">
        <f t="shared" si="291"/>
        <v>0</v>
      </c>
      <c r="H162" s="22">
        <f>(H160)+(H161)</f>
        <v>0</v>
      </c>
      <c r="I162" s="22">
        <f>(I160)+(I161)</f>
        <v>0</v>
      </c>
      <c r="J162" s="22">
        <f t="shared" si="292"/>
        <v>0</v>
      </c>
      <c r="K162" s="22">
        <f>(K160)+(K161)</f>
        <v>0</v>
      </c>
      <c r="L162" s="22">
        <f>(L160)+(L161)</f>
        <v>0</v>
      </c>
      <c r="M162" s="22">
        <f t="shared" si="293"/>
        <v>0</v>
      </c>
      <c r="N162" s="22">
        <f>(N160)+(N161)</f>
        <v>0</v>
      </c>
      <c r="O162" s="22">
        <f>(O160)+(O161)</f>
        <v>0</v>
      </c>
      <c r="P162" s="22">
        <f t="shared" si="294"/>
        <v>0</v>
      </c>
      <c r="Q162" s="22">
        <f>(Q160)+(Q161)</f>
        <v>0</v>
      </c>
      <c r="R162" s="22">
        <f>(R160)+(R161)</f>
        <v>0</v>
      </c>
      <c r="S162" s="22">
        <f t="shared" si="295"/>
        <v>0</v>
      </c>
      <c r="T162" s="22">
        <f>(T160)+(T161)</f>
        <v>0</v>
      </c>
      <c r="U162" s="22">
        <f>(U160)+(U161)</f>
        <v>0</v>
      </c>
      <c r="V162" s="22">
        <f t="shared" si="296"/>
        <v>0</v>
      </c>
      <c r="W162" s="22">
        <f>(W160)+(W161)</f>
        <v>0</v>
      </c>
      <c r="X162" s="22">
        <f>(X160)+(X161)</f>
        <v>0</v>
      </c>
      <c r="Y162" s="22">
        <f t="shared" si="297"/>
        <v>0</v>
      </c>
      <c r="Z162" s="22">
        <f>(Z160)+(Z161)</f>
        <v>0</v>
      </c>
      <c r="AA162" s="22">
        <f>(AA160)+(AA161)</f>
        <v>0</v>
      </c>
      <c r="AB162" s="22">
        <f t="shared" si="298"/>
        <v>0</v>
      </c>
      <c r="AC162" s="22">
        <f>(AC160)+(AC161)</f>
        <v>0</v>
      </c>
      <c r="AD162" s="22">
        <f>(AD160)+(AD161)</f>
        <v>0</v>
      </c>
      <c r="AE162" s="22">
        <f t="shared" si="299"/>
        <v>0</v>
      </c>
      <c r="AF162" s="22">
        <f>(AF160)+(AF161)</f>
        <v>0</v>
      </c>
      <c r="AG162" s="22">
        <f>(AG160)+(AG161)</f>
        <v>0</v>
      </c>
      <c r="AH162" s="22">
        <f t="shared" si="300"/>
        <v>0</v>
      </c>
      <c r="AI162" s="22">
        <f>(AI160)+(AI161)</f>
        <v>0</v>
      </c>
      <c r="AJ162" s="22">
        <f>(AJ160)+(AJ161)</f>
        <v>0</v>
      </c>
      <c r="AK162" s="22">
        <f t="shared" si="301"/>
        <v>0</v>
      </c>
      <c r="AL162" s="22">
        <f t="shared" si="422"/>
        <v>0</v>
      </c>
      <c r="AM162" s="22">
        <f t="shared" si="422"/>
        <v>0</v>
      </c>
      <c r="AN162" s="22">
        <f t="shared" si="303"/>
        <v>0</v>
      </c>
      <c r="AO162" s="22">
        <f>(AO160)+(AO161)</f>
        <v>0</v>
      </c>
      <c r="AP162" s="22">
        <f>(AP160)+(AP161)</f>
        <v>0</v>
      </c>
      <c r="AQ162" s="22">
        <f t="shared" si="304"/>
        <v>0</v>
      </c>
      <c r="AR162" s="22">
        <f>(AR160)+(AR161)</f>
        <v>0</v>
      </c>
      <c r="AS162" s="22">
        <f>(AS160)+(AS161)</f>
        <v>0</v>
      </c>
      <c r="AT162" s="22">
        <f t="shared" si="305"/>
        <v>0</v>
      </c>
      <c r="AU162" s="22">
        <f>(AU160)+(AU161)</f>
        <v>0</v>
      </c>
      <c r="AV162" s="22">
        <f>(AV160)+(AV161)</f>
        <v>0</v>
      </c>
      <c r="AW162" s="22">
        <f t="shared" si="306"/>
        <v>0</v>
      </c>
      <c r="AX162" s="22">
        <f>(AX160)+(AX161)</f>
        <v>0</v>
      </c>
      <c r="AY162" s="22">
        <f>(AY160)+(AY161)</f>
        <v>0</v>
      </c>
      <c r="AZ162" s="22">
        <f t="shared" si="307"/>
        <v>0</v>
      </c>
      <c r="BA162" s="22">
        <f>(BA160)+(BA161)</f>
        <v>0</v>
      </c>
      <c r="BB162" s="22">
        <f>(BB160)+(BB161)</f>
        <v>0</v>
      </c>
      <c r="BC162" s="22">
        <f t="shared" si="308"/>
        <v>0</v>
      </c>
      <c r="BD162" s="22">
        <f>(BD160)+(BD161)</f>
        <v>0</v>
      </c>
      <c r="BE162" s="22">
        <f>(BE160)+(BE161)</f>
        <v>0</v>
      </c>
      <c r="BF162" s="22">
        <f t="shared" si="309"/>
        <v>0</v>
      </c>
      <c r="BG162" s="22">
        <f t="shared" si="423"/>
        <v>0</v>
      </c>
      <c r="BH162" s="22">
        <f t="shared" si="423"/>
        <v>0</v>
      </c>
      <c r="BI162" s="22">
        <f t="shared" si="311"/>
        <v>0</v>
      </c>
      <c r="BJ162" s="22">
        <f>(BJ160)+(BJ161)</f>
        <v>0</v>
      </c>
      <c r="BK162" s="22">
        <f>(BK160)+(BK161)</f>
        <v>0</v>
      </c>
      <c r="BL162" s="22">
        <f t="shared" si="312"/>
        <v>0</v>
      </c>
      <c r="BM162" s="22">
        <f>(BM160)+(BM161)</f>
        <v>0</v>
      </c>
      <c r="BN162" s="22">
        <f>(BN160)+(BN161)</f>
        <v>0</v>
      </c>
      <c r="BO162" s="22">
        <f t="shared" si="313"/>
        <v>0</v>
      </c>
      <c r="BP162" s="22">
        <f>(BP160)+(BP161)</f>
        <v>0</v>
      </c>
      <c r="BQ162" s="22">
        <f>(BQ160)+(BQ161)</f>
        <v>0</v>
      </c>
      <c r="BR162" s="22">
        <f t="shared" si="314"/>
        <v>0</v>
      </c>
      <c r="BS162" s="22">
        <f>(BS160)+(BS161)</f>
        <v>0</v>
      </c>
      <c r="BT162" s="22">
        <f>(BT160)+(BT161)</f>
        <v>0</v>
      </c>
      <c r="BU162" s="22">
        <f t="shared" si="315"/>
        <v>0</v>
      </c>
      <c r="BV162" s="22">
        <f>(BV160)+(BV161)</f>
        <v>0</v>
      </c>
      <c r="BW162" s="22">
        <f>(BW160)+(BW161)</f>
        <v>0</v>
      </c>
      <c r="BX162" s="22">
        <f t="shared" si="316"/>
        <v>0</v>
      </c>
      <c r="BY162" s="22">
        <f>(BY160)+(BY161)</f>
        <v>0</v>
      </c>
      <c r="BZ162" s="22">
        <f>(BZ160)+(BZ161)</f>
        <v>0</v>
      </c>
      <c r="CA162" s="22">
        <f t="shared" si="317"/>
        <v>0</v>
      </c>
      <c r="CB162" s="22">
        <f t="shared" si="424"/>
        <v>0</v>
      </c>
      <c r="CC162" s="22">
        <f t="shared" si="424"/>
        <v>0</v>
      </c>
      <c r="CD162" s="22">
        <f t="shared" si="319"/>
        <v>0</v>
      </c>
      <c r="CE162" s="22">
        <f>(CE160)+(CE161)</f>
        <v>0</v>
      </c>
      <c r="CF162" s="22">
        <f>(CF160)+(CF161)</f>
        <v>0</v>
      </c>
      <c r="CG162" s="22">
        <f t="shared" si="320"/>
        <v>0</v>
      </c>
      <c r="CH162" s="22">
        <f>(CH160)+(CH161)</f>
        <v>0</v>
      </c>
      <c r="CI162" s="22">
        <f>(CI160)+(CI161)</f>
        <v>0</v>
      </c>
      <c r="CJ162" s="22">
        <f t="shared" si="321"/>
        <v>0</v>
      </c>
      <c r="CK162" s="22">
        <f>(CK160)+(CK161)</f>
        <v>0</v>
      </c>
      <c r="CL162" s="22">
        <f>(CL160)+(CL161)</f>
        <v>0</v>
      </c>
      <c r="CM162" s="22">
        <f t="shared" si="322"/>
        <v>0</v>
      </c>
      <c r="CN162" s="22">
        <f t="shared" si="425"/>
        <v>0</v>
      </c>
      <c r="CO162" s="22">
        <f t="shared" si="425"/>
        <v>0</v>
      </c>
      <c r="CP162" s="22">
        <f t="shared" si="324"/>
        <v>0</v>
      </c>
      <c r="CQ162" s="22">
        <f>(CQ160)+(CQ161)</f>
        <v>0</v>
      </c>
      <c r="CR162" s="22">
        <f>(CR160)+(CR161)</f>
        <v>0</v>
      </c>
      <c r="CS162" s="22">
        <f t="shared" si="325"/>
        <v>0</v>
      </c>
      <c r="CT162" s="22">
        <f>(CT160)+(CT161)</f>
        <v>0</v>
      </c>
      <c r="CU162" s="22">
        <f>(CU160)+(CU161)</f>
        <v>0</v>
      </c>
      <c r="CV162" s="22">
        <f t="shared" si="326"/>
        <v>0</v>
      </c>
      <c r="CW162" s="22">
        <f>(CW160)+(CW161)</f>
        <v>0</v>
      </c>
      <c r="CX162" s="22">
        <f>(CX160)+(CX161)</f>
        <v>0</v>
      </c>
      <c r="CY162" s="22">
        <f t="shared" si="327"/>
        <v>0</v>
      </c>
      <c r="CZ162" s="22">
        <f t="shared" si="426"/>
        <v>0</v>
      </c>
      <c r="DA162" s="22">
        <f t="shared" si="426"/>
        <v>0</v>
      </c>
      <c r="DB162" s="22">
        <f t="shared" si="329"/>
        <v>0</v>
      </c>
      <c r="DC162" s="22">
        <f t="shared" si="427"/>
        <v>0</v>
      </c>
      <c r="DD162" s="22">
        <f t="shared" si="427"/>
        <v>0</v>
      </c>
      <c r="DE162" s="22">
        <f t="shared" si="331"/>
        <v>0</v>
      </c>
      <c r="DF162" s="22">
        <f>(DF160)+(DF161)</f>
        <v>0</v>
      </c>
      <c r="DG162" s="22">
        <f>(DG160)+(DG161)</f>
        <v>0</v>
      </c>
      <c r="DH162" s="22">
        <f t="shared" si="332"/>
        <v>0</v>
      </c>
      <c r="DI162" s="22">
        <f>(DI160)+(DI161)</f>
        <v>0</v>
      </c>
      <c r="DJ162" s="22">
        <f>(DJ160)+(DJ161)</f>
        <v>0</v>
      </c>
      <c r="DK162" s="22">
        <f t="shared" si="333"/>
        <v>0</v>
      </c>
      <c r="DL162" s="22">
        <f t="shared" si="428"/>
        <v>0</v>
      </c>
      <c r="DM162" s="22">
        <f t="shared" si="428"/>
        <v>0</v>
      </c>
      <c r="DN162" s="22">
        <f t="shared" si="335"/>
        <v>0</v>
      </c>
      <c r="DO162" s="22">
        <f>(DO160)+(DO161)</f>
        <v>0</v>
      </c>
      <c r="DP162" s="22">
        <f>(DP160)+(DP161)</f>
        <v>0</v>
      </c>
      <c r="DQ162" s="22">
        <f t="shared" si="336"/>
        <v>0</v>
      </c>
      <c r="DR162" s="22">
        <f>(DR160)+(DR161)</f>
        <v>0</v>
      </c>
      <c r="DS162" s="22">
        <f>(DS160)+(DS161)</f>
        <v>0</v>
      </c>
      <c r="DT162" s="22">
        <f t="shared" si="337"/>
        <v>0</v>
      </c>
      <c r="DU162" s="22">
        <f t="shared" si="429"/>
        <v>0</v>
      </c>
      <c r="DV162" s="22">
        <f t="shared" si="429"/>
        <v>0</v>
      </c>
      <c r="DW162" s="22">
        <f t="shared" si="339"/>
        <v>0</v>
      </c>
      <c r="DX162" s="22">
        <f t="shared" si="430"/>
        <v>0</v>
      </c>
      <c r="DY162" s="22">
        <f t="shared" si="430"/>
        <v>0</v>
      </c>
      <c r="DZ162" s="22">
        <f t="shared" si="341"/>
        <v>0</v>
      </c>
      <c r="EA162" s="22">
        <f>(EA160)+(EA161)</f>
        <v>0</v>
      </c>
      <c r="EB162" s="22">
        <f>(EB160)+(EB161)</f>
        <v>0</v>
      </c>
      <c r="EC162" s="22">
        <f t="shared" si="342"/>
        <v>0</v>
      </c>
      <c r="ED162" s="22">
        <f>(ED160)+(ED161)</f>
        <v>0</v>
      </c>
      <c r="EE162" s="22">
        <f>(EE160)+(EE161)</f>
        <v>0</v>
      </c>
      <c r="EF162" s="22">
        <f t="shared" si="343"/>
        <v>0</v>
      </c>
      <c r="EG162" s="22">
        <f>(EG160)+(EG161)</f>
        <v>0</v>
      </c>
      <c r="EH162" s="22">
        <f>(EH160)+(EH161)</f>
        <v>0</v>
      </c>
      <c r="EI162" s="22">
        <f t="shared" si="344"/>
        <v>0</v>
      </c>
      <c r="EJ162" s="22">
        <f>(EJ160)+(EJ161)</f>
        <v>0</v>
      </c>
      <c r="EK162" s="22">
        <f>(EK160)+(EK161)</f>
        <v>0</v>
      </c>
      <c r="EL162" s="22">
        <f t="shared" si="345"/>
        <v>0</v>
      </c>
      <c r="EM162" s="22">
        <f t="shared" si="431"/>
        <v>0</v>
      </c>
      <c r="EN162" s="22">
        <f t="shared" si="431"/>
        <v>0</v>
      </c>
      <c r="EO162" s="22">
        <f t="shared" si="347"/>
        <v>0</v>
      </c>
      <c r="EP162" s="22">
        <f>(EP160)+(EP161)</f>
        <v>0</v>
      </c>
      <c r="EQ162" s="22">
        <f>(EQ160)+(EQ161)</f>
        <v>0</v>
      </c>
      <c r="ER162" s="22">
        <f t="shared" si="348"/>
        <v>0</v>
      </c>
      <c r="ES162" s="22">
        <f>(ES160)+(ES161)</f>
        <v>0</v>
      </c>
      <c r="ET162" s="22">
        <f>(ET160)+(ET161)</f>
        <v>0</v>
      </c>
      <c r="EU162" s="22">
        <f t="shared" si="349"/>
        <v>0</v>
      </c>
      <c r="EV162" s="22">
        <f>(EV160)+(EV161)</f>
        <v>0</v>
      </c>
      <c r="EW162" s="22">
        <f>(EW160)+(EW161)</f>
        <v>0</v>
      </c>
      <c r="EX162" s="22">
        <f t="shared" si="350"/>
        <v>0</v>
      </c>
      <c r="EY162" s="22">
        <f>(EY160)+(EY161)</f>
        <v>0</v>
      </c>
      <c r="EZ162" s="22">
        <f>(EZ160)+(EZ161)</f>
        <v>0</v>
      </c>
      <c r="FA162" s="22">
        <f t="shared" si="351"/>
        <v>0</v>
      </c>
      <c r="FB162" s="22">
        <f t="shared" si="432"/>
        <v>0</v>
      </c>
      <c r="FC162" s="22">
        <f t="shared" si="432"/>
        <v>0</v>
      </c>
      <c r="FD162" s="22">
        <f t="shared" si="353"/>
        <v>0</v>
      </c>
      <c r="FE162" s="22">
        <f>(FE160)+(FE161)</f>
        <v>0</v>
      </c>
      <c r="FF162" s="22">
        <f>(FF160)+(FF161)</f>
        <v>0</v>
      </c>
      <c r="FG162" s="22">
        <f t="shared" si="354"/>
        <v>0</v>
      </c>
      <c r="FH162" s="22">
        <f>(FH160)+(FH161)</f>
        <v>0</v>
      </c>
      <c r="FI162" s="22">
        <f>(FI160)+(FI161)</f>
        <v>0</v>
      </c>
      <c r="FJ162" s="22">
        <f t="shared" si="355"/>
        <v>0</v>
      </c>
      <c r="FK162" s="22">
        <f>(FK160)+(FK161)</f>
        <v>0</v>
      </c>
      <c r="FL162" s="22">
        <f>(FL160)+(FL161)</f>
        <v>0</v>
      </c>
      <c r="FM162" s="22">
        <f t="shared" si="356"/>
        <v>0</v>
      </c>
      <c r="FN162" s="22">
        <f t="shared" si="433"/>
        <v>0</v>
      </c>
      <c r="FO162" s="22">
        <f t="shared" si="433"/>
        <v>0</v>
      </c>
      <c r="FP162" s="22">
        <f t="shared" si="358"/>
        <v>0</v>
      </c>
      <c r="FQ162" s="22">
        <f>(FQ160)+(FQ161)</f>
        <v>0</v>
      </c>
      <c r="FR162" s="22">
        <f>(FR160)+(FR161)</f>
        <v>0</v>
      </c>
      <c r="FS162" s="22">
        <f t="shared" si="359"/>
        <v>0</v>
      </c>
      <c r="FT162" s="22">
        <f>(FT160)+(FT161)</f>
        <v>0</v>
      </c>
      <c r="FU162" s="22">
        <f>(FU160)+(FU161)</f>
        <v>0</v>
      </c>
      <c r="FV162" s="22">
        <f t="shared" si="360"/>
        <v>0</v>
      </c>
      <c r="FW162" s="22">
        <f>(FW160)+(FW161)</f>
        <v>0</v>
      </c>
      <c r="FX162" s="22">
        <f>(FX160)+(FX161)</f>
        <v>0</v>
      </c>
      <c r="FY162" s="22">
        <f t="shared" si="361"/>
        <v>0</v>
      </c>
      <c r="FZ162" s="22">
        <f t="shared" si="434"/>
        <v>0</v>
      </c>
      <c r="GA162" s="22">
        <f t="shared" si="434"/>
        <v>0</v>
      </c>
      <c r="GB162" s="22">
        <f t="shared" si="363"/>
        <v>0</v>
      </c>
      <c r="GC162" s="22">
        <f>(GC160)+(GC161)</f>
        <v>0</v>
      </c>
      <c r="GD162" s="22">
        <f>(GD160)+(GD161)</f>
        <v>0</v>
      </c>
      <c r="GE162" s="22">
        <f t="shared" si="364"/>
        <v>0</v>
      </c>
      <c r="GF162" s="22">
        <f>(GF160)+(GF161)</f>
        <v>0</v>
      </c>
      <c r="GG162" s="22">
        <f>(GG160)+(GG161)</f>
        <v>0</v>
      </c>
      <c r="GH162" s="22">
        <f t="shared" si="365"/>
        <v>0</v>
      </c>
      <c r="GI162" s="22">
        <f>(GI160)+(GI161)</f>
        <v>0</v>
      </c>
      <c r="GJ162" s="22">
        <f>(GJ160)+(GJ161)</f>
        <v>0</v>
      </c>
      <c r="GK162" s="22">
        <f t="shared" si="366"/>
        <v>0</v>
      </c>
      <c r="GL162" s="22">
        <f>(GL160)+(GL161)</f>
        <v>0</v>
      </c>
      <c r="GM162" s="22">
        <f>(GM160)+(GM161)</f>
        <v>0</v>
      </c>
      <c r="GN162" s="22">
        <f t="shared" si="367"/>
        <v>0</v>
      </c>
      <c r="GO162" s="22">
        <f t="shared" si="435"/>
        <v>0</v>
      </c>
      <c r="GP162" s="22">
        <f t="shared" si="435"/>
        <v>0</v>
      </c>
      <c r="GQ162" s="22">
        <f t="shared" si="369"/>
        <v>0</v>
      </c>
      <c r="GR162" s="22">
        <f>(GR160)+(GR161)</f>
        <v>0</v>
      </c>
      <c r="GS162" s="22">
        <f>(GS160)+(GS161)</f>
        <v>0</v>
      </c>
      <c r="GT162" s="22">
        <f t="shared" si="370"/>
        <v>0</v>
      </c>
      <c r="GU162" s="22">
        <f>(GU160)+(GU161)</f>
        <v>0</v>
      </c>
      <c r="GV162" s="22">
        <f>(GV160)+(GV161)</f>
        <v>0</v>
      </c>
      <c r="GW162" s="22">
        <f t="shared" si="371"/>
        <v>0</v>
      </c>
      <c r="GX162" s="22">
        <f t="shared" si="436"/>
        <v>0</v>
      </c>
      <c r="GY162" s="22">
        <f t="shared" si="436"/>
        <v>0</v>
      </c>
      <c r="GZ162" s="22">
        <f t="shared" si="373"/>
        <v>0</v>
      </c>
      <c r="HA162" s="22">
        <f>(HA160)+(HA161)</f>
        <v>0</v>
      </c>
      <c r="HB162" s="22">
        <f>(HB160)+(HB161)</f>
        <v>0</v>
      </c>
      <c r="HC162" s="22">
        <f t="shared" si="374"/>
        <v>0</v>
      </c>
      <c r="HD162" s="22">
        <f>(HD160)+(HD161)</f>
        <v>0</v>
      </c>
      <c r="HE162" s="22">
        <f>(HE160)+(HE161)</f>
        <v>0</v>
      </c>
      <c r="HF162" s="22">
        <f t="shared" si="375"/>
        <v>0</v>
      </c>
      <c r="HG162" s="22">
        <f>(HG160)+(HG161)</f>
        <v>0</v>
      </c>
      <c r="HH162" s="22">
        <f>(HH160)+(HH161)</f>
        <v>0</v>
      </c>
      <c r="HI162" s="22">
        <f t="shared" si="376"/>
        <v>0</v>
      </c>
      <c r="HJ162" s="22">
        <f>(HJ160)+(HJ161)</f>
        <v>0</v>
      </c>
      <c r="HK162" s="22">
        <f>(HK160)+(HK161)</f>
        <v>0</v>
      </c>
      <c r="HL162" s="22">
        <f t="shared" si="377"/>
        <v>0</v>
      </c>
      <c r="HM162" s="22">
        <f t="shared" si="437"/>
        <v>0</v>
      </c>
      <c r="HN162" s="22">
        <f t="shared" si="437"/>
        <v>0</v>
      </c>
      <c r="HO162" s="22">
        <f t="shared" si="379"/>
        <v>0</v>
      </c>
      <c r="HP162" s="22">
        <f>(HP160)+(HP161)</f>
        <v>0</v>
      </c>
      <c r="HQ162" s="22">
        <f>(HQ160)+(HQ161)</f>
        <v>0</v>
      </c>
      <c r="HR162" s="22">
        <f t="shared" si="380"/>
        <v>0</v>
      </c>
      <c r="HS162" s="22">
        <f>(HS160)+(HS161)</f>
        <v>0</v>
      </c>
      <c r="HT162" s="22">
        <f>(HT160)+(HT161)</f>
        <v>0</v>
      </c>
      <c r="HU162" s="22">
        <f t="shared" si="381"/>
        <v>0</v>
      </c>
      <c r="HV162" s="22">
        <f>(HV160)+(HV161)</f>
        <v>0</v>
      </c>
      <c r="HW162" s="22">
        <f>(HW160)+(HW161)</f>
        <v>0</v>
      </c>
      <c r="HX162" s="22">
        <f t="shared" si="382"/>
        <v>0</v>
      </c>
      <c r="HY162" s="22">
        <f>(HY160)+(HY161)</f>
        <v>0</v>
      </c>
      <c r="HZ162" s="22">
        <f>(HZ160)+(HZ161)</f>
        <v>0</v>
      </c>
      <c r="IA162" s="22">
        <f t="shared" si="383"/>
        <v>0</v>
      </c>
      <c r="IB162" s="22">
        <f t="shared" si="438"/>
        <v>0</v>
      </c>
      <c r="IC162" s="22">
        <f t="shared" si="438"/>
        <v>0</v>
      </c>
      <c r="ID162" s="22">
        <f t="shared" si="385"/>
        <v>0</v>
      </c>
      <c r="IE162" s="22">
        <f t="shared" si="439"/>
        <v>0</v>
      </c>
      <c r="IF162" s="22">
        <f t="shared" si="439"/>
        <v>0</v>
      </c>
      <c r="IG162" s="22">
        <f t="shared" si="387"/>
        <v>0</v>
      </c>
      <c r="IH162" s="22">
        <f>(IH160)+(IH161)</f>
        <v>0</v>
      </c>
      <c r="II162" s="22">
        <f>(II160)+(II161)</f>
        <v>0</v>
      </c>
      <c r="IJ162" s="22">
        <f t="shared" si="388"/>
        <v>0</v>
      </c>
      <c r="IK162" s="22">
        <f>(IK160)+(IK161)</f>
        <v>0</v>
      </c>
      <c r="IL162" s="22">
        <f>(IL160)+(IL161)</f>
        <v>0</v>
      </c>
      <c r="IM162" s="22">
        <f t="shared" si="389"/>
        <v>0</v>
      </c>
      <c r="IN162" s="22">
        <f>(IN160)+(IN161)</f>
        <v>0</v>
      </c>
      <c r="IO162" s="22">
        <f>(IO160)+(IO161)</f>
        <v>0</v>
      </c>
      <c r="IP162" s="22">
        <f t="shared" si="390"/>
        <v>0</v>
      </c>
      <c r="IQ162" s="22">
        <f t="shared" si="440"/>
        <v>0</v>
      </c>
      <c r="IR162" s="22">
        <f t="shared" si="440"/>
        <v>0</v>
      </c>
      <c r="IS162" s="22">
        <f t="shared" si="392"/>
        <v>0</v>
      </c>
      <c r="IT162" s="22">
        <f t="shared" si="441"/>
        <v>0</v>
      </c>
      <c r="IU162" s="22">
        <f t="shared" si="441"/>
        <v>0</v>
      </c>
      <c r="IV162" s="22">
        <f t="shared" si="394"/>
        <v>0</v>
      </c>
      <c r="IW162" s="22">
        <f>(IW160)+(IW161)</f>
        <v>0</v>
      </c>
      <c r="IX162" s="22">
        <f>(IX160)+(IX161)</f>
        <v>0</v>
      </c>
      <c r="IY162" s="22">
        <f t="shared" si="395"/>
        <v>0</v>
      </c>
      <c r="IZ162" s="22">
        <f>(IZ160)+(IZ161)</f>
        <v>0</v>
      </c>
      <c r="JA162" s="22">
        <f>(JA160)+(JA161)</f>
        <v>0</v>
      </c>
      <c r="JB162" s="22">
        <f t="shared" si="396"/>
        <v>0</v>
      </c>
      <c r="JC162" s="22">
        <f>(JC160)+(JC161)</f>
        <v>0</v>
      </c>
      <c r="JD162" s="22">
        <f>(JD160)+(JD161)</f>
        <v>0</v>
      </c>
      <c r="JE162" s="22">
        <f t="shared" si="397"/>
        <v>0</v>
      </c>
      <c r="JF162" s="22">
        <f t="shared" si="442"/>
        <v>0</v>
      </c>
      <c r="JG162" s="22">
        <f t="shared" si="442"/>
        <v>0</v>
      </c>
      <c r="JH162" s="22">
        <f t="shared" si="399"/>
        <v>0</v>
      </c>
      <c r="JI162" s="22">
        <f>(JI160)+(JI161)</f>
        <v>0</v>
      </c>
      <c r="JJ162" s="22">
        <f>(JJ160)+(JJ161)</f>
        <v>0</v>
      </c>
      <c r="JK162" s="22">
        <f t="shared" si="400"/>
        <v>0</v>
      </c>
      <c r="JL162" s="22">
        <f>(JL160)+(JL161)</f>
        <v>0</v>
      </c>
      <c r="JM162" s="22">
        <f>(JM160)+(JM161)</f>
        <v>0</v>
      </c>
      <c r="JN162" s="22">
        <f t="shared" si="401"/>
        <v>0</v>
      </c>
      <c r="JO162" s="22">
        <f>(JO160)+(JO161)</f>
        <v>0</v>
      </c>
      <c r="JP162" s="22">
        <f>(JP160)+(JP161)</f>
        <v>0</v>
      </c>
      <c r="JQ162" s="22">
        <f t="shared" si="402"/>
        <v>0</v>
      </c>
      <c r="JR162" s="22">
        <f t="shared" si="443"/>
        <v>0</v>
      </c>
      <c r="JS162" s="22">
        <f t="shared" si="443"/>
        <v>0</v>
      </c>
      <c r="JT162" s="22">
        <f t="shared" si="404"/>
        <v>0</v>
      </c>
      <c r="JU162" s="22">
        <f>(JU160)+(JU161)</f>
        <v>0</v>
      </c>
      <c r="JV162" s="22">
        <f>(JV160)+(JV161)</f>
        <v>0</v>
      </c>
      <c r="JW162" s="22">
        <f t="shared" si="405"/>
        <v>0</v>
      </c>
      <c r="JX162" s="22">
        <f>(JX160)+(JX161)</f>
        <v>0</v>
      </c>
      <c r="JY162" s="22">
        <f>(JY160)+(JY161)</f>
        <v>0</v>
      </c>
      <c r="JZ162" s="22">
        <f t="shared" si="406"/>
        <v>0</v>
      </c>
      <c r="KA162" s="22">
        <f t="shared" si="444"/>
        <v>0</v>
      </c>
      <c r="KB162" s="22">
        <f t="shared" si="444"/>
        <v>0</v>
      </c>
      <c r="KC162" s="22">
        <f t="shared" si="408"/>
        <v>0</v>
      </c>
      <c r="KD162" s="22">
        <f>(KD160)+(KD161)</f>
        <v>2730</v>
      </c>
      <c r="KE162" s="22">
        <f>(KE160)+(KE161)</f>
        <v>0</v>
      </c>
      <c r="KF162" s="22">
        <f t="shared" si="409"/>
        <v>2730</v>
      </c>
      <c r="KG162" s="22">
        <f>(KG160)+(KG161)</f>
        <v>0</v>
      </c>
      <c r="KH162" s="22">
        <f>(KH160)+(KH161)</f>
        <v>0</v>
      </c>
      <c r="KI162" s="22">
        <f t="shared" si="410"/>
        <v>0</v>
      </c>
      <c r="KJ162" s="22">
        <f>(KJ160)+(KJ161)</f>
        <v>0</v>
      </c>
      <c r="KK162" s="22">
        <f>(KK160)+(KK161)</f>
        <v>0</v>
      </c>
      <c r="KL162" s="22">
        <f t="shared" si="411"/>
        <v>0</v>
      </c>
      <c r="KM162" s="22">
        <f>(KM160)+(KM161)</f>
        <v>0</v>
      </c>
      <c r="KN162" s="22">
        <f>(KN160)+(KN161)</f>
        <v>0</v>
      </c>
      <c r="KO162" s="22">
        <f t="shared" si="412"/>
        <v>0</v>
      </c>
      <c r="KP162" s="22">
        <f>(KP160)+(KP161)</f>
        <v>0</v>
      </c>
      <c r="KQ162" s="22">
        <f>(KQ160)+(KQ161)</f>
        <v>0</v>
      </c>
      <c r="KR162" s="22">
        <f t="shared" si="413"/>
        <v>0</v>
      </c>
      <c r="KS162" s="22">
        <f t="shared" si="445"/>
        <v>0</v>
      </c>
      <c r="KT162" s="22">
        <f t="shared" si="445"/>
        <v>0</v>
      </c>
      <c r="KU162" s="22">
        <f t="shared" si="415"/>
        <v>0</v>
      </c>
      <c r="KV162" s="22">
        <f t="shared" si="446"/>
        <v>2730</v>
      </c>
      <c r="KW162" s="22">
        <f t="shared" si="446"/>
        <v>0</v>
      </c>
      <c r="KX162" s="22">
        <f t="shared" si="417"/>
        <v>2730</v>
      </c>
      <c r="KY162" s="22">
        <f>(KY160)+(KY161)</f>
        <v>0</v>
      </c>
      <c r="KZ162" s="22">
        <f>(KZ160)+(KZ161)</f>
        <v>0</v>
      </c>
      <c r="LA162" s="22">
        <f t="shared" si="418"/>
        <v>0</v>
      </c>
      <c r="LB162" s="22">
        <f>(LB160)+(LB161)</f>
        <v>0</v>
      </c>
      <c r="LC162" s="22">
        <f>(LC160)+(LC161)</f>
        <v>0</v>
      </c>
      <c r="LD162" s="22">
        <f t="shared" si="419"/>
        <v>0</v>
      </c>
      <c r="LE162" s="22">
        <f t="shared" si="447"/>
        <v>2730</v>
      </c>
      <c r="LF162" s="22">
        <f t="shared" si="447"/>
        <v>0</v>
      </c>
      <c r="LG162" s="22">
        <f t="shared" si="421"/>
        <v>2730</v>
      </c>
    </row>
    <row r="163" spans="1:319" x14ac:dyDescent="0.3">
      <c r="A163" s="27" t="s">
        <v>271</v>
      </c>
      <c r="B163" s="19"/>
      <c r="C163" s="19"/>
      <c r="D163" s="20">
        <f t="shared" si="290"/>
        <v>0</v>
      </c>
      <c r="E163" s="19"/>
      <c r="F163" s="19"/>
      <c r="G163" s="20">
        <f t="shared" si="291"/>
        <v>0</v>
      </c>
      <c r="H163" s="19"/>
      <c r="I163" s="19"/>
      <c r="J163" s="20">
        <f t="shared" si="292"/>
        <v>0</v>
      </c>
      <c r="K163" s="19"/>
      <c r="L163" s="19"/>
      <c r="M163" s="20">
        <f t="shared" si="293"/>
        <v>0</v>
      </c>
      <c r="N163" s="19"/>
      <c r="O163" s="19"/>
      <c r="P163" s="20">
        <f t="shared" si="294"/>
        <v>0</v>
      </c>
      <c r="Q163" s="19"/>
      <c r="R163" s="19"/>
      <c r="S163" s="20">
        <f t="shared" si="295"/>
        <v>0</v>
      </c>
      <c r="T163" s="19"/>
      <c r="U163" s="19"/>
      <c r="V163" s="20">
        <f t="shared" si="296"/>
        <v>0</v>
      </c>
      <c r="W163" s="19"/>
      <c r="X163" s="19"/>
      <c r="Y163" s="20">
        <f t="shared" si="297"/>
        <v>0</v>
      </c>
      <c r="Z163" s="19"/>
      <c r="AA163" s="19"/>
      <c r="AB163" s="20">
        <f t="shared" si="298"/>
        <v>0</v>
      </c>
      <c r="AC163" s="19"/>
      <c r="AD163" s="19"/>
      <c r="AE163" s="20">
        <f t="shared" si="299"/>
        <v>0</v>
      </c>
      <c r="AF163" s="19"/>
      <c r="AG163" s="19"/>
      <c r="AH163" s="20">
        <f t="shared" si="300"/>
        <v>0</v>
      </c>
      <c r="AI163" s="19"/>
      <c r="AJ163" s="19"/>
      <c r="AK163" s="20">
        <f t="shared" si="301"/>
        <v>0</v>
      </c>
      <c r="AL163" s="20">
        <f t="shared" si="422"/>
        <v>0</v>
      </c>
      <c r="AM163" s="20">
        <f t="shared" si="422"/>
        <v>0</v>
      </c>
      <c r="AN163" s="20">
        <f t="shared" si="303"/>
        <v>0</v>
      </c>
      <c r="AO163" s="19"/>
      <c r="AP163" s="19"/>
      <c r="AQ163" s="20">
        <f t="shared" si="304"/>
        <v>0</v>
      </c>
      <c r="AR163" s="19"/>
      <c r="AS163" s="19"/>
      <c r="AT163" s="20">
        <f t="shared" si="305"/>
        <v>0</v>
      </c>
      <c r="AU163" s="19"/>
      <c r="AV163" s="19"/>
      <c r="AW163" s="20">
        <f t="shared" si="306"/>
        <v>0</v>
      </c>
      <c r="AX163" s="19"/>
      <c r="AY163" s="19"/>
      <c r="AZ163" s="20">
        <f t="shared" si="307"/>
        <v>0</v>
      </c>
      <c r="BA163" s="19"/>
      <c r="BB163" s="19"/>
      <c r="BC163" s="20">
        <f t="shared" si="308"/>
        <v>0</v>
      </c>
      <c r="BD163" s="19"/>
      <c r="BE163" s="19"/>
      <c r="BF163" s="20">
        <f t="shared" si="309"/>
        <v>0</v>
      </c>
      <c r="BG163" s="20">
        <f t="shared" si="423"/>
        <v>0</v>
      </c>
      <c r="BH163" s="20">
        <f t="shared" si="423"/>
        <v>0</v>
      </c>
      <c r="BI163" s="20">
        <f t="shared" si="311"/>
        <v>0</v>
      </c>
      <c r="BJ163" s="19"/>
      <c r="BK163" s="19"/>
      <c r="BL163" s="20">
        <f t="shared" si="312"/>
        <v>0</v>
      </c>
      <c r="BM163" s="19"/>
      <c r="BN163" s="19"/>
      <c r="BO163" s="20">
        <f t="shared" si="313"/>
        <v>0</v>
      </c>
      <c r="BP163" s="19"/>
      <c r="BQ163" s="19"/>
      <c r="BR163" s="20">
        <f t="shared" si="314"/>
        <v>0</v>
      </c>
      <c r="BS163" s="19"/>
      <c r="BT163" s="19"/>
      <c r="BU163" s="20">
        <f t="shared" si="315"/>
        <v>0</v>
      </c>
      <c r="BV163" s="19"/>
      <c r="BW163" s="19"/>
      <c r="BX163" s="20">
        <f t="shared" si="316"/>
        <v>0</v>
      </c>
      <c r="BY163" s="19"/>
      <c r="BZ163" s="19"/>
      <c r="CA163" s="20">
        <f t="shared" si="317"/>
        <v>0</v>
      </c>
      <c r="CB163" s="20">
        <f t="shared" si="424"/>
        <v>0</v>
      </c>
      <c r="CC163" s="20">
        <f t="shared" si="424"/>
        <v>0</v>
      </c>
      <c r="CD163" s="20">
        <f t="shared" si="319"/>
        <v>0</v>
      </c>
      <c r="CE163" s="19"/>
      <c r="CF163" s="19"/>
      <c r="CG163" s="20">
        <f t="shared" si="320"/>
        <v>0</v>
      </c>
      <c r="CH163" s="19"/>
      <c r="CI163" s="19"/>
      <c r="CJ163" s="20">
        <f t="shared" si="321"/>
        <v>0</v>
      </c>
      <c r="CK163" s="19"/>
      <c r="CL163" s="19"/>
      <c r="CM163" s="20">
        <f t="shared" si="322"/>
        <v>0</v>
      </c>
      <c r="CN163" s="20">
        <f t="shared" si="425"/>
        <v>0</v>
      </c>
      <c r="CO163" s="20">
        <f t="shared" si="425"/>
        <v>0</v>
      </c>
      <c r="CP163" s="20">
        <f t="shared" si="324"/>
        <v>0</v>
      </c>
      <c r="CQ163" s="19"/>
      <c r="CR163" s="19"/>
      <c r="CS163" s="20">
        <f t="shared" si="325"/>
        <v>0</v>
      </c>
      <c r="CT163" s="19"/>
      <c r="CU163" s="19"/>
      <c r="CV163" s="20">
        <f t="shared" si="326"/>
        <v>0</v>
      </c>
      <c r="CW163" s="19"/>
      <c r="CX163" s="19"/>
      <c r="CY163" s="20">
        <f t="shared" si="327"/>
        <v>0</v>
      </c>
      <c r="CZ163" s="20">
        <f t="shared" si="426"/>
        <v>0</v>
      </c>
      <c r="DA163" s="20">
        <f t="shared" si="426"/>
        <v>0</v>
      </c>
      <c r="DB163" s="20">
        <f t="shared" si="329"/>
        <v>0</v>
      </c>
      <c r="DC163" s="20">
        <f t="shared" si="427"/>
        <v>0</v>
      </c>
      <c r="DD163" s="20">
        <f t="shared" si="427"/>
        <v>0</v>
      </c>
      <c r="DE163" s="20">
        <f t="shared" si="331"/>
        <v>0</v>
      </c>
      <c r="DF163" s="19"/>
      <c r="DG163" s="19"/>
      <c r="DH163" s="20">
        <f t="shared" si="332"/>
        <v>0</v>
      </c>
      <c r="DI163" s="19"/>
      <c r="DJ163" s="19"/>
      <c r="DK163" s="20">
        <f t="shared" si="333"/>
        <v>0</v>
      </c>
      <c r="DL163" s="20">
        <f t="shared" si="428"/>
        <v>0</v>
      </c>
      <c r="DM163" s="20">
        <f t="shared" si="428"/>
        <v>0</v>
      </c>
      <c r="DN163" s="20">
        <f t="shared" si="335"/>
        <v>0</v>
      </c>
      <c r="DO163" s="19"/>
      <c r="DP163" s="19"/>
      <c r="DQ163" s="20">
        <f t="shared" si="336"/>
        <v>0</v>
      </c>
      <c r="DR163" s="19"/>
      <c r="DS163" s="19"/>
      <c r="DT163" s="20">
        <f t="shared" si="337"/>
        <v>0</v>
      </c>
      <c r="DU163" s="20">
        <f t="shared" si="429"/>
        <v>0</v>
      </c>
      <c r="DV163" s="20">
        <f t="shared" si="429"/>
        <v>0</v>
      </c>
      <c r="DW163" s="20">
        <f t="shared" si="339"/>
        <v>0</v>
      </c>
      <c r="DX163" s="20">
        <f t="shared" si="430"/>
        <v>0</v>
      </c>
      <c r="DY163" s="20">
        <f t="shared" si="430"/>
        <v>0</v>
      </c>
      <c r="DZ163" s="20">
        <f t="shared" si="341"/>
        <v>0</v>
      </c>
      <c r="EA163" s="19"/>
      <c r="EB163" s="19"/>
      <c r="EC163" s="20">
        <f t="shared" si="342"/>
        <v>0</v>
      </c>
      <c r="ED163" s="19"/>
      <c r="EE163" s="19"/>
      <c r="EF163" s="20">
        <f t="shared" si="343"/>
        <v>0</v>
      </c>
      <c r="EG163" s="19"/>
      <c r="EH163" s="19"/>
      <c r="EI163" s="20">
        <f t="shared" si="344"/>
        <v>0</v>
      </c>
      <c r="EJ163" s="19"/>
      <c r="EK163" s="19"/>
      <c r="EL163" s="20">
        <f t="shared" si="345"/>
        <v>0</v>
      </c>
      <c r="EM163" s="20">
        <f t="shared" si="431"/>
        <v>0</v>
      </c>
      <c r="EN163" s="20">
        <f t="shared" si="431"/>
        <v>0</v>
      </c>
      <c r="EO163" s="20">
        <f t="shared" si="347"/>
        <v>0</v>
      </c>
      <c r="EP163" s="19"/>
      <c r="EQ163" s="19"/>
      <c r="ER163" s="20">
        <f t="shared" si="348"/>
        <v>0</v>
      </c>
      <c r="ES163" s="19"/>
      <c r="ET163" s="19"/>
      <c r="EU163" s="20">
        <f t="shared" si="349"/>
        <v>0</v>
      </c>
      <c r="EV163" s="19"/>
      <c r="EW163" s="19"/>
      <c r="EX163" s="20">
        <f t="shared" si="350"/>
        <v>0</v>
      </c>
      <c r="EY163" s="19"/>
      <c r="EZ163" s="19"/>
      <c r="FA163" s="20">
        <f t="shared" si="351"/>
        <v>0</v>
      </c>
      <c r="FB163" s="20">
        <f t="shared" si="432"/>
        <v>0</v>
      </c>
      <c r="FC163" s="20">
        <f t="shared" si="432"/>
        <v>0</v>
      </c>
      <c r="FD163" s="20">
        <f t="shared" si="353"/>
        <v>0</v>
      </c>
      <c r="FE163" s="19"/>
      <c r="FF163" s="19"/>
      <c r="FG163" s="20">
        <f t="shared" si="354"/>
        <v>0</v>
      </c>
      <c r="FH163" s="19"/>
      <c r="FI163" s="19"/>
      <c r="FJ163" s="20">
        <f t="shared" si="355"/>
        <v>0</v>
      </c>
      <c r="FK163" s="19"/>
      <c r="FL163" s="19"/>
      <c r="FM163" s="20">
        <f t="shared" si="356"/>
        <v>0</v>
      </c>
      <c r="FN163" s="20">
        <f t="shared" si="433"/>
        <v>0</v>
      </c>
      <c r="FO163" s="20">
        <f t="shared" si="433"/>
        <v>0</v>
      </c>
      <c r="FP163" s="20">
        <f t="shared" si="358"/>
        <v>0</v>
      </c>
      <c r="FQ163" s="19"/>
      <c r="FR163" s="19"/>
      <c r="FS163" s="20">
        <f t="shared" si="359"/>
        <v>0</v>
      </c>
      <c r="FT163" s="19"/>
      <c r="FU163" s="19"/>
      <c r="FV163" s="20">
        <f t="shared" si="360"/>
        <v>0</v>
      </c>
      <c r="FW163" s="19"/>
      <c r="FX163" s="19"/>
      <c r="FY163" s="20">
        <f t="shared" si="361"/>
        <v>0</v>
      </c>
      <c r="FZ163" s="20">
        <f t="shared" si="434"/>
        <v>0</v>
      </c>
      <c r="GA163" s="20">
        <f t="shared" si="434"/>
        <v>0</v>
      </c>
      <c r="GB163" s="20">
        <f t="shared" si="363"/>
        <v>0</v>
      </c>
      <c r="GC163" s="19"/>
      <c r="GD163" s="19"/>
      <c r="GE163" s="20">
        <f t="shared" si="364"/>
        <v>0</v>
      </c>
      <c r="GF163" s="19"/>
      <c r="GG163" s="19"/>
      <c r="GH163" s="20">
        <f t="shared" si="365"/>
        <v>0</v>
      </c>
      <c r="GI163" s="19"/>
      <c r="GJ163" s="19"/>
      <c r="GK163" s="20">
        <f t="shared" si="366"/>
        <v>0</v>
      </c>
      <c r="GL163" s="19"/>
      <c r="GM163" s="19"/>
      <c r="GN163" s="20">
        <f t="shared" si="367"/>
        <v>0</v>
      </c>
      <c r="GO163" s="20">
        <f t="shared" si="435"/>
        <v>0</v>
      </c>
      <c r="GP163" s="20">
        <f t="shared" si="435"/>
        <v>0</v>
      </c>
      <c r="GQ163" s="20">
        <f t="shared" si="369"/>
        <v>0</v>
      </c>
      <c r="GR163" s="19"/>
      <c r="GS163" s="19"/>
      <c r="GT163" s="20">
        <f t="shared" si="370"/>
        <v>0</v>
      </c>
      <c r="GU163" s="19"/>
      <c r="GV163" s="19"/>
      <c r="GW163" s="20">
        <f t="shared" si="371"/>
        <v>0</v>
      </c>
      <c r="GX163" s="20">
        <f t="shared" si="436"/>
        <v>0</v>
      </c>
      <c r="GY163" s="20">
        <f t="shared" si="436"/>
        <v>0</v>
      </c>
      <c r="GZ163" s="20">
        <f t="shared" si="373"/>
        <v>0</v>
      </c>
      <c r="HA163" s="19"/>
      <c r="HB163" s="19"/>
      <c r="HC163" s="20">
        <f t="shared" si="374"/>
        <v>0</v>
      </c>
      <c r="HD163" s="19"/>
      <c r="HE163" s="19"/>
      <c r="HF163" s="20">
        <f t="shared" si="375"/>
        <v>0</v>
      </c>
      <c r="HG163" s="19"/>
      <c r="HH163" s="19"/>
      <c r="HI163" s="20">
        <f t="shared" si="376"/>
        <v>0</v>
      </c>
      <c r="HJ163" s="19"/>
      <c r="HK163" s="19"/>
      <c r="HL163" s="20">
        <f t="shared" si="377"/>
        <v>0</v>
      </c>
      <c r="HM163" s="20">
        <f t="shared" si="437"/>
        <v>0</v>
      </c>
      <c r="HN163" s="20">
        <f t="shared" si="437"/>
        <v>0</v>
      </c>
      <c r="HO163" s="20">
        <f t="shared" si="379"/>
        <v>0</v>
      </c>
      <c r="HP163" s="19"/>
      <c r="HQ163" s="19"/>
      <c r="HR163" s="20">
        <f t="shared" si="380"/>
        <v>0</v>
      </c>
      <c r="HS163" s="19"/>
      <c r="HT163" s="19"/>
      <c r="HU163" s="20">
        <f t="shared" si="381"/>
        <v>0</v>
      </c>
      <c r="HV163" s="19"/>
      <c r="HW163" s="19"/>
      <c r="HX163" s="20">
        <f t="shared" si="382"/>
        <v>0</v>
      </c>
      <c r="HY163" s="19"/>
      <c r="HZ163" s="19"/>
      <c r="IA163" s="20">
        <f t="shared" si="383"/>
        <v>0</v>
      </c>
      <c r="IB163" s="20">
        <f t="shared" si="438"/>
        <v>0</v>
      </c>
      <c r="IC163" s="20">
        <f t="shared" si="438"/>
        <v>0</v>
      </c>
      <c r="ID163" s="20">
        <f t="shared" si="385"/>
        <v>0</v>
      </c>
      <c r="IE163" s="20">
        <f t="shared" si="439"/>
        <v>0</v>
      </c>
      <c r="IF163" s="20">
        <f t="shared" si="439"/>
        <v>0</v>
      </c>
      <c r="IG163" s="20">
        <f t="shared" si="387"/>
        <v>0</v>
      </c>
      <c r="IH163" s="19"/>
      <c r="II163" s="19"/>
      <c r="IJ163" s="20">
        <f t="shared" si="388"/>
        <v>0</v>
      </c>
      <c r="IK163" s="19"/>
      <c r="IL163" s="19"/>
      <c r="IM163" s="20">
        <f t="shared" si="389"/>
        <v>0</v>
      </c>
      <c r="IN163" s="19"/>
      <c r="IO163" s="19"/>
      <c r="IP163" s="20">
        <f t="shared" si="390"/>
        <v>0</v>
      </c>
      <c r="IQ163" s="20">
        <f t="shared" si="440"/>
        <v>0</v>
      </c>
      <c r="IR163" s="20">
        <f t="shared" si="440"/>
        <v>0</v>
      </c>
      <c r="IS163" s="20">
        <f t="shared" si="392"/>
        <v>0</v>
      </c>
      <c r="IT163" s="20">
        <f t="shared" si="441"/>
        <v>0</v>
      </c>
      <c r="IU163" s="20">
        <f t="shared" si="441"/>
        <v>0</v>
      </c>
      <c r="IV163" s="20">
        <f t="shared" si="394"/>
        <v>0</v>
      </c>
      <c r="IW163" s="19"/>
      <c r="IX163" s="19"/>
      <c r="IY163" s="20">
        <f t="shared" si="395"/>
        <v>0</v>
      </c>
      <c r="IZ163" s="19"/>
      <c r="JA163" s="19"/>
      <c r="JB163" s="20">
        <f t="shared" si="396"/>
        <v>0</v>
      </c>
      <c r="JC163" s="19"/>
      <c r="JD163" s="19"/>
      <c r="JE163" s="20">
        <f t="shared" si="397"/>
        <v>0</v>
      </c>
      <c r="JF163" s="20">
        <f t="shared" si="442"/>
        <v>0</v>
      </c>
      <c r="JG163" s="20">
        <f t="shared" si="442"/>
        <v>0</v>
      </c>
      <c r="JH163" s="20">
        <f t="shared" si="399"/>
        <v>0</v>
      </c>
      <c r="JI163" s="19"/>
      <c r="JJ163" s="19"/>
      <c r="JK163" s="20">
        <f t="shared" si="400"/>
        <v>0</v>
      </c>
      <c r="JL163" s="19"/>
      <c r="JM163" s="19"/>
      <c r="JN163" s="20">
        <f t="shared" si="401"/>
        <v>0</v>
      </c>
      <c r="JO163" s="19"/>
      <c r="JP163" s="19"/>
      <c r="JQ163" s="20">
        <f t="shared" si="402"/>
        <v>0</v>
      </c>
      <c r="JR163" s="20">
        <f t="shared" si="443"/>
        <v>0</v>
      </c>
      <c r="JS163" s="20">
        <f t="shared" si="443"/>
        <v>0</v>
      </c>
      <c r="JT163" s="20">
        <f t="shared" si="404"/>
        <v>0</v>
      </c>
      <c r="JU163" s="19"/>
      <c r="JV163" s="19"/>
      <c r="JW163" s="20">
        <f t="shared" si="405"/>
        <v>0</v>
      </c>
      <c r="JX163" s="19"/>
      <c r="JY163" s="19"/>
      <c r="JZ163" s="20">
        <f t="shared" si="406"/>
        <v>0</v>
      </c>
      <c r="KA163" s="20">
        <f t="shared" si="444"/>
        <v>0</v>
      </c>
      <c r="KB163" s="20">
        <f t="shared" si="444"/>
        <v>0</v>
      </c>
      <c r="KC163" s="20">
        <f t="shared" si="408"/>
        <v>0</v>
      </c>
      <c r="KD163" s="19"/>
      <c r="KE163" s="19"/>
      <c r="KF163" s="20">
        <f t="shared" si="409"/>
        <v>0</v>
      </c>
      <c r="KG163" s="19"/>
      <c r="KH163" s="20">
        <f>0</f>
        <v>0</v>
      </c>
      <c r="KI163" s="20">
        <f t="shared" si="410"/>
        <v>0</v>
      </c>
      <c r="KJ163" s="19"/>
      <c r="KK163" s="19"/>
      <c r="KL163" s="20">
        <f t="shared" si="411"/>
        <v>0</v>
      </c>
      <c r="KM163" s="19"/>
      <c r="KN163" s="19"/>
      <c r="KO163" s="20">
        <f t="shared" si="412"/>
        <v>0</v>
      </c>
      <c r="KP163" s="19"/>
      <c r="KQ163" s="19"/>
      <c r="KR163" s="20">
        <f t="shared" si="413"/>
        <v>0</v>
      </c>
      <c r="KS163" s="20">
        <f t="shared" si="445"/>
        <v>0</v>
      </c>
      <c r="KT163" s="20">
        <f t="shared" si="445"/>
        <v>0</v>
      </c>
      <c r="KU163" s="20">
        <f t="shared" si="415"/>
        <v>0</v>
      </c>
      <c r="KV163" s="20">
        <f t="shared" si="446"/>
        <v>0</v>
      </c>
      <c r="KW163" s="20">
        <f t="shared" si="446"/>
        <v>0</v>
      </c>
      <c r="KX163" s="20">
        <f t="shared" si="417"/>
        <v>0</v>
      </c>
      <c r="KY163" s="19"/>
      <c r="KZ163" s="19"/>
      <c r="LA163" s="20">
        <f t="shared" si="418"/>
        <v>0</v>
      </c>
      <c r="LB163" s="19"/>
      <c r="LC163" s="19"/>
      <c r="LD163" s="20">
        <f t="shared" si="419"/>
        <v>0</v>
      </c>
      <c r="LE163" s="20">
        <f t="shared" si="447"/>
        <v>0</v>
      </c>
      <c r="LF163" s="20">
        <f t="shared" si="447"/>
        <v>0</v>
      </c>
      <c r="LG163" s="20">
        <f t="shared" si="421"/>
        <v>0</v>
      </c>
    </row>
    <row r="164" spans="1:319" x14ac:dyDescent="0.3">
      <c r="A164" s="27" t="s">
        <v>272</v>
      </c>
      <c r="B164" s="22">
        <f>(((((B148)+(B153))+(B156))+(B159))+(B162))+(B163)</f>
        <v>0</v>
      </c>
      <c r="C164" s="22">
        <f>(((((C148)+(C153))+(C156))+(C159))+(C162))+(C163)</f>
        <v>0</v>
      </c>
      <c r="D164" s="22">
        <f t="shared" si="290"/>
        <v>0</v>
      </c>
      <c r="E164" s="22">
        <f>(((((E148)+(E153))+(E156))+(E159))+(E162))+(E163)</f>
        <v>0</v>
      </c>
      <c r="F164" s="22">
        <f>(((((F148)+(F153))+(F156))+(F159))+(F162))+(F163)</f>
        <v>0</v>
      </c>
      <c r="G164" s="22">
        <f t="shared" si="291"/>
        <v>0</v>
      </c>
      <c r="H164" s="22">
        <f>(((((H148)+(H153))+(H156))+(H159))+(H162))+(H163)</f>
        <v>0</v>
      </c>
      <c r="I164" s="22">
        <f>(((((I148)+(I153))+(I156))+(I159))+(I162))+(I163)</f>
        <v>0</v>
      </c>
      <c r="J164" s="22">
        <f t="shared" si="292"/>
        <v>0</v>
      </c>
      <c r="K164" s="22">
        <f>(((((K148)+(K153))+(K156))+(K159))+(K162))+(K163)</f>
        <v>0</v>
      </c>
      <c r="L164" s="22">
        <f>(((((L148)+(L153))+(L156))+(L159))+(L162))+(L163)</f>
        <v>0</v>
      </c>
      <c r="M164" s="22">
        <f t="shared" si="293"/>
        <v>0</v>
      </c>
      <c r="N164" s="22">
        <f>(((((N148)+(N153))+(N156))+(N159))+(N162))+(N163)</f>
        <v>0</v>
      </c>
      <c r="O164" s="22">
        <f>(((((O148)+(O153))+(O156))+(O159))+(O162))+(O163)</f>
        <v>0</v>
      </c>
      <c r="P164" s="22">
        <f t="shared" si="294"/>
        <v>0</v>
      </c>
      <c r="Q164" s="22">
        <f>(((((Q148)+(Q153))+(Q156))+(Q159))+(Q162))+(Q163)</f>
        <v>0</v>
      </c>
      <c r="R164" s="22">
        <f>(((((R148)+(R153))+(R156))+(R159))+(R162))+(R163)</f>
        <v>0</v>
      </c>
      <c r="S164" s="22">
        <f t="shared" si="295"/>
        <v>0</v>
      </c>
      <c r="T164" s="22">
        <f>(((((T148)+(T153))+(T156))+(T159))+(T162))+(T163)</f>
        <v>0</v>
      </c>
      <c r="U164" s="22">
        <f>(((((U148)+(U153))+(U156))+(U159))+(U162))+(U163)</f>
        <v>0</v>
      </c>
      <c r="V164" s="22">
        <f t="shared" si="296"/>
        <v>0</v>
      </c>
      <c r="W164" s="22">
        <f>(((((W148)+(W153))+(W156))+(W159))+(W162))+(W163)</f>
        <v>0</v>
      </c>
      <c r="X164" s="22">
        <f>(((((X148)+(X153))+(X156))+(X159))+(X162))+(X163)</f>
        <v>0</v>
      </c>
      <c r="Y164" s="22">
        <f t="shared" si="297"/>
        <v>0</v>
      </c>
      <c r="Z164" s="22">
        <f>(((((Z148)+(Z153))+(Z156))+(Z159))+(Z162))+(Z163)</f>
        <v>0</v>
      </c>
      <c r="AA164" s="22">
        <f>(((((AA148)+(AA153))+(AA156))+(AA159))+(AA162))+(AA163)</f>
        <v>0</v>
      </c>
      <c r="AB164" s="22">
        <f t="shared" si="298"/>
        <v>0</v>
      </c>
      <c r="AC164" s="22">
        <f>(((((AC148)+(AC153))+(AC156))+(AC159))+(AC162))+(AC163)</f>
        <v>0</v>
      </c>
      <c r="AD164" s="22">
        <f>(((((AD148)+(AD153))+(AD156))+(AD159))+(AD162))+(AD163)</f>
        <v>0</v>
      </c>
      <c r="AE164" s="22">
        <f t="shared" si="299"/>
        <v>0</v>
      </c>
      <c r="AF164" s="22">
        <f>(((((AF148)+(AF153))+(AF156))+(AF159))+(AF162))+(AF163)</f>
        <v>0</v>
      </c>
      <c r="AG164" s="22">
        <f>(((((AG148)+(AG153))+(AG156))+(AG159))+(AG162))+(AG163)</f>
        <v>0</v>
      </c>
      <c r="AH164" s="22">
        <f t="shared" si="300"/>
        <v>0</v>
      </c>
      <c r="AI164" s="22">
        <f>(((((AI148)+(AI153))+(AI156))+(AI159))+(AI162))+(AI163)</f>
        <v>0</v>
      </c>
      <c r="AJ164" s="22">
        <f>(((((AJ148)+(AJ153))+(AJ156))+(AJ159))+(AJ162))+(AJ163)</f>
        <v>0</v>
      </c>
      <c r="AK164" s="22">
        <f t="shared" si="301"/>
        <v>0</v>
      </c>
      <c r="AL164" s="22">
        <f t="shared" si="422"/>
        <v>0</v>
      </c>
      <c r="AM164" s="22">
        <f t="shared" si="422"/>
        <v>0</v>
      </c>
      <c r="AN164" s="22">
        <f t="shared" si="303"/>
        <v>0</v>
      </c>
      <c r="AO164" s="22">
        <f>(((((AO148)+(AO153))+(AO156))+(AO159))+(AO162))+(AO163)</f>
        <v>0</v>
      </c>
      <c r="AP164" s="22">
        <f>(((((AP148)+(AP153))+(AP156))+(AP159))+(AP162))+(AP163)</f>
        <v>0</v>
      </c>
      <c r="AQ164" s="22">
        <f t="shared" si="304"/>
        <v>0</v>
      </c>
      <c r="AR164" s="22">
        <f>(((((AR148)+(AR153))+(AR156))+(AR159))+(AR162))+(AR163)</f>
        <v>0</v>
      </c>
      <c r="AS164" s="22">
        <f>(((((AS148)+(AS153))+(AS156))+(AS159))+(AS162))+(AS163)</f>
        <v>0</v>
      </c>
      <c r="AT164" s="22">
        <f t="shared" si="305"/>
        <v>0</v>
      </c>
      <c r="AU164" s="22">
        <f>(((((AU148)+(AU153))+(AU156))+(AU159))+(AU162))+(AU163)</f>
        <v>0</v>
      </c>
      <c r="AV164" s="22">
        <f>(((((AV148)+(AV153))+(AV156))+(AV159))+(AV162))+(AV163)</f>
        <v>0</v>
      </c>
      <c r="AW164" s="22">
        <f t="shared" si="306"/>
        <v>0</v>
      </c>
      <c r="AX164" s="22">
        <f>(((((AX148)+(AX153))+(AX156))+(AX159))+(AX162))+(AX163)</f>
        <v>0</v>
      </c>
      <c r="AY164" s="22">
        <f>(((((AY148)+(AY153))+(AY156))+(AY159))+(AY162))+(AY163)</f>
        <v>0</v>
      </c>
      <c r="AZ164" s="22">
        <f t="shared" si="307"/>
        <v>0</v>
      </c>
      <c r="BA164" s="22">
        <f>(((((BA148)+(BA153))+(BA156))+(BA159))+(BA162))+(BA163)</f>
        <v>0</v>
      </c>
      <c r="BB164" s="22">
        <f>(((((BB148)+(BB153))+(BB156))+(BB159))+(BB162))+(BB163)</f>
        <v>0</v>
      </c>
      <c r="BC164" s="22">
        <f t="shared" si="308"/>
        <v>0</v>
      </c>
      <c r="BD164" s="22">
        <f>(((((BD148)+(BD153))+(BD156))+(BD159))+(BD162))+(BD163)</f>
        <v>0</v>
      </c>
      <c r="BE164" s="22">
        <f>(((((BE148)+(BE153))+(BE156))+(BE159))+(BE162))+(BE163)</f>
        <v>0</v>
      </c>
      <c r="BF164" s="22">
        <f t="shared" si="309"/>
        <v>0</v>
      </c>
      <c r="BG164" s="22">
        <f t="shared" si="423"/>
        <v>0</v>
      </c>
      <c r="BH164" s="22">
        <f t="shared" si="423"/>
        <v>0</v>
      </c>
      <c r="BI164" s="22">
        <f t="shared" si="311"/>
        <v>0</v>
      </c>
      <c r="BJ164" s="22">
        <f>(((((BJ148)+(BJ153))+(BJ156))+(BJ159))+(BJ162))+(BJ163)</f>
        <v>0</v>
      </c>
      <c r="BK164" s="22">
        <f>(((((BK148)+(BK153))+(BK156))+(BK159))+(BK162))+(BK163)</f>
        <v>0</v>
      </c>
      <c r="BL164" s="22">
        <f t="shared" si="312"/>
        <v>0</v>
      </c>
      <c r="BM164" s="22">
        <f>(((((BM148)+(BM153))+(BM156))+(BM159))+(BM162))+(BM163)</f>
        <v>0</v>
      </c>
      <c r="BN164" s="22">
        <f>(((((BN148)+(BN153))+(BN156))+(BN159))+(BN162))+(BN163)</f>
        <v>0</v>
      </c>
      <c r="BO164" s="22">
        <f t="shared" si="313"/>
        <v>0</v>
      </c>
      <c r="BP164" s="22">
        <f>(((((BP148)+(BP153))+(BP156))+(BP159))+(BP162))+(BP163)</f>
        <v>0</v>
      </c>
      <c r="BQ164" s="22">
        <f>(((((BQ148)+(BQ153))+(BQ156))+(BQ159))+(BQ162))+(BQ163)</f>
        <v>0</v>
      </c>
      <c r="BR164" s="22">
        <f t="shared" si="314"/>
        <v>0</v>
      </c>
      <c r="BS164" s="22">
        <f>(((((BS148)+(BS153))+(BS156))+(BS159))+(BS162))+(BS163)</f>
        <v>0</v>
      </c>
      <c r="BT164" s="22">
        <f>(((((BT148)+(BT153))+(BT156))+(BT159))+(BT162))+(BT163)</f>
        <v>0</v>
      </c>
      <c r="BU164" s="22">
        <f t="shared" si="315"/>
        <v>0</v>
      </c>
      <c r="BV164" s="22">
        <f>(((((BV148)+(BV153))+(BV156))+(BV159))+(BV162))+(BV163)</f>
        <v>0</v>
      </c>
      <c r="BW164" s="22">
        <f>(((((BW148)+(BW153))+(BW156))+(BW159))+(BW162))+(BW163)</f>
        <v>0</v>
      </c>
      <c r="BX164" s="22">
        <f t="shared" si="316"/>
        <v>0</v>
      </c>
      <c r="BY164" s="22">
        <f>(((((BY148)+(BY153))+(BY156))+(BY159))+(BY162))+(BY163)</f>
        <v>0</v>
      </c>
      <c r="BZ164" s="22">
        <f>(((((BZ148)+(BZ153))+(BZ156))+(BZ159))+(BZ162))+(BZ163)</f>
        <v>0</v>
      </c>
      <c r="CA164" s="22">
        <f t="shared" si="317"/>
        <v>0</v>
      </c>
      <c r="CB164" s="22">
        <f t="shared" si="424"/>
        <v>0</v>
      </c>
      <c r="CC164" s="22">
        <f t="shared" si="424"/>
        <v>0</v>
      </c>
      <c r="CD164" s="22">
        <f t="shared" si="319"/>
        <v>0</v>
      </c>
      <c r="CE164" s="22">
        <f>(((((CE148)+(CE153))+(CE156))+(CE159))+(CE162))+(CE163)</f>
        <v>0</v>
      </c>
      <c r="CF164" s="22">
        <f>(((((CF148)+(CF153))+(CF156))+(CF159))+(CF162))+(CF163)</f>
        <v>0</v>
      </c>
      <c r="CG164" s="22">
        <f t="shared" si="320"/>
        <v>0</v>
      </c>
      <c r="CH164" s="22">
        <f>(((((CH148)+(CH153))+(CH156))+(CH159))+(CH162))+(CH163)</f>
        <v>0</v>
      </c>
      <c r="CI164" s="22">
        <f>(((((CI148)+(CI153))+(CI156))+(CI159))+(CI162))+(CI163)</f>
        <v>0</v>
      </c>
      <c r="CJ164" s="22">
        <f t="shared" si="321"/>
        <v>0</v>
      </c>
      <c r="CK164" s="22">
        <f>(((((CK148)+(CK153))+(CK156))+(CK159))+(CK162))+(CK163)</f>
        <v>0</v>
      </c>
      <c r="CL164" s="22">
        <f>(((((CL148)+(CL153))+(CL156))+(CL159))+(CL162))+(CL163)</f>
        <v>0</v>
      </c>
      <c r="CM164" s="22">
        <f t="shared" si="322"/>
        <v>0</v>
      </c>
      <c r="CN164" s="22">
        <f t="shared" si="425"/>
        <v>0</v>
      </c>
      <c r="CO164" s="22">
        <f t="shared" si="425"/>
        <v>0</v>
      </c>
      <c r="CP164" s="22">
        <f t="shared" si="324"/>
        <v>0</v>
      </c>
      <c r="CQ164" s="22">
        <f>(((((CQ148)+(CQ153))+(CQ156))+(CQ159))+(CQ162))+(CQ163)</f>
        <v>0</v>
      </c>
      <c r="CR164" s="22">
        <f>(((((CR148)+(CR153))+(CR156))+(CR159))+(CR162))+(CR163)</f>
        <v>0</v>
      </c>
      <c r="CS164" s="22">
        <f t="shared" si="325"/>
        <v>0</v>
      </c>
      <c r="CT164" s="22">
        <f>(((((CT148)+(CT153))+(CT156))+(CT159))+(CT162))+(CT163)</f>
        <v>0</v>
      </c>
      <c r="CU164" s="22">
        <f>(((((CU148)+(CU153))+(CU156))+(CU159))+(CU162))+(CU163)</f>
        <v>0</v>
      </c>
      <c r="CV164" s="22">
        <f t="shared" si="326"/>
        <v>0</v>
      </c>
      <c r="CW164" s="22">
        <f>(((((CW148)+(CW153))+(CW156))+(CW159))+(CW162))+(CW163)</f>
        <v>0</v>
      </c>
      <c r="CX164" s="22">
        <f>(((((CX148)+(CX153))+(CX156))+(CX159))+(CX162))+(CX163)</f>
        <v>0</v>
      </c>
      <c r="CY164" s="22">
        <f t="shared" si="327"/>
        <v>0</v>
      </c>
      <c r="CZ164" s="22">
        <f t="shared" si="426"/>
        <v>0</v>
      </c>
      <c r="DA164" s="22">
        <f t="shared" si="426"/>
        <v>0</v>
      </c>
      <c r="DB164" s="22">
        <f t="shared" si="329"/>
        <v>0</v>
      </c>
      <c r="DC164" s="22">
        <f t="shared" si="427"/>
        <v>0</v>
      </c>
      <c r="DD164" s="22">
        <f t="shared" si="427"/>
        <v>0</v>
      </c>
      <c r="DE164" s="22">
        <f t="shared" si="331"/>
        <v>0</v>
      </c>
      <c r="DF164" s="22">
        <f>(((((DF148)+(DF153))+(DF156))+(DF159))+(DF162))+(DF163)</f>
        <v>0</v>
      </c>
      <c r="DG164" s="22">
        <f>(((((DG148)+(DG153))+(DG156))+(DG159))+(DG162))+(DG163)</f>
        <v>0</v>
      </c>
      <c r="DH164" s="22">
        <f t="shared" si="332"/>
        <v>0</v>
      </c>
      <c r="DI164" s="22">
        <f>(((((DI148)+(DI153))+(DI156))+(DI159))+(DI162))+(DI163)</f>
        <v>0</v>
      </c>
      <c r="DJ164" s="22">
        <f>(((((DJ148)+(DJ153))+(DJ156))+(DJ159))+(DJ162))+(DJ163)</f>
        <v>0</v>
      </c>
      <c r="DK164" s="22">
        <f t="shared" si="333"/>
        <v>0</v>
      </c>
      <c r="DL164" s="22">
        <f t="shared" si="428"/>
        <v>0</v>
      </c>
      <c r="DM164" s="22">
        <f t="shared" si="428"/>
        <v>0</v>
      </c>
      <c r="DN164" s="22">
        <f t="shared" si="335"/>
        <v>0</v>
      </c>
      <c r="DO164" s="22">
        <f>(((((DO148)+(DO153))+(DO156))+(DO159))+(DO162))+(DO163)</f>
        <v>0</v>
      </c>
      <c r="DP164" s="22">
        <f>(((((DP148)+(DP153))+(DP156))+(DP159))+(DP162))+(DP163)</f>
        <v>0</v>
      </c>
      <c r="DQ164" s="22">
        <f t="shared" si="336"/>
        <v>0</v>
      </c>
      <c r="DR164" s="22">
        <f>(((((DR148)+(DR153))+(DR156))+(DR159))+(DR162))+(DR163)</f>
        <v>0</v>
      </c>
      <c r="DS164" s="22">
        <f>(((((DS148)+(DS153))+(DS156))+(DS159))+(DS162))+(DS163)</f>
        <v>0</v>
      </c>
      <c r="DT164" s="22">
        <f t="shared" si="337"/>
        <v>0</v>
      </c>
      <c r="DU164" s="22">
        <f t="shared" si="429"/>
        <v>0</v>
      </c>
      <c r="DV164" s="22">
        <f t="shared" si="429"/>
        <v>0</v>
      </c>
      <c r="DW164" s="22">
        <f t="shared" si="339"/>
        <v>0</v>
      </c>
      <c r="DX164" s="22">
        <f t="shared" si="430"/>
        <v>0</v>
      </c>
      <c r="DY164" s="22">
        <f t="shared" si="430"/>
        <v>0</v>
      </c>
      <c r="DZ164" s="22">
        <f t="shared" si="341"/>
        <v>0</v>
      </c>
      <c r="EA164" s="22">
        <f>(((((EA148)+(EA153))+(EA156))+(EA159))+(EA162))+(EA163)</f>
        <v>0</v>
      </c>
      <c r="EB164" s="22">
        <f>(((((EB148)+(EB153))+(EB156))+(EB159))+(EB162))+(EB163)</f>
        <v>0</v>
      </c>
      <c r="EC164" s="22">
        <f t="shared" si="342"/>
        <v>0</v>
      </c>
      <c r="ED164" s="22">
        <f>(((((ED148)+(ED153))+(ED156))+(ED159))+(ED162))+(ED163)</f>
        <v>0</v>
      </c>
      <c r="EE164" s="22">
        <f>(((((EE148)+(EE153))+(EE156))+(EE159))+(EE162))+(EE163)</f>
        <v>0</v>
      </c>
      <c r="EF164" s="22">
        <f t="shared" si="343"/>
        <v>0</v>
      </c>
      <c r="EG164" s="22">
        <f>(((((EG148)+(EG153))+(EG156))+(EG159))+(EG162))+(EG163)</f>
        <v>0</v>
      </c>
      <c r="EH164" s="22">
        <f>(((((EH148)+(EH153))+(EH156))+(EH159))+(EH162))+(EH163)</f>
        <v>0</v>
      </c>
      <c r="EI164" s="22">
        <f t="shared" si="344"/>
        <v>0</v>
      </c>
      <c r="EJ164" s="22">
        <f>(((((EJ148)+(EJ153))+(EJ156))+(EJ159))+(EJ162))+(EJ163)</f>
        <v>0</v>
      </c>
      <c r="EK164" s="22">
        <f>(((((EK148)+(EK153))+(EK156))+(EK159))+(EK162))+(EK163)</f>
        <v>0</v>
      </c>
      <c r="EL164" s="22">
        <f t="shared" si="345"/>
        <v>0</v>
      </c>
      <c r="EM164" s="22">
        <f t="shared" si="431"/>
        <v>0</v>
      </c>
      <c r="EN164" s="22">
        <f t="shared" si="431"/>
        <v>0</v>
      </c>
      <c r="EO164" s="22">
        <f t="shared" si="347"/>
        <v>0</v>
      </c>
      <c r="EP164" s="22">
        <f>(((((EP148)+(EP153))+(EP156))+(EP159))+(EP162))+(EP163)</f>
        <v>0</v>
      </c>
      <c r="EQ164" s="22">
        <f>(((((EQ148)+(EQ153))+(EQ156))+(EQ159))+(EQ162))+(EQ163)</f>
        <v>0</v>
      </c>
      <c r="ER164" s="22">
        <f t="shared" si="348"/>
        <v>0</v>
      </c>
      <c r="ES164" s="22">
        <f>(((((ES148)+(ES153))+(ES156))+(ES159))+(ES162))+(ES163)</f>
        <v>0</v>
      </c>
      <c r="ET164" s="22">
        <f>(((((ET148)+(ET153))+(ET156))+(ET159))+(ET162))+(ET163)</f>
        <v>0</v>
      </c>
      <c r="EU164" s="22">
        <f t="shared" si="349"/>
        <v>0</v>
      </c>
      <c r="EV164" s="22">
        <f>(((((EV148)+(EV153))+(EV156))+(EV159))+(EV162))+(EV163)</f>
        <v>0</v>
      </c>
      <c r="EW164" s="22">
        <f>(((((EW148)+(EW153))+(EW156))+(EW159))+(EW162))+(EW163)</f>
        <v>0</v>
      </c>
      <c r="EX164" s="22">
        <f t="shared" si="350"/>
        <v>0</v>
      </c>
      <c r="EY164" s="22">
        <f>(((((EY148)+(EY153))+(EY156))+(EY159))+(EY162))+(EY163)</f>
        <v>0</v>
      </c>
      <c r="EZ164" s="22">
        <f>(((((EZ148)+(EZ153))+(EZ156))+(EZ159))+(EZ162))+(EZ163)</f>
        <v>0</v>
      </c>
      <c r="FA164" s="22">
        <f t="shared" si="351"/>
        <v>0</v>
      </c>
      <c r="FB164" s="22">
        <f t="shared" si="432"/>
        <v>0</v>
      </c>
      <c r="FC164" s="22">
        <f t="shared" si="432"/>
        <v>0</v>
      </c>
      <c r="FD164" s="22">
        <f t="shared" si="353"/>
        <v>0</v>
      </c>
      <c r="FE164" s="22">
        <f>(((((FE148)+(FE153))+(FE156))+(FE159))+(FE162))+(FE163)</f>
        <v>0</v>
      </c>
      <c r="FF164" s="22">
        <f>(((((FF148)+(FF153))+(FF156))+(FF159))+(FF162))+(FF163)</f>
        <v>0</v>
      </c>
      <c r="FG164" s="22">
        <f t="shared" si="354"/>
        <v>0</v>
      </c>
      <c r="FH164" s="22">
        <f>(((((FH148)+(FH153))+(FH156))+(FH159))+(FH162))+(FH163)</f>
        <v>0</v>
      </c>
      <c r="FI164" s="22">
        <f>(((((FI148)+(FI153))+(FI156))+(FI159))+(FI162))+(FI163)</f>
        <v>0</v>
      </c>
      <c r="FJ164" s="22">
        <f t="shared" si="355"/>
        <v>0</v>
      </c>
      <c r="FK164" s="22">
        <f>(((((FK148)+(FK153))+(FK156))+(FK159))+(FK162))+(FK163)</f>
        <v>0</v>
      </c>
      <c r="FL164" s="22">
        <f>(((((FL148)+(FL153))+(FL156))+(FL159))+(FL162))+(FL163)</f>
        <v>0</v>
      </c>
      <c r="FM164" s="22">
        <f t="shared" si="356"/>
        <v>0</v>
      </c>
      <c r="FN164" s="22">
        <f t="shared" si="433"/>
        <v>0</v>
      </c>
      <c r="FO164" s="22">
        <f t="shared" si="433"/>
        <v>0</v>
      </c>
      <c r="FP164" s="22">
        <f t="shared" si="358"/>
        <v>0</v>
      </c>
      <c r="FQ164" s="22">
        <f>(((((FQ148)+(FQ153))+(FQ156))+(FQ159))+(FQ162))+(FQ163)</f>
        <v>0</v>
      </c>
      <c r="FR164" s="22">
        <f>(((((FR148)+(FR153))+(FR156))+(FR159))+(FR162))+(FR163)</f>
        <v>0</v>
      </c>
      <c r="FS164" s="22">
        <f t="shared" si="359"/>
        <v>0</v>
      </c>
      <c r="FT164" s="22">
        <f>(((((FT148)+(FT153))+(FT156))+(FT159))+(FT162))+(FT163)</f>
        <v>0</v>
      </c>
      <c r="FU164" s="22">
        <f>(((((FU148)+(FU153))+(FU156))+(FU159))+(FU162))+(FU163)</f>
        <v>0</v>
      </c>
      <c r="FV164" s="22">
        <f t="shared" si="360"/>
        <v>0</v>
      </c>
      <c r="FW164" s="22">
        <f>(((((FW148)+(FW153))+(FW156))+(FW159))+(FW162))+(FW163)</f>
        <v>0</v>
      </c>
      <c r="FX164" s="22">
        <f>(((((FX148)+(FX153))+(FX156))+(FX159))+(FX162))+(FX163)</f>
        <v>0</v>
      </c>
      <c r="FY164" s="22">
        <f t="shared" si="361"/>
        <v>0</v>
      </c>
      <c r="FZ164" s="22">
        <f t="shared" si="434"/>
        <v>0</v>
      </c>
      <c r="GA164" s="22">
        <f t="shared" si="434"/>
        <v>0</v>
      </c>
      <c r="GB164" s="22">
        <f t="shared" si="363"/>
        <v>0</v>
      </c>
      <c r="GC164" s="22">
        <f>(((((GC148)+(GC153))+(GC156))+(GC159))+(GC162))+(GC163)</f>
        <v>0</v>
      </c>
      <c r="GD164" s="22">
        <f>(((((GD148)+(GD153))+(GD156))+(GD159))+(GD162))+(GD163)</f>
        <v>0</v>
      </c>
      <c r="GE164" s="22">
        <f t="shared" si="364"/>
        <v>0</v>
      </c>
      <c r="GF164" s="22">
        <f>(((((GF148)+(GF153))+(GF156))+(GF159))+(GF162))+(GF163)</f>
        <v>0</v>
      </c>
      <c r="GG164" s="22">
        <f>(((((GG148)+(GG153))+(GG156))+(GG159))+(GG162))+(GG163)</f>
        <v>0</v>
      </c>
      <c r="GH164" s="22">
        <f t="shared" si="365"/>
        <v>0</v>
      </c>
      <c r="GI164" s="22">
        <f>(((((GI148)+(GI153))+(GI156))+(GI159))+(GI162))+(GI163)</f>
        <v>0</v>
      </c>
      <c r="GJ164" s="22">
        <f>(((((GJ148)+(GJ153))+(GJ156))+(GJ159))+(GJ162))+(GJ163)</f>
        <v>0</v>
      </c>
      <c r="GK164" s="22">
        <f t="shared" si="366"/>
        <v>0</v>
      </c>
      <c r="GL164" s="22">
        <f>(((((GL148)+(GL153))+(GL156))+(GL159))+(GL162))+(GL163)</f>
        <v>0</v>
      </c>
      <c r="GM164" s="22">
        <f>(((((GM148)+(GM153))+(GM156))+(GM159))+(GM162))+(GM163)</f>
        <v>0</v>
      </c>
      <c r="GN164" s="22">
        <f t="shared" si="367"/>
        <v>0</v>
      </c>
      <c r="GO164" s="22">
        <f t="shared" si="435"/>
        <v>0</v>
      </c>
      <c r="GP164" s="22">
        <f t="shared" si="435"/>
        <v>0</v>
      </c>
      <c r="GQ164" s="22">
        <f t="shared" si="369"/>
        <v>0</v>
      </c>
      <c r="GR164" s="22">
        <f>(((((GR148)+(GR153))+(GR156))+(GR159))+(GR162))+(GR163)</f>
        <v>0</v>
      </c>
      <c r="GS164" s="22">
        <f>(((((GS148)+(GS153))+(GS156))+(GS159))+(GS162))+(GS163)</f>
        <v>0</v>
      </c>
      <c r="GT164" s="22">
        <f t="shared" si="370"/>
        <v>0</v>
      </c>
      <c r="GU164" s="22">
        <f>(((((GU148)+(GU153))+(GU156))+(GU159))+(GU162))+(GU163)</f>
        <v>243</v>
      </c>
      <c r="GV164" s="22">
        <f>(((((GV148)+(GV153))+(GV156))+(GV159))+(GV162))+(GV163)</f>
        <v>0</v>
      </c>
      <c r="GW164" s="22">
        <f t="shared" si="371"/>
        <v>243</v>
      </c>
      <c r="GX164" s="22">
        <f t="shared" si="436"/>
        <v>243</v>
      </c>
      <c r="GY164" s="22">
        <f t="shared" si="436"/>
        <v>0</v>
      </c>
      <c r="GZ164" s="22">
        <f t="shared" si="373"/>
        <v>243</v>
      </c>
      <c r="HA164" s="22">
        <f>(((((HA148)+(HA153))+(HA156))+(HA159))+(HA162))+(HA163)</f>
        <v>0</v>
      </c>
      <c r="HB164" s="22">
        <f>(((((HB148)+(HB153))+(HB156))+(HB159))+(HB162))+(HB163)</f>
        <v>0</v>
      </c>
      <c r="HC164" s="22">
        <f t="shared" si="374"/>
        <v>0</v>
      </c>
      <c r="HD164" s="22">
        <f>(((((HD148)+(HD153))+(HD156))+(HD159))+(HD162))+(HD163)</f>
        <v>0</v>
      </c>
      <c r="HE164" s="22">
        <f>(((((HE148)+(HE153))+(HE156))+(HE159))+(HE162))+(HE163)</f>
        <v>0</v>
      </c>
      <c r="HF164" s="22">
        <f t="shared" si="375"/>
        <v>0</v>
      </c>
      <c r="HG164" s="22">
        <f>(((((HG148)+(HG153))+(HG156))+(HG159))+(HG162))+(HG163)</f>
        <v>0</v>
      </c>
      <c r="HH164" s="22">
        <f>(((((HH148)+(HH153))+(HH156))+(HH159))+(HH162))+(HH163)</f>
        <v>0</v>
      </c>
      <c r="HI164" s="22">
        <f t="shared" si="376"/>
        <v>0</v>
      </c>
      <c r="HJ164" s="22">
        <f>(((((HJ148)+(HJ153))+(HJ156))+(HJ159))+(HJ162))+(HJ163)</f>
        <v>0</v>
      </c>
      <c r="HK164" s="22">
        <f>(((((HK148)+(HK153))+(HK156))+(HK159))+(HK162))+(HK163)</f>
        <v>0</v>
      </c>
      <c r="HL164" s="22">
        <f t="shared" si="377"/>
        <v>0</v>
      </c>
      <c r="HM164" s="22">
        <f t="shared" si="437"/>
        <v>0</v>
      </c>
      <c r="HN164" s="22">
        <f t="shared" si="437"/>
        <v>0</v>
      </c>
      <c r="HO164" s="22">
        <f t="shared" si="379"/>
        <v>0</v>
      </c>
      <c r="HP164" s="22">
        <f>(((((HP148)+(HP153))+(HP156))+(HP159))+(HP162))+(HP163)</f>
        <v>0</v>
      </c>
      <c r="HQ164" s="22">
        <f>(((((HQ148)+(HQ153))+(HQ156))+(HQ159))+(HQ162))+(HQ163)</f>
        <v>0</v>
      </c>
      <c r="HR164" s="22">
        <f t="shared" si="380"/>
        <v>0</v>
      </c>
      <c r="HS164" s="22">
        <f>(((((HS148)+(HS153))+(HS156))+(HS159))+(HS162))+(HS163)</f>
        <v>0</v>
      </c>
      <c r="HT164" s="22">
        <f>(((((HT148)+(HT153))+(HT156))+(HT159))+(HT162))+(HT163)</f>
        <v>0</v>
      </c>
      <c r="HU164" s="22">
        <f t="shared" si="381"/>
        <v>0</v>
      </c>
      <c r="HV164" s="22">
        <f>(((((HV148)+(HV153))+(HV156))+(HV159))+(HV162))+(HV163)</f>
        <v>0</v>
      </c>
      <c r="HW164" s="22">
        <f>(((((HW148)+(HW153))+(HW156))+(HW159))+(HW162))+(HW163)</f>
        <v>0</v>
      </c>
      <c r="HX164" s="22">
        <f t="shared" si="382"/>
        <v>0</v>
      </c>
      <c r="HY164" s="22">
        <f>(((((HY148)+(HY153))+(HY156))+(HY159))+(HY162))+(HY163)</f>
        <v>0</v>
      </c>
      <c r="HZ164" s="22">
        <f>(((((HZ148)+(HZ153))+(HZ156))+(HZ159))+(HZ162))+(HZ163)</f>
        <v>0</v>
      </c>
      <c r="IA164" s="22">
        <f t="shared" si="383"/>
        <v>0</v>
      </c>
      <c r="IB164" s="22">
        <f t="shared" si="438"/>
        <v>0</v>
      </c>
      <c r="IC164" s="22">
        <f t="shared" si="438"/>
        <v>0</v>
      </c>
      <c r="ID164" s="22">
        <f t="shared" si="385"/>
        <v>0</v>
      </c>
      <c r="IE164" s="22">
        <f t="shared" si="439"/>
        <v>0</v>
      </c>
      <c r="IF164" s="22">
        <f t="shared" si="439"/>
        <v>0</v>
      </c>
      <c r="IG164" s="22">
        <f t="shared" si="387"/>
        <v>0</v>
      </c>
      <c r="IH164" s="22">
        <f>(((((IH148)+(IH153))+(IH156))+(IH159))+(IH162))+(IH163)</f>
        <v>0</v>
      </c>
      <c r="II164" s="22">
        <f>(((((II148)+(II153))+(II156))+(II159))+(II162))+(II163)</f>
        <v>637.5</v>
      </c>
      <c r="IJ164" s="22">
        <f t="shared" si="388"/>
        <v>-637.5</v>
      </c>
      <c r="IK164" s="22">
        <f>(((((IK148)+(IK153))+(IK156))+(IK159))+(IK162))+(IK163)</f>
        <v>0</v>
      </c>
      <c r="IL164" s="22">
        <f>(((((IL148)+(IL153))+(IL156))+(IL159))+(IL162))+(IL163)</f>
        <v>0</v>
      </c>
      <c r="IM164" s="22">
        <f t="shared" si="389"/>
        <v>0</v>
      </c>
      <c r="IN164" s="22">
        <f>(((((IN148)+(IN153))+(IN156))+(IN159))+(IN162))+(IN163)</f>
        <v>0</v>
      </c>
      <c r="IO164" s="22">
        <f>(((((IO148)+(IO153))+(IO156))+(IO159))+(IO162))+(IO163)</f>
        <v>0</v>
      </c>
      <c r="IP164" s="22">
        <f t="shared" si="390"/>
        <v>0</v>
      </c>
      <c r="IQ164" s="22">
        <f t="shared" si="440"/>
        <v>0</v>
      </c>
      <c r="IR164" s="22">
        <f t="shared" si="440"/>
        <v>0</v>
      </c>
      <c r="IS164" s="22">
        <f t="shared" si="392"/>
        <v>0</v>
      </c>
      <c r="IT164" s="22">
        <f t="shared" si="441"/>
        <v>0</v>
      </c>
      <c r="IU164" s="22">
        <f t="shared" si="441"/>
        <v>637.5</v>
      </c>
      <c r="IV164" s="22">
        <f t="shared" si="394"/>
        <v>-637.5</v>
      </c>
      <c r="IW164" s="22">
        <f>(((((IW148)+(IW153))+(IW156))+(IW159))+(IW162))+(IW163)</f>
        <v>0</v>
      </c>
      <c r="IX164" s="22">
        <f>(((((IX148)+(IX153))+(IX156))+(IX159))+(IX162))+(IX163)</f>
        <v>0</v>
      </c>
      <c r="IY164" s="22">
        <f t="shared" si="395"/>
        <v>0</v>
      </c>
      <c r="IZ164" s="22">
        <f>(((((IZ148)+(IZ153))+(IZ156))+(IZ159))+(IZ162))+(IZ163)</f>
        <v>0</v>
      </c>
      <c r="JA164" s="22">
        <f>(((((JA148)+(JA153))+(JA156))+(JA159))+(JA162))+(JA163)</f>
        <v>0</v>
      </c>
      <c r="JB164" s="22">
        <f t="shared" si="396"/>
        <v>0</v>
      </c>
      <c r="JC164" s="22">
        <f>(((((JC148)+(JC153))+(JC156))+(JC159))+(JC162))+(JC163)</f>
        <v>0</v>
      </c>
      <c r="JD164" s="22">
        <f>(((((JD148)+(JD153))+(JD156))+(JD159))+(JD162))+(JD163)</f>
        <v>0</v>
      </c>
      <c r="JE164" s="22">
        <f t="shared" si="397"/>
        <v>0</v>
      </c>
      <c r="JF164" s="22">
        <f t="shared" si="442"/>
        <v>0</v>
      </c>
      <c r="JG164" s="22">
        <f t="shared" si="442"/>
        <v>0</v>
      </c>
      <c r="JH164" s="22">
        <f t="shared" si="399"/>
        <v>0</v>
      </c>
      <c r="JI164" s="22">
        <f>(((((JI148)+(JI153))+(JI156))+(JI159))+(JI162))+(JI163)</f>
        <v>0</v>
      </c>
      <c r="JJ164" s="22">
        <f>(((((JJ148)+(JJ153))+(JJ156))+(JJ159))+(JJ162))+(JJ163)</f>
        <v>0</v>
      </c>
      <c r="JK164" s="22">
        <f t="shared" si="400"/>
        <v>0</v>
      </c>
      <c r="JL164" s="22">
        <f>(((((JL148)+(JL153))+(JL156))+(JL159))+(JL162))+(JL163)</f>
        <v>0</v>
      </c>
      <c r="JM164" s="22">
        <f>(((((JM148)+(JM153))+(JM156))+(JM159))+(JM162))+(JM163)</f>
        <v>0</v>
      </c>
      <c r="JN164" s="22">
        <f t="shared" si="401"/>
        <v>0</v>
      </c>
      <c r="JO164" s="22">
        <f>(((((JO148)+(JO153))+(JO156))+(JO159))+(JO162))+(JO163)</f>
        <v>0</v>
      </c>
      <c r="JP164" s="22">
        <f>(((((JP148)+(JP153))+(JP156))+(JP159))+(JP162))+(JP163)</f>
        <v>0</v>
      </c>
      <c r="JQ164" s="22">
        <f t="shared" si="402"/>
        <v>0</v>
      </c>
      <c r="JR164" s="22">
        <f t="shared" si="443"/>
        <v>0</v>
      </c>
      <c r="JS164" s="22">
        <f t="shared" si="443"/>
        <v>0</v>
      </c>
      <c r="JT164" s="22">
        <f t="shared" si="404"/>
        <v>0</v>
      </c>
      <c r="JU164" s="22">
        <f>(((((JU148)+(JU153))+(JU156))+(JU159))+(JU162))+(JU163)</f>
        <v>0</v>
      </c>
      <c r="JV164" s="22">
        <f>(((((JV148)+(JV153))+(JV156))+(JV159))+(JV162))+(JV163)</f>
        <v>0</v>
      </c>
      <c r="JW164" s="22">
        <f t="shared" si="405"/>
        <v>0</v>
      </c>
      <c r="JX164" s="22">
        <f>(((((JX148)+(JX153))+(JX156))+(JX159))+(JX162))+(JX163)</f>
        <v>0</v>
      </c>
      <c r="JY164" s="22">
        <f>(((((JY148)+(JY153))+(JY156))+(JY159))+(JY162))+(JY163)</f>
        <v>0</v>
      </c>
      <c r="JZ164" s="22">
        <f t="shared" si="406"/>
        <v>0</v>
      </c>
      <c r="KA164" s="22">
        <f t="shared" si="444"/>
        <v>0</v>
      </c>
      <c r="KB164" s="22">
        <f t="shared" si="444"/>
        <v>0</v>
      </c>
      <c r="KC164" s="22">
        <f t="shared" si="408"/>
        <v>0</v>
      </c>
      <c r="KD164" s="22">
        <f>(((((KD148)+(KD153))+(KD156))+(KD159))+(KD162))+(KD163)</f>
        <v>12053</v>
      </c>
      <c r="KE164" s="22">
        <f>(((((KE148)+(KE153))+(KE156))+(KE159))+(KE162))+(KE163)</f>
        <v>8917</v>
      </c>
      <c r="KF164" s="22">
        <f t="shared" si="409"/>
        <v>3136</v>
      </c>
      <c r="KG164" s="22">
        <f>(((((KG148)+(KG153))+(KG156))+(KG159))+(KG162))+(KG163)</f>
        <v>1025</v>
      </c>
      <c r="KH164" s="22">
        <f>(((((KH148)+(KH153))+(KH156))+(KH159))+(KH162))+(KH163)</f>
        <v>5666.67</v>
      </c>
      <c r="KI164" s="22">
        <f t="shared" si="410"/>
        <v>-4641.67</v>
      </c>
      <c r="KJ164" s="22">
        <f>(((((KJ148)+(KJ153))+(KJ156))+(KJ159))+(KJ162))+(KJ163)</f>
        <v>0</v>
      </c>
      <c r="KK164" s="22">
        <f>(((((KK148)+(KK153))+(KK156))+(KK159))+(KK162))+(KK163)</f>
        <v>0</v>
      </c>
      <c r="KL164" s="22">
        <f t="shared" si="411"/>
        <v>0</v>
      </c>
      <c r="KM164" s="22">
        <f>(((((KM148)+(KM153))+(KM156))+(KM159))+(KM162))+(KM163)</f>
        <v>0</v>
      </c>
      <c r="KN164" s="22">
        <f>(((((KN148)+(KN153))+(KN156))+(KN159))+(KN162))+(KN163)</f>
        <v>0</v>
      </c>
      <c r="KO164" s="22">
        <f t="shared" si="412"/>
        <v>0</v>
      </c>
      <c r="KP164" s="22">
        <f>(((((KP148)+(KP153))+(KP156))+(KP159))+(KP162))+(KP163)</f>
        <v>0</v>
      </c>
      <c r="KQ164" s="22">
        <f>(((((KQ148)+(KQ153))+(KQ156))+(KQ159))+(KQ162))+(KQ163)</f>
        <v>0</v>
      </c>
      <c r="KR164" s="22">
        <f t="shared" si="413"/>
        <v>0</v>
      </c>
      <c r="KS164" s="22">
        <f t="shared" si="445"/>
        <v>0</v>
      </c>
      <c r="KT164" s="22">
        <f t="shared" si="445"/>
        <v>0</v>
      </c>
      <c r="KU164" s="22">
        <f t="shared" si="415"/>
        <v>0</v>
      </c>
      <c r="KV164" s="22">
        <f t="shared" si="446"/>
        <v>13078</v>
      </c>
      <c r="KW164" s="22">
        <f t="shared" si="446"/>
        <v>14583.67</v>
      </c>
      <c r="KX164" s="22">
        <f t="shared" si="417"/>
        <v>-1505.67</v>
      </c>
      <c r="KY164" s="22">
        <f>(((((KY148)+(KY153))+(KY156))+(KY159))+(KY162))+(KY163)</f>
        <v>0</v>
      </c>
      <c r="KZ164" s="22">
        <f>(((((KZ148)+(KZ153))+(KZ156))+(KZ159))+(KZ162))+(KZ163)</f>
        <v>0</v>
      </c>
      <c r="LA164" s="22">
        <f t="shared" si="418"/>
        <v>0</v>
      </c>
      <c r="LB164" s="22">
        <f>(((((LB148)+(LB153))+(LB156))+(LB159))+(LB162))+(LB163)</f>
        <v>0</v>
      </c>
      <c r="LC164" s="22">
        <f>(((((LC148)+(LC153))+(LC156))+(LC159))+(LC162))+(LC163)</f>
        <v>0</v>
      </c>
      <c r="LD164" s="22">
        <f t="shared" si="419"/>
        <v>0</v>
      </c>
      <c r="LE164" s="22">
        <f t="shared" si="447"/>
        <v>13321</v>
      </c>
      <c r="LF164" s="22">
        <f t="shared" si="447"/>
        <v>15221.17</v>
      </c>
      <c r="LG164" s="22">
        <f t="shared" si="421"/>
        <v>-1900.17</v>
      </c>
    </row>
    <row r="165" spans="1:319" x14ac:dyDescent="0.3">
      <c r="A165" s="27" t="s">
        <v>273</v>
      </c>
      <c r="B165" s="19"/>
      <c r="C165" s="19"/>
      <c r="D165" s="20">
        <f t="shared" ref="D165:D228" si="448">(B165)-(C165)</f>
        <v>0</v>
      </c>
      <c r="E165" s="19"/>
      <c r="F165" s="19"/>
      <c r="G165" s="20">
        <f t="shared" ref="G165:G228" si="449">(E165)-(F165)</f>
        <v>0</v>
      </c>
      <c r="H165" s="19"/>
      <c r="I165" s="19"/>
      <c r="J165" s="20">
        <f t="shared" ref="J165:J228" si="450">(H165)-(I165)</f>
        <v>0</v>
      </c>
      <c r="K165" s="19"/>
      <c r="L165" s="19"/>
      <c r="M165" s="20">
        <f t="shared" ref="M165:M228" si="451">(K165)-(L165)</f>
        <v>0</v>
      </c>
      <c r="N165" s="19"/>
      <c r="O165" s="19"/>
      <c r="P165" s="20">
        <f t="shared" ref="P165:P228" si="452">(N165)-(O165)</f>
        <v>0</v>
      </c>
      <c r="Q165" s="19"/>
      <c r="R165" s="19"/>
      <c r="S165" s="20">
        <f t="shared" ref="S165:S228" si="453">(Q165)-(R165)</f>
        <v>0</v>
      </c>
      <c r="T165" s="19"/>
      <c r="U165" s="19"/>
      <c r="V165" s="20">
        <f t="shared" ref="V165:V228" si="454">(T165)-(U165)</f>
        <v>0</v>
      </c>
      <c r="W165" s="19"/>
      <c r="X165" s="19"/>
      <c r="Y165" s="20">
        <f t="shared" ref="Y165:Y228" si="455">(W165)-(X165)</f>
        <v>0</v>
      </c>
      <c r="Z165" s="19"/>
      <c r="AA165" s="19"/>
      <c r="AB165" s="20">
        <f t="shared" ref="AB165:AB228" si="456">(Z165)-(AA165)</f>
        <v>0</v>
      </c>
      <c r="AC165" s="19"/>
      <c r="AD165" s="19"/>
      <c r="AE165" s="20">
        <f t="shared" ref="AE165:AE228" si="457">(AC165)-(AD165)</f>
        <v>0</v>
      </c>
      <c r="AF165" s="19"/>
      <c r="AG165" s="19"/>
      <c r="AH165" s="20">
        <f t="shared" ref="AH165:AH228" si="458">(AF165)-(AG165)</f>
        <v>0</v>
      </c>
      <c r="AI165" s="19"/>
      <c r="AJ165" s="19"/>
      <c r="AK165" s="20">
        <f t="shared" ref="AK165:AK228" si="459">(AI165)-(AJ165)</f>
        <v>0</v>
      </c>
      <c r="AL165" s="20">
        <f t="shared" ref="AL165:AM196" si="460">(((((((((H165)+(K165))+(N165))+(Q165))+(T165))+(W165))+(Z165))+(AC165))+(AF165))+(AI165)</f>
        <v>0</v>
      </c>
      <c r="AM165" s="20">
        <f t="shared" si="460"/>
        <v>0</v>
      </c>
      <c r="AN165" s="20">
        <f t="shared" ref="AN165:AN228" si="461">(AL165)-(AM165)</f>
        <v>0</v>
      </c>
      <c r="AO165" s="19"/>
      <c r="AP165" s="19"/>
      <c r="AQ165" s="20">
        <f t="shared" ref="AQ165:AQ228" si="462">(AO165)-(AP165)</f>
        <v>0</v>
      </c>
      <c r="AR165" s="19"/>
      <c r="AS165" s="19"/>
      <c r="AT165" s="20">
        <f t="shared" ref="AT165:AT228" si="463">(AR165)-(AS165)</f>
        <v>0</v>
      </c>
      <c r="AU165" s="19"/>
      <c r="AV165" s="19"/>
      <c r="AW165" s="20">
        <f t="shared" ref="AW165:AW228" si="464">(AU165)-(AV165)</f>
        <v>0</v>
      </c>
      <c r="AX165" s="19"/>
      <c r="AY165" s="19"/>
      <c r="AZ165" s="20">
        <f t="shared" ref="AZ165:AZ228" si="465">(AX165)-(AY165)</f>
        <v>0</v>
      </c>
      <c r="BA165" s="19"/>
      <c r="BB165" s="19"/>
      <c r="BC165" s="20">
        <f t="shared" ref="BC165:BC228" si="466">(BA165)-(BB165)</f>
        <v>0</v>
      </c>
      <c r="BD165" s="19"/>
      <c r="BE165" s="19"/>
      <c r="BF165" s="20">
        <f t="shared" ref="BF165:BF228" si="467">(BD165)-(BE165)</f>
        <v>0</v>
      </c>
      <c r="BG165" s="20">
        <f t="shared" ref="BG165:BH196" si="468">(BA165)+(BD165)</f>
        <v>0</v>
      </c>
      <c r="BH165" s="20">
        <f t="shared" si="468"/>
        <v>0</v>
      </c>
      <c r="BI165" s="20">
        <f t="shared" ref="BI165:BI228" si="469">(BG165)-(BH165)</f>
        <v>0</v>
      </c>
      <c r="BJ165" s="19"/>
      <c r="BK165" s="19"/>
      <c r="BL165" s="20">
        <f t="shared" ref="BL165:BL228" si="470">(BJ165)-(BK165)</f>
        <v>0</v>
      </c>
      <c r="BM165" s="19"/>
      <c r="BN165" s="19"/>
      <c r="BO165" s="20">
        <f t="shared" ref="BO165:BO228" si="471">(BM165)-(BN165)</f>
        <v>0</v>
      </c>
      <c r="BP165" s="19"/>
      <c r="BQ165" s="19"/>
      <c r="BR165" s="20">
        <f t="shared" ref="BR165:BR228" si="472">(BP165)-(BQ165)</f>
        <v>0</v>
      </c>
      <c r="BS165" s="19"/>
      <c r="BT165" s="19"/>
      <c r="BU165" s="20">
        <f t="shared" ref="BU165:BU228" si="473">(BS165)-(BT165)</f>
        <v>0</v>
      </c>
      <c r="BV165" s="19"/>
      <c r="BW165" s="19"/>
      <c r="BX165" s="20">
        <f t="shared" ref="BX165:BX228" si="474">(BV165)-(BW165)</f>
        <v>0</v>
      </c>
      <c r="BY165" s="19"/>
      <c r="BZ165" s="19"/>
      <c r="CA165" s="20">
        <f t="shared" ref="CA165:CA228" si="475">(BY165)-(BZ165)</f>
        <v>0</v>
      </c>
      <c r="CB165" s="20">
        <f t="shared" ref="CB165:CC196" si="476">(((BP165)+(BS165))+(BV165))+(BY165)</f>
        <v>0</v>
      </c>
      <c r="CC165" s="20">
        <f t="shared" si="476"/>
        <v>0</v>
      </c>
      <c r="CD165" s="20">
        <f t="shared" ref="CD165:CD228" si="477">(CB165)-(CC165)</f>
        <v>0</v>
      </c>
      <c r="CE165" s="19"/>
      <c r="CF165" s="19"/>
      <c r="CG165" s="20">
        <f t="shared" ref="CG165:CG228" si="478">(CE165)-(CF165)</f>
        <v>0</v>
      </c>
      <c r="CH165" s="19"/>
      <c r="CI165" s="19"/>
      <c r="CJ165" s="20">
        <f t="shared" ref="CJ165:CJ228" si="479">(CH165)-(CI165)</f>
        <v>0</v>
      </c>
      <c r="CK165" s="19"/>
      <c r="CL165" s="19"/>
      <c r="CM165" s="20">
        <f t="shared" ref="CM165:CM228" si="480">(CK165)-(CL165)</f>
        <v>0</v>
      </c>
      <c r="CN165" s="20">
        <f t="shared" ref="CN165:CO196" si="481">(CH165)+(CK165)</f>
        <v>0</v>
      </c>
      <c r="CO165" s="20">
        <f t="shared" si="481"/>
        <v>0</v>
      </c>
      <c r="CP165" s="20">
        <f t="shared" ref="CP165:CP228" si="482">(CN165)-(CO165)</f>
        <v>0</v>
      </c>
      <c r="CQ165" s="19"/>
      <c r="CR165" s="19"/>
      <c r="CS165" s="20">
        <f t="shared" ref="CS165:CS228" si="483">(CQ165)-(CR165)</f>
        <v>0</v>
      </c>
      <c r="CT165" s="19"/>
      <c r="CU165" s="19"/>
      <c r="CV165" s="20">
        <f t="shared" ref="CV165:CV228" si="484">(CT165)-(CU165)</f>
        <v>0</v>
      </c>
      <c r="CW165" s="19"/>
      <c r="CX165" s="19"/>
      <c r="CY165" s="20">
        <f t="shared" ref="CY165:CY228" si="485">(CW165)-(CX165)</f>
        <v>0</v>
      </c>
      <c r="CZ165" s="20">
        <f t="shared" ref="CZ165:DA196" si="486">((CQ165)+(CT165))+(CW165)</f>
        <v>0</v>
      </c>
      <c r="DA165" s="20">
        <f t="shared" si="486"/>
        <v>0</v>
      </c>
      <c r="DB165" s="20">
        <f t="shared" ref="DB165:DB228" si="487">(CZ165)-(DA165)</f>
        <v>0</v>
      </c>
      <c r="DC165" s="20">
        <f t="shared" ref="DC165:DD196" si="488">((((((((((AO165)+(AR165))+(AU165))+(AX165))+(BG165))+(BJ165))+(BM165))+(CB165))+(CE165))+(CN165))+(CZ165)</f>
        <v>0</v>
      </c>
      <c r="DD165" s="20">
        <f t="shared" si="488"/>
        <v>0</v>
      </c>
      <c r="DE165" s="20">
        <f t="shared" ref="DE165:DE228" si="489">(DC165)-(DD165)</f>
        <v>0</v>
      </c>
      <c r="DF165" s="19"/>
      <c r="DG165" s="19"/>
      <c r="DH165" s="20">
        <f t="shared" ref="DH165:DH228" si="490">(DF165)-(DG165)</f>
        <v>0</v>
      </c>
      <c r="DI165" s="19"/>
      <c r="DJ165" s="19"/>
      <c r="DK165" s="20">
        <f t="shared" ref="DK165:DK228" si="491">(DI165)-(DJ165)</f>
        <v>0</v>
      </c>
      <c r="DL165" s="20">
        <f t="shared" ref="DL165:DM196" si="492">(DF165)+(DI165)</f>
        <v>0</v>
      </c>
      <c r="DM165" s="20">
        <f t="shared" si="492"/>
        <v>0</v>
      </c>
      <c r="DN165" s="20">
        <f t="shared" ref="DN165:DN228" si="493">(DL165)-(DM165)</f>
        <v>0</v>
      </c>
      <c r="DO165" s="19"/>
      <c r="DP165" s="19"/>
      <c r="DQ165" s="20">
        <f t="shared" ref="DQ165:DQ228" si="494">(DO165)-(DP165)</f>
        <v>0</v>
      </c>
      <c r="DR165" s="19"/>
      <c r="DS165" s="19"/>
      <c r="DT165" s="20">
        <f t="shared" ref="DT165:DT228" si="495">(DR165)-(DS165)</f>
        <v>0</v>
      </c>
      <c r="DU165" s="20">
        <f t="shared" ref="DU165:DV196" si="496">(DO165)+(DR165)</f>
        <v>0</v>
      </c>
      <c r="DV165" s="20">
        <f t="shared" si="496"/>
        <v>0</v>
      </c>
      <c r="DW165" s="20">
        <f t="shared" ref="DW165:DW228" si="497">(DU165)-(DV165)</f>
        <v>0</v>
      </c>
      <c r="DX165" s="20">
        <f t="shared" ref="DX165:DY196" si="498">(((((B165)+(E165))+(AL165))+(DC165))+(DL165))+(DU165)</f>
        <v>0</v>
      </c>
      <c r="DY165" s="20">
        <f t="shared" si="498"/>
        <v>0</v>
      </c>
      <c r="DZ165" s="20">
        <f t="shared" ref="DZ165:DZ228" si="499">(DX165)-(DY165)</f>
        <v>0</v>
      </c>
      <c r="EA165" s="19"/>
      <c r="EB165" s="19"/>
      <c r="EC165" s="20">
        <f t="shared" ref="EC165:EC228" si="500">(EA165)-(EB165)</f>
        <v>0</v>
      </c>
      <c r="ED165" s="19"/>
      <c r="EE165" s="19"/>
      <c r="EF165" s="20">
        <f t="shared" ref="EF165:EF228" si="501">(ED165)-(EE165)</f>
        <v>0</v>
      </c>
      <c r="EG165" s="19"/>
      <c r="EH165" s="19"/>
      <c r="EI165" s="20">
        <f t="shared" ref="EI165:EI228" si="502">(EG165)-(EH165)</f>
        <v>0</v>
      </c>
      <c r="EJ165" s="19"/>
      <c r="EK165" s="19"/>
      <c r="EL165" s="20">
        <f t="shared" ref="EL165:EL228" si="503">(EJ165)-(EK165)</f>
        <v>0</v>
      </c>
      <c r="EM165" s="20">
        <f t="shared" ref="EM165:EN196" si="504">((ED165)+(EG165))+(EJ165)</f>
        <v>0</v>
      </c>
      <c r="EN165" s="20">
        <f t="shared" si="504"/>
        <v>0</v>
      </c>
      <c r="EO165" s="20">
        <f t="shared" ref="EO165:EO228" si="505">(EM165)-(EN165)</f>
        <v>0</v>
      </c>
      <c r="EP165" s="19"/>
      <c r="EQ165" s="19"/>
      <c r="ER165" s="20">
        <f t="shared" ref="ER165:ER228" si="506">(EP165)-(EQ165)</f>
        <v>0</v>
      </c>
      <c r="ES165" s="19"/>
      <c r="ET165" s="19"/>
      <c r="EU165" s="20">
        <f t="shared" ref="EU165:EU228" si="507">(ES165)-(ET165)</f>
        <v>0</v>
      </c>
      <c r="EV165" s="19"/>
      <c r="EW165" s="19"/>
      <c r="EX165" s="20">
        <f t="shared" ref="EX165:EX228" si="508">(EV165)-(EW165)</f>
        <v>0</v>
      </c>
      <c r="EY165" s="19"/>
      <c r="EZ165" s="19"/>
      <c r="FA165" s="20">
        <f t="shared" ref="FA165:FA228" si="509">(EY165)-(EZ165)</f>
        <v>0</v>
      </c>
      <c r="FB165" s="20">
        <f t="shared" ref="FB165:FC196" si="510">((ES165)+(EV165))+(EY165)</f>
        <v>0</v>
      </c>
      <c r="FC165" s="20">
        <f t="shared" si="510"/>
        <v>0</v>
      </c>
      <c r="FD165" s="20">
        <f t="shared" ref="FD165:FD228" si="511">(FB165)-(FC165)</f>
        <v>0</v>
      </c>
      <c r="FE165" s="19"/>
      <c r="FF165" s="19"/>
      <c r="FG165" s="20">
        <f t="shared" ref="FG165:FG228" si="512">(FE165)-(FF165)</f>
        <v>0</v>
      </c>
      <c r="FH165" s="19"/>
      <c r="FI165" s="19"/>
      <c r="FJ165" s="20">
        <f t="shared" ref="FJ165:FJ228" si="513">(FH165)-(FI165)</f>
        <v>0</v>
      </c>
      <c r="FK165" s="19"/>
      <c r="FL165" s="19"/>
      <c r="FM165" s="20">
        <f t="shared" ref="FM165:FM228" si="514">(FK165)-(FL165)</f>
        <v>0</v>
      </c>
      <c r="FN165" s="20">
        <f t="shared" ref="FN165:FO196" si="515">((FE165)+(FH165))+(FK165)</f>
        <v>0</v>
      </c>
      <c r="FO165" s="20">
        <f t="shared" si="515"/>
        <v>0</v>
      </c>
      <c r="FP165" s="20">
        <f t="shared" ref="FP165:FP228" si="516">(FN165)-(FO165)</f>
        <v>0</v>
      </c>
      <c r="FQ165" s="19"/>
      <c r="FR165" s="19"/>
      <c r="FS165" s="20">
        <f t="shared" ref="FS165:FS228" si="517">(FQ165)-(FR165)</f>
        <v>0</v>
      </c>
      <c r="FT165" s="19"/>
      <c r="FU165" s="19"/>
      <c r="FV165" s="20">
        <f t="shared" ref="FV165:FV228" si="518">(FT165)-(FU165)</f>
        <v>0</v>
      </c>
      <c r="FW165" s="19"/>
      <c r="FX165" s="19"/>
      <c r="FY165" s="20">
        <f t="shared" ref="FY165:FY228" si="519">(FW165)-(FX165)</f>
        <v>0</v>
      </c>
      <c r="FZ165" s="20">
        <f t="shared" ref="FZ165:GA196" si="520">((FQ165)+(FT165))+(FW165)</f>
        <v>0</v>
      </c>
      <c r="GA165" s="20">
        <f t="shared" si="520"/>
        <v>0</v>
      </c>
      <c r="GB165" s="20">
        <f t="shared" ref="GB165:GB228" si="521">(FZ165)-(GA165)</f>
        <v>0</v>
      </c>
      <c r="GC165" s="19"/>
      <c r="GD165" s="19"/>
      <c r="GE165" s="20">
        <f t="shared" ref="GE165:GE228" si="522">(GC165)-(GD165)</f>
        <v>0</v>
      </c>
      <c r="GF165" s="19"/>
      <c r="GG165" s="19"/>
      <c r="GH165" s="20">
        <f t="shared" ref="GH165:GH228" si="523">(GF165)-(GG165)</f>
        <v>0</v>
      </c>
      <c r="GI165" s="19"/>
      <c r="GJ165" s="19"/>
      <c r="GK165" s="20">
        <f t="shared" ref="GK165:GK228" si="524">(GI165)-(GJ165)</f>
        <v>0</v>
      </c>
      <c r="GL165" s="19"/>
      <c r="GM165" s="19"/>
      <c r="GN165" s="20">
        <f t="shared" ref="GN165:GN228" si="525">(GL165)-(GM165)</f>
        <v>0</v>
      </c>
      <c r="GO165" s="20">
        <f t="shared" ref="GO165:GP196" si="526">((GF165)+(GI165))+(GL165)</f>
        <v>0</v>
      </c>
      <c r="GP165" s="20">
        <f t="shared" si="526"/>
        <v>0</v>
      </c>
      <c r="GQ165" s="20">
        <f t="shared" ref="GQ165:GQ228" si="527">(GO165)-(GP165)</f>
        <v>0</v>
      </c>
      <c r="GR165" s="19"/>
      <c r="GS165" s="19"/>
      <c r="GT165" s="20">
        <f t="shared" ref="GT165:GT228" si="528">(GR165)-(GS165)</f>
        <v>0</v>
      </c>
      <c r="GU165" s="19"/>
      <c r="GV165" s="19"/>
      <c r="GW165" s="20">
        <f t="shared" ref="GW165:GW228" si="529">(GU165)-(GV165)</f>
        <v>0</v>
      </c>
      <c r="GX165" s="20">
        <f t="shared" ref="GX165:GY196" si="530">(((((((((EA165)+(EM165))+(EP165))+(FB165))+(FN165))+(FZ165))+(GC165))+(GO165))+(GR165))+(GU165)</f>
        <v>0</v>
      </c>
      <c r="GY165" s="20">
        <f t="shared" si="530"/>
        <v>0</v>
      </c>
      <c r="GZ165" s="20">
        <f t="shared" ref="GZ165:GZ228" si="531">(GX165)-(GY165)</f>
        <v>0</v>
      </c>
      <c r="HA165" s="19"/>
      <c r="HB165" s="19"/>
      <c r="HC165" s="20">
        <f t="shared" ref="HC165:HC228" si="532">(HA165)-(HB165)</f>
        <v>0</v>
      </c>
      <c r="HD165" s="19"/>
      <c r="HE165" s="19"/>
      <c r="HF165" s="20">
        <f t="shared" ref="HF165:HF228" si="533">(HD165)-(HE165)</f>
        <v>0</v>
      </c>
      <c r="HG165" s="19"/>
      <c r="HH165" s="19"/>
      <c r="HI165" s="20">
        <f t="shared" ref="HI165:HI228" si="534">(HG165)-(HH165)</f>
        <v>0</v>
      </c>
      <c r="HJ165" s="19"/>
      <c r="HK165" s="19"/>
      <c r="HL165" s="20">
        <f t="shared" ref="HL165:HL228" si="535">(HJ165)-(HK165)</f>
        <v>0</v>
      </c>
      <c r="HM165" s="20">
        <f t="shared" ref="HM165:HN196" si="536">(HG165)+(HJ165)</f>
        <v>0</v>
      </c>
      <c r="HN165" s="20">
        <f t="shared" si="536"/>
        <v>0</v>
      </c>
      <c r="HO165" s="20">
        <f t="shared" ref="HO165:HO228" si="537">(HM165)-(HN165)</f>
        <v>0</v>
      </c>
      <c r="HP165" s="19"/>
      <c r="HQ165" s="19"/>
      <c r="HR165" s="20">
        <f t="shared" ref="HR165:HR228" si="538">(HP165)-(HQ165)</f>
        <v>0</v>
      </c>
      <c r="HS165" s="19"/>
      <c r="HT165" s="19"/>
      <c r="HU165" s="20">
        <f t="shared" ref="HU165:HU228" si="539">(HS165)-(HT165)</f>
        <v>0</v>
      </c>
      <c r="HV165" s="19"/>
      <c r="HW165" s="19"/>
      <c r="HX165" s="20">
        <f t="shared" ref="HX165:HX228" si="540">(HV165)-(HW165)</f>
        <v>0</v>
      </c>
      <c r="HY165" s="19"/>
      <c r="HZ165" s="19"/>
      <c r="IA165" s="20">
        <f t="shared" ref="IA165:IA228" si="541">(HY165)-(HZ165)</f>
        <v>0</v>
      </c>
      <c r="IB165" s="20">
        <f t="shared" ref="IB165:IC196" si="542">((HS165)+(HV165))+(HY165)</f>
        <v>0</v>
      </c>
      <c r="IC165" s="20">
        <f t="shared" si="542"/>
        <v>0</v>
      </c>
      <c r="ID165" s="20">
        <f t="shared" ref="ID165:ID228" si="543">(IB165)-(IC165)</f>
        <v>0</v>
      </c>
      <c r="IE165" s="20">
        <f t="shared" ref="IE165:IF196" si="544">(((HD165)+(HM165))+(HP165))+(IB165)</f>
        <v>0</v>
      </c>
      <c r="IF165" s="20">
        <f t="shared" si="544"/>
        <v>0</v>
      </c>
      <c r="IG165" s="20">
        <f t="shared" ref="IG165:IG228" si="545">(IE165)-(IF165)</f>
        <v>0</v>
      </c>
      <c r="IH165" s="19"/>
      <c r="II165" s="19"/>
      <c r="IJ165" s="20">
        <f t="shared" ref="IJ165:IJ228" si="546">(IH165)-(II165)</f>
        <v>0</v>
      </c>
      <c r="IK165" s="19"/>
      <c r="IL165" s="19"/>
      <c r="IM165" s="20">
        <f t="shared" ref="IM165:IM228" si="547">(IK165)-(IL165)</f>
        <v>0</v>
      </c>
      <c r="IN165" s="19"/>
      <c r="IO165" s="19"/>
      <c r="IP165" s="20">
        <f t="shared" ref="IP165:IP228" si="548">(IN165)-(IO165)</f>
        <v>0</v>
      </c>
      <c r="IQ165" s="20">
        <f t="shared" ref="IQ165:IR196" si="549">(IK165)+(IN165)</f>
        <v>0</v>
      </c>
      <c r="IR165" s="20">
        <f t="shared" si="549"/>
        <v>0</v>
      </c>
      <c r="IS165" s="20">
        <f t="shared" ref="IS165:IS228" si="550">(IQ165)-(IR165)</f>
        <v>0</v>
      </c>
      <c r="IT165" s="20">
        <f t="shared" ref="IT165:IU196" si="551">(((HA165)+(IE165))+(IH165))+(IQ165)</f>
        <v>0</v>
      </c>
      <c r="IU165" s="20">
        <f t="shared" si="551"/>
        <v>0</v>
      </c>
      <c r="IV165" s="20">
        <f t="shared" ref="IV165:IV228" si="552">(IT165)-(IU165)</f>
        <v>0</v>
      </c>
      <c r="IW165" s="19"/>
      <c r="IX165" s="19"/>
      <c r="IY165" s="20">
        <f t="shared" ref="IY165:IY228" si="553">(IW165)-(IX165)</f>
        <v>0</v>
      </c>
      <c r="IZ165" s="19"/>
      <c r="JA165" s="19"/>
      <c r="JB165" s="20">
        <f t="shared" ref="JB165:JB228" si="554">(IZ165)-(JA165)</f>
        <v>0</v>
      </c>
      <c r="JC165" s="19"/>
      <c r="JD165" s="19"/>
      <c r="JE165" s="20">
        <f t="shared" ref="JE165:JE228" si="555">(JC165)-(JD165)</f>
        <v>0</v>
      </c>
      <c r="JF165" s="20">
        <f t="shared" ref="JF165:JG196" si="556">((IW165)+(IZ165))+(JC165)</f>
        <v>0</v>
      </c>
      <c r="JG165" s="20">
        <f t="shared" si="556"/>
        <v>0</v>
      </c>
      <c r="JH165" s="20">
        <f t="shared" ref="JH165:JH228" si="557">(JF165)-(JG165)</f>
        <v>0</v>
      </c>
      <c r="JI165" s="19"/>
      <c r="JJ165" s="19"/>
      <c r="JK165" s="20">
        <f t="shared" ref="JK165:JK228" si="558">(JI165)-(JJ165)</f>
        <v>0</v>
      </c>
      <c r="JL165" s="19"/>
      <c r="JM165" s="19"/>
      <c r="JN165" s="20">
        <f t="shared" ref="JN165:JN228" si="559">(JL165)-(JM165)</f>
        <v>0</v>
      </c>
      <c r="JO165" s="19"/>
      <c r="JP165" s="19"/>
      <c r="JQ165" s="20">
        <f t="shared" ref="JQ165:JQ228" si="560">(JO165)-(JP165)</f>
        <v>0</v>
      </c>
      <c r="JR165" s="20">
        <f t="shared" ref="JR165:JS196" si="561">((JI165)+(JL165))+(JO165)</f>
        <v>0</v>
      </c>
      <c r="JS165" s="20">
        <f t="shared" si="561"/>
        <v>0</v>
      </c>
      <c r="JT165" s="20">
        <f t="shared" ref="JT165:JT228" si="562">(JR165)-(JS165)</f>
        <v>0</v>
      </c>
      <c r="JU165" s="19"/>
      <c r="JV165" s="19"/>
      <c r="JW165" s="20">
        <f t="shared" ref="JW165:JW228" si="563">(JU165)-(JV165)</f>
        <v>0</v>
      </c>
      <c r="JX165" s="19"/>
      <c r="JY165" s="19"/>
      <c r="JZ165" s="20">
        <f t="shared" ref="JZ165:JZ228" si="564">(JX165)-(JY165)</f>
        <v>0</v>
      </c>
      <c r="KA165" s="20">
        <f t="shared" ref="KA165:KB196" si="565">(JU165)+(JX165)</f>
        <v>0</v>
      </c>
      <c r="KB165" s="20">
        <f t="shared" si="565"/>
        <v>0</v>
      </c>
      <c r="KC165" s="20">
        <f t="shared" ref="KC165:KC228" si="566">(KA165)-(KB165)</f>
        <v>0</v>
      </c>
      <c r="KD165" s="19"/>
      <c r="KE165" s="19"/>
      <c r="KF165" s="20">
        <f t="shared" ref="KF165:KF228" si="567">(KD165)-(KE165)</f>
        <v>0</v>
      </c>
      <c r="KG165" s="19"/>
      <c r="KH165" s="19"/>
      <c r="KI165" s="20">
        <f t="shared" ref="KI165:KI228" si="568">(KG165)-(KH165)</f>
        <v>0</v>
      </c>
      <c r="KJ165" s="19"/>
      <c r="KK165" s="19"/>
      <c r="KL165" s="20">
        <f t="shared" ref="KL165:KL228" si="569">(KJ165)-(KK165)</f>
        <v>0</v>
      </c>
      <c r="KM165" s="19"/>
      <c r="KN165" s="19"/>
      <c r="KO165" s="20">
        <f t="shared" ref="KO165:KO228" si="570">(KM165)-(KN165)</f>
        <v>0</v>
      </c>
      <c r="KP165" s="19"/>
      <c r="KQ165" s="19"/>
      <c r="KR165" s="20">
        <f t="shared" ref="KR165:KR228" si="571">(KP165)-(KQ165)</f>
        <v>0</v>
      </c>
      <c r="KS165" s="20">
        <f t="shared" ref="KS165:KT196" si="572">(KM165)+(KP165)</f>
        <v>0</v>
      </c>
      <c r="KT165" s="20">
        <f t="shared" si="572"/>
        <v>0</v>
      </c>
      <c r="KU165" s="20">
        <f t="shared" ref="KU165:KU228" si="573">(KS165)-(KT165)</f>
        <v>0</v>
      </c>
      <c r="KV165" s="20">
        <f t="shared" ref="KV165:KW196" si="574">(((KD165)+(KG165))+(KJ165))+(KS165)</f>
        <v>0</v>
      </c>
      <c r="KW165" s="20">
        <f t="shared" si="574"/>
        <v>0</v>
      </c>
      <c r="KX165" s="20">
        <f t="shared" ref="KX165:KX228" si="575">(KV165)-(KW165)</f>
        <v>0</v>
      </c>
      <c r="KY165" s="19"/>
      <c r="KZ165" s="19"/>
      <c r="LA165" s="20">
        <f t="shared" ref="LA165:LA228" si="576">(KY165)-(KZ165)</f>
        <v>0</v>
      </c>
      <c r="LB165" s="19"/>
      <c r="LC165" s="19"/>
      <c r="LD165" s="20">
        <f t="shared" ref="LD165:LD228" si="577">(LB165)-(LC165)</f>
        <v>0</v>
      </c>
      <c r="LE165" s="20">
        <f t="shared" ref="LE165:LF196" si="578">((((((((DX165)+(GX165))+(IT165))+(JF165))+(JR165))+(KA165))+(KV165))+(KY165))+(LB165)</f>
        <v>0</v>
      </c>
      <c r="LF165" s="20">
        <f t="shared" si="578"/>
        <v>0</v>
      </c>
      <c r="LG165" s="20">
        <f t="shared" ref="LG165:LG228" si="579">(LE165)-(LF165)</f>
        <v>0</v>
      </c>
    </row>
    <row r="166" spans="1:319" x14ac:dyDescent="0.3">
      <c r="A166" s="27" t="s">
        <v>274</v>
      </c>
      <c r="B166" s="19"/>
      <c r="C166" s="19"/>
      <c r="D166" s="20">
        <f t="shared" si="448"/>
        <v>0</v>
      </c>
      <c r="E166" s="19"/>
      <c r="F166" s="19"/>
      <c r="G166" s="20">
        <f t="shared" si="449"/>
        <v>0</v>
      </c>
      <c r="H166" s="19"/>
      <c r="I166" s="19"/>
      <c r="J166" s="20">
        <f t="shared" si="450"/>
        <v>0</v>
      </c>
      <c r="K166" s="19"/>
      <c r="L166" s="19"/>
      <c r="M166" s="20">
        <f t="shared" si="451"/>
        <v>0</v>
      </c>
      <c r="N166" s="19"/>
      <c r="O166" s="19"/>
      <c r="P166" s="20">
        <f t="shared" si="452"/>
        <v>0</v>
      </c>
      <c r="Q166" s="19"/>
      <c r="R166" s="19"/>
      <c r="S166" s="20">
        <f t="shared" si="453"/>
        <v>0</v>
      </c>
      <c r="T166" s="19"/>
      <c r="U166" s="19"/>
      <c r="V166" s="20">
        <f t="shared" si="454"/>
        <v>0</v>
      </c>
      <c r="W166" s="19"/>
      <c r="X166" s="19"/>
      <c r="Y166" s="20">
        <f t="shared" si="455"/>
        <v>0</v>
      </c>
      <c r="Z166" s="19"/>
      <c r="AA166" s="19"/>
      <c r="AB166" s="20">
        <f t="shared" si="456"/>
        <v>0</v>
      </c>
      <c r="AC166" s="19"/>
      <c r="AD166" s="19"/>
      <c r="AE166" s="20">
        <f t="shared" si="457"/>
        <v>0</v>
      </c>
      <c r="AF166" s="19"/>
      <c r="AG166" s="19"/>
      <c r="AH166" s="20">
        <f t="shared" si="458"/>
        <v>0</v>
      </c>
      <c r="AI166" s="19"/>
      <c r="AJ166" s="19"/>
      <c r="AK166" s="20">
        <f t="shared" si="459"/>
        <v>0</v>
      </c>
      <c r="AL166" s="20">
        <f t="shared" si="460"/>
        <v>0</v>
      </c>
      <c r="AM166" s="20">
        <f t="shared" si="460"/>
        <v>0</v>
      </c>
      <c r="AN166" s="20">
        <f t="shared" si="461"/>
        <v>0</v>
      </c>
      <c r="AO166" s="19"/>
      <c r="AP166" s="19"/>
      <c r="AQ166" s="20">
        <f t="shared" si="462"/>
        <v>0</v>
      </c>
      <c r="AR166" s="19"/>
      <c r="AS166" s="19"/>
      <c r="AT166" s="20">
        <f t="shared" si="463"/>
        <v>0</v>
      </c>
      <c r="AU166" s="19"/>
      <c r="AV166" s="19"/>
      <c r="AW166" s="20">
        <f t="shared" si="464"/>
        <v>0</v>
      </c>
      <c r="AX166" s="19"/>
      <c r="AY166" s="19"/>
      <c r="AZ166" s="20">
        <f t="shared" si="465"/>
        <v>0</v>
      </c>
      <c r="BA166" s="19"/>
      <c r="BB166" s="19"/>
      <c r="BC166" s="20">
        <f t="shared" si="466"/>
        <v>0</v>
      </c>
      <c r="BD166" s="19"/>
      <c r="BE166" s="19"/>
      <c r="BF166" s="20">
        <f t="shared" si="467"/>
        <v>0</v>
      </c>
      <c r="BG166" s="20">
        <f t="shared" si="468"/>
        <v>0</v>
      </c>
      <c r="BH166" s="20">
        <f t="shared" si="468"/>
        <v>0</v>
      </c>
      <c r="BI166" s="20">
        <f t="shared" si="469"/>
        <v>0</v>
      </c>
      <c r="BJ166" s="19"/>
      <c r="BK166" s="19"/>
      <c r="BL166" s="20">
        <f t="shared" si="470"/>
        <v>0</v>
      </c>
      <c r="BM166" s="19"/>
      <c r="BN166" s="19"/>
      <c r="BO166" s="20">
        <f t="shared" si="471"/>
        <v>0</v>
      </c>
      <c r="BP166" s="19"/>
      <c r="BQ166" s="19"/>
      <c r="BR166" s="20">
        <f t="shared" si="472"/>
        <v>0</v>
      </c>
      <c r="BS166" s="19"/>
      <c r="BT166" s="19"/>
      <c r="BU166" s="20">
        <f t="shared" si="473"/>
        <v>0</v>
      </c>
      <c r="BV166" s="19"/>
      <c r="BW166" s="19"/>
      <c r="BX166" s="20">
        <f t="shared" si="474"/>
        <v>0</v>
      </c>
      <c r="BY166" s="19"/>
      <c r="BZ166" s="19"/>
      <c r="CA166" s="20">
        <f t="shared" si="475"/>
        <v>0</v>
      </c>
      <c r="CB166" s="20">
        <f t="shared" si="476"/>
        <v>0</v>
      </c>
      <c r="CC166" s="20">
        <f t="shared" si="476"/>
        <v>0</v>
      </c>
      <c r="CD166" s="20">
        <f t="shared" si="477"/>
        <v>0</v>
      </c>
      <c r="CE166" s="19"/>
      <c r="CF166" s="19"/>
      <c r="CG166" s="20">
        <f t="shared" si="478"/>
        <v>0</v>
      </c>
      <c r="CH166" s="19"/>
      <c r="CI166" s="19"/>
      <c r="CJ166" s="20">
        <f t="shared" si="479"/>
        <v>0</v>
      </c>
      <c r="CK166" s="19"/>
      <c r="CL166" s="19"/>
      <c r="CM166" s="20">
        <f t="shared" si="480"/>
        <v>0</v>
      </c>
      <c r="CN166" s="20">
        <f t="shared" si="481"/>
        <v>0</v>
      </c>
      <c r="CO166" s="20">
        <f t="shared" si="481"/>
        <v>0</v>
      </c>
      <c r="CP166" s="20">
        <f t="shared" si="482"/>
        <v>0</v>
      </c>
      <c r="CQ166" s="19"/>
      <c r="CR166" s="19"/>
      <c r="CS166" s="20">
        <f t="shared" si="483"/>
        <v>0</v>
      </c>
      <c r="CT166" s="19"/>
      <c r="CU166" s="19"/>
      <c r="CV166" s="20">
        <f t="shared" si="484"/>
        <v>0</v>
      </c>
      <c r="CW166" s="19"/>
      <c r="CX166" s="19"/>
      <c r="CY166" s="20">
        <f t="shared" si="485"/>
        <v>0</v>
      </c>
      <c r="CZ166" s="20">
        <f t="shared" si="486"/>
        <v>0</v>
      </c>
      <c r="DA166" s="20">
        <f t="shared" si="486"/>
        <v>0</v>
      </c>
      <c r="DB166" s="20">
        <f t="shared" si="487"/>
        <v>0</v>
      </c>
      <c r="DC166" s="20">
        <f t="shared" si="488"/>
        <v>0</v>
      </c>
      <c r="DD166" s="20">
        <f t="shared" si="488"/>
        <v>0</v>
      </c>
      <c r="DE166" s="20">
        <f t="shared" si="489"/>
        <v>0</v>
      </c>
      <c r="DF166" s="19"/>
      <c r="DG166" s="19"/>
      <c r="DH166" s="20">
        <f t="shared" si="490"/>
        <v>0</v>
      </c>
      <c r="DI166" s="19"/>
      <c r="DJ166" s="19"/>
      <c r="DK166" s="20">
        <f t="shared" si="491"/>
        <v>0</v>
      </c>
      <c r="DL166" s="20">
        <f t="shared" si="492"/>
        <v>0</v>
      </c>
      <c r="DM166" s="20">
        <f t="shared" si="492"/>
        <v>0</v>
      </c>
      <c r="DN166" s="20">
        <f t="shared" si="493"/>
        <v>0</v>
      </c>
      <c r="DO166" s="19"/>
      <c r="DP166" s="19"/>
      <c r="DQ166" s="20">
        <f t="shared" si="494"/>
        <v>0</v>
      </c>
      <c r="DR166" s="19"/>
      <c r="DS166" s="19"/>
      <c r="DT166" s="20">
        <f t="shared" si="495"/>
        <v>0</v>
      </c>
      <c r="DU166" s="20">
        <f t="shared" si="496"/>
        <v>0</v>
      </c>
      <c r="DV166" s="20">
        <f t="shared" si="496"/>
        <v>0</v>
      </c>
      <c r="DW166" s="20">
        <f t="shared" si="497"/>
        <v>0</v>
      </c>
      <c r="DX166" s="20">
        <f t="shared" si="498"/>
        <v>0</v>
      </c>
      <c r="DY166" s="20">
        <f t="shared" si="498"/>
        <v>0</v>
      </c>
      <c r="DZ166" s="20">
        <f t="shared" si="499"/>
        <v>0</v>
      </c>
      <c r="EA166" s="19"/>
      <c r="EB166" s="19"/>
      <c r="EC166" s="20">
        <f t="shared" si="500"/>
        <v>0</v>
      </c>
      <c r="ED166" s="19"/>
      <c r="EE166" s="19"/>
      <c r="EF166" s="20">
        <f t="shared" si="501"/>
        <v>0</v>
      </c>
      <c r="EG166" s="19"/>
      <c r="EH166" s="19"/>
      <c r="EI166" s="20">
        <f t="shared" si="502"/>
        <v>0</v>
      </c>
      <c r="EJ166" s="19"/>
      <c r="EK166" s="19"/>
      <c r="EL166" s="20">
        <f t="shared" si="503"/>
        <v>0</v>
      </c>
      <c r="EM166" s="20">
        <f t="shared" si="504"/>
        <v>0</v>
      </c>
      <c r="EN166" s="20">
        <f t="shared" si="504"/>
        <v>0</v>
      </c>
      <c r="EO166" s="20">
        <f t="shared" si="505"/>
        <v>0</v>
      </c>
      <c r="EP166" s="19"/>
      <c r="EQ166" s="19"/>
      <c r="ER166" s="20">
        <f t="shared" si="506"/>
        <v>0</v>
      </c>
      <c r="ES166" s="19"/>
      <c r="ET166" s="19"/>
      <c r="EU166" s="20">
        <f t="shared" si="507"/>
        <v>0</v>
      </c>
      <c r="EV166" s="19"/>
      <c r="EW166" s="19"/>
      <c r="EX166" s="20">
        <f t="shared" si="508"/>
        <v>0</v>
      </c>
      <c r="EY166" s="19"/>
      <c r="EZ166" s="19"/>
      <c r="FA166" s="20">
        <f t="shared" si="509"/>
        <v>0</v>
      </c>
      <c r="FB166" s="20">
        <f t="shared" si="510"/>
        <v>0</v>
      </c>
      <c r="FC166" s="20">
        <f t="shared" si="510"/>
        <v>0</v>
      </c>
      <c r="FD166" s="20">
        <f t="shared" si="511"/>
        <v>0</v>
      </c>
      <c r="FE166" s="19"/>
      <c r="FF166" s="19"/>
      <c r="FG166" s="20">
        <f t="shared" si="512"/>
        <v>0</v>
      </c>
      <c r="FH166" s="19"/>
      <c r="FI166" s="19"/>
      <c r="FJ166" s="20">
        <f t="shared" si="513"/>
        <v>0</v>
      </c>
      <c r="FK166" s="19"/>
      <c r="FL166" s="19"/>
      <c r="FM166" s="20">
        <f t="shared" si="514"/>
        <v>0</v>
      </c>
      <c r="FN166" s="20">
        <f t="shared" si="515"/>
        <v>0</v>
      </c>
      <c r="FO166" s="20">
        <f t="shared" si="515"/>
        <v>0</v>
      </c>
      <c r="FP166" s="20">
        <f t="shared" si="516"/>
        <v>0</v>
      </c>
      <c r="FQ166" s="19"/>
      <c r="FR166" s="19"/>
      <c r="FS166" s="20">
        <f t="shared" si="517"/>
        <v>0</v>
      </c>
      <c r="FT166" s="19"/>
      <c r="FU166" s="19"/>
      <c r="FV166" s="20">
        <f t="shared" si="518"/>
        <v>0</v>
      </c>
      <c r="FW166" s="19"/>
      <c r="FX166" s="19"/>
      <c r="FY166" s="20">
        <f t="shared" si="519"/>
        <v>0</v>
      </c>
      <c r="FZ166" s="20">
        <f t="shared" si="520"/>
        <v>0</v>
      </c>
      <c r="GA166" s="20">
        <f t="shared" si="520"/>
        <v>0</v>
      </c>
      <c r="GB166" s="20">
        <f t="shared" si="521"/>
        <v>0</v>
      </c>
      <c r="GC166" s="19"/>
      <c r="GD166" s="19"/>
      <c r="GE166" s="20">
        <f t="shared" si="522"/>
        <v>0</v>
      </c>
      <c r="GF166" s="19"/>
      <c r="GG166" s="19"/>
      <c r="GH166" s="20">
        <f t="shared" si="523"/>
        <v>0</v>
      </c>
      <c r="GI166" s="19"/>
      <c r="GJ166" s="19"/>
      <c r="GK166" s="20">
        <f t="shared" si="524"/>
        <v>0</v>
      </c>
      <c r="GL166" s="19"/>
      <c r="GM166" s="19"/>
      <c r="GN166" s="20">
        <f t="shared" si="525"/>
        <v>0</v>
      </c>
      <c r="GO166" s="20">
        <f t="shared" si="526"/>
        <v>0</v>
      </c>
      <c r="GP166" s="20">
        <f t="shared" si="526"/>
        <v>0</v>
      </c>
      <c r="GQ166" s="20">
        <f t="shared" si="527"/>
        <v>0</v>
      </c>
      <c r="GR166" s="19"/>
      <c r="GS166" s="19"/>
      <c r="GT166" s="20">
        <f t="shared" si="528"/>
        <v>0</v>
      </c>
      <c r="GU166" s="19"/>
      <c r="GV166" s="19"/>
      <c r="GW166" s="20">
        <f t="shared" si="529"/>
        <v>0</v>
      </c>
      <c r="GX166" s="20">
        <f t="shared" si="530"/>
        <v>0</v>
      </c>
      <c r="GY166" s="20">
        <f t="shared" si="530"/>
        <v>0</v>
      </c>
      <c r="GZ166" s="20">
        <f t="shared" si="531"/>
        <v>0</v>
      </c>
      <c r="HA166" s="19"/>
      <c r="HB166" s="19"/>
      <c r="HC166" s="20">
        <f t="shared" si="532"/>
        <v>0</v>
      </c>
      <c r="HD166" s="19"/>
      <c r="HE166" s="19"/>
      <c r="HF166" s="20">
        <f t="shared" si="533"/>
        <v>0</v>
      </c>
      <c r="HG166" s="19"/>
      <c r="HH166" s="19"/>
      <c r="HI166" s="20">
        <f t="shared" si="534"/>
        <v>0</v>
      </c>
      <c r="HJ166" s="19"/>
      <c r="HK166" s="19"/>
      <c r="HL166" s="20">
        <f t="shared" si="535"/>
        <v>0</v>
      </c>
      <c r="HM166" s="20">
        <f t="shared" si="536"/>
        <v>0</v>
      </c>
      <c r="HN166" s="20">
        <f t="shared" si="536"/>
        <v>0</v>
      </c>
      <c r="HO166" s="20">
        <f t="shared" si="537"/>
        <v>0</v>
      </c>
      <c r="HP166" s="19"/>
      <c r="HQ166" s="19"/>
      <c r="HR166" s="20">
        <f t="shared" si="538"/>
        <v>0</v>
      </c>
      <c r="HS166" s="19"/>
      <c r="HT166" s="19"/>
      <c r="HU166" s="20">
        <f t="shared" si="539"/>
        <v>0</v>
      </c>
      <c r="HV166" s="19"/>
      <c r="HW166" s="19"/>
      <c r="HX166" s="20">
        <f t="shared" si="540"/>
        <v>0</v>
      </c>
      <c r="HY166" s="19"/>
      <c r="HZ166" s="19"/>
      <c r="IA166" s="20">
        <f t="shared" si="541"/>
        <v>0</v>
      </c>
      <c r="IB166" s="20">
        <f t="shared" si="542"/>
        <v>0</v>
      </c>
      <c r="IC166" s="20">
        <f t="shared" si="542"/>
        <v>0</v>
      </c>
      <c r="ID166" s="20">
        <f t="shared" si="543"/>
        <v>0</v>
      </c>
      <c r="IE166" s="20">
        <f t="shared" si="544"/>
        <v>0</v>
      </c>
      <c r="IF166" s="20">
        <f t="shared" si="544"/>
        <v>0</v>
      </c>
      <c r="IG166" s="20">
        <f t="shared" si="545"/>
        <v>0</v>
      </c>
      <c r="IH166" s="19"/>
      <c r="II166" s="19"/>
      <c r="IJ166" s="20">
        <f t="shared" si="546"/>
        <v>0</v>
      </c>
      <c r="IK166" s="19"/>
      <c r="IL166" s="19"/>
      <c r="IM166" s="20">
        <f t="shared" si="547"/>
        <v>0</v>
      </c>
      <c r="IN166" s="19"/>
      <c r="IO166" s="19"/>
      <c r="IP166" s="20">
        <f t="shared" si="548"/>
        <v>0</v>
      </c>
      <c r="IQ166" s="20">
        <f t="shared" si="549"/>
        <v>0</v>
      </c>
      <c r="IR166" s="20">
        <f t="shared" si="549"/>
        <v>0</v>
      </c>
      <c r="IS166" s="20">
        <f t="shared" si="550"/>
        <v>0</v>
      </c>
      <c r="IT166" s="20">
        <f t="shared" si="551"/>
        <v>0</v>
      </c>
      <c r="IU166" s="20">
        <f t="shared" si="551"/>
        <v>0</v>
      </c>
      <c r="IV166" s="20">
        <f t="shared" si="552"/>
        <v>0</v>
      </c>
      <c r="IW166" s="19"/>
      <c r="IX166" s="19"/>
      <c r="IY166" s="20">
        <f t="shared" si="553"/>
        <v>0</v>
      </c>
      <c r="IZ166" s="19"/>
      <c r="JA166" s="19"/>
      <c r="JB166" s="20">
        <f t="shared" si="554"/>
        <v>0</v>
      </c>
      <c r="JC166" s="19"/>
      <c r="JD166" s="19"/>
      <c r="JE166" s="20">
        <f t="shared" si="555"/>
        <v>0</v>
      </c>
      <c r="JF166" s="20">
        <f t="shared" si="556"/>
        <v>0</v>
      </c>
      <c r="JG166" s="20">
        <f t="shared" si="556"/>
        <v>0</v>
      </c>
      <c r="JH166" s="20">
        <f t="shared" si="557"/>
        <v>0</v>
      </c>
      <c r="JI166" s="19"/>
      <c r="JJ166" s="19"/>
      <c r="JK166" s="20">
        <f t="shared" si="558"/>
        <v>0</v>
      </c>
      <c r="JL166" s="19"/>
      <c r="JM166" s="19"/>
      <c r="JN166" s="20">
        <f t="shared" si="559"/>
        <v>0</v>
      </c>
      <c r="JO166" s="19"/>
      <c r="JP166" s="19"/>
      <c r="JQ166" s="20">
        <f t="shared" si="560"/>
        <v>0</v>
      </c>
      <c r="JR166" s="20">
        <f t="shared" si="561"/>
        <v>0</v>
      </c>
      <c r="JS166" s="20">
        <f t="shared" si="561"/>
        <v>0</v>
      </c>
      <c r="JT166" s="20">
        <f t="shared" si="562"/>
        <v>0</v>
      </c>
      <c r="JU166" s="19"/>
      <c r="JV166" s="19"/>
      <c r="JW166" s="20">
        <f t="shared" si="563"/>
        <v>0</v>
      </c>
      <c r="JX166" s="19"/>
      <c r="JY166" s="19"/>
      <c r="JZ166" s="20">
        <f t="shared" si="564"/>
        <v>0</v>
      </c>
      <c r="KA166" s="20">
        <f t="shared" si="565"/>
        <v>0</v>
      </c>
      <c r="KB166" s="20">
        <f t="shared" si="565"/>
        <v>0</v>
      </c>
      <c r="KC166" s="20">
        <f t="shared" si="566"/>
        <v>0</v>
      </c>
      <c r="KD166" s="19"/>
      <c r="KE166" s="19"/>
      <c r="KF166" s="20">
        <f t="shared" si="567"/>
        <v>0</v>
      </c>
      <c r="KG166" s="19"/>
      <c r="KH166" s="19"/>
      <c r="KI166" s="20">
        <f t="shared" si="568"/>
        <v>0</v>
      </c>
      <c r="KJ166" s="19"/>
      <c r="KK166" s="19"/>
      <c r="KL166" s="20">
        <f t="shared" si="569"/>
        <v>0</v>
      </c>
      <c r="KM166" s="19"/>
      <c r="KN166" s="19"/>
      <c r="KO166" s="20">
        <f t="shared" si="570"/>
        <v>0</v>
      </c>
      <c r="KP166" s="19"/>
      <c r="KQ166" s="19"/>
      <c r="KR166" s="20">
        <f t="shared" si="571"/>
        <v>0</v>
      </c>
      <c r="KS166" s="20">
        <f t="shared" si="572"/>
        <v>0</v>
      </c>
      <c r="KT166" s="20">
        <f t="shared" si="572"/>
        <v>0</v>
      </c>
      <c r="KU166" s="20">
        <f t="shared" si="573"/>
        <v>0</v>
      </c>
      <c r="KV166" s="20">
        <f t="shared" si="574"/>
        <v>0</v>
      </c>
      <c r="KW166" s="20">
        <f t="shared" si="574"/>
        <v>0</v>
      </c>
      <c r="KX166" s="20">
        <f t="shared" si="575"/>
        <v>0</v>
      </c>
      <c r="KY166" s="19"/>
      <c r="KZ166" s="19"/>
      <c r="LA166" s="20">
        <f t="shared" si="576"/>
        <v>0</v>
      </c>
      <c r="LB166" s="19"/>
      <c r="LC166" s="19"/>
      <c r="LD166" s="20">
        <f t="shared" si="577"/>
        <v>0</v>
      </c>
      <c r="LE166" s="20">
        <f t="shared" si="578"/>
        <v>0</v>
      </c>
      <c r="LF166" s="20">
        <f t="shared" si="578"/>
        <v>0</v>
      </c>
      <c r="LG166" s="20">
        <f t="shared" si="579"/>
        <v>0</v>
      </c>
    </row>
    <row r="167" spans="1:319" x14ac:dyDescent="0.3">
      <c r="A167" s="27" t="s">
        <v>275</v>
      </c>
      <c r="B167" s="19"/>
      <c r="C167" s="19"/>
      <c r="D167" s="20">
        <f t="shared" si="448"/>
        <v>0</v>
      </c>
      <c r="E167" s="19"/>
      <c r="F167" s="19"/>
      <c r="G167" s="20">
        <f t="shared" si="449"/>
        <v>0</v>
      </c>
      <c r="H167" s="19"/>
      <c r="I167" s="19"/>
      <c r="J167" s="20">
        <f t="shared" si="450"/>
        <v>0</v>
      </c>
      <c r="K167" s="19"/>
      <c r="L167" s="19"/>
      <c r="M167" s="20">
        <f t="shared" si="451"/>
        <v>0</v>
      </c>
      <c r="N167" s="19"/>
      <c r="O167" s="19"/>
      <c r="P167" s="20">
        <f t="shared" si="452"/>
        <v>0</v>
      </c>
      <c r="Q167" s="19"/>
      <c r="R167" s="19"/>
      <c r="S167" s="20">
        <f t="shared" si="453"/>
        <v>0</v>
      </c>
      <c r="T167" s="19"/>
      <c r="U167" s="19"/>
      <c r="V167" s="20">
        <f t="shared" si="454"/>
        <v>0</v>
      </c>
      <c r="W167" s="19"/>
      <c r="X167" s="19"/>
      <c r="Y167" s="20">
        <f t="shared" si="455"/>
        <v>0</v>
      </c>
      <c r="Z167" s="19"/>
      <c r="AA167" s="19"/>
      <c r="AB167" s="20">
        <f t="shared" si="456"/>
        <v>0</v>
      </c>
      <c r="AC167" s="19"/>
      <c r="AD167" s="19"/>
      <c r="AE167" s="20">
        <f t="shared" si="457"/>
        <v>0</v>
      </c>
      <c r="AF167" s="19"/>
      <c r="AG167" s="19"/>
      <c r="AH167" s="20">
        <f t="shared" si="458"/>
        <v>0</v>
      </c>
      <c r="AI167" s="19"/>
      <c r="AJ167" s="19"/>
      <c r="AK167" s="20">
        <f t="shared" si="459"/>
        <v>0</v>
      </c>
      <c r="AL167" s="20">
        <f t="shared" si="460"/>
        <v>0</v>
      </c>
      <c r="AM167" s="20">
        <f t="shared" si="460"/>
        <v>0</v>
      </c>
      <c r="AN167" s="20">
        <f t="shared" si="461"/>
        <v>0</v>
      </c>
      <c r="AO167" s="19"/>
      <c r="AP167" s="19"/>
      <c r="AQ167" s="20">
        <f t="shared" si="462"/>
        <v>0</v>
      </c>
      <c r="AR167" s="19"/>
      <c r="AS167" s="19"/>
      <c r="AT167" s="20">
        <f t="shared" si="463"/>
        <v>0</v>
      </c>
      <c r="AU167" s="19"/>
      <c r="AV167" s="19"/>
      <c r="AW167" s="20">
        <f t="shared" si="464"/>
        <v>0</v>
      </c>
      <c r="AX167" s="19"/>
      <c r="AY167" s="19"/>
      <c r="AZ167" s="20">
        <f t="shared" si="465"/>
        <v>0</v>
      </c>
      <c r="BA167" s="19"/>
      <c r="BB167" s="19"/>
      <c r="BC167" s="20">
        <f t="shared" si="466"/>
        <v>0</v>
      </c>
      <c r="BD167" s="19"/>
      <c r="BE167" s="19"/>
      <c r="BF167" s="20">
        <f t="shared" si="467"/>
        <v>0</v>
      </c>
      <c r="BG167" s="20">
        <f t="shared" si="468"/>
        <v>0</v>
      </c>
      <c r="BH167" s="20">
        <f t="shared" si="468"/>
        <v>0</v>
      </c>
      <c r="BI167" s="20">
        <f t="shared" si="469"/>
        <v>0</v>
      </c>
      <c r="BJ167" s="19"/>
      <c r="BK167" s="19"/>
      <c r="BL167" s="20">
        <f t="shared" si="470"/>
        <v>0</v>
      </c>
      <c r="BM167" s="19"/>
      <c r="BN167" s="19"/>
      <c r="BO167" s="20">
        <f t="shared" si="471"/>
        <v>0</v>
      </c>
      <c r="BP167" s="19"/>
      <c r="BQ167" s="19"/>
      <c r="BR167" s="20">
        <f t="shared" si="472"/>
        <v>0</v>
      </c>
      <c r="BS167" s="19"/>
      <c r="BT167" s="19"/>
      <c r="BU167" s="20">
        <f t="shared" si="473"/>
        <v>0</v>
      </c>
      <c r="BV167" s="19"/>
      <c r="BW167" s="19"/>
      <c r="BX167" s="20">
        <f t="shared" si="474"/>
        <v>0</v>
      </c>
      <c r="BY167" s="19"/>
      <c r="BZ167" s="19"/>
      <c r="CA167" s="20">
        <f t="shared" si="475"/>
        <v>0</v>
      </c>
      <c r="CB167" s="20">
        <f t="shared" si="476"/>
        <v>0</v>
      </c>
      <c r="CC167" s="20">
        <f t="shared" si="476"/>
        <v>0</v>
      </c>
      <c r="CD167" s="20">
        <f t="shared" si="477"/>
        <v>0</v>
      </c>
      <c r="CE167" s="19"/>
      <c r="CF167" s="19"/>
      <c r="CG167" s="20">
        <f t="shared" si="478"/>
        <v>0</v>
      </c>
      <c r="CH167" s="19"/>
      <c r="CI167" s="19"/>
      <c r="CJ167" s="20">
        <f t="shared" si="479"/>
        <v>0</v>
      </c>
      <c r="CK167" s="19"/>
      <c r="CL167" s="19"/>
      <c r="CM167" s="20">
        <f t="shared" si="480"/>
        <v>0</v>
      </c>
      <c r="CN167" s="20">
        <f t="shared" si="481"/>
        <v>0</v>
      </c>
      <c r="CO167" s="20">
        <f t="shared" si="481"/>
        <v>0</v>
      </c>
      <c r="CP167" s="20">
        <f t="shared" si="482"/>
        <v>0</v>
      </c>
      <c r="CQ167" s="19"/>
      <c r="CR167" s="19"/>
      <c r="CS167" s="20">
        <f t="shared" si="483"/>
        <v>0</v>
      </c>
      <c r="CT167" s="19"/>
      <c r="CU167" s="19"/>
      <c r="CV167" s="20">
        <f t="shared" si="484"/>
        <v>0</v>
      </c>
      <c r="CW167" s="19"/>
      <c r="CX167" s="19"/>
      <c r="CY167" s="20">
        <f t="shared" si="485"/>
        <v>0</v>
      </c>
      <c r="CZ167" s="20">
        <f t="shared" si="486"/>
        <v>0</v>
      </c>
      <c r="DA167" s="20">
        <f t="shared" si="486"/>
        <v>0</v>
      </c>
      <c r="DB167" s="20">
        <f t="shared" si="487"/>
        <v>0</v>
      </c>
      <c r="DC167" s="20">
        <f t="shared" si="488"/>
        <v>0</v>
      </c>
      <c r="DD167" s="20">
        <f t="shared" si="488"/>
        <v>0</v>
      </c>
      <c r="DE167" s="20">
        <f t="shared" si="489"/>
        <v>0</v>
      </c>
      <c r="DF167" s="19"/>
      <c r="DG167" s="19"/>
      <c r="DH167" s="20">
        <f t="shared" si="490"/>
        <v>0</v>
      </c>
      <c r="DI167" s="19"/>
      <c r="DJ167" s="19"/>
      <c r="DK167" s="20">
        <f t="shared" si="491"/>
        <v>0</v>
      </c>
      <c r="DL167" s="20">
        <f t="shared" si="492"/>
        <v>0</v>
      </c>
      <c r="DM167" s="20">
        <f t="shared" si="492"/>
        <v>0</v>
      </c>
      <c r="DN167" s="20">
        <f t="shared" si="493"/>
        <v>0</v>
      </c>
      <c r="DO167" s="19"/>
      <c r="DP167" s="19"/>
      <c r="DQ167" s="20">
        <f t="shared" si="494"/>
        <v>0</v>
      </c>
      <c r="DR167" s="19"/>
      <c r="DS167" s="19"/>
      <c r="DT167" s="20">
        <f t="shared" si="495"/>
        <v>0</v>
      </c>
      <c r="DU167" s="20">
        <f t="shared" si="496"/>
        <v>0</v>
      </c>
      <c r="DV167" s="20">
        <f t="shared" si="496"/>
        <v>0</v>
      </c>
      <c r="DW167" s="20">
        <f t="shared" si="497"/>
        <v>0</v>
      </c>
      <c r="DX167" s="20">
        <f t="shared" si="498"/>
        <v>0</v>
      </c>
      <c r="DY167" s="20">
        <f t="shared" si="498"/>
        <v>0</v>
      </c>
      <c r="DZ167" s="20">
        <f t="shared" si="499"/>
        <v>0</v>
      </c>
      <c r="EA167" s="19"/>
      <c r="EB167" s="19"/>
      <c r="EC167" s="20">
        <f t="shared" si="500"/>
        <v>0</v>
      </c>
      <c r="ED167" s="19"/>
      <c r="EE167" s="19"/>
      <c r="EF167" s="20">
        <f t="shared" si="501"/>
        <v>0</v>
      </c>
      <c r="EG167" s="19"/>
      <c r="EH167" s="19"/>
      <c r="EI167" s="20">
        <f t="shared" si="502"/>
        <v>0</v>
      </c>
      <c r="EJ167" s="19"/>
      <c r="EK167" s="19"/>
      <c r="EL167" s="20">
        <f t="shared" si="503"/>
        <v>0</v>
      </c>
      <c r="EM167" s="20">
        <f t="shared" si="504"/>
        <v>0</v>
      </c>
      <c r="EN167" s="20">
        <f t="shared" si="504"/>
        <v>0</v>
      </c>
      <c r="EO167" s="20">
        <f t="shared" si="505"/>
        <v>0</v>
      </c>
      <c r="EP167" s="19"/>
      <c r="EQ167" s="19"/>
      <c r="ER167" s="20">
        <f t="shared" si="506"/>
        <v>0</v>
      </c>
      <c r="ES167" s="19"/>
      <c r="ET167" s="19"/>
      <c r="EU167" s="20">
        <f t="shared" si="507"/>
        <v>0</v>
      </c>
      <c r="EV167" s="19"/>
      <c r="EW167" s="19"/>
      <c r="EX167" s="20">
        <f t="shared" si="508"/>
        <v>0</v>
      </c>
      <c r="EY167" s="19"/>
      <c r="EZ167" s="19"/>
      <c r="FA167" s="20">
        <f t="shared" si="509"/>
        <v>0</v>
      </c>
      <c r="FB167" s="20">
        <f t="shared" si="510"/>
        <v>0</v>
      </c>
      <c r="FC167" s="20">
        <f t="shared" si="510"/>
        <v>0</v>
      </c>
      <c r="FD167" s="20">
        <f t="shared" si="511"/>
        <v>0</v>
      </c>
      <c r="FE167" s="19"/>
      <c r="FF167" s="19"/>
      <c r="FG167" s="20">
        <f t="shared" si="512"/>
        <v>0</v>
      </c>
      <c r="FH167" s="19"/>
      <c r="FI167" s="20">
        <f>167.33</f>
        <v>167.33</v>
      </c>
      <c r="FJ167" s="20">
        <f t="shared" si="513"/>
        <v>-167.33</v>
      </c>
      <c r="FK167" s="19"/>
      <c r="FL167" s="19"/>
      <c r="FM167" s="20">
        <f t="shared" si="514"/>
        <v>0</v>
      </c>
      <c r="FN167" s="20">
        <f t="shared" si="515"/>
        <v>0</v>
      </c>
      <c r="FO167" s="20">
        <f t="shared" si="515"/>
        <v>167.33</v>
      </c>
      <c r="FP167" s="20">
        <f t="shared" si="516"/>
        <v>-167.33</v>
      </c>
      <c r="FQ167" s="19"/>
      <c r="FR167" s="19"/>
      <c r="FS167" s="20">
        <f t="shared" si="517"/>
        <v>0</v>
      </c>
      <c r="FT167" s="19"/>
      <c r="FU167" s="19"/>
      <c r="FV167" s="20">
        <f t="shared" si="518"/>
        <v>0</v>
      </c>
      <c r="FW167" s="19"/>
      <c r="FX167" s="19"/>
      <c r="FY167" s="20">
        <f t="shared" si="519"/>
        <v>0</v>
      </c>
      <c r="FZ167" s="20">
        <f t="shared" si="520"/>
        <v>0</v>
      </c>
      <c r="GA167" s="20">
        <f t="shared" si="520"/>
        <v>0</v>
      </c>
      <c r="GB167" s="20">
        <f t="shared" si="521"/>
        <v>0</v>
      </c>
      <c r="GC167" s="19"/>
      <c r="GD167" s="19"/>
      <c r="GE167" s="20">
        <f t="shared" si="522"/>
        <v>0</v>
      </c>
      <c r="GF167" s="19"/>
      <c r="GG167" s="19"/>
      <c r="GH167" s="20">
        <f t="shared" si="523"/>
        <v>0</v>
      </c>
      <c r="GI167" s="19"/>
      <c r="GJ167" s="19"/>
      <c r="GK167" s="20">
        <f t="shared" si="524"/>
        <v>0</v>
      </c>
      <c r="GL167" s="19"/>
      <c r="GM167" s="19"/>
      <c r="GN167" s="20">
        <f t="shared" si="525"/>
        <v>0</v>
      </c>
      <c r="GO167" s="20">
        <f t="shared" si="526"/>
        <v>0</v>
      </c>
      <c r="GP167" s="20">
        <f t="shared" si="526"/>
        <v>0</v>
      </c>
      <c r="GQ167" s="20">
        <f t="shared" si="527"/>
        <v>0</v>
      </c>
      <c r="GR167" s="19"/>
      <c r="GS167" s="19"/>
      <c r="GT167" s="20">
        <f t="shared" si="528"/>
        <v>0</v>
      </c>
      <c r="GU167" s="19"/>
      <c r="GV167" s="19"/>
      <c r="GW167" s="20">
        <f t="shared" si="529"/>
        <v>0</v>
      </c>
      <c r="GX167" s="20">
        <f t="shared" si="530"/>
        <v>0</v>
      </c>
      <c r="GY167" s="20">
        <f t="shared" si="530"/>
        <v>167.33</v>
      </c>
      <c r="GZ167" s="20">
        <f t="shared" si="531"/>
        <v>-167.33</v>
      </c>
      <c r="HA167" s="19"/>
      <c r="HB167" s="19"/>
      <c r="HC167" s="20">
        <f t="shared" si="532"/>
        <v>0</v>
      </c>
      <c r="HD167" s="19"/>
      <c r="HE167" s="19"/>
      <c r="HF167" s="20">
        <f t="shared" si="533"/>
        <v>0</v>
      </c>
      <c r="HG167" s="19"/>
      <c r="HH167" s="19"/>
      <c r="HI167" s="20">
        <f t="shared" si="534"/>
        <v>0</v>
      </c>
      <c r="HJ167" s="19"/>
      <c r="HK167" s="19"/>
      <c r="HL167" s="20">
        <f t="shared" si="535"/>
        <v>0</v>
      </c>
      <c r="HM167" s="20">
        <f t="shared" si="536"/>
        <v>0</v>
      </c>
      <c r="HN167" s="20">
        <f t="shared" si="536"/>
        <v>0</v>
      </c>
      <c r="HO167" s="20">
        <f t="shared" si="537"/>
        <v>0</v>
      </c>
      <c r="HP167" s="19"/>
      <c r="HQ167" s="19"/>
      <c r="HR167" s="20">
        <f t="shared" si="538"/>
        <v>0</v>
      </c>
      <c r="HS167" s="19"/>
      <c r="HT167" s="19"/>
      <c r="HU167" s="20">
        <f t="shared" si="539"/>
        <v>0</v>
      </c>
      <c r="HV167" s="19"/>
      <c r="HW167" s="19"/>
      <c r="HX167" s="20">
        <f t="shared" si="540"/>
        <v>0</v>
      </c>
      <c r="HY167" s="19"/>
      <c r="HZ167" s="19"/>
      <c r="IA167" s="20">
        <f t="shared" si="541"/>
        <v>0</v>
      </c>
      <c r="IB167" s="20">
        <f t="shared" si="542"/>
        <v>0</v>
      </c>
      <c r="IC167" s="20">
        <f t="shared" si="542"/>
        <v>0</v>
      </c>
      <c r="ID167" s="20">
        <f t="shared" si="543"/>
        <v>0</v>
      </c>
      <c r="IE167" s="20">
        <f t="shared" si="544"/>
        <v>0</v>
      </c>
      <c r="IF167" s="20">
        <f t="shared" si="544"/>
        <v>0</v>
      </c>
      <c r="IG167" s="20">
        <f t="shared" si="545"/>
        <v>0</v>
      </c>
      <c r="IH167" s="19"/>
      <c r="II167" s="19"/>
      <c r="IJ167" s="20">
        <f t="shared" si="546"/>
        <v>0</v>
      </c>
      <c r="IK167" s="19"/>
      <c r="IL167" s="19"/>
      <c r="IM167" s="20">
        <f t="shared" si="547"/>
        <v>0</v>
      </c>
      <c r="IN167" s="19"/>
      <c r="IO167" s="19"/>
      <c r="IP167" s="20">
        <f t="shared" si="548"/>
        <v>0</v>
      </c>
      <c r="IQ167" s="20">
        <f t="shared" si="549"/>
        <v>0</v>
      </c>
      <c r="IR167" s="20">
        <f t="shared" si="549"/>
        <v>0</v>
      </c>
      <c r="IS167" s="20">
        <f t="shared" si="550"/>
        <v>0</v>
      </c>
      <c r="IT167" s="20">
        <f t="shared" si="551"/>
        <v>0</v>
      </c>
      <c r="IU167" s="20">
        <f t="shared" si="551"/>
        <v>0</v>
      </c>
      <c r="IV167" s="20">
        <f t="shared" si="552"/>
        <v>0</v>
      </c>
      <c r="IW167" s="19"/>
      <c r="IX167" s="19"/>
      <c r="IY167" s="20">
        <f t="shared" si="553"/>
        <v>0</v>
      </c>
      <c r="IZ167" s="19"/>
      <c r="JA167" s="19"/>
      <c r="JB167" s="20">
        <f t="shared" si="554"/>
        <v>0</v>
      </c>
      <c r="JC167" s="19"/>
      <c r="JD167" s="19"/>
      <c r="JE167" s="20">
        <f t="shared" si="555"/>
        <v>0</v>
      </c>
      <c r="JF167" s="20">
        <f t="shared" si="556"/>
        <v>0</v>
      </c>
      <c r="JG167" s="20">
        <f t="shared" si="556"/>
        <v>0</v>
      </c>
      <c r="JH167" s="20">
        <f t="shared" si="557"/>
        <v>0</v>
      </c>
      <c r="JI167" s="19"/>
      <c r="JJ167" s="19"/>
      <c r="JK167" s="20">
        <f t="shared" si="558"/>
        <v>0</v>
      </c>
      <c r="JL167" s="19"/>
      <c r="JM167" s="19"/>
      <c r="JN167" s="20">
        <f t="shared" si="559"/>
        <v>0</v>
      </c>
      <c r="JO167" s="19"/>
      <c r="JP167" s="19"/>
      <c r="JQ167" s="20">
        <f t="shared" si="560"/>
        <v>0</v>
      </c>
      <c r="JR167" s="20">
        <f t="shared" si="561"/>
        <v>0</v>
      </c>
      <c r="JS167" s="20">
        <f t="shared" si="561"/>
        <v>0</v>
      </c>
      <c r="JT167" s="20">
        <f t="shared" si="562"/>
        <v>0</v>
      </c>
      <c r="JU167" s="19"/>
      <c r="JV167" s="19"/>
      <c r="JW167" s="20">
        <f t="shared" si="563"/>
        <v>0</v>
      </c>
      <c r="JX167" s="19"/>
      <c r="JY167" s="19"/>
      <c r="JZ167" s="20">
        <f t="shared" si="564"/>
        <v>0</v>
      </c>
      <c r="KA167" s="20">
        <f t="shared" si="565"/>
        <v>0</v>
      </c>
      <c r="KB167" s="20">
        <f t="shared" si="565"/>
        <v>0</v>
      </c>
      <c r="KC167" s="20">
        <f t="shared" si="566"/>
        <v>0</v>
      </c>
      <c r="KD167" s="19"/>
      <c r="KE167" s="19"/>
      <c r="KF167" s="20">
        <f t="shared" si="567"/>
        <v>0</v>
      </c>
      <c r="KG167" s="19"/>
      <c r="KH167" s="19"/>
      <c r="KI167" s="20">
        <f t="shared" si="568"/>
        <v>0</v>
      </c>
      <c r="KJ167" s="19"/>
      <c r="KK167" s="19"/>
      <c r="KL167" s="20">
        <f t="shared" si="569"/>
        <v>0</v>
      </c>
      <c r="KM167" s="19"/>
      <c r="KN167" s="19"/>
      <c r="KO167" s="20">
        <f t="shared" si="570"/>
        <v>0</v>
      </c>
      <c r="KP167" s="19"/>
      <c r="KQ167" s="19"/>
      <c r="KR167" s="20">
        <f t="shared" si="571"/>
        <v>0</v>
      </c>
      <c r="KS167" s="20">
        <f t="shared" si="572"/>
        <v>0</v>
      </c>
      <c r="KT167" s="20">
        <f t="shared" si="572"/>
        <v>0</v>
      </c>
      <c r="KU167" s="20">
        <f t="shared" si="573"/>
        <v>0</v>
      </c>
      <c r="KV167" s="20">
        <f t="shared" si="574"/>
        <v>0</v>
      </c>
      <c r="KW167" s="20">
        <f t="shared" si="574"/>
        <v>0</v>
      </c>
      <c r="KX167" s="20">
        <f t="shared" si="575"/>
        <v>0</v>
      </c>
      <c r="KY167" s="19"/>
      <c r="KZ167" s="19"/>
      <c r="LA167" s="20">
        <f t="shared" si="576"/>
        <v>0</v>
      </c>
      <c r="LB167" s="19"/>
      <c r="LC167" s="19"/>
      <c r="LD167" s="20">
        <f t="shared" si="577"/>
        <v>0</v>
      </c>
      <c r="LE167" s="20">
        <f t="shared" si="578"/>
        <v>0</v>
      </c>
      <c r="LF167" s="20">
        <f t="shared" si="578"/>
        <v>167.33</v>
      </c>
      <c r="LG167" s="20">
        <f t="shared" si="579"/>
        <v>-167.33</v>
      </c>
    </row>
    <row r="168" spans="1:319" x14ac:dyDescent="0.3">
      <c r="A168" s="27" t="s">
        <v>276</v>
      </c>
      <c r="B168" s="22">
        <f>(B166)+(B167)</f>
        <v>0</v>
      </c>
      <c r="C168" s="22">
        <f>(C166)+(C167)</f>
        <v>0</v>
      </c>
      <c r="D168" s="22">
        <f t="shared" si="448"/>
        <v>0</v>
      </c>
      <c r="E168" s="22">
        <f>(E166)+(E167)</f>
        <v>0</v>
      </c>
      <c r="F168" s="22">
        <f>(F166)+(F167)</f>
        <v>0</v>
      </c>
      <c r="G168" s="22">
        <f t="shared" si="449"/>
        <v>0</v>
      </c>
      <c r="H168" s="22">
        <f>(H166)+(H167)</f>
        <v>0</v>
      </c>
      <c r="I168" s="22">
        <f>(I166)+(I167)</f>
        <v>0</v>
      </c>
      <c r="J168" s="22">
        <f t="shared" si="450"/>
        <v>0</v>
      </c>
      <c r="K168" s="22">
        <f>(K166)+(K167)</f>
        <v>0</v>
      </c>
      <c r="L168" s="22">
        <f>(L166)+(L167)</f>
        <v>0</v>
      </c>
      <c r="M168" s="22">
        <f t="shared" si="451"/>
        <v>0</v>
      </c>
      <c r="N168" s="22">
        <f>(N166)+(N167)</f>
        <v>0</v>
      </c>
      <c r="O168" s="22">
        <f>(O166)+(O167)</f>
        <v>0</v>
      </c>
      <c r="P168" s="22">
        <f t="shared" si="452"/>
        <v>0</v>
      </c>
      <c r="Q168" s="22">
        <f>(Q166)+(Q167)</f>
        <v>0</v>
      </c>
      <c r="R168" s="22">
        <f>(R166)+(R167)</f>
        <v>0</v>
      </c>
      <c r="S168" s="22">
        <f t="shared" si="453"/>
        <v>0</v>
      </c>
      <c r="T168" s="22">
        <f>(T166)+(T167)</f>
        <v>0</v>
      </c>
      <c r="U168" s="22">
        <f>(U166)+(U167)</f>
        <v>0</v>
      </c>
      <c r="V168" s="22">
        <f t="shared" si="454"/>
        <v>0</v>
      </c>
      <c r="W168" s="22">
        <f>(W166)+(W167)</f>
        <v>0</v>
      </c>
      <c r="X168" s="22">
        <f>(X166)+(X167)</f>
        <v>0</v>
      </c>
      <c r="Y168" s="22">
        <f t="shared" si="455"/>
        <v>0</v>
      </c>
      <c r="Z168" s="22">
        <f>(Z166)+(Z167)</f>
        <v>0</v>
      </c>
      <c r="AA168" s="22">
        <f>(AA166)+(AA167)</f>
        <v>0</v>
      </c>
      <c r="AB168" s="22">
        <f t="shared" si="456"/>
        <v>0</v>
      </c>
      <c r="AC168" s="22">
        <f>(AC166)+(AC167)</f>
        <v>0</v>
      </c>
      <c r="AD168" s="22">
        <f>(AD166)+(AD167)</f>
        <v>0</v>
      </c>
      <c r="AE168" s="22">
        <f t="shared" si="457"/>
        <v>0</v>
      </c>
      <c r="AF168" s="22">
        <f>(AF166)+(AF167)</f>
        <v>0</v>
      </c>
      <c r="AG168" s="22">
        <f>(AG166)+(AG167)</f>
        <v>0</v>
      </c>
      <c r="AH168" s="22">
        <f t="shared" si="458"/>
        <v>0</v>
      </c>
      <c r="AI168" s="22">
        <f>(AI166)+(AI167)</f>
        <v>0</v>
      </c>
      <c r="AJ168" s="22">
        <f>(AJ166)+(AJ167)</f>
        <v>0</v>
      </c>
      <c r="AK168" s="22">
        <f t="shared" si="459"/>
        <v>0</v>
      </c>
      <c r="AL168" s="22">
        <f t="shared" si="460"/>
        <v>0</v>
      </c>
      <c r="AM168" s="22">
        <f t="shared" si="460"/>
        <v>0</v>
      </c>
      <c r="AN168" s="22">
        <f t="shared" si="461"/>
        <v>0</v>
      </c>
      <c r="AO168" s="22">
        <f>(AO166)+(AO167)</f>
        <v>0</v>
      </c>
      <c r="AP168" s="22">
        <f>(AP166)+(AP167)</f>
        <v>0</v>
      </c>
      <c r="AQ168" s="22">
        <f t="shared" si="462"/>
        <v>0</v>
      </c>
      <c r="AR168" s="22">
        <f>(AR166)+(AR167)</f>
        <v>0</v>
      </c>
      <c r="AS168" s="22">
        <f>(AS166)+(AS167)</f>
        <v>0</v>
      </c>
      <c r="AT168" s="22">
        <f t="shared" si="463"/>
        <v>0</v>
      </c>
      <c r="AU168" s="22">
        <f>(AU166)+(AU167)</f>
        <v>0</v>
      </c>
      <c r="AV168" s="22">
        <f>(AV166)+(AV167)</f>
        <v>0</v>
      </c>
      <c r="AW168" s="22">
        <f t="shared" si="464"/>
        <v>0</v>
      </c>
      <c r="AX168" s="22">
        <f>(AX166)+(AX167)</f>
        <v>0</v>
      </c>
      <c r="AY168" s="22">
        <f>(AY166)+(AY167)</f>
        <v>0</v>
      </c>
      <c r="AZ168" s="22">
        <f t="shared" si="465"/>
        <v>0</v>
      </c>
      <c r="BA168" s="22">
        <f>(BA166)+(BA167)</f>
        <v>0</v>
      </c>
      <c r="BB168" s="22">
        <f>(BB166)+(BB167)</f>
        <v>0</v>
      </c>
      <c r="BC168" s="22">
        <f t="shared" si="466"/>
        <v>0</v>
      </c>
      <c r="BD168" s="22">
        <f>(BD166)+(BD167)</f>
        <v>0</v>
      </c>
      <c r="BE168" s="22">
        <f>(BE166)+(BE167)</f>
        <v>0</v>
      </c>
      <c r="BF168" s="22">
        <f t="shared" si="467"/>
        <v>0</v>
      </c>
      <c r="BG168" s="22">
        <f t="shared" si="468"/>
        <v>0</v>
      </c>
      <c r="BH168" s="22">
        <f t="shared" si="468"/>
        <v>0</v>
      </c>
      <c r="BI168" s="22">
        <f t="shared" si="469"/>
        <v>0</v>
      </c>
      <c r="BJ168" s="22">
        <f>(BJ166)+(BJ167)</f>
        <v>0</v>
      </c>
      <c r="BK168" s="22">
        <f>(BK166)+(BK167)</f>
        <v>0</v>
      </c>
      <c r="BL168" s="22">
        <f t="shared" si="470"/>
        <v>0</v>
      </c>
      <c r="BM168" s="22">
        <f>(BM166)+(BM167)</f>
        <v>0</v>
      </c>
      <c r="BN168" s="22">
        <f>(BN166)+(BN167)</f>
        <v>0</v>
      </c>
      <c r="BO168" s="22">
        <f t="shared" si="471"/>
        <v>0</v>
      </c>
      <c r="BP168" s="22">
        <f>(BP166)+(BP167)</f>
        <v>0</v>
      </c>
      <c r="BQ168" s="22">
        <f>(BQ166)+(BQ167)</f>
        <v>0</v>
      </c>
      <c r="BR168" s="22">
        <f t="shared" si="472"/>
        <v>0</v>
      </c>
      <c r="BS168" s="22">
        <f>(BS166)+(BS167)</f>
        <v>0</v>
      </c>
      <c r="BT168" s="22">
        <f>(BT166)+(BT167)</f>
        <v>0</v>
      </c>
      <c r="BU168" s="22">
        <f t="shared" si="473"/>
        <v>0</v>
      </c>
      <c r="BV168" s="22">
        <f>(BV166)+(BV167)</f>
        <v>0</v>
      </c>
      <c r="BW168" s="22">
        <f>(BW166)+(BW167)</f>
        <v>0</v>
      </c>
      <c r="BX168" s="22">
        <f t="shared" si="474"/>
        <v>0</v>
      </c>
      <c r="BY168" s="22">
        <f>(BY166)+(BY167)</f>
        <v>0</v>
      </c>
      <c r="BZ168" s="22">
        <f>(BZ166)+(BZ167)</f>
        <v>0</v>
      </c>
      <c r="CA168" s="22">
        <f t="shared" si="475"/>
        <v>0</v>
      </c>
      <c r="CB168" s="22">
        <f t="shared" si="476"/>
        <v>0</v>
      </c>
      <c r="CC168" s="22">
        <f t="shared" si="476"/>
        <v>0</v>
      </c>
      <c r="CD168" s="22">
        <f t="shared" si="477"/>
        <v>0</v>
      </c>
      <c r="CE168" s="22">
        <f>(CE166)+(CE167)</f>
        <v>0</v>
      </c>
      <c r="CF168" s="22">
        <f>(CF166)+(CF167)</f>
        <v>0</v>
      </c>
      <c r="CG168" s="22">
        <f t="shared" si="478"/>
        <v>0</v>
      </c>
      <c r="CH168" s="22">
        <f>(CH166)+(CH167)</f>
        <v>0</v>
      </c>
      <c r="CI168" s="22">
        <f>(CI166)+(CI167)</f>
        <v>0</v>
      </c>
      <c r="CJ168" s="22">
        <f t="shared" si="479"/>
        <v>0</v>
      </c>
      <c r="CK168" s="22">
        <f>(CK166)+(CK167)</f>
        <v>0</v>
      </c>
      <c r="CL168" s="22">
        <f>(CL166)+(CL167)</f>
        <v>0</v>
      </c>
      <c r="CM168" s="22">
        <f t="shared" si="480"/>
        <v>0</v>
      </c>
      <c r="CN168" s="22">
        <f t="shared" si="481"/>
        <v>0</v>
      </c>
      <c r="CO168" s="22">
        <f t="shared" si="481"/>
        <v>0</v>
      </c>
      <c r="CP168" s="22">
        <f t="shared" si="482"/>
        <v>0</v>
      </c>
      <c r="CQ168" s="22">
        <f>(CQ166)+(CQ167)</f>
        <v>0</v>
      </c>
      <c r="CR168" s="22">
        <f>(CR166)+(CR167)</f>
        <v>0</v>
      </c>
      <c r="CS168" s="22">
        <f t="shared" si="483"/>
        <v>0</v>
      </c>
      <c r="CT168" s="22">
        <f>(CT166)+(CT167)</f>
        <v>0</v>
      </c>
      <c r="CU168" s="22">
        <f>(CU166)+(CU167)</f>
        <v>0</v>
      </c>
      <c r="CV168" s="22">
        <f t="shared" si="484"/>
        <v>0</v>
      </c>
      <c r="CW168" s="22">
        <f>(CW166)+(CW167)</f>
        <v>0</v>
      </c>
      <c r="CX168" s="22">
        <f>(CX166)+(CX167)</f>
        <v>0</v>
      </c>
      <c r="CY168" s="22">
        <f t="shared" si="485"/>
        <v>0</v>
      </c>
      <c r="CZ168" s="22">
        <f t="shared" si="486"/>
        <v>0</v>
      </c>
      <c r="DA168" s="22">
        <f t="shared" si="486"/>
        <v>0</v>
      </c>
      <c r="DB168" s="22">
        <f t="shared" si="487"/>
        <v>0</v>
      </c>
      <c r="DC168" s="22">
        <f t="shared" si="488"/>
        <v>0</v>
      </c>
      <c r="DD168" s="22">
        <f t="shared" si="488"/>
        <v>0</v>
      </c>
      <c r="DE168" s="22">
        <f t="shared" si="489"/>
        <v>0</v>
      </c>
      <c r="DF168" s="22">
        <f>(DF166)+(DF167)</f>
        <v>0</v>
      </c>
      <c r="DG168" s="22">
        <f>(DG166)+(DG167)</f>
        <v>0</v>
      </c>
      <c r="DH168" s="22">
        <f t="shared" si="490"/>
        <v>0</v>
      </c>
      <c r="DI168" s="22">
        <f>(DI166)+(DI167)</f>
        <v>0</v>
      </c>
      <c r="DJ168" s="22">
        <f>(DJ166)+(DJ167)</f>
        <v>0</v>
      </c>
      <c r="DK168" s="22">
        <f t="shared" si="491"/>
        <v>0</v>
      </c>
      <c r="DL168" s="22">
        <f t="shared" si="492"/>
        <v>0</v>
      </c>
      <c r="DM168" s="22">
        <f t="shared" si="492"/>
        <v>0</v>
      </c>
      <c r="DN168" s="22">
        <f t="shared" si="493"/>
        <v>0</v>
      </c>
      <c r="DO168" s="22">
        <f>(DO166)+(DO167)</f>
        <v>0</v>
      </c>
      <c r="DP168" s="22">
        <f>(DP166)+(DP167)</f>
        <v>0</v>
      </c>
      <c r="DQ168" s="22">
        <f t="shared" si="494"/>
        <v>0</v>
      </c>
      <c r="DR168" s="22">
        <f>(DR166)+(DR167)</f>
        <v>0</v>
      </c>
      <c r="DS168" s="22">
        <f>(DS166)+(DS167)</f>
        <v>0</v>
      </c>
      <c r="DT168" s="22">
        <f t="shared" si="495"/>
        <v>0</v>
      </c>
      <c r="DU168" s="22">
        <f t="shared" si="496"/>
        <v>0</v>
      </c>
      <c r="DV168" s="22">
        <f t="shared" si="496"/>
        <v>0</v>
      </c>
      <c r="DW168" s="22">
        <f t="shared" si="497"/>
        <v>0</v>
      </c>
      <c r="DX168" s="22">
        <f t="shared" si="498"/>
        <v>0</v>
      </c>
      <c r="DY168" s="22">
        <f t="shared" si="498"/>
        <v>0</v>
      </c>
      <c r="DZ168" s="22">
        <f t="shared" si="499"/>
        <v>0</v>
      </c>
      <c r="EA168" s="22">
        <f>(EA166)+(EA167)</f>
        <v>0</v>
      </c>
      <c r="EB168" s="22">
        <f>(EB166)+(EB167)</f>
        <v>0</v>
      </c>
      <c r="EC168" s="22">
        <f t="shared" si="500"/>
        <v>0</v>
      </c>
      <c r="ED168" s="22">
        <f>(ED166)+(ED167)</f>
        <v>0</v>
      </c>
      <c r="EE168" s="22">
        <f>(EE166)+(EE167)</f>
        <v>0</v>
      </c>
      <c r="EF168" s="22">
        <f t="shared" si="501"/>
        <v>0</v>
      </c>
      <c r="EG168" s="22">
        <f>(EG166)+(EG167)</f>
        <v>0</v>
      </c>
      <c r="EH168" s="22">
        <f>(EH166)+(EH167)</f>
        <v>0</v>
      </c>
      <c r="EI168" s="22">
        <f t="shared" si="502"/>
        <v>0</v>
      </c>
      <c r="EJ168" s="22">
        <f>(EJ166)+(EJ167)</f>
        <v>0</v>
      </c>
      <c r="EK168" s="22">
        <f>(EK166)+(EK167)</f>
        <v>0</v>
      </c>
      <c r="EL168" s="22">
        <f t="shared" si="503"/>
        <v>0</v>
      </c>
      <c r="EM168" s="22">
        <f t="shared" si="504"/>
        <v>0</v>
      </c>
      <c r="EN168" s="22">
        <f t="shared" si="504"/>
        <v>0</v>
      </c>
      <c r="EO168" s="22">
        <f t="shared" si="505"/>
        <v>0</v>
      </c>
      <c r="EP168" s="22">
        <f>(EP166)+(EP167)</f>
        <v>0</v>
      </c>
      <c r="EQ168" s="22">
        <f>(EQ166)+(EQ167)</f>
        <v>0</v>
      </c>
      <c r="ER168" s="22">
        <f t="shared" si="506"/>
        <v>0</v>
      </c>
      <c r="ES168" s="22">
        <f>(ES166)+(ES167)</f>
        <v>0</v>
      </c>
      <c r="ET168" s="22">
        <f>(ET166)+(ET167)</f>
        <v>0</v>
      </c>
      <c r="EU168" s="22">
        <f t="shared" si="507"/>
        <v>0</v>
      </c>
      <c r="EV168" s="22">
        <f>(EV166)+(EV167)</f>
        <v>0</v>
      </c>
      <c r="EW168" s="22">
        <f>(EW166)+(EW167)</f>
        <v>0</v>
      </c>
      <c r="EX168" s="22">
        <f t="shared" si="508"/>
        <v>0</v>
      </c>
      <c r="EY168" s="22">
        <f>(EY166)+(EY167)</f>
        <v>0</v>
      </c>
      <c r="EZ168" s="22">
        <f>(EZ166)+(EZ167)</f>
        <v>0</v>
      </c>
      <c r="FA168" s="22">
        <f t="shared" si="509"/>
        <v>0</v>
      </c>
      <c r="FB168" s="22">
        <f t="shared" si="510"/>
        <v>0</v>
      </c>
      <c r="FC168" s="22">
        <f t="shared" si="510"/>
        <v>0</v>
      </c>
      <c r="FD168" s="22">
        <f t="shared" si="511"/>
        <v>0</v>
      </c>
      <c r="FE168" s="22">
        <f>(FE166)+(FE167)</f>
        <v>0</v>
      </c>
      <c r="FF168" s="22">
        <f>(FF166)+(FF167)</f>
        <v>0</v>
      </c>
      <c r="FG168" s="22">
        <f t="shared" si="512"/>
        <v>0</v>
      </c>
      <c r="FH168" s="22">
        <f>(FH166)+(FH167)</f>
        <v>0</v>
      </c>
      <c r="FI168" s="22">
        <f>(FI166)+(FI167)</f>
        <v>167.33</v>
      </c>
      <c r="FJ168" s="22">
        <f t="shared" si="513"/>
        <v>-167.33</v>
      </c>
      <c r="FK168" s="22">
        <f>(FK166)+(FK167)</f>
        <v>0</v>
      </c>
      <c r="FL168" s="22">
        <f>(FL166)+(FL167)</f>
        <v>0</v>
      </c>
      <c r="FM168" s="22">
        <f t="shared" si="514"/>
        <v>0</v>
      </c>
      <c r="FN168" s="22">
        <f t="shared" si="515"/>
        <v>0</v>
      </c>
      <c r="FO168" s="22">
        <f t="shared" si="515"/>
        <v>167.33</v>
      </c>
      <c r="FP168" s="22">
        <f t="shared" si="516"/>
        <v>-167.33</v>
      </c>
      <c r="FQ168" s="22">
        <f>(FQ166)+(FQ167)</f>
        <v>0</v>
      </c>
      <c r="FR168" s="22">
        <f>(FR166)+(FR167)</f>
        <v>0</v>
      </c>
      <c r="FS168" s="22">
        <f t="shared" si="517"/>
        <v>0</v>
      </c>
      <c r="FT168" s="22">
        <f>(FT166)+(FT167)</f>
        <v>0</v>
      </c>
      <c r="FU168" s="22">
        <f>(FU166)+(FU167)</f>
        <v>0</v>
      </c>
      <c r="FV168" s="22">
        <f t="shared" si="518"/>
        <v>0</v>
      </c>
      <c r="FW168" s="22">
        <f>(FW166)+(FW167)</f>
        <v>0</v>
      </c>
      <c r="FX168" s="22">
        <f>(FX166)+(FX167)</f>
        <v>0</v>
      </c>
      <c r="FY168" s="22">
        <f t="shared" si="519"/>
        <v>0</v>
      </c>
      <c r="FZ168" s="22">
        <f t="shared" si="520"/>
        <v>0</v>
      </c>
      <c r="GA168" s="22">
        <f t="shared" si="520"/>
        <v>0</v>
      </c>
      <c r="GB168" s="22">
        <f t="shared" si="521"/>
        <v>0</v>
      </c>
      <c r="GC168" s="22">
        <f>(GC166)+(GC167)</f>
        <v>0</v>
      </c>
      <c r="GD168" s="22">
        <f>(GD166)+(GD167)</f>
        <v>0</v>
      </c>
      <c r="GE168" s="22">
        <f t="shared" si="522"/>
        <v>0</v>
      </c>
      <c r="GF168" s="22">
        <f>(GF166)+(GF167)</f>
        <v>0</v>
      </c>
      <c r="GG168" s="22">
        <f>(GG166)+(GG167)</f>
        <v>0</v>
      </c>
      <c r="GH168" s="22">
        <f t="shared" si="523"/>
        <v>0</v>
      </c>
      <c r="GI168" s="22">
        <f>(GI166)+(GI167)</f>
        <v>0</v>
      </c>
      <c r="GJ168" s="22">
        <f>(GJ166)+(GJ167)</f>
        <v>0</v>
      </c>
      <c r="GK168" s="22">
        <f t="shared" si="524"/>
        <v>0</v>
      </c>
      <c r="GL168" s="22">
        <f>(GL166)+(GL167)</f>
        <v>0</v>
      </c>
      <c r="GM168" s="22">
        <f>(GM166)+(GM167)</f>
        <v>0</v>
      </c>
      <c r="GN168" s="22">
        <f t="shared" si="525"/>
        <v>0</v>
      </c>
      <c r="GO168" s="22">
        <f t="shared" si="526"/>
        <v>0</v>
      </c>
      <c r="GP168" s="22">
        <f t="shared" si="526"/>
        <v>0</v>
      </c>
      <c r="GQ168" s="22">
        <f t="shared" si="527"/>
        <v>0</v>
      </c>
      <c r="GR168" s="22">
        <f>(GR166)+(GR167)</f>
        <v>0</v>
      </c>
      <c r="GS168" s="22">
        <f>(GS166)+(GS167)</f>
        <v>0</v>
      </c>
      <c r="GT168" s="22">
        <f t="shared" si="528"/>
        <v>0</v>
      </c>
      <c r="GU168" s="22">
        <f>(GU166)+(GU167)</f>
        <v>0</v>
      </c>
      <c r="GV168" s="22">
        <f>(GV166)+(GV167)</f>
        <v>0</v>
      </c>
      <c r="GW168" s="22">
        <f t="shared" si="529"/>
        <v>0</v>
      </c>
      <c r="GX168" s="22">
        <f t="shared" si="530"/>
        <v>0</v>
      </c>
      <c r="GY168" s="22">
        <f t="shared" si="530"/>
        <v>167.33</v>
      </c>
      <c r="GZ168" s="22">
        <f t="shared" si="531"/>
        <v>-167.33</v>
      </c>
      <c r="HA168" s="22">
        <f>(HA166)+(HA167)</f>
        <v>0</v>
      </c>
      <c r="HB168" s="22">
        <f>(HB166)+(HB167)</f>
        <v>0</v>
      </c>
      <c r="HC168" s="22">
        <f t="shared" si="532"/>
        <v>0</v>
      </c>
      <c r="HD168" s="22">
        <f>(HD166)+(HD167)</f>
        <v>0</v>
      </c>
      <c r="HE168" s="22">
        <f>(HE166)+(HE167)</f>
        <v>0</v>
      </c>
      <c r="HF168" s="22">
        <f t="shared" si="533"/>
        <v>0</v>
      </c>
      <c r="HG168" s="22">
        <f>(HG166)+(HG167)</f>
        <v>0</v>
      </c>
      <c r="HH168" s="22">
        <f>(HH166)+(HH167)</f>
        <v>0</v>
      </c>
      <c r="HI168" s="22">
        <f t="shared" si="534"/>
        <v>0</v>
      </c>
      <c r="HJ168" s="22">
        <f>(HJ166)+(HJ167)</f>
        <v>0</v>
      </c>
      <c r="HK168" s="22">
        <f>(HK166)+(HK167)</f>
        <v>0</v>
      </c>
      <c r="HL168" s="22">
        <f t="shared" si="535"/>
        <v>0</v>
      </c>
      <c r="HM168" s="22">
        <f t="shared" si="536"/>
        <v>0</v>
      </c>
      <c r="HN168" s="22">
        <f t="shared" si="536"/>
        <v>0</v>
      </c>
      <c r="HO168" s="22">
        <f t="shared" si="537"/>
        <v>0</v>
      </c>
      <c r="HP168" s="22">
        <f>(HP166)+(HP167)</f>
        <v>0</v>
      </c>
      <c r="HQ168" s="22">
        <f>(HQ166)+(HQ167)</f>
        <v>0</v>
      </c>
      <c r="HR168" s="22">
        <f t="shared" si="538"/>
        <v>0</v>
      </c>
      <c r="HS168" s="22">
        <f>(HS166)+(HS167)</f>
        <v>0</v>
      </c>
      <c r="HT168" s="22">
        <f>(HT166)+(HT167)</f>
        <v>0</v>
      </c>
      <c r="HU168" s="22">
        <f t="shared" si="539"/>
        <v>0</v>
      </c>
      <c r="HV168" s="22">
        <f>(HV166)+(HV167)</f>
        <v>0</v>
      </c>
      <c r="HW168" s="22">
        <f>(HW166)+(HW167)</f>
        <v>0</v>
      </c>
      <c r="HX168" s="22">
        <f t="shared" si="540"/>
        <v>0</v>
      </c>
      <c r="HY168" s="22">
        <f>(HY166)+(HY167)</f>
        <v>0</v>
      </c>
      <c r="HZ168" s="22">
        <f>(HZ166)+(HZ167)</f>
        <v>0</v>
      </c>
      <c r="IA168" s="22">
        <f t="shared" si="541"/>
        <v>0</v>
      </c>
      <c r="IB168" s="22">
        <f t="shared" si="542"/>
        <v>0</v>
      </c>
      <c r="IC168" s="22">
        <f t="shared" si="542"/>
        <v>0</v>
      </c>
      <c r="ID168" s="22">
        <f t="shared" si="543"/>
        <v>0</v>
      </c>
      <c r="IE168" s="22">
        <f t="shared" si="544"/>
        <v>0</v>
      </c>
      <c r="IF168" s="22">
        <f t="shared" si="544"/>
        <v>0</v>
      </c>
      <c r="IG168" s="22">
        <f t="shared" si="545"/>
        <v>0</v>
      </c>
      <c r="IH168" s="22">
        <f>(IH166)+(IH167)</f>
        <v>0</v>
      </c>
      <c r="II168" s="22">
        <f>(II166)+(II167)</f>
        <v>0</v>
      </c>
      <c r="IJ168" s="22">
        <f t="shared" si="546"/>
        <v>0</v>
      </c>
      <c r="IK168" s="22">
        <f>(IK166)+(IK167)</f>
        <v>0</v>
      </c>
      <c r="IL168" s="22">
        <f>(IL166)+(IL167)</f>
        <v>0</v>
      </c>
      <c r="IM168" s="22">
        <f t="shared" si="547"/>
        <v>0</v>
      </c>
      <c r="IN168" s="22">
        <f>(IN166)+(IN167)</f>
        <v>0</v>
      </c>
      <c r="IO168" s="22">
        <f>(IO166)+(IO167)</f>
        <v>0</v>
      </c>
      <c r="IP168" s="22">
        <f t="shared" si="548"/>
        <v>0</v>
      </c>
      <c r="IQ168" s="22">
        <f t="shared" si="549"/>
        <v>0</v>
      </c>
      <c r="IR168" s="22">
        <f t="shared" si="549"/>
        <v>0</v>
      </c>
      <c r="IS168" s="22">
        <f t="shared" si="550"/>
        <v>0</v>
      </c>
      <c r="IT168" s="22">
        <f t="shared" si="551"/>
        <v>0</v>
      </c>
      <c r="IU168" s="22">
        <f t="shared" si="551"/>
        <v>0</v>
      </c>
      <c r="IV168" s="22">
        <f t="shared" si="552"/>
        <v>0</v>
      </c>
      <c r="IW168" s="22">
        <f>(IW166)+(IW167)</f>
        <v>0</v>
      </c>
      <c r="IX168" s="22">
        <f>(IX166)+(IX167)</f>
        <v>0</v>
      </c>
      <c r="IY168" s="22">
        <f t="shared" si="553"/>
        <v>0</v>
      </c>
      <c r="IZ168" s="22">
        <f>(IZ166)+(IZ167)</f>
        <v>0</v>
      </c>
      <c r="JA168" s="22">
        <f>(JA166)+(JA167)</f>
        <v>0</v>
      </c>
      <c r="JB168" s="22">
        <f t="shared" si="554"/>
        <v>0</v>
      </c>
      <c r="JC168" s="22">
        <f>(JC166)+(JC167)</f>
        <v>0</v>
      </c>
      <c r="JD168" s="22">
        <f>(JD166)+(JD167)</f>
        <v>0</v>
      </c>
      <c r="JE168" s="22">
        <f t="shared" si="555"/>
        <v>0</v>
      </c>
      <c r="JF168" s="22">
        <f t="shared" si="556"/>
        <v>0</v>
      </c>
      <c r="JG168" s="22">
        <f t="shared" si="556"/>
        <v>0</v>
      </c>
      <c r="JH168" s="22">
        <f t="shared" si="557"/>
        <v>0</v>
      </c>
      <c r="JI168" s="22">
        <f>(JI166)+(JI167)</f>
        <v>0</v>
      </c>
      <c r="JJ168" s="22">
        <f>(JJ166)+(JJ167)</f>
        <v>0</v>
      </c>
      <c r="JK168" s="22">
        <f t="shared" si="558"/>
        <v>0</v>
      </c>
      <c r="JL168" s="22">
        <f>(JL166)+(JL167)</f>
        <v>0</v>
      </c>
      <c r="JM168" s="22">
        <f>(JM166)+(JM167)</f>
        <v>0</v>
      </c>
      <c r="JN168" s="22">
        <f t="shared" si="559"/>
        <v>0</v>
      </c>
      <c r="JO168" s="22">
        <f>(JO166)+(JO167)</f>
        <v>0</v>
      </c>
      <c r="JP168" s="22">
        <f>(JP166)+(JP167)</f>
        <v>0</v>
      </c>
      <c r="JQ168" s="22">
        <f t="shared" si="560"/>
        <v>0</v>
      </c>
      <c r="JR168" s="22">
        <f t="shared" si="561"/>
        <v>0</v>
      </c>
      <c r="JS168" s="22">
        <f t="shared" si="561"/>
        <v>0</v>
      </c>
      <c r="JT168" s="22">
        <f t="shared" si="562"/>
        <v>0</v>
      </c>
      <c r="JU168" s="22">
        <f>(JU166)+(JU167)</f>
        <v>0</v>
      </c>
      <c r="JV168" s="22">
        <f>(JV166)+(JV167)</f>
        <v>0</v>
      </c>
      <c r="JW168" s="22">
        <f t="shared" si="563"/>
        <v>0</v>
      </c>
      <c r="JX168" s="22">
        <f>(JX166)+(JX167)</f>
        <v>0</v>
      </c>
      <c r="JY168" s="22">
        <f>(JY166)+(JY167)</f>
        <v>0</v>
      </c>
      <c r="JZ168" s="22">
        <f t="shared" si="564"/>
        <v>0</v>
      </c>
      <c r="KA168" s="22">
        <f t="shared" si="565"/>
        <v>0</v>
      </c>
      <c r="KB168" s="22">
        <f t="shared" si="565"/>
        <v>0</v>
      </c>
      <c r="KC168" s="22">
        <f t="shared" si="566"/>
        <v>0</v>
      </c>
      <c r="KD168" s="22">
        <f>(KD166)+(KD167)</f>
        <v>0</v>
      </c>
      <c r="KE168" s="22">
        <f>(KE166)+(KE167)</f>
        <v>0</v>
      </c>
      <c r="KF168" s="22">
        <f t="shared" si="567"/>
        <v>0</v>
      </c>
      <c r="KG168" s="22">
        <f>(KG166)+(KG167)</f>
        <v>0</v>
      </c>
      <c r="KH168" s="22">
        <f>(KH166)+(KH167)</f>
        <v>0</v>
      </c>
      <c r="KI168" s="22">
        <f t="shared" si="568"/>
        <v>0</v>
      </c>
      <c r="KJ168" s="22">
        <f>(KJ166)+(KJ167)</f>
        <v>0</v>
      </c>
      <c r="KK168" s="22">
        <f>(KK166)+(KK167)</f>
        <v>0</v>
      </c>
      <c r="KL168" s="22">
        <f t="shared" si="569"/>
        <v>0</v>
      </c>
      <c r="KM168" s="22">
        <f>(KM166)+(KM167)</f>
        <v>0</v>
      </c>
      <c r="KN168" s="22">
        <f>(KN166)+(KN167)</f>
        <v>0</v>
      </c>
      <c r="KO168" s="22">
        <f t="shared" si="570"/>
        <v>0</v>
      </c>
      <c r="KP168" s="22">
        <f>(KP166)+(KP167)</f>
        <v>0</v>
      </c>
      <c r="KQ168" s="22">
        <f>(KQ166)+(KQ167)</f>
        <v>0</v>
      </c>
      <c r="KR168" s="22">
        <f t="shared" si="571"/>
        <v>0</v>
      </c>
      <c r="KS168" s="22">
        <f t="shared" si="572"/>
        <v>0</v>
      </c>
      <c r="KT168" s="22">
        <f t="shared" si="572"/>
        <v>0</v>
      </c>
      <c r="KU168" s="22">
        <f t="shared" si="573"/>
        <v>0</v>
      </c>
      <c r="KV168" s="22">
        <f t="shared" si="574"/>
        <v>0</v>
      </c>
      <c r="KW168" s="22">
        <f t="shared" si="574"/>
        <v>0</v>
      </c>
      <c r="KX168" s="22">
        <f t="shared" si="575"/>
        <v>0</v>
      </c>
      <c r="KY168" s="22">
        <f>(KY166)+(KY167)</f>
        <v>0</v>
      </c>
      <c r="KZ168" s="22">
        <f>(KZ166)+(KZ167)</f>
        <v>0</v>
      </c>
      <c r="LA168" s="22">
        <f t="shared" si="576"/>
        <v>0</v>
      </c>
      <c r="LB168" s="22">
        <f>(LB166)+(LB167)</f>
        <v>0</v>
      </c>
      <c r="LC168" s="22">
        <f>(LC166)+(LC167)</f>
        <v>0</v>
      </c>
      <c r="LD168" s="22">
        <f t="shared" si="577"/>
        <v>0</v>
      </c>
      <c r="LE168" s="22">
        <f t="shared" si="578"/>
        <v>0</v>
      </c>
      <c r="LF168" s="22">
        <f t="shared" si="578"/>
        <v>167.33</v>
      </c>
      <c r="LG168" s="22">
        <f t="shared" si="579"/>
        <v>-167.33</v>
      </c>
    </row>
    <row r="169" spans="1:319" x14ac:dyDescent="0.3">
      <c r="A169" s="27" t="s">
        <v>277</v>
      </c>
      <c r="B169" s="19"/>
      <c r="C169" s="19"/>
      <c r="D169" s="20">
        <f t="shared" si="448"/>
        <v>0</v>
      </c>
      <c r="E169" s="19"/>
      <c r="F169" s="19"/>
      <c r="G169" s="20">
        <f t="shared" si="449"/>
        <v>0</v>
      </c>
      <c r="H169" s="19"/>
      <c r="I169" s="19"/>
      <c r="J169" s="20">
        <f t="shared" si="450"/>
        <v>0</v>
      </c>
      <c r="K169" s="19"/>
      <c r="L169" s="19"/>
      <c r="M169" s="20">
        <f t="shared" si="451"/>
        <v>0</v>
      </c>
      <c r="N169" s="19"/>
      <c r="O169" s="19"/>
      <c r="P169" s="20">
        <f t="shared" si="452"/>
        <v>0</v>
      </c>
      <c r="Q169" s="19"/>
      <c r="R169" s="19"/>
      <c r="S169" s="20">
        <f t="shared" si="453"/>
        <v>0</v>
      </c>
      <c r="T169" s="19"/>
      <c r="U169" s="19"/>
      <c r="V169" s="20">
        <f t="shared" si="454"/>
        <v>0</v>
      </c>
      <c r="W169" s="19"/>
      <c r="X169" s="19"/>
      <c r="Y169" s="20">
        <f t="shared" si="455"/>
        <v>0</v>
      </c>
      <c r="Z169" s="19"/>
      <c r="AA169" s="19"/>
      <c r="AB169" s="20">
        <f t="shared" si="456"/>
        <v>0</v>
      </c>
      <c r="AC169" s="19"/>
      <c r="AD169" s="19"/>
      <c r="AE169" s="20">
        <f t="shared" si="457"/>
        <v>0</v>
      </c>
      <c r="AF169" s="19"/>
      <c r="AG169" s="19"/>
      <c r="AH169" s="20">
        <f t="shared" si="458"/>
        <v>0</v>
      </c>
      <c r="AI169" s="19"/>
      <c r="AJ169" s="19"/>
      <c r="AK169" s="20">
        <f t="shared" si="459"/>
        <v>0</v>
      </c>
      <c r="AL169" s="20">
        <f t="shared" si="460"/>
        <v>0</v>
      </c>
      <c r="AM169" s="20">
        <f t="shared" si="460"/>
        <v>0</v>
      </c>
      <c r="AN169" s="20">
        <f t="shared" si="461"/>
        <v>0</v>
      </c>
      <c r="AO169" s="19"/>
      <c r="AP169" s="19"/>
      <c r="AQ169" s="20">
        <f t="shared" si="462"/>
        <v>0</v>
      </c>
      <c r="AR169" s="19"/>
      <c r="AS169" s="19"/>
      <c r="AT169" s="20">
        <f t="shared" si="463"/>
        <v>0</v>
      </c>
      <c r="AU169" s="19"/>
      <c r="AV169" s="19"/>
      <c r="AW169" s="20">
        <f t="shared" si="464"/>
        <v>0</v>
      </c>
      <c r="AX169" s="19"/>
      <c r="AY169" s="19"/>
      <c r="AZ169" s="20">
        <f t="shared" si="465"/>
        <v>0</v>
      </c>
      <c r="BA169" s="19"/>
      <c r="BB169" s="19"/>
      <c r="BC169" s="20">
        <f t="shared" si="466"/>
        <v>0</v>
      </c>
      <c r="BD169" s="19"/>
      <c r="BE169" s="19"/>
      <c r="BF169" s="20">
        <f t="shared" si="467"/>
        <v>0</v>
      </c>
      <c r="BG169" s="20">
        <f t="shared" si="468"/>
        <v>0</v>
      </c>
      <c r="BH169" s="20">
        <f t="shared" si="468"/>
        <v>0</v>
      </c>
      <c r="BI169" s="20">
        <f t="shared" si="469"/>
        <v>0</v>
      </c>
      <c r="BJ169" s="19"/>
      <c r="BK169" s="19"/>
      <c r="BL169" s="20">
        <f t="shared" si="470"/>
        <v>0</v>
      </c>
      <c r="BM169" s="19"/>
      <c r="BN169" s="19"/>
      <c r="BO169" s="20">
        <f t="shared" si="471"/>
        <v>0</v>
      </c>
      <c r="BP169" s="19"/>
      <c r="BQ169" s="19"/>
      <c r="BR169" s="20">
        <f t="shared" si="472"/>
        <v>0</v>
      </c>
      <c r="BS169" s="19"/>
      <c r="BT169" s="19"/>
      <c r="BU169" s="20">
        <f t="shared" si="473"/>
        <v>0</v>
      </c>
      <c r="BV169" s="19"/>
      <c r="BW169" s="19"/>
      <c r="BX169" s="20">
        <f t="shared" si="474"/>
        <v>0</v>
      </c>
      <c r="BY169" s="19"/>
      <c r="BZ169" s="19"/>
      <c r="CA169" s="20">
        <f t="shared" si="475"/>
        <v>0</v>
      </c>
      <c r="CB169" s="20">
        <f t="shared" si="476"/>
        <v>0</v>
      </c>
      <c r="CC169" s="20">
        <f t="shared" si="476"/>
        <v>0</v>
      </c>
      <c r="CD169" s="20">
        <f t="shared" si="477"/>
        <v>0</v>
      </c>
      <c r="CE169" s="19"/>
      <c r="CF169" s="19"/>
      <c r="CG169" s="20">
        <f t="shared" si="478"/>
        <v>0</v>
      </c>
      <c r="CH169" s="19"/>
      <c r="CI169" s="19"/>
      <c r="CJ169" s="20">
        <f t="shared" si="479"/>
        <v>0</v>
      </c>
      <c r="CK169" s="19"/>
      <c r="CL169" s="19"/>
      <c r="CM169" s="20">
        <f t="shared" si="480"/>
        <v>0</v>
      </c>
      <c r="CN169" s="20">
        <f t="shared" si="481"/>
        <v>0</v>
      </c>
      <c r="CO169" s="20">
        <f t="shared" si="481"/>
        <v>0</v>
      </c>
      <c r="CP169" s="20">
        <f t="shared" si="482"/>
        <v>0</v>
      </c>
      <c r="CQ169" s="19"/>
      <c r="CR169" s="19"/>
      <c r="CS169" s="20">
        <f t="shared" si="483"/>
        <v>0</v>
      </c>
      <c r="CT169" s="19"/>
      <c r="CU169" s="19"/>
      <c r="CV169" s="20">
        <f t="shared" si="484"/>
        <v>0</v>
      </c>
      <c r="CW169" s="19"/>
      <c r="CX169" s="19"/>
      <c r="CY169" s="20">
        <f t="shared" si="485"/>
        <v>0</v>
      </c>
      <c r="CZ169" s="20">
        <f t="shared" si="486"/>
        <v>0</v>
      </c>
      <c r="DA169" s="20">
        <f t="shared" si="486"/>
        <v>0</v>
      </c>
      <c r="DB169" s="20">
        <f t="shared" si="487"/>
        <v>0</v>
      </c>
      <c r="DC169" s="20">
        <f t="shared" si="488"/>
        <v>0</v>
      </c>
      <c r="DD169" s="20">
        <f t="shared" si="488"/>
        <v>0</v>
      </c>
      <c r="DE169" s="20">
        <f t="shared" si="489"/>
        <v>0</v>
      </c>
      <c r="DF169" s="19"/>
      <c r="DG169" s="19"/>
      <c r="DH169" s="20">
        <f t="shared" si="490"/>
        <v>0</v>
      </c>
      <c r="DI169" s="19"/>
      <c r="DJ169" s="19"/>
      <c r="DK169" s="20">
        <f t="shared" si="491"/>
        <v>0</v>
      </c>
      <c r="DL169" s="20">
        <f t="shared" si="492"/>
        <v>0</v>
      </c>
      <c r="DM169" s="20">
        <f t="shared" si="492"/>
        <v>0</v>
      </c>
      <c r="DN169" s="20">
        <f t="shared" si="493"/>
        <v>0</v>
      </c>
      <c r="DO169" s="19"/>
      <c r="DP169" s="19"/>
      <c r="DQ169" s="20">
        <f t="shared" si="494"/>
        <v>0</v>
      </c>
      <c r="DR169" s="19"/>
      <c r="DS169" s="19"/>
      <c r="DT169" s="20">
        <f t="shared" si="495"/>
        <v>0</v>
      </c>
      <c r="DU169" s="20">
        <f t="shared" si="496"/>
        <v>0</v>
      </c>
      <c r="DV169" s="20">
        <f t="shared" si="496"/>
        <v>0</v>
      </c>
      <c r="DW169" s="20">
        <f t="shared" si="497"/>
        <v>0</v>
      </c>
      <c r="DX169" s="20">
        <f t="shared" si="498"/>
        <v>0</v>
      </c>
      <c r="DY169" s="20">
        <f t="shared" si="498"/>
        <v>0</v>
      </c>
      <c r="DZ169" s="20">
        <f t="shared" si="499"/>
        <v>0</v>
      </c>
      <c r="EA169" s="19"/>
      <c r="EB169" s="19"/>
      <c r="EC169" s="20">
        <f t="shared" si="500"/>
        <v>0</v>
      </c>
      <c r="ED169" s="19"/>
      <c r="EE169" s="19"/>
      <c r="EF169" s="20">
        <f t="shared" si="501"/>
        <v>0</v>
      </c>
      <c r="EG169" s="19"/>
      <c r="EH169" s="19"/>
      <c r="EI169" s="20">
        <f t="shared" si="502"/>
        <v>0</v>
      </c>
      <c r="EJ169" s="19"/>
      <c r="EK169" s="19"/>
      <c r="EL169" s="20">
        <f t="shared" si="503"/>
        <v>0</v>
      </c>
      <c r="EM169" s="20">
        <f t="shared" si="504"/>
        <v>0</v>
      </c>
      <c r="EN169" s="20">
        <f t="shared" si="504"/>
        <v>0</v>
      </c>
      <c r="EO169" s="20">
        <f t="shared" si="505"/>
        <v>0</v>
      </c>
      <c r="EP169" s="19"/>
      <c r="EQ169" s="19"/>
      <c r="ER169" s="20">
        <f t="shared" si="506"/>
        <v>0</v>
      </c>
      <c r="ES169" s="19"/>
      <c r="ET169" s="19"/>
      <c r="EU169" s="20">
        <f t="shared" si="507"/>
        <v>0</v>
      </c>
      <c r="EV169" s="19"/>
      <c r="EW169" s="19"/>
      <c r="EX169" s="20">
        <f t="shared" si="508"/>
        <v>0</v>
      </c>
      <c r="EY169" s="19"/>
      <c r="EZ169" s="19"/>
      <c r="FA169" s="20">
        <f t="shared" si="509"/>
        <v>0</v>
      </c>
      <c r="FB169" s="20">
        <f t="shared" si="510"/>
        <v>0</v>
      </c>
      <c r="FC169" s="20">
        <f t="shared" si="510"/>
        <v>0</v>
      </c>
      <c r="FD169" s="20">
        <f t="shared" si="511"/>
        <v>0</v>
      </c>
      <c r="FE169" s="19"/>
      <c r="FF169" s="19"/>
      <c r="FG169" s="20">
        <f t="shared" si="512"/>
        <v>0</v>
      </c>
      <c r="FH169" s="19"/>
      <c r="FI169" s="19"/>
      <c r="FJ169" s="20">
        <f t="shared" si="513"/>
        <v>0</v>
      </c>
      <c r="FK169" s="19"/>
      <c r="FL169" s="19"/>
      <c r="FM169" s="20">
        <f t="shared" si="514"/>
        <v>0</v>
      </c>
      <c r="FN169" s="20">
        <f t="shared" si="515"/>
        <v>0</v>
      </c>
      <c r="FO169" s="20">
        <f t="shared" si="515"/>
        <v>0</v>
      </c>
      <c r="FP169" s="20">
        <f t="shared" si="516"/>
        <v>0</v>
      </c>
      <c r="FQ169" s="19"/>
      <c r="FR169" s="19"/>
      <c r="FS169" s="20">
        <f t="shared" si="517"/>
        <v>0</v>
      </c>
      <c r="FT169" s="19"/>
      <c r="FU169" s="19"/>
      <c r="FV169" s="20">
        <f t="shared" si="518"/>
        <v>0</v>
      </c>
      <c r="FW169" s="19"/>
      <c r="FX169" s="19"/>
      <c r="FY169" s="20">
        <f t="shared" si="519"/>
        <v>0</v>
      </c>
      <c r="FZ169" s="20">
        <f t="shared" si="520"/>
        <v>0</v>
      </c>
      <c r="GA169" s="20">
        <f t="shared" si="520"/>
        <v>0</v>
      </c>
      <c r="GB169" s="20">
        <f t="shared" si="521"/>
        <v>0</v>
      </c>
      <c r="GC169" s="19"/>
      <c r="GD169" s="19"/>
      <c r="GE169" s="20">
        <f t="shared" si="522"/>
        <v>0</v>
      </c>
      <c r="GF169" s="19"/>
      <c r="GG169" s="19"/>
      <c r="GH169" s="20">
        <f t="shared" si="523"/>
        <v>0</v>
      </c>
      <c r="GI169" s="19"/>
      <c r="GJ169" s="19"/>
      <c r="GK169" s="20">
        <f t="shared" si="524"/>
        <v>0</v>
      </c>
      <c r="GL169" s="19"/>
      <c r="GM169" s="19"/>
      <c r="GN169" s="20">
        <f t="shared" si="525"/>
        <v>0</v>
      </c>
      <c r="GO169" s="20">
        <f t="shared" si="526"/>
        <v>0</v>
      </c>
      <c r="GP169" s="20">
        <f t="shared" si="526"/>
        <v>0</v>
      </c>
      <c r="GQ169" s="20">
        <f t="shared" si="527"/>
        <v>0</v>
      </c>
      <c r="GR169" s="19"/>
      <c r="GS169" s="19"/>
      <c r="GT169" s="20">
        <f t="shared" si="528"/>
        <v>0</v>
      </c>
      <c r="GU169" s="19"/>
      <c r="GV169" s="19"/>
      <c r="GW169" s="20">
        <f t="shared" si="529"/>
        <v>0</v>
      </c>
      <c r="GX169" s="20">
        <f t="shared" si="530"/>
        <v>0</v>
      </c>
      <c r="GY169" s="20">
        <f t="shared" si="530"/>
        <v>0</v>
      </c>
      <c r="GZ169" s="20">
        <f t="shared" si="531"/>
        <v>0</v>
      </c>
      <c r="HA169" s="19"/>
      <c r="HB169" s="19"/>
      <c r="HC169" s="20">
        <f t="shared" si="532"/>
        <v>0</v>
      </c>
      <c r="HD169" s="19"/>
      <c r="HE169" s="19"/>
      <c r="HF169" s="20">
        <f t="shared" si="533"/>
        <v>0</v>
      </c>
      <c r="HG169" s="19"/>
      <c r="HH169" s="19"/>
      <c r="HI169" s="20">
        <f t="shared" si="534"/>
        <v>0</v>
      </c>
      <c r="HJ169" s="19"/>
      <c r="HK169" s="19"/>
      <c r="HL169" s="20">
        <f t="shared" si="535"/>
        <v>0</v>
      </c>
      <c r="HM169" s="20">
        <f t="shared" si="536"/>
        <v>0</v>
      </c>
      <c r="HN169" s="20">
        <f t="shared" si="536"/>
        <v>0</v>
      </c>
      <c r="HO169" s="20">
        <f t="shared" si="537"/>
        <v>0</v>
      </c>
      <c r="HP169" s="19"/>
      <c r="HQ169" s="19"/>
      <c r="HR169" s="20">
        <f t="shared" si="538"/>
        <v>0</v>
      </c>
      <c r="HS169" s="19"/>
      <c r="HT169" s="19"/>
      <c r="HU169" s="20">
        <f t="shared" si="539"/>
        <v>0</v>
      </c>
      <c r="HV169" s="19"/>
      <c r="HW169" s="19"/>
      <c r="HX169" s="20">
        <f t="shared" si="540"/>
        <v>0</v>
      </c>
      <c r="HY169" s="19"/>
      <c r="HZ169" s="19"/>
      <c r="IA169" s="20">
        <f t="shared" si="541"/>
        <v>0</v>
      </c>
      <c r="IB169" s="20">
        <f t="shared" si="542"/>
        <v>0</v>
      </c>
      <c r="IC169" s="20">
        <f t="shared" si="542"/>
        <v>0</v>
      </c>
      <c r="ID169" s="20">
        <f t="shared" si="543"/>
        <v>0</v>
      </c>
      <c r="IE169" s="20">
        <f t="shared" si="544"/>
        <v>0</v>
      </c>
      <c r="IF169" s="20">
        <f t="shared" si="544"/>
        <v>0</v>
      </c>
      <c r="IG169" s="20">
        <f t="shared" si="545"/>
        <v>0</v>
      </c>
      <c r="IH169" s="19"/>
      <c r="II169" s="19"/>
      <c r="IJ169" s="20">
        <f t="shared" si="546"/>
        <v>0</v>
      </c>
      <c r="IK169" s="19"/>
      <c r="IL169" s="19"/>
      <c r="IM169" s="20">
        <f t="shared" si="547"/>
        <v>0</v>
      </c>
      <c r="IN169" s="19"/>
      <c r="IO169" s="19"/>
      <c r="IP169" s="20">
        <f t="shared" si="548"/>
        <v>0</v>
      </c>
      <c r="IQ169" s="20">
        <f t="shared" si="549"/>
        <v>0</v>
      </c>
      <c r="IR169" s="20">
        <f t="shared" si="549"/>
        <v>0</v>
      </c>
      <c r="IS169" s="20">
        <f t="shared" si="550"/>
        <v>0</v>
      </c>
      <c r="IT169" s="20">
        <f t="shared" si="551"/>
        <v>0</v>
      </c>
      <c r="IU169" s="20">
        <f t="shared" si="551"/>
        <v>0</v>
      </c>
      <c r="IV169" s="20">
        <f t="shared" si="552"/>
        <v>0</v>
      </c>
      <c r="IW169" s="19"/>
      <c r="IX169" s="19"/>
      <c r="IY169" s="20">
        <f t="shared" si="553"/>
        <v>0</v>
      </c>
      <c r="IZ169" s="19"/>
      <c r="JA169" s="19"/>
      <c r="JB169" s="20">
        <f t="shared" si="554"/>
        <v>0</v>
      </c>
      <c r="JC169" s="19"/>
      <c r="JD169" s="19"/>
      <c r="JE169" s="20">
        <f t="shared" si="555"/>
        <v>0</v>
      </c>
      <c r="JF169" s="20">
        <f t="shared" si="556"/>
        <v>0</v>
      </c>
      <c r="JG169" s="20">
        <f t="shared" si="556"/>
        <v>0</v>
      </c>
      <c r="JH169" s="20">
        <f t="shared" si="557"/>
        <v>0</v>
      </c>
      <c r="JI169" s="19"/>
      <c r="JJ169" s="19"/>
      <c r="JK169" s="20">
        <f t="shared" si="558"/>
        <v>0</v>
      </c>
      <c r="JL169" s="19"/>
      <c r="JM169" s="19"/>
      <c r="JN169" s="20">
        <f t="shared" si="559"/>
        <v>0</v>
      </c>
      <c r="JO169" s="19"/>
      <c r="JP169" s="19"/>
      <c r="JQ169" s="20">
        <f t="shared" si="560"/>
        <v>0</v>
      </c>
      <c r="JR169" s="20">
        <f t="shared" si="561"/>
        <v>0</v>
      </c>
      <c r="JS169" s="20">
        <f t="shared" si="561"/>
        <v>0</v>
      </c>
      <c r="JT169" s="20">
        <f t="shared" si="562"/>
        <v>0</v>
      </c>
      <c r="JU169" s="19"/>
      <c r="JV169" s="19"/>
      <c r="JW169" s="20">
        <f t="shared" si="563"/>
        <v>0</v>
      </c>
      <c r="JX169" s="19"/>
      <c r="JY169" s="19"/>
      <c r="JZ169" s="20">
        <f t="shared" si="564"/>
        <v>0</v>
      </c>
      <c r="KA169" s="20">
        <f t="shared" si="565"/>
        <v>0</v>
      </c>
      <c r="KB169" s="20">
        <f t="shared" si="565"/>
        <v>0</v>
      </c>
      <c r="KC169" s="20">
        <f t="shared" si="566"/>
        <v>0</v>
      </c>
      <c r="KD169" s="19"/>
      <c r="KE169" s="19"/>
      <c r="KF169" s="20">
        <f t="shared" si="567"/>
        <v>0</v>
      </c>
      <c r="KG169" s="19"/>
      <c r="KH169" s="19"/>
      <c r="KI169" s="20">
        <f t="shared" si="568"/>
        <v>0</v>
      </c>
      <c r="KJ169" s="19"/>
      <c r="KK169" s="19"/>
      <c r="KL169" s="20">
        <f t="shared" si="569"/>
        <v>0</v>
      </c>
      <c r="KM169" s="19"/>
      <c r="KN169" s="19"/>
      <c r="KO169" s="20">
        <f t="shared" si="570"/>
        <v>0</v>
      </c>
      <c r="KP169" s="19"/>
      <c r="KQ169" s="19"/>
      <c r="KR169" s="20">
        <f t="shared" si="571"/>
        <v>0</v>
      </c>
      <c r="KS169" s="20">
        <f t="shared" si="572"/>
        <v>0</v>
      </c>
      <c r="KT169" s="20">
        <f t="shared" si="572"/>
        <v>0</v>
      </c>
      <c r="KU169" s="20">
        <f t="shared" si="573"/>
        <v>0</v>
      </c>
      <c r="KV169" s="20">
        <f t="shared" si="574"/>
        <v>0</v>
      </c>
      <c r="KW169" s="20">
        <f t="shared" si="574"/>
        <v>0</v>
      </c>
      <c r="KX169" s="20">
        <f t="shared" si="575"/>
        <v>0</v>
      </c>
      <c r="KY169" s="19"/>
      <c r="KZ169" s="19"/>
      <c r="LA169" s="20">
        <f t="shared" si="576"/>
        <v>0</v>
      </c>
      <c r="LB169" s="19"/>
      <c r="LC169" s="19"/>
      <c r="LD169" s="20">
        <f t="shared" si="577"/>
        <v>0</v>
      </c>
      <c r="LE169" s="20">
        <f t="shared" si="578"/>
        <v>0</v>
      </c>
      <c r="LF169" s="20">
        <f t="shared" si="578"/>
        <v>0</v>
      </c>
      <c r="LG169" s="20">
        <f t="shared" si="579"/>
        <v>0</v>
      </c>
    </row>
    <row r="170" spans="1:319" x14ac:dyDescent="0.3">
      <c r="A170" s="27" t="s">
        <v>278</v>
      </c>
      <c r="B170" s="19"/>
      <c r="C170" s="19"/>
      <c r="D170" s="20">
        <f t="shared" si="448"/>
        <v>0</v>
      </c>
      <c r="E170" s="19"/>
      <c r="F170" s="19"/>
      <c r="G170" s="20">
        <f t="shared" si="449"/>
        <v>0</v>
      </c>
      <c r="H170" s="19"/>
      <c r="I170" s="19"/>
      <c r="J170" s="20">
        <f t="shared" si="450"/>
        <v>0</v>
      </c>
      <c r="K170" s="19"/>
      <c r="L170" s="19"/>
      <c r="M170" s="20">
        <f t="shared" si="451"/>
        <v>0</v>
      </c>
      <c r="N170" s="19"/>
      <c r="O170" s="19"/>
      <c r="P170" s="20">
        <f t="shared" si="452"/>
        <v>0</v>
      </c>
      <c r="Q170" s="19"/>
      <c r="R170" s="19"/>
      <c r="S170" s="20">
        <f t="shared" si="453"/>
        <v>0</v>
      </c>
      <c r="T170" s="19"/>
      <c r="U170" s="19"/>
      <c r="V170" s="20">
        <f t="shared" si="454"/>
        <v>0</v>
      </c>
      <c r="W170" s="19"/>
      <c r="X170" s="19"/>
      <c r="Y170" s="20">
        <f t="shared" si="455"/>
        <v>0</v>
      </c>
      <c r="Z170" s="19"/>
      <c r="AA170" s="19"/>
      <c r="AB170" s="20">
        <f t="shared" si="456"/>
        <v>0</v>
      </c>
      <c r="AC170" s="19"/>
      <c r="AD170" s="19"/>
      <c r="AE170" s="20">
        <f t="shared" si="457"/>
        <v>0</v>
      </c>
      <c r="AF170" s="19"/>
      <c r="AG170" s="19"/>
      <c r="AH170" s="20">
        <f t="shared" si="458"/>
        <v>0</v>
      </c>
      <c r="AI170" s="19"/>
      <c r="AJ170" s="19"/>
      <c r="AK170" s="20">
        <f t="shared" si="459"/>
        <v>0</v>
      </c>
      <c r="AL170" s="20">
        <f t="shared" si="460"/>
        <v>0</v>
      </c>
      <c r="AM170" s="20">
        <f t="shared" si="460"/>
        <v>0</v>
      </c>
      <c r="AN170" s="20">
        <f t="shared" si="461"/>
        <v>0</v>
      </c>
      <c r="AO170" s="19"/>
      <c r="AP170" s="19"/>
      <c r="AQ170" s="20">
        <f t="shared" si="462"/>
        <v>0</v>
      </c>
      <c r="AR170" s="19"/>
      <c r="AS170" s="19"/>
      <c r="AT170" s="20">
        <f t="shared" si="463"/>
        <v>0</v>
      </c>
      <c r="AU170" s="19"/>
      <c r="AV170" s="19"/>
      <c r="AW170" s="20">
        <f t="shared" si="464"/>
        <v>0</v>
      </c>
      <c r="AX170" s="19"/>
      <c r="AY170" s="19"/>
      <c r="AZ170" s="20">
        <f t="shared" si="465"/>
        <v>0</v>
      </c>
      <c r="BA170" s="19"/>
      <c r="BB170" s="19"/>
      <c r="BC170" s="20">
        <f t="shared" si="466"/>
        <v>0</v>
      </c>
      <c r="BD170" s="19"/>
      <c r="BE170" s="19"/>
      <c r="BF170" s="20">
        <f t="shared" si="467"/>
        <v>0</v>
      </c>
      <c r="BG170" s="20">
        <f t="shared" si="468"/>
        <v>0</v>
      </c>
      <c r="BH170" s="20">
        <f t="shared" si="468"/>
        <v>0</v>
      </c>
      <c r="BI170" s="20">
        <f t="shared" si="469"/>
        <v>0</v>
      </c>
      <c r="BJ170" s="19"/>
      <c r="BK170" s="19"/>
      <c r="BL170" s="20">
        <f t="shared" si="470"/>
        <v>0</v>
      </c>
      <c r="BM170" s="19"/>
      <c r="BN170" s="19"/>
      <c r="BO170" s="20">
        <f t="shared" si="471"/>
        <v>0</v>
      </c>
      <c r="BP170" s="19"/>
      <c r="BQ170" s="19"/>
      <c r="BR170" s="20">
        <f t="shared" si="472"/>
        <v>0</v>
      </c>
      <c r="BS170" s="19"/>
      <c r="BT170" s="19"/>
      <c r="BU170" s="20">
        <f t="shared" si="473"/>
        <v>0</v>
      </c>
      <c r="BV170" s="19"/>
      <c r="BW170" s="19"/>
      <c r="BX170" s="20">
        <f t="shared" si="474"/>
        <v>0</v>
      </c>
      <c r="BY170" s="19"/>
      <c r="BZ170" s="19"/>
      <c r="CA170" s="20">
        <f t="shared" si="475"/>
        <v>0</v>
      </c>
      <c r="CB170" s="20">
        <f t="shared" si="476"/>
        <v>0</v>
      </c>
      <c r="CC170" s="20">
        <f t="shared" si="476"/>
        <v>0</v>
      </c>
      <c r="CD170" s="20">
        <f t="shared" si="477"/>
        <v>0</v>
      </c>
      <c r="CE170" s="19"/>
      <c r="CF170" s="19"/>
      <c r="CG170" s="20">
        <f t="shared" si="478"/>
        <v>0</v>
      </c>
      <c r="CH170" s="19"/>
      <c r="CI170" s="19"/>
      <c r="CJ170" s="20">
        <f t="shared" si="479"/>
        <v>0</v>
      </c>
      <c r="CK170" s="19"/>
      <c r="CL170" s="19"/>
      <c r="CM170" s="20">
        <f t="shared" si="480"/>
        <v>0</v>
      </c>
      <c r="CN170" s="20">
        <f t="shared" si="481"/>
        <v>0</v>
      </c>
      <c r="CO170" s="20">
        <f t="shared" si="481"/>
        <v>0</v>
      </c>
      <c r="CP170" s="20">
        <f t="shared" si="482"/>
        <v>0</v>
      </c>
      <c r="CQ170" s="19"/>
      <c r="CR170" s="19"/>
      <c r="CS170" s="20">
        <f t="shared" si="483"/>
        <v>0</v>
      </c>
      <c r="CT170" s="19"/>
      <c r="CU170" s="19"/>
      <c r="CV170" s="20">
        <f t="shared" si="484"/>
        <v>0</v>
      </c>
      <c r="CW170" s="19"/>
      <c r="CX170" s="19"/>
      <c r="CY170" s="20">
        <f t="shared" si="485"/>
        <v>0</v>
      </c>
      <c r="CZ170" s="20">
        <f t="shared" si="486"/>
        <v>0</v>
      </c>
      <c r="DA170" s="20">
        <f t="shared" si="486"/>
        <v>0</v>
      </c>
      <c r="DB170" s="20">
        <f t="shared" si="487"/>
        <v>0</v>
      </c>
      <c r="DC170" s="20">
        <f t="shared" si="488"/>
        <v>0</v>
      </c>
      <c r="DD170" s="20">
        <f t="shared" si="488"/>
        <v>0</v>
      </c>
      <c r="DE170" s="20">
        <f t="shared" si="489"/>
        <v>0</v>
      </c>
      <c r="DF170" s="19"/>
      <c r="DG170" s="19"/>
      <c r="DH170" s="20">
        <f t="shared" si="490"/>
        <v>0</v>
      </c>
      <c r="DI170" s="19"/>
      <c r="DJ170" s="19"/>
      <c r="DK170" s="20">
        <f t="shared" si="491"/>
        <v>0</v>
      </c>
      <c r="DL170" s="20">
        <f t="shared" si="492"/>
        <v>0</v>
      </c>
      <c r="DM170" s="20">
        <f t="shared" si="492"/>
        <v>0</v>
      </c>
      <c r="DN170" s="20">
        <f t="shared" si="493"/>
        <v>0</v>
      </c>
      <c r="DO170" s="19"/>
      <c r="DP170" s="19"/>
      <c r="DQ170" s="20">
        <f t="shared" si="494"/>
        <v>0</v>
      </c>
      <c r="DR170" s="19"/>
      <c r="DS170" s="19"/>
      <c r="DT170" s="20">
        <f t="shared" si="495"/>
        <v>0</v>
      </c>
      <c r="DU170" s="20">
        <f t="shared" si="496"/>
        <v>0</v>
      </c>
      <c r="DV170" s="20">
        <f t="shared" si="496"/>
        <v>0</v>
      </c>
      <c r="DW170" s="20">
        <f t="shared" si="497"/>
        <v>0</v>
      </c>
      <c r="DX170" s="20">
        <f t="shared" si="498"/>
        <v>0</v>
      </c>
      <c r="DY170" s="20">
        <f t="shared" si="498"/>
        <v>0</v>
      </c>
      <c r="DZ170" s="20">
        <f t="shared" si="499"/>
        <v>0</v>
      </c>
      <c r="EA170" s="19"/>
      <c r="EB170" s="19"/>
      <c r="EC170" s="20">
        <f t="shared" si="500"/>
        <v>0</v>
      </c>
      <c r="ED170" s="19"/>
      <c r="EE170" s="19"/>
      <c r="EF170" s="20">
        <f t="shared" si="501"/>
        <v>0</v>
      </c>
      <c r="EG170" s="19"/>
      <c r="EH170" s="19"/>
      <c r="EI170" s="20">
        <f t="shared" si="502"/>
        <v>0</v>
      </c>
      <c r="EJ170" s="19"/>
      <c r="EK170" s="19"/>
      <c r="EL170" s="20">
        <f t="shared" si="503"/>
        <v>0</v>
      </c>
      <c r="EM170" s="20">
        <f t="shared" si="504"/>
        <v>0</v>
      </c>
      <c r="EN170" s="20">
        <f t="shared" si="504"/>
        <v>0</v>
      </c>
      <c r="EO170" s="20">
        <f t="shared" si="505"/>
        <v>0</v>
      </c>
      <c r="EP170" s="19"/>
      <c r="EQ170" s="19"/>
      <c r="ER170" s="20">
        <f t="shared" si="506"/>
        <v>0</v>
      </c>
      <c r="ES170" s="19"/>
      <c r="ET170" s="19"/>
      <c r="EU170" s="20">
        <f t="shared" si="507"/>
        <v>0</v>
      </c>
      <c r="EV170" s="19"/>
      <c r="EW170" s="19"/>
      <c r="EX170" s="20">
        <f t="shared" si="508"/>
        <v>0</v>
      </c>
      <c r="EY170" s="19"/>
      <c r="EZ170" s="19"/>
      <c r="FA170" s="20">
        <f t="shared" si="509"/>
        <v>0</v>
      </c>
      <c r="FB170" s="20">
        <f t="shared" si="510"/>
        <v>0</v>
      </c>
      <c r="FC170" s="20">
        <f t="shared" si="510"/>
        <v>0</v>
      </c>
      <c r="FD170" s="20">
        <f t="shared" si="511"/>
        <v>0</v>
      </c>
      <c r="FE170" s="19"/>
      <c r="FF170" s="19"/>
      <c r="FG170" s="20">
        <f t="shared" si="512"/>
        <v>0</v>
      </c>
      <c r="FH170" s="19"/>
      <c r="FI170" s="19"/>
      <c r="FJ170" s="20">
        <f t="shared" si="513"/>
        <v>0</v>
      </c>
      <c r="FK170" s="19"/>
      <c r="FL170" s="19"/>
      <c r="FM170" s="20">
        <f t="shared" si="514"/>
        <v>0</v>
      </c>
      <c r="FN170" s="20">
        <f t="shared" si="515"/>
        <v>0</v>
      </c>
      <c r="FO170" s="20">
        <f t="shared" si="515"/>
        <v>0</v>
      </c>
      <c r="FP170" s="20">
        <f t="shared" si="516"/>
        <v>0</v>
      </c>
      <c r="FQ170" s="19"/>
      <c r="FR170" s="19"/>
      <c r="FS170" s="20">
        <f t="shared" si="517"/>
        <v>0</v>
      </c>
      <c r="FT170" s="19"/>
      <c r="FU170" s="19"/>
      <c r="FV170" s="20">
        <f t="shared" si="518"/>
        <v>0</v>
      </c>
      <c r="FW170" s="19"/>
      <c r="FX170" s="19"/>
      <c r="FY170" s="20">
        <f t="shared" si="519"/>
        <v>0</v>
      </c>
      <c r="FZ170" s="20">
        <f t="shared" si="520"/>
        <v>0</v>
      </c>
      <c r="GA170" s="20">
        <f t="shared" si="520"/>
        <v>0</v>
      </c>
      <c r="GB170" s="20">
        <f t="shared" si="521"/>
        <v>0</v>
      </c>
      <c r="GC170" s="19"/>
      <c r="GD170" s="19"/>
      <c r="GE170" s="20">
        <f t="shared" si="522"/>
        <v>0</v>
      </c>
      <c r="GF170" s="19"/>
      <c r="GG170" s="19"/>
      <c r="GH170" s="20">
        <f t="shared" si="523"/>
        <v>0</v>
      </c>
      <c r="GI170" s="19"/>
      <c r="GJ170" s="19"/>
      <c r="GK170" s="20">
        <f t="shared" si="524"/>
        <v>0</v>
      </c>
      <c r="GL170" s="19"/>
      <c r="GM170" s="19"/>
      <c r="GN170" s="20">
        <f t="shared" si="525"/>
        <v>0</v>
      </c>
      <c r="GO170" s="20">
        <f t="shared" si="526"/>
        <v>0</v>
      </c>
      <c r="GP170" s="20">
        <f t="shared" si="526"/>
        <v>0</v>
      </c>
      <c r="GQ170" s="20">
        <f t="shared" si="527"/>
        <v>0</v>
      </c>
      <c r="GR170" s="19"/>
      <c r="GS170" s="19"/>
      <c r="GT170" s="20">
        <f t="shared" si="528"/>
        <v>0</v>
      </c>
      <c r="GU170" s="19"/>
      <c r="GV170" s="19"/>
      <c r="GW170" s="20">
        <f t="shared" si="529"/>
        <v>0</v>
      </c>
      <c r="GX170" s="20">
        <f t="shared" si="530"/>
        <v>0</v>
      </c>
      <c r="GY170" s="20">
        <f t="shared" si="530"/>
        <v>0</v>
      </c>
      <c r="GZ170" s="20">
        <f t="shared" si="531"/>
        <v>0</v>
      </c>
      <c r="HA170" s="19"/>
      <c r="HB170" s="19"/>
      <c r="HC170" s="20">
        <f t="shared" si="532"/>
        <v>0</v>
      </c>
      <c r="HD170" s="19"/>
      <c r="HE170" s="19"/>
      <c r="HF170" s="20">
        <f t="shared" si="533"/>
        <v>0</v>
      </c>
      <c r="HG170" s="19"/>
      <c r="HH170" s="19"/>
      <c r="HI170" s="20">
        <f t="shared" si="534"/>
        <v>0</v>
      </c>
      <c r="HJ170" s="19"/>
      <c r="HK170" s="19"/>
      <c r="HL170" s="20">
        <f t="shared" si="535"/>
        <v>0</v>
      </c>
      <c r="HM170" s="20">
        <f t="shared" si="536"/>
        <v>0</v>
      </c>
      <c r="HN170" s="20">
        <f t="shared" si="536"/>
        <v>0</v>
      </c>
      <c r="HO170" s="20">
        <f t="shared" si="537"/>
        <v>0</v>
      </c>
      <c r="HP170" s="19"/>
      <c r="HQ170" s="19"/>
      <c r="HR170" s="20">
        <f t="shared" si="538"/>
        <v>0</v>
      </c>
      <c r="HS170" s="19"/>
      <c r="HT170" s="19"/>
      <c r="HU170" s="20">
        <f t="shared" si="539"/>
        <v>0</v>
      </c>
      <c r="HV170" s="19"/>
      <c r="HW170" s="19"/>
      <c r="HX170" s="20">
        <f t="shared" si="540"/>
        <v>0</v>
      </c>
      <c r="HY170" s="19"/>
      <c r="HZ170" s="19"/>
      <c r="IA170" s="20">
        <f t="shared" si="541"/>
        <v>0</v>
      </c>
      <c r="IB170" s="20">
        <f t="shared" si="542"/>
        <v>0</v>
      </c>
      <c r="IC170" s="20">
        <f t="shared" si="542"/>
        <v>0</v>
      </c>
      <c r="ID170" s="20">
        <f t="shared" si="543"/>
        <v>0</v>
      </c>
      <c r="IE170" s="20">
        <f t="shared" si="544"/>
        <v>0</v>
      </c>
      <c r="IF170" s="20">
        <f t="shared" si="544"/>
        <v>0</v>
      </c>
      <c r="IG170" s="20">
        <f t="shared" si="545"/>
        <v>0</v>
      </c>
      <c r="IH170" s="20">
        <f>1250</f>
        <v>1250</v>
      </c>
      <c r="II170" s="19"/>
      <c r="IJ170" s="20">
        <f t="shared" si="546"/>
        <v>1250</v>
      </c>
      <c r="IK170" s="19"/>
      <c r="IL170" s="19"/>
      <c r="IM170" s="20">
        <f t="shared" si="547"/>
        <v>0</v>
      </c>
      <c r="IN170" s="19"/>
      <c r="IO170" s="19"/>
      <c r="IP170" s="20">
        <f t="shared" si="548"/>
        <v>0</v>
      </c>
      <c r="IQ170" s="20">
        <f t="shared" si="549"/>
        <v>0</v>
      </c>
      <c r="IR170" s="20">
        <f t="shared" si="549"/>
        <v>0</v>
      </c>
      <c r="IS170" s="20">
        <f t="shared" si="550"/>
        <v>0</v>
      </c>
      <c r="IT170" s="20">
        <f t="shared" si="551"/>
        <v>1250</v>
      </c>
      <c r="IU170" s="20">
        <f t="shared" si="551"/>
        <v>0</v>
      </c>
      <c r="IV170" s="20">
        <f t="shared" si="552"/>
        <v>1250</v>
      </c>
      <c r="IW170" s="19"/>
      <c r="IX170" s="19"/>
      <c r="IY170" s="20">
        <f t="shared" si="553"/>
        <v>0</v>
      </c>
      <c r="IZ170" s="19"/>
      <c r="JA170" s="19"/>
      <c r="JB170" s="20">
        <f t="shared" si="554"/>
        <v>0</v>
      </c>
      <c r="JC170" s="19"/>
      <c r="JD170" s="19"/>
      <c r="JE170" s="20">
        <f t="shared" si="555"/>
        <v>0</v>
      </c>
      <c r="JF170" s="20">
        <f t="shared" si="556"/>
        <v>0</v>
      </c>
      <c r="JG170" s="20">
        <f t="shared" si="556"/>
        <v>0</v>
      </c>
      <c r="JH170" s="20">
        <f t="shared" si="557"/>
        <v>0</v>
      </c>
      <c r="JI170" s="19"/>
      <c r="JJ170" s="19"/>
      <c r="JK170" s="20">
        <f t="shared" si="558"/>
        <v>0</v>
      </c>
      <c r="JL170" s="19"/>
      <c r="JM170" s="19"/>
      <c r="JN170" s="20">
        <f t="shared" si="559"/>
        <v>0</v>
      </c>
      <c r="JO170" s="19"/>
      <c r="JP170" s="19"/>
      <c r="JQ170" s="20">
        <f t="shared" si="560"/>
        <v>0</v>
      </c>
      <c r="JR170" s="20">
        <f t="shared" si="561"/>
        <v>0</v>
      </c>
      <c r="JS170" s="20">
        <f t="shared" si="561"/>
        <v>0</v>
      </c>
      <c r="JT170" s="20">
        <f t="shared" si="562"/>
        <v>0</v>
      </c>
      <c r="JU170" s="19"/>
      <c r="JV170" s="19"/>
      <c r="JW170" s="20">
        <f t="shared" si="563"/>
        <v>0</v>
      </c>
      <c r="JX170" s="19"/>
      <c r="JY170" s="19"/>
      <c r="JZ170" s="20">
        <f t="shared" si="564"/>
        <v>0</v>
      </c>
      <c r="KA170" s="20">
        <f t="shared" si="565"/>
        <v>0</v>
      </c>
      <c r="KB170" s="20">
        <f t="shared" si="565"/>
        <v>0</v>
      </c>
      <c r="KC170" s="20">
        <f t="shared" si="566"/>
        <v>0</v>
      </c>
      <c r="KD170" s="19"/>
      <c r="KE170" s="19"/>
      <c r="KF170" s="20">
        <f t="shared" si="567"/>
        <v>0</v>
      </c>
      <c r="KG170" s="19"/>
      <c r="KH170" s="19"/>
      <c r="KI170" s="20">
        <f t="shared" si="568"/>
        <v>0</v>
      </c>
      <c r="KJ170" s="19"/>
      <c r="KK170" s="19"/>
      <c r="KL170" s="20">
        <f t="shared" si="569"/>
        <v>0</v>
      </c>
      <c r="KM170" s="19"/>
      <c r="KN170" s="19"/>
      <c r="KO170" s="20">
        <f t="shared" si="570"/>
        <v>0</v>
      </c>
      <c r="KP170" s="19"/>
      <c r="KQ170" s="19"/>
      <c r="KR170" s="20">
        <f t="shared" si="571"/>
        <v>0</v>
      </c>
      <c r="KS170" s="20">
        <f t="shared" si="572"/>
        <v>0</v>
      </c>
      <c r="KT170" s="20">
        <f t="shared" si="572"/>
        <v>0</v>
      </c>
      <c r="KU170" s="20">
        <f t="shared" si="573"/>
        <v>0</v>
      </c>
      <c r="KV170" s="20">
        <f t="shared" si="574"/>
        <v>0</v>
      </c>
      <c r="KW170" s="20">
        <f t="shared" si="574"/>
        <v>0</v>
      </c>
      <c r="KX170" s="20">
        <f t="shared" si="575"/>
        <v>0</v>
      </c>
      <c r="KY170" s="19"/>
      <c r="KZ170" s="19"/>
      <c r="LA170" s="20">
        <f t="shared" si="576"/>
        <v>0</v>
      </c>
      <c r="LB170" s="19"/>
      <c r="LC170" s="19"/>
      <c r="LD170" s="20">
        <f t="shared" si="577"/>
        <v>0</v>
      </c>
      <c r="LE170" s="20">
        <f t="shared" si="578"/>
        <v>1250</v>
      </c>
      <c r="LF170" s="20">
        <f t="shared" si="578"/>
        <v>0</v>
      </c>
      <c r="LG170" s="20">
        <f t="shared" si="579"/>
        <v>1250</v>
      </c>
    </row>
    <row r="171" spans="1:319" x14ac:dyDescent="0.3">
      <c r="A171" s="27" t="s">
        <v>280</v>
      </c>
      <c r="B171" s="19"/>
      <c r="C171" s="19"/>
      <c r="D171" s="20">
        <f t="shared" si="448"/>
        <v>0</v>
      </c>
      <c r="E171" s="19"/>
      <c r="F171" s="19"/>
      <c r="G171" s="20">
        <f t="shared" si="449"/>
        <v>0</v>
      </c>
      <c r="H171" s="19"/>
      <c r="I171" s="19"/>
      <c r="J171" s="20">
        <f t="shared" si="450"/>
        <v>0</v>
      </c>
      <c r="K171" s="19"/>
      <c r="L171" s="19"/>
      <c r="M171" s="20">
        <f t="shared" si="451"/>
        <v>0</v>
      </c>
      <c r="N171" s="19"/>
      <c r="O171" s="19"/>
      <c r="P171" s="20">
        <f t="shared" si="452"/>
        <v>0</v>
      </c>
      <c r="Q171" s="19"/>
      <c r="R171" s="19"/>
      <c r="S171" s="20">
        <f t="shared" si="453"/>
        <v>0</v>
      </c>
      <c r="T171" s="19"/>
      <c r="U171" s="19"/>
      <c r="V171" s="20">
        <f t="shared" si="454"/>
        <v>0</v>
      </c>
      <c r="W171" s="19"/>
      <c r="X171" s="19"/>
      <c r="Y171" s="20">
        <f t="shared" si="455"/>
        <v>0</v>
      </c>
      <c r="Z171" s="19"/>
      <c r="AA171" s="19"/>
      <c r="AB171" s="20">
        <f t="shared" si="456"/>
        <v>0</v>
      </c>
      <c r="AC171" s="19"/>
      <c r="AD171" s="19"/>
      <c r="AE171" s="20">
        <f t="shared" si="457"/>
        <v>0</v>
      </c>
      <c r="AF171" s="19"/>
      <c r="AG171" s="19"/>
      <c r="AH171" s="20">
        <f t="shared" si="458"/>
        <v>0</v>
      </c>
      <c r="AI171" s="19"/>
      <c r="AJ171" s="19"/>
      <c r="AK171" s="20">
        <f t="shared" si="459"/>
        <v>0</v>
      </c>
      <c r="AL171" s="20">
        <f t="shared" si="460"/>
        <v>0</v>
      </c>
      <c r="AM171" s="20">
        <f t="shared" si="460"/>
        <v>0</v>
      </c>
      <c r="AN171" s="20">
        <f t="shared" si="461"/>
        <v>0</v>
      </c>
      <c r="AO171" s="19"/>
      <c r="AP171" s="19"/>
      <c r="AQ171" s="20">
        <f t="shared" si="462"/>
        <v>0</v>
      </c>
      <c r="AR171" s="19"/>
      <c r="AS171" s="19"/>
      <c r="AT171" s="20">
        <f t="shared" si="463"/>
        <v>0</v>
      </c>
      <c r="AU171" s="19"/>
      <c r="AV171" s="19"/>
      <c r="AW171" s="20">
        <f t="shared" si="464"/>
        <v>0</v>
      </c>
      <c r="AX171" s="19"/>
      <c r="AY171" s="19"/>
      <c r="AZ171" s="20">
        <f t="shared" si="465"/>
        <v>0</v>
      </c>
      <c r="BA171" s="19"/>
      <c r="BB171" s="19"/>
      <c r="BC171" s="20">
        <f t="shared" si="466"/>
        <v>0</v>
      </c>
      <c r="BD171" s="19"/>
      <c r="BE171" s="19"/>
      <c r="BF171" s="20">
        <f t="shared" si="467"/>
        <v>0</v>
      </c>
      <c r="BG171" s="20">
        <f t="shared" si="468"/>
        <v>0</v>
      </c>
      <c r="BH171" s="20">
        <f t="shared" si="468"/>
        <v>0</v>
      </c>
      <c r="BI171" s="20">
        <f t="shared" si="469"/>
        <v>0</v>
      </c>
      <c r="BJ171" s="19"/>
      <c r="BK171" s="19"/>
      <c r="BL171" s="20">
        <f t="shared" si="470"/>
        <v>0</v>
      </c>
      <c r="BM171" s="19"/>
      <c r="BN171" s="19"/>
      <c r="BO171" s="20">
        <f t="shared" si="471"/>
        <v>0</v>
      </c>
      <c r="BP171" s="19"/>
      <c r="BQ171" s="19"/>
      <c r="BR171" s="20">
        <f t="shared" si="472"/>
        <v>0</v>
      </c>
      <c r="BS171" s="19"/>
      <c r="BT171" s="19"/>
      <c r="BU171" s="20">
        <f t="shared" si="473"/>
        <v>0</v>
      </c>
      <c r="BV171" s="19"/>
      <c r="BW171" s="19"/>
      <c r="BX171" s="20">
        <f t="shared" si="474"/>
        <v>0</v>
      </c>
      <c r="BY171" s="19"/>
      <c r="BZ171" s="19"/>
      <c r="CA171" s="20">
        <f t="shared" si="475"/>
        <v>0</v>
      </c>
      <c r="CB171" s="20">
        <f t="shared" si="476"/>
        <v>0</v>
      </c>
      <c r="CC171" s="20">
        <f t="shared" si="476"/>
        <v>0</v>
      </c>
      <c r="CD171" s="20">
        <f t="shared" si="477"/>
        <v>0</v>
      </c>
      <c r="CE171" s="19"/>
      <c r="CF171" s="19"/>
      <c r="CG171" s="20">
        <f t="shared" si="478"/>
        <v>0</v>
      </c>
      <c r="CH171" s="19"/>
      <c r="CI171" s="19"/>
      <c r="CJ171" s="20">
        <f t="shared" si="479"/>
        <v>0</v>
      </c>
      <c r="CK171" s="19"/>
      <c r="CL171" s="19"/>
      <c r="CM171" s="20">
        <f t="shared" si="480"/>
        <v>0</v>
      </c>
      <c r="CN171" s="20">
        <f t="shared" si="481"/>
        <v>0</v>
      </c>
      <c r="CO171" s="20">
        <f t="shared" si="481"/>
        <v>0</v>
      </c>
      <c r="CP171" s="20">
        <f t="shared" si="482"/>
        <v>0</v>
      </c>
      <c r="CQ171" s="19"/>
      <c r="CR171" s="19"/>
      <c r="CS171" s="20">
        <f t="shared" si="483"/>
        <v>0</v>
      </c>
      <c r="CT171" s="19"/>
      <c r="CU171" s="19"/>
      <c r="CV171" s="20">
        <f t="shared" si="484"/>
        <v>0</v>
      </c>
      <c r="CW171" s="19"/>
      <c r="CX171" s="19"/>
      <c r="CY171" s="20">
        <f t="shared" si="485"/>
        <v>0</v>
      </c>
      <c r="CZ171" s="20">
        <f t="shared" si="486"/>
        <v>0</v>
      </c>
      <c r="DA171" s="20">
        <f t="shared" si="486"/>
        <v>0</v>
      </c>
      <c r="DB171" s="20">
        <f t="shared" si="487"/>
        <v>0</v>
      </c>
      <c r="DC171" s="20">
        <f t="shared" si="488"/>
        <v>0</v>
      </c>
      <c r="DD171" s="20">
        <f t="shared" si="488"/>
        <v>0</v>
      </c>
      <c r="DE171" s="20">
        <f t="shared" si="489"/>
        <v>0</v>
      </c>
      <c r="DF171" s="19"/>
      <c r="DG171" s="19"/>
      <c r="DH171" s="20">
        <f t="shared" si="490"/>
        <v>0</v>
      </c>
      <c r="DI171" s="19"/>
      <c r="DJ171" s="19"/>
      <c r="DK171" s="20">
        <f t="shared" si="491"/>
        <v>0</v>
      </c>
      <c r="DL171" s="20">
        <f t="shared" si="492"/>
        <v>0</v>
      </c>
      <c r="DM171" s="20">
        <f t="shared" si="492"/>
        <v>0</v>
      </c>
      <c r="DN171" s="20">
        <f t="shared" si="493"/>
        <v>0</v>
      </c>
      <c r="DO171" s="19"/>
      <c r="DP171" s="19"/>
      <c r="DQ171" s="20">
        <f t="shared" si="494"/>
        <v>0</v>
      </c>
      <c r="DR171" s="19"/>
      <c r="DS171" s="19"/>
      <c r="DT171" s="20">
        <f t="shared" si="495"/>
        <v>0</v>
      </c>
      <c r="DU171" s="20">
        <f t="shared" si="496"/>
        <v>0</v>
      </c>
      <c r="DV171" s="20">
        <f t="shared" si="496"/>
        <v>0</v>
      </c>
      <c r="DW171" s="20">
        <f t="shared" si="497"/>
        <v>0</v>
      </c>
      <c r="DX171" s="20">
        <f t="shared" si="498"/>
        <v>0</v>
      </c>
      <c r="DY171" s="20">
        <f t="shared" si="498"/>
        <v>0</v>
      </c>
      <c r="DZ171" s="20">
        <f t="shared" si="499"/>
        <v>0</v>
      </c>
      <c r="EA171" s="19"/>
      <c r="EB171" s="19"/>
      <c r="EC171" s="20">
        <f t="shared" si="500"/>
        <v>0</v>
      </c>
      <c r="ED171" s="19"/>
      <c r="EE171" s="19"/>
      <c r="EF171" s="20">
        <f t="shared" si="501"/>
        <v>0</v>
      </c>
      <c r="EG171" s="19"/>
      <c r="EH171" s="19"/>
      <c r="EI171" s="20">
        <f t="shared" si="502"/>
        <v>0</v>
      </c>
      <c r="EJ171" s="19"/>
      <c r="EK171" s="19"/>
      <c r="EL171" s="20">
        <f t="shared" si="503"/>
        <v>0</v>
      </c>
      <c r="EM171" s="20">
        <f t="shared" si="504"/>
        <v>0</v>
      </c>
      <c r="EN171" s="20">
        <f t="shared" si="504"/>
        <v>0</v>
      </c>
      <c r="EO171" s="20">
        <f t="shared" si="505"/>
        <v>0</v>
      </c>
      <c r="EP171" s="19"/>
      <c r="EQ171" s="19"/>
      <c r="ER171" s="20">
        <f t="shared" si="506"/>
        <v>0</v>
      </c>
      <c r="ES171" s="19"/>
      <c r="ET171" s="19"/>
      <c r="EU171" s="20">
        <f t="shared" si="507"/>
        <v>0</v>
      </c>
      <c r="EV171" s="19"/>
      <c r="EW171" s="19"/>
      <c r="EX171" s="20">
        <f t="shared" si="508"/>
        <v>0</v>
      </c>
      <c r="EY171" s="19"/>
      <c r="EZ171" s="19"/>
      <c r="FA171" s="20">
        <f t="shared" si="509"/>
        <v>0</v>
      </c>
      <c r="FB171" s="20">
        <f t="shared" si="510"/>
        <v>0</v>
      </c>
      <c r="FC171" s="20">
        <f t="shared" si="510"/>
        <v>0</v>
      </c>
      <c r="FD171" s="20">
        <f t="shared" si="511"/>
        <v>0</v>
      </c>
      <c r="FE171" s="19"/>
      <c r="FF171" s="19"/>
      <c r="FG171" s="20">
        <f t="shared" si="512"/>
        <v>0</v>
      </c>
      <c r="FH171" s="19"/>
      <c r="FI171" s="19"/>
      <c r="FJ171" s="20">
        <f t="shared" si="513"/>
        <v>0</v>
      </c>
      <c r="FK171" s="19"/>
      <c r="FL171" s="19"/>
      <c r="FM171" s="20">
        <f t="shared" si="514"/>
        <v>0</v>
      </c>
      <c r="FN171" s="20">
        <f t="shared" si="515"/>
        <v>0</v>
      </c>
      <c r="FO171" s="20">
        <f t="shared" si="515"/>
        <v>0</v>
      </c>
      <c r="FP171" s="20">
        <f t="shared" si="516"/>
        <v>0</v>
      </c>
      <c r="FQ171" s="19"/>
      <c r="FR171" s="19"/>
      <c r="FS171" s="20">
        <f t="shared" si="517"/>
        <v>0</v>
      </c>
      <c r="FT171" s="19"/>
      <c r="FU171" s="19"/>
      <c r="FV171" s="20">
        <f t="shared" si="518"/>
        <v>0</v>
      </c>
      <c r="FW171" s="19"/>
      <c r="FX171" s="19"/>
      <c r="FY171" s="20">
        <f t="shared" si="519"/>
        <v>0</v>
      </c>
      <c r="FZ171" s="20">
        <f t="shared" si="520"/>
        <v>0</v>
      </c>
      <c r="GA171" s="20">
        <f t="shared" si="520"/>
        <v>0</v>
      </c>
      <c r="GB171" s="20">
        <f t="shared" si="521"/>
        <v>0</v>
      </c>
      <c r="GC171" s="20">
        <f>100</f>
        <v>100</v>
      </c>
      <c r="GD171" s="19"/>
      <c r="GE171" s="20">
        <f t="shared" si="522"/>
        <v>100</v>
      </c>
      <c r="GF171" s="19"/>
      <c r="GG171" s="19"/>
      <c r="GH171" s="20">
        <f t="shared" si="523"/>
        <v>0</v>
      </c>
      <c r="GI171" s="20">
        <f>100</f>
        <v>100</v>
      </c>
      <c r="GJ171" s="19"/>
      <c r="GK171" s="20">
        <f t="shared" si="524"/>
        <v>100</v>
      </c>
      <c r="GL171" s="19"/>
      <c r="GM171" s="19"/>
      <c r="GN171" s="20">
        <f t="shared" si="525"/>
        <v>0</v>
      </c>
      <c r="GO171" s="20">
        <f t="shared" si="526"/>
        <v>100</v>
      </c>
      <c r="GP171" s="20">
        <f t="shared" si="526"/>
        <v>0</v>
      </c>
      <c r="GQ171" s="20">
        <f t="shared" si="527"/>
        <v>100</v>
      </c>
      <c r="GR171" s="19"/>
      <c r="GS171" s="19"/>
      <c r="GT171" s="20">
        <f t="shared" si="528"/>
        <v>0</v>
      </c>
      <c r="GU171" s="19"/>
      <c r="GV171" s="19"/>
      <c r="GW171" s="20">
        <f t="shared" si="529"/>
        <v>0</v>
      </c>
      <c r="GX171" s="20">
        <f t="shared" si="530"/>
        <v>200</v>
      </c>
      <c r="GY171" s="20">
        <f t="shared" si="530"/>
        <v>0</v>
      </c>
      <c r="GZ171" s="20">
        <f t="shared" si="531"/>
        <v>200</v>
      </c>
      <c r="HA171" s="19"/>
      <c r="HB171" s="19"/>
      <c r="HC171" s="20">
        <f t="shared" si="532"/>
        <v>0</v>
      </c>
      <c r="HD171" s="19"/>
      <c r="HE171" s="19"/>
      <c r="HF171" s="20">
        <f t="shared" si="533"/>
        <v>0</v>
      </c>
      <c r="HG171" s="19"/>
      <c r="HH171" s="19"/>
      <c r="HI171" s="20">
        <f t="shared" si="534"/>
        <v>0</v>
      </c>
      <c r="HJ171" s="19"/>
      <c r="HK171" s="19"/>
      <c r="HL171" s="20">
        <f t="shared" si="535"/>
        <v>0</v>
      </c>
      <c r="HM171" s="20">
        <f t="shared" si="536"/>
        <v>0</v>
      </c>
      <c r="HN171" s="20">
        <f t="shared" si="536"/>
        <v>0</v>
      </c>
      <c r="HO171" s="20">
        <f t="shared" si="537"/>
        <v>0</v>
      </c>
      <c r="HP171" s="19"/>
      <c r="HQ171" s="19"/>
      <c r="HR171" s="20">
        <f t="shared" si="538"/>
        <v>0</v>
      </c>
      <c r="HS171" s="19"/>
      <c r="HT171" s="19"/>
      <c r="HU171" s="20">
        <f t="shared" si="539"/>
        <v>0</v>
      </c>
      <c r="HV171" s="19"/>
      <c r="HW171" s="19"/>
      <c r="HX171" s="20">
        <f t="shared" si="540"/>
        <v>0</v>
      </c>
      <c r="HY171" s="19"/>
      <c r="HZ171" s="19"/>
      <c r="IA171" s="20">
        <f t="shared" si="541"/>
        <v>0</v>
      </c>
      <c r="IB171" s="20">
        <f t="shared" si="542"/>
        <v>0</v>
      </c>
      <c r="IC171" s="20">
        <f t="shared" si="542"/>
        <v>0</v>
      </c>
      <c r="ID171" s="20">
        <f t="shared" si="543"/>
        <v>0</v>
      </c>
      <c r="IE171" s="20">
        <f t="shared" si="544"/>
        <v>0</v>
      </c>
      <c r="IF171" s="20">
        <f t="shared" si="544"/>
        <v>0</v>
      </c>
      <c r="IG171" s="20">
        <f t="shared" si="545"/>
        <v>0</v>
      </c>
      <c r="IH171" s="19"/>
      <c r="II171" s="19"/>
      <c r="IJ171" s="20">
        <f t="shared" si="546"/>
        <v>0</v>
      </c>
      <c r="IK171" s="19"/>
      <c r="IL171" s="19"/>
      <c r="IM171" s="20">
        <f t="shared" si="547"/>
        <v>0</v>
      </c>
      <c r="IN171" s="19"/>
      <c r="IO171" s="19"/>
      <c r="IP171" s="20">
        <f t="shared" si="548"/>
        <v>0</v>
      </c>
      <c r="IQ171" s="20">
        <f t="shared" si="549"/>
        <v>0</v>
      </c>
      <c r="IR171" s="20">
        <f t="shared" si="549"/>
        <v>0</v>
      </c>
      <c r="IS171" s="20">
        <f t="shared" si="550"/>
        <v>0</v>
      </c>
      <c r="IT171" s="20">
        <f t="shared" si="551"/>
        <v>0</v>
      </c>
      <c r="IU171" s="20">
        <f t="shared" si="551"/>
        <v>0</v>
      </c>
      <c r="IV171" s="20">
        <f t="shared" si="552"/>
        <v>0</v>
      </c>
      <c r="IW171" s="19"/>
      <c r="IX171" s="19"/>
      <c r="IY171" s="20">
        <f t="shared" si="553"/>
        <v>0</v>
      </c>
      <c r="IZ171" s="19"/>
      <c r="JA171" s="19"/>
      <c r="JB171" s="20">
        <f t="shared" si="554"/>
        <v>0</v>
      </c>
      <c r="JC171" s="19"/>
      <c r="JD171" s="19"/>
      <c r="JE171" s="20">
        <f t="shared" si="555"/>
        <v>0</v>
      </c>
      <c r="JF171" s="20">
        <f t="shared" si="556"/>
        <v>0</v>
      </c>
      <c r="JG171" s="20">
        <f t="shared" si="556"/>
        <v>0</v>
      </c>
      <c r="JH171" s="20">
        <f t="shared" si="557"/>
        <v>0</v>
      </c>
      <c r="JI171" s="19"/>
      <c r="JJ171" s="19"/>
      <c r="JK171" s="20">
        <f t="shared" si="558"/>
        <v>0</v>
      </c>
      <c r="JL171" s="19"/>
      <c r="JM171" s="19"/>
      <c r="JN171" s="20">
        <f t="shared" si="559"/>
        <v>0</v>
      </c>
      <c r="JO171" s="19"/>
      <c r="JP171" s="19"/>
      <c r="JQ171" s="20">
        <f t="shared" si="560"/>
        <v>0</v>
      </c>
      <c r="JR171" s="20">
        <f t="shared" si="561"/>
        <v>0</v>
      </c>
      <c r="JS171" s="20">
        <f t="shared" si="561"/>
        <v>0</v>
      </c>
      <c r="JT171" s="20">
        <f t="shared" si="562"/>
        <v>0</v>
      </c>
      <c r="JU171" s="19"/>
      <c r="JV171" s="19"/>
      <c r="JW171" s="20">
        <f t="shared" si="563"/>
        <v>0</v>
      </c>
      <c r="JX171" s="19"/>
      <c r="JY171" s="19"/>
      <c r="JZ171" s="20">
        <f t="shared" si="564"/>
        <v>0</v>
      </c>
      <c r="KA171" s="20">
        <f t="shared" si="565"/>
        <v>0</v>
      </c>
      <c r="KB171" s="20">
        <f t="shared" si="565"/>
        <v>0</v>
      </c>
      <c r="KC171" s="20">
        <f t="shared" si="566"/>
        <v>0</v>
      </c>
      <c r="KD171" s="19"/>
      <c r="KE171" s="19"/>
      <c r="KF171" s="20">
        <f t="shared" si="567"/>
        <v>0</v>
      </c>
      <c r="KG171" s="19"/>
      <c r="KH171" s="19"/>
      <c r="KI171" s="20">
        <f t="shared" si="568"/>
        <v>0</v>
      </c>
      <c r="KJ171" s="19"/>
      <c r="KK171" s="19"/>
      <c r="KL171" s="20">
        <f t="shared" si="569"/>
        <v>0</v>
      </c>
      <c r="KM171" s="19"/>
      <c r="KN171" s="19"/>
      <c r="KO171" s="20">
        <f t="shared" si="570"/>
        <v>0</v>
      </c>
      <c r="KP171" s="19"/>
      <c r="KQ171" s="19"/>
      <c r="KR171" s="20">
        <f t="shared" si="571"/>
        <v>0</v>
      </c>
      <c r="KS171" s="20">
        <f t="shared" si="572"/>
        <v>0</v>
      </c>
      <c r="KT171" s="20">
        <f t="shared" si="572"/>
        <v>0</v>
      </c>
      <c r="KU171" s="20">
        <f t="shared" si="573"/>
        <v>0</v>
      </c>
      <c r="KV171" s="20">
        <f t="shared" si="574"/>
        <v>0</v>
      </c>
      <c r="KW171" s="20">
        <f t="shared" si="574"/>
        <v>0</v>
      </c>
      <c r="KX171" s="20">
        <f t="shared" si="575"/>
        <v>0</v>
      </c>
      <c r="KY171" s="19"/>
      <c r="KZ171" s="19"/>
      <c r="LA171" s="20">
        <f t="shared" si="576"/>
        <v>0</v>
      </c>
      <c r="LB171" s="19"/>
      <c r="LC171" s="19"/>
      <c r="LD171" s="20">
        <f t="shared" si="577"/>
        <v>0</v>
      </c>
      <c r="LE171" s="20">
        <f t="shared" si="578"/>
        <v>200</v>
      </c>
      <c r="LF171" s="20">
        <f t="shared" si="578"/>
        <v>0</v>
      </c>
      <c r="LG171" s="20">
        <f t="shared" si="579"/>
        <v>200</v>
      </c>
    </row>
    <row r="172" spans="1:319" x14ac:dyDescent="0.3">
      <c r="A172" s="27" t="s">
        <v>281</v>
      </c>
      <c r="B172" s="19"/>
      <c r="C172" s="19"/>
      <c r="D172" s="20">
        <f t="shared" si="448"/>
        <v>0</v>
      </c>
      <c r="E172" s="19"/>
      <c r="F172" s="20">
        <f>0</f>
        <v>0</v>
      </c>
      <c r="G172" s="20">
        <f t="shared" si="449"/>
        <v>0</v>
      </c>
      <c r="H172" s="19"/>
      <c r="I172" s="19"/>
      <c r="J172" s="20">
        <f t="shared" si="450"/>
        <v>0</v>
      </c>
      <c r="K172" s="19"/>
      <c r="L172" s="19"/>
      <c r="M172" s="20">
        <f t="shared" si="451"/>
        <v>0</v>
      </c>
      <c r="N172" s="19"/>
      <c r="O172" s="19"/>
      <c r="P172" s="20">
        <f t="shared" si="452"/>
        <v>0</v>
      </c>
      <c r="Q172" s="19"/>
      <c r="R172" s="19"/>
      <c r="S172" s="20">
        <f t="shared" si="453"/>
        <v>0</v>
      </c>
      <c r="T172" s="19"/>
      <c r="U172" s="19"/>
      <c r="V172" s="20">
        <f t="shared" si="454"/>
        <v>0</v>
      </c>
      <c r="W172" s="19"/>
      <c r="X172" s="19"/>
      <c r="Y172" s="20">
        <f t="shared" si="455"/>
        <v>0</v>
      </c>
      <c r="Z172" s="19"/>
      <c r="AA172" s="19"/>
      <c r="AB172" s="20">
        <f t="shared" si="456"/>
        <v>0</v>
      </c>
      <c r="AC172" s="19"/>
      <c r="AD172" s="19"/>
      <c r="AE172" s="20">
        <f t="shared" si="457"/>
        <v>0</v>
      </c>
      <c r="AF172" s="19"/>
      <c r="AG172" s="19"/>
      <c r="AH172" s="20">
        <f t="shared" si="458"/>
        <v>0</v>
      </c>
      <c r="AI172" s="19"/>
      <c r="AJ172" s="19"/>
      <c r="AK172" s="20">
        <f t="shared" si="459"/>
        <v>0</v>
      </c>
      <c r="AL172" s="20">
        <f t="shared" si="460"/>
        <v>0</v>
      </c>
      <c r="AM172" s="20">
        <f t="shared" si="460"/>
        <v>0</v>
      </c>
      <c r="AN172" s="20">
        <f t="shared" si="461"/>
        <v>0</v>
      </c>
      <c r="AO172" s="19"/>
      <c r="AP172" s="19"/>
      <c r="AQ172" s="20">
        <f t="shared" si="462"/>
        <v>0</v>
      </c>
      <c r="AR172" s="19"/>
      <c r="AS172" s="19"/>
      <c r="AT172" s="20">
        <f t="shared" si="463"/>
        <v>0</v>
      </c>
      <c r="AU172" s="19"/>
      <c r="AV172" s="19"/>
      <c r="AW172" s="20">
        <f t="shared" si="464"/>
        <v>0</v>
      </c>
      <c r="AX172" s="19"/>
      <c r="AY172" s="19"/>
      <c r="AZ172" s="20">
        <f t="shared" si="465"/>
        <v>0</v>
      </c>
      <c r="BA172" s="19"/>
      <c r="BB172" s="19"/>
      <c r="BC172" s="20">
        <f t="shared" si="466"/>
        <v>0</v>
      </c>
      <c r="BD172" s="19"/>
      <c r="BE172" s="19"/>
      <c r="BF172" s="20">
        <f t="shared" si="467"/>
        <v>0</v>
      </c>
      <c r="BG172" s="20">
        <f t="shared" si="468"/>
        <v>0</v>
      </c>
      <c r="BH172" s="20">
        <f t="shared" si="468"/>
        <v>0</v>
      </c>
      <c r="BI172" s="20">
        <f t="shared" si="469"/>
        <v>0</v>
      </c>
      <c r="BJ172" s="19"/>
      <c r="BK172" s="19"/>
      <c r="BL172" s="20">
        <f t="shared" si="470"/>
        <v>0</v>
      </c>
      <c r="BM172" s="19"/>
      <c r="BN172" s="19"/>
      <c r="BO172" s="20">
        <f t="shared" si="471"/>
        <v>0</v>
      </c>
      <c r="BP172" s="19"/>
      <c r="BQ172" s="19"/>
      <c r="BR172" s="20">
        <f t="shared" si="472"/>
        <v>0</v>
      </c>
      <c r="BS172" s="19"/>
      <c r="BT172" s="19"/>
      <c r="BU172" s="20">
        <f t="shared" si="473"/>
        <v>0</v>
      </c>
      <c r="BV172" s="19"/>
      <c r="BW172" s="19"/>
      <c r="BX172" s="20">
        <f t="shared" si="474"/>
        <v>0</v>
      </c>
      <c r="BY172" s="19"/>
      <c r="BZ172" s="19"/>
      <c r="CA172" s="20">
        <f t="shared" si="475"/>
        <v>0</v>
      </c>
      <c r="CB172" s="20">
        <f t="shared" si="476"/>
        <v>0</v>
      </c>
      <c r="CC172" s="20">
        <f t="shared" si="476"/>
        <v>0</v>
      </c>
      <c r="CD172" s="20">
        <f t="shared" si="477"/>
        <v>0</v>
      </c>
      <c r="CE172" s="19"/>
      <c r="CF172" s="19"/>
      <c r="CG172" s="20">
        <f t="shared" si="478"/>
        <v>0</v>
      </c>
      <c r="CH172" s="19"/>
      <c r="CI172" s="19"/>
      <c r="CJ172" s="20">
        <f t="shared" si="479"/>
        <v>0</v>
      </c>
      <c r="CK172" s="19"/>
      <c r="CL172" s="19"/>
      <c r="CM172" s="20">
        <f t="shared" si="480"/>
        <v>0</v>
      </c>
      <c r="CN172" s="20">
        <f t="shared" si="481"/>
        <v>0</v>
      </c>
      <c r="CO172" s="20">
        <f t="shared" si="481"/>
        <v>0</v>
      </c>
      <c r="CP172" s="20">
        <f t="shared" si="482"/>
        <v>0</v>
      </c>
      <c r="CQ172" s="19"/>
      <c r="CR172" s="19"/>
      <c r="CS172" s="20">
        <f t="shared" si="483"/>
        <v>0</v>
      </c>
      <c r="CT172" s="19"/>
      <c r="CU172" s="19"/>
      <c r="CV172" s="20">
        <f t="shared" si="484"/>
        <v>0</v>
      </c>
      <c r="CW172" s="19"/>
      <c r="CX172" s="19"/>
      <c r="CY172" s="20">
        <f t="shared" si="485"/>
        <v>0</v>
      </c>
      <c r="CZ172" s="20">
        <f t="shared" si="486"/>
        <v>0</v>
      </c>
      <c r="DA172" s="20">
        <f t="shared" si="486"/>
        <v>0</v>
      </c>
      <c r="DB172" s="20">
        <f t="shared" si="487"/>
        <v>0</v>
      </c>
      <c r="DC172" s="20">
        <f t="shared" si="488"/>
        <v>0</v>
      </c>
      <c r="DD172" s="20">
        <f t="shared" si="488"/>
        <v>0</v>
      </c>
      <c r="DE172" s="20">
        <f t="shared" si="489"/>
        <v>0</v>
      </c>
      <c r="DF172" s="19"/>
      <c r="DG172" s="19"/>
      <c r="DH172" s="20">
        <f t="shared" si="490"/>
        <v>0</v>
      </c>
      <c r="DI172" s="19"/>
      <c r="DJ172" s="19"/>
      <c r="DK172" s="20">
        <f t="shared" si="491"/>
        <v>0</v>
      </c>
      <c r="DL172" s="20">
        <f t="shared" si="492"/>
        <v>0</v>
      </c>
      <c r="DM172" s="20">
        <f t="shared" si="492"/>
        <v>0</v>
      </c>
      <c r="DN172" s="20">
        <f t="shared" si="493"/>
        <v>0</v>
      </c>
      <c r="DO172" s="19"/>
      <c r="DP172" s="19"/>
      <c r="DQ172" s="20">
        <f t="shared" si="494"/>
        <v>0</v>
      </c>
      <c r="DR172" s="19"/>
      <c r="DS172" s="19"/>
      <c r="DT172" s="20">
        <f t="shared" si="495"/>
        <v>0</v>
      </c>
      <c r="DU172" s="20">
        <f t="shared" si="496"/>
        <v>0</v>
      </c>
      <c r="DV172" s="20">
        <f t="shared" si="496"/>
        <v>0</v>
      </c>
      <c r="DW172" s="20">
        <f t="shared" si="497"/>
        <v>0</v>
      </c>
      <c r="DX172" s="20">
        <f t="shared" si="498"/>
        <v>0</v>
      </c>
      <c r="DY172" s="20">
        <f t="shared" si="498"/>
        <v>0</v>
      </c>
      <c r="DZ172" s="20">
        <f t="shared" si="499"/>
        <v>0</v>
      </c>
      <c r="EA172" s="19"/>
      <c r="EB172" s="19"/>
      <c r="EC172" s="20">
        <f t="shared" si="500"/>
        <v>0</v>
      </c>
      <c r="ED172" s="19"/>
      <c r="EE172" s="19"/>
      <c r="EF172" s="20">
        <f t="shared" si="501"/>
        <v>0</v>
      </c>
      <c r="EG172" s="20">
        <f>2890</f>
        <v>2890</v>
      </c>
      <c r="EH172" s="20">
        <f>6250</f>
        <v>6250</v>
      </c>
      <c r="EI172" s="20">
        <f t="shared" si="502"/>
        <v>-3360</v>
      </c>
      <c r="EJ172" s="19"/>
      <c r="EK172" s="19"/>
      <c r="EL172" s="20">
        <f t="shared" si="503"/>
        <v>0</v>
      </c>
      <c r="EM172" s="20">
        <f t="shared" si="504"/>
        <v>2890</v>
      </c>
      <c r="EN172" s="20">
        <f t="shared" si="504"/>
        <v>6250</v>
      </c>
      <c r="EO172" s="20">
        <f t="shared" si="505"/>
        <v>-3360</v>
      </c>
      <c r="EP172" s="19"/>
      <c r="EQ172" s="19"/>
      <c r="ER172" s="20">
        <f t="shared" si="506"/>
        <v>0</v>
      </c>
      <c r="ES172" s="19"/>
      <c r="ET172" s="19"/>
      <c r="EU172" s="20">
        <f t="shared" si="507"/>
        <v>0</v>
      </c>
      <c r="EV172" s="20">
        <f>5495.12</f>
        <v>5495.12</v>
      </c>
      <c r="EW172" s="20">
        <f>2333.34</f>
        <v>2333.34</v>
      </c>
      <c r="EX172" s="20">
        <f t="shared" si="508"/>
        <v>3161.7799999999997</v>
      </c>
      <c r="EY172" s="19"/>
      <c r="EZ172" s="19"/>
      <c r="FA172" s="20">
        <f t="shared" si="509"/>
        <v>0</v>
      </c>
      <c r="FB172" s="20">
        <f t="shared" si="510"/>
        <v>5495.12</v>
      </c>
      <c r="FC172" s="20">
        <f t="shared" si="510"/>
        <v>2333.34</v>
      </c>
      <c r="FD172" s="20">
        <f t="shared" si="511"/>
        <v>3161.7799999999997</v>
      </c>
      <c r="FE172" s="19"/>
      <c r="FF172" s="19"/>
      <c r="FG172" s="20">
        <f t="shared" si="512"/>
        <v>0</v>
      </c>
      <c r="FH172" s="19"/>
      <c r="FI172" s="20">
        <f>2000</f>
        <v>2000</v>
      </c>
      <c r="FJ172" s="20">
        <f t="shared" si="513"/>
        <v>-2000</v>
      </c>
      <c r="FK172" s="19"/>
      <c r="FL172" s="19"/>
      <c r="FM172" s="20">
        <f t="shared" si="514"/>
        <v>0</v>
      </c>
      <c r="FN172" s="20">
        <f t="shared" si="515"/>
        <v>0</v>
      </c>
      <c r="FO172" s="20">
        <f t="shared" si="515"/>
        <v>2000</v>
      </c>
      <c r="FP172" s="20">
        <f t="shared" si="516"/>
        <v>-2000</v>
      </c>
      <c r="FQ172" s="19"/>
      <c r="FR172" s="19"/>
      <c r="FS172" s="20">
        <f t="shared" si="517"/>
        <v>0</v>
      </c>
      <c r="FT172" s="19"/>
      <c r="FU172" s="20">
        <f>2162.51</f>
        <v>2162.5100000000002</v>
      </c>
      <c r="FV172" s="20">
        <f t="shared" si="518"/>
        <v>-2162.5100000000002</v>
      </c>
      <c r="FW172" s="19"/>
      <c r="FX172" s="19"/>
      <c r="FY172" s="20">
        <f t="shared" si="519"/>
        <v>0</v>
      </c>
      <c r="FZ172" s="20">
        <f t="shared" si="520"/>
        <v>0</v>
      </c>
      <c r="GA172" s="20">
        <f t="shared" si="520"/>
        <v>2162.5100000000002</v>
      </c>
      <c r="GB172" s="20">
        <f t="shared" si="521"/>
        <v>-2162.5100000000002</v>
      </c>
      <c r="GC172" s="19"/>
      <c r="GD172" s="19"/>
      <c r="GE172" s="20">
        <f t="shared" si="522"/>
        <v>0</v>
      </c>
      <c r="GF172" s="19"/>
      <c r="GG172" s="19"/>
      <c r="GH172" s="20">
        <f t="shared" si="523"/>
        <v>0</v>
      </c>
      <c r="GI172" s="20">
        <f>14390</f>
        <v>14390</v>
      </c>
      <c r="GJ172" s="20">
        <f>7437.5</f>
        <v>7437.5</v>
      </c>
      <c r="GK172" s="20">
        <f t="shared" si="524"/>
        <v>6952.5</v>
      </c>
      <c r="GL172" s="19"/>
      <c r="GM172" s="19"/>
      <c r="GN172" s="20">
        <f t="shared" si="525"/>
        <v>0</v>
      </c>
      <c r="GO172" s="20">
        <f t="shared" si="526"/>
        <v>14390</v>
      </c>
      <c r="GP172" s="20">
        <f t="shared" si="526"/>
        <v>7437.5</v>
      </c>
      <c r="GQ172" s="20">
        <f t="shared" si="527"/>
        <v>6952.5</v>
      </c>
      <c r="GR172" s="19"/>
      <c r="GS172" s="19"/>
      <c r="GT172" s="20">
        <f t="shared" si="528"/>
        <v>0</v>
      </c>
      <c r="GU172" s="20">
        <f>2251.44</f>
        <v>2251.44</v>
      </c>
      <c r="GV172" s="19"/>
      <c r="GW172" s="20">
        <f t="shared" si="529"/>
        <v>2251.44</v>
      </c>
      <c r="GX172" s="20">
        <f t="shared" si="530"/>
        <v>25026.559999999998</v>
      </c>
      <c r="GY172" s="20">
        <f t="shared" si="530"/>
        <v>20183.349999999999</v>
      </c>
      <c r="GZ172" s="20">
        <f t="shared" si="531"/>
        <v>4843.2099999999991</v>
      </c>
      <c r="HA172" s="19"/>
      <c r="HB172" s="19"/>
      <c r="HC172" s="20">
        <f t="shared" si="532"/>
        <v>0</v>
      </c>
      <c r="HD172" s="19"/>
      <c r="HE172" s="19"/>
      <c r="HF172" s="20">
        <f t="shared" si="533"/>
        <v>0</v>
      </c>
      <c r="HG172" s="19"/>
      <c r="HH172" s="19"/>
      <c r="HI172" s="20">
        <f t="shared" si="534"/>
        <v>0</v>
      </c>
      <c r="HJ172" s="19"/>
      <c r="HK172" s="19"/>
      <c r="HL172" s="20">
        <f t="shared" si="535"/>
        <v>0</v>
      </c>
      <c r="HM172" s="20">
        <f t="shared" si="536"/>
        <v>0</v>
      </c>
      <c r="HN172" s="20">
        <f t="shared" si="536"/>
        <v>0</v>
      </c>
      <c r="HO172" s="20">
        <f t="shared" si="537"/>
        <v>0</v>
      </c>
      <c r="HP172" s="19"/>
      <c r="HQ172" s="19"/>
      <c r="HR172" s="20">
        <f t="shared" si="538"/>
        <v>0</v>
      </c>
      <c r="HS172" s="19"/>
      <c r="HT172" s="19"/>
      <c r="HU172" s="20">
        <f t="shared" si="539"/>
        <v>0</v>
      </c>
      <c r="HV172" s="19"/>
      <c r="HW172" s="19"/>
      <c r="HX172" s="20">
        <f t="shared" si="540"/>
        <v>0</v>
      </c>
      <c r="HY172" s="19"/>
      <c r="HZ172" s="19"/>
      <c r="IA172" s="20">
        <f t="shared" si="541"/>
        <v>0</v>
      </c>
      <c r="IB172" s="20">
        <f t="shared" si="542"/>
        <v>0</v>
      </c>
      <c r="IC172" s="20">
        <f t="shared" si="542"/>
        <v>0</v>
      </c>
      <c r="ID172" s="20">
        <f t="shared" si="543"/>
        <v>0</v>
      </c>
      <c r="IE172" s="20">
        <f t="shared" si="544"/>
        <v>0</v>
      </c>
      <c r="IF172" s="20">
        <f t="shared" si="544"/>
        <v>0</v>
      </c>
      <c r="IG172" s="20">
        <f t="shared" si="545"/>
        <v>0</v>
      </c>
      <c r="IH172" s="19"/>
      <c r="II172" s="19"/>
      <c r="IJ172" s="20">
        <f t="shared" si="546"/>
        <v>0</v>
      </c>
      <c r="IK172" s="19"/>
      <c r="IL172" s="19"/>
      <c r="IM172" s="20">
        <f t="shared" si="547"/>
        <v>0</v>
      </c>
      <c r="IN172" s="19"/>
      <c r="IO172" s="19"/>
      <c r="IP172" s="20">
        <f t="shared" si="548"/>
        <v>0</v>
      </c>
      <c r="IQ172" s="20">
        <f t="shared" si="549"/>
        <v>0</v>
      </c>
      <c r="IR172" s="20">
        <f t="shared" si="549"/>
        <v>0</v>
      </c>
      <c r="IS172" s="20">
        <f t="shared" si="550"/>
        <v>0</v>
      </c>
      <c r="IT172" s="20">
        <f t="shared" si="551"/>
        <v>0</v>
      </c>
      <c r="IU172" s="20">
        <f t="shared" si="551"/>
        <v>0</v>
      </c>
      <c r="IV172" s="20">
        <f t="shared" si="552"/>
        <v>0</v>
      </c>
      <c r="IW172" s="19"/>
      <c r="IX172" s="19"/>
      <c r="IY172" s="20">
        <f t="shared" si="553"/>
        <v>0</v>
      </c>
      <c r="IZ172" s="19"/>
      <c r="JA172" s="19"/>
      <c r="JB172" s="20">
        <f t="shared" si="554"/>
        <v>0</v>
      </c>
      <c r="JC172" s="19"/>
      <c r="JD172" s="19"/>
      <c r="JE172" s="20">
        <f t="shared" si="555"/>
        <v>0</v>
      </c>
      <c r="JF172" s="20">
        <f t="shared" si="556"/>
        <v>0</v>
      </c>
      <c r="JG172" s="20">
        <f t="shared" si="556"/>
        <v>0</v>
      </c>
      <c r="JH172" s="20">
        <f t="shared" si="557"/>
        <v>0</v>
      </c>
      <c r="JI172" s="19"/>
      <c r="JJ172" s="19"/>
      <c r="JK172" s="20">
        <f t="shared" si="558"/>
        <v>0</v>
      </c>
      <c r="JL172" s="19"/>
      <c r="JM172" s="19"/>
      <c r="JN172" s="20">
        <f t="shared" si="559"/>
        <v>0</v>
      </c>
      <c r="JO172" s="19"/>
      <c r="JP172" s="19"/>
      <c r="JQ172" s="20">
        <f t="shared" si="560"/>
        <v>0</v>
      </c>
      <c r="JR172" s="20">
        <f t="shared" si="561"/>
        <v>0</v>
      </c>
      <c r="JS172" s="20">
        <f t="shared" si="561"/>
        <v>0</v>
      </c>
      <c r="JT172" s="20">
        <f t="shared" si="562"/>
        <v>0</v>
      </c>
      <c r="JU172" s="19"/>
      <c r="JV172" s="19"/>
      <c r="JW172" s="20">
        <f t="shared" si="563"/>
        <v>0</v>
      </c>
      <c r="JX172" s="19"/>
      <c r="JY172" s="19"/>
      <c r="JZ172" s="20">
        <f t="shared" si="564"/>
        <v>0</v>
      </c>
      <c r="KA172" s="20">
        <f t="shared" si="565"/>
        <v>0</v>
      </c>
      <c r="KB172" s="20">
        <f t="shared" si="565"/>
        <v>0</v>
      </c>
      <c r="KC172" s="20">
        <f t="shared" si="566"/>
        <v>0</v>
      </c>
      <c r="KD172" s="19"/>
      <c r="KE172" s="19"/>
      <c r="KF172" s="20">
        <f t="shared" si="567"/>
        <v>0</v>
      </c>
      <c r="KG172" s="19"/>
      <c r="KH172" s="19"/>
      <c r="KI172" s="20">
        <f t="shared" si="568"/>
        <v>0</v>
      </c>
      <c r="KJ172" s="19"/>
      <c r="KK172" s="19"/>
      <c r="KL172" s="20">
        <f t="shared" si="569"/>
        <v>0</v>
      </c>
      <c r="KM172" s="19"/>
      <c r="KN172" s="19"/>
      <c r="KO172" s="20">
        <f t="shared" si="570"/>
        <v>0</v>
      </c>
      <c r="KP172" s="19"/>
      <c r="KQ172" s="19"/>
      <c r="KR172" s="20">
        <f t="shared" si="571"/>
        <v>0</v>
      </c>
      <c r="KS172" s="20">
        <f t="shared" si="572"/>
        <v>0</v>
      </c>
      <c r="KT172" s="20">
        <f t="shared" si="572"/>
        <v>0</v>
      </c>
      <c r="KU172" s="20">
        <f t="shared" si="573"/>
        <v>0</v>
      </c>
      <c r="KV172" s="20">
        <f t="shared" si="574"/>
        <v>0</v>
      </c>
      <c r="KW172" s="20">
        <f t="shared" si="574"/>
        <v>0</v>
      </c>
      <c r="KX172" s="20">
        <f t="shared" si="575"/>
        <v>0</v>
      </c>
      <c r="KY172" s="19"/>
      <c r="KZ172" s="19"/>
      <c r="LA172" s="20">
        <f t="shared" si="576"/>
        <v>0</v>
      </c>
      <c r="LB172" s="19"/>
      <c r="LC172" s="19"/>
      <c r="LD172" s="20">
        <f t="shared" si="577"/>
        <v>0</v>
      </c>
      <c r="LE172" s="20">
        <f t="shared" si="578"/>
        <v>25026.559999999998</v>
      </c>
      <c r="LF172" s="20">
        <f t="shared" si="578"/>
        <v>20183.349999999999</v>
      </c>
      <c r="LG172" s="20">
        <f t="shared" si="579"/>
        <v>4843.2099999999991</v>
      </c>
    </row>
    <row r="173" spans="1:319" x14ac:dyDescent="0.3">
      <c r="A173" s="27" t="s">
        <v>282</v>
      </c>
      <c r="B173" s="19"/>
      <c r="C173" s="19"/>
      <c r="D173" s="20">
        <f t="shared" si="448"/>
        <v>0</v>
      </c>
      <c r="E173" s="19"/>
      <c r="F173" s="19"/>
      <c r="G173" s="20">
        <f t="shared" si="449"/>
        <v>0</v>
      </c>
      <c r="H173" s="19"/>
      <c r="I173" s="19"/>
      <c r="J173" s="20">
        <f t="shared" si="450"/>
        <v>0</v>
      </c>
      <c r="K173" s="19"/>
      <c r="L173" s="19"/>
      <c r="M173" s="20">
        <f t="shared" si="451"/>
        <v>0</v>
      </c>
      <c r="N173" s="19"/>
      <c r="O173" s="19"/>
      <c r="P173" s="20">
        <f t="shared" si="452"/>
        <v>0</v>
      </c>
      <c r="Q173" s="19"/>
      <c r="R173" s="19"/>
      <c r="S173" s="20">
        <f t="shared" si="453"/>
        <v>0</v>
      </c>
      <c r="T173" s="19"/>
      <c r="U173" s="19"/>
      <c r="V173" s="20">
        <f t="shared" si="454"/>
        <v>0</v>
      </c>
      <c r="W173" s="19"/>
      <c r="X173" s="19"/>
      <c r="Y173" s="20">
        <f t="shared" si="455"/>
        <v>0</v>
      </c>
      <c r="Z173" s="19"/>
      <c r="AA173" s="19"/>
      <c r="AB173" s="20">
        <f t="shared" si="456"/>
        <v>0</v>
      </c>
      <c r="AC173" s="19"/>
      <c r="AD173" s="19"/>
      <c r="AE173" s="20">
        <f t="shared" si="457"/>
        <v>0</v>
      </c>
      <c r="AF173" s="19"/>
      <c r="AG173" s="19"/>
      <c r="AH173" s="20">
        <f t="shared" si="458"/>
        <v>0</v>
      </c>
      <c r="AI173" s="19"/>
      <c r="AJ173" s="19"/>
      <c r="AK173" s="20">
        <f t="shared" si="459"/>
        <v>0</v>
      </c>
      <c r="AL173" s="20">
        <f t="shared" si="460"/>
        <v>0</v>
      </c>
      <c r="AM173" s="20">
        <f t="shared" si="460"/>
        <v>0</v>
      </c>
      <c r="AN173" s="20">
        <f t="shared" si="461"/>
        <v>0</v>
      </c>
      <c r="AO173" s="19"/>
      <c r="AP173" s="19"/>
      <c r="AQ173" s="20">
        <f t="shared" si="462"/>
        <v>0</v>
      </c>
      <c r="AR173" s="19"/>
      <c r="AS173" s="19"/>
      <c r="AT173" s="20">
        <f t="shared" si="463"/>
        <v>0</v>
      </c>
      <c r="AU173" s="19"/>
      <c r="AV173" s="19"/>
      <c r="AW173" s="20">
        <f t="shared" si="464"/>
        <v>0</v>
      </c>
      <c r="AX173" s="19"/>
      <c r="AY173" s="19"/>
      <c r="AZ173" s="20">
        <f t="shared" si="465"/>
        <v>0</v>
      </c>
      <c r="BA173" s="19"/>
      <c r="BB173" s="19"/>
      <c r="BC173" s="20">
        <f t="shared" si="466"/>
        <v>0</v>
      </c>
      <c r="BD173" s="19"/>
      <c r="BE173" s="19"/>
      <c r="BF173" s="20">
        <f t="shared" si="467"/>
        <v>0</v>
      </c>
      <c r="BG173" s="20">
        <f t="shared" si="468"/>
        <v>0</v>
      </c>
      <c r="BH173" s="20">
        <f t="shared" si="468"/>
        <v>0</v>
      </c>
      <c r="BI173" s="20">
        <f t="shared" si="469"/>
        <v>0</v>
      </c>
      <c r="BJ173" s="19"/>
      <c r="BK173" s="19"/>
      <c r="BL173" s="20">
        <f t="shared" si="470"/>
        <v>0</v>
      </c>
      <c r="BM173" s="20">
        <f>432.2</f>
        <v>432.2</v>
      </c>
      <c r="BN173" s="20">
        <f>0</f>
        <v>0</v>
      </c>
      <c r="BO173" s="20">
        <f t="shared" si="471"/>
        <v>432.2</v>
      </c>
      <c r="BP173" s="19"/>
      <c r="BQ173" s="19"/>
      <c r="BR173" s="20">
        <f t="shared" si="472"/>
        <v>0</v>
      </c>
      <c r="BS173" s="19"/>
      <c r="BT173" s="19"/>
      <c r="BU173" s="20">
        <f t="shared" si="473"/>
        <v>0</v>
      </c>
      <c r="BV173" s="19"/>
      <c r="BW173" s="19"/>
      <c r="BX173" s="20">
        <f t="shared" si="474"/>
        <v>0</v>
      </c>
      <c r="BY173" s="19"/>
      <c r="BZ173" s="19"/>
      <c r="CA173" s="20">
        <f t="shared" si="475"/>
        <v>0</v>
      </c>
      <c r="CB173" s="20">
        <f t="shared" si="476"/>
        <v>0</v>
      </c>
      <c r="CC173" s="20">
        <f t="shared" si="476"/>
        <v>0</v>
      </c>
      <c r="CD173" s="20">
        <f t="shared" si="477"/>
        <v>0</v>
      </c>
      <c r="CE173" s="19"/>
      <c r="CF173" s="19"/>
      <c r="CG173" s="20">
        <f t="shared" si="478"/>
        <v>0</v>
      </c>
      <c r="CH173" s="19"/>
      <c r="CI173" s="19"/>
      <c r="CJ173" s="20">
        <f t="shared" si="479"/>
        <v>0</v>
      </c>
      <c r="CK173" s="19"/>
      <c r="CL173" s="19"/>
      <c r="CM173" s="20">
        <f t="shared" si="480"/>
        <v>0</v>
      </c>
      <c r="CN173" s="20">
        <f t="shared" si="481"/>
        <v>0</v>
      </c>
      <c r="CO173" s="20">
        <f t="shared" si="481"/>
        <v>0</v>
      </c>
      <c r="CP173" s="20">
        <f t="shared" si="482"/>
        <v>0</v>
      </c>
      <c r="CQ173" s="19"/>
      <c r="CR173" s="19"/>
      <c r="CS173" s="20">
        <f t="shared" si="483"/>
        <v>0</v>
      </c>
      <c r="CT173" s="19"/>
      <c r="CU173" s="19"/>
      <c r="CV173" s="20">
        <f t="shared" si="484"/>
        <v>0</v>
      </c>
      <c r="CW173" s="19"/>
      <c r="CX173" s="19"/>
      <c r="CY173" s="20">
        <f t="shared" si="485"/>
        <v>0</v>
      </c>
      <c r="CZ173" s="20">
        <f t="shared" si="486"/>
        <v>0</v>
      </c>
      <c r="DA173" s="20">
        <f t="shared" si="486"/>
        <v>0</v>
      </c>
      <c r="DB173" s="20">
        <f t="shared" si="487"/>
        <v>0</v>
      </c>
      <c r="DC173" s="20">
        <f t="shared" si="488"/>
        <v>432.2</v>
      </c>
      <c r="DD173" s="20">
        <f t="shared" si="488"/>
        <v>0</v>
      </c>
      <c r="DE173" s="20">
        <f t="shared" si="489"/>
        <v>432.2</v>
      </c>
      <c r="DF173" s="19"/>
      <c r="DG173" s="19"/>
      <c r="DH173" s="20">
        <f t="shared" si="490"/>
        <v>0</v>
      </c>
      <c r="DI173" s="19"/>
      <c r="DJ173" s="19"/>
      <c r="DK173" s="20">
        <f t="shared" si="491"/>
        <v>0</v>
      </c>
      <c r="DL173" s="20">
        <f t="shared" si="492"/>
        <v>0</v>
      </c>
      <c r="DM173" s="20">
        <f t="shared" si="492"/>
        <v>0</v>
      </c>
      <c r="DN173" s="20">
        <f t="shared" si="493"/>
        <v>0</v>
      </c>
      <c r="DO173" s="19"/>
      <c r="DP173" s="19"/>
      <c r="DQ173" s="20">
        <f t="shared" si="494"/>
        <v>0</v>
      </c>
      <c r="DR173" s="19"/>
      <c r="DS173" s="19"/>
      <c r="DT173" s="20">
        <f t="shared" si="495"/>
        <v>0</v>
      </c>
      <c r="DU173" s="20">
        <f t="shared" si="496"/>
        <v>0</v>
      </c>
      <c r="DV173" s="20">
        <f t="shared" si="496"/>
        <v>0</v>
      </c>
      <c r="DW173" s="20">
        <f t="shared" si="497"/>
        <v>0</v>
      </c>
      <c r="DX173" s="20">
        <f t="shared" si="498"/>
        <v>432.2</v>
      </c>
      <c r="DY173" s="20">
        <f t="shared" si="498"/>
        <v>0</v>
      </c>
      <c r="DZ173" s="20">
        <f t="shared" si="499"/>
        <v>432.2</v>
      </c>
      <c r="EA173" s="19"/>
      <c r="EB173" s="19"/>
      <c r="EC173" s="20">
        <f t="shared" si="500"/>
        <v>0</v>
      </c>
      <c r="ED173" s="19"/>
      <c r="EE173" s="19"/>
      <c r="EF173" s="20">
        <f t="shared" si="501"/>
        <v>0</v>
      </c>
      <c r="EG173" s="19"/>
      <c r="EH173" s="19"/>
      <c r="EI173" s="20">
        <f t="shared" si="502"/>
        <v>0</v>
      </c>
      <c r="EJ173" s="19"/>
      <c r="EK173" s="19"/>
      <c r="EL173" s="20">
        <f t="shared" si="503"/>
        <v>0</v>
      </c>
      <c r="EM173" s="20">
        <f t="shared" si="504"/>
        <v>0</v>
      </c>
      <c r="EN173" s="20">
        <f t="shared" si="504"/>
        <v>0</v>
      </c>
      <c r="EO173" s="20">
        <f t="shared" si="505"/>
        <v>0</v>
      </c>
      <c r="EP173" s="19"/>
      <c r="EQ173" s="19"/>
      <c r="ER173" s="20">
        <f t="shared" si="506"/>
        <v>0</v>
      </c>
      <c r="ES173" s="19"/>
      <c r="ET173" s="19"/>
      <c r="EU173" s="20">
        <f t="shared" si="507"/>
        <v>0</v>
      </c>
      <c r="EV173" s="19"/>
      <c r="EW173" s="19"/>
      <c r="EX173" s="20">
        <f t="shared" si="508"/>
        <v>0</v>
      </c>
      <c r="EY173" s="19"/>
      <c r="EZ173" s="19"/>
      <c r="FA173" s="20">
        <f t="shared" si="509"/>
        <v>0</v>
      </c>
      <c r="FB173" s="20">
        <f t="shared" si="510"/>
        <v>0</v>
      </c>
      <c r="FC173" s="20">
        <f t="shared" si="510"/>
        <v>0</v>
      </c>
      <c r="FD173" s="20">
        <f t="shared" si="511"/>
        <v>0</v>
      </c>
      <c r="FE173" s="19"/>
      <c r="FF173" s="19"/>
      <c r="FG173" s="20">
        <f t="shared" si="512"/>
        <v>0</v>
      </c>
      <c r="FH173" s="19"/>
      <c r="FI173" s="19"/>
      <c r="FJ173" s="20">
        <f t="shared" si="513"/>
        <v>0</v>
      </c>
      <c r="FK173" s="19"/>
      <c r="FL173" s="19"/>
      <c r="FM173" s="20">
        <f t="shared" si="514"/>
        <v>0</v>
      </c>
      <c r="FN173" s="20">
        <f t="shared" si="515"/>
        <v>0</v>
      </c>
      <c r="FO173" s="20">
        <f t="shared" si="515"/>
        <v>0</v>
      </c>
      <c r="FP173" s="20">
        <f t="shared" si="516"/>
        <v>0</v>
      </c>
      <c r="FQ173" s="19"/>
      <c r="FR173" s="19"/>
      <c r="FS173" s="20">
        <f t="shared" si="517"/>
        <v>0</v>
      </c>
      <c r="FT173" s="19"/>
      <c r="FU173" s="19"/>
      <c r="FV173" s="20">
        <f t="shared" si="518"/>
        <v>0</v>
      </c>
      <c r="FW173" s="19"/>
      <c r="FX173" s="19"/>
      <c r="FY173" s="20">
        <f t="shared" si="519"/>
        <v>0</v>
      </c>
      <c r="FZ173" s="20">
        <f t="shared" si="520"/>
        <v>0</v>
      </c>
      <c r="GA173" s="20">
        <f t="shared" si="520"/>
        <v>0</v>
      </c>
      <c r="GB173" s="20">
        <f t="shared" si="521"/>
        <v>0</v>
      </c>
      <c r="GC173" s="19"/>
      <c r="GD173" s="19"/>
      <c r="GE173" s="20">
        <f t="shared" si="522"/>
        <v>0</v>
      </c>
      <c r="GF173" s="19"/>
      <c r="GG173" s="19"/>
      <c r="GH173" s="20">
        <f t="shared" si="523"/>
        <v>0</v>
      </c>
      <c r="GI173" s="19"/>
      <c r="GJ173" s="19"/>
      <c r="GK173" s="20">
        <f t="shared" si="524"/>
        <v>0</v>
      </c>
      <c r="GL173" s="19"/>
      <c r="GM173" s="19"/>
      <c r="GN173" s="20">
        <f t="shared" si="525"/>
        <v>0</v>
      </c>
      <c r="GO173" s="20">
        <f t="shared" si="526"/>
        <v>0</v>
      </c>
      <c r="GP173" s="20">
        <f t="shared" si="526"/>
        <v>0</v>
      </c>
      <c r="GQ173" s="20">
        <f t="shared" si="527"/>
        <v>0</v>
      </c>
      <c r="GR173" s="19"/>
      <c r="GS173" s="19"/>
      <c r="GT173" s="20">
        <f t="shared" si="528"/>
        <v>0</v>
      </c>
      <c r="GU173" s="19"/>
      <c r="GV173" s="19"/>
      <c r="GW173" s="20">
        <f t="shared" si="529"/>
        <v>0</v>
      </c>
      <c r="GX173" s="20">
        <f t="shared" si="530"/>
        <v>0</v>
      </c>
      <c r="GY173" s="20">
        <f t="shared" si="530"/>
        <v>0</v>
      </c>
      <c r="GZ173" s="20">
        <f t="shared" si="531"/>
        <v>0</v>
      </c>
      <c r="HA173" s="19"/>
      <c r="HB173" s="19"/>
      <c r="HC173" s="20">
        <f t="shared" si="532"/>
        <v>0</v>
      </c>
      <c r="HD173" s="19"/>
      <c r="HE173" s="19"/>
      <c r="HF173" s="20">
        <f t="shared" si="533"/>
        <v>0</v>
      </c>
      <c r="HG173" s="19"/>
      <c r="HH173" s="19"/>
      <c r="HI173" s="20">
        <f t="shared" si="534"/>
        <v>0</v>
      </c>
      <c r="HJ173" s="19"/>
      <c r="HK173" s="19"/>
      <c r="HL173" s="20">
        <f t="shared" si="535"/>
        <v>0</v>
      </c>
      <c r="HM173" s="20">
        <f t="shared" si="536"/>
        <v>0</v>
      </c>
      <c r="HN173" s="20">
        <f t="shared" si="536"/>
        <v>0</v>
      </c>
      <c r="HO173" s="20">
        <f t="shared" si="537"/>
        <v>0</v>
      </c>
      <c r="HP173" s="19"/>
      <c r="HQ173" s="19"/>
      <c r="HR173" s="20">
        <f t="shared" si="538"/>
        <v>0</v>
      </c>
      <c r="HS173" s="19"/>
      <c r="HT173" s="19"/>
      <c r="HU173" s="20">
        <f t="shared" si="539"/>
        <v>0</v>
      </c>
      <c r="HV173" s="19"/>
      <c r="HW173" s="19"/>
      <c r="HX173" s="20">
        <f t="shared" si="540"/>
        <v>0</v>
      </c>
      <c r="HY173" s="19"/>
      <c r="HZ173" s="19"/>
      <c r="IA173" s="20">
        <f t="shared" si="541"/>
        <v>0</v>
      </c>
      <c r="IB173" s="20">
        <f t="shared" si="542"/>
        <v>0</v>
      </c>
      <c r="IC173" s="20">
        <f t="shared" si="542"/>
        <v>0</v>
      </c>
      <c r="ID173" s="20">
        <f t="shared" si="543"/>
        <v>0</v>
      </c>
      <c r="IE173" s="20">
        <f t="shared" si="544"/>
        <v>0</v>
      </c>
      <c r="IF173" s="20">
        <f t="shared" si="544"/>
        <v>0</v>
      </c>
      <c r="IG173" s="20">
        <f t="shared" si="545"/>
        <v>0</v>
      </c>
      <c r="IH173" s="19"/>
      <c r="II173" s="20">
        <f>4166.67</f>
        <v>4166.67</v>
      </c>
      <c r="IJ173" s="20">
        <f t="shared" si="546"/>
        <v>-4166.67</v>
      </c>
      <c r="IK173" s="19"/>
      <c r="IL173" s="19"/>
      <c r="IM173" s="20">
        <f t="shared" si="547"/>
        <v>0</v>
      </c>
      <c r="IN173" s="20">
        <f>2768.53</f>
        <v>2768.53</v>
      </c>
      <c r="IO173" s="20">
        <f>3333.33</f>
        <v>3333.33</v>
      </c>
      <c r="IP173" s="20">
        <f t="shared" si="548"/>
        <v>-564.79999999999973</v>
      </c>
      <c r="IQ173" s="20">
        <f t="shared" si="549"/>
        <v>2768.53</v>
      </c>
      <c r="IR173" s="20">
        <f t="shared" si="549"/>
        <v>3333.33</v>
      </c>
      <c r="IS173" s="20">
        <f t="shared" si="550"/>
        <v>-564.79999999999973</v>
      </c>
      <c r="IT173" s="20">
        <f t="shared" si="551"/>
        <v>2768.53</v>
      </c>
      <c r="IU173" s="20">
        <f t="shared" si="551"/>
        <v>7500</v>
      </c>
      <c r="IV173" s="20">
        <f t="shared" si="552"/>
        <v>-4731.4699999999993</v>
      </c>
      <c r="IW173" s="19"/>
      <c r="IX173" s="19"/>
      <c r="IY173" s="20">
        <f t="shared" si="553"/>
        <v>0</v>
      </c>
      <c r="IZ173" s="19"/>
      <c r="JA173" s="19"/>
      <c r="JB173" s="20">
        <f t="shared" si="554"/>
        <v>0</v>
      </c>
      <c r="JC173" s="19"/>
      <c r="JD173" s="19"/>
      <c r="JE173" s="20">
        <f t="shared" si="555"/>
        <v>0</v>
      </c>
      <c r="JF173" s="20">
        <f t="shared" si="556"/>
        <v>0</v>
      </c>
      <c r="JG173" s="20">
        <f t="shared" si="556"/>
        <v>0</v>
      </c>
      <c r="JH173" s="20">
        <f t="shared" si="557"/>
        <v>0</v>
      </c>
      <c r="JI173" s="19"/>
      <c r="JJ173" s="19"/>
      <c r="JK173" s="20">
        <f t="shared" si="558"/>
        <v>0</v>
      </c>
      <c r="JL173" s="19"/>
      <c r="JM173" s="19"/>
      <c r="JN173" s="20">
        <f t="shared" si="559"/>
        <v>0</v>
      </c>
      <c r="JO173" s="19"/>
      <c r="JP173" s="19"/>
      <c r="JQ173" s="20">
        <f t="shared" si="560"/>
        <v>0</v>
      </c>
      <c r="JR173" s="20">
        <f t="shared" si="561"/>
        <v>0</v>
      </c>
      <c r="JS173" s="20">
        <f t="shared" si="561"/>
        <v>0</v>
      </c>
      <c r="JT173" s="20">
        <f t="shared" si="562"/>
        <v>0</v>
      </c>
      <c r="JU173" s="19"/>
      <c r="JV173" s="19"/>
      <c r="JW173" s="20">
        <f t="shared" si="563"/>
        <v>0</v>
      </c>
      <c r="JX173" s="19"/>
      <c r="JY173" s="19"/>
      <c r="JZ173" s="20">
        <f t="shared" si="564"/>
        <v>0</v>
      </c>
      <c r="KA173" s="20">
        <f t="shared" si="565"/>
        <v>0</v>
      </c>
      <c r="KB173" s="20">
        <f t="shared" si="565"/>
        <v>0</v>
      </c>
      <c r="KC173" s="20">
        <f t="shared" si="566"/>
        <v>0</v>
      </c>
      <c r="KD173" s="19"/>
      <c r="KE173" s="19"/>
      <c r="KF173" s="20">
        <f t="shared" si="567"/>
        <v>0</v>
      </c>
      <c r="KG173" s="19"/>
      <c r="KH173" s="19"/>
      <c r="KI173" s="20">
        <f t="shared" si="568"/>
        <v>0</v>
      </c>
      <c r="KJ173" s="19"/>
      <c r="KK173" s="19"/>
      <c r="KL173" s="20">
        <f t="shared" si="569"/>
        <v>0</v>
      </c>
      <c r="KM173" s="19"/>
      <c r="KN173" s="19"/>
      <c r="KO173" s="20">
        <f t="shared" si="570"/>
        <v>0</v>
      </c>
      <c r="KP173" s="19"/>
      <c r="KQ173" s="19"/>
      <c r="KR173" s="20">
        <f t="shared" si="571"/>
        <v>0</v>
      </c>
      <c r="KS173" s="20">
        <f t="shared" si="572"/>
        <v>0</v>
      </c>
      <c r="KT173" s="20">
        <f t="shared" si="572"/>
        <v>0</v>
      </c>
      <c r="KU173" s="20">
        <f t="shared" si="573"/>
        <v>0</v>
      </c>
      <c r="KV173" s="20">
        <f t="shared" si="574"/>
        <v>0</v>
      </c>
      <c r="KW173" s="20">
        <f t="shared" si="574"/>
        <v>0</v>
      </c>
      <c r="KX173" s="20">
        <f t="shared" si="575"/>
        <v>0</v>
      </c>
      <c r="KY173" s="19"/>
      <c r="KZ173" s="19"/>
      <c r="LA173" s="20">
        <f t="shared" si="576"/>
        <v>0</v>
      </c>
      <c r="LB173" s="19"/>
      <c r="LC173" s="19"/>
      <c r="LD173" s="20">
        <f t="shared" si="577"/>
        <v>0</v>
      </c>
      <c r="LE173" s="20">
        <f t="shared" si="578"/>
        <v>3200.73</v>
      </c>
      <c r="LF173" s="20">
        <f t="shared" si="578"/>
        <v>7500</v>
      </c>
      <c r="LG173" s="20">
        <f t="shared" si="579"/>
        <v>-4299.2700000000004</v>
      </c>
    </row>
    <row r="174" spans="1:319" x14ac:dyDescent="0.3">
      <c r="A174" s="27" t="s">
        <v>283</v>
      </c>
      <c r="B174" s="22">
        <f>((((B169)+(B170))+(B171))+(B172))+(B173)</f>
        <v>0</v>
      </c>
      <c r="C174" s="22">
        <f>((((C169)+(C170))+(C171))+(C172))+(C173)</f>
        <v>0</v>
      </c>
      <c r="D174" s="22">
        <f t="shared" si="448"/>
        <v>0</v>
      </c>
      <c r="E174" s="22">
        <f>((((E169)+(E170))+(E171))+(E172))+(E173)</f>
        <v>0</v>
      </c>
      <c r="F174" s="22">
        <f>((((F169)+(F170))+(F171))+(F172))+(F173)</f>
        <v>0</v>
      </c>
      <c r="G174" s="22">
        <f t="shared" si="449"/>
        <v>0</v>
      </c>
      <c r="H174" s="22">
        <f>((((H169)+(H170))+(H171))+(H172))+(H173)</f>
        <v>0</v>
      </c>
      <c r="I174" s="22">
        <f>((((I169)+(I170))+(I171))+(I172))+(I173)</f>
        <v>0</v>
      </c>
      <c r="J174" s="22">
        <f t="shared" si="450"/>
        <v>0</v>
      </c>
      <c r="K174" s="22">
        <f>((((K169)+(K170))+(K171))+(K172))+(K173)</f>
        <v>0</v>
      </c>
      <c r="L174" s="22">
        <f>((((L169)+(L170))+(L171))+(L172))+(L173)</f>
        <v>0</v>
      </c>
      <c r="M174" s="22">
        <f t="shared" si="451"/>
        <v>0</v>
      </c>
      <c r="N174" s="22">
        <f>((((N169)+(N170))+(N171))+(N172))+(N173)</f>
        <v>0</v>
      </c>
      <c r="O174" s="22">
        <f>((((O169)+(O170))+(O171))+(O172))+(O173)</f>
        <v>0</v>
      </c>
      <c r="P174" s="22">
        <f t="shared" si="452"/>
        <v>0</v>
      </c>
      <c r="Q174" s="22">
        <f>((((Q169)+(Q170))+(Q171))+(Q172))+(Q173)</f>
        <v>0</v>
      </c>
      <c r="R174" s="22">
        <f>((((R169)+(R170))+(R171))+(R172))+(R173)</f>
        <v>0</v>
      </c>
      <c r="S174" s="22">
        <f t="shared" si="453"/>
        <v>0</v>
      </c>
      <c r="T174" s="22">
        <f>((((T169)+(T170))+(T171))+(T172))+(T173)</f>
        <v>0</v>
      </c>
      <c r="U174" s="22">
        <f>((((U169)+(U170))+(U171))+(U172))+(U173)</f>
        <v>0</v>
      </c>
      <c r="V174" s="22">
        <f t="shared" si="454"/>
        <v>0</v>
      </c>
      <c r="W174" s="22">
        <f>((((W169)+(W170))+(W171))+(W172))+(W173)</f>
        <v>0</v>
      </c>
      <c r="X174" s="22">
        <f>((((X169)+(X170))+(X171))+(X172))+(X173)</f>
        <v>0</v>
      </c>
      <c r="Y174" s="22">
        <f t="shared" si="455"/>
        <v>0</v>
      </c>
      <c r="Z174" s="22">
        <f>((((Z169)+(Z170))+(Z171))+(Z172))+(Z173)</f>
        <v>0</v>
      </c>
      <c r="AA174" s="22">
        <f>((((AA169)+(AA170))+(AA171))+(AA172))+(AA173)</f>
        <v>0</v>
      </c>
      <c r="AB174" s="22">
        <f t="shared" si="456"/>
        <v>0</v>
      </c>
      <c r="AC174" s="22">
        <f>((((AC169)+(AC170))+(AC171))+(AC172))+(AC173)</f>
        <v>0</v>
      </c>
      <c r="AD174" s="22">
        <f>((((AD169)+(AD170))+(AD171))+(AD172))+(AD173)</f>
        <v>0</v>
      </c>
      <c r="AE174" s="22">
        <f t="shared" si="457"/>
        <v>0</v>
      </c>
      <c r="AF174" s="22">
        <f>((((AF169)+(AF170))+(AF171))+(AF172))+(AF173)</f>
        <v>0</v>
      </c>
      <c r="AG174" s="22">
        <f>((((AG169)+(AG170))+(AG171))+(AG172))+(AG173)</f>
        <v>0</v>
      </c>
      <c r="AH174" s="22">
        <f t="shared" si="458"/>
        <v>0</v>
      </c>
      <c r="AI174" s="22">
        <f>((((AI169)+(AI170))+(AI171))+(AI172))+(AI173)</f>
        <v>0</v>
      </c>
      <c r="AJ174" s="22">
        <f>((((AJ169)+(AJ170))+(AJ171))+(AJ172))+(AJ173)</f>
        <v>0</v>
      </c>
      <c r="AK174" s="22">
        <f t="shared" si="459"/>
        <v>0</v>
      </c>
      <c r="AL174" s="22">
        <f t="shared" si="460"/>
        <v>0</v>
      </c>
      <c r="AM174" s="22">
        <f t="shared" si="460"/>
        <v>0</v>
      </c>
      <c r="AN174" s="22">
        <f t="shared" si="461"/>
        <v>0</v>
      </c>
      <c r="AO174" s="22">
        <f>((((AO169)+(AO170))+(AO171))+(AO172))+(AO173)</f>
        <v>0</v>
      </c>
      <c r="AP174" s="22">
        <f>((((AP169)+(AP170))+(AP171))+(AP172))+(AP173)</f>
        <v>0</v>
      </c>
      <c r="AQ174" s="22">
        <f t="shared" si="462"/>
        <v>0</v>
      </c>
      <c r="AR174" s="22">
        <f>((((AR169)+(AR170))+(AR171))+(AR172))+(AR173)</f>
        <v>0</v>
      </c>
      <c r="AS174" s="22">
        <f>((((AS169)+(AS170))+(AS171))+(AS172))+(AS173)</f>
        <v>0</v>
      </c>
      <c r="AT174" s="22">
        <f t="shared" si="463"/>
        <v>0</v>
      </c>
      <c r="AU174" s="22">
        <f>((((AU169)+(AU170))+(AU171))+(AU172))+(AU173)</f>
        <v>0</v>
      </c>
      <c r="AV174" s="22">
        <f>((((AV169)+(AV170))+(AV171))+(AV172))+(AV173)</f>
        <v>0</v>
      </c>
      <c r="AW174" s="22">
        <f t="shared" si="464"/>
        <v>0</v>
      </c>
      <c r="AX174" s="22">
        <f>((((AX169)+(AX170))+(AX171))+(AX172))+(AX173)</f>
        <v>0</v>
      </c>
      <c r="AY174" s="22">
        <f>((((AY169)+(AY170))+(AY171))+(AY172))+(AY173)</f>
        <v>0</v>
      </c>
      <c r="AZ174" s="22">
        <f t="shared" si="465"/>
        <v>0</v>
      </c>
      <c r="BA174" s="22">
        <f>((((BA169)+(BA170))+(BA171))+(BA172))+(BA173)</f>
        <v>0</v>
      </c>
      <c r="BB174" s="22">
        <f>((((BB169)+(BB170))+(BB171))+(BB172))+(BB173)</f>
        <v>0</v>
      </c>
      <c r="BC174" s="22">
        <f t="shared" si="466"/>
        <v>0</v>
      </c>
      <c r="BD174" s="22">
        <f>((((BD169)+(BD170))+(BD171))+(BD172))+(BD173)</f>
        <v>0</v>
      </c>
      <c r="BE174" s="22">
        <f>((((BE169)+(BE170))+(BE171))+(BE172))+(BE173)</f>
        <v>0</v>
      </c>
      <c r="BF174" s="22">
        <f t="shared" si="467"/>
        <v>0</v>
      </c>
      <c r="BG174" s="22">
        <f t="shared" si="468"/>
        <v>0</v>
      </c>
      <c r="BH174" s="22">
        <f t="shared" si="468"/>
        <v>0</v>
      </c>
      <c r="BI174" s="22">
        <f t="shared" si="469"/>
        <v>0</v>
      </c>
      <c r="BJ174" s="22">
        <f>((((BJ169)+(BJ170))+(BJ171))+(BJ172))+(BJ173)</f>
        <v>0</v>
      </c>
      <c r="BK174" s="22">
        <f>((((BK169)+(BK170))+(BK171))+(BK172))+(BK173)</f>
        <v>0</v>
      </c>
      <c r="BL174" s="22">
        <f t="shared" si="470"/>
        <v>0</v>
      </c>
      <c r="BM174" s="22">
        <f>((((BM169)+(BM170))+(BM171))+(BM172))+(BM173)</f>
        <v>432.2</v>
      </c>
      <c r="BN174" s="22">
        <f>((((BN169)+(BN170))+(BN171))+(BN172))+(BN173)</f>
        <v>0</v>
      </c>
      <c r="BO174" s="22">
        <f t="shared" si="471"/>
        <v>432.2</v>
      </c>
      <c r="BP174" s="22">
        <f>((((BP169)+(BP170))+(BP171))+(BP172))+(BP173)</f>
        <v>0</v>
      </c>
      <c r="BQ174" s="22">
        <f>((((BQ169)+(BQ170))+(BQ171))+(BQ172))+(BQ173)</f>
        <v>0</v>
      </c>
      <c r="BR174" s="22">
        <f t="shared" si="472"/>
        <v>0</v>
      </c>
      <c r="BS174" s="22">
        <f>((((BS169)+(BS170))+(BS171))+(BS172))+(BS173)</f>
        <v>0</v>
      </c>
      <c r="BT174" s="22">
        <f>((((BT169)+(BT170))+(BT171))+(BT172))+(BT173)</f>
        <v>0</v>
      </c>
      <c r="BU174" s="22">
        <f t="shared" si="473"/>
        <v>0</v>
      </c>
      <c r="BV174" s="22">
        <f>((((BV169)+(BV170))+(BV171))+(BV172))+(BV173)</f>
        <v>0</v>
      </c>
      <c r="BW174" s="22">
        <f>((((BW169)+(BW170))+(BW171))+(BW172))+(BW173)</f>
        <v>0</v>
      </c>
      <c r="BX174" s="22">
        <f t="shared" si="474"/>
        <v>0</v>
      </c>
      <c r="BY174" s="22">
        <f>((((BY169)+(BY170))+(BY171))+(BY172))+(BY173)</f>
        <v>0</v>
      </c>
      <c r="BZ174" s="22">
        <f>((((BZ169)+(BZ170))+(BZ171))+(BZ172))+(BZ173)</f>
        <v>0</v>
      </c>
      <c r="CA174" s="22">
        <f t="shared" si="475"/>
        <v>0</v>
      </c>
      <c r="CB174" s="22">
        <f t="shared" si="476"/>
        <v>0</v>
      </c>
      <c r="CC174" s="22">
        <f t="shared" si="476"/>
        <v>0</v>
      </c>
      <c r="CD174" s="22">
        <f t="shared" si="477"/>
        <v>0</v>
      </c>
      <c r="CE174" s="22">
        <f>((((CE169)+(CE170))+(CE171))+(CE172))+(CE173)</f>
        <v>0</v>
      </c>
      <c r="CF174" s="22">
        <f>((((CF169)+(CF170))+(CF171))+(CF172))+(CF173)</f>
        <v>0</v>
      </c>
      <c r="CG174" s="22">
        <f t="shared" si="478"/>
        <v>0</v>
      </c>
      <c r="CH174" s="22">
        <f>((((CH169)+(CH170))+(CH171))+(CH172))+(CH173)</f>
        <v>0</v>
      </c>
      <c r="CI174" s="22">
        <f>((((CI169)+(CI170))+(CI171))+(CI172))+(CI173)</f>
        <v>0</v>
      </c>
      <c r="CJ174" s="22">
        <f t="shared" si="479"/>
        <v>0</v>
      </c>
      <c r="CK174" s="22">
        <f>((((CK169)+(CK170))+(CK171))+(CK172))+(CK173)</f>
        <v>0</v>
      </c>
      <c r="CL174" s="22">
        <f>((((CL169)+(CL170))+(CL171))+(CL172))+(CL173)</f>
        <v>0</v>
      </c>
      <c r="CM174" s="22">
        <f t="shared" si="480"/>
        <v>0</v>
      </c>
      <c r="CN174" s="22">
        <f t="shared" si="481"/>
        <v>0</v>
      </c>
      <c r="CO174" s="22">
        <f t="shared" si="481"/>
        <v>0</v>
      </c>
      <c r="CP174" s="22">
        <f t="shared" si="482"/>
        <v>0</v>
      </c>
      <c r="CQ174" s="22">
        <f>((((CQ169)+(CQ170))+(CQ171))+(CQ172))+(CQ173)</f>
        <v>0</v>
      </c>
      <c r="CR174" s="22">
        <f>((((CR169)+(CR170))+(CR171))+(CR172))+(CR173)</f>
        <v>0</v>
      </c>
      <c r="CS174" s="22">
        <f t="shared" si="483"/>
        <v>0</v>
      </c>
      <c r="CT174" s="22">
        <f>((((CT169)+(CT170))+(CT171))+(CT172))+(CT173)</f>
        <v>0</v>
      </c>
      <c r="CU174" s="22">
        <f>((((CU169)+(CU170))+(CU171))+(CU172))+(CU173)</f>
        <v>0</v>
      </c>
      <c r="CV174" s="22">
        <f t="shared" si="484"/>
        <v>0</v>
      </c>
      <c r="CW174" s="22">
        <f>((((CW169)+(CW170))+(CW171))+(CW172))+(CW173)</f>
        <v>0</v>
      </c>
      <c r="CX174" s="22">
        <f>((((CX169)+(CX170))+(CX171))+(CX172))+(CX173)</f>
        <v>0</v>
      </c>
      <c r="CY174" s="22">
        <f t="shared" si="485"/>
        <v>0</v>
      </c>
      <c r="CZ174" s="22">
        <f t="shared" si="486"/>
        <v>0</v>
      </c>
      <c r="DA174" s="22">
        <f t="shared" si="486"/>
        <v>0</v>
      </c>
      <c r="DB174" s="22">
        <f t="shared" si="487"/>
        <v>0</v>
      </c>
      <c r="DC174" s="22">
        <f t="shared" si="488"/>
        <v>432.2</v>
      </c>
      <c r="DD174" s="22">
        <f t="shared" si="488"/>
        <v>0</v>
      </c>
      <c r="DE174" s="22">
        <f t="shared" si="489"/>
        <v>432.2</v>
      </c>
      <c r="DF174" s="22">
        <f>((((DF169)+(DF170))+(DF171))+(DF172))+(DF173)</f>
        <v>0</v>
      </c>
      <c r="DG174" s="22">
        <f>((((DG169)+(DG170))+(DG171))+(DG172))+(DG173)</f>
        <v>0</v>
      </c>
      <c r="DH174" s="22">
        <f t="shared" si="490"/>
        <v>0</v>
      </c>
      <c r="DI174" s="22">
        <f>((((DI169)+(DI170))+(DI171))+(DI172))+(DI173)</f>
        <v>0</v>
      </c>
      <c r="DJ174" s="22">
        <f>((((DJ169)+(DJ170))+(DJ171))+(DJ172))+(DJ173)</f>
        <v>0</v>
      </c>
      <c r="DK174" s="22">
        <f t="shared" si="491"/>
        <v>0</v>
      </c>
      <c r="DL174" s="22">
        <f t="shared" si="492"/>
        <v>0</v>
      </c>
      <c r="DM174" s="22">
        <f t="shared" si="492"/>
        <v>0</v>
      </c>
      <c r="DN174" s="22">
        <f t="shared" si="493"/>
        <v>0</v>
      </c>
      <c r="DO174" s="22">
        <f>((((DO169)+(DO170))+(DO171))+(DO172))+(DO173)</f>
        <v>0</v>
      </c>
      <c r="DP174" s="22">
        <f>((((DP169)+(DP170))+(DP171))+(DP172))+(DP173)</f>
        <v>0</v>
      </c>
      <c r="DQ174" s="22">
        <f t="shared" si="494"/>
        <v>0</v>
      </c>
      <c r="DR174" s="22">
        <f>((((DR169)+(DR170))+(DR171))+(DR172))+(DR173)</f>
        <v>0</v>
      </c>
      <c r="DS174" s="22">
        <f>((((DS169)+(DS170))+(DS171))+(DS172))+(DS173)</f>
        <v>0</v>
      </c>
      <c r="DT174" s="22">
        <f t="shared" si="495"/>
        <v>0</v>
      </c>
      <c r="DU174" s="22">
        <f t="shared" si="496"/>
        <v>0</v>
      </c>
      <c r="DV174" s="22">
        <f t="shared" si="496"/>
        <v>0</v>
      </c>
      <c r="DW174" s="22">
        <f t="shared" si="497"/>
        <v>0</v>
      </c>
      <c r="DX174" s="22">
        <f t="shared" si="498"/>
        <v>432.2</v>
      </c>
      <c r="DY174" s="22">
        <f t="shared" si="498"/>
        <v>0</v>
      </c>
      <c r="DZ174" s="22">
        <f t="shared" si="499"/>
        <v>432.2</v>
      </c>
      <c r="EA174" s="22">
        <f>((((EA169)+(EA170))+(EA171))+(EA172))+(EA173)</f>
        <v>0</v>
      </c>
      <c r="EB174" s="22">
        <f>((((EB169)+(EB170))+(EB171))+(EB172))+(EB173)</f>
        <v>0</v>
      </c>
      <c r="EC174" s="22">
        <f t="shared" si="500"/>
        <v>0</v>
      </c>
      <c r="ED174" s="22">
        <f>((((ED169)+(ED170))+(ED171))+(ED172))+(ED173)</f>
        <v>0</v>
      </c>
      <c r="EE174" s="22">
        <f>((((EE169)+(EE170))+(EE171))+(EE172))+(EE173)</f>
        <v>0</v>
      </c>
      <c r="EF174" s="22">
        <f t="shared" si="501"/>
        <v>0</v>
      </c>
      <c r="EG174" s="22">
        <f>((((EG169)+(EG170))+(EG171))+(EG172))+(EG173)</f>
        <v>2890</v>
      </c>
      <c r="EH174" s="22">
        <f>((((EH169)+(EH170))+(EH171))+(EH172))+(EH173)</f>
        <v>6250</v>
      </c>
      <c r="EI174" s="22">
        <f t="shared" si="502"/>
        <v>-3360</v>
      </c>
      <c r="EJ174" s="22">
        <f>((((EJ169)+(EJ170))+(EJ171))+(EJ172))+(EJ173)</f>
        <v>0</v>
      </c>
      <c r="EK174" s="22">
        <f>((((EK169)+(EK170))+(EK171))+(EK172))+(EK173)</f>
        <v>0</v>
      </c>
      <c r="EL174" s="22">
        <f t="shared" si="503"/>
        <v>0</v>
      </c>
      <c r="EM174" s="22">
        <f t="shared" si="504"/>
        <v>2890</v>
      </c>
      <c r="EN174" s="22">
        <f t="shared" si="504"/>
        <v>6250</v>
      </c>
      <c r="EO174" s="22">
        <f t="shared" si="505"/>
        <v>-3360</v>
      </c>
      <c r="EP174" s="22">
        <f>((((EP169)+(EP170))+(EP171))+(EP172))+(EP173)</f>
        <v>0</v>
      </c>
      <c r="EQ174" s="22">
        <f>((((EQ169)+(EQ170))+(EQ171))+(EQ172))+(EQ173)</f>
        <v>0</v>
      </c>
      <c r="ER174" s="22">
        <f t="shared" si="506"/>
        <v>0</v>
      </c>
      <c r="ES174" s="22">
        <f>((((ES169)+(ES170))+(ES171))+(ES172))+(ES173)</f>
        <v>0</v>
      </c>
      <c r="ET174" s="22">
        <f>((((ET169)+(ET170))+(ET171))+(ET172))+(ET173)</f>
        <v>0</v>
      </c>
      <c r="EU174" s="22">
        <f t="shared" si="507"/>
        <v>0</v>
      </c>
      <c r="EV174" s="22">
        <f>((((EV169)+(EV170))+(EV171))+(EV172))+(EV173)</f>
        <v>5495.12</v>
      </c>
      <c r="EW174" s="22">
        <f>((((EW169)+(EW170))+(EW171))+(EW172))+(EW173)</f>
        <v>2333.34</v>
      </c>
      <c r="EX174" s="22">
        <f t="shared" si="508"/>
        <v>3161.7799999999997</v>
      </c>
      <c r="EY174" s="22">
        <f>((((EY169)+(EY170))+(EY171))+(EY172))+(EY173)</f>
        <v>0</v>
      </c>
      <c r="EZ174" s="22">
        <f>((((EZ169)+(EZ170))+(EZ171))+(EZ172))+(EZ173)</f>
        <v>0</v>
      </c>
      <c r="FA174" s="22">
        <f t="shared" si="509"/>
        <v>0</v>
      </c>
      <c r="FB174" s="22">
        <f t="shared" si="510"/>
        <v>5495.12</v>
      </c>
      <c r="FC174" s="22">
        <f t="shared" si="510"/>
        <v>2333.34</v>
      </c>
      <c r="FD174" s="22">
        <f t="shared" si="511"/>
        <v>3161.7799999999997</v>
      </c>
      <c r="FE174" s="22">
        <f>((((FE169)+(FE170))+(FE171))+(FE172))+(FE173)</f>
        <v>0</v>
      </c>
      <c r="FF174" s="22">
        <f>((((FF169)+(FF170))+(FF171))+(FF172))+(FF173)</f>
        <v>0</v>
      </c>
      <c r="FG174" s="22">
        <f t="shared" si="512"/>
        <v>0</v>
      </c>
      <c r="FH174" s="22">
        <f>((((FH169)+(FH170))+(FH171))+(FH172))+(FH173)</f>
        <v>0</v>
      </c>
      <c r="FI174" s="22">
        <f>((((FI169)+(FI170))+(FI171))+(FI172))+(FI173)</f>
        <v>2000</v>
      </c>
      <c r="FJ174" s="22">
        <f t="shared" si="513"/>
        <v>-2000</v>
      </c>
      <c r="FK174" s="22">
        <f>((((FK169)+(FK170))+(FK171))+(FK172))+(FK173)</f>
        <v>0</v>
      </c>
      <c r="FL174" s="22">
        <f>((((FL169)+(FL170))+(FL171))+(FL172))+(FL173)</f>
        <v>0</v>
      </c>
      <c r="FM174" s="22">
        <f t="shared" si="514"/>
        <v>0</v>
      </c>
      <c r="FN174" s="22">
        <f t="shared" si="515"/>
        <v>0</v>
      </c>
      <c r="FO174" s="22">
        <f t="shared" si="515"/>
        <v>2000</v>
      </c>
      <c r="FP174" s="22">
        <f t="shared" si="516"/>
        <v>-2000</v>
      </c>
      <c r="FQ174" s="22">
        <f>((((FQ169)+(FQ170))+(FQ171))+(FQ172))+(FQ173)</f>
        <v>0</v>
      </c>
      <c r="FR174" s="22">
        <f>((((FR169)+(FR170))+(FR171))+(FR172))+(FR173)</f>
        <v>0</v>
      </c>
      <c r="FS174" s="22">
        <f t="shared" si="517"/>
        <v>0</v>
      </c>
      <c r="FT174" s="22">
        <f>((((FT169)+(FT170))+(FT171))+(FT172))+(FT173)</f>
        <v>0</v>
      </c>
      <c r="FU174" s="22">
        <f>((((FU169)+(FU170))+(FU171))+(FU172))+(FU173)</f>
        <v>2162.5100000000002</v>
      </c>
      <c r="FV174" s="22">
        <f t="shared" si="518"/>
        <v>-2162.5100000000002</v>
      </c>
      <c r="FW174" s="22">
        <f>((((FW169)+(FW170))+(FW171))+(FW172))+(FW173)</f>
        <v>0</v>
      </c>
      <c r="FX174" s="22">
        <f>((((FX169)+(FX170))+(FX171))+(FX172))+(FX173)</f>
        <v>0</v>
      </c>
      <c r="FY174" s="22">
        <f t="shared" si="519"/>
        <v>0</v>
      </c>
      <c r="FZ174" s="22">
        <f t="shared" si="520"/>
        <v>0</v>
      </c>
      <c r="GA174" s="22">
        <f t="shared" si="520"/>
        <v>2162.5100000000002</v>
      </c>
      <c r="GB174" s="22">
        <f t="shared" si="521"/>
        <v>-2162.5100000000002</v>
      </c>
      <c r="GC174" s="22">
        <f>((((GC169)+(GC170))+(GC171))+(GC172))+(GC173)</f>
        <v>100</v>
      </c>
      <c r="GD174" s="22">
        <f>((((GD169)+(GD170))+(GD171))+(GD172))+(GD173)</f>
        <v>0</v>
      </c>
      <c r="GE174" s="22">
        <f t="shared" si="522"/>
        <v>100</v>
      </c>
      <c r="GF174" s="22">
        <f>((((GF169)+(GF170))+(GF171))+(GF172))+(GF173)</f>
        <v>0</v>
      </c>
      <c r="GG174" s="22">
        <f>((((GG169)+(GG170))+(GG171))+(GG172))+(GG173)</f>
        <v>0</v>
      </c>
      <c r="GH174" s="22">
        <f t="shared" si="523"/>
        <v>0</v>
      </c>
      <c r="GI174" s="22">
        <f>((((GI169)+(GI170))+(GI171))+(GI172))+(GI173)</f>
        <v>14490</v>
      </c>
      <c r="GJ174" s="22">
        <f>((((GJ169)+(GJ170))+(GJ171))+(GJ172))+(GJ173)</f>
        <v>7437.5</v>
      </c>
      <c r="GK174" s="22">
        <f t="shared" si="524"/>
        <v>7052.5</v>
      </c>
      <c r="GL174" s="22">
        <f>((((GL169)+(GL170))+(GL171))+(GL172))+(GL173)</f>
        <v>0</v>
      </c>
      <c r="GM174" s="22">
        <f>((((GM169)+(GM170))+(GM171))+(GM172))+(GM173)</f>
        <v>0</v>
      </c>
      <c r="GN174" s="22">
        <f t="shared" si="525"/>
        <v>0</v>
      </c>
      <c r="GO174" s="22">
        <f t="shared" si="526"/>
        <v>14490</v>
      </c>
      <c r="GP174" s="22">
        <f t="shared" si="526"/>
        <v>7437.5</v>
      </c>
      <c r="GQ174" s="22">
        <f t="shared" si="527"/>
        <v>7052.5</v>
      </c>
      <c r="GR174" s="22">
        <f>((((GR169)+(GR170))+(GR171))+(GR172))+(GR173)</f>
        <v>0</v>
      </c>
      <c r="GS174" s="22">
        <f>((((GS169)+(GS170))+(GS171))+(GS172))+(GS173)</f>
        <v>0</v>
      </c>
      <c r="GT174" s="22">
        <f t="shared" si="528"/>
        <v>0</v>
      </c>
      <c r="GU174" s="22">
        <f>((((GU169)+(GU170))+(GU171))+(GU172))+(GU173)</f>
        <v>2251.44</v>
      </c>
      <c r="GV174" s="22">
        <f>((((GV169)+(GV170))+(GV171))+(GV172))+(GV173)</f>
        <v>0</v>
      </c>
      <c r="GW174" s="22">
        <f t="shared" si="529"/>
        <v>2251.44</v>
      </c>
      <c r="GX174" s="22">
        <f t="shared" si="530"/>
        <v>25226.559999999998</v>
      </c>
      <c r="GY174" s="22">
        <f t="shared" si="530"/>
        <v>20183.349999999999</v>
      </c>
      <c r="GZ174" s="22">
        <f t="shared" si="531"/>
        <v>5043.2099999999991</v>
      </c>
      <c r="HA174" s="22">
        <f>((((HA169)+(HA170))+(HA171))+(HA172))+(HA173)</f>
        <v>0</v>
      </c>
      <c r="HB174" s="22">
        <f>((((HB169)+(HB170))+(HB171))+(HB172))+(HB173)</f>
        <v>0</v>
      </c>
      <c r="HC174" s="22">
        <f t="shared" si="532"/>
        <v>0</v>
      </c>
      <c r="HD174" s="22">
        <f>((((HD169)+(HD170))+(HD171))+(HD172))+(HD173)</f>
        <v>0</v>
      </c>
      <c r="HE174" s="22">
        <f>((((HE169)+(HE170))+(HE171))+(HE172))+(HE173)</f>
        <v>0</v>
      </c>
      <c r="HF174" s="22">
        <f t="shared" si="533"/>
        <v>0</v>
      </c>
      <c r="HG174" s="22">
        <f>((((HG169)+(HG170))+(HG171))+(HG172))+(HG173)</f>
        <v>0</v>
      </c>
      <c r="HH174" s="22">
        <f>((((HH169)+(HH170))+(HH171))+(HH172))+(HH173)</f>
        <v>0</v>
      </c>
      <c r="HI174" s="22">
        <f t="shared" si="534"/>
        <v>0</v>
      </c>
      <c r="HJ174" s="22">
        <f>((((HJ169)+(HJ170))+(HJ171))+(HJ172))+(HJ173)</f>
        <v>0</v>
      </c>
      <c r="HK174" s="22">
        <f>((((HK169)+(HK170))+(HK171))+(HK172))+(HK173)</f>
        <v>0</v>
      </c>
      <c r="HL174" s="22">
        <f t="shared" si="535"/>
        <v>0</v>
      </c>
      <c r="HM174" s="22">
        <f t="shared" si="536"/>
        <v>0</v>
      </c>
      <c r="HN174" s="22">
        <f t="shared" si="536"/>
        <v>0</v>
      </c>
      <c r="HO174" s="22">
        <f t="shared" si="537"/>
        <v>0</v>
      </c>
      <c r="HP174" s="22">
        <f>((((HP169)+(HP170))+(HP171))+(HP172))+(HP173)</f>
        <v>0</v>
      </c>
      <c r="HQ174" s="22">
        <f>((((HQ169)+(HQ170))+(HQ171))+(HQ172))+(HQ173)</f>
        <v>0</v>
      </c>
      <c r="HR174" s="22">
        <f t="shared" si="538"/>
        <v>0</v>
      </c>
      <c r="HS174" s="22">
        <f>((((HS169)+(HS170))+(HS171))+(HS172))+(HS173)</f>
        <v>0</v>
      </c>
      <c r="HT174" s="22">
        <f>((((HT169)+(HT170))+(HT171))+(HT172))+(HT173)</f>
        <v>0</v>
      </c>
      <c r="HU174" s="22">
        <f t="shared" si="539"/>
        <v>0</v>
      </c>
      <c r="HV174" s="22">
        <f>((((HV169)+(HV170))+(HV171))+(HV172))+(HV173)</f>
        <v>0</v>
      </c>
      <c r="HW174" s="22">
        <f>((((HW169)+(HW170))+(HW171))+(HW172))+(HW173)</f>
        <v>0</v>
      </c>
      <c r="HX174" s="22">
        <f t="shared" si="540"/>
        <v>0</v>
      </c>
      <c r="HY174" s="22">
        <f>((((HY169)+(HY170))+(HY171))+(HY172))+(HY173)</f>
        <v>0</v>
      </c>
      <c r="HZ174" s="22">
        <f>((((HZ169)+(HZ170))+(HZ171))+(HZ172))+(HZ173)</f>
        <v>0</v>
      </c>
      <c r="IA174" s="22">
        <f t="shared" si="541"/>
        <v>0</v>
      </c>
      <c r="IB174" s="22">
        <f t="shared" si="542"/>
        <v>0</v>
      </c>
      <c r="IC174" s="22">
        <f t="shared" si="542"/>
        <v>0</v>
      </c>
      <c r="ID174" s="22">
        <f t="shared" si="543"/>
        <v>0</v>
      </c>
      <c r="IE174" s="22">
        <f t="shared" si="544"/>
        <v>0</v>
      </c>
      <c r="IF174" s="22">
        <f t="shared" si="544"/>
        <v>0</v>
      </c>
      <c r="IG174" s="22">
        <f t="shared" si="545"/>
        <v>0</v>
      </c>
      <c r="IH174" s="22">
        <f>((((IH169)+(IH170))+(IH171))+(IH172))+(IH173)</f>
        <v>1250</v>
      </c>
      <c r="II174" s="22">
        <f>((((II169)+(II170))+(II171))+(II172))+(II173)</f>
        <v>4166.67</v>
      </c>
      <c r="IJ174" s="22">
        <f t="shared" si="546"/>
        <v>-2916.67</v>
      </c>
      <c r="IK174" s="22">
        <f>((((IK169)+(IK170))+(IK171))+(IK172))+(IK173)</f>
        <v>0</v>
      </c>
      <c r="IL174" s="22">
        <f>((((IL169)+(IL170))+(IL171))+(IL172))+(IL173)</f>
        <v>0</v>
      </c>
      <c r="IM174" s="22">
        <f t="shared" si="547"/>
        <v>0</v>
      </c>
      <c r="IN174" s="22">
        <f>((((IN169)+(IN170))+(IN171))+(IN172))+(IN173)</f>
        <v>2768.53</v>
      </c>
      <c r="IO174" s="22">
        <f>((((IO169)+(IO170))+(IO171))+(IO172))+(IO173)</f>
        <v>3333.33</v>
      </c>
      <c r="IP174" s="22">
        <f t="shared" si="548"/>
        <v>-564.79999999999973</v>
      </c>
      <c r="IQ174" s="22">
        <f t="shared" si="549"/>
        <v>2768.53</v>
      </c>
      <c r="IR174" s="22">
        <f t="shared" si="549"/>
        <v>3333.33</v>
      </c>
      <c r="IS174" s="22">
        <f t="shared" si="550"/>
        <v>-564.79999999999973</v>
      </c>
      <c r="IT174" s="22">
        <f t="shared" si="551"/>
        <v>4018.53</v>
      </c>
      <c r="IU174" s="22">
        <f t="shared" si="551"/>
        <v>7500</v>
      </c>
      <c r="IV174" s="22">
        <f t="shared" si="552"/>
        <v>-3481.47</v>
      </c>
      <c r="IW174" s="22">
        <f>((((IW169)+(IW170))+(IW171))+(IW172))+(IW173)</f>
        <v>0</v>
      </c>
      <c r="IX174" s="22">
        <f>((((IX169)+(IX170))+(IX171))+(IX172))+(IX173)</f>
        <v>0</v>
      </c>
      <c r="IY174" s="22">
        <f t="shared" si="553"/>
        <v>0</v>
      </c>
      <c r="IZ174" s="22">
        <f>((((IZ169)+(IZ170))+(IZ171))+(IZ172))+(IZ173)</f>
        <v>0</v>
      </c>
      <c r="JA174" s="22">
        <f>((((JA169)+(JA170))+(JA171))+(JA172))+(JA173)</f>
        <v>0</v>
      </c>
      <c r="JB174" s="22">
        <f t="shared" si="554"/>
        <v>0</v>
      </c>
      <c r="JC174" s="22">
        <f>((((JC169)+(JC170))+(JC171))+(JC172))+(JC173)</f>
        <v>0</v>
      </c>
      <c r="JD174" s="22">
        <f>((((JD169)+(JD170))+(JD171))+(JD172))+(JD173)</f>
        <v>0</v>
      </c>
      <c r="JE174" s="22">
        <f t="shared" si="555"/>
        <v>0</v>
      </c>
      <c r="JF174" s="22">
        <f t="shared" si="556"/>
        <v>0</v>
      </c>
      <c r="JG174" s="22">
        <f t="shared" si="556"/>
        <v>0</v>
      </c>
      <c r="JH174" s="22">
        <f t="shared" si="557"/>
        <v>0</v>
      </c>
      <c r="JI174" s="22">
        <f>((((JI169)+(JI170))+(JI171))+(JI172))+(JI173)</f>
        <v>0</v>
      </c>
      <c r="JJ174" s="22">
        <f>((((JJ169)+(JJ170))+(JJ171))+(JJ172))+(JJ173)</f>
        <v>0</v>
      </c>
      <c r="JK174" s="22">
        <f t="shared" si="558"/>
        <v>0</v>
      </c>
      <c r="JL174" s="22">
        <f>((((JL169)+(JL170))+(JL171))+(JL172))+(JL173)</f>
        <v>0</v>
      </c>
      <c r="JM174" s="22">
        <f>((((JM169)+(JM170))+(JM171))+(JM172))+(JM173)</f>
        <v>0</v>
      </c>
      <c r="JN174" s="22">
        <f t="shared" si="559"/>
        <v>0</v>
      </c>
      <c r="JO174" s="22">
        <f>((((JO169)+(JO170))+(JO171))+(JO172))+(JO173)</f>
        <v>0</v>
      </c>
      <c r="JP174" s="22">
        <f>((((JP169)+(JP170))+(JP171))+(JP172))+(JP173)</f>
        <v>0</v>
      </c>
      <c r="JQ174" s="22">
        <f t="shared" si="560"/>
        <v>0</v>
      </c>
      <c r="JR174" s="22">
        <f t="shared" si="561"/>
        <v>0</v>
      </c>
      <c r="JS174" s="22">
        <f t="shared" si="561"/>
        <v>0</v>
      </c>
      <c r="JT174" s="22">
        <f t="shared" si="562"/>
        <v>0</v>
      </c>
      <c r="JU174" s="22">
        <f>((((JU169)+(JU170))+(JU171))+(JU172))+(JU173)</f>
        <v>0</v>
      </c>
      <c r="JV174" s="22">
        <f>((((JV169)+(JV170))+(JV171))+(JV172))+(JV173)</f>
        <v>0</v>
      </c>
      <c r="JW174" s="22">
        <f t="shared" si="563"/>
        <v>0</v>
      </c>
      <c r="JX174" s="22">
        <f>((((JX169)+(JX170))+(JX171))+(JX172))+(JX173)</f>
        <v>0</v>
      </c>
      <c r="JY174" s="22">
        <f>((((JY169)+(JY170))+(JY171))+(JY172))+(JY173)</f>
        <v>0</v>
      </c>
      <c r="JZ174" s="22">
        <f t="shared" si="564"/>
        <v>0</v>
      </c>
      <c r="KA174" s="22">
        <f t="shared" si="565"/>
        <v>0</v>
      </c>
      <c r="KB174" s="22">
        <f t="shared" si="565"/>
        <v>0</v>
      </c>
      <c r="KC174" s="22">
        <f t="shared" si="566"/>
        <v>0</v>
      </c>
      <c r="KD174" s="22">
        <f>((((KD169)+(KD170))+(KD171))+(KD172))+(KD173)</f>
        <v>0</v>
      </c>
      <c r="KE174" s="22">
        <f>((((KE169)+(KE170))+(KE171))+(KE172))+(KE173)</f>
        <v>0</v>
      </c>
      <c r="KF174" s="22">
        <f t="shared" si="567"/>
        <v>0</v>
      </c>
      <c r="KG174" s="22">
        <f>((((KG169)+(KG170))+(KG171))+(KG172))+(KG173)</f>
        <v>0</v>
      </c>
      <c r="KH174" s="22">
        <f>((((KH169)+(KH170))+(KH171))+(KH172))+(KH173)</f>
        <v>0</v>
      </c>
      <c r="KI174" s="22">
        <f t="shared" si="568"/>
        <v>0</v>
      </c>
      <c r="KJ174" s="22">
        <f>((((KJ169)+(KJ170))+(KJ171))+(KJ172))+(KJ173)</f>
        <v>0</v>
      </c>
      <c r="KK174" s="22">
        <f>((((KK169)+(KK170))+(KK171))+(KK172))+(KK173)</f>
        <v>0</v>
      </c>
      <c r="KL174" s="22">
        <f t="shared" si="569"/>
        <v>0</v>
      </c>
      <c r="KM174" s="22">
        <f>((((KM169)+(KM170))+(KM171))+(KM172))+(KM173)</f>
        <v>0</v>
      </c>
      <c r="KN174" s="22">
        <f>((((KN169)+(KN170))+(KN171))+(KN172))+(KN173)</f>
        <v>0</v>
      </c>
      <c r="KO174" s="22">
        <f t="shared" si="570"/>
        <v>0</v>
      </c>
      <c r="KP174" s="22">
        <f>((((KP169)+(KP170))+(KP171))+(KP172))+(KP173)</f>
        <v>0</v>
      </c>
      <c r="KQ174" s="22">
        <f>((((KQ169)+(KQ170))+(KQ171))+(KQ172))+(KQ173)</f>
        <v>0</v>
      </c>
      <c r="KR174" s="22">
        <f t="shared" si="571"/>
        <v>0</v>
      </c>
      <c r="KS174" s="22">
        <f t="shared" si="572"/>
        <v>0</v>
      </c>
      <c r="KT174" s="22">
        <f t="shared" si="572"/>
        <v>0</v>
      </c>
      <c r="KU174" s="22">
        <f t="shared" si="573"/>
        <v>0</v>
      </c>
      <c r="KV174" s="22">
        <f t="shared" si="574"/>
        <v>0</v>
      </c>
      <c r="KW174" s="22">
        <f t="shared" si="574"/>
        <v>0</v>
      </c>
      <c r="KX174" s="22">
        <f t="shared" si="575"/>
        <v>0</v>
      </c>
      <c r="KY174" s="22">
        <f>((((KY169)+(KY170))+(KY171))+(KY172))+(KY173)</f>
        <v>0</v>
      </c>
      <c r="KZ174" s="22">
        <f>((((KZ169)+(KZ170))+(KZ171))+(KZ172))+(KZ173)</f>
        <v>0</v>
      </c>
      <c r="LA174" s="22">
        <f t="shared" si="576"/>
        <v>0</v>
      </c>
      <c r="LB174" s="22">
        <f>((((LB169)+(LB170))+(LB171))+(LB172))+(LB173)</f>
        <v>0</v>
      </c>
      <c r="LC174" s="22">
        <f>((((LC169)+(LC170))+(LC171))+(LC172))+(LC173)</f>
        <v>0</v>
      </c>
      <c r="LD174" s="22">
        <f t="shared" si="577"/>
        <v>0</v>
      </c>
      <c r="LE174" s="22">
        <f t="shared" si="578"/>
        <v>29677.289999999997</v>
      </c>
      <c r="LF174" s="22">
        <f t="shared" si="578"/>
        <v>27683.35</v>
      </c>
      <c r="LG174" s="22">
        <f t="shared" si="579"/>
        <v>1993.9399999999987</v>
      </c>
    </row>
    <row r="175" spans="1:319" x14ac:dyDescent="0.3">
      <c r="A175" s="27" t="s">
        <v>284</v>
      </c>
      <c r="B175" s="19"/>
      <c r="C175" s="19"/>
      <c r="D175" s="20">
        <f t="shared" si="448"/>
        <v>0</v>
      </c>
      <c r="E175" s="19"/>
      <c r="F175" s="20">
        <f>0</f>
        <v>0</v>
      </c>
      <c r="G175" s="20">
        <f t="shared" si="449"/>
        <v>0</v>
      </c>
      <c r="H175" s="19"/>
      <c r="I175" s="19"/>
      <c r="J175" s="20">
        <f t="shared" si="450"/>
        <v>0</v>
      </c>
      <c r="K175" s="19"/>
      <c r="L175" s="19"/>
      <c r="M175" s="20">
        <f t="shared" si="451"/>
        <v>0</v>
      </c>
      <c r="N175" s="19"/>
      <c r="O175" s="19"/>
      <c r="P175" s="20">
        <f t="shared" si="452"/>
        <v>0</v>
      </c>
      <c r="Q175" s="19"/>
      <c r="R175" s="19"/>
      <c r="S175" s="20">
        <f t="shared" si="453"/>
        <v>0</v>
      </c>
      <c r="T175" s="19"/>
      <c r="U175" s="19"/>
      <c r="V175" s="20">
        <f t="shared" si="454"/>
        <v>0</v>
      </c>
      <c r="W175" s="19"/>
      <c r="X175" s="19"/>
      <c r="Y175" s="20">
        <f t="shared" si="455"/>
        <v>0</v>
      </c>
      <c r="Z175" s="19"/>
      <c r="AA175" s="19"/>
      <c r="AB175" s="20">
        <f t="shared" si="456"/>
        <v>0</v>
      </c>
      <c r="AC175" s="19"/>
      <c r="AD175" s="19"/>
      <c r="AE175" s="20">
        <f t="shared" si="457"/>
        <v>0</v>
      </c>
      <c r="AF175" s="19"/>
      <c r="AG175" s="19"/>
      <c r="AH175" s="20">
        <f t="shared" si="458"/>
        <v>0</v>
      </c>
      <c r="AI175" s="19"/>
      <c r="AJ175" s="19"/>
      <c r="AK175" s="20">
        <f t="shared" si="459"/>
        <v>0</v>
      </c>
      <c r="AL175" s="20">
        <f t="shared" si="460"/>
        <v>0</v>
      </c>
      <c r="AM175" s="20">
        <f t="shared" si="460"/>
        <v>0</v>
      </c>
      <c r="AN175" s="20">
        <f t="shared" si="461"/>
        <v>0</v>
      </c>
      <c r="AO175" s="19"/>
      <c r="AP175" s="19"/>
      <c r="AQ175" s="20">
        <f t="shared" si="462"/>
        <v>0</v>
      </c>
      <c r="AR175" s="20">
        <f>24.07</f>
        <v>24.07</v>
      </c>
      <c r="AS175" s="19"/>
      <c r="AT175" s="20">
        <f t="shared" si="463"/>
        <v>24.07</v>
      </c>
      <c r="AU175" s="19"/>
      <c r="AV175" s="19"/>
      <c r="AW175" s="20">
        <f t="shared" si="464"/>
        <v>0</v>
      </c>
      <c r="AX175" s="19"/>
      <c r="AY175" s="19"/>
      <c r="AZ175" s="20">
        <f t="shared" si="465"/>
        <v>0</v>
      </c>
      <c r="BA175" s="19"/>
      <c r="BB175" s="19"/>
      <c r="BC175" s="20">
        <f t="shared" si="466"/>
        <v>0</v>
      </c>
      <c r="BD175" s="19"/>
      <c r="BE175" s="19"/>
      <c r="BF175" s="20">
        <f t="shared" si="467"/>
        <v>0</v>
      </c>
      <c r="BG175" s="20">
        <f t="shared" si="468"/>
        <v>0</v>
      </c>
      <c r="BH175" s="20">
        <f t="shared" si="468"/>
        <v>0</v>
      </c>
      <c r="BI175" s="20">
        <f t="shared" si="469"/>
        <v>0</v>
      </c>
      <c r="BJ175" s="19"/>
      <c r="BK175" s="19"/>
      <c r="BL175" s="20">
        <f t="shared" si="470"/>
        <v>0</v>
      </c>
      <c r="BM175" s="19"/>
      <c r="BN175" s="19"/>
      <c r="BO175" s="20">
        <f t="shared" si="471"/>
        <v>0</v>
      </c>
      <c r="BP175" s="19"/>
      <c r="BQ175" s="19"/>
      <c r="BR175" s="20">
        <f t="shared" si="472"/>
        <v>0</v>
      </c>
      <c r="BS175" s="19"/>
      <c r="BT175" s="19"/>
      <c r="BU175" s="20">
        <f t="shared" si="473"/>
        <v>0</v>
      </c>
      <c r="BV175" s="19"/>
      <c r="BW175" s="19"/>
      <c r="BX175" s="20">
        <f t="shared" si="474"/>
        <v>0</v>
      </c>
      <c r="BY175" s="19"/>
      <c r="BZ175" s="19"/>
      <c r="CA175" s="20">
        <f t="shared" si="475"/>
        <v>0</v>
      </c>
      <c r="CB175" s="20">
        <f t="shared" si="476"/>
        <v>0</v>
      </c>
      <c r="CC175" s="20">
        <f t="shared" si="476"/>
        <v>0</v>
      </c>
      <c r="CD175" s="20">
        <f t="shared" si="477"/>
        <v>0</v>
      </c>
      <c r="CE175" s="19"/>
      <c r="CF175" s="19"/>
      <c r="CG175" s="20">
        <f t="shared" si="478"/>
        <v>0</v>
      </c>
      <c r="CH175" s="19"/>
      <c r="CI175" s="19"/>
      <c r="CJ175" s="20">
        <f t="shared" si="479"/>
        <v>0</v>
      </c>
      <c r="CK175" s="19"/>
      <c r="CL175" s="19"/>
      <c r="CM175" s="20">
        <f t="shared" si="480"/>
        <v>0</v>
      </c>
      <c r="CN175" s="20">
        <f t="shared" si="481"/>
        <v>0</v>
      </c>
      <c r="CO175" s="20">
        <f t="shared" si="481"/>
        <v>0</v>
      </c>
      <c r="CP175" s="20">
        <f t="shared" si="482"/>
        <v>0</v>
      </c>
      <c r="CQ175" s="19"/>
      <c r="CR175" s="19"/>
      <c r="CS175" s="20">
        <f t="shared" si="483"/>
        <v>0</v>
      </c>
      <c r="CT175" s="19"/>
      <c r="CU175" s="19"/>
      <c r="CV175" s="20">
        <f t="shared" si="484"/>
        <v>0</v>
      </c>
      <c r="CW175" s="19"/>
      <c r="CX175" s="19"/>
      <c r="CY175" s="20">
        <f t="shared" si="485"/>
        <v>0</v>
      </c>
      <c r="CZ175" s="20">
        <f t="shared" si="486"/>
        <v>0</v>
      </c>
      <c r="DA175" s="20">
        <f t="shared" si="486"/>
        <v>0</v>
      </c>
      <c r="DB175" s="20">
        <f t="shared" si="487"/>
        <v>0</v>
      </c>
      <c r="DC175" s="20">
        <f t="shared" si="488"/>
        <v>24.07</v>
      </c>
      <c r="DD175" s="20">
        <f t="shared" si="488"/>
        <v>0</v>
      </c>
      <c r="DE175" s="20">
        <f t="shared" si="489"/>
        <v>24.07</v>
      </c>
      <c r="DF175" s="19"/>
      <c r="DG175" s="19"/>
      <c r="DH175" s="20">
        <f t="shared" si="490"/>
        <v>0</v>
      </c>
      <c r="DI175" s="19"/>
      <c r="DJ175" s="19"/>
      <c r="DK175" s="20">
        <f t="shared" si="491"/>
        <v>0</v>
      </c>
      <c r="DL175" s="20">
        <f t="shared" si="492"/>
        <v>0</v>
      </c>
      <c r="DM175" s="20">
        <f t="shared" si="492"/>
        <v>0</v>
      </c>
      <c r="DN175" s="20">
        <f t="shared" si="493"/>
        <v>0</v>
      </c>
      <c r="DO175" s="19"/>
      <c r="DP175" s="19"/>
      <c r="DQ175" s="20">
        <f t="shared" si="494"/>
        <v>0</v>
      </c>
      <c r="DR175" s="19"/>
      <c r="DS175" s="19"/>
      <c r="DT175" s="20">
        <f t="shared" si="495"/>
        <v>0</v>
      </c>
      <c r="DU175" s="20">
        <f t="shared" si="496"/>
        <v>0</v>
      </c>
      <c r="DV175" s="20">
        <f t="shared" si="496"/>
        <v>0</v>
      </c>
      <c r="DW175" s="20">
        <f t="shared" si="497"/>
        <v>0</v>
      </c>
      <c r="DX175" s="20">
        <f t="shared" si="498"/>
        <v>24.07</v>
      </c>
      <c r="DY175" s="20">
        <f t="shared" si="498"/>
        <v>0</v>
      </c>
      <c r="DZ175" s="20">
        <f t="shared" si="499"/>
        <v>24.07</v>
      </c>
      <c r="EA175" s="19"/>
      <c r="EB175" s="19"/>
      <c r="EC175" s="20">
        <f t="shared" si="500"/>
        <v>0</v>
      </c>
      <c r="ED175" s="19"/>
      <c r="EE175" s="19"/>
      <c r="EF175" s="20">
        <f t="shared" si="501"/>
        <v>0</v>
      </c>
      <c r="EG175" s="19"/>
      <c r="EH175" s="20">
        <f>173.75</f>
        <v>173.75</v>
      </c>
      <c r="EI175" s="20">
        <f t="shared" si="502"/>
        <v>-173.75</v>
      </c>
      <c r="EJ175" s="19"/>
      <c r="EK175" s="19"/>
      <c r="EL175" s="20">
        <f t="shared" si="503"/>
        <v>0</v>
      </c>
      <c r="EM175" s="20">
        <f t="shared" si="504"/>
        <v>0</v>
      </c>
      <c r="EN175" s="20">
        <f t="shared" si="504"/>
        <v>173.75</v>
      </c>
      <c r="EO175" s="20">
        <f t="shared" si="505"/>
        <v>-173.75</v>
      </c>
      <c r="EP175" s="19"/>
      <c r="EQ175" s="19"/>
      <c r="ER175" s="20">
        <f t="shared" si="506"/>
        <v>0</v>
      </c>
      <c r="ES175" s="19"/>
      <c r="ET175" s="19"/>
      <c r="EU175" s="20">
        <f t="shared" si="507"/>
        <v>0</v>
      </c>
      <c r="EV175" s="19"/>
      <c r="EW175" s="20">
        <f>150.02</f>
        <v>150.02000000000001</v>
      </c>
      <c r="EX175" s="20">
        <f t="shared" si="508"/>
        <v>-150.02000000000001</v>
      </c>
      <c r="EY175" s="19"/>
      <c r="EZ175" s="19"/>
      <c r="FA175" s="20">
        <f t="shared" si="509"/>
        <v>0</v>
      </c>
      <c r="FB175" s="20">
        <f t="shared" si="510"/>
        <v>0</v>
      </c>
      <c r="FC175" s="20">
        <f t="shared" si="510"/>
        <v>150.02000000000001</v>
      </c>
      <c r="FD175" s="20">
        <f t="shared" si="511"/>
        <v>-150.02000000000001</v>
      </c>
      <c r="FE175" s="19"/>
      <c r="FF175" s="19"/>
      <c r="FG175" s="20">
        <f t="shared" si="512"/>
        <v>0</v>
      </c>
      <c r="FH175" s="20">
        <f>229.84</f>
        <v>229.84</v>
      </c>
      <c r="FI175" s="20">
        <f>198.67</f>
        <v>198.67</v>
      </c>
      <c r="FJ175" s="20">
        <f t="shared" si="513"/>
        <v>31.170000000000016</v>
      </c>
      <c r="FK175" s="19"/>
      <c r="FL175" s="19"/>
      <c r="FM175" s="20">
        <f t="shared" si="514"/>
        <v>0</v>
      </c>
      <c r="FN175" s="20">
        <f t="shared" si="515"/>
        <v>229.84</v>
      </c>
      <c r="FO175" s="20">
        <f t="shared" si="515"/>
        <v>198.67</v>
      </c>
      <c r="FP175" s="20">
        <f t="shared" si="516"/>
        <v>31.170000000000016</v>
      </c>
      <c r="FQ175" s="19"/>
      <c r="FR175" s="19"/>
      <c r="FS175" s="20">
        <f t="shared" si="517"/>
        <v>0</v>
      </c>
      <c r="FT175" s="19"/>
      <c r="FU175" s="20">
        <f>83.33</f>
        <v>83.33</v>
      </c>
      <c r="FV175" s="20">
        <f t="shared" si="518"/>
        <v>-83.33</v>
      </c>
      <c r="FW175" s="19"/>
      <c r="FX175" s="19"/>
      <c r="FY175" s="20">
        <f t="shared" si="519"/>
        <v>0</v>
      </c>
      <c r="FZ175" s="20">
        <f t="shared" si="520"/>
        <v>0</v>
      </c>
      <c r="GA175" s="20">
        <f t="shared" si="520"/>
        <v>83.33</v>
      </c>
      <c r="GB175" s="20">
        <f t="shared" si="521"/>
        <v>-83.33</v>
      </c>
      <c r="GC175" s="19"/>
      <c r="GD175" s="19"/>
      <c r="GE175" s="20">
        <f t="shared" si="522"/>
        <v>0</v>
      </c>
      <c r="GF175" s="19"/>
      <c r="GG175" s="19"/>
      <c r="GH175" s="20">
        <f t="shared" si="523"/>
        <v>0</v>
      </c>
      <c r="GI175" s="19"/>
      <c r="GJ175" s="19"/>
      <c r="GK175" s="20">
        <f t="shared" si="524"/>
        <v>0</v>
      </c>
      <c r="GL175" s="19"/>
      <c r="GM175" s="19"/>
      <c r="GN175" s="20">
        <f t="shared" si="525"/>
        <v>0</v>
      </c>
      <c r="GO175" s="20">
        <f t="shared" si="526"/>
        <v>0</v>
      </c>
      <c r="GP175" s="20">
        <f t="shared" si="526"/>
        <v>0</v>
      </c>
      <c r="GQ175" s="20">
        <f t="shared" si="527"/>
        <v>0</v>
      </c>
      <c r="GR175" s="19"/>
      <c r="GS175" s="19"/>
      <c r="GT175" s="20">
        <f t="shared" si="528"/>
        <v>0</v>
      </c>
      <c r="GU175" s="19"/>
      <c r="GV175" s="19"/>
      <c r="GW175" s="20">
        <f t="shared" si="529"/>
        <v>0</v>
      </c>
      <c r="GX175" s="20">
        <f t="shared" si="530"/>
        <v>229.84</v>
      </c>
      <c r="GY175" s="20">
        <f t="shared" si="530"/>
        <v>605.77</v>
      </c>
      <c r="GZ175" s="20">
        <f t="shared" si="531"/>
        <v>-375.92999999999995</v>
      </c>
      <c r="HA175" s="19"/>
      <c r="HB175" s="19"/>
      <c r="HC175" s="20">
        <f t="shared" si="532"/>
        <v>0</v>
      </c>
      <c r="HD175" s="19"/>
      <c r="HE175" s="19"/>
      <c r="HF175" s="20">
        <f t="shared" si="533"/>
        <v>0</v>
      </c>
      <c r="HG175" s="19"/>
      <c r="HH175" s="19"/>
      <c r="HI175" s="20">
        <f t="shared" si="534"/>
        <v>0</v>
      </c>
      <c r="HJ175" s="19"/>
      <c r="HK175" s="19"/>
      <c r="HL175" s="20">
        <f t="shared" si="535"/>
        <v>0</v>
      </c>
      <c r="HM175" s="20">
        <f t="shared" si="536"/>
        <v>0</v>
      </c>
      <c r="HN175" s="20">
        <f t="shared" si="536"/>
        <v>0</v>
      </c>
      <c r="HO175" s="20">
        <f t="shared" si="537"/>
        <v>0</v>
      </c>
      <c r="HP175" s="19"/>
      <c r="HQ175" s="19"/>
      <c r="HR175" s="20">
        <f t="shared" si="538"/>
        <v>0</v>
      </c>
      <c r="HS175" s="19"/>
      <c r="HT175" s="19"/>
      <c r="HU175" s="20">
        <f t="shared" si="539"/>
        <v>0</v>
      </c>
      <c r="HV175" s="19"/>
      <c r="HW175" s="19"/>
      <c r="HX175" s="20">
        <f t="shared" si="540"/>
        <v>0</v>
      </c>
      <c r="HY175" s="19"/>
      <c r="HZ175" s="19"/>
      <c r="IA175" s="20">
        <f t="shared" si="541"/>
        <v>0</v>
      </c>
      <c r="IB175" s="20">
        <f t="shared" si="542"/>
        <v>0</v>
      </c>
      <c r="IC175" s="20">
        <f t="shared" si="542"/>
        <v>0</v>
      </c>
      <c r="ID175" s="20">
        <f t="shared" si="543"/>
        <v>0</v>
      </c>
      <c r="IE175" s="20">
        <f t="shared" si="544"/>
        <v>0</v>
      </c>
      <c r="IF175" s="20">
        <f t="shared" si="544"/>
        <v>0</v>
      </c>
      <c r="IG175" s="20">
        <f t="shared" si="545"/>
        <v>0</v>
      </c>
      <c r="IH175" s="19"/>
      <c r="II175" s="19"/>
      <c r="IJ175" s="20">
        <f t="shared" si="546"/>
        <v>0</v>
      </c>
      <c r="IK175" s="19"/>
      <c r="IL175" s="19"/>
      <c r="IM175" s="20">
        <f t="shared" si="547"/>
        <v>0</v>
      </c>
      <c r="IN175" s="19"/>
      <c r="IO175" s="19"/>
      <c r="IP175" s="20">
        <f t="shared" si="548"/>
        <v>0</v>
      </c>
      <c r="IQ175" s="20">
        <f t="shared" si="549"/>
        <v>0</v>
      </c>
      <c r="IR175" s="20">
        <f t="shared" si="549"/>
        <v>0</v>
      </c>
      <c r="IS175" s="20">
        <f t="shared" si="550"/>
        <v>0</v>
      </c>
      <c r="IT175" s="20">
        <f t="shared" si="551"/>
        <v>0</v>
      </c>
      <c r="IU175" s="20">
        <f t="shared" si="551"/>
        <v>0</v>
      </c>
      <c r="IV175" s="20">
        <f t="shared" si="552"/>
        <v>0</v>
      </c>
      <c r="IW175" s="19"/>
      <c r="IX175" s="19"/>
      <c r="IY175" s="20">
        <f t="shared" si="553"/>
        <v>0</v>
      </c>
      <c r="IZ175" s="19"/>
      <c r="JA175" s="19"/>
      <c r="JB175" s="20">
        <f t="shared" si="554"/>
        <v>0</v>
      </c>
      <c r="JC175" s="19"/>
      <c r="JD175" s="19"/>
      <c r="JE175" s="20">
        <f t="shared" si="555"/>
        <v>0</v>
      </c>
      <c r="JF175" s="20">
        <f t="shared" si="556"/>
        <v>0</v>
      </c>
      <c r="JG175" s="20">
        <f t="shared" si="556"/>
        <v>0</v>
      </c>
      <c r="JH175" s="20">
        <f t="shared" si="557"/>
        <v>0</v>
      </c>
      <c r="JI175" s="19"/>
      <c r="JJ175" s="19"/>
      <c r="JK175" s="20">
        <f t="shared" si="558"/>
        <v>0</v>
      </c>
      <c r="JL175" s="19"/>
      <c r="JM175" s="19"/>
      <c r="JN175" s="20">
        <f t="shared" si="559"/>
        <v>0</v>
      </c>
      <c r="JO175" s="19"/>
      <c r="JP175" s="19"/>
      <c r="JQ175" s="20">
        <f t="shared" si="560"/>
        <v>0</v>
      </c>
      <c r="JR175" s="20">
        <f t="shared" si="561"/>
        <v>0</v>
      </c>
      <c r="JS175" s="20">
        <f t="shared" si="561"/>
        <v>0</v>
      </c>
      <c r="JT175" s="20">
        <f t="shared" si="562"/>
        <v>0</v>
      </c>
      <c r="JU175" s="19"/>
      <c r="JV175" s="19"/>
      <c r="JW175" s="20">
        <f t="shared" si="563"/>
        <v>0</v>
      </c>
      <c r="JX175" s="19"/>
      <c r="JY175" s="19"/>
      <c r="JZ175" s="20">
        <f t="shared" si="564"/>
        <v>0</v>
      </c>
      <c r="KA175" s="20">
        <f t="shared" si="565"/>
        <v>0</v>
      </c>
      <c r="KB175" s="20">
        <f t="shared" si="565"/>
        <v>0</v>
      </c>
      <c r="KC175" s="20">
        <f t="shared" si="566"/>
        <v>0</v>
      </c>
      <c r="KD175" s="19"/>
      <c r="KE175" s="19"/>
      <c r="KF175" s="20">
        <f t="shared" si="567"/>
        <v>0</v>
      </c>
      <c r="KG175" s="19"/>
      <c r="KH175" s="19"/>
      <c r="KI175" s="20">
        <f t="shared" si="568"/>
        <v>0</v>
      </c>
      <c r="KJ175" s="19"/>
      <c r="KK175" s="19"/>
      <c r="KL175" s="20">
        <f t="shared" si="569"/>
        <v>0</v>
      </c>
      <c r="KM175" s="19"/>
      <c r="KN175" s="19"/>
      <c r="KO175" s="20">
        <f t="shared" si="570"/>
        <v>0</v>
      </c>
      <c r="KP175" s="19"/>
      <c r="KQ175" s="19"/>
      <c r="KR175" s="20">
        <f t="shared" si="571"/>
        <v>0</v>
      </c>
      <c r="KS175" s="20">
        <f t="shared" si="572"/>
        <v>0</v>
      </c>
      <c r="KT175" s="20">
        <f t="shared" si="572"/>
        <v>0</v>
      </c>
      <c r="KU175" s="20">
        <f t="shared" si="573"/>
        <v>0</v>
      </c>
      <c r="KV175" s="20">
        <f t="shared" si="574"/>
        <v>0</v>
      </c>
      <c r="KW175" s="20">
        <f t="shared" si="574"/>
        <v>0</v>
      </c>
      <c r="KX175" s="20">
        <f t="shared" si="575"/>
        <v>0</v>
      </c>
      <c r="KY175" s="19"/>
      <c r="KZ175" s="19"/>
      <c r="LA175" s="20">
        <f t="shared" si="576"/>
        <v>0</v>
      </c>
      <c r="LB175" s="19"/>
      <c r="LC175" s="19"/>
      <c r="LD175" s="20">
        <f t="shared" si="577"/>
        <v>0</v>
      </c>
      <c r="LE175" s="20">
        <f t="shared" si="578"/>
        <v>253.91</v>
      </c>
      <c r="LF175" s="20">
        <f t="shared" si="578"/>
        <v>605.77</v>
      </c>
      <c r="LG175" s="20">
        <f t="shared" si="579"/>
        <v>-351.86</v>
      </c>
    </row>
    <row r="176" spans="1:319" x14ac:dyDescent="0.3">
      <c r="A176" s="27" t="s">
        <v>285</v>
      </c>
      <c r="B176" s="19"/>
      <c r="C176" s="19"/>
      <c r="D176" s="20">
        <f t="shared" si="448"/>
        <v>0</v>
      </c>
      <c r="E176" s="19"/>
      <c r="F176" s="19"/>
      <c r="G176" s="20">
        <f t="shared" si="449"/>
        <v>0</v>
      </c>
      <c r="H176" s="19"/>
      <c r="I176" s="19"/>
      <c r="J176" s="20">
        <f t="shared" si="450"/>
        <v>0</v>
      </c>
      <c r="K176" s="19"/>
      <c r="L176" s="19"/>
      <c r="M176" s="20">
        <f t="shared" si="451"/>
        <v>0</v>
      </c>
      <c r="N176" s="19"/>
      <c r="O176" s="19"/>
      <c r="P176" s="20">
        <f t="shared" si="452"/>
        <v>0</v>
      </c>
      <c r="Q176" s="19"/>
      <c r="R176" s="19"/>
      <c r="S176" s="20">
        <f t="shared" si="453"/>
        <v>0</v>
      </c>
      <c r="T176" s="19"/>
      <c r="U176" s="19"/>
      <c r="V176" s="20">
        <f t="shared" si="454"/>
        <v>0</v>
      </c>
      <c r="W176" s="19"/>
      <c r="X176" s="19"/>
      <c r="Y176" s="20">
        <f t="shared" si="455"/>
        <v>0</v>
      </c>
      <c r="Z176" s="19"/>
      <c r="AA176" s="19"/>
      <c r="AB176" s="20">
        <f t="shared" si="456"/>
        <v>0</v>
      </c>
      <c r="AC176" s="19"/>
      <c r="AD176" s="19"/>
      <c r="AE176" s="20">
        <f t="shared" si="457"/>
        <v>0</v>
      </c>
      <c r="AF176" s="19"/>
      <c r="AG176" s="19"/>
      <c r="AH176" s="20">
        <f t="shared" si="458"/>
        <v>0</v>
      </c>
      <c r="AI176" s="19"/>
      <c r="AJ176" s="19"/>
      <c r="AK176" s="20">
        <f t="shared" si="459"/>
        <v>0</v>
      </c>
      <c r="AL176" s="20">
        <f t="shared" si="460"/>
        <v>0</v>
      </c>
      <c r="AM176" s="20">
        <f t="shared" si="460"/>
        <v>0</v>
      </c>
      <c r="AN176" s="20">
        <f t="shared" si="461"/>
        <v>0</v>
      </c>
      <c r="AO176" s="19"/>
      <c r="AP176" s="19"/>
      <c r="AQ176" s="20">
        <f t="shared" si="462"/>
        <v>0</v>
      </c>
      <c r="AR176" s="19"/>
      <c r="AS176" s="19"/>
      <c r="AT176" s="20">
        <f t="shared" si="463"/>
        <v>0</v>
      </c>
      <c r="AU176" s="19"/>
      <c r="AV176" s="19"/>
      <c r="AW176" s="20">
        <f t="shared" si="464"/>
        <v>0</v>
      </c>
      <c r="AX176" s="19"/>
      <c r="AY176" s="19"/>
      <c r="AZ176" s="20">
        <f t="shared" si="465"/>
        <v>0</v>
      </c>
      <c r="BA176" s="19"/>
      <c r="BB176" s="19"/>
      <c r="BC176" s="20">
        <f t="shared" si="466"/>
        <v>0</v>
      </c>
      <c r="BD176" s="19"/>
      <c r="BE176" s="19"/>
      <c r="BF176" s="20">
        <f t="shared" si="467"/>
        <v>0</v>
      </c>
      <c r="BG176" s="20">
        <f t="shared" si="468"/>
        <v>0</v>
      </c>
      <c r="BH176" s="20">
        <f t="shared" si="468"/>
        <v>0</v>
      </c>
      <c r="BI176" s="20">
        <f t="shared" si="469"/>
        <v>0</v>
      </c>
      <c r="BJ176" s="19"/>
      <c r="BK176" s="19"/>
      <c r="BL176" s="20">
        <f t="shared" si="470"/>
        <v>0</v>
      </c>
      <c r="BM176" s="19"/>
      <c r="BN176" s="19"/>
      <c r="BO176" s="20">
        <f t="shared" si="471"/>
        <v>0</v>
      </c>
      <c r="BP176" s="19"/>
      <c r="BQ176" s="19"/>
      <c r="BR176" s="20">
        <f t="shared" si="472"/>
        <v>0</v>
      </c>
      <c r="BS176" s="19"/>
      <c r="BT176" s="19"/>
      <c r="BU176" s="20">
        <f t="shared" si="473"/>
        <v>0</v>
      </c>
      <c r="BV176" s="19"/>
      <c r="BW176" s="19"/>
      <c r="BX176" s="20">
        <f t="shared" si="474"/>
        <v>0</v>
      </c>
      <c r="BY176" s="19"/>
      <c r="BZ176" s="19"/>
      <c r="CA176" s="20">
        <f t="shared" si="475"/>
        <v>0</v>
      </c>
      <c r="CB176" s="20">
        <f t="shared" si="476"/>
        <v>0</v>
      </c>
      <c r="CC176" s="20">
        <f t="shared" si="476"/>
        <v>0</v>
      </c>
      <c r="CD176" s="20">
        <f t="shared" si="477"/>
        <v>0</v>
      </c>
      <c r="CE176" s="19"/>
      <c r="CF176" s="19"/>
      <c r="CG176" s="20">
        <f t="shared" si="478"/>
        <v>0</v>
      </c>
      <c r="CH176" s="19"/>
      <c r="CI176" s="19"/>
      <c r="CJ176" s="20">
        <f t="shared" si="479"/>
        <v>0</v>
      </c>
      <c r="CK176" s="19"/>
      <c r="CL176" s="19"/>
      <c r="CM176" s="20">
        <f t="shared" si="480"/>
        <v>0</v>
      </c>
      <c r="CN176" s="20">
        <f t="shared" si="481"/>
        <v>0</v>
      </c>
      <c r="CO176" s="20">
        <f t="shared" si="481"/>
        <v>0</v>
      </c>
      <c r="CP176" s="20">
        <f t="shared" si="482"/>
        <v>0</v>
      </c>
      <c r="CQ176" s="19"/>
      <c r="CR176" s="19"/>
      <c r="CS176" s="20">
        <f t="shared" si="483"/>
        <v>0</v>
      </c>
      <c r="CT176" s="19"/>
      <c r="CU176" s="19"/>
      <c r="CV176" s="20">
        <f t="shared" si="484"/>
        <v>0</v>
      </c>
      <c r="CW176" s="19"/>
      <c r="CX176" s="19"/>
      <c r="CY176" s="20">
        <f t="shared" si="485"/>
        <v>0</v>
      </c>
      <c r="CZ176" s="20">
        <f t="shared" si="486"/>
        <v>0</v>
      </c>
      <c r="DA176" s="20">
        <f t="shared" si="486"/>
        <v>0</v>
      </c>
      <c r="DB176" s="20">
        <f t="shared" si="487"/>
        <v>0</v>
      </c>
      <c r="DC176" s="20">
        <f t="shared" si="488"/>
        <v>0</v>
      </c>
      <c r="DD176" s="20">
        <f t="shared" si="488"/>
        <v>0</v>
      </c>
      <c r="DE176" s="20">
        <f t="shared" si="489"/>
        <v>0</v>
      </c>
      <c r="DF176" s="19"/>
      <c r="DG176" s="19"/>
      <c r="DH176" s="20">
        <f t="shared" si="490"/>
        <v>0</v>
      </c>
      <c r="DI176" s="19"/>
      <c r="DJ176" s="19"/>
      <c r="DK176" s="20">
        <f t="shared" si="491"/>
        <v>0</v>
      </c>
      <c r="DL176" s="20">
        <f t="shared" si="492"/>
        <v>0</v>
      </c>
      <c r="DM176" s="20">
        <f t="shared" si="492"/>
        <v>0</v>
      </c>
      <c r="DN176" s="20">
        <f t="shared" si="493"/>
        <v>0</v>
      </c>
      <c r="DO176" s="19"/>
      <c r="DP176" s="19"/>
      <c r="DQ176" s="20">
        <f t="shared" si="494"/>
        <v>0</v>
      </c>
      <c r="DR176" s="19"/>
      <c r="DS176" s="19"/>
      <c r="DT176" s="20">
        <f t="shared" si="495"/>
        <v>0</v>
      </c>
      <c r="DU176" s="20">
        <f t="shared" si="496"/>
        <v>0</v>
      </c>
      <c r="DV176" s="20">
        <f t="shared" si="496"/>
        <v>0</v>
      </c>
      <c r="DW176" s="20">
        <f t="shared" si="497"/>
        <v>0</v>
      </c>
      <c r="DX176" s="20">
        <f t="shared" si="498"/>
        <v>0</v>
      </c>
      <c r="DY176" s="20">
        <f t="shared" si="498"/>
        <v>0</v>
      </c>
      <c r="DZ176" s="20">
        <f t="shared" si="499"/>
        <v>0</v>
      </c>
      <c r="EA176" s="19"/>
      <c r="EB176" s="19"/>
      <c r="EC176" s="20">
        <f t="shared" si="500"/>
        <v>0</v>
      </c>
      <c r="ED176" s="19"/>
      <c r="EE176" s="19"/>
      <c r="EF176" s="20">
        <f t="shared" si="501"/>
        <v>0</v>
      </c>
      <c r="EG176" s="19"/>
      <c r="EH176" s="19"/>
      <c r="EI176" s="20">
        <f t="shared" si="502"/>
        <v>0</v>
      </c>
      <c r="EJ176" s="19"/>
      <c r="EK176" s="19"/>
      <c r="EL176" s="20">
        <f t="shared" si="503"/>
        <v>0</v>
      </c>
      <c r="EM176" s="20">
        <f t="shared" si="504"/>
        <v>0</v>
      </c>
      <c r="EN176" s="20">
        <f t="shared" si="504"/>
        <v>0</v>
      </c>
      <c r="EO176" s="20">
        <f t="shared" si="505"/>
        <v>0</v>
      </c>
      <c r="EP176" s="19"/>
      <c r="EQ176" s="19"/>
      <c r="ER176" s="20">
        <f t="shared" si="506"/>
        <v>0</v>
      </c>
      <c r="ES176" s="19"/>
      <c r="ET176" s="19"/>
      <c r="EU176" s="20">
        <f t="shared" si="507"/>
        <v>0</v>
      </c>
      <c r="EV176" s="19"/>
      <c r="EW176" s="19"/>
      <c r="EX176" s="20">
        <f t="shared" si="508"/>
        <v>0</v>
      </c>
      <c r="EY176" s="19"/>
      <c r="EZ176" s="19"/>
      <c r="FA176" s="20">
        <f t="shared" si="509"/>
        <v>0</v>
      </c>
      <c r="FB176" s="20">
        <f t="shared" si="510"/>
        <v>0</v>
      </c>
      <c r="FC176" s="20">
        <f t="shared" si="510"/>
        <v>0</v>
      </c>
      <c r="FD176" s="20">
        <f t="shared" si="511"/>
        <v>0</v>
      </c>
      <c r="FE176" s="19"/>
      <c r="FF176" s="19"/>
      <c r="FG176" s="20">
        <f t="shared" si="512"/>
        <v>0</v>
      </c>
      <c r="FH176" s="19"/>
      <c r="FI176" s="19"/>
      <c r="FJ176" s="20">
        <f t="shared" si="513"/>
        <v>0</v>
      </c>
      <c r="FK176" s="19"/>
      <c r="FL176" s="19"/>
      <c r="FM176" s="20">
        <f t="shared" si="514"/>
        <v>0</v>
      </c>
      <c r="FN176" s="20">
        <f t="shared" si="515"/>
        <v>0</v>
      </c>
      <c r="FO176" s="20">
        <f t="shared" si="515"/>
        <v>0</v>
      </c>
      <c r="FP176" s="20">
        <f t="shared" si="516"/>
        <v>0</v>
      </c>
      <c r="FQ176" s="19"/>
      <c r="FR176" s="19"/>
      <c r="FS176" s="20">
        <f t="shared" si="517"/>
        <v>0</v>
      </c>
      <c r="FT176" s="19"/>
      <c r="FU176" s="19"/>
      <c r="FV176" s="20">
        <f t="shared" si="518"/>
        <v>0</v>
      </c>
      <c r="FW176" s="19"/>
      <c r="FX176" s="19"/>
      <c r="FY176" s="20">
        <f t="shared" si="519"/>
        <v>0</v>
      </c>
      <c r="FZ176" s="20">
        <f t="shared" si="520"/>
        <v>0</v>
      </c>
      <c r="GA176" s="20">
        <f t="shared" si="520"/>
        <v>0</v>
      </c>
      <c r="GB176" s="20">
        <f t="shared" si="521"/>
        <v>0</v>
      </c>
      <c r="GC176" s="19"/>
      <c r="GD176" s="19"/>
      <c r="GE176" s="20">
        <f t="shared" si="522"/>
        <v>0</v>
      </c>
      <c r="GF176" s="19"/>
      <c r="GG176" s="19"/>
      <c r="GH176" s="20">
        <f t="shared" si="523"/>
        <v>0</v>
      </c>
      <c r="GI176" s="19"/>
      <c r="GJ176" s="19"/>
      <c r="GK176" s="20">
        <f t="shared" si="524"/>
        <v>0</v>
      </c>
      <c r="GL176" s="19"/>
      <c r="GM176" s="19"/>
      <c r="GN176" s="20">
        <f t="shared" si="525"/>
        <v>0</v>
      </c>
      <c r="GO176" s="20">
        <f t="shared" si="526"/>
        <v>0</v>
      </c>
      <c r="GP176" s="20">
        <f t="shared" si="526"/>
        <v>0</v>
      </c>
      <c r="GQ176" s="20">
        <f t="shared" si="527"/>
        <v>0</v>
      </c>
      <c r="GR176" s="19"/>
      <c r="GS176" s="19"/>
      <c r="GT176" s="20">
        <f t="shared" si="528"/>
        <v>0</v>
      </c>
      <c r="GU176" s="19"/>
      <c r="GV176" s="19"/>
      <c r="GW176" s="20">
        <f t="shared" si="529"/>
        <v>0</v>
      </c>
      <c r="GX176" s="20">
        <f t="shared" si="530"/>
        <v>0</v>
      </c>
      <c r="GY176" s="20">
        <f t="shared" si="530"/>
        <v>0</v>
      </c>
      <c r="GZ176" s="20">
        <f t="shared" si="531"/>
        <v>0</v>
      </c>
      <c r="HA176" s="19"/>
      <c r="HB176" s="19"/>
      <c r="HC176" s="20">
        <f t="shared" si="532"/>
        <v>0</v>
      </c>
      <c r="HD176" s="19"/>
      <c r="HE176" s="19"/>
      <c r="HF176" s="20">
        <f t="shared" si="533"/>
        <v>0</v>
      </c>
      <c r="HG176" s="19"/>
      <c r="HH176" s="19"/>
      <c r="HI176" s="20">
        <f t="shared" si="534"/>
        <v>0</v>
      </c>
      <c r="HJ176" s="19"/>
      <c r="HK176" s="19"/>
      <c r="HL176" s="20">
        <f t="shared" si="535"/>
        <v>0</v>
      </c>
      <c r="HM176" s="20">
        <f t="shared" si="536"/>
        <v>0</v>
      </c>
      <c r="HN176" s="20">
        <f t="shared" si="536"/>
        <v>0</v>
      </c>
      <c r="HO176" s="20">
        <f t="shared" si="537"/>
        <v>0</v>
      </c>
      <c r="HP176" s="19"/>
      <c r="HQ176" s="19"/>
      <c r="HR176" s="20">
        <f t="shared" si="538"/>
        <v>0</v>
      </c>
      <c r="HS176" s="19"/>
      <c r="HT176" s="19"/>
      <c r="HU176" s="20">
        <f t="shared" si="539"/>
        <v>0</v>
      </c>
      <c r="HV176" s="19"/>
      <c r="HW176" s="19"/>
      <c r="HX176" s="20">
        <f t="shared" si="540"/>
        <v>0</v>
      </c>
      <c r="HY176" s="19"/>
      <c r="HZ176" s="19"/>
      <c r="IA176" s="20">
        <f t="shared" si="541"/>
        <v>0</v>
      </c>
      <c r="IB176" s="20">
        <f t="shared" si="542"/>
        <v>0</v>
      </c>
      <c r="IC176" s="20">
        <f t="shared" si="542"/>
        <v>0</v>
      </c>
      <c r="ID176" s="20">
        <f t="shared" si="543"/>
        <v>0</v>
      </c>
      <c r="IE176" s="20">
        <f t="shared" si="544"/>
        <v>0</v>
      </c>
      <c r="IF176" s="20">
        <f t="shared" si="544"/>
        <v>0</v>
      </c>
      <c r="IG176" s="20">
        <f t="shared" si="545"/>
        <v>0</v>
      </c>
      <c r="IH176" s="19"/>
      <c r="II176" s="19"/>
      <c r="IJ176" s="20">
        <f t="shared" si="546"/>
        <v>0</v>
      </c>
      <c r="IK176" s="19"/>
      <c r="IL176" s="19"/>
      <c r="IM176" s="20">
        <f t="shared" si="547"/>
        <v>0</v>
      </c>
      <c r="IN176" s="19"/>
      <c r="IO176" s="19"/>
      <c r="IP176" s="20">
        <f t="shared" si="548"/>
        <v>0</v>
      </c>
      <c r="IQ176" s="20">
        <f t="shared" si="549"/>
        <v>0</v>
      </c>
      <c r="IR176" s="20">
        <f t="shared" si="549"/>
        <v>0</v>
      </c>
      <c r="IS176" s="20">
        <f t="shared" si="550"/>
        <v>0</v>
      </c>
      <c r="IT176" s="20">
        <f t="shared" si="551"/>
        <v>0</v>
      </c>
      <c r="IU176" s="20">
        <f t="shared" si="551"/>
        <v>0</v>
      </c>
      <c r="IV176" s="20">
        <f t="shared" si="552"/>
        <v>0</v>
      </c>
      <c r="IW176" s="19"/>
      <c r="IX176" s="19"/>
      <c r="IY176" s="20">
        <f t="shared" si="553"/>
        <v>0</v>
      </c>
      <c r="IZ176" s="19"/>
      <c r="JA176" s="19"/>
      <c r="JB176" s="20">
        <f t="shared" si="554"/>
        <v>0</v>
      </c>
      <c r="JC176" s="19"/>
      <c r="JD176" s="19"/>
      <c r="JE176" s="20">
        <f t="shared" si="555"/>
        <v>0</v>
      </c>
      <c r="JF176" s="20">
        <f t="shared" si="556"/>
        <v>0</v>
      </c>
      <c r="JG176" s="20">
        <f t="shared" si="556"/>
        <v>0</v>
      </c>
      <c r="JH176" s="20">
        <f t="shared" si="557"/>
        <v>0</v>
      </c>
      <c r="JI176" s="19"/>
      <c r="JJ176" s="19"/>
      <c r="JK176" s="20">
        <f t="shared" si="558"/>
        <v>0</v>
      </c>
      <c r="JL176" s="19"/>
      <c r="JM176" s="19"/>
      <c r="JN176" s="20">
        <f t="shared" si="559"/>
        <v>0</v>
      </c>
      <c r="JO176" s="19"/>
      <c r="JP176" s="19"/>
      <c r="JQ176" s="20">
        <f t="shared" si="560"/>
        <v>0</v>
      </c>
      <c r="JR176" s="20">
        <f t="shared" si="561"/>
        <v>0</v>
      </c>
      <c r="JS176" s="20">
        <f t="shared" si="561"/>
        <v>0</v>
      </c>
      <c r="JT176" s="20">
        <f t="shared" si="562"/>
        <v>0</v>
      </c>
      <c r="JU176" s="19"/>
      <c r="JV176" s="19"/>
      <c r="JW176" s="20">
        <f t="shared" si="563"/>
        <v>0</v>
      </c>
      <c r="JX176" s="19"/>
      <c r="JY176" s="19"/>
      <c r="JZ176" s="20">
        <f t="shared" si="564"/>
        <v>0</v>
      </c>
      <c r="KA176" s="20">
        <f t="shared" si="565"/>
        <v>0</v>
      </c>
      <c r="KB176" s="20">
        <f t="shared" si="565"/>
        <v>0</v>
      </c>
      <c r="KC176" s="20">
        <f t="shared" si="566"/>
        <v>0</v>
      </c>
      <c r="KD176" s="19"/>
      <c r="KE176" s="19"/>
      <c r="KF176" s="20">
        <f t="shared" si="567"/>
        <v>0</v>
      </c>
      <c r="KG176" s="19"/>
      <c r="KH176" s="19"/>
      <c r="KI176" s="20">
        <f t="shared" si="568"/>
        <v>0</v>
      </c>
      <c r="KJ176" s="19"/>
      <c r="KK176" s="19"/>
      <c r="KL176" s="20">
        <f t="shared" si="569"/>
        <v>0</v>
      </c>
      <c r="KM176" s="19"/>
      <c r="KN176" s="19"/>
      <c r="KO176" s="20">
        <f t="shared" si="570"/>
        <v>0</v>
      </c>
      <c r="KP176" s="19"/>
      <c r="KQ176" s="19"/>
      <c r="KR176" s="20">
        <f t="shared" si="571"/>
        <v>0</v>
      </c>
      <c r="KS176" s="20">
        <f t="shared" si="572"/>
        <v>0</v>
      </c>
      <c r="KT176" s="20">
        <f t="shared" si="572"/>
        <v>0</v>
      </c>
      <c r="KU176" s="20">
        <f t="shared" si="573"/>
        <v>0</v>
      </c>
      <c r="KV176" s="20">
        <f t="shared" si="574"/>
        <v>0</v>
      </c>
      <c r="KW176" s="20">
        <f t="shared" si="574"/>
        <v>0</v>
      </c>
      <c r="KX176" s="20">
        <f t="shared" si="575"/>
        <v>0</v>
      </c>
      <c r="KY176" s="19"/>
      <c r="KZ176" s="19"/>
      <c r="LA176" s="20">
        <f t="shared" si="576"/>
        <v>0</v>
      </c>
      <c r="LB176" s="19"/>
      <c r="LC176" s="19"/>
      <c r="LD176" s="20">
        <f t="shared" si="577"/>
        <v>0</v>
      </c>
      <c r="LE176" s="20">
        <f t="shared" si="578"/>
        <v>0</v>
      </c>
      <c r="LF176" s="20">
        <f t="shared" si="578"/>
        <v>0</v>
      </c>
      <c r="LG176" s="20">
        <f t="shared" si="579"/>
        <v>0</v>
      </c>
    </row>
    <row r="177" spans="1:319" x14ac:dyDescent="0.3">
      <c r="A177" s="27" t="s">
        <v>286</v>
      </c>
      <c r="B177" s="19"/>
      <c r="C177" s="19"/>
      <c r="D177" s="20">
        <f t="shared" si="448"/>
        <v>0</v>
      </c>
      <c r="E177" s="19"/>
      <c r="F177" s="19"/>
      <c r="G177" s="20">
        <f t="shared" si="449"/>
        <v>0</v>
      </c>
      <c r="H177" s="19"/>
      <c r="I177" s="19"/>
      <c r="J177" s="20">
        <f t="shared" si="450"/>
        <v>0</v>
      </c>
      <c r="K177" s="19"/>
      <c r="L177" s="19"/>
      <c r="M177" s="20">
        <f t="shared" si="451"/>
        <v>0</v>
      </c>
      <c r="N177" s="19"/>
      <c r="O177" s="19"/>
      <c r="P177" s="20">
        <f t="shared" si="452"/>
        <v>0</v>
      </c>
      <c r="Q177" s="19"/>
      <c r="R177" s="19"/>
      <c r="S177" s="20">
        <f t="shared" si="453"/>
        <v>0</v>
      </c>
      <c r="T177" s="19"/>
      <c r="U177" s="19"/>
      <c r="V177" s="20">
        <f t="shared" si="454"/>
        <v>0</v>
      </c>
      <c r="W177" s="19"/>
      <c r="X177" s="19"/>
      <c r="Y177" s="20">
        <f t="shared" si="455"/>
        <v>0</v>
      </c>
      <c r="Z177" s="19"/>
      <c r="AA177" s="19"/>
      <c r="AB177" s="20">
        <f t="shared" si="456"/>
        <v>0</v>
      </c>
      <c r="AC177" s="19"/>
      <c r="AD177" s="19"/>
      <c r="AE177" s="20">
        <f t="shared" si="457"/>
        <v>0</v>
      </c>
      <c r="AF177" s="19"/>
      <c r="AG177" s="19"/>
      <c r="AH177" s="20">
        <f t="shared" si="458"/>
        <v>0</v>
      </c>
      <c r="AI177" s="19"/>
      <c r="AJ177" s="19"/>
      <c r="AK177" s="20">
        <f t="shared" si="459"/>
        <v>0</v>
      </c>
      <c r="AL177" s="20">
        <f t="shared" si="460"/>
        <v>0</v>
      </c>
      <c r="AM177" s="20">
        <f t="shared" si="460"/>
        <v>0</v>
      </c>
      <c r="AN177" s="20">
        <f t="shared" si="461"/>
        <v>0</v>
      </c>
      <c r="AO177" s="19"/>
      <c r="AP177" s="19"/>
      <c r="AQ177" s="20">
        <f t="shared" si="462"/>
        <v>0</v>
      </c>
      <c r="AR177" s="19"/>
      <c r="AS177" s="19"/>
      <c r="AT177" s="20">
        <f t="shared" si="463"/>
        <v>0</v>
      </c>
      <c r="AU177" s="19"/>
      <c r="AV177" s="19"/>
      <c r="AW177" s="20">
        <f t="shared" si="464"/>
        <v>0</v>
      </c>
      <c r="AX177" s="19"/>
      <c r="AY177" s="19"/>
      <c r="AZ177" s="20">
        <f t="shared" si="465"/>
        <v>0</v>
      </c>
      <c r="BA177" s="19"/>
      <c r="BB177" s="19"/>
      <c r="BC177" s="20">
        <f t="shared" si="466"/>
        <v>0</v>
      </c>
      <c r="BD177" s="19"/>
      <c r="BE177" s="19"/>
      <c r="BF177" s="20">
        <f t="shared" si="467"/>
        <v>0</v>
      </c>
      <c r="BG177" s="20">
        <f t="shared" si="468"/>
        <v>0</v>
      </c>
      <c r="BH177" s="20">
        <f t="shared" si="468"/>
        <v>0</v>
      </c>
      <c r="BI177" s="20">
        <f t="shared" si="469"/>
        <v>0</v>
      </c>
      <c r="BJ177" s="19"/>
      <c r="BK177" s="19"/>
      <c r="BL177" s="20">
        <f t="shared" si="470"/>
        <v>0</v>
      </c>
      <c r="BM177" s="19"/>
      <c r="BN177" s="19"/>
      <c r="BO177" s="20">
        <f t="shared" si="471"/>
        <v>0</v>
      </c>
      <c r="BP177" s="19"/>
      <c r="BQ177" s="19"/>
      <c r="BR177" s="20">
        <f t="shared" si="472"/>
        <v>0</v>
      </c>
      <c r="BS177" s="19"/>
      <c r="BT177" s="19"/>
      <c r="BU177" s="20">
        <f t="shared" si="473"/>
        <v>0</v>
      </c>
      <c r="BV177" s="19"/>
      <c r="BW177" s="19"/>
      <c r="BX177" s="20">
        <f t="shared" si="474"/>
        <v>0</v>
      </c>
      <c r="BY177" s="19"/>
      <c r="BZ177" s="19"/>
      <c r="CA177" s="20">
        <f t="shared" si="475"/>
        <v>0</v>
      </c>
      <c r="CB177" s="20">
        <f t="shared" si="476"/>
        <v>0</v>
      </c>
      <c r="CC177" s="20">
        <f t="shared" si="476"/>
        <v>0</v>
      </c>
      <c r="CD177" s="20">
        <f t="shared" si="477"/>
        <v>0</v>
      </c>
      <c r="CE177" s="19"/>
      <c r="CF177" s="19"/>
      <c r="CG177" s="20">
        <f t="shared" si="478"/>
        <v>0</v>
      </c>
      <c r="CH177" s="19"/>
      <c r="CI177" s="19"/>
      <c r="CJ177" s="20">
        <f t="shared" si="479"/>
        <v>0</v>
      </c>
      <c r="CK177" s="19"/>
      <c r="CL177" s="19"/>
      <c r="CM177" s="20">
        <f t="shared" si="480"/>
        <v>0</v>
      </c>
      <c r="CN177" s="20">
        <f t="shared" si="481"/>
        <v>0</v>
      </c>
      <c r="CO177" s="20">
        <f t="shared" si="481"/>
        <v>0</v>
      </c>
      <c r="CP177" s="20">
        <f t="shared" si="482"/>
        <v>0</v>
      </c>
      <c r="CQ177" s="19"/>
      <c r="CR177" s="19"/>
      <c r="CS177" s="20">
        <f t="shared" si="483"/>
        <v>0</v>
      </c>
      <c r="CT177" s="19"/>
      <c r="CU177" s="19"/>
      <c r="CV177" s="20">
        <f t="shared" si="484"/>
        <v>0</v>
      </c>
      <c r="CW177" s="19"/>
      <c r="CX177" s="19"/>
      <c r="CY177" s="20">
        <f t="shared" si="485"/>
        <v>0</v>
      </c>
      <c r="CZ177" s="20">
        <f t="shared" si="486"/>
        <v>0</v>
      </c>
      <c r="DA177" s="20">
        <f t="shared" si="486"/>
        <v>0</v>
      </c>
      <c r="DB177" s="20">
        <f t="shared" si="487"/>
        <v>0</v>
      </c>
      <c r="DC177" s="20">
        <f t="shared" si="488"/>
        <v>0</v>
      </c>
      <c r="DD177" s="20">
        <f t="shared" si="488"/>
        <v>0</v>
      </c>
      <c r="DE177" s="20">
        <f t="shared" si="489"/>
        <v>0</v>
      </c>
      <c r="DF177" s="19"/>
      <c r="DG177" s="19"/>
      <c r="DH177" s="20">
        <f t="shared" si="490"/>
        <v>0</v>
      </c>
      <c r="DI177" s="19"/>
      <c r="DJ177" s="19"/>
      <c r="DK177" s="20">
        <f t="shared" si="491"/>
        <v>0</v>
      </c>
      <c r="DL177" s="20">
        <f t="shared" si="492"/>
        <v>0</v>
      </c>
      <c r="DM177" s="20">
        <f t="shared" si="492"/>
        <v>0</v>
      </c>
      <c r="DN177" s="20">
        <f t="shared" si="493"/>
        <v>0</v>
      </c>
      <c r="DO177" s="19"/>
      <c r="DP177" s="19"/>
      <c r="DQ177" s="20">
        <f t="shared" si="494"/>
        <v>0</v>
      </c>
      <c r="DR177" s="19"/>
      <c r="DS177" s="19"/>
      <c r="DT177" s="20">
        <f t="shared" si="495"/>
        <v>0</v>
      </c>
      <c r="DU177" s="20">
        <f t="shared" si="496"/>
        <v>0</v>
      </c>
      <c r="DV177" s="20">
        <f t="shared" si="496"/>
        <v>0</v>
      </c>
      <c r="DW177" s="20">
        <f t="shared" si="497"/>
        <v>0</v>
      </c>
      <c r="DX177" s="20">
        <f t="shared" si="498"/>
        <v>0</v>
      </c>
      <c r="DY177" s="20">
        <f t="shared" si="498"/>
        <v>0</v>
      </c>
      <c r="DZ177" s="20">
        <f t="shared" si="499"/>
        <v>0</v>
      </c>
      <c r="EA177" s="19"/>
      <c r="EB177" s="19"/>
      <c r="EC177" s="20">
        <f t="shared" si="500"/>
        <v>0</v>
      </c>
      <c r="ED177" s="19"/>
      <c r="EE177" s="19"/>
      <c r="EF177" s="20">
        <f t="shared" si="501"/>
        <v>0</v>
      </c>
      <c r="EG177" s="19"/>
      <c r="EH177" s="19"/>
      <c r="EI177" s="20">
        <f t="shared" si="502"/>
        <v>0</v>
      </c>
      <c r="EJ177" s="19"/>
      <c r="EK177" s="19"/>
      <c r="EL177" s="20">
        <f t="shared" si="503"/>
        <v>0</v>
      </c>
      <c r="EM177" s="20">
        <f t="shared" si="504"/>
        <v>0</v>
      </c>
      <c r="EN177" s="20">
        <f t="shared" si="504"/>
        <v>0</v>
      </c>
      <c r="EO177" s="20">
        <f t="shared" si="505"/>
        <v>0</v>
      </c>
      <c r="EP177" s="19"/>
      <c r="EQ177" s="19"/>
      <c r="ER177" s="20">
        <f t="shared" si="506"/>
        <v>0</v>
      </c>
      <c r="ES177" s="19"/>
      <c r="ET177" s="19"/>
      <c r="EU177" s="20">
        <f t="shared" si="507"/>
        <v>0</v>
      </c>
      <c r="EV177" s="19"/>
      <c r="EW177" s="19"/>
      <c r="EX177" s="20">
        <f t="shared" si="508"/>
        <v>0</v>
      </c>
      <c r="EY177" s="19"/>
      <c r="EZ177" s="19"/>
      <c r="FA177" s="20">
        <f t="shared" si="509"/>
        <v>0</v>
      </c>
      <c r="FB177" s="20">
        <f t="shared" si="510"/>
        <v>0</v>
      </c>
      <c r="FC177" s="20">
        <f t="shared" si="510"/>
        <v>0</v>
      </c>
      <c r="FD177" s="20">
        <f t="shared" si="511"/>
        <v>0</v>
      </c>
      <c r="FE177" s="19"/>
      <c r="FF177" s="19"/>
      <c r="FG177" s="20">
        <f t="shared" si="512"/>
        <v>0</v>
      </c>
      <c r="FH177" s="19"/>
      <c r="FI177" s="19"/>
      <c r="FJ177" s="20">
        <f t="shared" si="513"/>
        <v>0</v>
      </c>
      <c r="FK177" s="19"/>
      <c r="FL177" s="19"/>
      <c r="FM177" s="20">
        <f t="shared" si="514"/>
        <v>0</v>
      </c>
      <c r="FN177" s="20">
        <f t="shared" si="515"/>
        <v>0</v>
      </c>
      <c r="FO177" s="20">
        <f t="shared" si="515"/>
        <v>0</v>
      </c>
      <c r="FP177" s="20">
        <f t="shared" si="516"/>
        <v>0</v>
      </c>
      <c r="FQ177" s="19"/>
      <c r="FR177" s="19"/>
      <c r="FS177" s="20">
        <f t="shared" si="517"/>
        <v>0</v>
      </c>
      <c r="FT177" s="19"/>
      <c r="FU177" s="19"/>
      <c r="FV177" s="20">
        <f t="shared" si="518"/>
        <v>0</v>
      </c>
      <c r="FW177" s="19"/>
      <c r="FX177" s="19"/>
      <c r="FY177" s="20">
        <f t="shared" si="519"/>
        <v>0</v>
      </c>
      <c r="FZ177" s="20">
        <f t="shared" si="520"/>
        <v>0</v>
      </c>
      <c r="GA177" s="20">
        <f t="shared" si="520"/>
        <v>0</v>
      </c>
      <c r="GB177" s="20">
        <f t="shared" si="521"/>
        <v>0</v>
      </c>
      <c r="GC177" s="19"/>
      <c r="GD177" s="19"/>
      <c r="GE177" s="20">
        <f t="shared" si="522"/>
        <v>0</v>
      </c>
      <c r="GF177" s="19"/>
      <c r="GG177" s="19"/>
      <c r="GH177" s="20">
        <f t="shared" si="523"/>
        <v>0</v>
      </c>
      <c r="GI177" s="19"/>
      <c r="GJ177" s="19"/>
      <c r="GK177" s="20">
        <f t="shared" si="524"/>
        <v>0</v>
      </c>
      <c r="GL177" s="19"/>
      <c r="GM177" s="19"/>
      <c r="GN177" s="20">
        <f t="shared" si="525"/>
        <v>0</v>
      </c>
      <c r="GO177" s="20">
        <f t="shared" si="526"/>
        <v>0</v>
      </c>
      <c r="GP177" s="20">
        <f t="shared" si="526"/>
        <v>0</v>
      </c>
      <c r="GQ177" s="20">
        <f t="shared" si="527"/>
        <v>0</v>
      </c>
      <c r="GR177" s="19"/>
      <c r="GS177" s="19"/>
      <c r="GT177" s="20">
        <f t="shared" si="528"/>
        <v>0</v>
      </c>
      <c r="GU177" s="19"/>
      <c r="GV177" s="19"/>
      <c r="GW177" s="20">
        <f t="shared" si="529"/>
        <v>0</v>
      </c>
      <c r="GX177" s="20">
        <f t="shared" si="530"/>
        <v>0</v>
      </c>
      <c r="GY177" s="20">
        <f t="shared" si="530"/>
        <v>0</v>
      </c>
      <c r="GZ177" s="20">
        <f t="shared" si="531"/>
        <v>0</v>
      </c>
      <c r="HA177" s="19"/>
      <c r="HB177" s="19"/>
      <c r="HC177" s="20">
        <f t="shared" si="532"/>
        <v>0</v>
      </c>
      <c r="HD177" s="19"/>
      <c r="HE177" s="19"/>
      <c r="HF177" s="20">
        <f t="shared" si="533"/>
        <v>0</v>
      </c>
      <c r="HG177" s="19"/>
      <c r="HH177" s="19"/>
      <c r="HI177" s="20">
        <f t="shared" si="534"/>
        <v>0</v>
      </c>
      <c r="HJ177" s="19"/>
      <c r="HK177" s="19"/>
      <c r="HL177" s="20">
        <f t="shared" si="535"/>
        <v>0</v>
      </c>
      <c r="HM177" s="20">
        <f t="shared" si="536"/>
        <v>0</v>
      </c>
      <c r="HN177" s="20">
        <f t="shared" si="536"/>
        <v>0</v>
      </c>
      <c r="HO177" s="20">
        <f t="shared" si="537"/>
        <v>0</v>
      </c>
      <c r="HP177" s="19"/>
      <c r="HQ177" s="19"/>
      <c r="HR177" s="20">
        <f t="shared" si="538"/>
        <v>0</v>
      </c>
      <c r="HS177" s="19"/>
      <c r="HT177" s="19"/>
      <c r="HU177" s="20">
        <f t="shared" si="539"/>
        <v>0</v>
      </c>
      <c r="HV177" s="19"/>
      <c r="HW177" s="19"/>
      <c r="HX177" s="20">
        <f t="shared" si="540"/>
        <v>0</v>
      </c>
      <c r="HY177" s="19"/>
      <c r="HZ177" s="19"/>
      <c r="IA177" s="20">
        <f t="shared" si="541"/>
        <v>0</v>
      </c>
      <c r="IB177" s="20">
        <f t="shared" si="542"/>
        <v>0</v>
      </c>
      <c r="IC177" s="20">
        <f t="shared" si="542"/>
        <v>0</v>
      </c>
      <c r="ID177" s="20">
        <f t="shared" si="543"/>
        <v>0</v>
      </c>
      <c r="IE177" s="20">
        <f t="shared" si="544"/>
        <v>0</v>
      </c>
      <c r="IF177" s="20">
        <f t="shared" si="544"/>
        <v>0</v>
      </c>
      <c r="IG177" s="20">
        <f t="shared" si="545"/>
        <v>0</v>
      </c>
      <c r="IH177" s="19"/>
      <c r="II177" s="20">
        <f>316.67</f>
        <v>316.67</v>
      </c>
      <c r="IJ177" s="20">
        <f t="shared" si="546"/>
        <v>-316.67</v>
      </c>
      <c r="IK177" s="19"/>
      <c r="IL177" s="19"/>
      <c r="IM177" s="20">
        <f t="shared" si="547"/>
        <v>0</v>
      </c>
      <c r="IN177" s="19"/>
      <c r="IO177" s="19"/>
      <c r="IP177" s="20">
        <f t="shared" si="548"/>
        <v>0</v>
      </c>
      <c r="IQ177" s="20">
        <f t="shared" si="549"/>
        <v>0</v>
      </c>
      <c r="IR177" s="20">
        <f t="shared" si="549"/>
        <v>0</v>
      </c>
      <c r="IS177" s="20">
        <f t="shared" si="550"/>
        <v>0</v>
      </c>
      <c r="IT177" s="20">
        <f t="shared" si="551"/>
        <v>0</v>
      </c>
      <c r="IU177" s="20">
        <f t="shared" si="551"/>
        <v>316.67</v>
      </c>
      <c r="IV177" s="20">
        <f t="shared" si="552"/>
        <v>-316.67</v>
      </c>
      <c r="IW177" s="19"/>
      <c r="IX177" s="19"/>
      <c r="IY177" s="20">
        <f t="shared" si="553"/>
        <v>0</v>
      </c>
      <c r="IZ177" s="19"/>
      <c r="JA177" s="19"/>
      <c r="JB177" s="20">
        <f t="shared" si="554"/>
        <v>0</v>
      </c>
      <c r="JC177" s="19"/>
      <c r="JD177" s="19"/>
      <c r="JE177" s="20">
        <f t="shared" si="555"/>
        <v>0</v>
      </c>
      <c r="JF177" s="20">
        <f t="shared" si="556"/>
        <v>0</v>
      </c>
      <c r="JG177" s="20">
        <f t="shared" si="556"/>
        <v>0</v>
      </c>
      <c r="JH177" s="20">
        <f t="shared" si="557"/>
        <v>0</v>
      </c>
      <c r="JI177" s="19"/>
      <c r="JJ177" s="19"/>
      <c r="JK177" s="20">
        <f t="shared" si="558"/>
        <v>0</v>
      </c>
      <c r="JL177" s="19"/>
      <c r="JM177" s="19"/>
      <c r="JN177" s="20">
        <f t="shared" si="559"/>
        <v>0</v>
      </c>
      <c r="JO177" s="19"/>
      <c r="JP177" s="19"/>
      <c r="JQ177" s="20">
        <f t="shared" si="560"/>
        <v>0</v>
      </c>
      <c r="JR177" s="20">
        <f t="shared" si="561"/>
        <v>0</v>
      </c>
      <c r="JS177" s="20">
        <f t="shared" si="561"/>
        <v>0</v>
      </c>
      <c r="JT177" s="20">
        <f t="shared" si="562"/>
        <v>0</v>
      </c>
      <c r="JU177" s="19"/>
      <c r="JV177" s="19"/>
      <c r="JW177" s="20">
        <f t="shared" si="563"/>
        <v>0</v>
      </c>
      <c r="JX177" s="19"/>
      <c r="JY177" s="19"/>
      <c r="JZ177" s="20">
        <f t="shared" si="564"/>
        <v>0</v>
      </c>
      <c r="KA177" s="20">
        <f t="shared" si="565"/>
        <v>0</v>
      </c>
      <c r="KB177" s="20">
        <f t="shared" si="565"/>
        <v>0</v>
      </c>
      <c r="KC177" s="20">
        <f t="shared" si="566"/>
        <v>0</v>
      </c>
      <c r="KD177" s="19"/>
      <c r="KE177" s="19"/>
      <c r="KF177" s="20">
        <f t="shared" si="567"/>
        <v>0</v>
      </c>
      <c r="KG177" s="19"/>
      <c r="KH177" s="19"/>
      <c r="KI177" s="20">
        <f t="shared" si="568"/>
        <v>0</v>
      </c>
      <c r="KJ177" s="19"/>
      <c r="KK177" s="19"/>
      <c r="KL177" s="20">
        <f t="shared" si="569"/>
        <v>0</v>
      </c>
      <c r="KM177" s="19"/>
      <c r="KN177" s="19"/>
      <c r="KO177" s="20">
        <f t="shared" si="570"/>
        <v>0</v>
      </c>
      <c r="KP177" s="19"/>
      <c r="KQ177" s="19"/>
      <c r="KR177" s="20">
        <f t="shared" si="571"/>
        <v>0</v>
      </c>
      <c r="KS177" s="20">
        <f t="shared" si="572"/>
        <v>0</v>
      </c>
      <c r="KT177" s="20">
        <f t="shared" si="572"/>
        <v>0</v>
      </c>
      <c r="KU177" s="20">
        <f t="shared" si="573"/>
        <v>0</v>
      </c>
      <c r="KV177" s="20">
        <f t="shared" si="574"/>
        <v>0</v>
      </c>
      <c r="KW177" s="20">
        <f t="shared" si="574"/>
        <v>0</v>
      </c>
      <c r="KX177" s="20">
        <f t="shared" si="575"/>
        <v>0</v>
      </c>
      <c r="KY177" s="19"/>
      <c r="KZ177" s="19"/>
      <c r="LA177" s="20">
        <f t="shared" si="576"/>
        <v>0</v>
      </c>
      <c r="LB177" s="19"/>
      <c r="LC177" s="19"/>
      <c r="LD177" s="20">
        <f t="shared" si="577"/>
        <v>0</v>
      </c>
      <c r="LE177" s="20">
        <f t="shared" si="578"/>
        <v>0</v>
      </c>
      <c r="LF177" s="20">
        <f t="shared" si="578"/>
        <v>316.67</v>
      </c>
      <c r="LG177" s="20">
        <f t="shared" si="579"/>
        <v>-316.67</v>
      </c>
    </row>
    <row r="178" spans="1:319" x14ac:dyDescent="0.3">
      <c r="A178" s="27" t="s">
        <v>287</v>
      </c>
      <c r="B178" s="19"/>
      <c r="C178" s="19"/>
      <c r="D178" s="20">
        <f t="shared" si="448"/>
        <v>0</v>
      </c>
      <c r="E178" s="19"/>
      <c r="F178" s="20">
        <f>38</f>
        <v>38</v>
      </c>
      <c r="G178" s="20">
        <f t="shared" si="449"/>
        <v>-38</v>
      </c>
      <c r="H178" s="19"/>
      <c r="I178" s="19"/>
      <c r="J178" s="20">
        <f t="shared" si="450"/>
        <v>0</v>
      </c>
      <c r="K178" s="19"/>
      <c r="L178" s="19"/>
      <c r="M178" s="20">
        <f t="shared" si="451"/>
        <v>0</v>
      </c>
      <c r="N178" s="19"/>
      <c r="O178" s="19"/>
      <c r="P178" s="20">
        <f t="shared" si="452"/>
        <v>0</v>
      </c>
      <c r="Q178" s="19"/>
      <c r="R178" s="19"/>
      <c r="S178" s="20">
        <f t="shared" si="453"/>
        <v>0</v>
      </c>
      <c r="T178" s="19"/>
      <c r="U178" s="19"/>
      <c r="V178" s="20">
        <f t="shared" si="454"/>
        <v>0</v>
      </c>
      <c r="W178" s="19"/>
      <c r="X178" s="19"/>
      <c r="Y178" s="20">
        <f t="shared" si="455"/>
        <v>0</v>
      </c>
      <c r="Z178" s="19"/>
      <c r="AA178" s="19"/>
      <c r="AB178" s="20">
        <f t="shared" si="456"/>
        <v>0</v>
      </c>
      <c r="AC178" s="19"/>
      <c r="AD178" s="19"/>
      <c r="AE178" s="20">
        <f t="shared" si="457"/>
        <v>0</v>
      </c>
      <c r="AF178" s="19"/>
      <c r="AG178" s="19"/>
      <c r="AH178" s="20">
        <f t="shared" si="458"/>
        <v>0</v>
      </c>
      <c r="AI178" s="19"/>
      <c r="AJ178" s="19"/>
      <c r="AK178" s="20">
        <f t="shared" si="459"/>
        <v>0</v>
      </c>
      <c r="AL178" s="20">
        <f t="shared" si="460"/>
        <v>0</v>
      </c>
      <c r="AM178" s="20">
        <f t="shared" si="460"/>
        <v>0</v>
      </c>
      <c r="AN178" s="20">
        <f t="shared" si="461"/>
        <v>0</v>
      </c>
      <c r="AO178" s="19"/>
      <c r="AP178" s="19"/>
      <c r="AQ178" s="20">
        <f t="shared" si="462"/>
        <v>0</v>
      </c>
      <c r="AR178" s="19"/>
      <c r="AS178" s="19"/>
      <c r="AT178" s="20">
        <f t="shared" si="463"/>
        <v>0</v>
      </c>
      <c r="AU178" s="19"/>
      <c r="AV178" s="19"/>
      <c r="AW178" s="20">
        <f t="shared" si="464"/>
        <v>0</v>
      </c>
      <c r="AX178" s="19"/>
      <c r="AY178" s="19"/>
      <c r="AZ178" s="20">
        <f t="shared" si="465"/>
        <v>0</v>
      </c>
      <c r="BA178" s="19"/>
      <c r="BB178" s="19"/>
      <c r="BC178" s="20">
        <f t="shared" si="466"/>
        <v>0</v>
      </c>
      <c r="BD178" s="19"/>
      <c r="BE178" s="19"/>
      <c r="BF178" s="20">
        <f t="shared" si="467"/>
        <v>0</v>
      </c>
      <c r="BG178" s="20">
        <f t="shared" si="468"/>
        <v>0</v>
      </c>
      <c r="BH178" s="20">
        <f t="shared" si="468"/>
        <v>0</v>
      </c>
      <c r="BI178" s="20">
        <f t="shared" si="469"/>
        <v>0</v>
      </c>
      <c r="BJ178" s="19"/>
      <c r="BK178" s="19"/>
      <c r="BL178" s="20">
        <f t="shared" si="470"/>
        <v>0</v>
      </c>
      <c r="BM178" s="19"/>
      <c r="BN178" s="19"/>
      <c r="BO178" s="20">
        <f t="shared" si="471"/>
        <v>0</v>
      </c>
      <c r="BP178" s="19"/>
      <c r="BQ178" s="19"/>
      <c r="BR178" s="20">
        <f t="shared" si="472"/>
        <v>0</v>
      </c>
      <c r="BS178" s="19"/>
      <c r="BT178" s="19"/>
      <c r="BU178" s="20">
        <f t="shared" si="473"/>
        <v>0</v>
      </c>
      <c r="BV178" s="19"/>
      <c r="BW178" s="19"/>
      <c r="BX178" s="20">
        <f t="shared" si="474"/>
        <v>0</v>
      </c>
      <c r="BY178" s="19"/>
      <c r="BZ178" s="19"/>
      <c r="CA178" s="20">
        <f t="shared" si="475"/>
        <v>0</v>
      </c>
      <c r="CB178" s="20">
        <f t="shared" si="476"/>
        <v>0</v>
      </c>
      <c r="CC178" s="20">
        <f t="shared" si="476"/>
        <v>0</v>
      </c>
      <c r="CD178" s="20">
        <f t="shared" si="477"/>
        <v>0</v>
      </c>
      <c r="CE178" s="19"/>
      <c r="CF178" s="19"/>
      <c r="CG178" s="20">
        <f t="shared" si="478"/>
        <v>0</v>
      </c>
      <c r="CH178" s="19"/>
      <c r="CI178" s="19"/>
      <c r="CJ178" s="20">
        <f t="shared" si="479"/>
        <v>0</v>
      </c>
      <c r="CK178" s="19"/>
      <c r="CL178" s="19"/>
      <c r="CM178" s="20">
        <f t="shared" si="480"/>
        <v>0</v>
      </c>
      <c r="CN178" s="20">
        <f t="shared" si="481"/>
        <v>0</v>
      </c>
      <c r="CO178" s="20">
        <f t="shared" si="481"/>
        <v>0</v>
      </c>
      <c r="CP178" s="20">
        <f t="shared" si="482"/>
        <v>0</v>
      </c>
      <c r="CQ178" s="19"/>
      <c r="CR178" s="19"/>
      <c r="CS178" s="20">
        <f t="shared" si="483"/>
        <v>0</v>
      </c>
      <c r="CT178" s="19"/>
      <c r="CU178" s="19"/>
      <c r="CV178" s="20">
        <f t="shared" si="484"/>
        <v>0</v>
      </c>
      <c r="CW178" s="19"/>
      <c r="CX178" s="19"/>
      <c r="CY178" s="20">
        <f t="shared" si="485"/>
        <v>0</v>
      </c>
      <c r="CZ178" s="20">
        <f t="shared" si="486"/>
        <v>0</v>
      </c>
      <c r="DA178" s="20">
        <f t="shared" si="486"/>
        <v>0</v>
      </c>
      <c r="DB178" s="20">
        <f t="shared" si="487"/>
        <v>0</v>
      </c>
      <c r="DC178" s="20">
        <f t="shared" si="488"/>
        <v>0</v>
      </c>
      <c r="DD178" s="20">
        <f t="shared" si="488"/>
        <v>0</v>
      </c>
      <c r="DE178" s="20">
        <f t="shared" si="489"/>
        <v>0</v>
      </c>
      <c r="DF178" s="19"/>
      <c r="DG178" s="19"/>
      <c r="DH178" s="20">
        <f t="shared" si="490"/>
        <v>0</v>
      </c>
      <c r="DI178" s="19"/>
      <c r="DJ178" s="19"/>
      <c r="DK178" s="20">
        <f t="shared" si="491"/>
        <v>0</v>
      </c>
      <c r="DL178" s="20">
        <f t="shared" si="492"/>
        <v>0</v>
      </c>
      <c r="DM178" s="20">
        <f t="shared" si="492"/>
        <v>0</v>
      </c>
      <c r="DN178" s="20">
        <f t="shared" si="493"/>
        <v>0</v>
      </c>
      <c r="DO178" s="19"/>
      <c r="DP178" s="19"/>
      <c r="DQ178" s="20">
        <f t="shared" si="494"/>
        <v>0</v>
      </c>
      <c r="DR178" s="19"/>
      <c r="DS178" s="19"/>
      <c r="DT178" s="20">
        <f t="shared" si="495"/>
        <v>0</v>
      </c>
      <c r="DU178" s="20">
        <f t="shared" si="496"/>
        <v>0</v>
      </c>
      <c r="DV178" s="20">
        <f t="shared" si="496"/>
        <v>0</v>
      </c>
      <c r="DW178" s="20">
        <f t="shared" si="497"/>
        <v>0</v>
      </c>
      <c r="DX178" s="20">
        <f t="shared" si="498"/>
        <v>0</v>
      </c>
      <c r="DY178" s="20">
        <f t="shared" si="498"/>
        <v>38</v>
      </c>
      <c r="DZ178" s="20">
        <f t="shared" si="499"/>
        <v>-38</v>
      </c>
      <c r="EA178" s="19"/>
      <c r="EB178" s="19"/>
      <c r="EC178" s="20">
        <f t="shared" si="500"/>
        <v>0</v>
      </c>
      <c r="ED178" s="19"/>
      <c r="EE178" s="19"/>
      <c r="EF178" s="20">
        <f t="shared" si="501"/>
        <v>0</v>
      </c>
      <c r="EG178" s="19"/>
      <c r="EH178" s="19"/>
      <c r="EI178" s="20">
        <f t="shared" si="502"/>
        <v>0</v>
      </c>
      <c r="EJ178" s="19"/>
      <c r="EK178" s="19"/>
      <c r="EL178" s="20">
        <f t="shared" si="503"/>
        <v>0</v>
      </c>
      <c r="EM178" s="20">
        <f t="shared" si="504"/>
        <v>0</v>
      </c>
      <c r="EN178" s="20">
        <f t="shared" si="504"/>
        <v>0</v>
      </c>
      <c r="EO178" s="20">
        <f t="shared" si="505"/>
        <v>0</v>
      </c>
      <c r="EP178" s="19"/>
      <c r="EQ178" s="19"/>
      <c r="ER178" s="20">
        <f t="shared" si="506"/>
        <v>0</v>
      </c>
      <c r="ES178" s="19"/>
      <c r="ET178" s="19"/>
      <c r="EU178" s="20">
        <f t="shared" si="507"/>
        <v>0</v>
      </c>
      <c r="EV178" s="19"/>
      <c r="EW178" s="19"/>
      <c r="EX178" s="20">
        <f t="shared" si="508"/>
        <v>0</v>
      </c>
      <c r="EY178" s="19"/>
      <c r="EZ178" s="19"/>
      <c r="FA178" s="20">
        <f t="shared" si="509"/>
        <v>0</v>
      </c>
      <c r="FB178" s="20">
        <f t="shared" si="510"/>
        <v>0</v>
      </c>
      <c r="FC178" s="20">
        <f t="shared" si="510"/>
        <v>0</v>
      </c>
      <c r="FD178" s="20">
        <f t="shared" si="511"/>
        <v>0</v>
      </c>
      <c r="FE178" s="19"/>
      <c r="FF178" s="19"/>
      <c r="FG178" s="20">
        <f t="shared" si="512"/>
        <v>0</v>
      </c>
      <c r="FH178" s="19"/>
      <c r="FI178" s="19"/>
      <c r="FJ178" s="20">
        <f t="shared" si="513"/>
        <v>0</v>
      </c>
      <c r="FK178" s="19"/>
      <c r="FL178" s="19"/>
      <c r="FM178" s="20">
        <f t="shared" si="514"/>
        <v>0</v>
      </c>
      <c r="FN178" s="20">
        <f t="shared" si="515"/>
        <v>0</v>
      </c>
      <c r="FO178" s="20">
        <f t="shared" si="515"/>
        <v>0</v>
      </c>
      <c r="FP178" s="20">
        <f t="shared" si="516"/>
        <v>0</v>
      </c>
      <c r="FQ178" s="19"/>
      <c r="FR178" s="19"/>
      <c r="FS178" s="20">
        <f t="shared" si="517"/>
        <v>0</v>
      </c>
      <c r="FT178" s="19"/>
      <c r="FU178" s="19"/>
      <c r="FV178" s="20">
        <f t="shared" si="518"/>
        <v>0</v>
      </c>
      <c r="FW178" s="19"/>
      <c r="FX178" s="19"/>
      <c r="FY178" s="20">
        <f t="shared" si="519"/>
        <v>0</v>
      </c>
      <c r="FZ178" s="20">
        <f t="shared" si="520"/>
        <v>0</v>
      </c>
      <c r="GA178" s="20">
        <f t="shared" si="520"/>
        <v>0</v>
      </c>
      <c r="GB178" s="20">
        <f t="shared" si="521"/>
        <v>0</v>
      </c>
      <c r="GC178" s="19"/>
      <c r="GD178" s="19"/>
      <c r="GE178" s="20">
        <f t="shared" si="522"/>
        <v>0</v>
      </c>
      <c r="GF178" s="19"/>
      <c r="GG178" s="19"/>
      <c r="GH178" s="20">
        <f t="shared" si="523"/>
        <v>0</v>
      </c>
      <c r="GI178" s="19"/>
      <c r="GJ178" s="19"/>
      <c r="GK178" s="20">
        <f t="shared" si="524"/>
        <v>0</v>
      </c>
      <c r="GL178" s="19"/>
      <c r="GM178" s="19"/>
      <c r="GN178" s="20">
        <f t="shared" si="525"/>
        <v>0</v>
      </c>
      <c r="GO178" s="20">
        <f t="shared" si="526"/>
        <v>0</v>
      </c>
      <c r="GP178" s="20">
        <f t="shared" si="526"/>
        <v>0</v>
      </c>
      <c r="GQ178" s="20">
        <f t="shared" si="527"/>
        <v>0</v>
      </c>
      <c r="GR178" s="19"/>
      <c r="GS178" s="19"/>
      <c r="GT178" s="20">
        <f t="shared" si="528"/>
        <v>0</v>
      </c>
      <c r="GU178" s="19"/>
      <c r="GV178" s="19"/>
      <c r="GW178" s="20">
        <f t="shared" si="529"/>
        <v>0</v>
      </c>
      <c r="GX178" s="20">
        <f t="shared" si="530"/>
        <v>0</v>
      </c>
      <c r="GY178" s="20">
        <f t="shared" si="530"/>
        <v>0</v>
      </c>
      <c r="GZ178" s="20">
        <f t="shared" si="531"/>
        <v>0</v>
      </c>
      <c r="HA178" s="19"/>
      <c r="HB178" s="19"/>
      <c r="HC178" s="20">
        <f t="shared" si="532"/>
        <v>0</v>
      </c>
      <c r="HD178" s="19"/>
      <c r="HE178" s="19"/>
      <c r="HF178" s="20">
        <f t="shared" si="533"/>
        <v>0</v>
      </c>
      <c r="HG178" s="19"/>
      <c r="HH178" s="20">
        <f>0</f>
        <v>0</v>
      </c>
      <c r="HI178" s="20">
        <f t="shared" si="534"/>
        <v>0</v>
      </c>
      <c r="HJ178" s="19"/>
      <c r="HK178" s="19"/>
      <c r="HL178" s="20">
        <f t="shared" si="535"/>
        <v>0</v>
      </c>
      <c r="HM178" s="20">
        <f t="shared" si="536"/>
        <v>0</v>
      </c>
      <c r="HN178" s="20">
        <f t="shared" si="536"/>
        <v>0</v>
      </c>
      <c r="HO178" s="20">
        <f t="shared" si="537"/>
        <v>0</v>
      </c>
      <c r="HP178" s="19"/>
      <c r="HQ178" s="19"/>
      <c r="HR178" s="20">
        <f t="shared" si="538"/>
        <v>0</v>
      </c>
      <c r="HS178" s="19"/>
      <c r="HT178" s="19"/>
      <c r="HU178" s="20">
        <f t="shared" si="539"/>
        <v>0</v>
      </c>
      <c r="HV178" s="19"/>
      <c r="HW178" s="19"/>
      <c r="HX178" s="20">
        <f t="shared" si="540"/>
        <v>0</v>
      </c>
      <c r="HY178" s="19"/>
      <c r="HZ178" s="19"/>
      <c r="IA178" s="20">
        <f t="shared" si="541"/>
        <v>0</v>
      </c>
      <c r="IB178" s="20">
        <f t="shared" si="542"/>
        <v>0</v>
      </c>
      <c r="IC178" s="20">
        <f t="shared" si="542"/>
        <v>0</v>
      </c>
      <c r="ID178" s="20">
        <f t="shared" si="543"/>
        <v>0</v>
      </c>
      <c r="IE178" s="20">
        <f t="shared" si="544"/>
        <v>0</v>
      </c>
      <c r="IF178" s="20">
        <f t="shared" si="544"/>
        <v>0</v>
      </c>
      <c r="IG178" s="20">
        <f t="shared" si="545"/>
        <v>0</v>
      </c>
      <c r="IH178" s="19"/>
      <c r="II178" s="19"/>
      <c r="IJ178" s="20">
        <f t="shared" si="546"/>
        <v>0</v>
      </c>
      <c r="IK178" s="19"/>
      <c r="IL178" s="19"/>
      <c r="IM178" s="20">
        <f t="shared" si="547"/>
        <v>0</v>
      </c>
      <c r="IN178" s="19"/>
      <c r="IO178" s="19"/>
      <c r="IP178" s="20">
        <f t="shared" si="548"/>
        <v>0</v>
      </c>
      <c r="IQ178" s="20">
        <f t="shared" si="549"/>
        <v>0</v>
      </c>
      <c r="IR178" s="20">
        <f t="shared" si="549"/>
        <v>0</v>
      </c>
      <c r="IS178" s="20">
        <f t="shared" si="550"/>
        <v>0</v>
      </c>
      <c r="IT178" s="20">
        <f t="shared" si="551"/>
        <v>0</v>
      </c>
      <c r="IU178" s="20">
        <f t="shared" si="551"/>
        <v>0</v>
      </c>
      <c r="IV178" s="20">
        <f t="shared" si="552"/>
        <v>0</v>
      </c>
      <c r="IW178" s="19"/>
      <c r="IX178" s="19"/>
      <c r="IY178" s="20">
        <f t="shared" si="553"/>
        <v>0</v>
      </c>
      <c r="IZ178" s="19"/>
      <c r="JA178" s="19"/>
      <c r="JB178" s="20">
        <f t="shared" si="554"/>
        <v>0</v>
      </c>
      <c r="JC178" s="19"/>
      <c r="JD178" s="19"/>
      <c r="JE178" s="20">
        <f t="shared" si="555"/>
        <v>0</v>
      </c>
      <c r="JF178" s="20">
        <f t="shared" si="556"/>
        <v>0</v>
      </c>
      <c r="JG178" s="20">
        <f t="shared" si="556"/>
        <v>0</v>
      </c>
      <c r="JH178" s="20">
        <f t="shared" si="557"/>
        <v>0</v>
      </c>
      <c r="JI178" s="19"/>
      <c r="JJ178" s="19"/>
      <c r="JK178" s="20">
        <f t="shared" si="558"/>
        <v>0</v>
      </c>
      <c r="JL178" s="19"/>
      <c r="JM178" s="19"/>
      <c r="JN178" s="20">
        <f t="shared" si="559"/>
        <v>0</v>
      </c>
      <c r="JO178" s="19"/>
      <c r="JP178" s="19"/>
      <c r="JQ178" s="20">
        <f t="shared" si="560"/>
        <v>0</v>
      </c>
      <c r="JR178" s="20">
        <f t="shared" si="561"/>
        <v>0</v>
      </c>
      <c r="JS178" s="20">
        <f t="shared" si="561"/>
        <v>0</v>
      </c>
      <c r="JT178" s="20">
        <f t="shared" si="562"/>
        <v>0</v>
      </c>
      <c r="JU178" s="19"/>
      <c r="JV178" s="19"/>
      <c r="JW178" s="20">
        <f t="shared" si="563"/>
        <v>0</v>
      </c>
      <c r="JX178" s="19"/>
      <c r="JY178" s="19"/>
      <c r="JZ178" s="20">
        <f t="shared" si="564"/>
        <v>0</v>
      </c>
      <c r="KA178" s="20">
        <f t="shared" si="565"/>
        <v>0</v>
      </c>
      <c r="KB178" s="20">
        <f t="shared" si="565"/>
        <v>0</v>
      </c>
      <c r="KC178" s="20">
        <f t="shared" si="566"/>
        <v>0</v>
      </c>
      <c r="KD178" s="19"/>
      <c r="KE178" s="19"/>
      <c r="KF178" s="20">
        <f t="shared" si="567"/>
        <v>0</v>
      </c>
      <c r="KG178" s="19"/>
      <c r="KH178" s="19"/>
      <c r="KI178" s="20">
        <f t="shared" si="568"/>
        <v>0</v>
      </c>
      <c r="KJ178" s="19"/>
      <c r="KK178" s="19"/>
      <c r="KL178" s="20">
        <f t="shared" si="569"/>
        <v>0</v>
      </c>
      <c r="KM178" s="19"/>
      <c r="KN178" s="19"/>
      <c r="KO178" s="20">
        <f t="shared" si="570"/>
        <v>0</v>
      </c>
      <c r="KP178" s="19"/>
      <c r="KQ178" s="19"/>
      <c r="KR178" s="20">
        <f t="shared" si="571"/>
        <v>0</v>
      </c>
      <c r="KS178" s="20">
        <f t="shared" si="572"/>
        <v>0</v>
      </c>
      <c r="KT178" s="20">
        <f t="shared" si="572"/>
        <v>0</v>
      </c>
      <c r="KU178" s="20">
        <f t="shared" si="573"/>
        <v>0</v>
      </c>
      <c r="KV178" s="20">
        <f t="shared" si="574"/>
        <v>0</v>
      </c>
      <c r="KW178" s="20">
        <f t="shared" si="574"/>
        <v>0</v>
      </c>
      <c r="KX178" s="20">
        <f t="shared" si="575"/>
        <v>0</v>
      </c>
      <c r="KY178" s="19"/>
      <c r="KZ178" s="19"/>
      <c r="LA178" s="20">
        <f t="shared" si="576"/>
        <v>0</v>
      </c>
      <c r="LB178" s="19"/>
      <c r="LC178" s="19"/>
      <c r="LD178" s="20">
        <f t="shared" si="577"/>
        <v>0</v>
      </c>
      <c r="LE178" s="20">
        <f t="shared" si="578"/>
        <v>0</v>
      </c>
      <c r="LF178" s="20">
        <f t="shared" si="578"/>
        <v>38</v>
      </c>
      <c r="LG178" s="20">
        <f t="shared" si="579"/>
        <v>-38</v>
      </c>
    </row>
    <row r="179" spans="1:319" x14ac:dyDescent="0.3">
      <c r="A179" s="27" t="s">
        <v>288</v>
      </c>
      <c r="B179" s="19"/>
      <c r="C179" s="19"/>
      <c r="D179" s="20">
        <f t="shared" si="448"/>
        <v>0</v>
      </c>
      <c r="E179" s="19"/>
      <c r="F179" s="20">
        <f>291.67</f>
        <v>291.67</v>
      </c>
      <c r="G179" s="20">
        <f t="shared" si="449"/>
        <v>-291.67</v>
      </c>
      <c r="H179" s="19"/>
      <c r="I179" s="19"/>
      <c r="J179" s="20">
        <f t="shared" si="450"/>
        <v>0</v>
      </c>
      <c r="K179" s="19"/>
      <c r="L179" s="19"/>
      <c r="M179" s="20">
        <f t="shared" si="451"/>
        <v>0</v>
      </c>
      <c r="N179" s="19"/>
      <c r="O179" s="19"/>
      <c r="P179" s="20">
        <f t="shared" si="452"/>
        <v>0</v>
      </c>
      <c r="Q179" s="19"/>
      <c r="R179" s="19"/>
      <c r="S179" s="20">
        <f t="shared" si="453"/>
        <v>0</v>
      </c>
      <c r="T179" s="19"/>
      <c r="U179" s="19"/>
      <c r="V179" s="20">
        <f t="shared" si="454"/>
        <v>0</v>
      </c>
      <c r="W179" s="19"/>
      <c r="X179" s="19"/>
      <c r="Y179" s="20">
        <f t="shared" si="455"/>
        <v>0</v>
      </c>
      <c r="Z179" s="19"/>
      <c r="AA179" s="19"/>
      <c r="AB179" s="20">
        <f t="shared" si="456"/>
        <v>0</v>
      </c>
      <c r="AC179" s="19"/>
      <c r="AD179" s="19"/>
      <c r="AE179" s="20">
        <f t="shared" si="457"/>
        <v>0</v>
      </c>
      <c r="AF179" s="19"/>
      <c r="AG179" s="19"/>
      <c r="AH179" s="20">
        <f t="shared" si="458"/>
        <v>0</v>
      </c>
      <c r="AI179" s="19"/>
      <c r="AJ179" s="19"/>
      <c r="AK179" s="20">
        <f t="shared" si="459"/>
        <v>0</v>
      </c>
      <c r="AL179" s="20">
        <f t="shared" si="460"/>
        <v>0</v>
      </c>
      <c r="AM179" s="20">
        <f t="shared" si="460"/>
        <v>0</v>
      </c>
      <c r="AN179" s="20">
        <f t="shared" si="461"/>
        <v>0</v>
      </c>
      <c r="AO179" s="19"/>
      <c r="AP179" s="19"/>
      <c r="AQ179" s="20">
        <f t="shared" si="462"/>
        <v>0</v>
      </c>
      <c r="AR179" s="19"/>
      <c r="AS179" s="19"/>
      <c r="AT179" s="20">
        <f t="shared" si="463"/>
        <v>0</v>
      </c>
      <c r="AU179" s="19"/>
      <c r="AV179" s="19"/>
      <c r="AW179" s="20">
        <f t="shared" si="464"/>
        <v>0</v>
      </c>
      <c r="AX179" s="19"/>
      <c r="AY179" s="19"/>
      <c r="AZ179" s="20">
        <f t="shared" si="465"/>
        <v>0</v>
      </c>
      <c r="BA179" s="19"/>
      <c r="BB179" s="19"/>
      <c r="BC179" s="20">
        <f t="shared" si="466"/>
        <v>0</v>
      </c>
      <c r="BD179" s="19"/>
      <c r="BE179" s="19"/>
      <c r="BF179" s="20">
        <f t="shared" si="467"/>
        <v>0</v>
      </c>
      <c r="BG179" s="20">
        <f t="shared" si="468"/>
        <v>0</v>
      </c>
      <c r="BH179" s="20">
        <f t="shared" si="468"/>
        <v>0</v>
      </c>
      <c r="BI179" s="20">
        <f t="shared" si="469"/>
        <v>0</v>
      </c>
      <c r="BJ179" s="19"/>
      <c r="BK179" s="19"/>
      <c r="BL179" s="20">
        <f t="shared" si="470"/>
        <v>0</v>
      </c>
      <c r="BM179" s="19"/>
      <c r="BN179" s="19"/>
      <c r="BO179" s="20">
        <f t="shared" si="471"/>
        <v>0</v>
      </c>
      <c r="BP179" s="19"/>
      <c r="BQ179" s="19"/>
      <c r="BR179" s="20">
        <f t="shared" si="472"/>
        <v>0</v>
      </c>
      <c r="BS179" s="19"/>
      <c r="BT179" s="19"/>
      <c r="BU179" s="20">
        <f t="shared" si="473"/>
        <v>0</v>
      </c>
      <c r="BV179" s="19"/>
      <c r="BW179" s="19"/>
      <c r="BX179" s="20">
        <f t="shared" si="474"/>
        <v>0</v>
      </c>
      <c r="BY179" s="19"/>
      <c r="BZ179" s="19"/>
      <c r="CA179" s="20">
        <f t="shared" si="475"/>
        <v>0</v>
      </c>
      <c r="CB179" s="20">
        <f t="shared" si="476"/>
        <v>0</v>
      </c>
      <c r="CC179" s="20">
        <f t="shared" si="476"/>
        <v>0</v>
      </c>
      <c r="CD179" s="20">
        <f t="shared" si="477"/>
        <v>0</v>
      </c>
      <c r="CE179" s="19"/>
      <c r="CF179" s="19"/>
      <c r="CG179" s="20">
        <f t="shared" si="478"/>
        <v>0</v>
      </c>
      <c r="CH179" s="19"/>
      <c r="CI179" s="19"/>
      <c r="CJ179" s="20">
        <f t="shared" si="479"/>
        <v>0</v>
      </c>
      <c r="CK179" s="19"/>
      <c r="CL179" s="19"/>
      <c r="CM179" s="20">
        <f t="shared" si="480"/>
        <v>0</v>
      </c>
      <c r="CN179" s="20">
        <f t="shared" si="481"/>
        <v>0</v>
      </c>
      <c r="CO179" s="20">
        <f t="shared" si="481"/>
        <v>0</v>
      </c>
      <c r="CP179" s="20">
        <f t="shared" si="482"/>
        <v>0</v>
      </c>
      <c r="CQ179" s="19"/>
      <c r="CR179" s="19"/>
      <c r="CS179" s="20">
        <f t="shared" si="483"/>
        <v>0</v>
      </c>
      <c r="CT179" s="19"/>
      <c r="CU179" s="19"/>
      <c r="CV179" s="20">
        <f t="shared" si="484"/>
        <v>0</v>
      </c>
      <c r="CW179" s="19"/>
      <c r="CX179" s="19"/>
      <c r="CY179" s="20">
        <f t="shared" si="485"/>
        <v>0</v>
      </c>
      <c r="CZ179" s="20">
        <f t="shared" si="486"/>
        <v>0</v>
      </c>
      <c r="DA179" s="20">
        <f t="shared" si="486"/>
        <v>0</v>
      </c>
      <c r="DB179" s="20">
        <f t="shared" si="487"/>
        <v>0</v>
      </c>
      <c r="DC179" s="20">
        <f t="shared" si="488"/>
        <v>0</v>
      </c>
      <c r="DD179" s="20">
        <f t="shared" si="488"/>
        <v>0</v>
      </c>
      <c r="DE179" s="20">
        <f t="shared" si="489"/>
        <v>0</v>
      </c>
      <c r="DF179" s="19"/>
      <c r="DG179" s="19"/>
      <c r="DH179" s="20">
        <f t="shared" si="490"/>
        <v>0</v>
      </c>
      <c r="DI179" s="19"/>
      <c r="DJ179" s="19"/>
      <c r="DK179" s="20">
        <f t="shared" si="491"/>
        <v>0</v>
      </c>
      <c r="DL179" s="20">
        <f t="shared" si="492"/>
        <v>0</v>
      </c>
      <c r="DM179" s="20">
        <f t="shared" si="492"/>
        <v>0</v>
      </c>
      <c r="DN179" s="20">
        <f t="shared" si="493"/>
        <v>0</v>
      </c>
      <c r="DO179" s="19"/>
      <c r="DP179" s="19"/>
      <c r="DQ179" s="20">
        <f t="shared" si="494"/>
        <v>0</v>
      </c>
      <c r="DR179" s="19"/>
      <c r="DS179" s="19"/>
      <c r="DT179" s="20">
        <f t="shared" si="495"/>
        <v>0</v>
      </c>
      <c r="DU179" s="20">
        <f t="shared" si="496"/>
        <v>0</v>
      </c>
      <c r="DV179" s="20">
        <f t="shared" si="496"/>
        <v>0</v>
      </c>
      <c r="DW179" s="20">
        <f t="shared" si="497"/>
        <v>0</v>
      </c>
      <c r="DX179" s="20">
        <f t="shared" si="498"/>
        <v>0</v>
      </c>
      <c r="DY179" s="20">
        <f t="shared" si="498"/>
        <v>291.67</v>
      </c>
      <c r="DZ179" s="20">
        <f t="shared" si="499"/>
        <v>-291.67</v>
      </c>
      <c r="EA179" s="19"/>
      <c r="EB179" s="19"/>
      <c r="EC179" s="20">
        <f t="shared" si="500"/>
        <v>0</v>
      </c>
      <c r="ED179" s="19"/>
      <c r="EE179" s="19"/>
      <c r="EF179" s="20">
        <f t="shared" si="501"/>
        <v>0</v>
      </c>
      <c r="EG179" s="19"/>
      <c r="EH179" s="19"/>
      <c r="EI179" s="20">
        <f t="shared" si="502"/>
        <v>0</v>
      </c>
      <c r="EJ179" s="19"/>
      <c r="EK179" s="19"/>
      <c r="EL179" s="20">
        <f t="shared" si="503"/>
        <v>0</v>
      </c>
      <c r="EM179" s="20">
        <f t="shared" si="504"/>
        <v>0</v>
      </c>
      <c r="EN179" s="20">
        <f t="shared" si="504"/>
        <v>0</v>
      </c>
      <c r="EO179" s="20">
        <f t="shared" si="505"/>
        <v>0</v>
      </c>
      <c r="EP179" s="19"/>
      <c r="EQ179" s="19"/>
      <c r="ER179" s="20">
        <f t="shared" si="506"/>
        <v>0</v>
      </c>
      <c r="ES179" s="19"/>
      <c r="ET179" s="19"/>
      <c r="EU179" s="20">
        <f t="shared" si="507"/>
        <v>0</v>
      </c>
      <c r="EV179" s="19"/>
      <c r="EW179" s="19"/>
      <c r="EX179" s="20">
        <f t="shared" si="508"/>
        <v>0</v>
      </c>
      <c r="EY179" s="19"/>
      <c r="EZ179" s="19"/>
      <c r="FA179" s="20">
        <f t="shared" si="509"/>
        <v>0</v>
      </c>
      <c r="FB179" s="20">
        <f t="shared" si="510"/>
        <v>0</v>
      </c>
      <c r="FC179" s="20">
        <f t="shared" si="510"/>
        <v>0</v>
      </c>
      <c r="FD179" s="20">
        <f t="shared" si="511"/>
        <v>0</v>
      </c>
      <c r="FE179" s="19"/>
      <c r="FF179" s="19"/>
      <c r="FG179" s="20">
        <f t="shared" si="512"/>
        <v>0</v>
      </c>
      <c r="FH179" s="19"/>
      <c r="FI179" s="19"/>
      <c r="FJ179" s="20">
        <f t="shared" si="513"/>
        <v>0</v>
      </c>
      <c r="FK179" s="19"/>
      <c r="FL179" s="19"/>
      <c r="FM179" s="20">
        <f t="shared" si="514"/>
        <v>0</v>
      </c>
      <c r="FN179" s="20">
        <f t="shared" si="515"/>
        <v>0</v>
      </c>
      <c r="FO179" s="20">
        <f t="shared" si="515"/>
        <v>0</v>
      </c>
      <c r="FP179" s="20">
        <f t="shared" si="516"/>
        <v>0</v>
      </c>
      <c r="FQ179" s="19"/>
      <c r="FR179" s="19"/>
      <c r="FS179" s="20">
        <f t="shared" si="517"/>
        <v>0</v>
      </c>
      <c r="FT179" s="19"/>
      <c r="FU179" s="19"/>
      <c r="FV179" s="20">
        <f t="shared" si="518"/>
        <v>0</v>
      </c>
      <c r="FW179" s="19"/>
      <c r="FX179" s="19"/>
      <c r="FY179" s="20">
        <f t="shared" si="519"/>
        <v>0</v>
      </c>
      <c r="FZ179" s="20">
        <f t="shared" si="520"/>
        <v>0</v>
      </c>
      <c r="GA179" s="20">
        <f t="shared" si="520"/>
        <v>0</v>
      </c>
      <c r="GB179" s="20">
        <f t="shared" si="521"/>
        <v>0</v>
      </c>
      <c r="GC179" s="19"/>
      <c r="GD179" s="19"/>
      <c r="GE179" s="20">
        <f t="shared" si="522"/>
        <v>0</v>
      </c>
      <c r="GF179" s="19"/>
      <c r="GG179" s="19"/>
      <c r="GH179" s="20">
        <f t="shared" si="523"/>
        <v>0</v>
      </c>
      <c r="GI179" s="19"/>
      <c r="GJ179" s="19"/>
      <c r="GK179" s="20">
        <f t="shared" si="524"/>
        <v>0</v>
      </c>
      <c r="GL179" s="19"/>
      <c r="GM179" s="19"/>
      <c r="GN179" s="20">
        <f t="shared" si="525"/>
        <v>0</v>
      </c>
      <c r="GO179" s="20">
        <f t="shared" si="526"/>
        <v>0</v>
      </c>
      <c r="GP179" s="20">
        <f t="shared" si="526"/>
        <v>0</v>
      </c>
      <c r="GQ179" s="20">
        <f t="shared" si="527"/>
        <v>0</v>
      </c>
      <c r="GR179" s="19"/>
      <c r="GS179" s="19"/>
      <c r="GT179" s="20">
        <f t="shared" si="528"/>
        <v>0</v>
      </c>
      <c r="GU179" s="19"/>
      <c r="GV179" s="19"/>
      <c r="GW179" s="20">
        <f t="shared" si="529"/>
        <v>0</v>
      </c>
      <c r="GX179" s="20">
        <f t="shared" si="530"/>
        <v>0</v>
      </c>
      <c r="GY179" s="20">
        <f t="shared" si="530"/>
        <v>0</v>
      </c>
      <c r="GZ179" s="20">
        <f t="shared" si="531"/>
        <v>0</v>
      </c>
      <c r="HA179" s="19"/>
      <c r="HB179" s="19"/>
      <c r="HC179" s="20">
        <f t="shared" si="532"/>
        <v>0</v>
      </c>
      <c r="HD179" s="19"/>
      <c r="HE179" s="19"/>
      <c r="HF179" s="20">
        <f t="shared" si="533"/>
        <v>0</v>
      </c>
      <c r="HG179" s="19"/>
      <c r="HH179" s="20">
        <f>666.67</f>
        <v>666.67</v>
      </c>
      <c r="HI179" s="20">
        <f t="shared" si="534"/>
        <v>-666.67</v>
      </c>
      <c r="HJ179" s="20">
        <f>400</f>
        <v>400</v>
      </c>
      <c r="HK179" s="19"/>
      <c r="HL179" s="20">
        <f t="shared" si="535"/>
        <v>400</v>
      </c>
      <c r="HM179" s="20">
        <f t="shared" si="536"/>
        <v>400</v>
      </c>
      <c r="HN179" s="20">
        <f t="shared" si="536"/>
        <v>666.67</v>
      </c>
      <c r="HO179" s="20">
        <f t="shared" si="537"/>
        <v>-266.66999999999996</v>
      </c>
      <c r="HP179" s="19"/>
      <c r="HQ179" s="19"/>
      <c r="HR179" s="20">
        <f t="shared" si="538"/>
        <v>0</v>
      </c>
      <c r="HS179" s="19"/>
      <c r="HT179" s="19"/>
      <c r="HU179" s="20">
        <f t="shared" si="539"/>
        <v>0</v>
      </c>
      <c r="HV179" s="19"/>
      <c r="HW179" s="19"/>
      <c r="HX179" s="20">
        <f t="shared" si="540"/>
        <v>0</v>
      </c>
      <c r="HY179" s="19"/>
      <c r="HZ179" s="19"/>
      <c r="IA179" s="20">
        <f t="shared" si="541"/>
        <v>0</v>
      </c>
      <c r="IB179" s="20">
        <f t="shared" si="542"/>
        <v>0</v>
      </c>
      <c r="IC179" s="20">
        <f t="shared" si="542"/>
        <v>0</v>
      </c>
      <c r="ID179" s="20">
        <f t="shared" si="543"/>
        <v>0</v>
      </c>
      <c r="IE179" s="20">
        <f t="shared" si="544"/>
        <v>400</v>
      </c>
      <c r="IF179" s="20">
        <f t="shared" si="544"/>
        <v>666.67</v>
      </c>
      <c r="IG179" s="20">
        <f t="shared" si="545"/>
        <v>-266.66999999999996</v>
      </c>
      <c r="IH179" s="19"/>
      <c r="II179" s="20">
        <f>63.75</f>
        <v>63.75</v>
      </c>
      <c r="IJ179" s="20">
        <f t="shared" si="546"/>
        <v>-63.75</v>
      </c>
      <c r="IK179" s="19"/>
      <c r="IL179" s="19"/>
      <c r="IM179" s="20">
        <f t="shared" si="547"/>
        <v>0</v>
      </c>
      <c r="IN179" s="19"/>
      <c r="IO179" s="19"/>
      <c r="IP179" s="20">
        <f t="shared" si="548"/>
        <v>0</v>
      </c>
      <c r="IQ179" s="20">
        <f t="shared" si="549"/>
        <v>0</v>
      </c>
      <c r="IR179" s="20">
        <f t="shared" si="549"/>
        <v>0</v>
      </c>
      <c r="IS179" s="20">
        <f t="shared" si="550"/>
        <v>0</v>
      </c>
      <c r="IT179" s="20">
        <f t="shared" si="551"/>
        <v>400</v>
      </c>
      <c r="IU179" s="20">
        <f t="shared" si="551"/>
        <v>730.42</v>
      </c>
      <c r="IV179" s="20">
        <f t="shared" si="552"/>
        <v>-330.41999999999996</v>
      </c>
      <c r="IW179" s="19"/>
      <c r="IX179" s="19"/>
      <c r="IY179" s="20">
        <f t="shared" si="553"/>
        <v>0</v>
      </c>
      <c r="IZ179" s="19"/>
      <c r="JA179" s="19"/>
      <c r="JB179" s="20">
        <f t="shared" si="554"/>
        <v>0</v>
      </c>
      <c r="JC179" s="19"/>
      <c r="JD179" s="19"/>
      <c r="JE179" s="20">
        <f t="shared" si="555"/>
        <v>0</v>
      </c>
      <c r="JF179" s="20">
        <f t="shared" si="556"/>
        <v>0</v>
      </c>
      <c r="JG179" s="20">
        <f t="shared" si="556"/>
        <v>0</v>
      </c>
      <c r="JH179" s="20">
        <f t="shared" si="557"/>
        <v>0</v>
      </c>
      <c r="JI179" s="19"/>
      <c r="JJ179" s="19"/>
      <c r="JK179" s="20">
        <f t="shared" si="558"/>
        <v>0</v>
      </c>
      <c r="JL179" s="19"/>
      <c r="JM179" s="19"/>
      <c r="JN179" s="20">
        <f t="shared" si="559"/>
        <v>0</v>
      </c>
      <c r="JO179" s="19"/>
      <c r="JP179" s="19"/>
      <c r="JQ179" s="20">
        <f t="shared" si="560"/>
        <v>0</v>
      </c>
      <c r="JR179" s="20">
        <f t="shared" si="561"/>
        <v>0</v>
      </c>
      <c r="JS179" s="20">
        <f t="shared" si="561"/>
        <v>0</v>
      </c>
      <c r="JT179" s="20">
        <f t="shared" si="562"/>
        <v>0</v>
      </c>
      <c r="JU179" s="19"/>
      <c r="JV179" s="19"/>
      <c r="JW179" s="20">
        <f t="shared" si="563"/>
        <v>0</v>
      </c>
      <c r="JX179" s="19"/>
      <c r="JY179" s="19"/>
      <c r="JZ179" s="20">
        <f t="shared" si="564"/>
        <v>0</v>
      </c>
      <c r="KA179" s="20">
        <f t="shared" si="565"/>
        <v>0</v>
      </c>
      <c r="KB179" s="20">
        <f t="shared" si="565"/>
        <v>0</v>
      </c>
      <c r="KC179" s="20">
        <f t="shared" si="566"/>
        <v>0</v>
      </c>
      <c r="KD179" s="19"/>
      <c r="KE179" s="19"/>
      <c r="KF179" s="20">
        <f t="shared" si="567"/>
        <v>0</v>
      </c>
      <c r="KG179" s="19"/>
      <c r="KH179" s="19"/>
      <c r="KI179" s="20">
        <f t="shared" si="568"/>
        <v>0</v>
      </c>
      <c r="KJ179" s="19"/>
      <c r="KK179" s="19"/>
      <c r="KL179" s="20">
        <f t="shared" si="569"/>
        <v>0</v>
      </c>
      <c r="KM179" s="19"/>
      <c r="KN179" s="19"/>
      <c r="KO179" s="20">
        <f t="shared" si="570"/>
        <v>0</v>
      </c>
      <c r="KP179" s="19"/>
      <c r="KQ179" s="19"/>
      <c r="KR179" s="20">
        <f t="shared" si="571"/>
        <v>0</v>
      </c>
      <c r="KS179" s="20">
        <f t="shared" si="572"/>
        <v>0</v>
      </c>
      <c r="KT179" s="20">
        <f t="shared" si="572"/>
        <v>0</v>
      </c>
      <c r="KU179" s="20">
        <f t="shared" si="573"/>
        <v>0</v>
      </c>
      <c r="KV179" s="20">
        <f t="shared" si="574"/>
        <v>0</v>
      </c>
      <c r="KW179" s="20">
        <f t="shared" si="574"/>
        <v>0</v>
      </c>
      <c r="KX179" s="20">
        <f t="shared" si="575"/>
        <v>0</v>
      </c>
      <c r="KY179" s="19"/>
      <c r="KZ179" s="19"/>
      <c r="LA179" s="20">
        <f t="shared" si="576"/>
        <v>0</v>
      </c>
      <c r="LB179" s="19"/>
      <c r="LC179" s="19"/>
      <c r="LD179" s="20">
        <f t="shared" si="577"/>
        <v>0</v>
      </c>
      <c r="LE179" s="20">
        <f t="shared" si="578"/>
        <v>400</v>
      </c>
      <c r="LF179" s="20">
        <f t="shared" si="578"/>
        <v>1022.0899999999999</v>
      </c>
      <c r="LG179" s="20">
        <f t="shared" si="579"/>
        <v>-622.08999999999992</v>
      </c>
    </row>
    <row r="180" spans="1:319" x14ac:dyDescent="0.3">
      <c r="A180" s="27" t="s">
        <v>289</v>
      </c>
      <c r="B180" s="19"/>
      <c r="C180" s="19"/>
      <c r="D180" s="20">
        <f t="shared" si="448"/>
        <v>0</v>
      </c>
      <c r="E180" s="19"/>
      <c r="F180" s="19"/>
      <c r="G180" s="20">
        <f t="shared" si="449"/>
        <v>0</v>
      </c>
      <c r="H180" s="19"/>
      <c r="I180" s="19"/>
      <c r="J180" s="20">
        <f t="shared" si="450"/>
        <v>0</v>
      </c>
      <c r="K180" s="19"/>
      <c r="L180" s="19"/>
      <c r="M180" s="20">
        <f t="shared" si="451"/>
        <v>0</v>
      </c>
      <c r="N180" s="19"/>
      <c r="O180" s="19"/>
      <c r="P180" s="20">
        <f t="shared" si="452"/>
        <v>0</v>
      </c>
      <c r="Q180" s="19"/>
      <c r="R180" s="19"/>
      <c r="S180" s="20">
        <f t="shared" si="453"/>
        <v>0</v>
      </c>
      <c r="T180" s="19"/>
      <c r="U180" s="19"/>
      <c r="V180" s="20">
        <f t="shared" si="454"/>
        <v>0</v>
      </c>
      <c r="W180" s="19"/>
      <c r="X180" s="19"/>
      <c r="Y180" s="20">
        <f t="shared" si="455"/>
        <v>0</v>
      </c>
      <c r="Z180" s="19"/>
      <c r="AA180" s="19"/>
      <c r="AB180" s="20">
        <f t="shared" si="456"/>
        <v>0</v>
      </c>
      <c r="AC180" s="19"/>
      <c r="AD180" s="19"/>
      <c r="AE180" s="20">
        <f t="shared" si="457"/>
        <v>0</v>
      </c>
      <c r="AF180" s="19"/>
      <c r="AG180" s="19"/>
      <c r="AH180" s="20">
        <f t="shared" si="458"/>
        <v>0</v>
      </c>
      <c r="AI180" s="19"/>
      <c r="AJ180" s="19"/>
      <c r="AK180" s="20">
        <f t="shared" si="459"/>
        <v>0</v>
      </c>
      <c r="AL180" s="20">
        <f t="shared" si="460"/>
        <v>0</v>
      </c>
      <c r="AM180" s="20">
        <f t="shared" si="460"/>
        <v>0</v>
      </c>
      <c r="AN180" s="20">
        <f t="shared" si="461"/>
        <v>0</v>
      </c>
      <c r="AO180" s="19"/>
      <c r="AP180" s="19"/>
      <c r="AQ180" s="20">
        <f t="shared" si="462"/>
        <v>0</v>
      </c>
      <c r="AR180" s="19"/>
      <c r="AS180" s="19"/>
      <c r="AT180" s="20">
        <f t="shared" si="463"/>
        <v>0</v>
      </c>
      <c r="AU180" s="19"/>
      <c r="AV180" s="19"/>
      <c r="AW180" s="20">
        <f t="shared" si="464"/>
        <v>0</v>
      </c>
      <c r="AX180" s="19"/>
      <c r="AY180" s="19"/>
      <c r="AZ180" s="20">
        <f t="shared" si="465"/>
        <v>0</v>
      </c>
      <c r="BA180" s="19"/>
      <c r="BB180" s="19"/>
      <c r="BC180" s="20">
        <f t="shared" si="466"/>
        <v>0</v>
      </c>
      <c r="BD180" s="19"/>
      <c r="BE180" s="19"/>
      <c r="BF180" s="20">
        <f t="shared" si="467"/>
        <v>0</v>
      </c>
      <c r="BG180" s="20">
        <f t="shared" si="468"/>
        <v>0</v>
      </c>
      <c r="BH180" s="20">
        <f t="shared" si="468"/>
        <v>0</v>
      </c>
      <c r="BI180" s="20">
        <f t="shared" si="469"/>
        <v>0</v>
      </c>
      <c r="BJ180" s="19"/>
      <c r="BK180" s="19"/>
      <c r="BL180" s="20">
        <f t="shared" si="470"/>
        <v>0</v>
      </c>
      <c r="BM180" s="19"/>
      <c r="BN180" s="19"/>
      <c r="BO180" s="20">
        <f t="shared" si="471"/>
        <v>0</v>
      </c>
      <c r="BP180" s="19"/>
      <c r="BQ180" s="19"/>
      <c r="BR180" s="20">
        <f t="shared" si="472"/>
        <v>0</v>
      </c>
      <c r="BS180" s="19"/>
      <c r="BT180" s="19"/>
      <c r="BU180" s="20">
        <f t="shared" si="473"/>
        <v>0</v>
      </c>
      <c r="BV180" s="19"/>
      <c r="BW180" s="19"/>
      <c r="BX180" s="20">
        <f t="shared" si="474"/>
        <v>0</v>
      </c>
      <c r="BY180" s="19"/>
      <c r="BZ180" s="19"/>
      <c r="CA180" s="20">
        <f t="shared" si="475"/>
        <v>0</v>
      </c>
      <c r="CB180" s="20">
        <f t="shared" si="476"/>
        <v>0</v>
      </c>
      <c r="CC180" s="20">
        <f t="shared" si="476"/>
        <v>0</v>
      </c>
      <c r="CD180" s="20">
        <f t="shared" si="477"/>
        <v>0</v>
      </c>
      <c r="CE180" s="19"/>
      <c r="CF180" s="19"/>
      <c r="CG180" s="20">
        <f t="shared" si="478"/>
        <v>0</v>
      </c>
      <c r="CH180" s="19"/>
      <c r="CI180" s="19"/>
      <c r="CJ180" s="20">
        <f t="shared" si="479"/>
        <v>0</v>
      </c>
      <c r="CK180" s="19"/>
      <c r="CL180" s="19"/>
      <c r="CM180" s="20">
        <f t="shared" si="480"/>
        <v>0</v>
      </c>
      <c r="CN180" s="20">
        <f t="shared" si="481"/>
        <v>0</v>
      </c>
      <c r="CO180" s="20">
        <f t="shared" si="481"/>
        <v>0</v>
      </c>
      <c r="CP180" s="20">
        <f t="shared" si="482"/>
        <v>0</v>
      </c>
      <c r="CQ180" s="19"/>
      <c r="CR180" s="19"/>
      <c r="CS180" s="20">
        <f t="shared" si="483"/>
        <v>0</v>
      </c>
      <c r="CT180" s="19"/>
      <c r="CU180" s="19"/>
      <c r="CV180" s="20">
        <f t="shared" si="484"/>
        <v>0</v>
      </c>
      <c r="CW180" s="19"/>
      <c r="CX180" s="19"/>
      <c r="CY180" s="20">
        <f t="shared" si="485"/>
        <v>0</v>
      </c>
      <c r="CZ180" s="20">
        <f t="shared" si="486"/>
        <v>0</v>
      </c>
      <c r="DA180" s="20">
        <f t="shared" si="486"/>
        <v>0</v>
      </c>
      <c r="DB180" s="20">
        <f t="shared" si="487"/>
        <v>0</v>
      </c>
      <c r="DC180" s="20">
        <f t="shared" si="488"/>
        <v>0</v>
      </c>
      <c r="DD180" s="20">
        <f t="shared" si="488"/>
        <v>0</v>
      </c>
      <c r="DE180" s="20">
        <f t="shared" si="489"/>
        <v>0</v>
      </c>
      <c r="DF180" s="19"/>
      <c r="DG180" s="19"/>
      <c r="DH180" s="20">
        <f t="shared" si="490"/>
        <v>0</v>
      </c>
      <c r="DI180" s="19"/>
      <c r="DJ180" s="19"/>
      <c r="DK180" s="20">
        <f t="shared" si="491"/>
        <v>0</v>
      </c>
      <c r="DL180" s="20">
        <f t="shared" si="492"/>
        <v>0</v>
      </c>
      <c r="DM180" s="20">
        <f t="shared" si="492"/>
        <v>0</v>
      </c>
      <c r="DN180" s="20">
        <f t="shared" si="493"/>
        <v>0</v>
      </c>
      <c r="DO180" s="19"/>
      <c r="DP180" s="19"/>
      <c r="DQ180" s="20">
        <f t="shared" si="494"/>
        <v>0</v>
      </c>
      <c r="DR180" s="19"/>
      <c r="DS180" s="19"/>
      <c r="DT180" s="20">
        <f t="shared" si="495"/>
        <v>0</v>
      </c>
      <c r="DU180" s="20">
        <f t="shared" si="496"/>
        <v>0</v>
      </c>
      <c r="DV180" s="20">
        <f t="shared" si="496"/>
        <v>0</v>
      </c>
      <c r="DW180" s="20">
        <f t="shared" si="497"/>
        <v>0</v>
      </c>
      <c r="DX180" s="20">
        <f t="shared" si="498"/>
        <v>0</v>
      </c>
      <c r="DY180" s="20">
        <f t="shared" si="498"/>
        <v>0</v>
      </c>
      <c r="DZ180" s="20">
        <f t="shared" si="499"/>
        <v>0</v>
      </c>
      <c r="EA180" s="19"/>
      <c r="EB180" s="19"/>
      <c r="EC180" s="20">
        <f t="shared" si="500"/>
        <v>0</v>
      </c>
      <c r="ED180" s="19"/>
      <c r="EE180" s="19"/>
      <c r="EF180" s="20">
        <f t="shared" si="501"/>
        <v>0</v>
      </c>
      <c r="EG180" s="19"/>
      <c r="EH180" s="19"/>
      <c r="EI180" s="20">
        <f t="shared" si="502"/>
        <v>0</v>
      </c>
      <c r="EJ180" s="19"/>
      <c r="EK180" s="19"/>
      <c r="EL180" s="20">
        <f t="shared" si="503"/>
        <v>0</v>
      </c>
      <c r="EM180" s="20">
        <f t="shared" si="504"/>
        <v>0</v>
      </c>
      <c r="EN180" s="20">
        <f t="shared" si="504"/>
        <v>0</v>
      </c>
      <c r="EO180" s="20">
        <f t="shared" si="505"/>
        <v>0</v>
      </c>
      <c r="EP180" s="19"/>
      <c r="EQ180" s="19"/>
      <c r="ER180" s="20">
        <f t="shared" si="506"/>
        <v>0</v>
      </c>
      <c r="ES180" s="19"/>
      <c r="ET180" s="19"/>
      <c r="EU180" s="20">
        <f t="shared" si="507"/>
        <v>0</v>
      </c>
      <c r="EV180" s="19"/>
      <c r="EW180" s="19"/>
      <c r="EX180" s="20">
        <f t="shared" si="508"/>
        <v>0</v>
      </c>
      <c r="EY180" s="19"/>
      <c r="EZ180" s="19"/>
      <c r="FA180" s="20">
        <f t="shared" si="509"/>
        <v>0</v>
      </c>
      <c r="FB180" s="20">
        <f t="shared" si="510"/>
        <v>0</v>
      </c>
      <c r="FC180" s="20">
        <f t="shared" si="510"/>
        <v>0</v>
      </c>
      <c r="FD180" s="20">
        <f t="shared" si="511"/>
        <v>0</v>
      </c>
      <c r="FE180" s="19"/>
      <c r="FF180" s="19"/>
      <c r="FG180" s="20">
        <f t="shared" si="512"/>
        <v>0</v>
      </c>
      <c r="FH180" s="19"/>
      <c r="FI180" s="20">
        <f>200</f>
        <v>200</v>
      </c>
      <c r="FJ180" s="20">
        <f t="shared" si="513"/>
        <v>-200</v>
      </c>
      <c r="FK180" s="19"/>
      <c r="FL180" s="19"/>
      <c r="FM180" s="20">
        <f t="shared" si="514"/>
        <v>0</v>
      </c>
      <c r="FN180" s="20">
        <f t="shared" si="515"/>
        <v>0</v>
      </c>
      <c r="FO180" s="20">
        <f t="shared" si="515"/>
        <v>200</v>
      </c>
      <c r="FP180" s="20">
        <f t="shared" si="516"/>
        <v>-200</v>
      </c>
      <c r="FQ180" s="19"/>
      <c r="FR180" s="19"/>
      <c r="FS180" s="20">
        <f t="shared" si="517"/>
        <v>0</v>
      </c>
      <c r="FT180" s="19"/>
      <c r="FU180" s="19"/>
      <c r="FV180" s="20">
        <f t="shared" si="518"/>
        <v>0</v>
      </c>
      <c r="FW180" s="19"/>
      <c r="FX180" s="19"/>
      <c r="FY180" s="20">
        <f t="shared" si="519"/>
        <v>0</v>
      </c>
      <c r="FZ180" s="20">
        <f t="shared" si="520"/>
        <v>0</v>
      </c>
      <c r="GA180" s="20">
        <f t="shared" si="520"/>
        <v>0</v>
      </c>
      <c r="GB180" s="20">
        <f t="shared" si="521"/>
        <v>0</v>
      </c>
      <c r="GC180" s="19"/>
      <c r="GD180" s="19"/>
      <c r="GE180" s="20">
        <f t="shared" si="522"/>
        <v>0</v>
      </c>
      <c r="GF180" s="19"/>
      <c r="GG180" s="19"/>
      <c r="GH180" s="20">
        <f t="shared" si="523"/>
        <v>0</v>
      </c>
      <c r="GI180" s="19"/>
      <c r="GJ180" s="19"/>
      <c r="GK180" s="20">
        <f t="shared" si="524"/>
        <v>0</v>
      </c>
      <c r="GL180" s="19"/>
      <c r="GM180" s="19"/>
      <c r="GN180" s="20">
        <f t="shared" si="525"/>
        <v>0</v>
      </c>
      <c r="GO180" s="20">
        <f t="shared" si="526"/>
        <v>0</v>
      </c>
      <c r="GP180" s="20">
        <f t="shared" si="526"/>
        <v>0</v>
      </c>
      <c r="GQ180" s="20">
        <f t="shared" si="527"/>
        <v>0</v>
      </c>
      <c r="GR180" s="19"/>
      <c r="GS180" s="19"/>
      <c r="GT180" s="20">
        <f t="shared" si="528"/>
        <v>0</v>
      </c>
      <c r="GU180" s="19"/>
      <c r="GV180" s="19"/>
      <c r="GW180" s="20">
        <f t="shared" si="529"/>
        <v>0</v>
      </c>
      <c r="GX180" s="20">
        <f t="shared" si="530"/>
        <v>0</v>
      </c>
      <c r="GY180" s="20">
        <f t="shared" si="530"/>
        <v>200</v>
      </c>
      <c r="GZ180" s="20">
        <f t="shared" si="531"/>
        <v>-200</v>
      </c>
      <c r="HA180" s="19"/>
      <c r="HB180" s="19"/>
      <c r="HC180" s="20">
        <f t="shared" si="532"/>
        <v>0</v>
      </c>
      <c r="HD180" s="19"/>
      <c r="HE180" s="19"/>
      <c r="HF180" s="20">
        <f t="shared" si="533"/>
        <v>0</v>
      </c>
      <c r="HG180" s="19"/>
      <c r="HH180" s="19"/>
      <c r="HI180" s="20">
        <f t="shared" si="534"/>
        <v>0</v>
      </c>
      <c r="HJ180" s="19"/>
      <c r="HK180" s="19"/>
      <c r="HL180" s="20">
        <f t="shared" si="535"/>
        <v>0</v>
      </c>
      <c r="HM180" s="20">
        <f t="shared" si="536"/>
        <v>0</v>
      </c>
      <c r="HN180" s="20">
        <f t="shared" si="536"/>
        <v>0</v>
      </c>
      <c r="HO180" s="20">
        <f t="shared" si="537"/>
        <v>0</v>
      </c>
      <c r="HP180" s="19"/>
      <c r="HQ180" s="19"/>
      <c r="HR180" s="20">
        <f t="shared" si="538"/>
        <v>0</v>
      </c>
      <c r="HS180" s="19"/>
      <c r="HT180" s="19"/>
      <c r="HU180" s="20">
        <f t="shared" si="539"/>
        <v>0</v>
      </c>
      <c r="HV180" s="19"/>
      <c r="HW180" s="19"/>
      <c r="HX180" s="20">
        <f t="shared" si="540"/>
        <v>0</v>
      </c>
      <c r="HY180" s="19"/>
      <c r="HZ180" s="19"/>
      <c r="IA180" s="20">
        <f t="shared" si="541"/>
        <v>0</v>
      </c>
      <c r="IB180" s="20">
        <f t="shared" si="542"/>
        <v>0</v>
      </c>
      <c r="IC180" s="20">
        <f t="shared" si="542"/>
        <v>0</v>
      </c>
      <c r="ID180" s="20">
        <f t="shared" si="543"/>
        <v>0</v>
      </c>
      <c r="IE180" s="20">
        <f t="shared" si="544"/>
        <v>0</v>
      </c>
      <c r="IF180" s="20">
        <f t="shared" si="544"/>
        <v>0</v>
      </c>
      <c r="IG180" s="20">
        <f t="shared" si="545"/>
        <v>0</v>
      </c>
      <c r="IH180" s="19"/>
      <c r="II180" s="19"/>
      <c r="IJ180" s="20">
        <f t="shared" si="546"/>
        <v>0</v>
      </c>
      <c r="IK180" s="19"/>
      <c r="IL180" s="19"/>
      <c r="IM180" s="20">
        <f t="shared" si="547"/>
        <v>0</v>
      </c>
      <c r="IN180" s="19"/>
      <c r="IO180" s="19"/>
      <c r="IP180" s="20">
        <f t="shared" si="548"/>
        <v>0</v>
      </c>
      <c r="IQ180" s="20">
        <f t="shared" si="549"/>
        <v>0</v>
      </c>
      <c r="IR180" s="20">
        <f t="shared" si="549"/>
        <v>0</v>
      </c>
      <c r="IS180" s="20">
        <f t="shared" si="550"/>
        <v>0</v>
      </c>
      <c r="IT180" s="20">
        <f t="shared" si="551"/>
        <v>0</v>
      </c>
      <c r="IU180" s="20">
        <f t="shared" si="551"/>
        <v>0</v>
      </c>
      <c r="IV180" s="20">
        <f t="shared" si="552"/>
        <v>0</v>
      </c>
      <c r="IW180" s="19"/>
      <c r="IX180" s="19"/>
      <c r="IY180" s="20">
        <f t="shared" si="553"/>
        <v>0</v>
      </c>
      <c r="IZ180" s="19"/>
      <c r="JA180" s="19"/>
      <c r="JB180" s="20">
        <f t="shared" si="554"/>
        <v>0</v>
      </c>
      <c r="JC180" s="19"/>
      <c r="JD180" s="19"/>
      <c r="JE180" s="20">
        <f t="shared" si="555"/>
        <v>0</v>
      </c>
      <c r="JF180" s="20">
        <f t="shared" si="556"/>
        <v>0</v>
      </c>
      <c r="JG180" s="20">
        <f t="shared" si="556"/>
        <v>0</v>
      </c>
      <c r="JH180" s="20">
        <f t="shared" si="557"/>
        <v>0</v>
      </c>
      <c r="JI180" s="19"/>
      <c r="JJ180" s="19"/>
      <c r="JK180" s="20">
        <f t="shared" si="558"/>
        <v>0</v>
      </c>
      <c r="JL180" s="19"/>
      <c r="JM180" s="19"/>
      <c r="JN180" s="20">
        <f t="shared" si="559"/>
        <v>0</v>
      </c>
      <c r="JO180" s="19"/>
      <c r="JP180" s="19"/>
      <c r="JQ180" s="20">
        <f t="shared" si="560"/>
        <v>0</v>
      </c>
      <c r="JR180" s="20">
        <f t="shared" si="561"/>
        <v>0</v>
      </c>
      <c r="JS180" s="20">
        <f t="shared" si="561"/>
        <v>0</v>
      </c>
      <c r="JT180" s="20">
        <f t="shared" si="562"/>
        <v>0</v>
      </c>
      <c r="JU180" s="19"/>
      <c r="JV180" s="19"/>
      <c r="JW180" s="20">
        <f t="shared" si="563"/>
        <v>0</v>
      </c>
      <c r="JX180" s="19"/>
      <c r="JY180" s="19"/>
      <c r="JZ180" s="20">
        <f t="shared" si="564"/>
        <v>0</v>
      </c>
      <c r="KA180" s="20">
        <f t="shared" si="565"/>
        <v>0</v>
      </c>
      <c r="KB180" s="20">
        <f t="shared" si="565"/>
        <v>0</v>
      </c>
      <c r="KC180" s="20">
        <f t="shared" si="566"/>
        <v>0</v>
      </c>
      <c r="KD180" s="19"/>
      <c r="KE180" s="19"/>
      <c r="KF180" s="20">
        <f t="shared" si="567"/>
        <v>0</v>
      </c>
      <c r="KG180" s="19"/>
      <c r="KH180" s="19"/>
      <c r="KI180" s="20">
        <f t="shared" si="568"/>
        <v>0</v>
      </c>
      <c r="KJ180" s="19"/>
      <c r="KK180" s="19"/>
      <c r="KL180" s="20">
        <f t="shared" si="569"/>
        <v>0</v>
      </c>
      <c r="KM180" s="19"/>
      <c r="KN180" s="19"/>
      <c r="KO180" s="20">
        <f t="shared" si="570"/>
        <v>0</v>
      </c>
      <c r="KP180" s="19"/>
      <c r="KQ180" s="19"/>
      <c r="KR180" s="20">
        <f t="shared" si="571"/>
        <v>0</v>
      </c>
      <c r="KS180" s="20">
        <f t="shared" si="572"/>
        <v>0</v>
      </c>
      <c r="KT180" s="20">
        <f t="shared" si="572"/>
        <v>0</v>
      </c>
      <c r="KU180" s="20">
        <f t="shared" si="573"/>
        <v>0</v>
      </c>
      <c r="KV180" s="20">
        <f t="shared" si="574"/>
        <v>0</v>
      </c>
      <c r="KW180" s="20">
        <f t="shared" si="574"/>
        <v>0</v>
      </c>
      <c r="KX180" s="20">
        <f t="shared" si="575"/>
        <v>0</v>
      </c>
      <c r="KY180" s="19"/>
      <c r="KZ180" s="19"/>
      <c r="LA180" s="20">
        <f t="shared" si="576"/>
        <v>0</v>
      </c>
      <c r="LB180" s="19"/>
      <c r="LC180" s="19"/>
      <c r="LD180" s="20">
        <f t="shared" si="577"/>
        <v>0</v>
      </c>
      <c r="LE180" s="20">
        <f t="shared" si="578"/>
        <v>0</v>
      </c>
      <c r="LF180" s="20">
        <f t="shared" si="578"/>
        <v>200</v>
      </c>
      <c r="LG180" s="20">
        <f t="shared" si="579"/>
        <v>-200</v>
      </c>
    </row>
    <row r="181" spans="1:319" x14ac:dyDescent="0.3">
      <c r="A181" s="27" t="s">
        <v>290</v>
      </c>
      <c r="B181" s="22">
        <f>((((B176)+(B177))+(B178))+(B179))+(B180)</f>
        <v>0</v>
      </c>
      <c r="C181" s="22">
        <f>((((C176)+(C177))+(C178))+(C179))+(C180)</f>
        <v>0</v>
      </c>
      <c r="D181" s="22">
        <f t="shared" si="448"/>
        <v>0</v>
      </c>
      <c r="E181" s="22">
        <f>((((E176)+(E177))+(E178))+(E179))+(E180)</f>
        <v>0</v>
      </c>
      <c r="F181" s="22">
        <f>((((F176)+(F177))+(F178))+(F179))+(F180)</f>
        <v>329.67</v>
      </c>
      <c r="G181" s="22">
        <f t="shared" si="449"/>
        <v>-329.67</v>
      </c>
      <c r="H181" s="22">
        <f>((((H176)+(H177))+(H178))+(H179))+(H180)</f>
        <v>0</v>
      </c>
      <c r="I181" s="22">
        <f>((((I176)+(I177))+(I178))+(I179))+(I180)</f>
        <v>0</v>
      </c>
      <c r="J181" s="22">
        <f t="shared" si="450"/>
        <v>0</v>
      </c>
      <c r="K181" s="22">
        <f>((((K176)+(K177))+(K178))+(K179))+(K180)</f>
        <v>0</v>
      </c>
      <c r="L181" s="22">
        <f>((((L176)+(L177))+(L178))+(L179))+(L180)</f>
        <v>0</v>
      </c>
      <c r="M181" s="22">
        <f t="shared" si="451"/>
        <v>0</v>
      </c>
      <c r="N181" s="22">
        <f>((((N176)+(N177))+(N178))+(N179))+(N180)</f>
        <v>0</v>
      </c>
      <c r="O181" s="22">
        <f>((((O176)+(O177))+(O178))+(O179))+(O180)</f>
        <v>0</v>
      </c>
      <c r="P181" s="22">
        <f t="shared" si="452"/>
        <v>0</v>
      </c>
      <c r="Q181" s="22">
        <f>((((Q176)+(Q177))+(Q178))+(Q179))+(Q180)</f>
        <v>0</v>
      </c>
      <c r="R181" s="22">
        <f>((((R176)+(R177))+(R178))+(R179))+(R180)</f>
        <v>0</v>
      </c>
      <c r="S181" s="22">
        <f t="shared" si="453"/>
        <v>0</v>
      </c>
      <c r="T181" s="22">
        <f>((((T176)+(T177))+(T178))+(T179))+(T180)</f>
        <v>0</v>
      </c>
      <c r="U181" s="22">
        <f>((((U176)+(U177))+(U178))+(U179))+(U180)</f>
        <v>0</v>
      </c>
      <c r="V181" s="22">
        <f t="shared" si="454"/>
        <v>0</v>
      </c>
      <c r="W181" s="22">
        <f>((((W176)+(W177))+(W178))+(W179))+(W180)</f>
        <v>0</v>
      </c>
      <c r="X181" s="22">
        <f>((((X176)+(X177))+(X178))+(X179))+(X180)</f>
        <v>0</v>
      </c>
      <c r="Y181" s="22">
        <f t="shared" si="455"/>
        <v>0</v>
      </c>
      <c r="Z181" s="22">
        <f>((((Z176)+(Z177))+(Z178))+(Z179))+(Z180)</f>
        <v>0</v>
      </c>
      <c r="AA181" s="22">
        <f>((((AA176)+(AA177))+(AA178))+(AA179))+(AA180)</f>
        <v>0</v>
      </c>
      <c r="AB181" s="22">
        <f t="shared" si="456"/>
        <v>0</v>
      </c>
      <c r="AC181" s="22">
        <f>((((AC176)+(AC177))+(AC178))+(AC179))+(AC180)</f>
        <v>0</v>
      </c>
      <c r="AD181" s="22">
        <f>((((AD176)+(AD177))+(AD178))+(AD179))+(AD180)</f>
        <v>0</v>
      </c>
      <c r="AE181" s="22">
        <f t="shared" si="457"/>
        <v>0</v>
      </c>
      <c r="AF181" s="22">
        <f>((((AF176)+(AF177))+(AF178))+(AF179))+(AF180)</f>
        <v>0</v>
      </c>
      <c r="AG181" s="22">
        <f>((((AG176)+(AG177))+(AG178))+(AG179))+(AG180)</f>
        <v>0</v>
      </c>
      <c r="AH181" s="22">
        <f t="shared" si="458"/>
        <v>0</v>
      </c>
      <c r="AI181" s="22">
        <f>((((AI176)+(AI177))+(AI178))+(AI179))+(AI180)</f>
        <v>0</v>
      </c>
      <c r="AJ181" s="22">
        <f>((((AJ176)+(AJ177))+(AJ178))+(AJ179))+(AJ180)</f>
        <v>0</v>
      </c>
      <c r="AK181" s="22">
        <f t="shared" si="459"/>
        <v>0</v>
      </c>
      <c r="AL181" s="22">
        <f t="shared" si="460"/>
        <v>0</v>
      </c>
      <c r="AM181" s="22">
        <f t="shared" si="460"/>
        <v>0</v>
      </c>
      <c r="AN181" s="22">
        <f t="shared" si="461"/>
        <v>0</v>
      </c>
      <c r="AO181" s="22">
        <f>((((AO176)+(AO177))+(AO178))+(AO179))+(AO180)</f>
        <v>0</v>
      </c>
      <c r="AP181" s="22">
        <f>((((AP176)+(AP177))+(AP178))+(AP179))+(AP180)</f>
        <v>0</v>
      </c>
      <c r="AQ181" s="22">
        <f t="shared" si="462"/>
        <v>0</v>
      </c>
      <c r="AR181" s="22">
        <f>((((AR176)+(AR177))+(AR178))+(AR179))+(AR180)</f>
        <v>0</v>
      </c>
      <c r="AS181" s="22">
        <f>((((AS176)+(AS177))+(AS178))+(AS179))+(AS180)</f>
        <v>0</v>
      </c>
      <c r="AT181" s="22">
        <f t="shared" si="463"/>
        <v>0</v>
      </c>
      <c r="AU181" s="22">
        <f>((((AU176)+(AU177))+(AU178))+(AU179))+(AU180)</f>
        <v>0</v>
      </c>
      <c r="AV181" s="22">
        <f>((((AV176)+(AV177))+(AV178))+(AV179))+(AV180)</f>
        <v>0</v>
      </c>
      <c r="AW181" s="22">
        <f t="shared" si="464"/>
        <v>0</v>
      </c>
      <c r="AX181" s="22">
        <f>((((AX176)+(AX177))+(AX178))+(AX179))+(AX180)</f>
        <v>0</v>
      </c>
      <c r="AY181" s="22">
        <f>((((AY176)+(AY177))+(AY178))+(AY179))+(AY180)</f>
        <v>0</v>
      </c>
      <c r="AZ181" s="22">
        <f t="shared" si="465"/>
        <v>0</v>
      </c>
      <c r="BA181" s="22">
        <f>((((BA176)+(BA177))+(BA178))+(BA179))+(BA180)</f>
        <v>0</v>
      </c>
      <c r="BB181" s="22">
        <f>((((BB176)+(BB177))+(BB178))+(BB179))+(BB180)</f>
        <v>0</v>
      </c>
      <c r="BC181" s="22">
        <f t="shared" si="466"/>
        <v>0</v>
      </c>
      <c r="BD181" s="22">
        <f>((((BD176)+(BD177))+(BD178))+(BD179))+(BD180)</f>
        <v>0</v>
      </c>
      <c r="BE181" s="22">
        <f>((((BE176)+(BE177))+(BE178))+(BE179))+(BE180)</f>
        <v>0</v>
      </c>
      <c r="BF181" s="22">
        <f t="shared" si="467"/>
        <v>0</v>
      </c>
      <c r="BG181" s="22">
        <f t="shared" si="468"/>
        <v>0</v>
      </c>
      <c r="BH181" s="22">
        <f t="shared" si="468"/>
        <v>0</v>
      </c>
      <c r="BI181" s="22">
        <f t="shared" si="469"/>
        <v>0</v>
      </c>
      <c r="BJ181" s="22">
        <f>((((BJ176)+(BJ177))+(BJ178))+(BJ179))+(BJ180)</f>
        <v>0</v>
      </c>
      <c r="BK181" s="22">
        <f>((((BK176)+(BK177))+(BK178))+(BK179))+(BK180)</f>
        <v>0</v>
      </c>
      <c r="BL181" s="22">
        <f t="shared" si="470"/>
        <v>0</v>
      </c>
      <c r="BM181" s="22">
        <f>((((BM176)+(BM177))+(BM178))+(BM179))+(BM180)</f>
        <v>0</v>
      </c>
      <c r="BN181" s="22">
        <f>((((BN176)+(BN177))+(BN178))+(BN179))+(BN180)</f>
        <v>0</v>
      </c>
      <c r="BO181" s="22">
        <f t="shared" si="471"/>
        <v>0</v>
      </c>
      <c r="BP181" s="22">
        <f>((((BP176)+(BP177))+(BP178))+(BP179))+(BP180)</f>
        <v>0</v>
      </c>
      <c r="BQ181" s="22">
        <f>((((BQ176)+(BQ177))+(BQ178))+(BQ179))+(BQ180)</f>
        <v>0</v>
      </c>
      <c r="BR181" s="22">
        <f t="shared" si="472"/>
        <v>0</v>
      </c>
      <c r="BS181" s="22">
        <f>((((BS176)+(BS177))+(BS178))+(BS179))+(BS180)</f>
        <v>0</v>
      </c>
      <c r="BT181" s="22">
        <f>((((BT176)+(BT177))+(BT178))+(BT179))+(BT180)</f>
        <v>0</v>
      </c>
      <c r="BU181" s="22">
        <f t="shared" si="473"/>
        <v>0</v>
      </c>
      <c r="BV181" s="22">
        <f>((((BV176)+(BV177))+(BV178))+(BV179))+(BV180)</f>
        <v>0</v>
      </c>
      <c r="BW181" s="22">
        <f>((((BW176)+(BW177))+(BW178))+(BW179))+(BW180)</f>
        <v>0</v>
      </c>
      <c r="BX181" s="22">
        <f t="shared" si="474"/>
        <v>0</v>
      </c>
      <c r="BY181" s="22">
        <f>((((BY176)+(BY177))+(BY178))+(BY179))+(BY180)</f>
        <v>0</v>
      </c>
      <c r="BZ181" s="22">
        <f>((((BZ176)+(BZ177))+(BZ178))+(BZ179))+(BZ180)</f>
        <v>0</v>
      </c>
      <c r="CA181" s="22">
        <f t="shared" si="475"/>
        <v>0</v>
      </c>
      <c r="CB181" s="22">
        <f t="shared" si="476"/>
        <v>0</v>
      </c>
      <c r="CC181" s="22">
        <f t="shared" si="476"/>
        <v>0</v>
      </c>
      <c r="CD181" s="22">
        <f t="shared" si="477"/>
        <v>0</v>
      </c>
      <c r="CE181" s="22">
        <f>((((CE176)+(CE177))+(CE178))+(CE179))+(CE180)</f>
        <v>0</v>
      </c>
      <c r="CF181" s="22">
        <f>((((CF176)+(CF177))+(CF178))+(CF179))+(CF180)</f>
        <v>0</v>
      </c>
      <c r="CG181" s="22">
        <f t="shared" si="478"/>
        <v>0</v>
      </c>
      <c r="CH181" s="22">
        <f>((((CH176)+(CH177))+(CH178))+(CH179))+(CH180)</f>
        <v>0</v>
      </c>
      <c r="CI181" s="22">
        <f>((((CI176)+(CI177))+(CI178))+(CI179))+(CI180)</f>
        <v>0</v>
      </c>
      <c r="CJ181" s="22">
        <f t="shared" si="479"/>
        <v>0</v>
      </c>
      <c r="CK181" s="22">
        <f>((((CK176)+(CK177))+(CK178))+(CK179))+(CK180)</f>
        <v>0</v>
      </c>
      <c r="CL181" s="22">
        <f>((((CL176)+(CL177))+(CL178))+(CL179))+(CL180)</f>
        <v>0</v>
      </c>
      <c r="CM181" s="22">
        <f t="shared" si="480"/>
        <v>0</v>
      </c>
      <c r="CN181" s="22">
        <f t="shared" si="481"/>
        <v>0</v>
      </c>
      <c r="CO181" s="22">
        <f t="shared" si="481"/>
        <v>0</v>
      </c>
      <c r="CP181" s="22">
        <f t="shared" si="482"/>
        <v>0</v>
      </c>
      <c r="CQ181" s="22">
        <f>((((CQ176)+(CQ177))+(CQ178))+(CQ179))+(CQ180)</f>
        <v>0</v>
      </c>
      <c r="CR181" s="22">
        <f>((((CR176)+(CR177))+(CR178))+(CR179))+(CR180)</f>
        <v>0</v>
      </c>
      <c r="CS181" s="22">
        <f t="shared" si="483"/>
        <v>0</v>
      </c>
      <c r="CT181" s="22">
        <f>((((CT176)+(CT177))+(CT178))+(CT179))+(CT180)</f>
        <v>0</v>
      </c>
      <c r="CU181" s="22">
        <f>((((CU176)+(CU177))+(CU178))+(CU179))+(CU180)</f>
        <v>0</v>
      </c>
      <c r="CV181" s="22">
        <f t="shared" si="484"/>
        <v>0</v>
      </c>
      <c r="CW181" s="22">
        <f>((((CW176)+(CW177))+(CW178))+(CW179))+(CW180)</f>
        <v>0</v>
      </c>
      <c r="CX181" s="22">
        <f>((((CX176)+(CX177))+(CX178))+(CX179))+(CX180)</f>
        <v>0</v>
      </c>
      <c r="CY181" s="22">
        <f t="shared" si="485"/>
        <v>0</v>
      </c>
      <c r="CZ181" s="22">
        <f t="shared" si="486"/>
        <v>0</v>
      </c>
      <c r="DA181" s="22">
        <f t="shared" si="486"/>
        <v>0</v>
      </c>
      <c r="DB181" s="22">
        <f t="shared" si="487"/>
        <v>0</v>
      </c>
      <c r="DC181" s="22">
        <f t="shared" si="488"/>
        <v>0</v>
      </c>
      <c r="DD181" s="22">
        <f t="shared" si="488"/>
        <v>0</v>
      </c>
      <c r="DE181" s="22">
        <f t="shared" si="489"/>
        <v>0</v>
      </c>
      <c r="DF181" s="22">
        <f>((((DF176)+(DF177))+(DF178))+(DF179))+(DF180)</f>
        <v>0</v>
      </c>
      <c r="DG181" s="22">
        <f>((((DG176)+(DG177))+(DG178))+(DG179))+(DG180)</f>
        <v>0</v>
      </c>
      <c r="DH181" s="22">
        <f t="shared" si="490"/>
        <v>0</v>
      </c>
      <c r="DI181" s="22">
        <f>((((DI176)+(DI177))+(DI178))+(DI179))+(DI180)</f>
        <v>0</v>
      </c>
      <c r="DJ181" s="22">
        <f>((((DJ176)+(DJ177))+(DJ178))+(DJ179))+(DJ180)</f>
        <v>0</v>
      </c>
      <c r="DK181" s="22">
        <f t="shared" si="491"/>
        <v>0</v>
      </c>
      <c r="DL181" s="22">
        <f t="shared" si="492"/>
        <v>0</v>
      </c>
      <c r="DM181" s="22">
        <f t="shared" si="492"/>
        <v>0</v>
      </c>
      <c r="DN181" s="22">
        <f t="shared" si="493"/>
        <v>0</v>
      </c>
      <c r="DO181" s="22">
        <f>((((DO176)+(DO177))+(DO178))+(DO179))+(DO180)</f>
        <v>0</v>
      </c>
      <c r="DP181" s="22">
        <f>((((DP176)+(DP177))+(DP178))+(DP179))+(DP180)</f>
        <v>0</v>
      </c>
      <c r="DQ181" s="22">
        <f t="shared" si="494"/>
        <v>0</v>
      </c>
      <c r="DR181" s="22">
        <f>((((DR176)+(DR177))+(DR178))+(DR179))+(DR180)</f>
        <v>0</v>
      </c>
      <c r="DS181" s="22">
        <f>((((DS176)+(DS177))+(DS178))+(DS179))+(DS180)</f>
        <v>0</v>
      </c>
      <c r="DT181" s="22">
        <f t="shared" si="495"/>
        <v>0</v>
      </c>
      <c r="DU181" s="22">
        <f t="shared" si="496"/>
        <v>0</v>
      </c>
      <c r="DV181" s="22">
        <f t="shared" si="496"/>
        <v>0</v>
      </c>
      <c r="DW181" s="22">
        <f t="shared" si="497"/>
        <v>0</v>
      </c>
      <c r="DX181" s="22">
        <f t="shared" si="498"/>
        <v>0</v>
      </c>
      <c r="DY181" s="22">
        <f t="shared" si="498"/>
        <v>329.67</v>
      </c>
      <c r="DZ181" s="22">
        <f t="shared" si="499"/>
        <v>-329.67</v>
      </c>
      <c r="EA181" s="22">
        <f>((((EA176)+(EA177))+(EA178))+(EA179))+(EA180)</f>
        <v>0</v>
      </c>
      <c r="EB181" s="22">
        <f>((((EB176)+(EB177))+(EB178))+(EB179))+(EB180)</f>
        <v>0</v>
      </c>
      <c r="EC181" s="22">
        <f t="shared" si="500"/>
        <v>0</v>
      </c>
      <c r="ED181" s="22">
        <f>((((ED176)+(ED177))+(ED178))+(ED179))+(ED180)</f>
        <v>0</v>
      </c>
      <c r="EE181" s="22">
        <f>((((EE176)+(EE177))+(EE178))+(EE179))+(EE180)</f>
        <v>0</v>
      </c>
      <c r="EF181" s="22">
        <f t="shared" si="501"/>
        <v>0</v>
      </c>
      <c r="EG181" s="22">
        <f>((((EG176)+(EG177))+(EG178))+(EG179))+(EG180)</f>
        <v>0</v>
      </c>
      <c r="EH181" s="22">
        <f>((((EH176)+(EH177))+(EH178))+(EH179))+(EH180)</f>
        <v>0</v>
      </c>
      <c r="EI181" s="22">
        <f t="shared" si="502"/>
        <v>0</v>
      </c>
      <c r="EJ181" s="22">
        <f>((((EJ176)+(EJ177))+(EJ178))+(EJ179))+(EJ180)</f>
        <v>0</v>
      </c>
      <c r="EK181" s="22">
        <f>((((EK176)+(EK177))+(EK178))+(EK179))+(EK180)</f>
        <v>0</v>
      </c>
      <c r="EL181" s="22">
        <f t="shared" si="503"/>
        <v>0</v>
      </c>
      <c r="EM181" s="22">
        <f t="shared" si="504"/>
        <v>0</v>
      </c>
      <c r="EN181" s="22">
        <f t="shared" si="504"/>
        <v>0</v>
      </c>
      <c r="EO181" s="22">
        <f t="shared" si="505"/>
        <v>0</v>
      </c>
      <c r="EP181" s="22">
        <f>((((EP176)+(EP177))+(EP178))+(EP179))+(EP180)</f>
        <v>0</v>
      </c>
      <c r="EQ181" s="22">
        <f>((((EQ176)+(EQ177))+(EQ178))+(EQ179))+(EQ180)</f>
        <v>0</v>
      </c>
      <c r="ER181" s="22">
        <f t="shared" si="506"/>
        <v>0</v>
      </c>
      <c r="ES181" s="22">
        <f>((((ES176)+(ES177))+(ES178))+(ES179))+(ES180)</f>
        <v>0</v>
      </c>
      <c r="ET181" s="22">
        <f>((((ET176)+(ET177))+(ET178))+(ET179))+(ET180)</f>
        <v>0</v>
      </c>
      <c r="EU181" s="22">
        <f t="shared" si="507"/>
        <v>0</v>
      </c>
      <c r="EV181" s="22">
        <f>((((EV176)+(EV177))+(EV178))+(EV179))+(EV180)</f>
        <v>0</v>
      </c>
      <c r="EW181" s="22">
        <f>((((EW176)+(EW177))+(EW178))+(EW179))+(EW180)</f>
        <v>0</v>
      </c>
      <c r="EX181" s="22">
        <f t="shared" si="508"/>
        <v>0</v>
      </c>
      <c r="EY181" s="22">
        <f>((((EY176)+(EY177))+(EY178))+(EY179))+(EY180)</f>
        <v>0</v>
      </c>
      <c r="EZ181" s="22">
        <f>((((EZ176)+(EZ177))+(EZ178))+(EZ179))+(EZ180)</f>
        <v>0</v>
      </c>
      <c r="FA181" s="22">
        <f t="shared" si="509"/>
        <v>0</v>
      </c>
      <c r="FB181" s="22">
        <f t="shared" si="510"/>
        <v>0</v>
      </c>
      <c r="FC181" s="22">
        <f t="shared" si="510"/>
        <v>0</v>
      </c>
      <c r="FD181" s="22">
        <f t="shared" si="511"/>
        <v>0</v>
      </c>
      <c r="FE181" s="22">
        <f>((((FE176)+(FE177))+(FE178))+(FE179))+(FE180)</f>
        <v>0</v>
      </c>
      <c r="FF181" s="22">
        <f>((((FF176)+(FF177))+(FF178))+(FF179))+(FF180)</f>
        <v>0</v>
      </c>
      <c r="FG181" s="22">
        <f t="shared" si="512"/>
        <v>0</v>
      </c>
      <c r="FH181" s="22">
        <f>((((FH176)+(FH177))+(FH178))+(FH179))+(FH180)</f>
        <v>0</v>
      </c>
      <c r="FI181" s="22">
        <f>((((FI176)+(FI177))+(FI178))+(FI179))+(FI180)</f>
        <v>200</v>
      </c>
      <c r="FJ181" s="22">
        <f t="shared" si="513"/>
        <v>-200</v>
      </c>
      <c r="FK181" s="22">
        <f>((((FK176)+(FK177))+(FK178))+(FK179))+(FK180)</f>
        <v>0</v>
      </c>
      <c r="FL181" s="22">
        <f>((((FL176)+(FL177))+(FL178))+(FL179))+(FL180)</f>
        <v>0</v>
      </c>
      <c r="FM181" s="22">
        <f t="shared" si="514"/>
        <v>0</v>
      </c>
      <c r="FN181" s="22">
        <f t="shared" si="515"/>
        <v>0</v>
      </c>
      <c r="FO181" s="22">
        <f t="shared" si="515"/>
        <v>200</v>
      </c>
      <c r="FP181" s="22">
        <f t="shared" si="516"/>
        <v>-200</v>
      </c>
      <c r="FQ181" s="22">
        <f>((((FQ176)+(FQ177))+(FQ178))+(FQ179))+(FQ180)</f>
        <v>0</v>
      </c>
      <c r="FR181" s="22">
        <f>((((FR176)+(FR177))+(FR178))+(FR179))+(FR180)</f>
        <v>0</v>
      </c>
      <c r="FS181" s="22">
        <f t="shared" si="517"/>
        <v>0</v>
      </c>
      <c r="FT181" s="22">
        <f>((((FT176)+(FT177))+(FT178))+(FT179))+(FT180)</f>
        <v>0</v>
      </c>
      <c r="FU181" s="22">
        <f>((((FU176)+(FU177))+(FU178))+(FU179))+(FU180)</f>
        <v>0</v>
      </c>
      <c r="FV181" s="22">
        <f t="shared" si="518"/>
        <v>0</v>
      </c>
      <c r="FW181" s="22">
        <f>((((FW176)+(FW177))+(FW178))+(FW179))+(FW180)</f>
        <v>0</v>
      </c>
      <c r="FX181" s="22">
        <f>((((FX176)+(FX177))+(FX178))+(FX179))+(FX180)</f>
        <v>0</v>
      </c>
      <c r="FY181" s="22">
        <f t="shared" si="519"/>
        <v>0</v>
      </c>
      <c r="FZ181" s="22">
        <f t="shared" si="520"/>
        <v>0</v>
      </c>
      <c r="GA181" s="22">
        <f t="shared" si="520"/>
        <v>0</v>
      </c>
      <c r="GB181" s="22">
        <f t="shared" si="521"/>
        <v>0</v>
      </c>
      <c r="GC181" s="22">
        <f>((((GC176)+(GC177))+(GC178))+(GC179))+(GC180)</f>
        <v>0</v>
      </c>
      <c r="GD181" s="22">
        <f>((((GD176)+(GD177))+(GD178))+(GD179))+(GD180)</f>
        <v>0</v>
      </c>
      <c r="GE181" s="22">
        <f t="shared" si="522"/>
        <v>0</v>
      </c>
      <c r="GF181" s="22">
        <f>((((GF176)+(GF177))+(GF178))+(GF179))+(GF180)</f>
        <v>0</v>
      </c>
      <c r="GG181" s="22">
        <f>((((GG176)+(GG177))+(GG178))+(GG179))+(GG180)</f>
        <v>0</v>
      </c>
      <c r="GH181" s="22">
        <f t="shared" si="523"/>
        <v>0</v>
      </c>
      <c r="GI181" s="22">
        <f>((((GI176)+(GI177))+(GI178))+(GI179))+(GI180)</f>
        <v>0</v>
      </c>
      <c r="GJ181" s="22">
        <f>((((GJ176)+(GJ177))+(GJ178))+(GJ179))+(GJ180)</f>
        <v>0</v>
      </c>
      <c r="GK181" s="22">
        <f t="shared" si="524"/>
        <v>0</v>
      </c>
      <c r="GL181" s="22">
        <f>((((GL176)+(GL177))+(GL178))+(GL179))+(GL180)</f>
        <v>0</v>
      </c>
      <c r="GM181" s="22">
        <f>((((GM176)+(GM177))+(GM178))+(GM179))+(GM180)</f>
        <v>0</v>
      </c>
      <c r="GN181" s="22">
        <f t="shared" si="525"/>
        <v>0</v>
      </c>
      <c r="GO181" s="22">
        <f t="shared" si="526"/>
        <v>0</v>
      </c>
      <c r="GP181" s="22">
        <f t="shared" si="526"/>
        <v>0</v>
      </c>
      <c r="GQ181" s="22">
        <f t="shared" si="527"/>
        <v>0</v>
      </c>
      <c r="GR181" s="22">
        <f>((((GR176)+(GR177))+(GR178))+(GR179))+(GR180)</f>
        <v>0</v>
      </c>
      <c r="GS181" s="22">
        <f>((((GS176)+(GS177))+(GS178))+(GS179))+(GS180)</f>
        <v>0</v>
      </c>
      <c r="GT181" s="22">
        <f t="shared" si="528"/>
        <v>0</v>
      </c>
      <c r="GU181" s="22">
        <f>((((GU176)+(GU177))+(GU178))+(GU179))+(GU180)</f>
        <v>0</v>
      </c>
      <c r="GV181" s="22">
        <f>((((GV176)+(GV177))+(GV178))+(GV179))+(GV180)</f>
        <v>0</v>
      </c>
      <c r="GW181" s="22">
        <f t="shared" si="529"/>
        <v>0</v>
      </c>
      <c r="GX181" s="22">
        <f t="shared" si="530"/>
        <v>0</v>
      </c>
      <c r="GY181" s="22">
        <f t="shared" si="530"/>
        <v>200</v>
      </c>
      <c r="GZ181" s="22">
        <f t="shared" si="531"/>
        <v>-200</v>
      </c>
      <c r="HA181" s="22">
        <f>((((HA176)+(HA177))+(HA178))+(HA179))+(HA180)</f>
        <v>0</v>
      </c>
      <c r="HB181" s="22">
        <f>((((HB176)+(HB177))+(HB178))+(HB179))+(HB180)</f>
        <v>0</v>
      </c>
      <c r="HC181" s="22">
        <f t="shared" si="532"/>
        <v>0</v>
      </c>
      <c r="HD181" s="22">
        <f>((((HD176)+(HD177))+(HD178))+(HD179))+(HD180)</f>
        <v>0</v>
      </c>
      <c r="HE181" s="22">
        <f>((((HE176)+(HE177))+(HE178))+(HE179))+(HE180)</f>
        <v>0</v>
      </c>
      <c r="HF181" s="22">
        <f t="shared" si="533"/>
        <v>0</v>
      </c>
      <c r="HG181" s="22">
        <f>((((HG176)+(HG177))+(HG178))+(HG179))+(HG180)</f>
        <v>0</v>
      </c>
      <c r="HH181" s="22">
        <f>((((HH176)+(HH177))+(HH178))+(HH179))+(HH180)</f>
        <v>666.67</v>
      </c>
      <c r="HI181" s="22">
        <f t="shared" si="534"/>
        <v>-666.67</v>
      </c>
      <c r="HJ181" s="22">
        <f>((((HJ176)+(HJ177))+(HJ178))+(HJ179))+(HJ180)</f>
        <v>400</v>
      </c>
      <c r="HK181" s="22">
        <f>((((HK176)+(HK177))+(HK178))+(HK179))+(HK180)</f>
        <v>0</v>
      </c>
      <c r="HL181" s="22">
        <f t="shared" si="535"/>
        <v>400</v>
      </c>
      <c r="HM181" s="22">
        <f t="shared" si="536"/>
        <v>400</v>
      </c>
      <c r="HN181" s="22">
        <f t="shared" si="536"/>
        <v>666.67</v>
      </c>
      <c r="HO181" s="22">
        <f t="shared" si="537"/>
        <v>-266.66999999999996</v>
      </c>
      <c r="HP181" s="22">
        <f>((((HP176)+(HP177))+(HP178))+(HP179))+(HP180)</f>
        <v>0</v>
      </c>
      <c r="HQ181" s="22">
        <f>((((HQ176)+(HQ177))+(HQ178))+(HQ179))+(HQ180)</f>
        <v>0</v>
      </c>
      <c r="HR181" s="22">
        <f t="shared" si="538"/>
        <v>0</v>
      </c>
      <c r="HS181" s="22">
        <f>((((HS176)+(HS177))+(HS178))+(HS179))+(HS180)</f>
        <v>0</v>
      </c>
      <c r="HT181" s="22">
        <f>((((HT176)+(HT177))+(HT178))+(HT179))+(HT180)</f>
        <v>0</v>
      </c>
      <c r="HU181" s="22">
        <f t="shared" si="539"/>
        <v>0</v>
      </c>
      <c r="HV181" s="22">
        <f>((((HV176)+(HV177))+(HV178))+(HV179))+(HV180)</f>
        <v>0</v>
      </c>
      <c r="HW181" s="22">
        <f>((((HW176)+(HW177))+(HW178))+(HW179))+(HW180)</f>
        <v>0</v>
      </c>
      <c r="HX181" s="22">
        <f t="shared" si="540"/>
        <v>0</v>
      </c>
      <c r="HY181" s="22">
        <f>((((HY176)+(HY177))+(HY178))+(HY179))+(HY180)</f>
        <v>0</v>
      </c>
      <c r="HZ181" s="22">
        <f>((((HZ176)+(HZ177))+(HZ178))+(HZ179))+(HZ180)</f>
        <v>0</v>
      </c>
      <c r="IA181" s="22">
        <f t="shared" si="541"/>
        <v>0</v>
      </c>
      <c r="IB181" s="22">
        <f t="shared" si="542"/>
        <v>0</v>
      </c>
      <c r="IC181" s="22">
        <f t="shared" si="542"/>
        <v>0</v>
      </c>
      <c r="ID181" s="22">
        <f t="shared" si="543"/>
        <v>0</v>
      </c>
      <c r="IE181" s="22">
        <f t="shared" si="544"/>
        <v>400</v>
      </c>
      <c r="IF181" s="22">
        <f t="shared" si="544"/>
        <v>666.67</v>
      </c>
      <c r="IG181" s="22">
        <f t="shared" si="545"/>
        <v>-266.66999999999996</v>
      </c>
      <c r="IH181" s="22">
        <f>((((IH176)+(IH177))+(IH178))+(IH179))+(IH180)</f>
        <v>0</v>
      </c>
      <c r="II181" s="22">
        <f>((((II176)+(II177))+(II178))+(II179))+(II180)</f>
        <v>380.42</v>
      </c>
      <c r="IJ181" s="22">
        <f t="shared" si="546"/>
        <v>-380.42</v>
      </c>
      <c r="IK181" s="22">
        <f>((((IK176)+(IK177))+(IK178))+(IK179))+(IK180)</f>
        <v>0</v>
      </c>
      <c r="IL181" s="22">
        <f>((((IL176)+(IL177))+(IL178))+(IL179))+(IL180)</f>
        <v>0</v>
      </c>
      <c r="IM181" s="22">
        <f t="shared" si="547"/>
        <v>0</v>
      </c>
      <c r="IN181" s="22">
        <f>((((IN176)+(IN177))+(IN178))+(IN179))+(IN180)</f>
        <v>0</v>
      </c>
      <c r="IO181" s="22">
        <f>((((IO176)+(IO177))+(IO178))+(IO179))+(IO180)</f>
        <v>0</v>
      </c>
      <c r="IP181" s="22">
        <f t="shared" si="548"/>
        <v>0</v>
      </c>
      <c r="IQ181" s="22">
        <f t="shared" si="549"/>
        <v>0</v>
      </c>
      <c r="IR181" s="22">
        <f t="shared" si="549"/>
        <v>0</v>
      </c>
      <c r="IS181" s="22">
        <f t="shared" si="550"/>
        <v>0</v>
      </c>
      <c r="IT181" s="22">
        <f t="shared" si="551"/>
        <v>400</v>
      </c>
      <c r="IU181" s="22">
        <f t="shared" si="551"/>
        <v>1047.0899999999999</v>
      </c>
      <c r="IV181" s="22">
        <f t="shared" si="552"/>
        <v>-647.08999999999992</v>
      </c>
      <c r="IW181" s="22">
        <f>((((IW176)+(IW177))+(IW178))+(IW179))+(IW180)</f>
        <v>0</v>
      </c>
      <c r="IX181" s="22">
        <f>((((IX176)+(IX177))+(IX178))+(IX179))+(IX180)</f>
        <v>0</v>
      </c>
      <c r="IY181" s="22">
        <f t="shared" si="553"/>
        <v>0</v>
      </c>
      <c r="IZ181" s="22">
        <f>((((IZ176)+(IZ177))+(IZ178))+(IZ179))+(IZ180)</f>
        <v>0</v>
      </c>
      <c r="JA181" s="22">
        <f>((((JA176)+(JA177))+(JA178))+(JA179))+(JA180)</f>
        <v>0</v>
      </c>
      <c r="JB181" s="22">
        <f t="shared" si="554"/>
        <v>0</v>
      </c>
      <c r="JC181" s="22">
        <f>((((JC176)+(JC177))+(JC178))+(JC179))+(JC180)</f>
        <v>0</v>
      </c>
      <c r="JD181" s="22">
        <f>((((JD176)+(JD177))+(JD178))+(JD179))+(JD180)</f>
        <v>0</v>
      </c>
      <c r="JE181" s="22">
        <f t="shared" si="555"/>
        <v>0</v>
      </c>
      <c r="JF181" s="22">
        <f t="shared" si="556"/>
        <v>0</v>
      </c>
      <c r="JG181" s="22">
        <f t="shared" si="556"/>
        <v>0</v>
      </c>
      <c r="JH181" s="22">
        <f t="shared" si="557"/>
        <v>0</v>
      </c>
      <c r="JI181" s="22">
        <f>((((JI176)+(JI177))+(JI178))+(JI179))+(JI180)</f>
        <v>0</v>
      </c>
      <c r="JJ181" s="22">
        <f>((((JJ176)+(JJ177))+(JJ178))+(JJ179))+(JJ180)</f>
        <v>0</v>
      </c>
      <c r="JK181" s="22">
        <f t="shared" si="558"/>
        <v>0</v>
      </c>
      <c r="JL181" s="22">
        <f>((((JL176)+(JL177))+(JL178))+(JL179))+(JL180)</f>
        <v>0</v>
      </c>
      <c r="JM181" s="22">
        <f>((((JM176)+(JM177))+(JM178))+(JM179))+(JM180)</f>
        <v>0</v>
      </c>
      <c r="JN181" s="22">
        <f t="shared" si="559"/>
        <v>0</v>
      </c>
      <c r="JO181" s="22">
        <f>((((JO176)+(JO177))+(JO178))+(JO179))+(JO180)</f>
        <v>0</v>
      </c>
      <c r="JP181" s="22">
        <f>((((JP176)+(JP177))+(JP178))+(JP179))+(JP180)</f>
        <v>0</v>
      </c>
      <c r="JQ181" s="22">
        <f t="shared" si="560"/>
        <v>0</v>
      </c>
      <c r="JR181" s="22">
        <f t="shared" si="561"/>
        <v>0</v>
      </c>
      <c r="JS181" s="22">
        <f t="shared" si="561"/>
        <v>0</v>
      </c>
      <c r="JT181" s="22">
        <f t="shared" si="562"/>
        <v>0</v>
      </c>
      <c r="JU181" s="22">
        <f>((((JU176)+(JU177))+(JU178))+(JU179))+(JU180)</f>
        <v>0</v>
      </c>
      <c r="JV181" s="22">
        <f>((((JV176)+(JV177))+(JV178))+(JV179))+(JV180)</f>
        <v>0</v>
      </c>
      <c r="JW181" s="22">
        <f t="shared" si="563"/>
        <v>0</v>
      </c>
      <c r="JX181" s="22">
        <f>((((JX176)+(JX177))+(JX178))+(JX179))+(JX180)</f>
        <v>0</v>
      </c>
      <c r="JY181" s="22">
        <f>((((JY176)+(JY177))+(JY178))+(JY179))+(JY180)</f>
        <v>0</v>
      </c>
      <c r="JZ181" s="22">
        <f t="shared" si="564"/>
        <v>0</v>
      </c>
      <c r="KA181" s="22">
        <f t="shared" si="565"/>
        <v>0</v>
      </c>
      <c r="KB181" s="22">
        <f t="shared" si="565"/>
        <v>0</v>
      </c>
      <c r="KC181" s="22">
        <f t="shared" si="566"/>
        <v>0</v>
      </c>
      <c r="KD181" s="22">
        <f>((((KD176)+(KD177))+(KD178))+(KD179))+(KD180)</f>
        <v>0</v>
      </c>
      <c r="KE181" s="22">
        <f>((((KE176)+(KE177))+(KE178))+(KE179))+(KE180)</f>
        <v>0</v>
      </c>
      <c r="KF181" s="22">
        <f t="shared" si="567"/>
        <v>0</v>
      </c>
      <c r="KG181" s="22">
        <f>((((KG176)+(KG177))+(KG178))+(KG179))+(KG180)</f>
        <v>0</v>
      </c>
      <c r="KH181" s="22">
        <f>((((KH176)+(KH177))+(KH178))+(KH179))+(KH180)</f>
        <v>0</v>
      </c>
      <c r="KI181" s="22">
        <f t="shared" si="568"/>
        <v>0</v>
      </c>
      <c r="KJ181" s="22">
        <f>((((KJ176)+(KJ177))+(KJ178))+(KJ179))+(KJ180)</f>
        <v>0</v>
      </c>
      <c r="KK181" s="22">
        <f>((((KK176)+(KK177))+(KK178))+(KK179))+(KK180)</f>
        <v>0</v>
      </c>
      <c r="KL181" s="22">
        <f t="shared" si="569"/>
        <v>0</v>
      </c>
      <c r="KM181" s="22">
        <f>((((KM176)+(KM177))+(KM178))+(KM179))+(KM180)</f>
        <v>0</v>
      </c>
      <c r="KN181" s="22">
        <f>((((KN176)+(KN177))+(KN178))+(KN179))+(KN180)</f>
        <v>0</v>
      </c>
      <c r="KO181" s="22">
        <f t="shared" si="570"/>
        <v>0</v>
      </c>
      <c r="KP181" s="22">
        <f>((((KP176)+(KP177))+(KP178))+(KP179))+(KP180)</f>
        <v>0</v>
      </c>
      <c r="KQ181" s="22">
        <f>((((KQ176)+(KQ177))+(KQ178))+(KQ179))+(KQ180)</f>
        <v>0</v>
      </c>
      <c r="KR181" s="22">
        <f t="shared" si="571"/>
        <v>0</v>
      </c>
      <c r="KS181" s="22">
        <f t="shared" si="572"/>
        <v>0</v>
      </c>
      <c r="KT181" s="22">
        <f t="shared" si="572"/>
        <v>0</v>
      </c>
      <c r="KU181" s="22">
        <f t="shared" si="573"/>
        <v>0</v>
      </c>
      <c r="KV181" s="22">
        <f t="shared" si="574"/>
        <v>0</v>
      </c>
      <c r="KW181" s="22">
        <f t="shared" si="574"/>
        <v>0</v>
      </c>
      <c r="KX181" s="22">
        <f t="shared" si="575"/>
        <v>0</v>
      </c>
      <c r="KY181" s="22">
        <f>((((KY176)+(KY177))+(KY178))+(KY179))+(KY180)</f>
        <v>0</v>
      </c>
      <c r="KZ181" s="22">
        <f>((((KZ176)+(KZ177))+(KZ178))+(KZ179))+(KZ180)</f>
        <v>0</v>
      </c>
      <c r="LA181" s="22">
        <f t="shared" si="576"/>
        <v>0</v>
      </c>
      <c r="LB181" s="22">
        <f>((((LB176)+(LB177))+(LB178))+(LB179))+(LB180)</f>
        <v>0</v>
      </c>
      <c r="LC181" s="22">
        <f>((((LC176)+(LC177))+(LC178))+(LC179))+(LC180)</f>
        <v>0</v>
      </c>
      <c r="LD181" s="22">
        <f t="shared" si="577"/>
        <v>0</v>
      </c>
      <c r="LE181" s="22">
        <f t="shared" si="578"/>
        <v>400</v>
      </c>
      <c r="LF181" s="22">
        <f t="shared" si="578"/>
        <v>1576.76</v>
      </c>
      <c r="LG181" s="22">
        <f t="shared" si="579"/>
        <v>-1176.76</v>
      </c>
    </row>
    <row r="182" spans="1:319" x14ac:dyDescent="0.3">
      <c r="A182" s="27" t="s">
        <v>291</v>
      </c>
      <c r="B182" s="19"/>
      <c r="C182" s="19"/>
      <c r="D182" s="20">
        <f t="shared" si="448"/>
        <v>0</v>
      </c>
      <c r="E182" s="19"/>
      <c r="F182" s="19"/>
      <c r="G182" s="20">
        <f t="shared" si="449"/>
        <v>0</v>
      </c>
      <c r="H182" s="19"/>
      <c r="I182" s="19"/>
      <c r="J182" s="20">
        <f t="shared" si="450"/>
        <v>0</v>
      </c>
      <c r="K182" s="19"/>
      <c r="L182" s="19"/>
      <c r="M182" s="20">
        <f t="shared" si="451"/>
        <v>0</v>
      </c>
      <c r="N182" s="19"/>
      <c r="O182" s="19"/>
      <c r="P182" s="20">
        <f t="shared" si="452"/>
        <v>0</v>
      </c>
      <c r="Q182" s="19"/>
      <c r="R182" s="19"/>
      <c r="S182" s="20">
        <f t="shared" si="453"/>
        <v>0</v>
      </c>
      <c r="T182" s="19"/>
      <c r="U182" s="19"/>
      <c r="V182" s="20">
        <f t="shared" si="454"/>
        <v>0</v>
      </c>
      <c r="W182" s="19"/>
      <c r="X182" s="19"/>
      <c r="Y182" s="20">
        <f t="shared" si="455"/>
        <v>0</v>
      </c>
      <c r="Z182" s="19"/>
      <c r="AA182" s="19"/>
      <c r="AB182" s="20">
        <f t="shared" si="456"/>
        <v>0</v>
      </c>
      <c r="AC182" s="19"/>
      <c r="AD182" s="19"/>
      <c r="AE182" s="20">
        <f t="shared" si="457"/>
        <v>0</v>
      </c>
      <c r="AF182" s="19"/>
      <c r="AG182" s="19"/>
      <c r="AH182" s="20">
        <f t="shared" si="458"/>
        <v>0</v>
      </c>
      <c r="AI182" s="19"/>
      <c r="AJ182" s="19"/>
      <c r="AK182" s="20">
        <f t="shared" si="459"/>
        <v>0</v>
      </c>
      <c r="AL182" s="20">
        <f t="shared" si="460"/>
        <v>0</v>
      </c>
      <c r="AM182" s="20">
        <f t="shared" si="460"/>
        <v>0</v>
      </c>
      <c r="AN182" s="20">
        <f t="shared" si="461"/>
        <v>0</v>
      </c>
      <c r="AO182" s="19"/>
      <c r="AP182" s="19"/>
      <c r="AQ182" s="20">
        <f t="shared" si="462"/>
        <v>0</v>
      </c>
      <c r="AR182" s="19"/>
      <c r="AS182" s="19"/>
      <c r="AT182" s="20">
        <f t="shared" si="463"/>
        <v>0</v>
      </c>
      <c r="AU182" s="19"/>
      <c r="AV182" s="19"/>
      <c r="AW182" s="20">
        <f t="shared" si="464"/>
        <v>0</v>
      </c>
      <c r="AX182" s="19"/>
      <c r="AY182" s="19"/>
      <c r="AZ182" s="20">
        <f t="shared" si="465"/>
        <v>0</v>
      </c>
      <c r="BA182" s="19"/>
      <c r="BB182" s="19"/>
      <c r="BC182" s="20">
        <f t="shared" si="466"/>
        <v>0</v>
      </c>
      <c r="BD182" s="19"/>
      <c r="BE182" s="19"/>
      <c r="BF182" s="20">
        <f t="shared" si="467"/>
        <v>0</v>
      </c>
      <c r="BG182" s="20">
        <f t="shared" si="468"/>
        <v>0</v>
      </c>
      <c r="BH182" s="20">
        <f t="shared" si="468"/>
        <v>0</v>
      </c>
      <c r="BI182" s="20">
        <f t="shared" si="469"/>
        <v>0</v>
      </c>
      <c r="BJ182" s="19"/>
      <c r="BK182" s="19"/>
      <c r="BL182" s="20">
        <f t="shared" si="470"/>
        <v>0</v>
      </c>
      <c r="BM182" s="19"/>
      <c r="BN182" s="19"/>
      <c r="BO182" s="20">
        <f t="shared" si="471"/>
        <v>0</v>
      </c>
      <c r="BP182" s="19"/>
      <c r="BQ182" s="19"/>
      <c r="BR182" s="20">
        <f t="shared" si="472"/>
        <v>0</v>
      </c>
      <c r="BS182" s="19"/>
      <c r="BT182" s="19"/>
      <c r="BU182" s="20">
        <f t="shared" si="473"/>
        <v>0</v>
      </c>
      <c r="BV182" s="19"/>
      <c r="BW182" s="19"/>
      <c r="BX182" s="20">
        <f t="shared" si="474"/>
        <v>0</v>
      </c>
      <c r="BY182" s="19"/>
      <c r="BZ182" s="19"/>
      <c r="CA182" s="20">
        <f t="shared" si="475"/>
        <v>0</v>
      </c>
      <c r="CB182" s="20">
        <f t="shared" si="476"/>
        <v>0</v>
      </c>
      <c r="CC182" s="20">
        <f t="shared" si="476"/>
        <v>0</v>
      </c>
      <c r="CD182" s="20">
        <f t="shared" si="477"/>
        <v>0</v>
      </c>
      <c r="CE182" s="19"/>
      <c r="CF182" s="19"/>
      <c r="CG182" s="20">
        <f t="shared" si="478"/>
        <v>0</v>
      </c>
      <c r="CH182" s="19"/>
      <c r="CI182" s="19"/>
      <c r="CJ182" s="20">
        <f t="shared" si="479"/>
        <v>0</v>
      </c>
      <c r="CK182" s="19"/>
      <c r="CL182" s="19"/>
      <c r="CM182" s="20">
        <f t="shared" si="480"/>
        <v>0</v>
      </c>
      <c r="CN182" s="20">
        <f t="shared" si="481"/>
        <v>0</v>
      </c>
      <c r="CO182" s="20">
        <f t="shared" si="481"/>
        <v>0</v>
      </c>
      <c r="CP182" s="20">
        <f t="shared" si="482"/>
        <v>0</v>
      </c>
      <c r="CQ182" s="19"/>
      <c r="CR182" s="19"/>
      <c r="CS182" s="20">
        <f t="shared" si="483"/>
        <v>0</v>
      </c>
      <c r="CT182" s="19"/>
      <c r="CU182" s="19"/>
      <c r="CV182" s="20">
        <f t="shared" si="484"/>
        <v>0</v>
      </c>
      <c r="CW182" s="19"/>
      <c r="CX182" s="19"/>
      <c r="CY182" s="20">
        <f t="shared" si="485"/>
        <v>0</v>
      </c>
      <c r="CZ182" s="20">
        <f t="shared" si="486"/>
        <v>0</v>
      </c>
      <c r="DA182" s="20">
        <f t="shared" si="486"/>
        <v>0</v>
      </c>
      <c r="DB182" s="20">
        <f t="shared" si="487"/>
        <v>0</v>
      </c>
      <c r="DC182" s="20">
        <f t="shared" si="488"/>
        <v>0</v>
      </c>
      <c r="DD182" s="20">
        <f t="shared" si="488"/>
        <v>0</v>
      </c>
      <c r="DE182" s="20">
        <f t="shared" si="489"/>
        <v>0</v>
      </c>
      <c r="DF182" s="19"/>
      <c r="DG182" s="19"/>
      <c r="DH182" s="20">
        <f t="shared" si="490"/>
        <v>0</v>
      </c>
      <c r="DI182" s="19"/>
      <c r="DJ182" s="19"/>
      <c r="DK182" s="20">
        <f t="shared" si="491"/>
        <v>0</v>
      </c>
      <c r="DL182" s="20">
        <f t="shared" si="492"/>
        <v>0</v>
      </c>
      <c r="DM182" s="20">
        <f t="shared" si="492"/>
        <v>0</v>
      </c>
      <c r="DN182" s="20">
        <f t="shared" si="493"/>
        <v>0</v>
      </c>
      <c r="DO182" s="19"/>
      <c r="DP182" s="19"/>
      <c r="DQ182" s="20">
        <f t="shared" si="494"/>
        <v>0</v>
      </c>
      <c r="DR182" s="19"/>
      <c r="DS182" s="19"/>
      <c r="DT182" s="20">
        <f t="shared" si="495"/>
        <v>0</v>
      </c>
      <c r="DU182" s="20">
        <f t="shared" si="496"/>
        <v>0</v>
      </c>
      <c r="DV182" s="20">
        <f t="shared" si="496"/>
        <v>0</v>
      </c>
      <c r="DW182" s="20">
        <f t="shared" si="497"/>
        <v>0</v>
      </c>
      <c r="DX182" s="20">
        <f t="shared" si="498"/>
        <v>0</v>
      </c>
      <c r="DY182" s="20">
        <f t="shared" si="498"/>
        <v>0</v>
      </c>
      <c r="DZ182" s="20">
        <f t="shared" si="499"/>
        <v>0</v>
      </c>
      <c r="EA182" s="19"/>
      <c r="EB182" s="19"/>
      <c r="EC182" s="20">
        <f t="shared" si="500"/>
        <v>0</v>
      </c>
      <c r="ED182" s="19"/>
      <c r="EE182" s="19"/>
      <c r="EF182" s="20">
        <f t="shared" si="501"/>
        <v>0</v>
      </c>
      <c r="EG182" s="19"/>
      <c r="EH182" s="19"/>
      <c r="EI182" s="20">
        <f t="shared" si="502"/>
        <v>0</v>
      </c>
      <c r="EJ182" s="19"/>
      <c r="EK182" s="19"/>
      <c r="EL182" s="20">
        <f t="shared" si="503"/>
        <v>0</v>
      </c>
      <c r="EM182" s="20">
        <f t="shared" si="504"/>
        <v>0</v>
      </c>
      <c r="EN182" s="20">
        <f t="shared" si="504"/>
        <v>0</v>
      </c>
      <c r="EO182" s="20">
        <f t="shared" si="505"/>
        <v>0</v>
      </c>
      <c r="EP182" s="19"/>
      <c r="EQ182" s="19"/>
      <c r="ER182" s="20">
        <f t="shared" si="506"/>
        <v>0</v>
      </c>
      <c r="ES182" s="19"/>
      <c r="ET182" s="19"/>
      <c r="EU182" s="20">
        <f t="shared" si="507"/>
        <v>0</v>
      </c>
      <c r="EV182" s="19"/>
      <c r="EW182" s="19"/>
      <c r="EX182" s="20">
        <f t="shared" si="508"/>
        <v>0</v>
      </c>
      <c r="EY182" s="19"/>
      <c r="EZ182" s="19"/>
      <c r="FA182" s="20">
        <f t="shared" si="509"/>
        <v>0</v>
      </c>
      <c r="FB182" s="20">
        <f t="shared" si="510"/>
        <v>0</v>
      </c>
      <c r="FC182" s="20">
        <f t="shared" si="510"/>
        <v>0</v>
      </c>
      <c r="FD182" s="20">
        <f t="shared" si="511"/>
        <v>0</v>
      </c>
      <c r="FE182" s="19"/>
      <c r="FF182" s="19"/>
      <c r="FG182" s="20">
        <f t="shared" si="512"/>
        <v>0</v>
      </c>
      <c r="FH182" s="19"/>
      <c r="FI182" s="19"/>
      <c r="FJ182" s="20">
        <f t="shared" si="513"/>
        <v>0</v>
      </c>
      <c r="FK182" s="19"/>
      <c r="FL182" s="19"/>
      <c r="FM182" s="20">
        <f t="shared" si="514"/>
        <v>0</v>
      </c>
      <c r="FN182" s="20">
        <f t="shared" si="515"/>
        <v>0</v>
      </c>
      <c r="FO182" s="20">
        <f t="shared" si="515"/>
        <v>0</v>
      </c>
      <c r="FP182" s="20">
        <f t="shared" si="516"/>
        <v>0</v>
      </c>
      <c r="FQ182" s="19"/>
      <c r="FR182" s="19"/>
      <c r="FS182" s="20">
        <f t="shared" si="517"/>
        <v>0</v>
      </c>
      <c r="FT182" s="19"/>
      <c r="FU182" s="19"/>
      <c r="FV182" s="20">
        <f t="shared" si="518"/>
        <v>0</v>
      </c>
      <c r="FW182" s="19"/>
      <c r="FX182" s="19"/>
      <c r="FY182" s="20">
        <f t="shared" si="519"/>
        <v>0</v>
      </c>
      <c r="FZ182" s="20">
        <f t="shared" si="520"/>
        <v>0</v>
      </c>
      <c r="GA182" s="20">
        <f t="shared" si="520"/>
        <v>0</v>
      </c>
      <c r="GB182" s="20">
        <f t="shared" si="521"/>
        <v>0</v>
      </c>
      <c r="GC182" s="19"/>
      <c r="GD182" s="19"/>
      <c r="GE182" s="20">
        <f t="shared" si="522"/>
        <v>0</v>
      </c>
      <c r="GF182" s="19"/>
      <c r="GG182" s="19"/>
      <c r="GH182" s="20">
        <f t="shared" si="523"/>
        <v>0</v>
      </c>
      <c r="GI182" s="19"/>
      <c r="GJ182" s="19"/>
      <c r="GK182" s="20">
        <f t="shared" si="524"/>
        <v>0</v>
      </c>
      <c r="GL182" s="19"/>
      <c r="GM182" s="19"/>
      <c r="GN182" s="20">
        <f t="shared" si="525"/>
        <v>0</v>
      </c>
      <c r="GO182" s="20">
        <f t="shared" si="526"/>
        <v>0</v>
      </c>
      <c r="GP182" s="20">
        <f t="shared" si="526"/>
        <v>0</v>
      </c>
      <c r="GQ182" s="20">
        <f t="shared" si="527"/>
        <v>0</v>
      </c>
      <c r="GR182" s="19"/>
      <c r="GS182" s="19"/>
      <c r="GT182" s="20">
        <f t="shared" si="528"/>
        <v>0</v>
      </c>
      <c r="GU182" s="19"/>
      <c r="GV182" s="19"/>
      <c r="GW182" s="20">
        <f t="shared" si="529"/>
        <v>0</v>
      </c>
      <c r="GX182" s="20">
        <f t="shared" si="530"/>
        <v>0</v>
      </c>
      <c r="GY182" s="20">
        <f t="shared" si="530"/>
        <v>0</v>
      </c>
      <c r="GZ182" s="20">
        <f t="shared" si="531"/>
        <v>0</v>
      </c>
      <c r="HA182" s="19"/>
      <c r="HB182" s="19"/>
      <c r="HC182" s="20">
        <f t="shared" si="532"/>
        <v>0</v>
      </c>
      <c r="HD182" s="19"/>
      <c r="HE182" s="19"/>
      <c r="HF182" s="20">
        <f t="shared" si="533"/>
        <v>0</v>
      </c>
      <c r="HG182" s="19"/>
      <c r="HH182" s="19"/>
      <c r="HI182" s="20">
        <f t="shared" si="534"/>
        <v>0</v>
      </c>
      <c r="HJ182" s="19"/>
      <c r="HK182" s="19"/>
      <c r="HL182" s="20">
        <f t="shared" si="535"/>
        <v>0</v>
      </c>
      <c r="HM182" s="20">
        <f t="shared" si="536"/>
        <v>0</v>
      </c>
      <c r="HN182" s="20">
        <f t="shared" si="536"/>
        <v>0</v>
      </c>
      <c r="HO182" s="20">
        <f t="shared" si="537"/>
        <v>0</v>
      </c>
      <c r="HP182" s="19"/>
      <c r="HQ182" s="19"/>
      <c r="HR182" s="20">
        <f t="shared" si="538"/>
        <v>0</v>
      </c>
      <c r="HS182" s="19"/>
      <c r="HT182" s="19"/>
      <c r="HU182" s="20">
        <f t="shared" si="539"/>
        <v>0</v>
      </c>
      <c r="HV182" s="19"/>
      <c r="HW182" s="19"/>
      <c r="HX182" s="20">
        <f t="shared" si="540"/>
        <v>0</v>
      </c>
      <c r="HY182" s="19"/>
      <c r="HZ182" s="19"/>
      <c r="IA182" s="20">
        <f t="shared" si="541"/>
        <v>0</v>
      </c>
      <c r="IB182" s="20">
        <f t="shared" si="542"/>
        <v>0</v>
      </c>
      <c r="IC182" s="20">
        <f t="shared" si="542"/>
        <v>0</v>
      </c>
      <c r="ID182" s="20">
        <f t="shared" si="543"/>
        <v>0</v>
      </c>
      <c r="IE182" s="20">
        <f t="shared" si="544"/>
        <v>0</v>
      </c>
      <c r="IF182" s="20">
        <f t="shared" si="544"/>
        <v>0</v>
      </c>
      <c r="IG182" s="20">
        <f t="shared" si="545"/>
        <v>0</v>
      </c>
      <c r="IH182" s="19"/>
      <c r="II182" s="19"/>
      <c r="IJ182" s="20">
        <f t="shared" si="546"/>
        <v>0</v>
      </c>
      <c r="IK182" s="19"/>
      <c r="IL182" s="19"/>
      <c r="IM182" s="20">
        <f t="shared" si="547"/>
        <v>0</v>
      </c>
      <c r="IN182" s="19"/>
      <c r="IO182" s="19"/>
      <c r="IP182" s="20">
        <f t="shared" si="548"/>
        <v>0</v>
      </c>
      <c r="IQ182" s="20">
        <f t="shared" si="549"/>
        <v>0</v>
      </c>
      <c r="IR182" s="20">
        <f t="shared" si="549"/>
        <v>0</v>
      </c>
      <c r="IS182" s="20">
        <f t="shared" si="550"/>
        <v>0</v>
      </c>
      <c r="IT182" s="20">
        <f t="shared" si="551"/>
        <v>0</v>
      </c>
      <c r="IU182" s="20">
        <f t="shared" si="551"/>
        <v>0</v>
      </c>
      <c r="IV182" s="20">
        <f t="shared" si="552"/>
        <v>0</v>
      </c>
      <c r="IW182" s="19"/>
      <c r="IX182" s="19"/>
      <c r="IY182" s="20">
        <f t="shared" si="553"/>
        <v>0</v>
      </c>
      <c r="IZ182" s="19"/>
      <c r="JA182" s="19"/>
      <c r="JB182" s="20">
        <f t="shared" si="554"/>
        <v>0</v>
      </c>
      <c r="JC182" s="19"/>
      <c r="JD182" s="19"/>
      <c r="JE182" s="20">
        <f t="shared" si="555"/>
        <v>0</v>
      </c>
      <c r="JF182" s="20">
        <f t="shared" si="556"/>
        <v>0</v>
      </c>
      <c r="JG182" s="20">
        <f t="shared" si="556"/>
        <v>0</v>
      </c>
      <c r="JH182" s="20">
        <f t="shared" si="557"/>
        <v>0</v>
      </c>
      <c r="JI182" s="19"/>
      <c r="JJ182" s="19"/>
      <c r="JK182" s="20">
        <f t="shared" si="558"/>
        <v>0</v>
      </c>
      <c r="JL182" s="19"/>
      <c r="JM182" s="19"/>
      <c r="JN182" s="20">
        <f t="shared" si="559"/>
        <v>0</v>
      </c>
      <c r="JO182" s="19"/>
      <c r="JP182" s="19"/>
      <c r="JQ182" s="20">
        <f t="shared" si="560"/>
        <v>0</v>
      </c>
      <c r="JR182" s="20">
        <f t="shared" si="561"/>
        <v>0</v>
      </c>
      <c r="JS182" s="20">
        <f t="shared" si="561"/>
        <v>0</v>
      </c>
      <c r="JT182" s="20">
        <f t="shared" si="562"/>
        <v>0</v>
      </c>
      <c r="JU182" s="19"/>
      <c r="JV182" s="19"/>
      <c r="JW182" s="20">
        <f t="shared" si="563"/>
        <v>0</v>
      </c>
      <c r="JX182" s="19"/>
      <c r="JY182" s="19"/>
      <c r="JZ182" s="20">
        <f t="shared" si="564"/>
        <v>0</v>
      </c>
      <c r="KA182" s="20">
        <f t="shared" si="565"/>
        <v>0</v>
      </c>
      <c r="KB182" s="20">
        <f t="shared" si="565"/>
        <v>0</v>
      </c>
      <c r="KC182" s="20">
        <f t="shared" si="566"/>
        <v>0</v>
      </c>
      <c r="KD182" s="19"/>
      <c r="KE182" s="19"/>
      <c r="KF182" s="20">
        <f t="shared" si="567"/>
        <v>0</v>
      </c>
      <c r="KG182" s="19"/>
      <c r="KH182" s="19"/>
      <c r="KI182" s="20">
        <f t="shared" si="568"/>
        <v>0</v>
      </c>
      <c r="KJ182" s="19"/>
      <c r="KK182" s="19"/>
      <c r="KL182" s="20">
        <f t="shared" si="569"/>
        <v>0</v>
      </c>
      <c r="KM182" s="19"/>
      <c r="KN182" s="19"/>
      <c r="KO182" s="20">
        <f t="shared" si="570"/>
        <v>0</v>
      </c>
      <c r="KP182" s="19"/>
      <c r="KQ182" s="19"/>
      <c r="KR182" s="20">
        <f t="shared" si="571"/>
        <v>0</v>
      </c>
      <c r="KS182" s="20">
        <f t="shared" si="572"/>
        <v>0</v>
      </c>
      <c r="KT182" s="20">
        <f t="shared" si="572"/>
        <v>0</v>
      </c>
      <c r="KU182" s="20">
        <f t="shared" si="573"/>
        <v>0</v>
      </c>
      <c r="KV182" s="20">
        <f t="shared" si="574"/>
        <v>0</v>
      </c>
      <c r="KW182" s="20">
        <f t="shared" si="574"/>
        <v>0</v>
      </c>
      <c r="KX182" s="20">
        <f t="shared" si="575"/>
        <v>0</v>
      </c>
      <c r="KY182" s="19"/>
      <c r="KZ182" s="19"/>
      <c r="LA182" s="20">
        <f t="shared" si="576"/>
        <v>0</v>
      </c>
      <c r="LB182" s="19"/>
      <c r="LC182" s="19"/>
      <c r="LD182" s="20">
        <f t="shared" si="577"/>
        <v>0</v>
      </c>
      <c r="LE182" s="20">
        <f t="shared" si="578"/>
        <v>0</v>
      </c>
      <c r="LF182" s="20">
        <f t="shared" si="578"/>
        <v>0</v>
      </c>
      <c r="LG182" s="20">
        <f t="shared" si="579"/>
        <v>0</v>
      </c>
    </row>
    <row r="183" spans="1:319" x14ac:dyDescent="0.3">
      <c r="A183" s="27" t="s">
        <v>292</v>
      </c>
      <c r="B183" s="19"/>
      <c r="C183" s="19"/>
      <c r="D183" s="20">
        <f t="shared" si="448"/>
        <v>0</v>
      </c>
      <c r="E183" s="19"/>
      <c r="F183" s="20">
        <f>208.33</f>
        <v>208.33</v>
      </c>
      <c r="G183" s="20">
        <f t="shared" si="449"/>
        <v>-208.33</v>
      </c>
      <c r="H183" s="19"/>
      <c r="I183" s="19"/>
      <c r="J183" s="20">
        <f t="shared" si="450"/>
        <v>0</v>
      </c>
      <c r="K183" s="19"/>
      <c r="L183" s="19"/>
      <c r="M183" s="20">
        <f t="shared" si="451"/>
        <v>0</v>
      </c>
      <c r="N183" s="19"/>
      <c r="O183" s="19"/>
      <c r="P183" s="20">
        <f t="shared" si="452"/>
        <v>0</v>
      </c>
      <c r="Q183" s="19"/>
      <c r="R183" s="19"/>
      <c r="S183" s="20">
        <f t="shared" si="453"/>
        <v>0</v>
      </c>
      <c r="T183" s="19"/>
      <c r="U183" s="19"/>
      <c r="V183" s="20">
        <f t="shared" si="454"/>
        <v>0</v>
      </c>
      <c r="W183" s="19"/>
      <c r="X183" s="19"/>
      <c r="Y183" s="20">
        <f t="shared" si="455"/>
        <v>0</v>
      </c>
      <c r="Z183" s="19"/>
      <c r="AA183" s="19"/>
      <c r="AB183" s="20">
        <f t="shared" si="456"/>
        <v>0</v>
      </c>
      <c r="AC183" s="19"/>
      <c r="AD183" s="19"/>
      <c r="AE183" s="20">
        <f t="shared" si="457"/>
        <v>0</v>
      </c>
      <c r="AF183" s="19"/>
      <c r="AG183" s="19"/>
      <c r="AH183" s="20">
        <f t="shared" si="458"/>
        <v>0</v>
      </c>
      <c r="AI183" s="19"/>
      <c r="AJ183" s="19"/>
      <c r="AK183" s="20">
        <f t="shared" si="459"/>
        <v>0</v>
      </c>
      <c r="AL183" s="20">
        <f t="shared" si="460"/>
        <v>0</v>
      </c>
      <c r="AM183" s="20">
        <f t="shared" si="460"/>
        <v>0</v>
      </c>
      <c r="AN183" s="20">
        <f t="shared" si="461"/>
        <v>0</v>
      </c>
      <c r="AO183" s="19"/>
      <c r="AP183" s="19"/>
      <c r="AQ183" s="20">
        <f t="shared" si="462"/>
        <v>0</v>
      </c>
      <c r="AR183" s="19"/>
      <c r="AS183" s="19"/>
      <c r="AT183" s="20">
        <f t="shared" si="463"/>
        <v>0</v>
      </c>
      <c r="AU183" s="19"/>
      <c r="AV183" s="19"/>
      <c r="AW183" s="20">
        <f t="shared" si="464"/>
        <v>0</v>
      </c>
      <c r="AX183" s="19"/>
      <c r="AY183" s="19"/>
      <c r="AZ183" s="20">
        <f t="shared" si="465"/>
        <v>0</v>
      </c>
      <c r="BA183" s="19"/>
      <c r="BB183" s="19"/>
      <c r="BC183" s="20">
        <f t="shared" si="466"/>
        <v>0</v>
      </c>
      <c r="BD183" s="19"/>
      <c r="BE183" s="19"/>
      <c r="BF183" s="20">
        <f t="shared" si="467"/>
        <v>0</v>
      </c>
      <c r="BG183" s="20">
        <f t="shared" si="468"/>
        <v>0</v>
      </c>
      <c r="BH183" s="20">
        <f t="shared" si="468"/>
        <v>0</v>
      </c>
      <c r="BI183" s="20">
        <f t="shared" si="469"/>
        <v>0</v>
      </c>
      <c r="BJ183" s="19"/>
      <c r="BK183" s="19"/>
      <c r="BL183" s="20">
        <f t="shared" si="470"/>
        <v>0</v>
      </c>
      <c r="BM183" s="19"/>
      <c r="BN183" s="19"/>
      <c r="BO183" s="20">
        <f t="shared" si="471"/>
        <v>0</v>
      </c>
      <c r="BP183" s="19"/>
      <c r="BQ183" s="19"/>
      <c r="BR183" s="20">
        <f t="shared" si="472"/>
        <v>0</v>
      </c>
      <c r="BS183" s="19"/>
      <c r="BT183" s="19"/>
      <c r="BU183" s="20">
        <f t="shared" si="473"/>
        <v>0</v>
      </c>
      <c r="BV183" s="19"/>
      <c r="BW183" s="19"/>
      <c r="BX183" s="20">
        <f t="shared" si="474"/>
        <v>0</v>
      </c>
      <c r="BY183" s="19"/>
      <c r="BZ183" s="19"/>
      <c r="CA183" s="20">
        <f t="shared" si="475"/>
        <v>0</v>
      </c>
      <c r="CB183" s="20">
        <f t="shared" si="476"/>
        <v>0</v>
      </c>
      <c r="CC183" s="20">
        <f t="shared" si="476"/>
        <v>0</v>
      </c>
      <c r="CD183" s="20">
        <f t="shared" si="477"/>
        <v>0</v>
      </c>
      <c r="CE183" s="19"/>
      <c r="CF183" s="19"/>
      <c r="CG183" s="20">
        <f t="shared" si="478"/>
        <v>0</v>
      </c>
      <c r="CH183" s="19"/>
      <c r="CI183" s="19"/>
      <c r="CJ183" s="20">
        <f t="shared" si="479"/>
        <v>0</v>
      </c>
      <c r="CK183" s="19"/>
      <c r="CL183" s="19"/>
      <c r="CM183" s="20">
        <f t="shared" si="480"/>
        <v>0</v>
      </c>
      <c r="CN183" s="20">
        <f t="shared" si="481"/>
        <v>0</v>
      </c>
      <c r="CO183" s="20">
        <f t="shared" si="481"/>
        <v>0</v>
      </c>
      <c r="CP183" s="20">
        <f t="shared" si="482"/>
        <v>0</v>
      </c>
      <c r="CQ183" s="19"/>
      <c r="CR183" s="19"/>
      <c r="CS183" s="20">
        <f t="shared" si="483"/>
        <v>0</v>
      </c>
      <c r="CT183" s="19"/>
      <c r="CU183" s="19"/>
      <c r="CV183" s="20">
        <f t="shared" si="484"/>
        <v>0</v>
      </c>
      <c r="CW183" s="19"/>
      <c r="CX183" s="19"/>
      <c r="CY183" s="20">
        <f t="shared" si="485"/>
        <v>0</v>
      </c>
      <c r="CZ183" s="20">
        <f t="shared" si="486"/>
        <v>0</v>
      </c>
      <c r="DA183" s="20">
        <f t="shared" si="486"/>
        <v>0</v>
      </c>
      <c r="DB183" s="20">
        <f t="shared" si="487"/>
        <v>0</v>
      </c>
      <c r="DC183" s="20">
        <f t="shared" si="488"/>
        <v>0</v>
      </c>
      <c r="DD183" s="20">
        <f t="shared" si="488"/>
        <v>0</v>
      </c>
      <c r="DE183" s="20">
        <f t="shared" si="489"/>
        <v>0</v>
      </c>
      <c r="DF183" s="19"/>
      <c r="DG183" s="19"/>
      <c r="DH183" s="20">
        <f t="shared" si="490"/>
        <v>0</v>
      </c>
      <c r="DI183" s="19"/>
      <c r="DJ183" s="19"/>
      <c r="DK183" s="20">
        <f t="shared" si="491"/>
        <v>0</v>
      </c>
      <c r="DL183" s="20">
        <f t="shared" si="492"/>
        <v>0</v>
      </c>
      <c r="DM183" s="20">
        <f t="shared" si="492"/>
        <v>0</v>
      </c>
      <c r="DN183" s="20">
        <f t="shared" si="493"/>
        <v>0</v>
      </c>
      <c r="DO183" s="19"/>
      <c r="DP183" s="19"/>
      <c r="DQ183" s="20">
        <f t="shared" si="494"/>
        <v>0</v>
      </c>
      <c r="DR183" s="19"/>
      <c r="DS183" s="19"/>
      <c r="DT183" s="20">
        <f t="shared" si="495"/>
        <v>0</v>
      </c>
      <c r="DU183" s="20">
        <f t="shared" si="496"/>
        <v>0</v>
      </c>
      <c r="DV183" s="20">
        <f t="shared" si="496"/>
        <v>0</v>
      </c>
      <c r="DW183" s="20">
        <f t="shared" si="497"/>
        <v>0</v>
      </c>
      <c r="DX183" s="20">
        <f t="shared" si="498"/>
        <v>0</v>
      </c>
      <c r="DY183" s="20">
        <f t="shared" si="498"/>
        <v>208.33</v>
      </c>
      <c r="DZ183" s="20">
        <f t="shared" si="499"/>
        <v>-208.33</v>
      </c>
      <c r="EA183" s="19"/>
      <c r="EB183" s="19"/>
      <c r="EC183" s="20">
        <f t="shared" si="500"/>
        <v>0</v>
      </c>
      <c r="ED183" s="19"/>
      <c r="EE183" s="19"/>
      <c r="EF183" s="20">
        <f t="shared" si="501"/>
        <v>0</v>
      </c>
      <c r="EG183" s="19"/>
      <c r="EH183" s="19"/>
      <c r="EI183" s="20">
        <f t="shared" si="502"/>
        <v>0</v>
      </c>
      <c r="EJ183" s="19"/>
      <c r="EK183" s="19"/>
      <c r="EL183" s="20">
        <f t="shared" si="503"/>
        <v>0</v>
      </c>
      <c r="EM183" s="20">
        <f t="shared" si="504"/>
        <v>0</v>
      </c>
      <c r="EN183" s="20">
        <f t="shared" si="504"/>
        <v>0</v>
      </c>
      <c r="EO183" s="20">
        <f t="shared" si="505"/>
        <v>0</v>
      </c>
      <c r="EP183" s="19"/>
      <c r="EQ183" s="19"/>
      <c r="ER183" s="20">
        <f t="shared" si="506"/>
        <v>0</v>
      </c>
      <c r="ES183" s="19"/>
      <c r="ET183" s="19"/>
      <c r="EU183" s="20">
        <f t="shared" si="507"/>
        <v>0</v>
      </c>
      <c r="EV183" s="19"/>
      <c r="EW183" s="19"/>
      <c r="EX183" s="20">
        <f t="shared" si="508"/>
        <v>0</v>
      </c>
      <c r="EY183" s="19"/>
      <c r="EZ183" s="19"/>
      <c r="FA183" s="20">
        <f t="shared" si="509"/>
        <v>0</v>
      </c>
      <c r="FB183" s="20">
        <f t="shared" si="510"/>
        <v>0</v>
      </c>
      <c r="FC183" s="20">
        <f t="shared" si="510"/>
        <v>0</v>
      </c>
      <c r="FD183" s="20">
        <f t="shared" si="511"/>
        <v>0</v>
      </c>
      <c r="FE183" s="19"/>
      <c r="FF183" s="19"/>
      <c r="FG183" s="20">
        <f t="shared" si="512"/>
        <v>0</v>
      </c>
      <c r="FH183" s="19"/>
      <c r="FI183" s="19"/>
      <c r="FJ183" s="20">
        <f t="shared" si="513"/>
        <v>0</v>
      </c>
      <c r="FK183" s="19"/>
      <c r="FL183" s="19"/>
      <c r="FM183" s="20">
        <f t="shared" si="514"/>
        <v>0</v>
      </c>
      <c r="FN183" s="20">
        <f t="shared" si="515"/>
        <v>0</v>
      </c>
      <c r="FO183" s="20">
        <f t="shared" si="515"/>
        <v>0</v>
      </c>
      <c r="FP183" s="20">
        <f t="shared" si="516"/>
        <v>0</v>
      </c>
      <c r="FQ183" s="19"/>
      <c r="FR183" s="19"/>
      <c r="FS183" s="20">
        <f t="shared" si="517"/>
        <v>0</v>
      </c>
      <c r="FT183" s="19"/>
      <c r="FU183" s="19"/>
      <c r="FV183" s="20">
        <f t="shared" si="518"/>
        <v>0</v>
      </c>
      <c r="FW183" s="19"/>
      <c r="FX183" s="19"/>
      <c r="FY183" s="20">
        <f t="shared" si="519"/>
        <v>0</v>
      </c>
      <c r="FZ183" s="20">
        <f t="shared" si="520"/>
        <v>0</v>
      </c>
      <c r="GA183" s="20">
        <f t="shared" si="520"/>
        <v>0</v>
      </c>
      <c r="GB183" s="20">
        <f t="shared" si="521"/>
        <v>0</v>
      </c>
      <c r="GC183" s="19"/>
      <c r="GD183" s="19"/>
      <c r="GE183" s="20">
        <f t="shared" si="522"/>
        <v>0</v>
      </c>
      <c r="GF183" s="19"/>
      <c r="GG183" s="19"/>
      <c r="GH183" s="20">
        <f t="shared" si="523"/>
        <v>0</v>
      </c>
      <c r="GI183" s="19"/>
      <c r="GJ183" s="19"/>
      <c r="GK183" s="20">
        <f t="shared" si="524"/>
        <v>0</v>
      </c>
      <c r="GL183" s="19"/>
      <c r="GM183" s="19"/>
      <c r="GN183" s="20">
        <f t="shared" si="525"/>
        <v>0</v>
      </c>
      <c r="GO183" s="20">
        <f t="shared" si="526"/>
        <v>0</v>
      </c>
      <c r="GP183" s="20">
        <f t="shared" si="526"/>
        <v>0</v>
      </c>
      <c r="GQ183" s="20">
        <f t="shared" si="527"/>
        <v>0</v>
      </c>
      <c r="GR183" s="19"/>
      <c r="GS183" s="19"/>
      <c r="GT183" s="20">
        <f t="shared" si="528"/>
        <v>0</v>
      </c>
      <c r="GU183" s="19"/>
      <c r="GV183" s="19"/>
      <c r="GW183" s="20">
        <f t="shared" si="529"/>
        <v>0</v>
      </c>
      <c r="GX183" s="20">
        <f t="shared" si="530"/>
        <v>0</v>
      </c>
      <c r="GY183" s="20">
        <f t="shared" si="530"/>
        <v>0</v>
      </c>
      <c r="GZ183" s="20">
        <f t="shared" si="531"/>
        <v>0</v>
      </c>
      <c r="HA183" s="19"/>
      <c r="HB183" s="19"/>
      <c r="HC183" s="20">
        <f t="shared" si="532"/>
        <v>0</v>
      </c>
      <c r="HD183" s="19"/>
      <c r="HE183" s="19"/>
      <c r="HF183" s="20">
        <f t="shared" si="533"/>
        <v>0</v>
      </c>
      <c r="HG183" s="19"/>
      <c r="HH183" s="19"/>
      <c r="HI183" s="20">
        <f t="shared" si="534"/>
        <v>0</v>
      </c>
      <c r="HJ183" s="19"/>
      <c r="HK183" s="19"/>
      <c r="HL183" s="20">
        <f t="shared" si="535"/>
        <v>0</v>
      </c>
      <c r="HM183" s="20">
        <f t="shared" si="536"/>
        <v>0</v>
      </c>
      <c r="HN183" s="20">
        <f t="shared" si="536"/>
        <v>0</v>
      </c>
      <c r="HO183" s="20">
        <f t="shared" si="537"/>
        <v>0</v>
      </c>
      <c r="HP183" s="19"/>
      <c r="HQ183" s="19"/>
      <c r="HR183" s="20">
        <f t="shared" si="538"/>
        <v>0</v>
      </c>
      <c r="HS183" s="19"/>
      <c r="HT183" s="19"/>
      <c r="HU183" s="20">
        <f t="shared" si="539"/>
        <v>0</v>
      </c>
      <c r="HV183" s="19"/>
      <c r="HW183" s="19"/>
      <c r="HX183" s="20">
        <f t="shared" si="540"/>
        <v>0</v>
      </c>
      <c r="HY183" s="19"/>
      <c r="HZ183" s="19"/>
      <c r="IA183" s="20">
        <f t="shared" si="541"/>
        <v>0</v>
      </c>
      <c r="IB183" s="20">
        <f t="shared" si="542"/>
        <v>0</v>
      </c>
      <c r="IC183" s="20">
        <f t="shared" si="542"/>
        <v>0</v>
      </c>
      <c r="ID183" s="20">
        <f t="shared" si="543"/>
        <v>0</v>
      </c>
      <c r="IE183" s="20">
        <f t="shared" si="544"/>
        <v>0</v>
      </c>
      <c r="IF183" s="20">
        <f t="shared" si="544"/>
        <v>0</v>
      </c>
      <c r="IG183" s="20">
        <f t="shared" si="545"/>
        <v>0</v>
      </c>
      <c r="IH183" s="19"/>
      <c r="II183" s="19"/>
      <c r="IJ183" s="20">
        <f t="shared" si="546"/>
        <v>0</v>
      </c>
      <c r="IK183" s="19"/>
      <c r="IL183" s="19"/>
      <c r="IM183" s="20">
        <f t="shared" si="547"/>
        <v>0</v>
      </c>
      <c r="IN183" s="19"/>
      <c r="IO183" s="19"/>
      <c r="IP183" s="20">
        <f t="shared" si="548"/>
        <v>0</v>
      </c>
      <c r="IQ183" s="20">
        <f t="shared" si="549"/>
        <v>0</v>
      </c>
      <c r="IR183" s="20">
        <f t="shared" si="549"/>
        <v>0</v>
      </c>
      <c r="IS183" s="20">
        <f t="shared" si="550"/>
        <v>0</v>
      </c>
      <c r="IT183" s="20">
        <f t="shared" si="551"/>
        <v>0</v>
      </c>
      <c r="IU183" s="20">
        <f t="shared" si="551"/>
        <v>0</v>
      </c>
      <c r="IV183" s="20">
        <f t="shared" si="552"/>
        <v>0</v>
      </c>
      <c r="IW183" s="19"/>
      <c r="IX183" s="19"/>
      <c r="IY183" s="20">
        <f t="shared" si="553"/>
        <v>0</v>
      </c>
      <c r="IZ183" s="19"/>
      <c r="JA183" s="19"/>
      <c r="JB183" s="20">
        <f t="shared" si="554"/>
        <v>0</v>
      </c>
      <c r="JC183" s="19"/>
      <c r="JD183" s="19"/>
      <c r="JE183" s="20">
        <f t="shared" si="555"/>
        <v>0</v>
      </c>
      <c r="JF183" s="20">
        <f t="shared" si="556"/>
        <v>0</v>
      </c>
      <c r="JG183" s="20">
        <f t="shared" si="556"/>
        <v>0</v>
      </c>
      <c r="JH183" s="20">
        <f t="shared" si="557"/>
        <v>0</v>
      </c>
      <c r="JI183" s="19"/>
      <c r="JJ183" s="19"/>
      <c r="JK183" s="20">
        <f t="shared" si="558"/>
        <v>0</v>
      </c>
      <c r="JL183" s="19"/>
      <c r="JM183" s="19"/>
      <c r="JN183" s="20">
        <f t="shared" si="559"/>
        <v>0</v>
      </c>
      <c r="JO183" s="19"/>
      <c r="JP183" s="19"/>
      <c r="JQ183" s="20">
        <f t="shared" si="560"/>
        <v>0</v>
      </c>
      <c r="JR183" s="20">
        <f t="shared" si="561"/>
        <v>0</v>
      </c>
      <c r="JS183" s="20">
        <f t="shared" si="561"/>
        <v>0</v>
      </c>
      <c r="JT183" s="20">
        <f t="shared" si="562"/>
        <v>0</v>
      </c>
      <c r="JU183" s="19"/>
      <c r="JV183" s="19"/>
      <c r="JW183" s="20">
        <f t="shared" si="563"/>
        <v>0</v>
      </c>
      <c r="JX183" s="19"/>
      <c r="JY183" s="19"/>
      <c r="JZ183" s="20">
        <f t="shared" si="564"/>
        <v>0</v>
      </c>
      <c r="KA183" s="20">
        <f t="shared" si="565"/>
        <v>0</v>
      </c>
      <c r="KB183" s="20">
        <f t="shared" si="565"/>
        <v>0</v>
      </c>
      <c r="KC183" s="20">
        <f t="shared" si="566"/>
        <v>0</v>
      </c>
      <c r="KD183" s="19"/>
      <c r="KE183" s="19"/>
      <c r="KF183" s="20">
        <f t="shared" si="567"/>
        <v>0</v>
      </c>
      <c r="KG183" s="19"/>
      <c r="KH183" s="19"/>
      <c r="KI183" s="20">
        <f t="shared" si="568"/>
        <v>0</v>
      </c>
      <c r="KJ183" s="19"/>
      <c r="KK183" s="19"/>
      <c r="KL183" s="20">
        <f t="shared" si="569"/>
        <v>0</v>
      </c>
      <c r="KM183" s="19"/>
      <c r="KN183" s="19"/>
      <c r="KO183" s="20">
        <f t="shared" si="570"/>
        <v>0</v>
      </c>
      <c r="KP183" s="19"/>
      <c r="KQ183" s="19"/>
      <c r="KR183" s="20">
        <f t="shared" si="571"/>
        <v>0</v>
      </c>
      <c r="KS183" s="20">
        <f t="shared" si="572"/>
        <v>0</v>
      </c>
      <c r="KT183" s="20">
        <f t="shared" si="572"/>
        <v>0</v>
      </c>
      <c r="KU183" s="20">
        <f t="shared" si="573"/>
        <v>0</v>
      </c>
      <c r="KV183" s="20">
        <f t="shared" si="574"/>
        <v>0</v>
      </c>
      <c r="KW183" s="20">
        <f t="shared" si="574"/>
        <v>0</v>
      </c>
      <c r="KX183" s="20">
        <f t="shared" si="575"/>
        <v>0</v>
      </c>
      <c r="KY183" s="19"/>
      <c r="KZ183" s="19"/>
      <c r="LA183" s="20">
        <f t="shared" si="576"/>
        <v>0</v>
      </c>
      <c r="LB183" s="19"/>
      <c r="LC183" s="19"/>
      <c r="LD183" s="20">
        <f t="shared" si="577"/>
        <v>0</v>
      </c>
      <c r="LE183" s="20">
        <f t="shared" si="578"/>
        <v>0</v>
      </c>
      <c r="LF183" s="20">
        <f t="shared" si="578"/>
        <v>208.33</v>
      </c>
      <c r="LG183" s="20">
        <f t="shared" si="579"/>
        <v>-208.33</v>
      </c>
    </row>
    <row r="184" spans="1:319" x14ac:dyDescent="0.3">
      <c r="A184" s="27" t="s">
        <v>294</v>
      </c>
      <c r="B184" s="19"/>
      <c r="C184" s="19"/>
      <c r="D184" s="20">
        <f t="shared" si="448"/>
        <v>0</v>
      </c>
      <c r="E184" s="19"/>
      <c r="F184" s="19"/>
      <c r="G184" s="20">
        <f t="shared" si="449"/>
        <v>0</v>
      </c>
      <c r="H184" s="19"/>
      <c r="I184" s="19"/>
      <c r="J184" s="20">
        <f t="shared" si="450"/>
        <v>0</v>
      </c>
      <c r="K184" s="19"/>
      <c r="L184" s="19"/>
      <c r="M184" s="20">
        <f t="shared" si="451"/>
        <v>0</v>
      </c>
      <c r="N184" s="19"/>
      <c r="O184" s="19"/>
      <c r="P184" s="20">
        <f t="shared" si="452"/>
        <v>0</v>
      </c>
      <c r="Q184" s="19"/>
      <c r="R184" s="19"/>
      <c r="S184" s="20">
        <f t="shared" si="453"/>
        <v>0</v>
      </c>
      <c r="T184" s="19"/>
      <c r="U184" s="19"/>
      <c r="V184" s="20">
        <f t="shared" si="454"/>
        <v>0</v>
      </c>
      <c r="W184" s="19"/>
      <c r="X184" s="19"/>
      <c r="Y184" s="20">
        <f t="shared" si="455"/>
        <v>0</v>
      </c>
      <c r="Z184" s="19"/>
      <c r="AA184" s="19"/>
      <c r="AB184" s="20">
        <f t="shared" si="456"/>
        <v>0</v>
      </c>
      <c r="AC184" s="19"/>
      <c r="AD184" s="19"/>
      <c r="AE184" s="20">
        <f t="shared" si="457"/>
        <v>0</v>
      </c>
      <c r="AF184" s="19"/>
      <c r="AG184" s="19"/>
      <c r="AH184" s="20">
        <f t="shared" si="458"/>
        <v>0</v>
      </c>
      <c r="AI184" s="19"/>
      <c r="AJ184" s="19"/>
      <c r="AK184" s="20">
        <f t="shared" si="459"/>
        <v>0</v>
      </c>
      <c r="AL184" s="20">
        <f t="shared" si="460"/>
        <v>0</v>
      </c>
      <c r="AM184" s="20">
        <f t="shared" si="460"/>
        <v>0</v>
      </c>
      <c r="AN184" s="20">
        <f t="shared" si="461"/>
        <v>0</v>
      </c>
      <c r="AO184" s="19"/>
      <c r="AP184" s="19"/>
      <c r="AQ184" s="20">
        <f t="shared" si="462"/>
        <v>0</v>
      </c>
      <c r="AR184" s="19"/>
      <c r="AS184" s="19"/>
      <c r="AT184" s="20">
        <f t="shared" si="463"/>
        <v>0</v>
      </c>
      <c r="AU184" s="19"/>
      <c r="AV184" s="19"/>
      <c r="AW184" s="20">
        <f t="shared" si="464"/>
        <v>0</v>
      </c>
      <c r="AX184" s="19"/>
      <c r="AY184" s="19"/>
      <c r="AZ184" s="20">
        <f t="shared" si="465"/>
        <v>0</v>
      </c>
      <c r="BA184" s="19"/>
      <c r="BB184" s="19"/>
      <c r="BC184" s="20">
        <f t="shared" si="466"/>
        <v>0</v>
      </c>
      <c r="BD184" s="20">
        <f>52.36</f>
        <v>52.36</v>
      </c>
      <c r="BE184" s="19"/>
      <c r="BF184" s="20">
        <f t="shared" si="467"/>
        <v>52.36</v>
      </c>
      <c r="BG184" s="20">
        <f t="shared" si="468"/>
        <v>52.36</v>
      </c>
      <c r="BH184" s="20">
        <f t="shared" si="468"/>
        <v>0</v>
      </c>
      <c r="BI184" s="20">
        <f t="shared" si="469"/>
        <v>52.36</v>
      </c>
      <c r="BJ184" s="19"/>
      <c r="BK184" s="19"/>
      <c r="BL184" s="20">
        <f t="shared" si="470"/>
        <v>0</v>
      </c>
      <c r="BM184" s="19"/>
      <c r="BN184" s="19"/>
      <c r="BO184" s="20">
        <f t="shared" si="471"/>
        <v>0</v>
      </c>
      <c r="BP184" s="19"/>
      <c r="BQ184" s="19"/>
      <c r="BR184" s="20">
        <f t="shared" si="472"/>
        <v>0</v>
      </c>
      <c r="BS184" s="19"/>
      <c r="BT184" s="19"/>
      <c r="BU184" s="20">
        <f t="shared" si="473"/>
        <v>0</v>
      </c>
      <c r="BV184" s="19"/>
      <c r="BW184" s="19"/>
      <c r="BX184" s="20">
        <f t="shared" si="474"/>
        <v>0</v>
      </c>
      <c r="BY184" s="19"/>
      <c r="BZ184" s="19"/>
      <c r="CA184" s="20">
        <f t="shared" si="475"/>
        <v>0</v>
      </c>
      <c r="CB184" s="20">
        <f t="shared" si="476"/>
        <v>0</v>
      </c>
      <c r="CC184" s="20">
        <f t="shared" si="476"/>
        <v>0</v>
      </c>
      <c r="CD184" s="20">
        <f t="shared" si="477"/>
        <v>0</v>
      </c>
      <c r="CE184" s="19"/>
      <c r="CF184" s="19"/>
      <c r="CG184" s="20">
        <f t="shared" si="478"/>
        <v>0</v>
      </c>
      <c r="CH184" s="19"/>
      <c r="CI184" s="19"/>
      <c r="CJ184" s="20">
        <f t="shared" si="479"/>
        <v>0</v>
      </c>
      <c r="CK184" s="19"/>
      <c r="CL184" s="19"/>
      <c r="CM184" s="20">
        <f t="shared" si="480"/>
        <v>0</v>
      </c>
      <c r="CN184" s="20">
        <f t="shared" si="481"/>
        <v>0</v>
      </c>
      <c r="CO184" s="20">
        <f t="shared" si="481"/>
        <v>0</v>
      </c>
      <c r="CP184" s="20">
        <f t="shared" si="482"/>
        <v>0</v>
      </c>
      <c r="CQ184" s="19"/>
      <c r="CR184" s="19"/>
      <c r="CS184" s="20">
        <f t="shared" si="483"/>
        <v>0</v>
      </c>
      <c r="CT184" s="19"/>
      <c r="CU184" s="19"/>
      <c r="CV184" s="20">
        <f t="shared" si="484"/>
        <v>0</v>
      </c>
      <c r="CW184" s="19"/>
      <c r="CX184" s="19"/>
      <c r="CY184" s="20">
        <f t="shared" si="485"/>
        <v>0</v>
      </c>
      <c r="CZ184" s="20">
        <f t="shared" si="486"/>
        <v>0</v>
      </c>
      <c r="DA184" s="20">
        <f t="shared" si="486"/>
        <v>0</v>
      </c>
      <c r="DB184" s="20">
        <f t="shared" si="487"/>
        <v>0</v>
      </c>
      <c r="DC184" s="20">
        <f t="shared" si="488"/>
        <v>52.36</v>
      </c>
      <c r="DD184" s="20">
        <f t="shared" si="488"/>
        <v>0</v>
      </c>
      <c r="DE184" s="20">
        <f t="shared" si="489"/>
        <v>52.36</v>
      </c>
      <c r="DF184" s="19"/>
      <c r="DG184" s="19"/>
      <c r="DH184" s="20">
        <f t="shared" si="490"/>
        <v>0</v>
      </c>
      <c r="DI184" s="19"/>
      <c r="DJ184" s="19"/>
      <c r="DK184" s="20">
        <f t="shared" si="491"/>
        <v>0</v>
      </c>
      <c r="DL184" s="20">
        <f t="shared" si="492"/>
        <v>0</v>
      </c>
      <c r="DM184" s="20">
        <f t="shared" si="492"/>
        <v>0</v>
      </c>
      <c r="DN184" s="20">
        <f t="shared" si="493"/>
        <v>0</v>
      </c>
      <c r="DO184" s="19"/>
      <c r="DP184" s="19"/>
      <c r="DQ184" s="20">
        <f t="shared" si="494"/>
        <v>0</v>
      </c>
      <c r="DR184" s="19"/>
      <c r="DS184" s="19"/>
      <c r="DT184" s="20">
        <f t="shared" si="495"/>
        <v>0</v>
      </c>
      <c r="DU184" s="20">
        <f t="shared" si="496"/>
        <v>0</v>
      </c>
      <c r="DV184" s="20">
        <f t="shared" si="496"/>
        <v>0</v>
      </c>
      <c r="DW184" s="20">
        <f t="shared" si="497"/>
        <v>0</v>
      </c>
      <c r="DX184" s="20">
        <f t="shared" si="498"/>
        <v>52.36</v>
      </c>
      <c r="DY184" s="20">
        <f t="shared" si="498"/>
        <v>0</v>
      </c>
      <c r="DZ184" s="20">
        <f t="shared" si="499"/>
        <v>52.36</v>
      </c>
      <c r="EA184" s="19"/>
      <c r="EB184" s="19"/>
      <c r="EC184" s="20">
        <f t="shared" si="500"/>
        <v>0</v>
      </c>
      <c r="ED184" s="19"/>
      <c r="EE184" s="19"/>
      <c r="EF184" s="20">
        <f t="shared" si="501"/>
        <v>0</v>
      </c>
      <c r="EG184" s="19"/>
      <c r="EH184" s="20">
        <f>416.67</f>
        <v>416.67</v>
      </c>
      <c r="EI184" s="20">
        <f t="shared" si="502"/>
        <v>-416.67</v>
      </c>
      <c r="EJ184" s="19"/>
      <c r="EK184" s="19"/>
      <c r="EL184" s="20">
        <f t="shared" si="503"/>
        <v>0</v>
      </c>
      <c r="EM184" s="20">
        <f t="shared" si="504"/>
        <v>0</v>
      </c>
      <c r="EN184" s="20">
        <f t="shared" si="504"/>
        <v>416.67</v>
      </c>
      <c r="EO184" s="20">
        <f t="shared" si="505"/>
        <v>-416.67</v>
      </c>
      <c r="EP184" s="19"/>
      <c r="EQ184" s="19"/>
      <c r="ER184" s="20">
        <f t="shared" si="506"/>
        <v>0</v>
      </c>
      <c r="ES184" s="19"/>
      <c r="ET184" s="19"/>
      <c r="EU184" s="20">
        <f t="shared" si="507"/>
        <v>0</v>
      </c>
      <c r="EV184" s="19"/>
      <c r="EW184" s="19"/>
      <c r="EX184" s="20">
        <f t="shared" si="508"/>
        <v>0</v>
      </c>
      <c r="EY184" s="19"/>
      <c r="EZ184" s="19"/>
      <c r="FA184" s="20">
        <f t="shared" si="509"/>
        <v>0</v>
      </c>
      <c r="FB184" s="20">
        <f t="shared" si="510"/>
        <v>0</v>
      </c>
      <c r="FC184" s="20">
        <f t="shared" si="510"/>
        <v>0</v>
      </c>
      <c r="FD184" s="20">
        <f t="shared" si="511"/>
        <v>0</v>
      </c>
      <c r="FE184" s="19"/>
      <c r="FF184" s="19"/>
      <c r="FG184" s="20">
        <f t="shared" si="512"/>
        <v>0</v>
      </c>
      <c r="FH184" s="19"/>
      <c r="FI184" s="20">
        <f>0</f>
        <v>0</v>
      </c>
      <c r="FJ184" s="20">
        <f t="shared" si="513"/>
        <v>0</v>
      </c>
      <c r="FK184" s="19"/>
      <c r="FL184" s="19"/>
      <c r="FM184" s="20">
        <f t="shared" si="514"/>
        <v>0</v>
      </c>
      <c r="FN184" s="20">
        <f t="shared" si="515"/>
        <v>0</v>
      </c>
      <c r="FO184" s="20">
        <f t="shared" si="515"/>
        <v>0</v>
      </c>
      <c r="FP184" s="20">
        <f t="shared" si="516"/>
        <v>0</v>
      </c>
      <c r="FQ184" s="19"/>
      <c r="FR184" s="19"/>
      <c r="FS184" s="20">
        <f t="shared" si="517"/>
        <v>0</v>
      </c>
      <c r="FT184" s="19"/>
      <c r="FU184" s="19"/>
      <c r="FV184" s="20">
        <f t="shared" si="518"/>
        <v>0</v>
      </c>
      <c r="FW184" s="19"/>
      <c r="FX184" s="19"/>
      <c r="FY184" s="20">
        <f t="shared" si="519"/>
        <v>0</v>
      </c>
      <c r="FZ184" s="20">
        <f t="shared" si="520"/>
        <v>0</v>
      </c>
      <c r="GA184" s="20">
        <f t="shared" si="520"/>
        <v>0</v>
      </c>
      <c r="GB184" s="20">
        <f t="shared" si="521"/>
        <v>0</v>
      </c>
      <c r="GC184" s="19"/>
      <c r="GD184" s="19"/>
      <c r="GE184" s="20">
        <f t="shared" si="522"/>
        <v>0</v>
      </c>
      <c r="GF184" s="19"/>
      <c r="GG184" s="19"/>
      <c r="GH184" s="20">
        <f t="shared" si="523"/>
        <v>0</v>
      </c>
      <c r="GI184" s="19"/>
      <c r="GJ184" s="19"/>
      <c r="GK184" s="20">
        <f t="shared" si="524"/>
        <v>0</v>
      </c>
      <c r="GL184" s="19"/>
      <c r="GM184" s="19"/>
      <c r="GN184" s="20">
        <f t="shared" si="525"/>
        <v>0</v>
      </c>
      <c r="GO184" s="20">
        <f t="shared" si="526"/>
        <v>0</v>
      </c>
      <c r="GP184" s="20">
        <f t="shared" si="526"/>
        <v>0</v>
      </c>
      <c r="GQ184" s="20">
        <f t="shared" si="527"/>
        <v>0</v>
      </c>
      <c r="GR184" s="19"/>
      <c r="GS184" s="19"/>
      <c r="GT184" s="20">
        <f t="shared" si="528"/>
        <v>0</v>
      </c>
      <c r="GU184" s="19"/>
      <c r="GV184" s="19"/>
      <c r="GW184" s="20">
        <f t="shared" si="529"/>
        <v>0</v>
      </c>
      <c r="GX184" s="20">
        <f t="shared" si="530"/>
        <v>0</v>
      </c>
      <c r="GY184" s="20">
        <f t="shared" si="530"/>
        <v>416.67</v>
      </c>
      <c r="GZ184" s="20">
        <f t="shared" si="531"/>
        <v>-416.67</v>
      </c>
      <c r="HA184" s="19"/>
      <c r="HB184" s="19"/>
      <c r="HC184" s="20">
        <f t="shared" si="532"/>
        <v>0</v>
      </c>
      <c r="HD184" s="19"/>
      <c r="HE184" s="19"/>
      <c r="HF184" s="20">
        <f t="shared" si="533"/>
        <v>0</v>
      </c>
      <c r="HG184" s="19"/>
      <c r="HH184" s="19"/>
      <c r="HI184" s="20">
        <f t="shared" si="534"/>
        <v>0</v>
      </c>
      <c r="HJ184" s="19"/>
      <c r="HK184" s="19"/>
      <c r="HL184" s="20">
        <f t="shared" si="535"/>
        <v>0</v>
      </c>
      <c r="HM184" s="20">
        <f t="shared" si="536"/>
        <v>0</v>
      </c>
      <c r="HN184" s="20">
        <f t="shared" si="536"/>
        <v>0</v>
      </c>
      <c r="HO184" s="20">
        <f t="shared" si="537"/>
        <v>0</v>
      </c>
      <c r="HP184" s="19"/>
      <c r="HQ184" s="19"/>
      <c r="HR184" s="20">
        <f t="shared" si="538"/>
        <v>0</v>
      </c>
      <c r="HS184" s="19"/>
      <c r="HT184" s="19"/>
      <c r="HU184" s="20">
        <f t="shared" si="539"/>
        <v>0</v>
      </c>
      <c r="HV184" s="19"/>
      <c r="HW184" s="19"/>
      <c r="HX184" s="20">
        <f t="shared" si="540"/>
        <v>0</v>
      </c>
      <c r="HY184" s="19"/>
      <c r="HZ184" s="19"/>
      <c r="IA184" s="20">
        <f t="shared" si="541"/>
        <v>0</v>
      </c>
      <c r="IB184" s="20">
        <f t="shared" si="542"/>
        <v>0</v>
      </c>
      <c r="IC184" s="20">
        <f t="shared" si="542"/>
        <v>0</v>
      </c>
      <c r="ID184" s="20">
        <f t="shared" si="543"/>
        <v>0</v>
      </c>
      <c r="IE184" s="20">
        <f t="shared" si="544"/>
        <v>0</v>
      </c>
      <c r="IF184" s="20">
        <f t="shared" si="544"/>
        <v>0</v>
      </c>
      <c r="IG184" s="20">
        <f t="shared" si="545"/>
        <v>0</v>
      </c>
      <c r="IH184" s="19"/>
      <c r="II184" s="19"/>
      <c r="IJ184" s="20">
        <f t="shared" si="546"/>
        <v>0</v>
      </c>
      <c r="IK184" s="19"/>
      <c r="IL184" s="19"/>
      <c r="IM184" s="20">
        <f t="shared" si="547"/>
        <v>0</v>
      </c>
      <c r="IN184" s="19"/>
      <c r="IO184" s="19"/>
      <c r="IP184" s="20">
        <f t="shared" si="548"/>
        <v>0</v>
      </c>
      <c r="IQ184" s="20">
        <f t="shared" si="549"/>
        <v>0</v>
      </c>
      <c r="IR184" s="20">
        <f t="shared" si="549"/>
        <v>0</v>
      </c>
      <c r="IS184" s="20">
        <f t="shared" si="550"/>
        <v>0</v>
      </c>
      <c r="IT184" s="20">
        <f t="shared" si="551"/>
        <v>0</v>
      </c>
      <c r="IU184" s="20">
        <f t="shared" si="551"/>
        <v>0</v>
      </c>
      <c r="IV184" s="20">
        <f t="shared" si="552"/>
        <v>0</v>
      </c>
      <c r="IW184" s="19"/>
      <c r="IX184" s="19"/>
      <c r="IY184" s="20">
        <f t="shared" si="553"/>
        <v>0</v>
      </c>
      <c r="IZ184" s="19"/>
      <c r="JA184" s="19"/>
      <c r="JB184" s="20">
        <f t="shared" si="554"/>
        <v>0</v>
      </c>
      <c r="JC184" s="19"/>
      <c r="JD184" s="19"/>
      <c r="JE184" s="20">
        <f t="shared" si="555"/>
        <v>0</v>
      </c>
      <c r="JF184" s="20">
        <f t="shared" si="556"/>
        <v>0</v>
      </c>
      <c r="JG184" s="20">
        <f t="shared" si="556"/>
        <v>0</v>
      </c>
      <c r="JH184" s="20">
        <f t="shared" si="557"/>
        <v>0</v>
      </c>
      <c r="JI184" s="19"/>
      <c r="JJ184" s="19"/>
      <c r="JK184" s="20">
        <f t="shared" si="558"/>
        <v>0</v>
      </c>
      <c r="JL184" s="19"/>
      <c r="JM184" s="19"/>
      <c r="JN184" s="20">
        <f t="shared" si="559"/>
        <v>0</v>
      </c>
      <c r="JO184" s="19"/>
      <c r="JP184" s="19"/>
      <c r="JQ184" s="20">
        <f t="shared" si="560"/>
        <v>0</v>
      </c>
      <c r="JR184" s="20">
        <f t="shared" si="561"/>
        <v>0</v>
      </c>
      <c r="JS184" s="20">
        <f t="shared" si="561"/>
        <v>0</v>
      </c>
      <c r="JT184" s="20">
        <f t="shared" si="562"/>
        <v>0</v>
      </c>
      <c r="JU184" s="19"/>
      <c r="JV184" s="19"/>
      <c r="JW184" s="20">
        <f t="shared" si="563"/>
        <v>0</v>
      </c>
      <c r="JX184" s="19"/>
      <c r="JY184" s="19"/>
      <c r="JZ184" s="20">
        <f t="shared" si="564"/>
        <v>0</v>
      </c>
      <c r="KA184" s="20">
        <f t="shared" si="565"/>
        <v>0</v>
      </c>
      <c r="KB184" s="20">
        <f t="shared" si="565"/>
        <v>0</v>
      </c>
      <c r="KC184" s="20">
        <f t="shared" si="566"/>
        <v>0</v>
      </c>
      <c r="KD184" s="19"/>
      <c r="KE184" s="19"/>
      <c r="KF184" s="20">
        <f t="shared" si="567"/>
        <v>0</v>
      </c>
      <c r="KG184" s="19"/>
      <c r="KH184" s="19"/>
      <c r="KI184" s="20">
        <f t="shared" si="568"/>
        <v>0</v>
      </c>
      <c r="KJ184" s="19"/>
      <c r="KK184" s="19"/>
      <c r="KL184" s="20">
        <f t="shared" si="569"/>
        <v>0</v>
      </c>
      <c r="KM184" s="19"/>
      <c r="KN184" s="19"/>
      <c r="KO184" s="20">
        <f t="shared" si="570"/>
        <v>0</v>
      </c>
      <c r="KP184" s="19"/>
      <c r="KQ184" s="19"/>
      <c r="KR184" s="20">
        <f t="shared" si="571"/>
        <v>0</v>
      </c>
      <c r="KS184" s="20">
        <f t="shared" si="572"/>
        <v>0</v>
      </c>
      <c r="KT184" s="20">
        <f t="shared" si="572"/>
        <v>0</v>
      </c>
      <c r="KU184" s="20">
        <f t="shared" si="573"/>
        <v>0</v>
      </c>
      <c r="KV184" s="20">
        <f t="shared" si="574"/>
        <v>0</v>
      </c>
      <c r="KW184" s="20">
        <f t="shared" si="574"/>
        <v>0</v>
      </c>
      <c r="KX184" s="20">
        <f t="shared" si="575"/>
        <v>0</v>
      </c>
      <c r="KY184" s="19"/>
      <c r="KZ184" s="19"/>
      <c r="LA184" s="20">
        <f t="shared" si="576"/>
        <v>0</v>
      </c>
      <c r="LB184" s="19"/>
      <c r="LC184" s="19"/>
      <c r="LD184" s="20">
        <f t="shared" si="577"/>
        <v>0</v>
      </c>
      <c r="LE184" s="20">
        <f t="shared" si="578"/>
        <v>52.36</v>
      </c>
      <c r="LF184" s="20">
        <f t="shared" si="578"/>
        <v>416.67</v>
      </c>
      <c r="LG184" s="20">
        <f t="shared" si="579"/>
        <v>-364.31</v>
      </c>
    </row>
    <row r="185" spans="1:319" x14ac:dyDescent="0.3">
      <c r="A185" s="27" t="s">
        <v>295</v>
      </c>
      <c r="B185" s="19"/>
      <c r="C185" s="19"/>
      <c r="D185" s="20">
        <f t="shared" si="448"/>
        <v>0</v>
      </c>
      <c r="E185" s="19"/>
      <c r="F185" s="20">
        <f>116.67</f>
        <v>116.67</v>
      </c>
      <c r="G185" s="20">
        <f t="shared" si="449"/>
        <v>-116.67</v>
      </c>
      <c r="H185" s="19"/>
      <c r="I185" s="19"/>
      <c r="J185" s="20">
        <f t="shared" si="450"/>
        <v>0</v>
      </c>
      <c r="K185" s="19"/>
      <c r="L185" s="19"/>
      <c r="M185" s="20">
        <f t="shared" si="451"/>
        <v>0</v>
      </c>
      <c r="N185" s="19"/>
      <c r="O185" s="19"/>
      <c r="P185" s="20">
        <f t="shared" si="452"/>
        <v>0</v>
      </c>
      <c r="Q185" s="19"/>
      <c r="R185" s="19"/>
      <c r="S185" s="20">
        <f t="shared" si="453"/>
        <v>0</v>
      </c>
      <c r="T185" s="19"/>
      <c r="U185" s="19"/>
      <c r="V185" s="20">
        <f t="shared" si="454"/>
        <v>0</v>
      </c>
      <c r="W185" s="19"/>
      <c r="X185" s="19"/>
      <c r="Y185" s="20">
        <f t="shared" si="455"/>
        <v>0</v>
      </c>
      <c r="Z185" s="19"/>
      <c r="AA185" s="19"/>
      <c r="AB185" s="20">
        <f t="shared" si="456"/>
        <v>0</v>
      </c>
      <c r="AC185" s="19"/>
      <c r="AD185" s="19"/>
      <c r="AE185" s="20">
        <f t="shared" si="457"/>
        <v>0</v>
      </c>
      <c r="AF185" s="19"/>
      <c r="AG185" s="19"/>
      <c r="AH185" s="20">
        <f t="shared" si="458"/>
        <v>0</v>
      </c>
      <c r="AI185" s="19"/>
      <c r="AJ185" s="19"/>
      <c r="AK185" s="20">
        <f t="shared" si="459"/>
        <v>0</v>
      </c>
      <c r="AL185" s="20">
        <f t="shared" si="460"/>
        <v>0</v>
      </c>
      <c r="AM185" s="20">
        <f t="shared" si="460"/>
        <v>0</v>
      </c>
      <c r="AN185" s="20">
        <f t="shared" si="461"/>
        <v>0</v>
      </c>
      <c r="AO185" s="19"/>
      <c r="AP185" s="19"/>
      <c r="AQ185" s="20">
        <f t="shared" si="462"/>
        <v>0</v>
      </c>
      <c r="AR185" s="19"/>
      <c r="AS185" s="19"/>
      <c r="AT185" s="20">
        <f t="shared" si="463"/>
        <v>0</v>
      </c>
      <c r="AU185" s="19"/>
      <c r="AV185" s="19"/>
      <c r="AW185" s="20">
        <f t="shared" si="464"/>
        <v>0</v>
      </c>
      <c r="AX185" s="19"/>
      <c r="AY185" s="19"/>
      <c r="AZ185" s="20">
        <f t="shared" si="465"/>
        <v>0</v>
      </c>
      <c r="BA185" s="19"/>
      <c r="BB185" s="19"/>
      <c r="BC185" s="20">
        <f t="shared" si="466"/>
        <v>0</v>
      </c>
      <c r="BD185" s="20">
        <f>92.46</f>
        <v>92.46</v>
      </c>
      <c r="BE185" s="19"/>
      <c r="BF185" s="20">
        <f t="shared" si="467"/>
        <v>92.46</v>
      </c>
      <c r="BG185" s="20">
        <f t="shared" si="468"/>
        <v>92.46</v>
      </c>
      <c r="BH185" s="20">
        <f t="shared" si="468"/>
        <v>0</v>
      </c>
      <c r="BI185" s="20">
        <f t="shared" si="469"/>
        <v>92.46</v>
      </c>
      <c r="BJ185" s="19"/>
      <c r="BK185" s="19"/>
      <c r="BL185" s="20">
        <f t="shared" si="470"/>
        <v>0</v>
      </c>
      <c r="BM185" s="19"/>
      <c r="BN185" s="20">
        <f>0</f>
        <v>0</v>
      </c>
      <c r="BO185" s="20">
        <f t="shared" si="471"/>
        <v>0</v>
      </c>
      <c r="BP185" s="19"/>
      <c r="BQ185" s="19"/>
      <c r="BR185" s="20">
        <f t="shared" si="472"/>
        <v>0</v>
      </c>
      <c r="BS185" s="19"/>
      <c r="BT185" s="19"/>
      <c r="BU185" s="20">
        <f t="shared" si="473"/>
        <v>0</v>
      </c>
      <c r="BV185" s="19"/>
      <c r="BW185" s="19"/>
      <c r="BX185" s="20">
        <f t="shared" si="474"/>
        <v>0</v>
      </c>
      <c r="BY185" s="19"/>
      <c r="BZ185" s="19"/>
      <c r="CA185" s="20">
        <f t="shared" si="475"/>
        <v>0</v>
      </c>
      <c r="CB185" s="20">
        <f t="shared" si="476"/>
        <v>0</v>
      </c>
      <c r="CC185" s="20">
        <f t="shared" si="476"/>
        <v>0</v>
      </c>
      <c r="CD185" s="20">
        <f t="shared" si="477"/>
        <v>0</v>
      </c>
      <c r="CE185" s="19"/>
      <c r="CF185" s="19"/>
      <c r="CG185" s="20">
        <f t="shared" si="478"/>
        <v>0</v>
      </c>
      <c r="CH185" s="19"/>
      <c r="CI185" s="19"/>
      <c r="CJ185" s="20">
        <f t="shared" si="479"/>
        <v>0</v>
      </c>
      <c r="CK185" s="19"/>
      <c r="CL185" s="19"/>
      <c r="CM185" s="20">
        <f t="shared" si="480"/>
        <v>0</v>
      </c>
      <c r="CN185" s="20">
        <f t="shared" si="481"/>
        <v>0</v>
      </c>
      <c r="CO185" s="20">
        <f t="shared" si="481"/>
        <v>0</v>
      </c>
      <c r="CP185" s="20">
        <f t="shared" si="482"/>
        <v>0</v>
      </c>
      <c r="CQ185" s="19"/>
      <c r="CR185" s="19"/>
      <c r="CS185" s="20">
        <f t="shared" si="483"/>
        <v>0</v>
      </c>
      <c r="CT185" s="19"/>
      <c r="CU185" s="19"/>
      <c r="CV185" s="20">
        <f t="shared" si="484"/>
        <v>0</v>
      </c>
      <c r="CW185" s="19"/>
      <c r="CX185" s="19"/>
      <c r="CY185" s="20">
        <f t="shared" si="485"/>
        <v>0</v>
      </c>
      <c r="CZ185" s="20">
        <f t="shared" si="486"/>
        <v>0</v>
      </c>
      <c r="DA185" s="20">
        <f t="shared" si="486"/>
        <v>0</v>
      </c>
      <c r="DB185" s="20">
        <f t="shared" si="487"/>
        <v>0</v>
      </c>
      <c r="DC185" s="20">
        <f t="shared" si="488"/>
        <v>92.46</v>
      </c>
      <c r="DD185" s="20">
        <f t="shared" si="488"/>
        <v>0</v>
      </c>
      <c r="DE185" s="20">
        <f t="shared" si="489"/>
        <v>92.46</v>
      </c>
      <c r="DF185" s="19"/>
      <c r="DG185" s="19"/>
      <c r="DH185" s="20">
        <f t="shared" si="490"/>
        <v>0</v>
      </c>
      <c r="DI185" s="19"/>
      <c r="DJ185" s="19"/>
      <c r="DK185" s="20">
        <f t="shared" si="491"/>
        <v>0</v>
      </c>
      <c r="DL185" s="20">
        <f t="shared" si="492"/>
        <v>0</v>
      </c>
      <c r="DM185" s="20">
        <f t="shared" si="492"/>
        <v>0</v>
      </c>
      <c r="DN185" s="20">
        <f t="shared" si="493"/>
        <v>0</v>
      </c>
      <c r="DO185" s="19"/>
      <c r="DP185" s="19"/>
      <c r="DQ185" s="20">
        <f t="shared" si="494"/>
        <v>0</v>
      </c>
      <c r="DR185" s="19"/>
      <c r="DS185" s="19"/>
      <c r="DT185" s="20">
        <f t="shared" si="495"/>
        <v>0</v>
      </c>
      <c r="DU185" s="20">
        <f t="shared" si="496"/>
        <v>0</v>
      </c>
      <c r="DV185" s="20">
        <f t="shared" si="496"/>
        <v>0</v>
      </c>
      <c r="DW185" s="20">
        <f t="shared" si="497"/>
        <v>0</v>
      </c>
      <c r="DX185" s="20">
        <f t="shared" si="498"/>
        <v>92.46</v>
      </c>
      <c r="DY185" s="20">
        <f t="shared" si="498"/>
        <v>116.67</v>
      </c>
      <c r="DZ185" s="20">
        <f t="shared" si="499"/>
        <v>-24.210000000000008</v>
      </c>
      <c r="EA185" s="19"/>
      <c r="EB185" s="19"/>
      <c r="EC185" s="20">
        <f t="shared" si="500"/>
        <v>0</v>
      </c>
      <c r="ED185" s="19"/>
      <c r="EE185" s="19"/>
      <c r="EF185" s="20">
        <f t="shared" si="501"/>
        <v>0</v>
      </c>
      <c r="EG185" s="19"/>
      <c r="EH185" s="19"/>
      <c r="EI185" s="20">
        <f t="shared" si="502"/>
        <v>0</v>
      </c>
      <c r="EJ185" s="19"/>
      <c r="EK185" s="19"/>
      <c r="EL185" s="20">
        <f t="shared" si="503"/>
        <v>0</v>
      </c>
      <c r="EM185" s="20">
        <f t="shared" si="504"/>
        <v>0</v>
      </c>
      <c r="EN185" s="20">
        <f t="shared" si="504"/>
        <v>0</v>
      </c>
      <c r="EO185" s="20">
        <f t="shared" si="505"/>
        <v>0</v>
      </c>
      <c r="EP185" s="19"/>
      <c r="EQ185" s="20">
        <f>100</f>
        <v>100</v>
      </c>
      <c r="ER185" s="20">
        <f t="shared" si="506"/>
        <v>-100</v>
      </c>
      <c r="ES185" s="19"/>
      <c r="ET185" s="19"/>
      <c r="EU185" s="20">
        <f t="shared" si="507"/>
        <v>0</v>
      </c>
      <c r="EV185" s="19"/>
      <c r="EW185" s="20">
        <f>325</f>
        <v>325</v>
      </c>
      <c r="EX185" s="20">
        <f t="shared" si="508"/>
        <v>-325</v>
      </c>
      <c r="EY185" s="19"/>
      <c r="EZ185" s="19"/>
      <c r="FA185" s="20">
        <f t="shared" si="509"/>
        <v>0</v>
      </c>
      <c r="FB185" s="20">
        <f t="shared" si="510"/>
        <v>0</v>
      </c>
      <c r="FC185" s="20">
        <f t="shared" si="510"/>
        <v>325</v>
      </c>
      <c r="FD185" s="20">
        <f t="shared" si="511"/>
        <v>-325</v>
      </c>
      <c r="FE185" s="19"/>
      <c r="FF185" s="19"/>
      <c r="FG185" s="20">
        <f t="shared" si="512"/>
        <v>0</v>
      </c>
      <c r="FH185" s="19"/>
      <c r="FI185" s="19"/>
      <c r="FJ185" s="20">
        <f t="shared" si="513"/>
        <v>0</v>
      </c>
      <c r="FK185" s="19"/>
      <c r="FL185" s="19"/>
      <c r="FM185" s="20">
        <f t="shared" si="514"/>
        <v>0</v>
      </c>
      <c r="FN185" s="20">
        <f t="shared" si="515"/>
        <v>0</v>
      </c>
      <c r="FO185" s="20">
        <f t="shared" si="515"/>
        <v>0</v>
      </c>
      <c r="FP185" s="20">
        <f t="shared" si="516"/>
        <v>0</v>
      </c>
      <c r="FQ185" s="19"/>
      <c r="FR185" s="19"/>
      <c r="FS185" s="20">
        <f t="shared" si="517"/>
        <v>0</v>
      </c>
      <c r="FT185" s="19"/>
      <c r="FU185" s="20">
        <f>250</f>
        <v>250</v>
      </c>
      <c r="FV185" s="20">
        <f t="shared" si="518"/>
        <v>-250</v>
      </c>
      <c r="FW185" s="19"/>
      <c r="FX185" s="19"/>
      <c r="FY185" s="20">
        <f t="shared" si="519"/>
        <v>0</v>
      </c>
      <c r="FZ185" s="20">
        <f t="shared" si="520"/>
        <v>0</v>
      </c>
      <c r="GA185" s="20">
        <f t="shared" si="520"/>
        <v>250</v>
      </c>
      <c r="GB185" s="20">
        <f t="shared" si="521"/>
        <v>-250</v>
      </c>
      <c r="GC185" s="19"/>
      <c r="GD185" s="19"/>
      <c r="GE185" s="20">
        <f t="shared" si="522"/>
        <v>0</v>
      </c>
      <c r="GF185" s="19"/>
      <c r="GG185" s="19"/>
      <c r="GH185" s="20">
        <f t="shared" si="523"/>
        <v>0</v>
      </c>
      <c r="GI185" s="19"/>
      <c r="GJ185" s="19"/>
      <c r="GK185" s="20">
        <f t="shared" si="524"/>
        <v>0</v>
      </c>
      <c r="GL185" s="19"/>
      <c r="GM185" s="19"/>
      <c r="GN185" s="20">
        <f t="shared" si="525"/>
        <v>0</v>
      </c>
      <c r="GO185" s="20">
        <f t="shared" si="526"/>
        <v>0</v>
      </c>
      <c r="GP185" s="20">
        <f t="shared" si="526"/>
        <v>0</v>
      </c>
      <c r="GQ185" s="20">
        <f t="shared" si="527"/>
        <v>0</v>
      </c>
      <c r="GR185" s="19"/>
      <c r="GS185" s="19"/>
      <c r="GT185" s="20">
        <f t="shared" si="528"/>
        <v>0</v>
      </c>
      <c r="GU185" s="19"/>
      <c r="GV185" s="19"/>
      <c r="GW185" s="20">
        <f t="shared" si="529"/>
        <v>0</v>
      </c>
      <c r="GX185" s="20">
        <f t="shared" si="530"/>
        <v>0</v>
      </c>
      <c r="GY185" s="20">
        <f t="shared" si="530"/>
        <v>675</v>
      </c>
      <c r="GZ185" s="20">
        <f t="shared" si="531"/>
        <v>-675</v>
      </c>
      <c r="HA185" s="19"/>
      <c r="HB185" s="19"/>
      <c r="HC185" s="20">
        <f t="shared" si="532"/>
        <v>0</v>
      </c>
      <c r="HD185" s="19"/>
      <c r="HE185" s="19"/>
      <c r="HF185" s="20">
        <f t="shared" si="533"/>
        <v>0</v>
      </c>
      <c r="HG185" s="19"/>
      <c r="HH185" s="19"/>
      <c r="HI185" s="20">
        <f t="shared" si="534"/>
        <v>0</v>
      </c>
      <c r="HJ185" s="19"/>
      <c r="HK185" s="19"/>
      <c r="HL185" s="20">
        <f t="shared" si="535"/>
        <v>0</v>
      </c>
      <c r="HM185" s="20">
        <f t="shared" si="536"/>
        <v>0</v>
      </c>
      <c r="HN185" s="20">
        <f t="shared" si="536"/>
        <v>0</v>
      </c>
      <c r="HO185" s="20">
        <f t="shared" si="537"/>
        <v>0</v>
      </c>
      <c r="HP185" s="19"/>
      <c r="HQ185" s="19"/>
      <c r="HR185" s="20">
        <f t="shared" si="538"/>
        <v>0</v>
      </c>
      <c r="HS185" s="19"/>
      <c r="HT185" s="19"/>
      <c r="HU185" s="20">
        <f t="shared" si="539"/>
        <v>0</v>
      </c>
      <c r="HV185" s="19"/>
      <c r="HW185" s="19"/>
      <c r="HX185" s="20">
        <f t="shared" si="540"/>
        <v>0</v>
      </c>
      <c r="HY185" s="19"/>
      <c r="HZ185" s="19"/>
      <c r="IA185" s="20">
        <f t="shared" si="541"/>
        <v>0</v>
      </c>
      <c r="IB185" s="20">
        <f t="shared" si="542"/>
        <v>0</v>
      </c>
      <c r="IC185" s="20">
        <f t="shared" si="542"/>
        <v>0</v>
      </c>
      <c r="ID185" s="20">
        <f t="shared" si="543"/>
        <v>0</v>
      </c>
      <c r="IE185" s="20">
        <f t="shared" si="544"/>
        <v>0</v>
      </c>
      <c r="IF185" s="20">
        <f t="shared" si="544"/>
        <v>0</v>
      </c>
      <c r="IG185" s="20">
        <f t="shared" si="545"/>
        <v>0</v>
      </c>
      <c r="IH185" s="19"/>
      <c r="II185" s="19"/>
      <c r="IJ185" s="20">
        <f t="shared" si="546"/>
        <v>0</v>
      </c>
      <c r="IK185" s="19"/>
      <c r="IL185" s="19"/>
      <c r="IM185" s="20">
        <f t="shared" si="547"/>
        <v>0</v>
      </c>
      <c r="IN185" s="19"/>
      <c r="IO185" s="19"/>
      <c r="IP185" s="20">
        <f t="shared" si="548"/>
        <v>0</v>
      </c>
      <c r="IQ185" s="20">
        <f t="shared" si="549"/>
        <v>0</v>
      </c>
      <c r="IR185" s="20">
        <f t="shared" si="549"/>
        <v>0</v>
      </c>
      <c r="IS185" s="20">
        <f t="shared" si="550"/>
        <v>0</v>
      </c>
      <c r="IT185" s="20">
        <f t="shared" si="551"/>
        <v>0</v>
      </c>
      <c r="IU185" s="20">
        <f t="shared" si="551"/>
        <v>0</v>
      </c>
      <c r="IV185" s="20">
        <f t="shared" si="552"/>
        <v>0</v>
      </c>
      <c r="IW185" s="19"/>
      <c r="IX185" s="19"/>
      <c r="IY185" s="20">
        <f t="shared" si="553"/>
        <v>0</v>
      </c>
      <c r="IZ185" s="19"/>
      <c r="JA185" s="19"/>
      <c r="JB185" s="20">
        <f t="shared" si="554"/>
        <v>0</v>
      </c>
      <c r="JC185" s="19"/>
      <c r="JD185" s="19"/>
      <c r="JE185" s="20">
        <f t="shared" si="555"/>
        <v>0</v>
      </c>
      <c r="JF185" s="20">
        <f t="shared" si="556"/>
        <v>0</v>
      </c>
      <c r="JG185" s="20">
        <f t="shared" si="556"/>
        <v>0</v>
      </c>
      <c r="JH185" s="20">
        <f t="shared" si="557"/>
        <v>0</v>
      </c>
      <c r="JI185" s="19"/>
      <c r="JJ185" s="19"/>
      <c r="JK185" s="20">
        <f t="shared" si="558"/>
        <v>0</v>
      </c>
      <c r="JL185" s="19"/>
      <c r="JM185" s="19"/>
      <c r="JN185" s="20">
        <f t="shared" si="559"/>
        <v>0</v>
      </c>
      <c r="JO185" s="19"/>
      <c r="JP185" s="19"/>
      <c r="JQ185" s="20">
        <f t="shared" si="560"/>
        <v>0</v>
      </c>
      <c r="JR185" s="20">
        <f t="shared" si="561"/>
        <v>0</v>
      </c>
      <c r="JS185" s="20">
        <f t="shared" si="561"/>
        <v>0</v>
      </c>
      <c r="JT185" s="20">
        <f t="shared" si="562"/>
        <v>0</v>
      </c>
      <c r="JU185" s="20">
        <f>21.45</f>
        <v>21.45</v>
      </c>
      <c r="JV185" s="19"/>
      <c r="JW185" s="20">
        <f t="shared" si="563"/>
        <v>21.45</v>
      </c>
      <c r="JX185" s="20">
        <f>221.03</f>
        <v>221.03</v>
      </c>
      <c r="JY185" s="19"/>
      <c r="JZ185" s="20">
        <f t="shared" si="564"/>
        <v>221.03</v>
      </c>
      <c r="KA185" s="20">
        <f t="shared" si="565"/>
        <v>242.48</v>
      </c>
      <c r="KB185" s="20">
        <f t="shared" si="565"/>
        <v>0</v>
      </c>
      <c r="KC185" s="20">
        <f t="shared" si="566"/>
        <v>242.48</v>
      </c>
      <c r="KD185" s="20">
        <f>60.78</f>
        <v>60.78</v>
      </c>
      <c r="KE185" s="19"/>
      <c r="KF185" s="20">
        <f t="shared" si="567"/>
        <v>60.78</v>
      </c>
      <c r="KG185" s="19"/>
      <c r="KH185" s="19"/>
      <c r="KI185" s="20">
        <f t="shared" si="568"/>
        <v>0</v>
      </c>
      <c r="KJ185" s="19"/>
      <c r="KK185" s="19"/>
      <c r="KL185" s="20">
        <f t="shared" si="569"/>
        <v>0</v>
      </c>
      <c r="KM185" s="19"/>
      <c r="KN185" s="19"/>
      <c r="KO185" s="20">
        <f t="shared" si="570"/>
        <v>0</v>
      </c>
      <c r="KP185" s="19"/>
      <c r="KQ185" s="19"/>
      <c r="KR185" s="20">
        <f t="shared" si="571"/>
        <v>0</v>
      </c>
      <c r="KS185" s="20">
        <f t="shared" si="572"/>
        <v>0</v>
      </c>
      <c r="KT185" s="20">
        <f t="shared" si="572"/>
        <v>0</v>
      </c>
      <c r="KU185" s="20">
        <f t="shared" si="573"/>
        <v>0</v>
      </c>
      <c r="KV185" s="20">
        <f t="shared" si="574"/>
        <v>60.78</v>
      </c>
      <c r="KW185" s="20">
        <f t="shared" si="574"/>
        <v>0</v>
      </c>
      <c r="KX185" s="20">
        <f t="shared" si="575"/>
        <v>60.78</v>
      </c>
      <c r="KY185" s="19"/>
      <c r="KZ185" s="19"/>
      <c r="LA185" s="20">
        <f t="shared" si="576"/>
        <v>0</v>
      </c>
      <c r="LB185" s="19"/>
      <c r="LC185" s="19"/>
      <c r="LD185" s="20">
        <f t="shared" si="577"/>
        <v>0</v>
      </c>
      <c r="LE185" s="20">
        <f t="shared" si="578"/>
        <v>395.72</v>
      </c>
      <c r="LF185" s="20">
        <f t="shared" si="578"/>
        <v>791.67</v>
      </c>
      <c r="LG185" s="20">
        <f t="shared" si="579"/>
        <v>-395.94999999999993</v>
      </c>
    </row>
    <row r="186" spans="1:319" x14ac:dyDescent="0.3">
      <c r="A186" s="27" t="s">
        <v>296</v>
      </c>
      <c r="B186" s="19"/>
      <c r="C186" s="19"/>
      <c r="D186" s="20">
        <f t="shared" si="448"/>
        <v>0</v>
      </c>
      <c r="E186" s="19"/>
      <c r="F186" s="19"/>
      <c r="G186" s="20">
        <f t="shared" si="449"/>
        <v>0</v>
      </c>
      <c r="H186" s="19"/>
      <c r="I186" s="19"/>
      <c r="J186" s="20">
        <f t="shared" si="450"/>
        <v>0</v>
      </c>
      <c r="K186" s="19"/>
      <c r="L186" s="19"/>
      <c r="M186" s="20">
        <f t="shared" si="451"/>
        <v>0</v>
      </c>
      <c r="N186" s="19"/>
      <c r="O186" s="19"/>
      <c r="P186" s="20">
        <f t="shared" si="452"/>
        <v>0</v>
      </c>
      <c r="Q186" s="19"/>
      <c r="R186" s="19"/>
      <c r="S186" s="20">
        <f t="shared" si="453"/>
        <v>0</v>
      </c>
      <c r="T186" s="19"/>
      <c r="U186" s="19"/>
      <c r="V186" s="20">
        <f t="shared" si="454"/>
        <v>0</v>
      </c>
      <c r="W186" s="19"/>
      <c r="X186" s="19"/>
      <c r="Y186" s="20">
        <f t="shared" si="455"/>
        <v>0</v>
      </c>
      <c r="Z186" s="19"/>
      <c r="AA186" s="19"/>
      <c r="AB186" s="20">
        <f t="shared" si="456"/>
        <v>0</v>
      </c>
      <c r="AC186" s="19"/>
      <c r="AD186" s="19"/>
      <c r="AE186" s="20">
        <f t="shared" si="457"/>
        <v>0</v>
      </c>
      <c r="AF186" s="19"/>
      <c r="AG186" s="19"/>
      <c r="AH186" s="20">
        <f t="shared" si="458"/>
        <v>0</v>
      </c>
      <c r="AI186" s="19"/>
      <c r="AJ186" s="19"/>
      <c r="AK186" s="20">
        <f t="shared" si="459"/>
        <v>0</v>
      </c>
      <c r="AL186" s="20">
        <f t="shared" si="460"/>
        <v>0</v>
      </c>
      <c r="AM186" s="20">
        <f t="shared" si="460"/>
        <v>0</v>
      </c>
      <c r="AN186" s="20">
        <f t="shared" si="461"/>
        <v>0</v>
      </c>
      <c r="AO186" s="19"/>
      <c r="AP186" s="19"/>
      <c r="AQ186" s="20">
        <f t="shared" si="462"/>
        <v>0</v>
      </c>
      <c r="AR186" s="19"/>
      <c r="AS186" s="19"/>
      <c r="AT186" s="20">
        <f t="shared" si="463"/>
        <v>0</v>
      </c>
      <c r="AU186" s="19"/>
      <c r="AV186" s="19"/>
      <c r="AW186" s="20">
        <f t="shared" si="464"/>
        <v>0</v>
      </c>
      <c r="AX186" s="19"/>
      <c r="AY186" s="19"/>
      <c r="AZ186" s="20">
        <f t="shared" si="465"/>
        <v>0</v>
      </c>
      <c r="BA186" s="19"/>
      <c r="BB186" s="19"/>
      <c r="BC186" s="20">
        <f t="shared" si="466"/>
        <v>0</v>
      </c>
      <c r="BD186" s="19"/>
      <c r="BE186" s="19"/>
      <c r="BF186" s="20">
        <f t="shared" si="467"/>
        <v>0</v>
      </c>
      <c r="BG186" s="20">
        <f t="shared" si="468"/>
        <v>0</v>
      </c>
      <c r="BH186" s="20">
        <f t="shared" si="468"/>
        <v>0</v>
      </c>
      <c r="BI186" s="20">
        <f t="shared" si="469"/>
        <v>0</v>
      </c>
      <c r="BJ186" s="19"/>
      <c r="BK186" s="19"/>
      <c r="BL186" s="20">
        <f t="shared" si="470"/>
        <v>0</v>
      </c>
      <c r="BM186" s="19"/>
      <c r="BN186" s="19"/>
      <c r="BO186" s="20">
        <f t="shared" si="471"/>
        <v>0</v>
      </c>
      <c r="BP186" s="19"/>
      <c r="BQ186" s="19"/>
      <c r="BR186" s="20">
        <f t="shared" si="472"/>
        <v>0</v>
      </c>
      <c r="BS186" s="19"/>
      <c r="BT186" s="19"/>
      <c r="BU186" s="20">
        <f t="shared" si="473"/>
        <v>0</v>
      </c>
      <c r="BV186" s="19"/>
      <c r="BW186" s="19"/>
      <c r="BX186" s="20">
        <f t="shared" si="474"/>
        <v>0</v>
      </c>
      <c r="BY186" s="19"/>
      <c r="BZ186" s="19"/>
      <c r="CA186" s="20">
        <f t="shared" si="475"/>
        <v>0</v>
      </c>
      <c r="CB186" s="20">
        <f t="shared" si="476"/>
        <v>0</v>
      </c>
      <c r="CC186" s="20">
        <f t="shared" si="476"/>
        <v>0</v>
      </c>
      <c r="CD186" s="20">
        <f t="shared" si="477"/>
        <v>0</v>
      </c>
      <c r="CE186" s="19"/>
      <c r="CF186" s="19"/>
      <c r="CG186" s="20">
        <f t="shared" si="478"/>
        <v>0</v>
      </c>
      <c r="CH186" s="19"/>
      <c r="CI186" s="19"/>
      <c r="CJ186" s="20">
        <f t="shared" si="479"/>
        <v>0</v>
      </c>
      <c r="CK186" s="19"/>
      <c r="CL186" s="19"/>
      <c r="CM186" s="20">
        <f t="shared" si="480"/>
        <v>0</v>
      </c>
      <c r="CN186" s="20">
        <f t="shared" si="481"/>
        <v>0</v>
      </c>
      <c r="CO186" s="20">
        <f t="shared" si="481"/>
        <v>0</v>
      </c>
      <c r="CP186" s="20">
        <f t="shared" si="482"/>
        <v>0</v>
      </c>
      <c r="CQ186" s="19"/>
      <c r="CR186" s="19"/>
      <c r="CS186" s="20">
        <f t="shared" si="483"/>
        <v>0</v>
      </c>
      <c r="CT186" s="19"/>
      <c r="CU186" s="19"/>
      <c r="CV186" s="20">
        <f t="shared" si="484"/>
        <v>0</v>
      </c>
      <c r="CW186" s="19"/>
      <c r="CX186" s="19"/>
      <c r="CY186" s="20">
        <f t="shared" si="485"/>
        <v>0</v>
      </c>
      <c r="CZ186" s="20">
        <f t="shared" si="486"/>
        <v>0</v>
      </c>
      <c r="DA186" s="20">
        <f t="shared" si="486"/>
        <v>0</v>
      </c>
      <c r="DB186" s="20">
        <f t="shared" si="487"/>
        <v>0</v>
      </c>
      <c r="DC186" s="20">
        <f t="shared" si="488"/>
        <v>0</v>
      </c>
      <c r="DD186" s="20">
        <f t="shared" si="488"/>
        <v>0</v>
      </c>
      <c r="DE186" s="20">
        <f t="shared" si="489"/>
        <v>0</v>
      </c>
      <c r="DF186" s="19"/>
      <c r="DG186" s="19"/>
      <c r="DH186" s="20">
        <f t="shared" si="490"/>
        <v>0</v>
      </c>
      <c r="DI186" s="19"/>
      <c r="DJ186" s="19"/>
      <c r="DK186" s="20">
        <f t="shared" si="491"/>
        <v>0</v>
      </c>
      <c r="DL186" s="20">
        <f t="shared" si="492"/>
        <v>0</v>
      </c>
      <c r="DM186" s="20">
        <f t="shared" si="492"/>
        <v>0</v>
      </c>
      <c r="DN186" s="20">
        <f t="shared" si="493"/>
        <v>0</v>
      </c>
      <c r="DO186" s="19"/>
      <c r="DP186" s="19"/>
      <c r="DQ186" s="20">
        <f t="shared" si="494"/>
        <v>0</v>
      </c>
      <c r="DR186" s="19"/>
      <c r="DS186" s="19"/>
      <c r="DT186" s="20">
        <f t="shared" si="495"/>
        <v>0</v>
      </c>
      <c r="DU186" s="20">
        <f t="shared" si="496"/>
        <v>0</v>
      </c>
      <c r="DV186" s="20">
        <f t="shared" si="496"/>
        <v>0</v>
      </c>
      <c r="DW186" s="20">
        <f t="shared" si="497"/>
        <v>0</v>
      </c>
      <c r="DX186" s="20">
        <f t="shared" si="498"/>
        <v>0</v>
      </c>
      <c r="DY186" s="20">
        <f t="shared" si="498"/>
        <v>0</v>
      </c>
      <c r="DZ186" s="20">
        <f t="shared" si="499"/>
        <v>0</v>
      </c>
      <c r="EA186" s="19"/>
      <c r="EB186" s="19"/>
      <c r="EC186" s="20">
        <f t="shared" si="500"/>
        <v>0</v>
      </c>
      <c r="ED186" s="19"/>
      <c r="EE186" s="19"/>
      <c r="EF186" s="20">
        <f t="shared" si="501"/>
        <v>0</v>
      </c>
      <c r="EG186" s="19"/>
      <c r="EH186" s="19"/>
      <c r="EI186" s="20">
        <f t="shared" si="502"/>
        <v>0</v>
      </c>
      <c r="EJ186" s="19"/>
      <c r="EK186" s="19"/>
      <c r="EL186" s="20">
        <f t="shared" si="503"/>
        <v>0</v>
      </c>
      <c r="EM186" s="20">
        <f t="shared" si="504"/>
        <v>0</v>
      </c>
      <c r="EN186" s="20">
        <f t="shared" si="504"/>
        <v>0</v>
      </c>
      <c r="EO186" s="20">
        <f t="shared" si="505"/>
        <v>0</v>
      </c>
      <c r="EP186" s="19"/>
      <c r="EQ186" s="19"/>
      <c r="ER186" s="20">
        <f t="shared" si="506"/>
        <v>0</v>
      </c>
      <c r="ES186" s="19"/>
      <c r="ET186" s="19"/>
      <c r="EU186" s="20">
        <f t="shared" si="507"/>
        <v>0</v>
      </c>
      <c r="EV186" s="19"/>
      <c r="EW186" s="19"/>
      <c r="EX186" s="20">
        <f t="shared" si="508"/>
        <v>0</v>
      </c>
      <c r="EY186" s="19"/>
      <c r="EZ186" s="19"/>
      <c r="FA186" s="20">
        <f t="shared" si="509"/>
        <v>0</v>
      </c>
      <c r="FB186" s="20">
        <f t="shared" si="510"/>
        <v>0</v>
      </c>
      <c r="FC186" s="20">
        <f t="shared" si="510"/>
        <v>0</v>
      </c>
      <c r="FD186" s="20">
        <f t="shared" si="511"/>
        <v>0</v>
      </c>
      <c r="FE186" s="19"/>
      <c r="FF186" s="19"/>
      <c r="FG186" s="20">
        <f t="shared" si="512"/>
        <v>0</v>
      </c>
      <c r="FH186" s="19"/>
      <c r="FI186" s="19"/>
      <c r="FJ186" s="20">
        <f t="shared" si="513"/>
        <v>0</v>
      </c>
      <c r="FK186" s="19"/>
      <c r="FL186" s="19"/>
      <c r="FM186" s="20">
        <f t="shared" si="514"/>
        <v>0</v>
      </c>
      <c r="FN186" s="20">
        <f t="shared" si="515"/>
        <v>0</v>
      </c>
      <c r="FO186" s="20">
        <f t="shared" si="515"/>
        <v>0</v>
      </c>
      <c r="FP186" s="20">
        <f t="shared" si="516"/>
        <v>0</v>
      </c>
      <c r="FQ186" s="19"/>
      <c r="FR186" s="19"/>
      <c r="FS186" s="20">
        <f t="shared" si="517"/>
        <v>0</v>
      </c>
      <c r="FT186" s="19"/>
      <c r="FU186" s="19"/>
      <c r="FV186" s="20">
        <f t="shared" si="518"/>
        <v>0</v>
      </c>
      <c r="FW186" s="19"/>
      <c r="FX186" s="19"/>
      <c r="FY186" s="20">
        <f t="shared" si="519"/>
        <v>0</v>
      </c>
      <c r="FZ186" s="20">
        <f t="shared" si="520"/>
        <v>0</v>
      </c>
      <c r="GA186" s="20">
        <f t="shared" si="520"/>
        <v>0</v>
      </c>
      <c r="GB186" s="20">
        <f t="shared" si="521"/>
        <v>0</v>
      </c>
      <c r="GC186" s="19"/>
      <c r="GD186" s="19"/>
      <c r="GE186" s="20">
        <f t="shared" si="522"/>
        <v>0</v>
      </c>
      <c r="GF186" s="19"/>
      <c r="GG186" s="19"/>
      <c r="GH186" s="20">
        <f t="shared" si="523"/>
        <v>0</v>
      </c>
      <c r="GI186" s="19"/>
      <c r="GJ186" s="19"/>
      <c r="GK186" s="20">
        <f t="shared" si="524"/>
        <v>0</v>
      </c>
      <c r="GL186" s="19"/>
      <c r="GM186" s="19"/>
      <c r="GN186" s="20">
        <f t="shared" si="525"/>
        <v>0</v>
      </c>
      <c r="GO186" s="20">
        <f t="shared" si="526"/>
        <v>0</v>
      </c>
      <c r="GP186" s="20">
        <f t="shared" si="526"/>
        <v>0</v>
      </c>
      <c r="GQ186" s="20">
        <f t="shared" si="527"/>
        <v>0</v>
      </c>
      <c r="GR186" s="19"/>
      <c r="GS186" s="19"/>
      <c r="GT186" s="20">
        <f t="shared" si="528"/>
        <v>0</v>
      </c>
      <c r="GU186" s="19"/>
      <c r="GV186" s="19"/>
      <c r="GW186" s="20">
        <f t="shared" si="529"/>
        <v>0</v>
      </c>
      <c r="GX186" s="20">
        <f t="shared" si="530"/>
        <v>0</v>
      </c>
      <c r="GY186" s="20">
        <f t="shared" si="530"/>
        <v>0</v>
      </c>
      <c r="GZ186" s="20">
        <f t="shared" si="531"/>
        <v>0</v>
      </c>
      <c r="HA186" s="19"/>
      <c r="HB186" s="19"/>
      <c r="HC186" s="20">
        <f t="shared" si="532"/>
        <v>0</v>
      </c>
      <c r="HD186" s="19"/>
      <c r="HE186" s="19"/>
      <c r="HF186" s="20">
        <f t="shared" si="533"/>
        <v>0</v>
      </c>
      <c r="HG186" s="19"/>
      <c r="HH186" s="19"/>
      <c r="HI186" s="20">
        <f t="shared" si="534"/>
        <v>0</v>
      </c>
      <c r="HJ186" s="19"/>
      <c r="HK186" s="19"/>
      <c r="HL186" s="20">
        <f t="shared" si="535"/>
        <v>0</v>
      </c>
      <c r="HM186" s="20">
        <f t="shared" si="536"/>
        <v>0</v>
      </c>
      <c r="HN186" s="20">
        <f t="shared" si="536"/>
        <v>0</v>
      </c>
      <c r="HO186" s="20">
        <f t="shared" si="537"/>
        <v>0</v>
      </c>
      <c r="HP186" s="19"/>
      <c r="HQ186" s="19"/>
      <c r="HR186" s="20">
        <f t="shared" si="538"/>
        <v>0</v>
      </c>
      <c r="HS186" s="19"/>
      <c r="HT186" s="19"/>
      <c r="HU186" s="20">
        <f t="shared" si="539"/>
        <v>0</v>
      </c>
      <c r="HV186" s="19"/>
      <c r="HW186" s="19"/>
      <c r="HX186" s="20">
        <f t="shared" si="540"/>
        <v>0</v>
      </c>
      <c r="HY186" s="19"/>
      <c r="HZ186" s="19"/>
      <c r="IA186" s="20">
        <f t="shared" si="541"/>
        <v>0</v>
      </c>
      <c r="IB186" s="20">
        <f t="shared" si="542"/>
        <v>0</v>
      </c>
      <c r="IC186" s="20">
        <f t="shared" si="542"/>
        <v>0</v>
      </c>
      <c r="ID186" s="20">
        <f t="shared" si="543"/>
        <v>0</v>
      </c>
      <c r="IE186" s="20">
        <f t="shared" si="544"/>
        <v>0</v>
      </c>
      <c r="IF186" s="20">
        <f t="shared" si="544"/>
        <v>0</v>
      </c>
      <c r="IG186" s="20">
        <f t="shared" si="545"/>
        <v>0</v>
      </c>
      <c r="IH186" s="19"/>
      <c r="II186" s="19"/>
      <c r="IJ186" s="20">
        <f t="shared" si="546"/>
        <v>0</v>
      </c>
      <c r="IK186" s="19"/>
      <c r="IL186" s="19"/>
      <c r="IM186" s="20">
        <f t="shared" si="547"/>
        <v>0</v>
      </c>
      <c r="IN186" s="19"/>
      <c r="IO186" s="19"/>
      <c r="IP186" s="20">
        <f t="shared" si="548"/>
        <v>0</v>
      </c>
      <c r="IQ186" s="20">
        <f t="shared" si="549"/>
        <v>0</v>
      </c>
      <c r="IR186" s="20">
        <f t="shared" si="549"/>
        <v>0</v>
      </c>
      <c r="IS186" s="20">
        <f t="shared" si="550"/>
        <v>0</v>
      </c>
      <c r="IT186" s="20">
        <f t="shared" si="551"/>
        <v>0</v>
      </c>
      <c r="IU186" s="20">
        <f t="shared" si="551"/>
        <v>0</v>
      </c>
      <c r="IV186" s="20">
        <f t="shared" si="552"/>
        <v>0</v>
      </c>
      <c r="IW186" s="19"/>
      <c r="IX186" s="20">
        <f>148</f>
        <v>148</v>
      </c>
      <c r="IY186" s="20">
        <f t="shared" si="553"/>
        <v>-148</v>
      </c>
      <c r="IZ186" s="19"/>
      <c r="JA186" s="19"/>
      <c r="JB186" s="20">
        <f t="shared" si="554"/>
        <v>0</v>
      </c>
      <c r="JC186" s="20">
        <f>38.26</f>
        <v>38.26</v>
      </c>
      <c r="JD186" s="19"/>
      <c r="JE186" s="20">
        <f t="shared" si="555"/>
        <v>38.26</v>
      </c>
      <c r="JF186" s="20">
        <f t="shared" si="556"/>
        <v>38.26</v>
      </c>
      <c r="JG186" s="20">
        <f t="shared" si="556"/>
        <v>148</v>
      </c>
      <c r="JH186" s="20">
        <f t="shared" si="557"/>
        <v>-109.74000000000001</v>
      </c>
      <c r="JI186" s="19"/>
      <c r="JJ186" s="19"/>
      <c r="JK186" s="20">
        <f t="shared" si="558"/>
        <v>0</v>
      </c>
      <c r="JL186" s="19"/>
      <c r="JM186" s="19"/>
      <c r="JN186" s="20">
        <f t="shared" si="559"/>
        <v>0</v>
      </c>
      <c r="JO186" s="19"/>
      <c r="JP186" s="19"/>
      <c r="JQ186" s="20">
        <f t="shared" si="560"/>
        <v>0</v>
      </c>
      <c r="JR186" s="20">
        <f t="shared" si="561"/>
        <v>0</v>
      </c>
      <c r="JS186" s="20">
        <f t="shared" si="561"/>
        <v>0</v>
      </c>
      <c r="JT186" s="20">
        <f t="shared" si="562"/>
        <v>0</v>
      </c>
      <c r="JU186" s="19"/>
      <c r="JV186" s="19"/>
      <c r="JW186" s="20">
        <f t="shared" si="563"/>
        <v>0</v>
      </c>
      <c r="JX186" s="19"/>
      <c r="JY186" s="19"/>
      <c r="JZ186" s="20">
        <f t="shared" si="564"/>
        <v>0</v>
      </c>
      <c r="KA186" s="20">
        <f t="shared" si="565"/>
        <v>0</v>
      </c>
      <c r="KB186" s="20">
        <f t="shared" si="565"/>
        <v>0</v>
      </c>
      <c r="KC186" s="20">
        <f t="shared" si="566"/>
        <v>0</v>
      </c>
      <c r="KD186" s="19"/>
      <c r="KE186" s="19"/>
      <c r="KF186" s="20">
        <f t="shared" si="567"/>
        <v>0</v>
      </c>
      <c r="KG186" s="19"/>
      <c r="KH186" s="19"/>
      <c r="KI186" s="20">
        <f t="shared" si="568"/>
        <v>0</v>
      </c>
      <c r="KJ186" s="19"/>
      <c r="KK186" s="19"/>
      <c r="KL186" s="20">
        <f t="shared" si="569"/>
        <v>0</v>
      </c>
      <c r="KM186" s="19"/>
      <c r="KN186" s="19"/>
      <c r="KO186" s="20">
        <f t="shared" si="570"/>
        <v>0</v>
      </c>
      <c r="KP186" s="19"/>
      <c r="KQ186" s="19"/>
      <c r="KR186" s="20">
        <f t="shared" si="571"/>
        <v>0</v>
      </c>
      <c r="KS186" s="20">
        <f t="shared" si="572"/>
        <v>0</v>
      </c>
      <c r="KT186" s="20">
        <f t="shared" si="572"/>
        <v>0</v>
      </c>
      <c r="KU186" s="20">
        <f t="shared" si="573"/>
        <v>0</v>
      </c>
      <c r="KV186" s="20">
        <f t="shared" si="574"/>
        <v>0</v>
      </c>
      <c r="KW186" s="20">
        <f t="shared" si="574"/>
        <v>0</v>
      </c>
      <c r="KX186" s="20">
        <f t="shared" si="575"/>
        <v>0</v>
      </c>
      <c r="KY186" s="19"/>
      <c r="KZ186" s="19"/>
      <c r="LA186" s="20">
        <f t="shared" si="576"/>
        <v>0</v>
      </c>
      <c r="LB186" s="19"/>
      <c r="LC186" s="19"/>
      <c r="LD186" s="20">
        <f t="shared" si="577"/>
        <v>0</v>
      </c>
      <c r="LE186" s="20">
        <f t="shared" si="578"/>
        <v>38.26</v>
      </c>
      <c r="LF186" s="20">
        <f t="shared" si="578"/>
        <v>148</v>
      </c>
      <c r="LG186" s="20">
        <f t="shared" si="579"/>
        <v>-109.74000000000001</v>
      </c>
    </row>
    <row r="187" spans="1:319" x14ac:dyDescent="0.3">
      <c r="A187" s="27" t="s">
        <v>297</v>
      </c>
      <c r="B187" s="22">
        <f>((((B182)+(B183))+(B184))+(B185))+(B186)</f>
        <v>0</v>
      </c>
      <c r="C187" s="22">
        <f>((((C182)+(C183))+(C184))+(C185))+(C186)</f>
        <v>0</v>
      </c>
      <c r="D187" s="22">
        <f t="shared" si="448"/>
        <v>0</v>
      </c>
      <c r="E187" s="22">
        <f>((((E182)+(E183))+(E184))+(E185))+(E186)</f>
        <v>0</v>
      </c>
      <c r="F187" s="22">
        <f>((((F182)+(F183))+(F184))+(F185))+(F186)</f>
        <v>325</v>
      </c>
      <c r="G187" s="22">
        <f t="shared" si="449"/>
        <v>-325</v>
      </c>
      <c r="H187" s="22">
        <f>((((H182)+(H183))+(H184))+(H185))+(H186)</f>
        <v>0</v>
      </c>
      <c r="I187" s="22">
        <f>((((I182)+(I183))+(I184))+(I185))+(I186)</f>
        <v>0</v>
      </c>
      <c r="J187" s="22">
        <f t="shared" si="450"/>
        <v>0</v>
      </c>
      <c r="K187" s="22">
        <f>((((K182)+(K183))+(K184))+(K185))+(K186)</f>
        <v>0</v>
      </c>
      <c r="L187" s="22">
        <f>((((L182)+(L183))+(L184))+(L185))+(L186)</f>
        <v>0</v>
      </c>
      <c r="M187" s="22">
        <f t="shared" si="451"/>
        <v>0</v>
      </c>
      <c r="N187" s="22">
        <f>((((N182)+(N183))+(N184))+(N185))+(N186)</f>
        <v>0</v>
      </c>
      <c r="O187" s="22">
        <f>((((O182)+(O183))+(O184))+(O185))+(O186)</f>
        <v>0</v>
      </c>
      <c r="P187" s="22">
        <f t="shared" si="452"/>
        <v>0</v>
      </c>
      <c r="Q187" s="22">
        <f>((((Q182)+(Q183))+(Q184))+(Q185))+(Q186)</f>
        <v>0</v>
      </c>
      <c r="R187" s="22">
        <f>((((R182)+(R183))+(R184))+(R185))+(R186)</f>
        <v>0</v>
      </c>
      <c r="S187" s="22">
        <f t="shared" si="453"/>
        <v>0</v>
      </c>
      <c r="T187" s="22">
        <f>((((T182)+(T183))+(T184))+(T185))+(T186)</f>
        <v>0</v>
      </c>
      <c r="U187" s="22">
        <f>((((U182)+(U183))+(U184))+(U185))+(U186)</f>
        <v>0</v>
      </c>
      <c r="V187" s="22">
        <f t="shared" si="454"/>
        <v>0</v>
      </c>
      <c r="W187" s="22">
        <f>((((W182)+(W183))+(W184))+(W185))+(W186)</f>
        <v>0</v>
      </c>
      <c r="X187" s="22">
        <f>((((X182)+(X183))+(X184))+(X185))+(X186)</f>
        <v>0</v>
      </c>
      <c r="Y187" s="22">
        <f t="shared" si="455"/>
        <v>0</v>
      </c>
      <c r="Z187" s="22">
        <f>((((Z182)+(Z183))+(Z184))+(Z185))+(Z186)</f>
        <v>0</v>
      </c>
      <c r="AA187" s="22">
        <f>((((AA182)+(AA183))+(AA184))+(AA185))+(AA186)</f>
        <v>0</v>
      </c>
      <c r="AB187" s="22">
        <f t="shared" si="456"/>
        <v>0</v>
      </c>
      <c r="AC187" s="22">
        <f>((((AC182)+(AC183))+(AC184))+(AC185))+(AC186)</f>
        <v>0</v>
      </c>
      <c r="AD187" s="22">
        <f>((((AD182)+(AD183))+(AD184))+(AD185))+(AD186)</f>
        <v>0</v>
      </c>
      <c r="AE187" s="22">
        <f t="shared" si="457"/>
        <v>0</v>
      </c>
      <c r="AF187" s="22">
        <f>((((AF182)+(AF183))+(AF184))+(AF185))+(AF186)</f>
        <v>0</v>
      </c>
      <c r="AG187" s="22">
        <f>((((AG182)+(AG183))+(AG184))+(AG185))+(AG186)</f>
        <v>0</v>
      </c>
      <c r="AH187" s="22">
        <f t="shared" si="458"/>
        <v>0</v>
      </c>
      <c r="AI187" s="22">
        <f>((((AI182)+(AI183))+(AI184))+(AI185))+(AI186)</f>
        <v>0</v>
      </c>
      <c r="AJ187" s="22">
        <f>((((AJ182)+(AJ183))+(AJ184))+(AJ185))+(AJ186)</f>
        <v>0</v>
      </c>
      <c r="AK187" s="22">
        <f t="shared" si="459"/>
        <v>0</v>
      </c>
      <c r="AL187" s="22">
        <f t="shared" si="460"/>
        <v>0</v>
      </c>
      <c r="AM187" s="22">
        <f t="shared" si="460"/>
        <v>0</v>
      </c>
      <c r="AN187" s="22">
        <f t="shared" si="461"/>
        <v>0</v>
      </c>
      <c r="AO187" s="22">
        <f>((((AO182)+(AO183))+(AO184))+(AO185))+(AO186)</f>
        <v>0</v>
      </c>
      <c r="AP187" s="22">
        <f>((((AP182)+(AP183))+(AP184))+(AP185))+(AP186)</f>
        <v>0</v>
      </c>
      <c r="AQ187" s="22">
        <f t="shared" si="462"/>
        <v>0</v>
      </c>
      <c r="AR187" s="22">
        <f>((((AR182)+(AR183))+(AR184))+(AR185))+(AR186)</f>
        <v>0</v>
      </c>
      <c r="AS187" s="22">
        <f>((((AS182)+(AS183))+(AS184))+(AS185))+(AS186)</f>
        <v>0</v>
      </c>
      <c r="AT187" s="22">
        <f t="shared" si="463"/>
        <v>0</v>
      </c>
      <c r="AU187" s="22">
        <f>((((AU182)+(AU183))+(AU184))+(AU185))+(AU186)</f>
        <v>0</v>
      </c>
      <c r="AV187" s="22">
        <f>((((AV182)+(AV183))+(AV184))+(AV185))+(AV186)</f>
        <v>0</v>
      </c>
      <c r="AW187" s="22">
        <f t="shared" si="464"/>
        <v>0</v>
      </c>
      <c r="AX187" s="22">
        <f>((((AX182)+(AX183))+(AX184))+(AX185))+(AX186)</f>
        <v>0</v>
      </c>
      <c r="AY187" s="22">
        <f>((((AY182)+(AY183))+(AY184))+(AY185))+(AY186)</f>
        <v>0</v>
      </c>
      <c r="AZ187" s="22">
        <f t="shared" si="465"/>
        <v>0</v>
      </c>
      <c r="BA187" s="22">
        <f>((((BA182)+(BA183))+(BA184))+(BA185))+(BA186)</f>
        <v>0</v>
      </c>
      <c r="BB187" s="22">
        <f>((((BB182)+(BB183))+(BB184))+(BB185))+(BB186)</f>
        <v>0</v>
      </c>
      <c r="BC187" s="22">
        <f t="shared" si="466"/>
        <v>0</v>
      </c>
      <c r="BD187" s="22">
        <f>((((BD182)+(BD183))+(BD184))+(BD185))+(BD186)</f>
        <v>144.82</v>
      </c>
      <c r="BE187" s="22">
        <f>((((BE182)+(BE183))+(BE184))+(BE185))+(BE186)</f>
        <v>0</v>
      </c>
      <c r="BF187" s="22">
        <f t="shared" si="467"/>
        <v>144.82</v>
      </c>
      <c r="BG187" s="22">
        <f t="shared" si="468"/>
        <v>144.82</v>
      </c>
      <c r="BH187" s="22">
        <f t="shared" si="468"/>
        <v>0</v>
      </c>
      <c r="BI187" s="22">
        <f t="shared" si="469"/>
        <v>144.82</v>
      </c>
      <c r="BJ187" s="22">
        <f>((((BJ182)+(BJ183))+(BJ184))+(BJ185))+(BJ186)</f>
        <v>0</v>
      </c>
      <c r="BK187" s="22">
        <f>((((BK182)+(BK183))+(BK184))+(BK185))+(BK186)</f>
        <v>0</v>
      </c>
      <c r="BL187" s="22">
        <f t="shared" si="470"/>
        <v>0</v>
      </c>
      <c r="BM187" s="22">
        <f>((((BM182)+(BM183))+(BM184))+(BM185))+(BM186)</f>
        <v>0</v>
      </c>
      <c r="BN187" s="22">
        <f>((((BN182)+(BN183))+(BN184))+(BN185))+(BN186)</f>
        <v>0</v>
      </c>
      <c r="BO187" s="22">
        <f t="shared" si="471"/>
        <v>0</v>
      </c>
      <c r="BP187" s="22">
        <f>((((BP182)+(BP183))+(BP184))+(BP185))+(BP186)</f>
        <v>0</v>
      </c>
      <c r="BQ187" s="22">
        <f>((((BQ182)+(BQ183))+(BQ184))+(BQ185))+(BQ186)</f>
        <v>0</v>
      </c>
      <c r="BR187" s="22">
        <f t="shared" si="472"/>
        <v>0</v>
      </c>
      <c r="BS187" s="22">
        <f>((((BS182)+(BS183))+(BS184))+(BS185))+(BS186)</f>
        <v>0</v>
      </c>
      <c r="BT187" s="22">
        <f>((((BT182)+(BT183))+(BT184))+(BT185))+(BT186)</f>
        <v>0</v>
      </c>
      <c r="BU187" s="22">
        <f t="shared" si="473"/>
        <v>0</v>
      </c>
      <c r="BV187" s="22">
        <f>((((BV182)+(BV183))+(BV184))+(BV185))+(BV186)</f>
        <v>0</v>
      </c>
      <c r="BW187" s="22">
        <f>((((BW182)+(BW183))+(BW184))+(BW185))+(BW186)</f>
        <v>0</v>
      </c>
      <c r="BX187" s="22">
        <f t="shared" si="474"/>
        <v>0</v>
      </c>
      <c r="BY187" s="22">
        <f>((((BY182)+(BY183))+(BY184))+(BY185))+(BY186)</f>
        <v>0</v>
      </c>
      <c r="BZ187" s="22">
        <f>((((BZ182)+(BZ183))+(BZ184))+(BZ185))+(BZ186)</f>
        <v>0</v>
      </c>
      <c r="CA187" s="22">
        <f t="shared" si="475"/>
        <v>0</v>
      </c>
      <c r="CB187" s="22">
        <f t="shared" si="476"/>
        <v>0</v>
      </c>
      <c r="CC187" s="22">
        <f t="shared" si="476"/>
        <v>0</v>
      </c>
      <c r="CD187" s="22">
        <f t="shared" si="477"/>
        <v>0</v>
      </c>
      <c r="CE187" s="22">
        <f>((((CE182)+(CE183))+(CE184))+(CE185))+(CE186)</f>
        <v>0</v>
      </c>
      <c r="CF187" s="22">
        <f>((((CF182)+(CF183))+(CF184))+(CF185))+(CF186)</f>
        <v>0</v>
      </c>
      <c r="CG187" s="22">
        <f t="shared" si="478"/>
        <v>0</v>
      </c>
      <c r="CH187" s="22">
        <f>((((CH182)+(CH183))+(CH184))+(CH185))+(CH186)</f>
        <v>0</v>
      </c>
      <c r="CI187" s="22">
        <f>((((CI182)+(CI183))+(CI184))+(CI185))+(CI186)</f>
        <v>0</v>
      </c>
      <c r="CJ187" s="22">
        <f t="shared" si="479"/>
        <v>0</v>
      </c>
      <c r="CK187" s="22">
        <f>((((CK182)+(CK183))+(CK184))+(CK185))+(CK186)</f>
        <v>0</v>
      </c>
      <c r="CL187" s="22">
        <f>((((CL182)+(CL183))+(CL184))+(CL185))+(CL186)</f>
        <v>0</v>
      </c>
      <c r="CM187" s="22">
        <f t="shared" si="480"/>
        <v>0</v>
      </c>
      <c r="CN187" s="22">
        <f t="shared" si="481"/>
        <v>0</v>
      </c>
      <c r="CO187" s="22">
        <f t="shared" si="481"/>
        <v>0</v>
      </c>
      <c r="CP187" s="22">
        <f t="shared" si="482"/>
        <v>0</v>
      </c>
      <c r="CQ187" s="22">
        <f>((((CQ182)+(CQ183))+(CQ184))+(CQ185))+(CQ186)</f>
        <v>0</v>
      </c>
      <c r="CR187" s="22">
        <f>((((CR182)+(CR183))+(CR184))+(CR185))+(CR186)</f>
        <v>0</v>
      </c>
      <c r="CS187" s="22">
        <f t="shared" si="483"/>
        <v>0</v>
      </c>
      <c r="CT187" s="22">
        <f>((((CT182)+(CT183))+(CT184))+(CT185))+(CT186)</f>
        <v>0</v>
      </c>
      <c r="CU187" s="22">
        <f>((((CU182)+(CU183))+(CU184))+(CU185))+(CU186)</f>
        <v>0</v>
      </c>
      <c r="CV187" s="22">
        <f t="shared" si="484"/>
        <v>0</v>
      </c>
      <c r="CW187" s="22">
        <f>((((CW182)+(CW183))+(CW184))+(CW185))+(CW186)</f>
        <v>0</v>
      </c>
      <c r="CX187" s="22">
        <f>((((CX182)+(CX183))+(CX184))+(CX185))+(CX186)</f>
        <v>0</v>
      </c>
      <c r="CY187" s="22">
        <f t="shared" si="485"/>
        <v>0</v>
      </c>
      <c r="CZ187" s="22">
        <f t="shared" si="486"/>
        <v>0</v>
      </c>
      <c r="DA187" s="22">
        <f t="shared" si="486"/>
        <v>0</v>
      </c>
      <c r="DB187" s="22">
        <f t="shared" si="487"/>
        <v>0</v>
      </c>
      <c r="DC187" s="22">
        <f t="shared" si="488"/>
        <v>144.82</v>
      </c>
      <c r="DD187" s="22">
        <f t="shared" si="488"/>
        <v>0</v>
      </c>
      <c r="DE187" s="22">
        <f t="shared" si="489"/>
        <v>144.82</v>
      </c>
      <c r="DF187" s="22">
        <f>((((DF182)+(DF183))+(DF184))+(DF185))+(DF186)</f>
        <v>0</v>
      </c>
      <c r="DG187" s="22">
        <f>((((DG182)+(DG183))+(DG184))+(DG185))+(DG186)</f>
        <v>0</v>
      </c>
      <c r="DH187" s="22">
        <f t="shared" si="490"/>
        <v>0</v>
      </c>
      <c r="DI187" s="22">
        <f>((((DI182)+(DI183))+(DI184))+(DI185))+(DI186)</f>
        <v>0</v>
      </c>
      <c r="DJ187" s="22">
        <f>((((DJ182)+(DJ183))+(DJ184))+(DJ185))+(DJ186)</f>
        <v>0</v>
      </c>
      <c r="DK187" s="22">
        <f t="shared" si="491"/>
        <v>0</v>
      </c>
      <c r="DL187" s="22">
        <f t="shared" si="492"/>
        <v>0</v>
      </c>
      <c r="DM187" s="22">
        <f t="shared" si="492"/>
        <v>0</v>
      </c>
      <c r="DN187" s="22">
        <f t="shared" si="493"/>
        <v>0</v>
      </c>
      <c r="DO187" s="22">
        <f>((((DO182)+(DO183))+(DO184))+(DO185))+(DO186)</f>
        <v>0</v>
      </c>
      <c r="DP187" s="22">
        <f>((((DP182)+(DP183))+(DP184))+(DP185))+(DP186)</f>
        <v>0</v>
      </c>
      <c r="DQ187" s="22">
        <f t="shared" si="494"/>
        <v>0</v>
      </c>
      <c r="DR187" s="22">
        <f>((((DR182)+(DR183))+(DR184))+(DR185))+(DR186)</f>
        <v>0</v>
      </c>
      <c r="DS187" s="22">
        <f>((((DS182)+(DS183))+(DS184))+(DS185))+(DS186)</f>
        <v>0</v>
      </c>
      <c r="DT187" s="22">
        <f t="shared" si="495"/>
        <v>0</v>
      </c>
      <c r="DU187" s="22">
        <f t="shared" si="496"/>
        <v>0</v>
      </c>
      <c r="DV187" s="22">
        <f t="shared" si="496"/>
        <v>0</v>
      </c>
      <c r="DW187" s="22">
        <f t="shared" si="497"/>
        <v>0</v>
      </c>
      <c r="DX187" s="22">
        <f t="shared" si="498"/>
        <v>144.82</v>
      </c>
      <c r="DY187" s="22">
        <f t="shared" si="498"/>
        <v>325</v>
      </c>
      <c r="DZ187" s="22">
        <f t="shared" si="499"/>
        <v>-180.18</v>
      </c>
      <c r="EA187" s="22">
        <f>((((EA182)+(EA183))+(EA184))+(EA185))+(EA186)</f>
        <v>0</v>
      </c>
      <c r="EB187" s="22">
        <f>((((EB182)+(EB183))+(EB184))+(EB185))+(EB186)</f>
        <v>0</v>
      </c>
      <c r="EC187" s="22">
        <f t="shared" si="500"/>
        <v>0</v>
      </c>
      <c r="ED187" s="22">
        <f>((((ED182)+(ED183))+(ED184))+(ED185))+(ED186)</f>
        <v>0</v>
      </c>
      <c r="EE187" s="22">
        <f>((((EE182)+(EE183))+(EE184))+(EE185))+(EE186)</f>
        <v>0</v>
      </c>
      <c r="EF187" s="22">
        <f t="shared" si="501"/>
        <v>0</v>
      </c>
      <c r="EG187" s="22">
        <f>((((EG182)+(EG183))+(EG184))+(EG185))+(EG186)</f>
        <v>0</v>
      </c>
      <c r="EH187" s="22">
        <f>((((EH182)+(EH183))+(EH184))+(EH185))+(EH186)</f>
        <v>416.67</v>
      </c>
      <c r="EI187" s="22">
        <f t="shared" si="502"/>
        <v>-416.67</v>
      </c>
      <c r="EJ187" s="22">
        <f>((((EJ182)+(EJ183))+(EJ184))+(EJ185))+(EJ186)</f>
        <v>0</v>
      </c>
      <c r="EK187" s="22">
        <f>((((EK182)+(EK183))+(EK184))+(EK185))+(EK186)</f>
        <v>0</v>
      </c>
      <c r="EL187" s="22">
        <f t="shared" si="503"/>
        <v>0</v>
      </c>
      <c r="EM187" s="22">
        <f t="shared" si="504"/>
        <v>0</v>
      </c>
      <c r="EN187" s="22">
        <f t="shared" si="504"/>
        <v>416.67</v>
      </c>
      <c r="EO187" s="22">
        <f t="shared" si="505"/>
        <v>-416.67</v>
      </c>
      <c r="EP187" s="22">
        <f>((((EP182)+(EP183))+(EP184))+(EP185))+(EP186)</f>
        <v>0</v>
      </c>
      <c r="EQ187" s="22">
        <f>((((EQ182)+(EQ183))+(EQ184))+(EQ185))+(EQ186)</f>
        <v>100</v>
      </c>
      <c r="ER187" s="22">
        <f t="shared" si="506"/>
        <v>-100</v>
      </c>
      <c r="ES187" s="22">
        <f>((((ES182)+(ES183))+(ES184))+(ES185))+(ES186)</f>
        <v>0</v>
      </c>
      <c r="ET187" s="22">
        <f>((((ET182)+(ET183))+(ET184))+(ET185))+(ET186)</f>
        <v>0</v>
      </c>
      <c r="EU187" s="22">
        <f t="shared" si="507"/>
        <v>0</v>
      </c>
      <c r="EV187" s="22">
        <f>((((EV182)+(EV183))+(EV184))+(EV185))+(EV186)</f>
        <v>0</v>
      </c>
      <c r="EW187" s="22">
        <f>((((EW182)+(EW183))+(EW184))+(EW185))+(EW186)</f>
        <v>325</v>
      </c>
      <c r="EX187" s="22">
        <f t="shared" si="508"/>
        <v>-325</v>
      </c>
      <c r="EY187" s="22">
        <f>((((EY182)+(EY183))+(EY184))+(EY185))+(EY186)</f>
        <v>0</v>
      </c>
      <c r="EZ187" s="22">
        <f>((((EZ182)+(EZ183))+(EZ184))+(EZ185))+(EZ186)</f>
        <v>0</v>
      </c>
      <c r="FA187" s="22">
        <f t="shared" si="509"/>
        <v>0</v>
      </c>
      <c r="FB187" s="22">
        <f t="shared" si="510"/>
        <v>0</v>
      </c>
      <c r="FC187" s="22">
        <f t="shared" si="510"/>
        <v>325</v>
      </c>
      <c r="FD187" s="22">
        <f t="shared" si="511"/>
        <v>-325</v>
      </c>
      <c r="FE187" s="22">
        <f>((((FE182)+(FE183))+(FE184))+(FE185))+(FE186)</f>
        <v>0</v>
      </c>
      <c r="FF187" s="22">
        <f>((((FF182)+(FF183))+(FF184))+(FF185))+(FF186)</f>
        <v>0</v>
      </c>
      <c r="FG187" s="22">
        <f t="shared" si="512"/>
        <v>0</v>
      </c>
      <c r="FH187" s="22">
        <f>((((FH182)+(FH183))+(FH184))+(FH185))+(FH186)</f>
        <v>0</v>
      </c>
      <c r="FI187" s="22">
        <f>((((FI182)+(FI183))+(FI184))+(FI185))+(FI186)</f>
        <v>0</v>
      </c>
      <c r="FJ187" s="22">
        <f t="shared" si="513"/>
        <v>0</v>
      </c>
      <c r="FK187" s="22">
        <f>((((FK182)+(FK183))+(FK184))+(FK185))+(FK186)</f>
        <v>0</v>
      </c>
      <c r="FL187" s="22">
        <f>((((FL182)+(FL183))+(FL184))+(FL185))+(FL186)</f>
        <v>0</v>
      </c>
      <c r="FM187" s="22">
        <f t="shared" si="514"/>
        <v>0</v>
      </c>
      <c r="FN187" s="22">
        <f t="shared" si="515"/>
        <v>0</v>
      </c>
      <c r="FO187" s="22">
        <f t="shared" si="515"/>
        <v>0</v>
      </c>
      <c r="FP187" s="22">
        <f t="shared" si="516"/>
        <v>0</v>
      </c>
      <c r="FQ187" s="22">
        <f>((((FQ182)+(FQ183))+(FQ184))+(FQ185))+(FQ186)</f>
        <v>0</v>
      </c>
      <c r="FR187" s="22">
        <f>((((FR182)+(FR183))+(FR184))+(FR185))+(FR186)</f>
        <v>0</v>
      </c>
      <c r="FS187" s="22">
        <f t="shared" si="517"/>
        <v>0</v>
      </c>
      <c r="FT187" s="22">
        <f>((((FT182)+(FT183))+(FT184))+(FT185))+(FT186)</f>
        <v>0</v>
      </c>
      <c r="FU187" s="22">
        <f>((((FU182)+(FU183))+(FU184))+(FU185))+(FU186)</f>
        <v>250</v>
      </c>
      <c r="FV187" s="22">
        <f t="shared" si="518"/>
        <v>-250</v>
      </c>
      <c r="FW187" s="22">
        <f>((((FW182)+(FW183))+(FW184))+(FW185))+(FW186)</f>
        <v>0</v>
      </c>
      <c r="FX187" s="22">
        <f>((((FX182)+(FX183))+(FX184))+(FX185))+(FX186)</f>
        <v>0</v>
      </c>
      <c r="FY187" s="22">
        <f t="shared" si="519"/>
        <v>0</v>
      </c>
      <c r="FZ187" s="22">
        <f t="shared" si="520"/>
        <v>0</v>
      </c>
      <c r="GA187" s="22">
        <f t="shared" si="520"/>
        <v>250</v>
      </c>
      <c r="GB187" s="22">
        <f t="shared" si="521"/>
        <v>-250</v>
      </c>
      <c r="GC187" s="22">
        <f>((((GC182)+(GC183))+(GC184))+(GC185))+(GC186)</f>
        <v>0</v>
      </c>
      <c r="GD187" s="22">
        <f>((((GD182)+(GD183))+(GD184))+(GD185))+(GD186)</f>
        <v>0</v>
      </c>
      <c r="GE187" s="22">
        <f t="shared" si="522"/>
        <v>0</v>
      </c>
      <c r="GF187" s="22">
        <f>((((GF182)+(GF183))+(GF184))+(GF185))+(GF186)</f>
        <v>0</v>
      </c>
      <c r="GG187" s="22">
        <f>((((GG182)+(GG183))+(GG184))+(GG185))+(GG186)</f>
        <v>0</v>
      </c>
      <c r="GH187" s="22">
        <f t="shared" si="523"/>
        <v>0</v>
      </c>
      <c r="GI187" s="22">
        <f>((((GI182)+(GI183))+(GI184))+(GI185))+(GI186)</f>
        <v>0</v>
      </c>
      <c r="GJ187" s="22">
        <f>((((GJ182)+(GJ183))+(GJ184))+(GJ185))+(GJ186)</f>
        <v>0</v>
      </c>
      <c r="GK187" s="22">
        <f t="shared" si="524"/>
        <v>0</v>
      </c>
      <c r="GL187" s="22">
        <f>((((GL182)+(GL183))+(GL184))+(GL185))+(GL186)</f>
        <v>0</v>
      </c>
      <c r="GM187" s="22">
        <f>((((GM182)+(GM183))+(GM184))+(GM185))+(GM186)</f>
        <v>0</v>
      </c>
      <c r="GN187" s="22">
        <f t="shared" si="525"/>
        <v>0</v>
      </c>
      <c r="GO187" s="22">
        <f t="shared" si="526"/>
        <v>0</v>
      </c>
      <c r="GP187" s="22">
        <f t="shared" si="526"/>
        <v>0</v>
      </c>
      <c r="GQ187" s="22">
        <f t="shared" si="527"/>
        <v>0</v>
      </c>
      <c r="GR187" s="22">
        <f>((((GR182)+(GR183))+(GR184))+(GR185))+(GR186)</f>
        <v>0</v>
      </c>
      <c r="GS187" s="22">
        <f>((((GS182)+(GS183))+(GS184))+(GS185))+(GS186)</f>
        <v>0</v>
      </c>
      <c r="GT187" s="22">
        <f t="shared" si="528"/>
        <v>0</v>
      </c>
      <c r="GU187" s="22">
        <f>((((GU182)+(GU183))+(GU184))+(GU185))+(GU186)</f>
        <v>0</v>
      </c>
      <c r="GV187" s="22">
        <f>((((GV182)+(GV183))+(GV184))+(GV185))+(GV186)</f>
        <v>0</v>
      </c>
      <c r="GW187" s="22">
        <f t="shared" si="529"/>
        <v>0</v>
      </c>
      <c r="GX187" s="22">
        <f t="shared" si="530"/>
        <v>0</v>
      </c>
      <c r="GY187" s="22">
        <f t="shared" si="530"/>
        <v>1091.67</v>
      </c>
      <c r="GZ187" s="22">
        <f t="shared" si="531"/>
        <v>-1091.67</v>
      </c>
      <c r="HA187" s="22">
        <f>((((HA182)+(HA183))+(HA184))+(HA185))+(HA186)</f>
        <v>0</v>
      </c>
      <c r="HB187" s="22">
        <f>((((HB182)+(HB183))+(HB184))+(HB185))+(HB186)</f>
        <v>0</v>
      </c>
      <c r="HC187" s="22">
        <f t="shared" si="532"/>
        <v>0</v>
      </c>
      <c r="HD187" s="22">
        <f>((((HD182)+(HD183))+(HD184))+(HD185))+(HD186)</f>
        <v>0</v>
      </c>
      <c r="HE187" s="22">
        <f>((((HE182)+(HE183))+(HE184))+(HE185))+(HE186)</f>
        <v>0</v>
      </c>
      <c r="HF187" s="22">
        <f t="shared" si="533"/>
        <v>0</v>
      </c>
      <c r="HG187" s="22">
        <f>((((HG182)+(HG183))+(HG184))+(HG185))+(HG186)</f>
        <v>0</v>
      </c>
      <c r="HH187" s="22">
        <f>((((HH182)+(HH183))+(HH184))+(HH185))+(HH186)</f>
        <v>0</v>
      </c>
      <c r="HI187" s="22">
        <f t="shared" si="534"/>
        <v>0</v>
      </c>
      <c r="HJ187" s="22">
        <f>((((HJ182)+(HJ183))+(HJ184))+(HJ185))+(HJ186)</f>
        <v>0</v>
      </c>
      <c r="HK187" s="22">
        <f>((((HK182)+(HK183))+(HK184))+(HK185))+(HK186)</f>
        <v>0</v>
      </c>
      <c r="HL187" s="22">
        <f t="shared" si="535"/>
        <v>0</v>
      </c>
      <c r="HM187" s="22">
        <f t="shared" si="536"/>
        <v>0</v>
      </c>
      <c r="HN187" s="22">
        <f t="shared" si="536"/>
        <v>0</v>
      </c>
      <c r="HO187" s="22">
        <f t="shared" si="537"/>
        <v>0</v>
      </c>
      <c r="HP187" s="22">
        <f>((((HP182)+(HP183))+(HP184))+(HP185))+(HP186)</f>
        <v>0</v>
      </c>
      <c r="HQ187" s="22">
        <f>((((HQ182)+(HQ183))+(HQ184))+(HQ185))+(HQ186)</f>
        <v>0</v>
      </c>
      <c r="HR187" s="22">
        <f t="shared" si="538"/>
        <v>0</v>
      </c>
      <c r="HS187" s="22">
        <f>((((HS182)+(HS183))+(HS184))+(HS185))+(HS186)</f>
        <v>0</v>
      </c>
      <c r="HT187" s="22">
        <f>((((HT182)+(HT183))+(HT184))+(HT185))+(HT186)</f>
        <v>0</v>
      </c>
      <c r="HU187" s="22">
        <f t="shared" si="539"/>
        <v>0</v>
      </c>
      <c r="HV187" s="22">
        <f>((((HV182)+(HV183))+(HV184))+(HV185))+(HV186)</f>
        <v>0</v>
      </c>
      <c r="HW187" s="22">
        <f>((((HW182)+(HW183))+(HW184))+(HW185))+(HW186)</f>
        <v>0</v>
      </c>
      <c r="HX187" s="22">
        <f t="shared" si="540"/>
        <v>0</v>
      </c>
      <c r="HY187" s="22">
        <f>((((HY182)+(HY183))+(HY184))+(HY185))+(HY186)</f>
        <v>0</v>
      </c>
      <c r="HZ187" s="22">
        <f>((((HZ182)+(HZ183))+(HZ184))+(HZ185))+(HZ186)</f>
        <v>0</v>
      </c>
      <c r="IA187" s="22">
        <f t="shared" si="541"/>
        <v>0</v>
      </c>
      <c r="IB187" s="22">
        <f t="shared" si="542"/>
        <v>0</v>
      </c>
      <c r="IC187" s="22">
        <f t="shared" si="542"/>
        <v>0</v>
      </c>
      <c r="ID187" s="22">
        <f t="shared" si="543"/>
        <v>0</v>
      </c>
      <c r="IE187" s="22">
        <f t="shared" si="544"/>
        <v>0</v>
      </c>
      <c r="IF187" s="22">
        <f t="shared" si="544"/>
        <v>0</v>
      </c>
      <c r="IG187" s="22">
        <f t="shared" si="545"/>
        <v>0</v>
      </c>
      <c r="IH187" s="22">
        <f>((((IH182)+(IH183))+(IH184))+(IH185))+(IH186)</f>
        <v>0</v>
      </c>
      <c r="II187" s="22">
        <f>((((II182)+(II183))+(II184))+(II185))+(II186)</f>
        <v>0</v>
      </c>
      <c r="IJ187" s="22">
        <f t="shared" si="546"/>
        <v>0</v>
      </c>
      <c r="IK187" s="22">
        <f>((((IK182)+(IK183))+(IK184))+(IK185))+(IK186)</f>
        <v>0</v>
      </c>
      <c r="IL187" s="22">
        <f>((((IL182)+(IL183))+(IL184))+(IL185))+(IL186)</f>
        <v>0</v>
      </c>
      <c r="IM187" s="22">
        <f t="shared" si="547"/>
        <v>0</v>
      </c>
      <c r="IN187" s="22">
        <f>((((IN182)+(IN183))+(IN184))+(IN185))+(IN186)</f>
        <v>0</v>
      </c>
      <c r="IO187" s="22">
        <f>((((IO182)+(IO183))+(IO184))+(IO185))+(IO186)</f>
        <v>0</v>
      </c>
      <c r="IP187" s="22">
        <f t="shared" si="548"/>
        <v>0</v>
      </c>
      <c r="IQ187" s="22">
        <f t="shared" si="549"/>
        <v>0</v>
      </c>
      <c r="IR187" s="22">
        <f t="shared" si="549"/>
        <v>0</v>
      </c>
      <c r="IS187" s="22">
        <f t="shared" si="550"/>
        <v>0</v>
      </c>
      <c r="IT187" s="22">
        <f t="shared" si="551"/>
        <v>0</v>
      </c>
      <c r="IU187" s="22">
        <f t="shared" si="551"/>
        <v>0</v>
      </c>
      <c r="IV187" s="22">
        <f t="shared" si="552"/>
        <v>0</v>
      </c>
      <c r="IW187" s="22">
        <f>((((IW182)+(IW183))+(IW184))+(IW185))+(IW186)</f>
        <v>0</v>
      </c>
      <c r="IX187" s="22">
        <f>((((IX182)+(IX183))+(IX184))+(IX185))+(IX186)</f>
        <v>148</v>
      </c>
      <c r="IY187" s="22">
        <f t="shared" si="553"/>
        <v>-148</v>
      </c>
      <c r="IZ187" s="22">
        <f>((((IZ182)+(IZ183))+(IZ184))+(IZ185))+(IZ186)</f>
        <v>0</v>
      </c>
      <c r="JA187" s="22">
        <f>((((JA182)+(JA183))+(JA184))+(JA185))+(JA186)</f>
        <v>0</v>
      </c>
      <c r="JB187" s="22">
        <f t="shared" si="554"/>
        <v>0</v>
      </c>
      <c r="JC187" s="22">
        <f>((((JC182)+(JC183))+(JC184))+(JC185))+(JC186)</f>
        <v>38.26</v>
      </c>
      <c r="JD187" s="22">
        <f>((((JD182)+(JD183))+(JD184))+(JD185))+(JD186)</f>
        <v>0</v>
      </c>
      <c r="JE187" s="22">
        <f t="shared" si="555"/>
        <v>38.26</v>
      </c>
      <c r="JF187" s="22">
        <f t="shared" si="556"/>
        <v>38.26</v>
      </c>
      <c r="JG187" s="22">
        <f t="shared" si="556"/>
        <v>148</v>
      </c>
      <c r="JH187" s="22">
        <f t="shared" si="557"/>
        <v>-109.74000000000001</v>
      </c>
      <c r="JI187" s="22">
        <f>((((JI182)+(JI183))+(JI184))+(JI185))+(JI186)</f>
        <v>0</v>
      </c>
      <c r="JJ187" s="22">
        <f>((((JJ182)+(JJ183))+(JJ184))+(JJ185))+(JJ186)</f>
        <v>0</v>
      </c>
      <c r="JK187" s="22">
        <f t="shared" si="558"/>
        <v>0</v>
      </c>
      <c r="JL187" s="22">
        <f>((((JL182)+(JL183))+(JL184))+(JL185))+(JL186)</f>
        <v>0</v>
      </c>
      <c r="JM187" s="22">
        <f>((((JM182)+(JM183))+(JM184))+(JM185))+(JM186)</f>
        <v>0</v>
      </c>
      <c r="JN187" s="22">
        <f t="shared" si="559"/>
        <v>0</v>
      </c>
      <c r="JO187" s="22">
        <f>((((JO182)+(JO183))+(JO184))+(JO185))+(JO186)</f>
        <v>0</v>
      </c>
      <c r="JP187" s="22">
        <f>((((JP182)+(JP183))+(JP184))+(JP185))+(JP186)</f>
        <v>0</v>
      </c>
      <c r="JQ187" s="22">
        <f t="shared" si="560"/>
        <v>0</v>
      </c>
      <c r="JR187" s="22">
        <f t="shared" si="561"/>
        <v>0</v>
      </c>
      <c r="JS187" s="22">
        <f t="shared" si="561"/>
        <v>0</v>
      </c>
      <c r="JT187" s="22">
        <f t="shared" si="562"/>
        <v>0</v>
      </c>
      <c r="JU187" s="22">
        <f>((((JU182)+(JU183))+(JU184))+(JU185))+(JU186)</f>
        <v>21.45</v>
      </c>
      <c r="JV187" s="22">
        <f>((((JV182)+(JV183))+(JV184))+(JV185))+(JV186)</f>
        <v>0</v>
      </c>
      <c r="JW187" s="22">
        <f t="shared" si="563"/>
        <v>21.45</v>
      </c>
      <c r="JX187" s="22">
        <f>((((JX182)+(JX183))+(JX184))+(JX185))+(JX186)</f>
        <v>221.03</v>
      </c>
      <c r="JY187" s="22">
        <f>((((JY182)+(JY183))+(JY184))+(JY185))+(JY186)</f>
        <v>0</v>
      </c>
      <c r="JZ187" s="22">
        <f t="shared" si="564"/>
        <v>221.03</v>
      </c>
      <c r="KA187" s="22">
        <f t="shared" si="565"/>
        <v>242.48</v>
      </c>
      <c r="KB187" s="22">
        <f t="shared" si="565"/>
        <v>0</v>
      </c>
      <c r="KC187" s="22">
        <f t="shared" si="566"/>
        <v>242.48</v>
      </c>
      <c r="KD187" s="22">
        <f>((((KD182)+(KD183))+(KD184))+(KD185))+(KD186)</f>
        <v>60.78</v>
      </c>
      <c r="KE187" s="22">
        <f>((((KE182)+(KE183))+(KE184))+(KE185))+(KE186)</f>
        <v>0</v>
      </c>
      <c r="KF187" s="22">
        <f t="shared" si="567"/>
        <v>60.78</v>
      </c>
      <c r="KG187" s="22">
        <f>((((KG182)+(KG183))+(KG184))+(KG185))+(KG186)</f>
        <v>0</v>
      </c>
      <c r="KH187" s="22">
        <f>((((KH182)+(KH183))+(KH184))+(KH185))+(KH186)</f>
        <v>0</v>
      </c>
      <c r="KI187" s="22">
        <f t="shared" si="568"/>
        <v>0</v>
      </c>
      <c r="KJ187" s="22">
        <f>((((KJ182)+(KJ183))+(KJ184))+(KJ185))+(KJ186)</f>
        <v>0</v>
      </c>
      <c r="KK187" s="22">
        <f>((((KK182)+(KK183))+(KK184))+(KK185))+(KK186)</f>
        <v>0</v>
      </c>
      <c r="KL187" s="22">
        <f t="shared" si="569"/>
        <v>0</v>
      </c>
      <c r="KM187" s="22">
        <f>((((KM182)+(KM183))+(KM184))+(KM185))+(KM186)</f>
        <v>0</v>
      </c>
      <c r="KN187" s="22">
        <f>((((KN182)+(KN183))+(KN184))+(KN185))+(KN186)</f>
        <v>0</v>
      </c>
      <c r="KO187" s="22">
        <f t="shared" si="570"/>
        <v>0</v>
      </c>
      <c r="KP187" s="22">
        <f>((((KP182)+(KP183))+(KP184))+(KP185))+(KP186)</f>
        <v>0</v>
      </c>
      <c r="KQ187" s="22">
        <f>((((KQ182)+(KQ183))+(KQ184))+(KQ185))+(KQ186)</f>
        <v>0</v>
      </c>
      <c r="KR187" s="22">
        <f t="shared" si="571"/>
        <v>0</v>
      </c>
      <c r="KS187" s="22">
        <f t="shared" si="572"/>
        <v>0</v>
      </c>
      <c r="KT187" s="22">
        <f t="shared" si="572"/>
        <v>0</v>
      </c>
      <c r="KU187" s="22">
        <f t="shared" si="573"/>
        <v>0</v>
      </c>
      <c r="KV187" s="22">
        <f t="shared" si="574"/>
        <v>60.78</v>
      </c>
      <c r="KW187" s="22">
        <f t="shared" si="574"/>
        <v>0</v>
      </c>
      <c r="KX187" s="22">
        <f t="shared" si="575"/>
        <v>60.78</v>
      </c>
      <c r="KY187" s="22">
        <f>((((KY182)+(KY183))+(KY184))+(KY185))+(KY186)</f>
        <v>0</v>
      </c>
      <c r="KZ187" s="22">
        <f>((((KZ182)+(KZ183))+(KZ184))+(KZ185))+(KZ186)</f>
        <v>0</v>
      </c>
      <c r="LA187" s="22">
        <f t="shared" si="576"/>
        <v>0</v>
      </c>
      <c r="LB187" s="22">
        <f>((((LB182)+(LB183))+(LB184))+(LB185))+(LB186)</f>
        <v>0</v>
      </c>
      <c r="LC187" s="22">
        <f>((((LC182)+(LC183))+(LC184))+(LC185))+(LC186)</f>
        <v>0</v>
      </c>
      <c r="LD187" s="22">
        <f t="shared" si="577"/>
        <v>0</v>
      </c>
      <c r="LE187" s="22">
        <f t="shared" si="578"/>
        <v>486.33999999999992</v>
      </c>
      <c r="LF187" s="22">
        <f t="shared" si="578"/>
        <v>1564.67</v>
      </c>
      <c r="LG187" s="22">
        <f t="shared" si="579"/>
        <v>-1078.3300000000002</v>
      </c>
    </row>
    <row r="188" spans="1:319" x14ac:dyDescent="0.3">
      <c r="A188" s="27" t="s">
        <v>298</v>
      </c>
      <c r="B188" s="19"/>
      <c r="C188" s="19"/>
      <c r="D188" s="20">
        <f t="shared" si="448"/>
        <v>0</v>
      </c>
      <c r="E188" s="19"/>
      <c r="F188" s="19"/>
      <c r="G188" s="20">
        <f t="shared" si="449"/>
        <v>0</v>
      </c>
      <c r="H188" s="19"/>
      <c r="I188" s="19"/>
      <c r="J188" s="20">
        <f t="shared" si="450"/>
        <v>0</v>
      </c>
      <c r="K188" s="19"/>
      <c r="L188" s="19"/>
      <c r="M188" s="20">
        <f t="shared" si="451"/>
        <v>0</v>
      </c>
      <c r="N188" s="19"/>
      <c r="O188" s="19"/>
      <c r="P188" s="20">
        <f t="shared" si="452"/>
        <v>0</v>
      </c>
      <c r="Q188" s="19"/>
      <c r="R188" s="19"/>
      <c r="S188" s="20">
        <f t="shared" si="453"/>
        <v>0</v>
      </c>
      <c r="T188" s="19"/>
      <c r="U188" s="19"/>
      <c r="V188" s="20">
        <f t="shared" si="454"/>
        <v>0</v>
      </c>
      <c r="W188" s="19"/>
      <c r="X188" s="19"/>
      <c r="Y188" s="20">
        <f t="shared" si="455"/>
        <v>0</v>
      </c>
      <c r="Z188" s="19"/>
      <c r="AA188" s="19"/>
      <c r="AB188" s="20">
        <f t="shared" si="456"/>
        <v>0</v>
      </c>
      <c r="AC188" s="19"/>
      <c r="AD188" s="19"/>
      <c r="AE188" s="20">
        <f t="shared" si="457"/>
        <v>0</v>
      </c>
      <c r="AF188" s="19"/>
      <c r="AG188" s="19"/>
      <c r="AH188" s="20">
        <f t="shared" si="458"/>
        <v>0</v>
      </c>
      <c r="AI188" s="19"/>
      <c r="AJ188" s="19"/>
      <c r="AK188" s="20">
        <f t="shared" si="459"/>
        <v>0</v>
      </c>
      <c r="AL188" s="20">
        <f t="shared" si="460"/>
        <v>0</v>
      </c>
      <c r="AM188" s="20">
        <f t="shared" si="460"/>
        <v>0</v>
      </c>
      <c r="AN188" s="20">
        <f t="shared" si="461"/>
        <v>0</v>
      </c>
      <c r="AO188" s="19"/>
      <c r="AP188" s="19"/>
      <c r="AQ188" s="20">
        <f t="shared" si="462"/>
        <v>0</v>
      </c>
      <c r="AR188" s="19"/>
      <c r="AS188" s="19"/>
      <c r="AT188" s="20">
        <f t="shared" si="463"/>
        <v>0</v>
      </c>
      <c r="AU188" s="19"/>
      <c r="AV188" s="19"/>
      <c r="AW188" s="20">
        <f t="shared" si="464"/>
        <v>0</v>
      </c>
      <c r="AX188" s="19"/>
      <c r="AY188" s="19"/>
      <c r="AZ188" s="20">
        <f t="shared" si="465"/>
        <v>0</v>
      </c>
      <c r="BA188" s="19"/>
      <c r="BB188" s="19"/>
      <c r="BC188" s="20">
        <f t="shared" si="466"/>
        <v>0</v>
      </c>
      <c r="BD188" s="19"/>
      <c r="BE188" s="19"/>
      <c r="BF188" s="20">
        <f t="shared" si="467"/>
        <v>0</v>
      </c>
      <c r="BG188" s="20">
        <f t="shared" si="468"/>
        <v>0</v>
      </c>
      <c r="BH188" s="20">
        <f t="shared" si="468"/>
        <v>0</v>
      </c>
      <c r="BI188" s="20">
        <f t="shared" si="469"/>
        <v>0</v>
      </c>
      <c r="BJ188" s="19"/>
      <c r="BK188" s="19"/>
      <c r="BL188" s="20">
        <f t="shared" si="470"/>
        <v>0</v>
      </c>
      <c r="BM188" s="19"/>
      <c r="BN188" s="19"/>
      <c r="BO188" s="20">
        <f t="shared" si="471"/>
        <v>0</v>
      </c>
      <c r="BP188" s="19"/>
      <c r="BQ188" s="19"/>
      <c r="BR188" s="20">
        <f t="shared" si="472"/>
        <v>0</v>
      </c>
      <c r="BS188" s="19"/>
      <c r="BT188" s="19"/>
      <c r="BU188" s="20">
        <f t="shared" si="473"/>
        <v>0</v>
      </c>
      <c r="BV188" s="19"/>
      <c r="BW188" s="19"/>
      <c r="BX188" s="20">
        <f t="shared" si="474"/>
        <v>0</v>
      </c>
      <c r="BY188" s="19"/>
      <c r="BZ188" s="19"/>
      <c r="CA188" s="20">
        <f t="shared" si="475"/>
        <v>0</v>
      </c>
      <c r="CB188" s="20">
        <f t="shared" si="476"/>
        <v>0</v>
      </c>
      <c r="CC188" s="20">
        <f t="shared" si="476"/>
        <v>0</v>
      </c>
      <c r="CD188" s="20">
        <f t="shared" si="477"/>
        <v>0</v>
      </c>
      <c r="CE188" s="19"/>
      <c r="CF188" s="19"/>
      <c r="CG188" s="20">
        <f t="shared" si="478"/>
        <v>0</v>
      </c>
      <c r="CH188" s="19"/>
      <c r="CI188" s="19"/>
      <c r="CJ188" s="20">
        <f t="shared" si="479"/>
        <v>0</v>
      </c>
      <c r="CK188" s="19"/>
      <c r="CL188" s="19"/>
      <c r="CM188" s="20">
        <f t="shared" si="480"/>
        <v>0</v>
      </c>
      <c r="CN188" s="20">
        <f t="shared" si="481"/>
        <v>0</v>
      </c>
      <c r="CO188" s="20">
        <f t="shared" si="481"/>
        <v>0</v>
      </c>
      <c r="CP188" s="20">
        <f t="shared" si="482"/>
        <v>0</v>
      </c>
      <c r="CQ188" s="19"/>
      <c r="CR188" s="19"/>
      <c r="CS188" s="20">
        <f t="shared" si="483"/>
        <v>0</v>
      </c>
      <c r="CT188" s="19"/>
      <c r="CU188" s="19"/>
      <c r="CV188" s="20">
        <f t="shared" si="484"/>
        <v>0</v>
      </c>
      <c r="CW188" s="19"/>
      <c r="CX188" s="19"/>
      <c r="CY188" s="20">
        <f t="shared" si="485"/>
        <v>0</v>
      </c>
      <c r="CZ188" s="20">
        <f t="shared" si="486"/>
        <v>0</v>
      </c>
      <c r="DA188" s="20">
        <f t="shared" si="486"/>
        <v>0</v>
      </c>
      <c r="DB188" s="20">
        <f t="shared" si="487"/>
        <v>0</v>
      </c>
      <c r="DC188" s="20">
        <f t="shared" si="488"/>
        <v>0</v>
      </c>
      <c r="DD188" s="20">
        <f t="shared" si="488"/>
        <v>0</v>
      </c>
      <c r="DE188" s="20">
        <f t="shared" si="489"/>
        <v>0</v>
      </c>
      <c r="DF188" s="19"/>
      <c r="DG188" s="19"/>
      <c r="DH188" s="20">
        <f t="shared" si="490"/>
        <v>0</v>
      </c>
      <c r="DI188" s="19"/>
      <c r="DJ188" s="19"/>
      <c r="DK188" s="20">
        <f t="shared" si="491"/>
        <v>0</v>
      </c>
      <c r="DL188" s="20">
        <f t="shared" si="492"/>
        <v>0</v>
      </c>
      <c r="DM188" s="20">
        <f t="shared" si="492"/>
        <v>0</v>
      </c>
      <c r="DN188" s="20">
        <f t="shared" si="493"/>
        <v>0</v>
      </c>
      <c r="DO188" s="19"/>
      <c r="DP188" s="19"/>
      <c r="DQ188" s="20">
        <f t="shared" si="494"/>
        <v>0</v>
      </c>
      <c r="DR188" s="19"/>
      <c r="DS188" s="19"/>
      <c r="DT188" s="20">
        <f t="shared" si="495"/>
        <v>0</v>
      </c>
      <c r="DU188" s="20">
        <f t="shared" si="496"/>
        <v>0</v>
      </c>
      <c r="DV188" s="20">
        <f t="shared" si="496"/>
        <v>0</v>
      </c>
      <c r="DW188" s="20">
        <f t="shared" si="497"/>
        <v>0</v>
      </c>
      <c r="DX188" s="20">
        <f t="shared" si="498"/>
        <v>0</v>
      </c>
      <c r="DY188" s="20">
        <f t="shared" si="498"/>
        <v>0</v>
      </c>
      <c r="DZ188" s="20">
        <f t="shared" si="499"/>
        <v>0</v>
      </c>
      <c r="EA188" s="19"/>
      <c r="EB188" s="19"/>
      <c r="EC188" s="20">
        <f t="shared" si="500"/>
        <v>0</v>
      </c>
      <c r="ED188" s="19"/>
      <c r="EE188" s="19"/>
      <c r="EF188" s="20">
        <f t="shared" si="501"/>
        <v>0</v>
      </c>
      <c r="EG188" s="19"/>
      <c r="EH188" s="19"/>
      <c r="EI188" s="20">
        <f t="shared" si="502"/>
        <v>0</v>
      </c>
      <c r="EJ188" s="19"/>
      <c r="EK188" s="19"/>
      <c r="EL188" s="20">
        <f t="shared" si="503"/>
        <v>0</v>
      </c>
      <c r="EM188" s="20">
        <f t="shared" si="504"/>
        <v>0</v>
      </c>
      <c r="EN188" s="20">
        <f t="shared" si="504"/>
        <v>0</v>
      </c>
      <c r="EO188" s="20">
        <f t="shared" si="505"/>
        <v>0</v>
      </c>
      <c r="EP188" s="19"/>
      <c r="EQ188" s="19"/>
      <c r="ER188" s="20">
        <f t="shared" si="506"/>
        <v>0</v>
      </c>
      <c r="ES188" s="19"/>
      <c r="ET188" s="19"/>
      <c r="EU188" s="20">
        <f t="shared" si="507"/>
        <v>0</v>
      </c>
      <c r="EV188" s="19"/>
      <c r="EW188" s="19"/>
      <c r="EX188" s="20">
        <f t="shared" si="508"/>
        <v>0</v>
      </c>
      <c r="EY188" s="19"/>
      <c r="EZ188" s="19"/>
      <c r="FA188" s="20">
        <f t="shared" si="509"/>
        <v>0</v>
      </c>
      <c r="FB188" s="20">
        <f t="shared" si="510"/>
        <v>0</v>
      </c>
      <c r="FC188" s="20">
        <f t="shared" si="510"/>
        <v>0</v>
      </c>
      <c r="FD188" s="20">
        <f t="shared" si="511"/>
        <v>0</v>
      </c>
      <c r="FE188" s="19"/>
      <c r="FF188" s="19"/>
      <c r="FG188" s="20">
        <f t="shared" si="512"/>
        <v>0</v>
      </c>
      <c r="FH188" s="19"/>
      <c r="FI188" s="19"/>
      <c r="FJ188" s="20">
        <f t="shared" si="513"/>
        <v>0</v>
      </c>
      <c r="FK188" s="19"/>
      <c r="FL188" s="19"/>
      <c r="FM188" s="20">
        <f t="shared" si="514"/>
        <v>0</v>
      </c>
      <c r="FN188" s="20">
        <f t="shared" si="515"/>
        <v>0</v>
      </c>
      <c r="FO188" s="20">
        <f t="shared" si="515"/>
        <v>0</v>
      </c>
      <c r="FP188" s="20">
        <f t="shared" si="516"/>
        <v>0</v>
      </c>
      <c r="FQ188" s="19"/>
      <c r="FR188" s="19"/>
      <c r="FS188" s="20">
        <f t="shared" si="517"/>
        <v>0</v>
      </c>
      <c r="FT188" s="19"/>
      <c r="FU188" s="19"/>
      <c r="FV188" s="20">
        <f t="shared" si="518"/>
        <v>0</v>
      </c>
      <c r="FW188" s="19"/>
      <c r="FX188" s="19"/>
      <c r="FY188" s="20">
        <f t="shared" si="519"/>
        <v>0</v>
      </c>
      <c r="FZ188" s="20">
        <f t="shared" si="520"/>
        <v>0</v>
      </c>
      <c r="GA188" s="20">
        <f t="shared" si="520"/>
        <v>0</v>
      </c>
      <c r="GB188" s="20">
        <f t="shared" si="521"/>
        <v>0</v>
      </c>
      <c r="GC188" s="19"/>
      <c r="GD188" s="19"/>
      <c r="GE188" s="20">
        <f t="shared" si="522"/>
        <v>0</v>
      </c>
      <c r="GF188" s="19"/>
      <c r="GG188" s="19"/>
      <c r="GH188" s="20">
        <f t="shared" si="523"/>
        <v>0</v>
      </c>
      <c r="GI188" s="19"/>
      <c r="GJ188" s="19"/>
      <c r="GK188" s="20">
        <f t="shared" si="524"/>
        <v>0</v>
      </c>
      <c r="GL188" s="19"/>
      <c r="GM188" s="19"/>
      <c r="GN188" s="20">
        <f t="shared" si="525"/>
        <v>0</v>
      </c>
      <c r="GO188" s="20">
        <f t="shared" si="526"/>
        <v>0</v>
      </c>
      <c r="GP188" s="20">
        <f t="shared" si="526"/>
        <v>0</v>
      </c>
      <c r="GQ188" s="20">
        <f t="shared" si="527"/>
        <v>0</v>
      </c>
      <c r="GR188" s="19"/>
      <c r="GS188" s="19"/>
      <c r="GT188" s="20">
        <f t="shared" si="528"/>
        <v>0</v>
      </c>
      <c r="GU188" s="19"/>
      <c r="GV188" s="19"/>
      <c r="GW188" s="20">
        <f t="shared" si="529"/>
        <v>0</v>
      </c>
      <c r="GX188" s="20">
        <f t="shared" si="530"/>
        <v>0</v>
      </c>
      <c r="GY188" s="20">
        <f t="shared" si="530"/>
        <v>0</v>
      </c>
      <c r="GZ188" s="20">
        <f t="shared" si="531"/>
        <v>0</v>
      </c>
      <c r="HA188" s="19"/>
      <c r="HB188" s="19"/>
      <c r="HC188" s="20">
        <f t="shared" si="532"/>
        <v>0</v>
      </c>
      <c r="HD188" s="19"/>
      <c r="HE188" s="19"/>
      <c r="HF188" s="20">
        <f t="shared" si="533"/>
        <v>0</v>
      </c>
      <c r="HG188" s="19"/>
      <c r="HH188" s="19"/>
      <c r="HI188" s="20">
        <f t="shared" si="534"/>
        <v>0</v>
      </c>
      <c r="HJ188" s="19"/>
      <c r="HK188" s="19"/>
      <c r="HL188" s="20">
        <f t="shared" si="535"/>
        <v>0</v>
      </c>
      <c r="HM188" s="20">
        <f t="shared" si="536"/>
        <v>0</v>
      </c>
      <c r="HN188" s="20">
        <f t="shared" si="536"/>
        <v>0</v>
      </c>
      <c r="HO188" s="20">
        <f t="shared" si="537"/>
        <v>0</v>
      </c>
      <c r="HP188" s="19"/>
      <c r="HQ188" s="19"/>
      <c r="HR188" s="20">
        <f t="shared" si="538"/>
        <v>0</v>
      </c>
      <c r="HS188" s="19"/>
      <c r="HT188" s="19"/>
      <c r="HU188" s="20">
        <f t="shared" si="539"/>
        <v>0</v>
      </c>
      <c r="HV188" s="19"/>
      <c r="HW188" s="19"/>
      <c r="HX188" s="20">
        <f t="shared" si="540"/>
        <v>0</v>
      </c>
      <c r="HY188" s="19"/>
      <c r="HZ188" s="19"/>
      <c r="IA188" s="20">
        <f t="shared" si="541"/>
        <v>0</v>
      </c>
      <c r="IB188" s="20">
        <f t="shared" si="542"/>
        <v>0</v>
      </c>
      <c r="IC188" s="20">
        <f t="shared" si="542"/>
        <v>0</v>
      </c>
      <c r="ID188" s="20">
        <f t="shared" si="543"/>
        <v>0</v>
      </c>
      <c r="IE188" s="20">
        <f t="shared" si="544"/>
        <v>0</v>
      </c>
      <c r="IF188" s="20">
        <f t="shared" si="544"/>
        <v>0</v>
      </c>
      <c r="IG188" s="20">
        <f t="shared" si="545"/>
        <v>0</v>
      </c>
      <c r="IH188" s="19"/>
      <c r="II188" s="19"/>
      <c r="IJ188" s="20">
        <f t="shared" si="546"/>
        <v>0</v>
      </c>
      <c r="IK188" s="19"/>
      <c r="IL188" s="19"/>
      <c r="IM188" s="20">
        <f t="shared" si="547"/>
        <v>0</v>
      </c>
      <c r="IN188" s="19"/>
      <c r="IO188" s="19"/>
      <c r="IP188" s="20">
        <f t="shared" si="548"/>
        <v>0</v>
      </c>
      <c r="IQ188" s="20">
        <f t="shared" si="549"/>
        <v>0</v>
      </c>
      <c r="IR188" s="20">
        <f t="shared" si="549"/>
        <v>0</v>
      </c>
      <c r="IS188" s="20">
        <f t="shared" si="550"/>
        <v>0</v>
      </c>
      <c r="IT188" s="20">
        <f t="shared" si="551"/>
        <v>0</v>
      </c>
      <c r="IU188" s="20">
        <f t="shared" si="551"/>
        <v>0</v>
      </c>
      <c r="IV188" s="20">
        <f t="shared" si="552"/>
        <v>0</v>
      </c>
      <c r="IW188" s="19"/>
      <c r="IX188" s="19"/>
      <c r="IY188" s="20">
        <f t="shared" si="553"/>
        <v>0</v>
      </c>
      <c r="IZ188" s="19"/>
      <c r="JA188" s="19"/>
      <c r="JB188" s="20">
        <f t="shared" si="554"/>
        <v>0</v>
      </c>
      <c r="JC188" s="19"/>
      <c r="JD188" s="19"/>
      <c r="JE188" s="20">
        <f t="shared" si="555"/>
        <v>0</v>
      </c>
      <c r="JF188" s="20">
        <f t="shared" si="556"/>
        <v>0</v>
      </c>
      <c r="JG188" s="20">
        <f t="shared" si="556"/>
        <v>0</v>
      </c>
      <c r="JH188" s="20">
        <f t="shared" si="557"/>
        <v>0</v>
      </c>
      <c r="JI188" s="19"/>
      <c r="JJ188" s="19"/>
      <c r="JK188" s="20">
        <f t="shared" si="558"/>
        <v>0</v>
      </c>
      <c r="JL188" s="19"/>
      <c r="JM188" s="19"/>
      <c r="JN188" s="20">
        <f t="shared" si="559"/>
        <v>0</v>
      </c>
      <c r="JO188" s="19"/>
      <c r="JP188" s="19"/>
      <c r="JQ188" s="20">
        <f t="shared" si="560"/>
        <v>0</v>
      </c>
      <c r="JR188" s="20">
        <f t="shared" si="561"/>
        <v>0</v>
      </c>
      <c r="JS188" s="20">
        <f t="shared" si="561"/>
        <v>0</v>
      </c>
      <c r="JT188" s="20">
        <f t="shared" si="562"/>
        <v>0</v>
      </c>
      <c r="JU188" s="19"/>
      <c r="JV188" s="19"/>
      <c r="JW188" s="20">
        <f t="shared" si="563"/>
        <v>0</v>
      </c>
      <c r="JX188" s="19"/>
      <c r="JY188" s="19"/>
      <c r="JZ188" s="20">
        <f t="shared" si="564"/>
        <v>0</v>
      </c>
      <c r="KA188" s="20">
        <f t="shared" si="565"/>
        <v>0</v>
      </c>
      <c r="KB188" s="20">
        <f t="shared" si="565"/>
        <v>0</v>
      </c>
      <c r="KC188" s="20">
        <f t="shared" si="566"/>
        <v>0</v>
      </c>
      <c r="KD188" s="20">
        <f>229.35</f>
        <v>229.35</v>
      </c>
      <c r="KE188" s="19"/>
      <c r="KF188" s="20">
        <f t="shared" si="567"/>
        <v>229.35</v>
      </c>
      <c r="KG188" s="19"/>
      <c r="KH188" s="19"/>
      <c r="KI188" s="20">
        <f t="shared" si="568"/>
        <v>0</v>
      </c>
      <c r="KJ188" s="19"/>
      <c r="KK188" s="19"/>
      <c r="KL188" s="20">
        <f t="shared" si="569"/>
        <v>0</v>
      </c>
      <c r="KM188" s="19"/>
      <c r="KN188" s="19"/>
      <c r="KO188" s="20">
        <f t="shared" si="570"/>
        <v>0</v>
      </c>
      <c r="KP188" s="19"/>
      <c r="KQ188" s="19"/>
      <c r="KR188" s="20">
        <f t="shared" si="571"/>
        <v>0</v>
      </c>
      <c r="KS188" s="20">
        <f t="shared" si="572"/>
        <v>0</v>
      </c>
      <c r="KT188" s="20">
        <f t="shared" si="572"/>
        <v>0</v>
      </c>
      <c r="KU188" s="20">
        <f t="shared" si="573"/>
        <v>0</v>
      </c>
      <c r="KV188" s="20">
        <f t="shared" si="574"/>
        <v>229.35</v>
      </c>
      <c r="KW188" s="20">
        <f t="shared" si="574"/>
        <v>0</v>
      </c>
      <c r="KX188" s="20">
        <f t="shared" si="575"/>
        <v>229.35</v>
      </c>
      <c r="KY188" s="19"/>
      <c r="KZ188" s="19"/>
      <c r="LA188" s="20">
        <f t="shared" si="576"/>
        <v>0</v>
      </c>
      <c r="LB188" s="19"/>
      <c r="LC188" s="19"/>
      <c r="LD188" s="20">
        <f t="shared" si="577"/>
        <v>0</v>
      </c>
      <c r="LE188" s="20">
        <f t="shared" si="578"/>
        <v>229.35</v>
      </c>
      <c r="LF188" s="20">
        <f t="shared" si="578"/>
        <v>0</v>
      </c>
      <c r="LG188" s="20">
        <f t="shared" si="579"/>
        <v>229.35</v>
      </c>
    </row>
    <row r="189" spans="1:319" x14ac:dyDescent="0.3">
      <c r="A189" s="27" t="s">
        <v>299</v>
      </c>
      <c r="B189" s="22">
        <f>((((((B165)+(B168))+(B174))+(B175))+(B181))+(B187))+(B188)</f>
        <v>0</v>
      </c>
      <c r="C189" s="22">
        <f>((((((C165)+(C168))+(C174))+(C175))+(C181))+(C187))+(C188)</f>
        <v>0</v>
      </c>
      <c r="D189" s="22">
        <f t="shared" si="448"/>
        <v>0</v>
      </c>
      <c r="E189" s="22">
        <f>((((((E165)+(E168))+(E174))+(E175))+(E181))+(E187))+(E188)</f>
        <v>0</v>
      </c>
      <c r="F189" s="22">
        <f>((((((F165)+(F168))+(F174))+(F175))+(F181))+(F187))+(F188)</f>
        <v>654.67000000000007</v>
      </c>
      <c r="G189" s="22">
        <f t="shared" si="449"/>
        <v>-654.67000000000007</v>
      </c>
      <c r="H189" s="22">
        <f>((((((H165)+(H168))+(H174))+(H175))+(H181))+(H187))+(H188)</f>
        <v>0</v>
      </c>
      <c r="I189" s="22">
        <f>((((((I165)+(I168))+(I174))+(I175))+(I181))+(I187))+(I188)</f>
        <v>0</v>
      </c>
      <c r="J189" s="22">
        <f t="shared" si="450"/>
        <v>0</v>
      </c>
      <c r="K189" s="22">
        <f>((((((K165)+(K168))+(K174))+(K175))+(K181))+(K187))+(K188)</f>
        <v>0</v>
      </c>
      <c r="L189" s="22">
        <f>((((((L165)+(L168))+(L174))+(L175))+(L181))+(L187))+(L188)</f>
        <v>0</v>
      </c>
      <c r="M189" s="22">
        <f t="shared" si="451"/>
        <v>0</v>
      </c>
      <c r="N189" s="22">
        <f>((((((N165)+(N168))+(N174))+(N175))+(N181))+(N187))+(N188)</f>
        <v>0</v>
      </c>
      <c r="O189" s="22">
        <f>((((((O165)+(O168))+(O174))+(O175))+(O181))+(O187))+(O188)</f>
        <v>0</v>
      </c>
      <c r="P189" s="22">
        <f t="shared" si="452"/>
        <v>0</v>
      </c>
      <c r="Q189" s="22">
        <f>((((((Q165)+(Q168))+(Q174))+(Q175))+(Q181))+(Q187))+(Q188)</f>
        <v>0</v>
      </c>
      <c r="R189" s="22">
        <f>((((((R165)+(R168))+(R174))+(R175))+(R181))+(R187))+(R188)</f>
        <v>0</v>
      </c>
      <c r="S189" s="22">
        <f t="shared" si="453"/>
        <v>0</v>
      </c>
      <c r="T189" s="22">
        <f>((((((T165)+(T168))+(T174))+(T175))+(T181))+(T187))+(T188)</f>
        <v>0</v>
      </c>
      <c r="U189" s="22">
        <f>((((((U165)+(U168))+(U174))+(U175))+(U181))+(U187))+(U188)</f>
        <v>0</v>
      </c>
      <c r="V189" s="22">
        <f t="shared" si="454"/>
        <v>0</v>
      </c>
      <c r="W189" s="22">
        <f>((((((W165)+(W168))+(W174))+(W175))+(W181))+(W187))+(W188)</f>
        <v>0</v>
      </c>
      <c r="X189" s="22">
        <f>((((((X165)+(X168))+(X174))+(X175))+(X181))+(X187))+(X188)</f>
        <v>0</v>
      </c>
      <c r="Y189" s="22">
        <f t="shared" si="455"/>
        <v>0</v>
      </c>
      <c r="Z189" s="22">
        <f>((((((Z165)+(Z168))+(Z174))+(Z175))+(Z181))+(Z187))+(Z188)</f>
        <v>0</v>
      </c>
      <c r="AA189" s="22">
        <f>((((((AA165)+(AA168))+(AA174))+(AA175))+(AA181))+(AA187))+(AA188)</f>
        <v>0</v>
      </c>
      <c r="AB189" s="22">
        <f t="shared" si="456"/>
        <v>0</v>
      </c>
      <c r="AC189" s="22">
        <f>((((((AC165)+(AC168))+(AC174))+(AC175))+(AC181))+(AC187))+(AC188)</f>
        <v>0</v>
      </c>
      <c r="AD189" s="22">
        <f>((((((AD165)+(AD168))+(AD174))+(AD175))+(AD181))+(AD187))+(AD188)</f>
        <v>0</v>
      </c>
      <c r="AE189" s="22">
        <f t="shared" si="457"/>
        <v>0</v>
      </c>
      <c r="AF189" s="22">
        <f>((((((AF165)+(AF168))+(AF174))+(AF175))+(AF181))+(AF187))+(AF188)</f>
        <v>0</v>
      </c>
      <c r="AG189" s="22">
        <f>((((((AG165)+(AG168))+(AG174))+(AG175))+(AG181))+(AG187))+(AG188)</f>
        <v>0</v>
      </c>
      <c r="AH189" s="22">
        <f t="shared" si="458"/>
        <v>0</v>
      </c>
      <c r="AI189" s="22">
        <f>((((((AI165)+(AI168))+(AI174))+(AI175))+(AI181))+(AI187))+(AI188)</f>
        <v>0</v>
      </c>
      <c r="AJ189" s="22">
        <f>((((((AJ165)+(AJ168))+(AJ174))+(AJ175))+(AJ181))+(AJ187))+(AJ188)</f>
        <v>0</v>
      </c>
      <c r="AK189" s="22">
        <f t="shared" si="459"/>
        <v>0</v>
      </c>
      <c r="AL189" s="22">
        <f t="shared" si="460"/>
        <v>0</v>
      </c>
      <c r="AM189" s="22">
        <f t="shared" si="460"/>
        <v>0</v>
      </c>
      <c r="AN189" s="22">
        <f t="shared" si="461"/>
        <v>0</v>
      </c>
      <c r="AO189" s="22">
        <f>((((((AO165)+(AO168))+(AO174))+(AO175))+(AO181))+(AO187))+(AO188)</f>
        <v>0</v>
      </c>
      <c r="AP189" s="22">
        <f>((((((AP165)+(AP168))+(AP174))+(AP175))+(AP181))+(AP187))+(AP188)</f>
        <v>0</v>
      </c>
      <c r="AQ189" s="22">
        <f t="shared" si="462"/>
        <v>0</v>
      </c>
      <c r="AR189" s="22">
        <f>((((((AR165)+(AR168))+(AR174))+(AR175))+(AR181))+(AR187))+(AR188)</f>
        <v>24.07</v>
      </c>
      <c r="AS189" s="22">
        <f>((((((AS165)+(AS168))+(AS174))+(AS175))+(AS181))+(AS187))+(AS188)</f>
        <v>0</v>
      </c>
      <c r="AT189" s="22">
        <f t="shared" si="463"/>
        <v>24.07</v>
      </c>
      <c r="AU189" s="22">
        <f>((((((AU165)+(AU168))+(AU174))+(AU175))+(AU181))+(AU187))+(AU188)</f>
        <v>0</v>
      </c>
      <c r="AV189" s="22">
        <f>((((((AV165)+(AV168))+(AV174))+(AV175))+(AV181))+(AV187))+(AV188)</f>
        <v>0</v>
      </c>
      <c r="AW189" s="22">
        <f t="shared" si="464"/>
        <v>0</v>
      </c>
      <c r="AX189" s="22">
        <f>((((((AX165)+(AX168))+(AX174))+(AX175))+(AX181))+(AX187))+(AX188)</f>
        <v>0</v>
      </c>
      <c r="AY189" s="22">
        <f>((((((AY165)+(AY168))+(AY174))+(AY175))+(AY181))+(AY187))+(AY188)</f>
        <v>0</v>
      </c>
      <c r="AZ189" s="22">
        <f t="shared" si="465"/>
        <v>0</v>
      </c>
      <c r="BA189" s="22">
        <f>((((((BA165)+(BA168))+(BA174))+(BA175))+(BA181))+(BA187))+(BA188)</f>
        <v>0</v>
      </c>
      <c r="BB189" s="22">
        <f>((((((BB165)+(BB168))+(BB174))+(BB175))+(BB181))+(BB187))+(BB188)</f>
        <v>0</v>
      </c>
      <c r="BC189" s="22">
        <f t="shared" si="466"/>
        <v>0</v>
      </c>
      <c r="BD189" s="22">
        <f>((((((BD165)+(BD168))+(BD174))+(BD175))+(BD181))+(BD187))+(BD188)</f>
        <v>144.82</v>
      </c>
      <c r="BE189" s="22">
        <f>((((((BE165)+(BE168))+(BE174))+(BE175))+(BE181))+(BE187))+(BE188)</f>
        <v>0</v>
      </c>
      <c r="BF189" s="22">
        <f t="shared" si="467"/>
        <v>144.82</v>
      </c>
      <c r="BG189" s="22">
        <f t="shared" si="468"/>
        <v>144.82</v>
      </c>
      <c r="BH189" s="22">
        <f t="shared" si="468"/>
        <v>0</v>
      </c>
      <c r="BI189" s="22">
        <f t="shared" si="469"/>
        <v>144.82</v>
      </c>
      <c r="BJ189" s="22">
        <f>((((((BJ165)+(BJ168))+(BJ174))+(BJ175))+(BJ181))+(BJ187))+(BJ188)</f>
        <v>0</v>
      </c>
      <c r="BK189" s="22">
        <f>((((((BK165)+(BK168))+(BK174))+(BK175))+(BK181))+(BK187))+(BK188)</f>
        <v>0</v>
      </c>
      <c r="BL189" s="22">
        <f t="shared" si="470"/>
        <v>0</v>
      </c>
      <c r="BM189" s="22">
        <f>((((((BM165)+(BM168))+(BM174))+(BM175))+(BM181))+(BM187))+(BM188)</f>
        <v>432.2</v>
      </c>
      <c r="BN189" s="22">
        <f>((((((BN165)+(BN168))+(BN174))+(BN175))+(BN181))+(BN187))+(BN188)</f>
        <v>0</v>
      </c>
      <c r="BO189" s="22">
        <f t="shared" si="471"/>
        <v>432.2</v>
      </c>
      <c r="BP189" s="22">
        <f>((((((BP165)+(BP168))+(BP174))+(BP175))+(BP181))+(BP187))+(BP188)</f>
        <v>0</v>
      </c>
      <c r="BQ189" s="22">
        <f>((((((BQ165)+(BQ168))+(BQ174))+(BQ175))+(BQ181))+(BQ187))+(BQ188)</f>
        <v>0</v>
      </c>
      <c r="BR189" s="22">
        <f t="shared" si="472"/>
        <v>0</v>
      </c>
      <c r="BS189" s="22">
        <f>((((((BS165)+(BS168))+(BS174))+(BS175))+(BS181))+(BS187))+(BS188)</f>
        <v>0</v>
      </c>
      <c r="BT189" s="22">
        <f>((((((BT165)+(BT168))+(BT174))+(BT175))+(BT181))+(BT187))+(BT188)</f>
        <v>0</v>
      </c>
      <c r="BU189" s="22">
        <f t="shared" si="473"/>
        <v>0</v>
      </c>
      <c r="BV189" s="22">
        <f>((((((BV165)+(BV168))+(BV174))+(BV175))+(BV181))+(BV187))+(BV188)</f>
        <v>0</v>
      </c>
      <c r="BW189" s="22">
        <f>((((((BW165)+(BW168))+(BW174))+(BW175))+(BW181))+(BW187))+(BW188)</f>
        <v>0</v>
      </c>
      <c r="BX189" s="22">
        <f t="shared" si="474"/>
        <v>0</v>
      </c>
      <c r="BY189" s="22">
        <f>((((((BY165)+(BY168))+(BY174))+(BY175))+(BY181))+(BY187))+(BY188)</f>
        <v>0</v>
      </c>
      <c r="BZ189" s="22">
        <f>((((((BZ165)+(BZ168))+(BZ174))+(BZ175))+(BZ181))+(BZ187))+(BZ188)</f>
        <v>0</v>
      </c>
      <c r="CA189" s="22">
        <f t="shared" si="475"/>
        <v>0</v>
      </c>
      <c r="CB189" s="22">
        <f t="shared" si="476"/>
        <v>0</v>
      </c>
      <c r="CC189" s="22">
        <f t="shared" si="476"/>
        <v>0</v>
      </c>
      <c r="CD189" s="22">
        <f t="shared" si="477"/>
        <v>0</v>
      </c>
      <c r="CE189" s="22">
        <f>((((((CE165)+(CE168))+(CE174))+(CE175))+(CE181))+(CE187))+(CE188)</f>
        <v>0</v>
      </c>
      <c r="CF189" s="22">
        <f>((((((CF165)+(CF168))+(CF174))+(CF175))+(CF181))+(CF187))+(CF188)</f>
        <v>0</v>
      </c>
      <c r="CG189" s="22">
        <f t="shared" si="478"/>
        <v>0</v>
      </c>
      <c r="CH189" s="22">
        <f>((((((CH165)+(CH168))+(CH174))+(CH175))+(CH181))+(CH187))+(CH188)</f>
        <v>0</v>
      </c>
      <c r="CI189" s="22">
        <f>((((((CI165)+(CI168))+(CI174))+(CI175))+(CI181))+(CI187))+(CI188)</f>
        <v>0</v>
      </c>
      <c r="CJ189" s="22">
        <f t="shared" si="479"/>
        <v>0</v>
      </c>
      <c r="CK189" s="22">
        <f>((((((CK165)+(CK168))+(CK174))+(CK175))+(CK181))+(CK187))+(CK188)</f>
        <v>0</v>
      </c>
      <c r="CL189" s="22">
        <f>((((((CL165)+(CL168))+(CL174))+(CL175))+(CL181))+(CL187))+(CL188)</f>
        <v>0</v>
      </c>
      <c r="CM189" s="22">
        <f t="shared" si="480"/>
        <v>0</v>
      </c>
      <c r="CN189" s="22">
        <f t="shared" si="481"/>
        <v>0</v>
      </c>
      <c r="CO189" s="22">
        <f t="shared" si="481"/>
        <v>0</v>
      </c>
      <c r="CP189" s="22">
        <f t="shared" si="482"/>
        <v>0</v>
      </c>
      <c r="CQ189" s="22">
        <f>((((((CQ165)+(CQ168))+(CQ174))+(CQ175))+(CQ181))+(CQ187))+(CQ188)</f>
        <v>0</v>
      </c>
      <c r="CR189" s="22">
        <f>((((((CR165)+(CR168))+(CR174))+(CR175))+(CR181))+(CR187))+(CR188)</f>
        <v>0</v>
      </c>
      <c r="CS189" s="22">
        <f t="shared" si="483"/>
        <v>0</v>
      </c>
      <c r="CT189" s="22">
        <f>((((((CT165)+(CT168))+(CT174))+(CT175))+(CT181))+(CT187))+(CT188)</f>
        <v>0</v>
      </c>
      <c r="CU189" s="22">
        <f>((((((CU165)+(CU168))+(CU174))+(CU175))+(CU181))+(CU187))+(CU188)</f>
        <v>0</v>
      </c>
      <c r="CV189" s="22">
        <f t="shared" si="484"/>
        <v>0</v>
      </c>
      <c r="CW189" s="22">
        <f>((((((CW165)+(CW168))+(CW174))+(CW175))+(CW181))+(CW187))+(CW188)</f>
        <v>0</v>
      </c>
      <c r="CX189" s="22">
        <f>((((((CX165)+(CX168))+(CX174))+(CX175))+(CX181))+(CX187))+(CX188)</f>
        <v>0</v>
      </c>
      <c r="CY189" s="22">
        <f t="shared" si="485"/>
        <v>0</v>
      </c>
      <c r="CZ189" s="22">
        <f t="shared" si="486"/>
        <v>0</v>
      </c>
      <c r="DA189" s="22">
        <f t="shared" si="486"/>
        <v>0</v>
      </c>
      <c r="DB189" s="22">
        <f t="shared" si="487"/>
        <v>0</v>
      </c>
      <c r="DC189" s="22">
        <f t="shared" si="488"/>
        <v>601.08999999999992</v>
      </c>
      <c r="DD189" s="22">
        <f t="shared" si="488"/>
        <v>0</v>
      </c>
      <c r="DE189" s="22">
        <f t="shared" si="489"/>
        <v>601.08999999999992</v>
      </c>
      <c r="DF189" s="22">
        <f>((((((DF165)+(DF168))+(DF174))+(DF175))+(DF181))+(DF187))+(DF188)</f>
        <v>0</v>
      </c>
      <c r="DG189" s="22">
        <f>((((((DG165)+(DG168))+(DG174))+(DG175))+(DG181))+(DG187))+(DG188)</f>
        <v>0</v>
      </c>
      <c r="DH189" s="22">
        <f t="shared" si="490"/>
        <v>0</v>
      </c>
      <c r="DI189" s="22">
        <f>((((((DI165)+(DI168))+(DI174))+(DI175))+(DI181))+(DI187))+(DI188)</f>
        <v>0</v>
      </c>
      <c r="DJ189" s="22">
        <f>((((((DJ165)+(DJ168))+(DJ174))+(DJ175))+(DJ181))+(DJ187))+(DJ188)</f>
        <v>0</v>
      </c>
      <c r="DK189" s="22">
        <f t="shared" si="491"/>
        <v>0</v>
      </c>
      <c r="DL189" s="22">
        <f t="shared" si="492"/>
        <v>0</v>
      </c>
      <c r="DM189" s="22">
        <f t="shared" si="492"/>
        <v>0</v>
      </c>
      <c r="DN189" s="22">
        <f t="shared" si="493"/>
        <v>0</v>
      </c>
      <c r="DO189" s="22">
        <f>((((((DO165)+(DO168))+(DO174))+(DO175))+(DO181))+(DO187))+(DO188)</f>
        <v>0</v>
      </c>
      <c r="DP189" s="22">
        <f>((((((DP165)+(DP168))+(DP174))+(DP175))+(DP181))+(DP187))+(DP188)</f>
        <v>0</v>
      </c>
      <c r="DQ189" s="22">
        <f t="shared" si="494"/>
        <v>0</v>
      </c>
      <c r="DR189" s="22">
        <f>((((((DR165)+(DR168))+(DR174))+(DR175))+(DR181))+(DR187))+(DR188)</f>
        <v>0</v>
      </c>
      <c r="DS189" s="22">
        <f>((((((DS165)+(DS168))+(DS174))+(DS175))+(DS181))+(DS187))+(DS188)</f>
        <v>0</v>
      </c>
      <c r="DT189" s="22">
        <f t="shared" si="495"/>
        <v>0</v>
      </c>
      <c r="DU189" s="22">
        <f t="shared" si="496"/>
        <v>0</v>
      </c>
      <c r="DV189" s="22">
        <f t="shared" si="496"/>
        <v>0</v>
      </c>
      <c r="DW189" s="22">
        <f t="shared" si="497"/>
        <v>0</v>
      </c>
      <c r="DX189" s="22">
        <f t="shared" si="498"/>
        <v>601.08999999999992</v>
      </c>
      <c r="DY189" s="22">
        <f t="shared" si="498"/>
        <v>654.67000000000007</v>
      </c>
      <c r="DZ189" s="22">
        <f t="shared" si="499"/>
        <v>-53.580000000000155</v>
      </c>
      <c r="EA189" s="22">
        <f>((((((EA165)+(EA168))+(EA174))+(EA175))+(EA181))+(EA187))+(EA188)</f>
        <v>0</v>
      </c>
      <c r="EB189" s="22">
        <f>((((((EB165)+(EB168))+(EB174))+(EB175))+(EB181))+(EB187))+(EB188)</f>
        <v>0</v>
      </c>
      <c r="EC189" s="22">
        <f t="shared" si="500"/>
        <v>0</v>
      </c>
      <c r="ED189" s="22">
        <f>((((((ED165)+(ED168))+(ED174))+(ED175))+(ED181))+(ED187))+(ED188)</f>
        <v>0</v>
      </c>
      <c r="EE189" s="22">
        <f>((((((EE165)+(EE168))+(EE174))+(EE175))+(EE181))+(EE187))+(EE188)</f>
        <v>0</v>
      </c>
      <c r="EF189" s="22">
        <f t="shared" si="501"/>
        <v>0</v>
      </c>
      <c r="EG189" s="22">
        <f>((((((EG165)+(EG168))+(EG174))+(EG175))+(EG181))+(EG187))+(EG188)</f>
        <v>2890</v>
      </c>
      <c r="EH189" s="22">
        <f>((((((EH165)+(EH168))+(EH174))+(EH175))+(EH181))+(EH187))+(EH188)</f>
        <v>6840.42</v>
      </c>
      <c r="EI189" s="22">
        <f t="shared" si="502"/>
        <v>-3950.42</v>
      </c>
      <c r="EJ189" s="22">
        <f>((((((EJ165)+(EJ168))+(EJ174))+(EJ175))+(EJ181))+(EJ187))+(EJ188)</f>
        <v>0</v>
      </c>
      <c r="EK189" s="22">
        <f>((((((EK165)+(EK168))+(EK174))+(EK175))+(EK181))+(EK187))+(EK188)</f>
        <v>0</v>
      </c>
      <c r="EL189" s="22">
        <f t="shared" si="503"/>
        <v>0</v>
      </c>
      <c r="EM189" s="22">
        <f t="shared" si="504"/>
        <v>2890</v>
      </c>
      <c r="EN189" s="22">
        <f t="shared" si="504"/>
        <v>6840.42</v>
      </c>
      <c r="EO189" s="22">
        <f t="shared" si="505"/>
        <v>-3950.42</v>
      </c>
      <c r="EP189" s="22">
        <f>((((((EP165)+(EP168))+(EP174))+(EP175))+(EP181))+(EP187))+(EP188)</f>
        <v>0</v>
      </c>
      <c r="EQ189" s="22">
        <f>((((((EQ165)+(EQ168))+(EQ174))+(EQ175))+(EQ181))+(EQ187))+(EQ188)</f>
        <v>100</v>
      </c>
      <c r="ER189" s="22">
        <f t="shared" si="506"/>
        <v>-100</v>
      </c>
      <c r="ES189" s="22">
        <f>((((((ES165)+(ES168))+(ES174))+(ES175))+(ES181))+(ES187))+(ES188)</f>
        <v>0</v>
      </c>
      <c r="ET189" s="22">
        <f>((((((ET165)+(ET168))+(ET174))+(ET175))+(ET181))+(ET187))+(ET188)</f>
        <v>0</v>
      </c>
      <c r="EU189" s="22">
        <f t="shared" si="507"/>
        <v>0</v>
      </c>
      <c r="EV189" s="22">
        <f>((((((EV165)+(EV168))+(EV174))+(EV175))+(EV181))+(EV187))+(EV188)</f>
        <v>5495.12</v>
      </c>
      <c r="EW189" s="22">
        <f>((((((EW165)+(EW168))+(EW174))+(EW175))+(EW181))+(EW187))+(EW188)</f>
        <v>2808.36</v>
      </c>
      <c r="EX189" s="22">
        <f t="shared" si="508"/>
        <v>2686.7599999999998</v>
      </c>
      <c r="EY189" s="22">
        <f>((((((EY165)+(EY168))+(EY174))+(EY175))+(EY181))+(EY187))+(EY188)</f>
        <v>0</v>
      </c>
      <c r="EZ189" s="22">
        <f>((((((EZ165)+(EZ168))+(EZ174))+(EZ175))+(EZ181))+(EZ187))+(EZ188)</f>
        <v>0</v>
      </c>
      <c r="FA189" s="22">
        <f t="shared" si="509"/>
        <v>0</v>
      </c>
      <c r="FB189" s="22">
        <f t="shared" si="510"/>
        <v>5495.12</v>
      </c>
      <c r="FC189" s="22">
        <f t="shared" si="510"/>
        <v>2808.36</v>
      </c>
      <c r="FD189" s="22">
        <f t="shared" si="511"/>
        <v>2686.7599999999998</v>
      </c>
      <c r="FE189" s="22">
        <f>((((((FE165)+(FE168))+(FE174))+(FE175))+(FE181))+(FE187))+(FE188)</f>
        <v>0</v>
      </c>
      <c r="FF189" s="22">
        <f>((((((FF165)+(FF168))+(FF174))+(FF175))+(FF181))+(FF187))+(FF188)</f>
        <v>0</v>
      </c>
      <c r="FG189" s="22">
        <f t="shared" si="512"/>
        <v>0</v>
      </c>
      <c r="FH189" s="22">
        <f>((((((FH165)+(FH168))+(FH174))+(FH175))+(FH181))+(FH187))+(FH188)</f>
        <v>229.84</v>
      </c>
      <c r="FI189" s="22">
        <f>((((((FI165)+(FI168))+(FI174))+(FI175))+(FI181))+(FI187))+(FI188)</f>
        <v>2566</v>
      </c>
      <c r="FJ189" s="22">
        <f t="shared" si="513"/>
        <v>-2336.16</v>
      </c>
      <c r="FK189" s="22">
        <f>((((((FK165)+(FK168))+(FK174))+(FK175))+(FK181))+(FK187))+(FK188)</f>
        <v>0</v>
      </c>
      <c r="FL189" s="22">
        <f>((((((FL165)+(FL168))+(FL174))+(FL175))+(FL181))+(FL187))+(FL188)</f>
        <v>0</v>
      </c>
      <c r="FM189" s="22">
        <f t="shared" si="514"/>
        <v>0</v>
      </c>
      <c r="FN189" s="22">
        <f t="shared" si="515"/>
        <v>229.84</v>
      </c>
      <c r="FO189" s="22">
        <f t="shared" si="515"/>
        <v>2566</v>
      </c>
      <c r="FP189" s="22">
        <f t="shared" si="516"/>
        <v>-2336.16</v>
      </c>
      <c r="FQ189" s="22">
        <f>((((((FQ165)+(FQ168))+(FQ174))+(FQ175))+(FQ181))+(FQ187))+(FQ188)</f>
        <v>0</v>
      </c>
      <c r="FR189" s="22">
        <f>((((((FR165)+(FR168))+(FR174))+(FR175))+(FR181))+(FR187))+(FR188)</f>
        <v>0</v>
      </c>
      <c r="FS189" s="22">
        <f t="shared" si="517"/>
        <v>0</v>
      </c>
      <c r="FT189" s="22">
        <f>((((((FT165)+(FT168))+(FT174))+(FT175))+(FT181))+(FT187))+(FT188)</f>
        <v>0</v>
      </c>
      <c r="FU189" s="22">
        <f>((((((FU165)+(FU168))+(FU174))+(FU175))+(FU181))+(FU187))+(FU188)</f>
        <v>2495.84</v>
      </c>
      <c r="FV189" s="22">
        <f t="shared" si="518"/>
        <v>-2495.84</v>
      </c>
      <c r="FW189" s="22">
        <f>((((((FW165)+(FW168))+(FW174))+(FW175))+(FW181))+(FW187))+(FW188)</f>
        <v>0</v>
      </c>
      <c r="FX189" s="22">
        <f>((((((FX165)+(FX168))+(FX174))+(FX175))+(FX181))+(FX187))+(FX188)</f>
        <v>0</v>
      </c>
      <c r="FY189" s="22">
        <f t="shared" si="519"/>
        <v>0</v>
      </c>
      <c r="FZ189" s="22">
        <f t="shared" si="520"/>
        <v>0</v>
      </c>
      <c r="GA189" s="22">
        <f t="shared" si="520"/>
        <v>2495.84</v>
      </c>
      <c r="GB189" s="22">
        <f t="shared" si="521"/>
        <v>-2495.84</v>
      </c>
      <c r="GC189" s="22">
        <f>((((((GC165)+(GC168))+(GC174))+(GC175))+(GC181))+(GC187))+(GC188)</f>
        <v>100</v>
      </c>
      <c r="GD189" s="22">
        <f>((((((GD165)+(GD168))+(GD174))+(GD175))+(GD181))+(GD187))+(GD188)</f>
        <v>0</v>
      </c>
      <c r="GE189" s="22">
        <f t="shared" si="522"/>
        <v>100</v>
      </c>
      <c r="GF189" s="22">
        <f>((((((GF165)+(GF168))+(GF174))+(GF175))+(GF181))+(GF187))+(GF188)</f>
        <v>0</v>
      </c>
      <c r="GG189" s="22">
        <f>((((((GG165)+(GG168))+(GG174))+(GG175))+(GG181))+(GG187))+(GG188)</f>
        <v>0</v>
      </c>
      <c r="GH189" s="22">
        <f t="shared" si="523"/>
        <v>0</v>
      </c>
      <c r="GI189" s="22">
        <f>((((((GI165)+(GI168))+(GI174))+(GI175))+(GI181))+(GI187))+(GI188)</f>
        <v>14490</v>
      </c>
      <c r="GJ189" s="22">
        <f>((((((GJ165)+(GJ168))+(GJ174))+(GJ175))+(GJ181))+(GJ187))+(GJ188)</f>
        <v>7437.5</v>
      </c>
      <c r="GK189" s="22">
        <f t="shared" si="524"/>
        <v>7052.5</v>
      </c>
      <c r="GL189" s="22">
        <f>((((((GL165)+(GL168))+(GL174))+(GL175))+(GL181))+(GL187))+(GL188)</f>
        <v>0</v>
      </c>
      <c r="GM189" s="22">
        <f>((((((GM165)+(GM168))+(GM174))+(GM175))+(GM181))+(GM187))+(GM188)</f>
        <v>0</v>
      </c>
      <c r="GN189" s="22">
        <f t="shared" si="525"/>
        <v>0</v>
      </c>
      <c r="GO189" s="22">
        <f t="shared" si="526"/>
        <v>14490</v>
      </c>
      <c r="GP189" s="22">
        <f t="shared" si="526"/>
        <v>7437.5</v>
      </c>
      <c r="GQ189" s="22">
        <f t="shared" si="527"/>
        <v>7052.5</v>
      </c>
      <c r="GR189" s="22">
        <f>((((((GR165)+(GR168))+(GR174))+(GR175))+(GR181))+(GR187))+(GR188)</f>
        <v>0</v>
      </c>
      <c r="GS189" s="22">
        <f>((((((GS165)+(GS168))+(GS174))+(GS175))+(GS181))+(GS187))+(GS188)</f>
        <v>0</v>
      </c>
      <c r="GT189" s="22">
        <f t="shared" si="528"/>
        <v>0</v>
      </c>
      <c r="GU189" s="22">
        <f>((((((GU165)+(GU168))+(GU174))+(GU175))+(GU181))+(GU187))+(GU188)</f>
        <v>2251.44</v>
      </c>
      <c r="GV189" s="22">
        <f>((((((GV165)+(GV168))+(GV174))+(GV175))+(GV181))+(GV187))+(GV188)</f>
        <v>0</v>
      </c>
      <c r="GW189" s="22">
        <f t="shared" si="529"/>
        <v>2251.44</v>
      </c>
      <c r="GX189" s="22">
        <f t="shared" si="530"/>
        <v>25456.399999999998</v>
      </c>
      <c r="GY189" s="22">
        <f t="shared" si="530"/>
        <v>22248.120000000003</v>
      </c>
      <c r="GZ189" s="22">
        <f t="shared" si="531"/>
        <v>3208.2799999999952</v>
      </c>
      <c r="HA189" s="22">
        <f>((((((HA165)+(HA168))+(HA174))+(HA175))+(HA181))+(HA187))+(HA188)</f>
        <v>0</v>
      </c>
      <c r="HB189" s="22">
        <f>((((((HB165)+(HB168))+(HB174))+(HB175))+(HB181))+(HB187))+(HB188)</f>
        <v>0</v>
      </c>
      <c r="HC189" s="22">
        <f t="shared" si="532"/>
        <v>0</v>
      </c>
      <c r="HD189" s="22">
        <f>((((((HD165)+(HD168))+(HD174))+(HD175))+(HD181))+(HD187))+(HD188)</f>
        <v>0</v>
      </c>
      <c r="HE189" s="22">
        <f>((((((HE165)+(HE168))+(HE174))+(HE175))+(HE181))+(HE187))+(HE188)</f>
        <v>0</v>
      </c>
      <c r="HF189" s="22">
        <f t="shared" si="533"/>
        <v>0</v>
      </c>
      <c r="HG189" s="22">
        <f>((((((HG165)+(HG168))+(HG174))+(HG175))+(HG181))+(HG187))+(HG188)</f>
        <v>0</v>
      </c>
      <c r="HH189" s="22">
        <f>((((((HH165)+(HH168))+(HH174))+(HH175))+(HH181))+(HH187))+(HH188)</f>
        <v>666.67</v>
      </c>
      <c r="HI189" s="22">
        <f t="shared" si="534"/>
        <v>-666.67</v>
      </c>
      <c r="HJ189" s="22">
        <f>((((((HJ165)+(HJ168))+(HJ174))+(HJ175))+(HJ181))+(HJ187))+(HJ188)</f>
        <v>400</v>
      </c>
      <c r="HK189" s="22">
        <f>((((((HK165)+(HK168))+(HK174))+(HK175))+(HK181))+(HK187))+(HK188)</f>
        <v>0</v>
      </c>
      <c r="HL189" s="22">
        <f t="shared" si="535"/>
        <v>400</v>
      </c>
      <c r="HM189" s="22">
        <f t="shared" si="536"/>
        <v>400</v>
      </c>
      <c r="HN189" s="22">
        <f t="shared" si="536"/>
        <v>666.67</v>
      </c>
      <c r="HO189" s="22">
        <f t="shared" si="537"/>
        <v>-266.66999999999996</v>
      </c>
      <c r="HP189" s="22">
        <f>((((((HP165)+(HP168))+(HP174))+(HP175))+(HP181))+(HP187))+(HP188)</f>
        <v>0</v>
      </c>
      <c r="HQ189" s="22">
        <f>((((((HQ165)+(HQ168))+(HQ174))+(HQ175))+(HQ181))+(HQ187))+(HQ188)</f>
        <v>0</v>
      </c>
      <c r="HR189" s="22">
        <f t="shared" si="538"/>
        <v>0</v>
      </c>
      <c r="HS189" s="22">
        <f>((((((HS165)+(HS168))+(HS174))+(HS175))+(HS181))+(HS187))+(HS188)</f>
        <v>0</v>
      </c>
      <c r="HT189" s="22">
        <f>((((((HT165)+(HT168))+(HT174))+(HT175))+(HT181))+(HT187))+(HT188)</f>
        <v>0</v>
      </c>
      <c r="HU189" s="22">
        <f t="shared" si="539"/>
        <v>0</v>
      </c>
      <c r="HV189" s="22">
        <f>((((((HV165)+(HV168))+(HV174))+(HV175))+(HV181))+(HV187))+(HV188)</f>
        <v>0</v>
      </c>
      <c r="HW189" s="22">
        <f>((((((HW165)+(HW168))+(HW174))+(HW175))+(HW181))+(HW187))+(HW188)</f>
        <v>0</v>
      </c>
      <c r="HX189" s="22">
        <f t="shared" si="540"/>
        <v>0</v>
      </c>
      <c r="HY189" s="22">
        <f>((((((HY165)+(HY168))+(HY174))+(HY175))+(HY181))+(HY187))+(HY188)</f>
        <v>0</v>
      </c>
      <c r="HZ189" s="22">
        <f>((((((HZ165)+(HZ168))+(HZ174))+(HZ175))+(HZ181))+(HZ187))+(HZ188)</f>
        <v>0</v>
      </c>
      <c r="IA189" s="22">
        <f t="shared" si="541"/>
        <v>0</v>
      </c>
      <c r="IB189" s="22">
        <f t="shared" si="542"/>
        <v>0</v>
      </c>
      <c r="IC189" s="22">
        <f t="shared" si="542"/>
        <v>0</v>
      </c>
      <c r="ID189" s="22">
        <f t="shared" si="543"/>
        <v>0</v>
      </c>
      <c r="IE189" s="22">
        <f t="shared" si="544"/>
        <v>400</v>
      </c>
      <c r="IF189" s="22">
        <f t="shared" si="544"/>
        <v>666.67</v>
      </c>
      <c r="IG189" s="22">
        <f t="shared" si="545"/>
        <v>-266.66999999999996</v>
      </c>
      <c r="IH189" s="22">
        <f>((((((IH165)+(IH168))+(IH174))+(IH175))+(IH181))+(IH187))+(IH188)</f>
        <v>1250</v>
      </c>
      <c r="II189" s="22">
        <f>((((((II165)+(II168))+(II174))+(II175))+(II181))+(II187))+(II188)</f>
        <v>4547.09</v>
      </c>
      <c r="IJ189" s="22">
        <f t="shared" si="546"/>
        <v>-3297.09</v>
      </c>
      <c r="IK189" s="22">
        <f>((((((IK165)+(IK168))+(IK174))+(IK175))+(IK181))+(IK187))+(IK188)</f>
        <v>0</v>
      </c>
      <c r="IL189" s="22">
        <f>((((((IL165)+(IL168))+(IL174))+(IL175))+(IL181))+(IL187))+(IL188)</f>
        <v>0</v>
      </c>
      <c r="IM189" s="22">
        <f t="shared" si="547"/>
        <v>0</v>
      </c>
      <c r="IN189" s="22">
        <f>((((((IN165)+(IN168))+(IN174))+(IN175))+(IN181))+(IN187))+(IN188)</f>
        <v>2768.53</v>
      </c>
      <c r="IO189" s="22">
        <f>((((((IO165)+(IO168))+(IO174))+(IO175))+(IO181))+(IO187))+(IO188)</f>
        <v>3333.33</v>
      </c>
      <c r="IP189" s="22">
        <f t="shared" si="548"/>
        <v>-564.79999999999973</v>
      </c>
      <c r="IQ189" s="22">
        <f t="shared" si="549"/>
        <v>2768.53</v>
      </c>
      <c r="IR189" s="22">
        <f t="shared" si="549"/>
        <v>3333.33</v>
      </c>
      <c r="IS189" s="22">
        <f t="shared" si="550"/>
        <v>-564.79999999999973</v>
      </c>
      <c r="IT189" s="22">
        <f t="shared" si="551"/>
        <v>4418.5300000000007</v>
      </c>
      <c r="IU189" s="22">
        <f t="shared" si="551"/>
        <v>8547.09</v>
      </c>
      <c r="IV189" s="22">
        <f t="shared" si="552"/>
        <v>-4128.5599999999995</v>
      </c>
      <c r="IW189" s="22">
        <f>((((((IW165)+(IW168))+(IW174))+(IW175))+(IW181))+(IW187))+(IW188)</f>
        <v>0</v>
      </c>
      <c r="IX189" s="22">
        <f>((((((IX165)+(IX168))+(IX174))+(IX175))+(IX181))+(IX187))+(IX188)</f>
        <v>148</v>
      </c>
      <c r="IY189" s="22">
        <f t="shared" si="553"/>
        <v>-148</v>
      </c>
      <c r="IZ189" s="22">
        <f>((((((IZ165)+(IZ168))+(IZ174))+(IZ175))+(IZ181))+(IZ187))+(IZ188)</f>
        <v>0</v>
      </c>
      <c r="JA189" s="22">
        <f>((((((JA165)+(JA168))+(JA174))+(JA175))+(JA181))+(JA187))+(JA188)</f>
        <v>0</v>
      </c>
      <c r="JB189" s="22">
        <f t="shared" si="554"/>
        <v>0</v>
      </c>
      <c r="JC189" s="22">
        <f>((((((JC165)+(JC168))+(JC174))+(JC175))+(JC181))+(JC187))+(JC188)</f>
        <v>38.26</v>
      </c>
      <c r="JD189" s="22">
        <f>((((((JD165)+(JD168))+(JD174))+(JD175))+(JD181))+(JD187))+(JD188)</f>
        <v>0</v>
      </c>
      <c r="JE189" s="22">
        <f t="shared" si="555"/>
        <v>38.26</v>
      </c>
      <c r="JF189" s="22">
        <f t="shared" si="556"/>
        <v>38.26</v>
      </c>
      <c r="JG189" s="22">
        <f t="shared" si="556"/>
        <v>148</v>
      </c>
      <c r="JH189" s="22">
        <f t="shared" si="557"/>
        <v>-109.74000000000001</v>
      </c>
      <c r="JI189" s="22">
        <f>((((((JI165)+(JI168))+(JI174))+(JI175))+(JI181))+(JI187))+(JI188)</f>
        <v>0</v>
      </c>
      <c r="JJ189" s="22">
        <f>((((((JJ165)+(JJ168))+(JJ174))+(JJ175))+(JJ181))+(JJ187))+(JJ188)</f>
        <v>0</v>
      </c>
      <c r="JK189" s="22">
        <f t="shared" si="558"/>
        <v>0</v>
      </c>
      <c r="JL189" s="22">
        <f>((((((JL165)+(JL168))+(JL174))+(JL175))+(JL181))+(JL187))+(JL188)</f>
        <v>0</v>
      </c>
      <c r="JM189" s="22">
        <f>((((((JM165)+(JM168))+(JM174))+(JM175))+(JM181))+(JM187))+(JM188)</f>
        <v>0</v>
      </c>
      <c r="JN189" s="22">
        <f t="shared" si="559"/>
        <v>0</v>
      </c>
      <c r="JO189" s="22">
        <f>((((((JO165)+(JO168))+(JO174))+(JO175))+(JO181))+(JO187))+(JO188)</f>
        <v>0</v>
      </c>
      <c r="JP189" s="22">
        <f>((((((JP165)+(JP168))+(JP174))+(JP175))+(JP181))+(JP187))+(JP188)</f>
        <v>0</v>
      </c>
      <c r="JQ189" s="22">
        <f t="shared" si="560"/>
        <v>0</v>
      </c>
      <c r="JR189" s="22">
        <f t="shared" si="561"/>
        <v>0</v>
      </c>
      <c r="JS189" s="22">
        <f t="shared" si="561"/>
        <v>0</v>
      </c>
      <c r="JT189" s="22">
        <f t="shared" si="562"/>
        <v>0</v>
      </c>
      <c r="JU189" s="22">
        <f>((((((JU165)+(JU168))+(JU174))+(JU175))+(JU181))+(JU187))+(JU188)</f>
        <v>21.45</v>
      </c>
      <c r="JV189" s="22">
        <f>((((((JV165)+(JV168))+(JV174))+(JV175))+(JV181))+(JV187))+(JV188)</f>
        <v>0</v>
      </c>
      <c r="JW189" s="22">
        <f t="shared" si="563"/>
        <v>21.45</v>
      </c>
      <c r="JX189" s="22">
        <f>((((((JX165)+(JX168))+(JX174))+(JX175))+(JX181))+(JX187))+(JX188)</f>
        <v>221.03</v>
      </c>
      <c r="JY189" s="22">
        <f>((((((JY165)+(JY168))+(JY174))+(JY175))+(JY181))+(JY187))+(JY188)</f>
        <v>0</v>
      </c>
      <c r="JZ189" s="22">
        <f t="shared" si="564"/>
        <v>221.03</v>
      </c>
      <c r="KA189" s="22">
        <f t="shared" si="565"/>
        <v>242.48</v>
      </c>
      <c r="KB189" s="22">
        <f t="shared" si="565"/>
        <v>0</v>
      </c>
      <c r="KC189" s="22">
        <f t="shared" si="566"/>
        <v>242.48</v>
      </c>
      <c r="KD189" s="22">
        <f>((((((KD165)+(KD168))+(KD174))+(KD175))+(KD181))+(KD187))+(KD188)</f>
        <v>290.13</v>
      </c>
      <c r="KE189" s="22">
        <f>((((((KE165)+(KE168))+(KE174))+(KE175))+(KE181))+(KE187))+(KE188)</f>
        <v>0</v>
      </c>
      <c r="KF189" s="22">
        <f t="shared" si="567"/>
        <v>290.13</v>
      </c>
      <c r="KG189" s="22">
        <f>((((((KG165)+(KG168))+(KG174))+(KG175))+(KG181))+(KG187))+(KG188)</f>
        <v>0</v>
      </c>
      <c r="KH189" s="22">
        <f>((((((KH165)+(KH168))+(KH174))+(KH175))+(KH181))+(KH187))+(KH188)</f>
        <v>0</v>
      </c>
      <c r="KI189" s="22">
        <f t="shared" si="568"/>
        <v>0</v>
      </c>
      <c r="KJ189" s="22">
        <f>((((((KJ165)+(KJ168))+(KJ174))+(KJ175))+(KJ181))+(KJ187))+(KJ188)</f>
        <v>0</v>
      </c>
      <c r="KK189" s="22">
        <f>((((((KK165)+(KK168))+(KK174))+(KK175))+(KK181))+(KK187))+(KK188)</f>
        <v>0</v>
      </c>
      <c r="KL189" s="22">
        <f t="shared" si="569"/>
        <v>0</v>
      </c>
      <c r="KM189" s="22">
        <f>((((((KM165)+(KM168))+(KM174))+(KM175))+(KM181))+(KM187))+(KM188)</f>
        <v>0</v>
      </c>
      <c r="KN189" s="22">
        <f>((((((KN165)+(KN168))+(KN174))+(KN175))+(KN181))+(KN187))+(KN188)</f>
        <v>0</v>
      </c>
      <c r="KO189" s="22">
        <f t="shared" si="570"/>
        <v>0</v>
      </c>
      <c r="KP189" s="22">
        <f>((((((KP165)+(KP168))+(KP174))+(KP175))+(KP181))+(KP187))+(KP188)</f>
        <v>0</v>
      </c>
      <c r="KQ189" s="22">
        <f>((((((KQ165)+(KQ168))+(KQ174))+(KQ175))+(KQ181))+(KQ187))+(KQ188)</f>
        <v>0</v>
      </c>
      <c r="KR189" s="22">
        <f t="shared" si="571"/>
        <v>0</v>
      </c>
      <c r="KS189" s="22">
        <f t="shared" si="572"/>
        <v>0</v>
      </c>
      <c r="KT189" s="22">
        <f t="shared" si="572"/>
        <v>0</v>
      </c>
      <c r="KU189" s="22">
        <f t="shared" si="573"/>
        <v>0</v>
      </c>
      <c r="KV189" s="22">
        <f t="shared" si="574"/>
        <v>290.13</v>
      </c>
      <c r="KW189" s="22">
        <f t="shared" si="574"/>
        <v>0</v>
      </c>
      <c r="KX189" s="22">
        <f t="shared" si="575"/>
        <v>290.13</v>
      </c>
      <c r="KY189" s="22">
        <f>((((((KY165)+(KY168))+(KY174))+(KY175))+(KY181))+(KY187))+(KY188)</f>
        <v>0</v>
      </c>
      <c r="KZ189" s="22">
        <f>((((((KZ165)+(KZ168))+(KZ174))+(KZ175))+(KZ181))+(KZ187))+(KZ188)</f>
        <v>0</v>
      </c>
      <c r="LA189" s="22">
        <f t="shared" si="576"/>
        <v>0</v>
      </c>
      <c r="LB189" s="22">
        <f>((((((LB165)+(LB168))+(LB174))+(LB175))+(LB181))+(LB187))+(LB188)</f>
        <v>0</v>
      </c>
      <c r="LC189" s="22">
        <f>((((((LC165)+(LC168))+(LC174))+(LC175))+(LC181))+(LC187))+(LC188)</f>
        <v>0</v>
      </c>
      <c r="LD189" s="22">
        <f t="shared" si="577"/>
        <v>0</v>
      </c>
      <c r="LE189" s="22">
        <f t="shared" si="578"/>
        <v>31046.889999999996</v>
      </c>
      <c r="LF189" s="22">
        <f t="shared" si="578"/>
        <v>31597.88</v>
      </c>
      <c r="LG189" s="22">
        <f t="shared" si="579"/>
        <v>-550.99000000000524</v>
      </c>
    </row>
    <row r="190" spans="1:319" x14ac:dyDescent="0.3">
      <c r="A190" s="27" t="s">
        <v>300</v>
      </c>
      <c r="B190" s="19"/>
      <c r="C190" s="19"/>
      <c r="D190" s="20">
        <f t="shared" si="448"/>
        <v>0</v>
      </c>
      <c r="E190" s="19"/>
      <c r="F190" s="19"/>
      <c r="G190" s="20">
        <f t="shared" si="449"/>
        <v>0</v>
      </c>
      <c r="H190" s="19"/>
      <c r="I190" s="19"/>
      <c r="J190" s="20">
        <f t="shared" si="450"/>
        <v>0</v>
      </c>
      <c r="K190" s="19"/>
      <c r="L190" s="19"/>
      <c r="M190" s="20">
        <f t="shared" si="451"/>
        <v>0</v>
      </c>
      <c r="N190" s="19"/>
      <c r="O190" s="19"/>
      <c r="P190" s="20">
        <f t="shared" si="452"/>
        <v>0</v>
      </c>
      <c r="Q190" s="19"/>
      <c r="R190" s="19"/>
      <c r="S190" s="20">
        <f t="shared" si="453"/>
        <v>0</v>
      </c>
      <c r="T190" s="19"/>
      <c r="U190" s="19"/>
      <c r="V190" s="20">
        <f t="shared" si="454"/>
        <v>0</v>
      </c>
      <c r="W190" s="19"/>
      <c r="X190" s="19"/>
      <c r="Y190" s="20">
        <f t="shared" si="455"/>
        <v>0</v>
      </c>
      <c r="Z190" s="19"/>
      <c r="AA190" s="19"/>
      <c r="AB190" s="20">
        <f t="shared" si="456"/>
        <v>0</v>
      </c>
      <c r="AC190" s="19"/>
      <c r="AD190" s="19"/>
      <c r="AE190" s="20">
        <f t="shared" si="457"/>
        <v>0</v>
      </c>
      <c r="AF190" s="19"/>
      <c r="AG190" s="19"/>
      <c r="AH190" s="20">
        <f t="shared" si="458"/>
        <v>0</v>
      </c>
      <c r="AI190" s="19"/>
      <c r="AJ190" s="19"/>
      <c r="AK190" s="20">
        <f t="shared" si="459"/>
        <v>0</v>
      </c>
      <c r="AL190" s="20">
        <f t="shared" si="460"/>
        <v>0</v>
      </c>
      <c r="AM190" s="20">
        <f t="shared" si="460"/>
        <v>0</v>
      </c>
      <c r="AN190" s="20">
        <f t="shared" si="461"/>
        <v>0</v>
      </c>
      <c r="AO190" s="19"/>
      <c r="AP190" s="19"/>
      <c r="AQ190" s="20">
        <f t="shared" si="462"/>
        <v>0</v>
      </c>
      <c r="AR190" s="19"/>
      <c r="AS190" s="19"/>
      <c r="AT190" s="20">
        <f t="shared" si="463"/>
        <v>0</v>
      </c>
      <c r="AU190" s="19"/>
      <c r="AV190" s="19"/>
      <c r="AW190" s="20">
        <f t="shared" si="464"/>
        <v>0</v>
      </c>
      <c r="AX190" s="19"/>
      <c r="AY190" s="19"/>
      <c r="AZ190" s="20">
        <f t="shared" si="465"/>
        <v>0</v>
      </c>
      <c r="BA190" s="19"/>
      <c r="BB190" s="19"/>
      <c r="BC190" s="20">
        <f t="shared" si="466"/>
        <v>0</v>
      </c>
      <c r="BD190" s="19"/>
      <c r="BE190" s="19"/>
      <c r="BF190" s="20">
        <f t="shared" si="467"/>
        <v>0</v>
      </c>
      <c r="BG190" s="20">
        <f t="shared" si="468"/>
        <v>0</v>
      </c>
      <c r="BH190" s="20">
        <f t="shared" si="468"/>
        <v>0</v>
      </c>
      <c r="BI190" s="20">
        <f t="shared" si="469"/>
        <v>0</v>
      </c>
      <c r="BJ190" s="19"/>
      <c r="BK190" s="19"/>
      <c r="BL190" s="20">
        <f t="shared" si="470"/>
        <v>0</v>
      </c>
      <c r="BM190" s="19"/>
      <c r="BN190" s="19"/>
      <c r="BO190" s="20">
        <f t="shared" si="471"/>
        <v>0</v>
      </c>
      <c r="BP190" s="19"/>
      <c r="BQ190" s="19"/>
      <c r="BR190" s="20">
        <f t="shared" si="472"/>
        <v>0</v>
      </c>
      <c r="BS190" s="19"/>
      <c r="BT190" s="19"/>
      <c r="BU190" s="20">
        <f t="shared" si="473"/>
        <v>0</v>
      </c>
      <c r="BV190" s="19"/>
      <c r="BW190" s="19"/>
      <c r="BX190" s="20">
        <f t="shared" si="474"/>
        <v>0</v>
      </c>
      <c r="BY190" s="19"/>
      <c r="BZ190" s="19"/>
      <c r="CA190" s="20">
        <f t="shared" si="475"/>
        <v>0</v>
      </c>
      <c r="CB190" s="20">
        <f t="shared" si="476"/>
        <v>0</v>
      </c>
      <c r="CC190" s="20">
        <f t="shared" si="476"/>
        <v>0</v>
      </c>
      <c r="CD190" s="20">
        <f t="shared" si="477"/>
        <v>0</v>
      </c>
      <c r="CE190" s="19"/>
      <c r="CF190" s="19"/>
      <c r="CG190" s="20">
        <f t="shared" si="478"/>
        <v>0</v>
      </c>
      <c r="CH190" s="19"/>
      <c r="CI190" s="19"/>
      <c r="CJ190" s="20">
        <f t="shared" si="479"/>
        <v>0</v>
      </c>
      <c r="CK190" s="19"/>
      <c r="CL190" s="19"/>
      <c r="CM190" s="20">
        <f t="shared" si="480"/>
        <v>0</v>
      </c>
      <c r="CN190" s="20">
        <f t="shared" si="481"/>
        <v>0</v>
      </c>
      <c r="CO190" s="20">
        <f t="shared" si="481"/>
        <v>0</v>
      </c>
      <c r="CP190" s="20">
        <f t="shared" si="482"/>
        <v>0</v>
      </c>
      <c r="CQ190" s="19"/>
      <c r="CR190" s="19"/>
      <c r="CS190" s="20">
        <f t="shared" si="483"/>
        <v>0</v>
      </c>
      <c r="CT190" s="19"/>
      <c r="CU190" s="19"/>
      <c r="CV190" s="20">
        <f t="shared" si="484"/>
        <v>0</v>
      </c>
      <c r="CW190" s="19"/>
      <c r="CX190" s="19"/>
      <c r="CY190" s="20">
        <f t="shared" si="485"/>
        <v>0</v>
      </c>
      <c r="CZ190" s="20">
        <f t="shared" si="486"/>
        <v>0</v>
      </c>
      <c r="DA190" s="20">
        <f t="shared" si="486"/>
        <v>0</v>
      </c>
      <c r="DB190" s="20">
        <f t="shared" si="487"/>
        <v>0</v>
      </c>
      <c r="DC190" s="20">
        <f t="shared" si="488"/>
        <v>0</v>
      </c>
      <c r="DD190" s="20">
        <f t="shared" si="488"/>
        <v>0</v>
      </c>
      <c r="DE190" s="20">
        <f t="shared" si="489"/>
        <v>0</v>
      </c>
      <c r="DF190" s="19"/>
      <c r="DG190" s="19"/>
      <c r="DH190" s="20">
        <f t="shared" si="490"/>
        <v>0</v>
      </c>
      <c r="DI190" s="19"/>
      <c r="DJ190" s="19"/>
      <c r="DK190" s="20">
        <f t="shared" si="491"/>
        <v>0</v>
      </c>
      <c r="DL190" s="20">
        <f t="shared" si="492"/>
        <v>0</v>
      </c>
      <c r="DM190" s="20">
        <f t="shared" si="492"/>
        <v>0</v>
      </c>
      <c r="DN190" s="20">
        <f t="shared" si="493"/>
        <v>0</v>
      </c>
      <c r="DO190" s="19"/>
      <c r="DP190" s="19"/>
      <c r="DQ190" s="20">
        <f t="shared" si="494"/>
        <v>0</v>
      </c>
      <c r="DR190" s="19"/>
      <c r="DS190" s="19"/>
      <c r="DT190" s="20">
        <f t="shared" si="495"/>
        <v>0</v>
      </c>
      <c r="DU190" s="20">
        <f t="shared" si="496"/>
        <v>0</v>
      </c>
      <c r="DV190" s="20">
        <f t="shared" si="496"/>
        <v>0</v>
      </c>
      <c r="DW190" s="20">
        <f t="shared" si="497"/>
        <v>0</v>
      </c>
      <c r="DX190" s="20">
        <f t="shared" si="498"/>
        <v>0</v>
      </c>
      <c r="DY190" s="20">
        <f t="shared" si="498"/>
        <v>0</v>
      </c>
      <c r="DZ190" s="20">
        <f t="shared" si="499"/>
        <v>0</v>
      </c>
      <c r="EA190" s="19"/>
      <c r="EB190" s="19"/>
      <c r="EC190" s="20">
        <f t="shared" si="500"/>
        <v>0</v>
      </c>
      <c r="ED190" s="19"/>
      <c r="EE190" s="19"/>
      <c r="EF190" s="20">
        <f t="shared" si="501"/>
        <v>0</v>
      </c>
      <c r="EG190" s="19"/>
      <c r="EH190" s="19"/>
      <c r="EI190" s="20">
        <f t="shared" si="502"/>
        <v>0</v>
      </c>
      <c r="EJ190" s="19"/>
      <c r="EK190" s="19"/>
      <c r="EL190" s="20">
        <f t="shared" si="503"/>
        <v>0</v>
      </c>
      <c r="EM190" s="20">
        <f t="shared" si="504"/>
        <v>0</v>
      </c>
      <c r="EN190" s="20">
        <f t="shared" si="504"/>
        <v>0</v>
      </c>
      <c r="EO190" s="20">
        <f t="shared" si="505"/>
        <v>0</v>
      </c>
      <c r="EP190" s="19"/>
      <c r="EQ190" s="19"/>
      <c r="ER190" s="20">
        <f t="shared" si="506"/>
        <v>0</v>
      </c>
      <c r="ES190" s="19"/>
      <c r="ET190" s="19"/>
      <c r="EU190" s="20">
        <f t="shared" si="507"/>
        <v>0</v>
      </c>
      <c r="EV190" s="19"/>
      <c r="EW190" s="19"/>
      <c r="EX190" s="20">
        <f t="shared" si="508"/>
        <v>0</v>
      </c>
      <c r="EY190" s="19"/>
      <c r="EZ190" s="19"/>
      <c r="FA190" s="20">
        <f t="shared" si="509"/>
        <v>0</v>
      </c>
      <c r="FB190" s="20">
        <f t="shared" si="510"/>
        <v>0</v>
      </c>
      <c r="FC190" s="20">
        <f t="shared" si="510"/>
        <v>0</v>
      </c>
      <c r="FD190" s="20">
        <f t="shared" si="511"/>
        <v>0</v>
      </c>
      <c r="FE190" s="19"/>
      <c r="FF190" s="19"/>
      <c r="FG190" s="20">
        <f t="shared" si="512"/>
        <v>0</v>
      </c>
      <c r="FH190" s="19"/>
      <c r="FI190" s="19"/>
      <c r="FJ190" s="20">
        <f t="shared" si="513"/>
        <v>0</v>
      </c>
      <c r="FK190" s="19"/>
      <c r="FL190" s="19"/>
      <c r="FM190" s="20">
        <f t="shared" si="514"/>
        <v>0</v>
      </c>
      <c r="FN190" s="20">
        <f t="shared" si="515"/>
        <v>0</v>
      </c>
      <c r="FO190" s="20">
        <f t="shared" si="515"/>
        <v>0</v>
      </c>
      <c r="FP190" s="20">
        <f t="shared" si="516"/>
        <v>0</v>
      </c>
      <c r="FQ190" s="19"/>
      <c r="FR190" s="19"/>
      <c r="FS190" s="20">
        <f t="shared" si="517"/>
        <v>0</v>
      </c>
      <c r="FT190" s="19"/>
      <c r="FU190" s="19"/>
      <c r="FV190" s="20">
        <f t="shared" si="518"/>
        <v>0</v>
      </c>
      <c r="FW190" s="19"/>
      <c r="FX190" s="19"/>
      <c r="FY190" s="20">
        <f t="shared" si="519"/>
        <v>0</v>
      </c>
      <c r="FZ190" s="20">
        <f t="shared" si="520"/>
        <v>0</v>
      </c>
      <c r="GA190" s="20">
        <f t="shared" si="520"/>
        <v>0</v>
      </c>
      <c r="GB190" s="20">
        <f t="shared" si="521"/>
        <v>0</v>
      </c>
      <c r="GC190" s="19"/>
      <c r="GD190" s="19"/>
      <c r="GE190" s="20">
        <f t="shared" si="522"/>
        <v>0</v>
      </c>
      <c r="GF190" s="19"/>
      <c r="GG190" s="19"/>
      <c r="GH190" s="20">
        <f t="shared" si="523"/>
        <v>0</v>
      </c>
      <c r="GI190" s="19"/>
      <c r="GJ190" s="19"/>
      <c r="GK190" s="20">
        <f t="shared" si="524"/>
        <v>0</v>
      </c>
      <c r="GL190" s="19"/>
      <c r="GM190" s="19"/>
      <c r="GN190" s="20">
        <f t="shared" si="525"/>
        <v>0</v>
      </c>
      <c r="GO190" s="20">
        <f t="shared" si="526"/>
        <v>0</v>
      </c>
      <c r="GP190" s="20">
        <f t="shared" si="526"/>
        <v>0</v>
      </c>
      <c r="GQ190" s="20">
        <f t="shared" si="527"/>
        <v>0</v>
      </c>
      <c r="GR190" s="19"/>
      <c r="GS190" s="19"/>
      <c r="GT190" s="20">
        <f t="shared" si="528"/>
        <v>0</v>
      </c>
      <c r="GU190" s="19"/>
      <c r="GV190" s="19"/>
      <c r="GW190" s="20">
        <f t="shared" si="529"/>
        <v>0</v>
      </c>
      <c r="GX190" s="20">
        <f t="shared" si="530"/>
        <v>0</v>
      </c>
      <c r="GY190" s="20">
        <f t="shared" si="530"/>
        <v>0</v>
      </c>
      <c r="GZ190" s="20">
        <f t="shared" si="531"/>
        <v>0</v>
      </c>
      <c r="HA190" s="19"/>
      <c r="HB190" s="19"/>
      <c r="HC190" s="20">
        <f t="shared" si="532"/>
        <v>0</v>
      </c>
      <c r="HD190" s="19"/>
      <c r="HE190" s="19"/>
      <c r="HF190" s="20">
        <f t="shared" si="533"/>
        <v>0</v>
      </c>
      <c r="HG190" s="19"/>
      <c r="HH190" s="19"/>
      <c r="HI190" s="20">
        <f t="shared" si="534"/>
        <v>0</v>
      </c>
      <c r="HJ190" s="19"/>
      <c r="HK190" s="19"/>
      <c r="HL190" s="20">
        <f t="shared" si="535"/>
        <v>0</v>
      </c>
      <c r="HM190" s="20">
        <f t="shared" si="536"/>
        <v>0</v>
      </c>
      <c r="HN190" s="20">
        <f t="shared" si="536"/>
        <v>0</v>
      </c>
      <c r="HO190" s="20">
        <f t="shared" si="537"/>
        <v>0</v>
      </c>
      <c r="HP190" s="19"/>
      <c r="HQ190" s="19"/>
      <c r="HR190" s="20">
        <f t="shared" si="538"/>
        <v>0</v>
      </c>
      <c r="HS190" s="19"/>
      <c r="HT190" s="19"/>
      <c r="HU190" s="20">
        <f t="shared" si="539"/>
        <v>0</v>
      </c>
      <c r="HV190" s="19"/>
      <c r="HW190" s="19"/>
      <c r="HX190" s="20">
        <f t="shared" si="540"/>
        <v>0</v>
      </c>
      <c r="HY190" s="19"/>
      <c r="HZ190" s="19"/>
      <c r="IA190" s="20">
        <f t="shared" si="541"/>
        <v>0</v>
      </c>
      <c r="IB190" s="20">
        <f t="shared" si="542"/>
        <v>0</v>
      </c>
      <c r="IC190" s="20">
        <f t="shared" si="542"/>
        <v>0</v>
      </c>
      <c r="ID190" s="20">
        <f t="shared" si="543"/>
        <v>0</v>
      </c>
      <c r="IE190" s="20">
        <f t="shared" si="544"/>
        <v>0</v>
      </c>
      <c r="IF190" s="20">
        <f t="shared" si="544"/>
        <v>0</v>
      </c>
      <c r="IG190" s="20">
        <f t="shared" si="545"/>
        <v>0</v>
      </c>
      <c r="IH190" s="19"/>
      <c r="II190" s="19"/>
      <c r="IJ190" s="20">
        <f t="shared" si="546"/>
        <v>0</v>
      </c>
      <c r="IK190" s="19"/>
      <c r="IL190" s="19"/>
      <c r="IM190" s="20">
        <f t="shared" si="547"/>
        <v>0</v>
      </c>
      <c r="IN190" s="19"/>
      <c r="IO190" s="19"/>
      <c r="IP190" s="20">
        <f t="shared" si="548"/>
        <v>0</v>
      </c>
      <c r="IQ190" s="20">
        <f t="shared" si="549"/>
        <v>0</v>
      </c>
      <c r="IR190" s="20">
        <f t="shared" si="549"/>
        <v>0</v>
      </c>
      <c r="IS190" s="20">
        <f t="shared" si="550"/>
        <v>0</v>
      </c>
      <c r="IT190" s="20">
        <f t="shared" si="551"/>
        <v>0</v>
      </c>
      <c r="IU190" s="20">
        <f t="shared" si="551"/>
        <v>0</v>
      </c>
      <c r="IV190" s="20">
        <f t="shared" si="552"/>
        <v>0</v>
      </c>
      <c r="IW190" s="19"/>
      <c r="IX190" s="19"/>
      <c r="IY190" s="20">
        <f t="shared" si="553"/>
        <v>0</v>
      </c>
      <c r="IZ190" s="19"/>
      <c r="JA190" s="19"/>
      <c r="JB190" s="20">
        <f t="shared" si="554"/>
        <v>0</v>
      </c>
      <c r="JC190" s="19"/>
      <c r="JD190" s="19"/>
      <c r="JE190" s="20">
        <f t="shared" si="555"/>
        <v>0</v>
      </c>
      <c r="JF190" s="20">
        <f t="shared" si="556"/>
        <v>0</v>
      </c>
      <c r="JG190" s="20">
        <f t="shared" si="556"/>
        <v>0</v>
      </c>
      <c r="JH190" s="20">
        <f t="shared" si="557"/>
        <v>0</v>
      </c>
      <c r="JI190" s="19"/>
      <c r="JJ190" s="19"/>
      <c r="JK190" s="20">
        <f t="shared" si="558"/>
        <v>0</v>
      </c>
      <c r="JL190" s="19"/>
      <c r="JM190" s="19"/>
      <c r="JN190" s="20">
        <f t="shared" si="559"/>
        <v>0</v>
      </c>
      <c r="JO190" s="19"/>
      <c r="JP190" s="19"/>
      <c r="JQ190" s="20">
        <f t="shared" si="560"/>
        <v>0</v>
      </c>
      <c r="JR190" s="20">
        <f t="shared" si="561"/>
        <v>0</v>
      </c>
      <c r="JS190" s="20">
        <f t="shared" si="561"/>
        <v>0</v>
      </c>
      <c r="JT190" s="20">
        <f t="shared" si="562"/>
        <v>0</v>
      </c>
      <c r="JU190" s="19"/>
      <c r="JV190" s="19"/>
      <c r="JW190" s="20">
        <f t="shared" si="563"/>
        <v>0</v>
      </c>
      <c r="JX190" s="19"/>
      <c r="JY190" s="19"/>
      <c r="JZ190" s="20">
        <f t="shared" si="564"/>
        <v>0</v>
      </c>
      <c r="KA190" s="20">
        <f t="shared" si="565"/>
        <v>0</v>
      </c>
      <c r="KB190" s="20">
        <f t="shared" si="565"/>
        <v>0</v>
      </c>
      <c r="KC190" s="20">
        <f t="shared" si="566"/>
        <v>0</v>
      </c>
      <c r="KD190" s="19"/>
      <c r="KE190" s="19"/>
      <c r="KF190" s="20">
        <f t="shared" si="567"/>
        <v>0</v>
      </c>
      <c r="KG190" s="19"/>
      <c r="KH190" s="19"/>
      <c r="KI190" s="20">
        <f t="shared" si="568"/>
        <v>0</v>
      </c>
      <c r="KJ190" s="19"/>
      <c r="KK190" s="19"/>
      <c r="KL190" s="20">
        <f t="shared" si="569"/>
        <v>0</v>
      </c>
      <c r="KM190" s="19"/>
      <c r="KN190" s="19"/>
      <c r="KO190" s="20">
        <f t="shared" si="570"/>
        <v>0</v>
      </c>
      <c r="KP190" s="19"/>
      <c r="KQ190" s="19"/>
      <c r="KR190" s="20">
        <f t="shared" si="571"/>
        <v>0</v>
      </c>
      <c r="KS190" s="20">
        <f t="shared" si="572"/>
        <v>0</v>
      </c>
      <c r="KT190" s="20">
        <f t="shared" si="572"/>
        <v>0</v>
      </c>
      <c r="KU190" s="20">
        <f t="shared" si="573"/>
        <v>0</v>
      </c>
      <c r="KV190" s="20">
        <f t="shared" si="574"/>
        <v>0</v>
      </c>
      <c r="KW190" s="20">
        <f t="shared" si="574"/>
        <v>0</v>
      </c>
      <c r="KX190" s="20">
        <f t="shared" si="575"/>
        <v>0</v>
      </c>
      <c r="KY190" s="19"/>
      <c r="KZ190" s="19"/>
      <c r="LA190" s="20">
        <f t="shared" si="576"/>
        <v>0</v>
      </c>
      <c r="LB190" s="19"/>
      <c r="LC190" s="19"/>
      <c r="LD190" s="20">
        <f t="shared" si="577"/>
        <v>0</v>
      </c>
      <c r="LE190" s="20">
        <f t="shared" si="578"/>
        <v>0</v>
      </c>
      <c r="LF190" s="20">
        <f t="shared" si="578"/>
        <v>0</v>
      </c>
      <c r="LG190" s="20">
        <f t="shared" si="579"/>
        <v>0</v>
      </c>
    </row>
    <row r="191" spans="1:319" x14ac:dyDescent="0.3">
      <c r="A191" s="27" t="s">
        <v>301</v>
      </c>
      <c r="B191" s="19"/>
      <c r="C191" s="19"/>
      <c r="D191" s="20">
        <f t="shared" si="448"/>
        <v>0</v>
      </c>
      <c r="E191" s="19"/>
      <c r="F191" s="19"/>
      <c r="G191" s="20">
        <f t="shared" si="449"/>
        <v>0</v>
      </c>
      <c r="H191" s="19"/>
      <c r="I191" s="19"/>
      <c r="J191" s="20">
        <f t="shared" si="450"/>
        <v>0</v>
      </c>
      <c r="K191" s="19"/>
      <c r="L191" s="19"/>
      <c r="M191" s="20">
        <f t="shared" si="451"/>
        <v>0</v>
      </c>
      <c r="N191" s="19"/>
      <c r="O191" s="19"/>
      <c r="P191" s="20">
        <f t="shared" si="452"/>
        <v>0</v>
      </c>
      <c r="Q191" s="19"/>
      <c r="R191" s="19"/>
      <c r="S191" s="20">
        <f t="shared" si="453"/>
        <v>0</v>
      </c>
      <c r="T191" s="19"/>
      <c r="U191" s="19"/>
      <c r="V191" s="20">
        <f t="shared" si="454"/>
        <v>0</v>
      </c>
      <c r="W191" s="19"/>
      <c r="X191" s="19"/>
      <c r="Y191" s="20">
        <f t="shared" si="455"/>
        <v>0</v>
      </c>
      <c r="Z191" s="19"/>
      <c r="AA191" s="19"/>
      <c r="AB191" s="20">
        <f t="shared" si="456"/>
        <v>0</v>
      </c>
      <c r="AC191" s="19"/>
      <c r="AD191" s="19"/>
      <c r="AE191" s="20">
        <f t="shared" si="457"/>
        <v>0</v>
      </c>
      <c r="AF191" s="19"/>
      <c r="AG191" s="19"/>
      <c r="AH191" s="20">
        <f t="shared" si="458"/>
        <v>0</v>
      </c>
      <c r="AI191" s="19"/>
      <c r="AJ191" s="19"/>
      <c r="AK191" s="20">
        <f t="shared" si="459"/>
        <v>0</v>
      </c>
      <c r="AL191" s="20">
        <f t="shared" si="460"/>
        <v>0</v>
      </c>
      <c r="AM191" s="20">
        <f t="shared" si="460"/>
        <v>0</v>
      </c>
      <c r="AN191" s="20">
        <f t="shared" si="461"/>
        <v>0</v>
      </c>
      <c r="AO191" s="19"/>
      <c r="AP191" s="19"/>
      <c r="AQ191" s="20">
        <f t="shared" si="462"/>
        <v>0</v>
      </c>
      <c r="AR191" s="19"/>
      <c r="AS191" s="19"/>
      <c r="AT191" s="20">
        <f t="shared" si="463"/>
        <v>0</v>
      </c>
      <c r="AU191" s="19"/>
      <c r="AV191" s="19"/>
      <c r="AW191" s="20">
        <f t="shared" si="464"/>
        <v>0</v>
      </c>
      <c r="AX191" s="19"/>
      <c r="AY191" s="19"/>
      <c r="AZ191" s="20">
        <f t="shared" si="465"/>
        <v>0</v>
      </c>
      <c r="BA191" s="19"/>
      <c r="BB191" s="19"/>
      <c r="BC191" s="20">
        <f t="shared" si="466"/>
        <v>0</v>
      </c>
      <c r="BD191" s="19"/>
      <c r="BE191" s="19"/>
      <c r="BF191" s="20">
        <f t="shared" si="467"/>
        <v>0</v>
      </c>
      <c r="BG191" s="20">
        <f t="shared" si="468"/>
        <v>0</v>
      </c>
      <c r="BH191" s="20">
        <f t="shared" si="468"/>
        <v>0</v>
      </c>
      <c r="BI191" s="20">
        <f t="shared" si="469"/>
        <v>0</v>
      </c>
      <c r="BJ191" s="19"/>
      <c r="BK191" s="19"/>
      <c r="BL191" s="20">
        <f t="shared" si="470"/>
        <v>0</v>
      </c>
      <c r="BM191" s="19"/>
      <c r="BN191" s="19"/>
      <c r="BO191" s="20">
        <f t="shared" si="471"/>
        <v>0</v>
      </c>
      <c r="BP191" s="19"/>
      <c r="BQ191" s="19"/>
      <c r="BR191" s="20">
        <f t="shared" si="472"/>
        <v>0</v>
      </c>
      <c r="BS191" s="19"/>
      <c r="BT191" s="19"/>
      <c r="BU191" s="20">
        <f t="shared" si="473"/>
        <v>0</v>
      </c>
      <c r="BV191" s="19"/>
      <c r="BW191" s="19"/>
      <c r="BX191" s="20">
        <f t="shared" si="474"/>
        <v>0</v>
      </c>
      <c r="BY191" s="19"/>
      <c r="BZ191" s="19"/>
      <c r="CA191" s="20">
        <f t="shared" si="475"/>
        <v>0</v>
      </c>
      <c r="CB191" s="20">
        <f t="shared" si="476"/>
        <v>0</v>
      </c>
      <c r="CC191" s="20">
        <f t="shared" si="476"/>
        <v>0</v>
      </c>
      <c r="CD191" s="20">
        <f t="shared" si="477"/>
        <v>0</v>
      </c>
      <c r="CE191" s="19"/>
      <c r="CF191" s="19"/>
      <c r="CG191" s="20">
        <f t="shared" si="478"/>
        <v>0</v>
      </c>
      <c r="CH191" s="19"/>
      <c r="CI191" s="19"/>
      <c r="CJ191" s="20">
        <f t="shared" si="479"/>
        <v>0</v>
      </c>
      <c r="CK191" s="19"/>
      <c r="CL191" s="19"/>
      <c r="CM191" s="20">
        <f t="shared" si="480"/>
        <v>0</v>
      </c>
      <c r="CN191" s="20">
        <f t="shared" si="481"/>
        <v>0</v>
      </c>
      <c r="CO191" s="20">
        <f t="shared" si="481"/>
        <v>0</v>
      </c>
      <c r="CP191" s="20">
        <f t="shared" si="482"/>
        <v>0</v>
      </c>
      <c r="CQ191" s="19"/>
      <c r="CR191" s="19"/>
      <c r="CS191" s="20">
        <f t="shared" si="483"/>
        <v>0</v>
      </c>
      <c r="CT191" s="19"/>
      <c r="CU191" s="19"/>
      <c r="CV191" s="20">
        <f t="shared" si="484"/>
        <v>0</v>
      </c>
      <c r="CW191" s="19"/>
      <c r="CX191" s="19"/>
      <c r="CY191" s="20">
        <f t="shared" si="485"/>
        <v>0</v>
      </c>
      <c r="CZ191" s="20">
        <f t="shared" si="486"/>
        <v>0</v>
      </c>
      <c r="DA191" s="20">
        <f t="shared" si="486"/>
        <v>0</v>
      </c>
      <c r="DB191" s="20">
        <f t="shared" si="487"/>
        <v>0</v>
      </c>
      <c r="DC191" s="20">
        <f t="shared" si="488"/>
        <v>0</v>
      </c>
      <c r="DD191" s="20">
        <f t="shared" si="488"/>
        <v>0</v>
      </c>
      <c r="DE191" s="20">
        <f t="shared" si="489"/>
        <v>0</v>
      </c>
      <c r="DF191" s="19"/>
      <c r="DG191" s="19"/>
      <c r="DH191" s="20">
        <f t="shared" si="490"/>
        <v>0</v>
      </c>
      <c r="DI191" s="19"/>
      <c r="DJ191" s="19"/>
      <c r="DK191" s="20">
        <f t="shared" si="491"/>
        <v>0</v>
      </c>
      <c r="DL191" s="20">
        <f t="shared" si="492"/>
        <v>0</v>
      </c>
      <c r="DM191" s="20">
        <f t="shared" si="492"/>
        <v>0</v>
      </c>
      <c r="DN191" s="20">
        <f t="shared" si="493"/>
        <v>0</v>
      </c>
      <c r="DO191" s="19"/>
      <c r="DP191" s="19"/>
      <c r="DQ191" s="20">
        <f t="shared" si="494"/>
        <v>0</v>
      </c>
      <c r="DR191" s="19"/>
      <c r="DS191" s="19"/>
      <c r="DT191" s="20">
        <f t="shared" si="495"/>
        <v>0</v>
      </c>
      <c r="DU191" s="20">
        <f t="shared" si="496"/>
        <v>0</v>
      </c>
      <c r="DV191" s="20">
        <f t="shared" si="496"/>
        <v>0</v>
      </c>
      <c r="DW191" s="20">
        <f t="shared" si="497"/>
        <v>0</v>
      </c>
      <c r="DX191" s="20">
        <f t="shared" si="498"/>
        <v>0</v>
      </c>
      <c r="DY191" s="20">
        <f t="shared" si="498"/>
        <v>0</v>
      </c>
      <c r="DZ191" s="20">
        <f t="shared" si="499"/>
        <v>0</v>
      </c>
      <c r="EA191" s="19"/>
      <c r="EB191" s="19"/>
      <c r="EC191" s="20">
        <f t="shared" si="500"/>
        <v>0</v>
      </c>
      <c r="ED191" s="19"/>
      <c r="EE191" s="19"/>
      <c r="EF191" s="20">
        <f t="shared" si="501"/>
        <v>0</v>
      </c>
      <c r="EG191" s="19"/>
      <c r="EH191" s="19"/>
      <c r="EI191" s="20">
        <f t="shared" si="502"/>
        <v>0</v>
      </c>
      <c r="EJ191" s="19"/>
      <c r="EK191" s="19"/>
      <c r="EL191" s="20">
        <f t="shared" si="503"/>
        <v>0</v>
      </c>
      <c r="EM191" s="20">
        <f t="shared" si="504"/>
        <v>0</v>
      </c>
      <c r="EN191" s="20">
        <f t="shared" si="504"/>
        <v>0</v>
      </c>
      <c r="EO191" s="20">
        <f t="shared" si="505"/>
        <v>0</v>
      </c>
      <c r="EP191" s="19"/>
      <c r="EQ191" s="19"/>
      <c r="ER191" s="20">
        <f t="shared" si="506"/>
        <v>0</v>
      </c>
      <c r="ES191" s="19"/>
      <c r="ET191" s="19"/>
      <c r="EU191" s="20">
        <f t="shared" si="507"/>
        <v>0</v>
      </c>
      <c r="EV191" s="19"/>
      <c r="EW191" s="19"/>
      <c r="EX191" s="20">
        <f t="shared" si="508"/>
        <v>0</v>
      </c>
      <c r="EY191" s="19"/>
      <c r="EZ191" s="19"/>
      <c r="FA191" s="20">
        <f t="shared" si="509"/>
        <v>0</v>
      </c>
      <c r="FB191" s="20">
        <f t="shared" si="510"/>
        <v>0</v>
      </c>
      <c r="FC191" s="20">
        <f t="shared" si="510"/>
        <v>0</v>
      </c>
      <c r="FD191" s="20">
        <f t="shared" si="511"/>
        <v>0</v>
      </c>
      <c r="FE191" s="19"/>
      <c r="FF191" s="19"/>
      <c r="FG191" s="20">
        <f t="shared" si="512"/>
        <v>0</v>
      </c>
      <c r="FH191" s="19"/>
      <c r="FI191" s="19"/>
      <c r="FJ191" s="20">
        <f t="shared" si="513"/>
        <v>0</v>
      </c>
      <c r="FK191" s="19"/>
      <c r="FL191" s="19"/>
      <c r="FM191" s="20">
        <f t="shared" si="514"/>
        <v>0</v>
      </c>
      <c r="FN191" s="20">
        <f t="shared" si="515"/>
        <v>0</v>
      </c>
      <c r="FO191" s="20">
        <f t="shared" si="515"/>
        <v>0</v>
      </c>
      <c r="FP191" s="20">
        <f t="shared" si="516"/>
        <v>0</v>
      </c>
      <c r="FQ191" s="19"/>
      <c r="FR191" s="19"/>
      <c r="FS191" s="20">
        <f t="shared" si="517"/>
        <v>0</v>
      </c>
      <c r="FT191" s="19"/>
      <c r="FU191" s="19"/>
      <c r="FV191" s="20">
        <f t="shared" si="518"/>
        <v>0</v>
      </c>
      <c r="FW191" s="19"/>
      <c r="FX191" s="19"/>
      <c r="FY191" s="20">
        <f t="shared" si="519"/>
        <v>0</v>
      </c>
      <c r="FZ191" s="20">
        <f t="shared" si="520"/>
        <v>0</v>
      </c>
      <c r="GA191" s="20">
        <f t="shared" si="520"/>
        <v>0</v>
      </c>
      <c r="GB191" s="20">
        <f t="shared" si="521"/>
        <v>0</v>
      </c>
      <c r="GC191" s="19"/>
      <c r="GD191" s="19"/>
      <c r="GE191" s="20">
        <f t="shared" si="522"/>
        <v>0</v>
      </c>
      <c r="GF191" s="19"/>
      <c r="GG191" s="19"/>
      <c r="GH191" s="20">
        <f t="shared" si="523"/>
        <v>0</v>
      </c>
      <c r="GI191" s="19"/>
      <c r="GJ191" s="19"/>
      <c r="GK191" s="20">
        <f t="shared" si="524"/>
        <v>0</v>
      </c>
      <c r="GL191" s="19"/>
      <c r="GM191" s="19"/>
      <c r="GN191" s="20">
        <f t="shared" si="525"/>
        <v>0</v>
      </c>
      <c r="GO191" s="20">
        <f t="shared" si="526"/>
        <v>0</v>
      </c>
      <c r="GP191" s="20">
        <f t="shared" si="526"/>
        <v>0</v>
      </c>
      <c r="GQ191" s="20">
        <f t="shared" si="527"/>
        <v>0</v>
      </c>
      <c r="GR191" s="19"/>
      <c r="GS191" s="19"/>
      <c r="GT191" s="20">
        <f t="shared" si="528"/>
        <v>0</v>
      </c>
      <c r="GU191" s="19"/>
      <c r="GV191" s="19"/>
      <c r="GW191" s="20">
        <f t="shared" si="529"/>
        <v>0</v>
      </c>
      <c r="GX191" s="20">
        <f t="shared" si="530"/>
        <v>0</v>
      </c>
      <c r="GY191" s="20">
        <f t="shared" si="530"/>
        <v>0</v>
      </c>
      <c r="GZ191" s="20">
        <f t="shared" si="531"/>
        <v>0</v>
      </c>
      <c r="HA191" s="19"/>
      <c r="HB191" s="19"/>
      <c r="HC191" s="20">
        <f t="shared" si="532"/>
        <v>0</v>
      </c>
      <c r="HD191" s="19"/>
      <c r="HE191" s="19"/>
      <c r="HF191" s="20">
        <f t="shared" si="533"/>
        <v>0</v>
      </c>
      <c r="HG191" s="19"/>
      <c r="HH191" s="19"/>
      <c r="HI191" s="20">
        <f t="shared" si="534"/>
        <v>0</v>
      </c>
      <c r="HJ191" s="19"/>
      <c r="HK191" s="19"/>
      <c r="HL191" s="20">
        <f t="shared" si="535"/>
        <v>0</v>
      </c>
      <c r="HM191" s="20">
        <f t="shared" si="536"/>
        <v>0</v>
      </c>
      <c r="HN191" s="20">
        <f t="shared" si="536"/>
        <v>0</v>
      </c>
      <c r="HO191" s="20">
        <f t="shared" si="537"/>
        <v>0</v>
      </c>
      <c r="HP191" s="19"/>
      <c r="HQ191" s="19"/>
      <c r="HR191" s="20">
        <f t="shared" si="538"/>
        <v>0</v>
      </c>
      <c r="HS191" s="19"/>
      <c r="HT191" s="19"/>
      <c r="HU191" s="20">
        <f t="shared" si="539"/>
        <v>0</v>
      </c>
      <c r="HV191" s="19"/>
      <c r="HW191" s="19"/>
      <c r="HX191" s="20">
        <f t="shared" si="540"/>
        <v>0</v>
      </c>
      <c r="HY191" s="19"/>
      <c r="HZ191" s="19"/>
      <c r="IA191" s="20">
        <f t="shared" si="541"/>
        <v>0</v>
      </c>
      <c r="IB191" s="20">
        <f t="shared" si="542"/>
        <v>0</v>
      </c>
      <c r="IC191" s="20">
        <f t="shared" si="542"/>
        <v>0</v>
      </c>
      <c r="ID191" s="20">
        <f t="shared" si="543"/>
        <v>0</v>
      </c>
      <c r="IE191" s="20">
        <f t="shared" si="544"/>
        <v>0</v>
      </c>
      <c r="IF191" s="20">
        <f t="shared" si="544"/>
        <v>0</v>
      </c>
      <c r="IG191" s="20">
        <f t="shared" si="545"/>
        <v>0</v>
      </c>
      <c r="IH191" s="19"/>
      <c r="II191" s="19"/>
      <c r="IJ191" s="20">
        <f t="shared" si="546"/>
        <v>0</v>
      </c>
      <c r="IK191" s="19"/>
      <c r="IL191" s="19"/>
      <c r="IM191" s="20">
        <f t="shared" si="547"/>
        <v>0</v>
      </c>
      <c r="IN191" s="19"/>
      <c r="IO191" s="19"/>
      <c r="IP191" s="20">
        <f t="shared" si="548"/>
        <v>0</v>
      </c>
      <c r="IQ191" s="20">
        <f t="shared" si="549"/>
        <v>0</v>
      </c>
      <c r="IR191" s="20">
        <f t="shared" si="549"/>
        <v>0</v>
      </c>
      <c r="IS191" s="20">
        <f t="shared" si="550"/>
        <v>0</v>
      </c>
      <c r="IT191" s="20">
        <f t="shared" si="551"/>
        <v>0</v>
      </c>
      <c r="IU191" s="20">
        <f t="shared" si="551"/>
        <v>0</v>
      </c>
      <c r="IV191" s="20">
        <f t="shared" si="552"/>
        <v>0</v>
      </c>
      <c r="IW191" s="19"/>
      <c r="IX191" s="19"/>
      <c r="IY191" s="20">
        <f t="shared" si="553"/>
        <v>0</v>
      </c>
      <c r="IZ191" s="19"/>
      <c r="JA191" s="19"/>
      <c r="JB191" s="20">
        <f t="shared" si="554"/>
        <v>0</v>
      </c>
      <c r="JC191" s="19"/>
      <c r="JD191" s="19"/>
      <c r="JE191" s="20">
        <f t="shared" si="555"/>
        <v>0</v>
      </c>
      <c r="JF191" s="20">
        <f t="shared" si="556"/>
        <v>0</v>
      </c>
      <c r="JG191" s="20">
        <f t="shared" si="556"/>
        <v>0</v>
      </c>
      <c r="JH191" s="20">
        <f t="shared" si="557"/>
        <v>0</v>
      </c>
      <c r="JI191" s="19"/>
      <c r="JJ191" s="19"/>
      <c r="JK191" s="20">
        <f t="shared" si="558"/>
        <v>0</v>
      </c>
      <c r="JL191" s="19"/>
      <c r="JM191" s="19"/>
      <c r="JN191" s="20">
        <f t="shared" si="559"/>
        <v>0</v>
      </c>
      <c r="JO191" s="19"/>
      <c r="JP191" s="19"/>
      <c r="JQ191" s="20">
        <f t="shared" si="560"/>
        <v>0</v>
      </c>
      <c r="JR191" s="20">
        <f t="shared" si="561"/>
        <v>0</v>
      </c>
      <c r="JS191" s="20">
        <f t="shared" si="561"/>
        <v>0</v>
      </c>
      <c r="JT191" s="20">
        <f t="shared" si="562"/>
        <v>0</v>
      </c>
      <c r="JU191" s="19"/>
      <c r="JV191" s="19"/>
      <c r="JW191" s="20">
        <f t="shared" si="563"/>
        <v>0</v>
      </c>
      <c r="JX191" s="19"/>
      <c r="JY191" s="19"/>
      <c r="JZ191" s="20">
        <f t="shared" si="564"/>
        <v>0</v>
      </c>
      <c r="KA191" s="20">
        <f t="shared" si="565"/>
        <v>0</v>
      </c>
      <c r="KB191" s="20">
        <f t="shared" si="565"/>
        <v>0</v>
      </c>
      <c r="KC191" s="20">
        <f t="shared" si="566"/>
        <v>0</v>
      </c>
      <c r="KD191" s="19"/>
      <c r="KE191" s="19"/>
      <c r="KF191" s="20">
        <f t="shared" si="567"/>
        <v>0</v>
      </c>
      <c r="KG191" s="19"/>
      <c r="KH191" s="19"/>
      <c r="KI191" s="20">
        <f t="shared" si="568"/>
        <v>0</v>
      </c>
      <c r="KJ191" s="19"/>
      <c r="KK191" s="19"/>
      <c r="KL191" s="20">
        <f t="shared" si="569"/>
        <v>0</v>
      </c>
      <c r="KM191" s="19"/>
      <c r="KN191" s="19"/>
      <c r="KO191" s="20">
        <f t="shared" si="570"/>
        <v>0</v>
      </c>
      <c r="KP191" s="19"/>
      <c r="KQ191" s="19"/>
      <c r="KR191" s="20">
        <f t="shared" si="571"/>
        <v>0</v>
      </c>
      <c r="KS191" s="20">
        <f t="shared" si="572"/>
        <v>0</v>
      </c>
      <c r="KT191" s="20">
        <f t="shared" si="572"/>
        <v>0</v>
      </c>
      <c r="KU191" s="20">
        <f t="shared" si="573"/>
        <v>0</v>
      </c>
      <c r="KV191" s="20">
        <f t="shared" si="574"/>
        <v>0</v>
      </c>
      <c r="KW191" s="20">
        <f t="shared" si="574"/>
        <v>0</v>
      </c>
      <c r="KX191" s="20">
        <f t="shared" si="575"/>
        <v>0</v>
      </c>
      <c r="KY191" s="19"/>
      <c r="KZ191" s="19"/>
      <c r="LA191" s="20">
        <f t="shared" si="576"/>
        <v>0</v>
      </c>
      <c r="LB191" s="19"/>
      <c r="LC191" s="19"/>
      <c r="LD191" s="20">
        <f t="shared" si="577"/>
        <v>0</v>
      </c>
      <c r="LE191" s="20">
        <f t="shared" si="578"/>
        <v>0</v>
      </c>
      <c r="LF191" s="20">
        <f t="shared" si="578"/>
        <v>0</v>
      </c>
      <c r="LG191" s="20">
        <f t="shared" si="579"/>
        <v>0</v>
      </c>
    </row>
    <row r="192" spans="1:319" x14ac:dyDescent="0.3">
      <c r="A192" s="27" t="s">
        <v>302</v>
      </c>
      <c r="B192" s="19"/>
      <c r="C192" s="19"/>
      <c r="D192" s="20">
        <f t="shared" si="448"/>
        <v>0</v>
      </c>
      <c r="E192" s="20">
        <f>140.3</f>
        <v>140.30000000000001</v>
      </c>
      <c r="F192" s="20">
        <f>341.67</f>
        <v>341.67</v>
      </c>
      <c r="G192" s="20">
        <f t="shared" si="449"/>
        <v>-201.37</v>
      </c>
      <c r="H192" s="19"/>
      <c r="I192" s="19"/>
      <c r="J192" s="20">
        <f t="shared" si="450"/>
        <v>0</v>
      </c>
      <c r="K192" s="19"/>
      <c r="L192" s="19"/>
      <c r="M192" s="20">
        <f t="shared" si="451"/>
        <v>0</v>
      </c>
      <c r="N192" s="19"/>
      <c r="O192" s="19"/>
      <c r="P192" s="20">
        <f t="shared" si="452"/>
        <v>0</v>
      </c>
      <c r="Q192" s="19"/>
      <c r="R192" s="20">
        <f>250</f>
        <v>250</v>
      </c>
      <c r="S192" s="20">
        <f t="shared" si="453"/>
        <v>-250</v>
      </c>
      <c r="T192" s="19"/>
      <c r="U192" s="19"/>
      <c r="V192" s="20">
        <f t="shared" si="454"/>
        <v>0</v>
      </c>
      <c r="W192" s="19"/>
      <c r="X192" s="19"/>
      <c r="Y192" s="20">
        <f t="shared" si="455"/>
        <v>0</v>
      </c>
      <c r="Z192" s="19"/>
      <c r="AA192" s="19"/>
      <c r="AB192" s="20">
        <f t="shared" si="456"/>
        <v>0</v>
      </c>
      <c r="AC192" s="19"/>
      <c r="AD192" s="19"/>
      <c r="AE192" s="20">
        <f t="shared" si="457"/>
        <v>0</v>
      </c>
      <c r="AF192" s="19"/>
      <c r="AG192" s="19"/>
      <c r="AH192" s="20">
        <f t="shared" si="458"/>
        <v>0</v>
      </c>
      <c r="AI192" s="19"/>
      <c r="AJ192" s="19"/>
      <c r="AK192" s="20">
        <f t="shared" si="459"/>
        <v>0</v>
      </c>
      <c r="AL192" s="20">
        <f t="shared" si="460"/>
        <v>0</v>
      </c>
      <c r="AM192" s="20">
        <f t="shared" si="460"/>
        <v>250</v>
      </c>
      <c r="AN192" s="20">
        <f t="shared" si="461"/>
        <v>-250</v>
      </c>
      <c r="AO192" s="19"/>
      <c r="AP192" s="19"/>
      <c r="AQ192" s="20">
        <f t="shared" si="462"/>
        <v>0</v>
      </c>
      <c r="AR192" s="19"/>
      <c r="AS192" s="19"/>
      <c r="AT192" s="20">
        <f t="shared" si="463"/>
        <v>0</v>
      </c>
      <c r="AU192" s="19"/>
      <c r="AV192" s="19"/>
      <c r="AW192" s="20">
        <f t="shared" si="464"/>
        <v>0</v>
      </c>
      <c r="AX192" s="19"/>
      <c r="AY192" s="19"/>
      <c r="AZ192" s="20">
        <f t="shared" si="465"/>
        <v>0</v>
      </c>
      <c r="BA192" s="19"/>
      <c r="BB192" s="19"/>
      <c r="BC192" s="20">
        <f t="shared" si="466"/>
        <v>0</v>
      </c>
      <c r="BD192" s="19"/>
      <c r="BE192" s="19"/>
      <c r="BF192" s="20">
        <f t="shared" si="467"/>
        <v>0</v>
      </c>
      <c r="BG192" s="20">
        <f t="shared" si="468"/>
        <v>0</v>
      </c>
      <c r="BH192" s="20">
        <f t="shared" si="468"/>
        <v>0</v>
      </c>
      <c r="BI192" s="20">
        <f t="shared" si="469"/>
        <v>0</v>
      </c>
      <c r="BJ192" s="19"/>
      <c r="BK192" s="19"/>
      <c r="BL192" s="20">
        <f t="shared" si="470"/>
        <v>0</v>
      </c>
      <c r="BM192" s="20">
        <f>45.36</f>
        <v>45.36</v>
      </c>
      <c r="BN192" s="19"/>
      <c r="BO192" s="20">
        <f t="shared" si="471"/>
        <v>45.36</v>
      </c>
      <c r="BP192" s="19"/>
      <c r="BQ192" s="19"/>
      <c r="BR192" s="20">
        <f t="shared" si="472"/>
        <v>0</v>
      </c>
      <c r="BS192" s="19"/>
      <c r="BT192" s="19"/>
      <c r="BU192" s="20">
        <f t="shared" si="473"/>
        <v>0</v>
      </c>
      <c r="BV192" s="19"/>
      <c r="BW192" s="19"/>
      <c r="BX192" s="20">
        <f t="shared" si="474"/>
        <v>0</v>
      </c>
      <c r="BY192" s="19"/>
      <c r="BZ192" s="19"/>
      <c r="CA192" s="20">
        <f t="shared" si="475"/>
        <v>0</v>
      </c>
      <c r="CB192" s="20">
        <f t="shared" si="476"/>
        <v>0</v>
      </c>
      <c r="CC192" s="20">
        <f t="shared" si="476"/>
        <v>0</v>
      </c>
      <c r="CD192" s="20">
        <f t="shared" si="477"/>
        <v>0</v>
      </c>
      <c r="CE192" s="19"/>
      <c r="CF192" s="19"/>
      <c r="CG192" s="20">
        <f t="shared" si="478"/>
        <v>0</v>
      </c>
      <c r="CH192" s="19"/>
      <c r="CI192" s="19"/>
      <c r="CJ192" s="20">
        <f t="shared" si="479"/>
        <v>0</v>
      </c>
      <c r="CK192" s="19"/>
      <c r="CL192" s="19"/>
      <c r="CM192" s="20">
        <f t="shared" si="480"/>
        <v>0</v>
      </c>
      <c r="CN192" s="20">
        <f t="shared" si="481"/>
        <v>0</v>
      </c>
      <c r="CO192" s="20">
        <f t="shared" si="481"/>
        <v>0</v>
      </c>
      <c r="CP192" s="20">
        <f t="shared" si="482"/>
        <v>0</v>
      </c>
      <c r="CQ192" s="19"/>
      <c r="CR192" s="19"/>
      <c r="CS192" s="20">
        <f t="shared" si="483"/>
        <v>0</v>
      </c>
      <c r="CT192" s="19"/>
      <c r="CU192" s="20">
        <f>250</f>
        <v>250</v>
      </c>
      <c r="CV192" s="20">
        <f t="shared" si="484"/>
        <v>-250</v>
      </c>
      <c r="CW192" s="19"/>
      <c r="CX192" s="19"/>
      <c r="CY192" s="20">
        <f t="shared" si="485"/>
        <v>0</v>
      </c>
      <c r="CZ192" s="20">
        <f t="shared" si="486"/>
        <v>0</v>
      </c>
      <c r="DA192" s="20">
        <f t="shared" si="486"/>
        <v>250</v>
      </c>
      <c r="DB192" s="20">
        <f t="shared" si="487"/>
        <v>-250</v>
      </c>
      <c r="DC192" s="20">
        <f t="shared" si="488"/>
        <v>45.36</v>
      </c>
      <c r="DD192" s="20">
        <f t="shared" si="488"/>
        <v>250</v>
      </c>
      <c r="DE192" s="20">
        <f t="shared" si="489"/>
        <v>-204.64</v>
      </c>
      <c r="DF192" s="19"/>
      <c r="DG192" s="19"/>
      <c r="DH192" s="20">
        <f t="shared" si="490"/>
        <v>0</v>
      </c>
      <c r="DI192" s="19"/>
      <c r="DJ192" s="20">
        <f>250</f>
        <v>250</v>
      </c>
      <c r="DK192" s="20">
        <f t="shared" si="491"/>
        <v>-250</v>
      </c>
      <c r="DL192" s="20">
        <f t="shared" si="492"/>
        <v>0</v>
      </c>
      <c r="DM192" s="20">
        <f t="shared" si="492"/>
        <v>250</v>
      </c>
      <c r="DN192" s="20">
        <f t="shared" si="493"/>
        <v>-250</v>
      </c>
      <c r="DO192" s="19"/>
      <c r="DP192" s="19"/>
      <c r="DQ192" s="20">
        <f t="shared" si="494"/>
        <v>0</v>
      </c>
      <c r="DR192" s="19"/>
      <c r="DS192" s="19"/>
      <c r="DT192" s="20">
        <f t="shared" si="495"/>
        <v>0</v>
      </c>
      <c r="DU192" s="20">
        <f t="shared" si="496"/>
        <v>0</v>
      </c>
      <c r="DV192" s="20">
        <f t="shared" si="496"/>
        <v>0</v>
      </c>
      <c r="DW192" s="20">
        <f t="shared" si="497"/>
        <v>0</v>
      </c>
      <c r="DX192" s="20">
        <f t="shared" si="498"/>
        <v>185.66000000000003</v>
      </c>
      <c r="DY192" s="20">
        <f t="shared" si="498"/>
        <v>1091.67</v>
      </c>
      <c r="DZ192" s="20">
        <f t="shared" si="499"/>
        <v>-906.01</v>
      </c>
      <c r="EA192" s="19"/>
      <c r="EB192" s="19"/>
      <c r="EC192" s="20">
        <f t="shared" si="500"/>
        <v>0</v>
      </c>
      <c r="ED192" s="19"/>
      <c r="EE192" s="19"/>
      <c r="EF192" s="20">
        <f t="shared" si="501"/>
        <v>0</v>
      </c>
      <c r="EG192" s="19"/>
      <c r="EH192" s="20">
        <f>416.67</f>
        <v>416.67</v>
      </c>
      <c r="EI192" s="20">
        <f t="shared" si="502"/>
        <v>-416.67</v>
      </c>
      <c r="EJ192" s="19"/>
      <c r="EK192" s="19"/>
      <c r="EL192" s="20">
        <f t="shared" si="503"/>
        <v>0</v>
      </c>
      <c r="EM192" s="20">
        <f t="shared" si="504"/>
        <v>0</v>
      </c>
      <c r="EN192" s="20">
        <f t="shared" si="504"/>
        <v>416.67</v>
      </c>
      <c r="EO192" s="20">
        <f t="shared" si="505"/>
        <v>-416.67</v>
      </c>
      <c r="EP192" s="19"/>
      <c r="EQ192" s="20">
        <f>400</f>
        <v>400</v>
      </c>
      <c r="ER192" s="20">
        <f t="shared" si="506"/>
        <v>-400</v>
      </c>
      <c r="ES192" s="19"/>
      <c r="ET192" s="19"/>
      <c r="EU192" s="20">
        <f t="shared" si="507"/>
        <v>0</v>
      </c>
      <c r="EV192" s="19"/>
      <c r="EW192" s="20">
        <f>250.17</f>
        <v>250.17</v>
      </c>
      <c r="EX192" s="20">
        <f t="shared" si="508"/>
        <v>-250.17</v>
      </c>
      <c r="EY192" s="19"/>
      <c r="EZ192" s="19"/>
      <c r="FA192" s="20">
        <f t="shared" si="509"/>
        <v>0</v>
      </c>
      <c r="FB192" s="20">
        <f t="shared" si="510"/>
        <v>0</v>
      </c>
      <c r="FC192" s="20">
        <f t="shared" si="510"/>
        <v>250.17</v>
      </c>
      <c r="FD192" s="20">
        <f t="shared" si="511"/>
        <v>-250.17</v>
      </c>
      <c r="FE192" s="19"/>
      <c r="FF192" s="19"/>
      <c r="FG192" s="20">
        <f t="shared" si="512"/>
        <v>0</v>
      </c>
      <c r="FH192" s="19"/>
      <c r="FI192" s="20">
        <f>225</f>
        <v>225</v>
      </c>
      <c r="FJ192" s="20">
        <f t="shared" si="513"/>
        <v>-225</v>
      </c>
      <c r="FK192" s="19"/>
      <c r="FL192" s="19"/>
      <c r="FM192" s="20">
        <f t="shared" si="514"/>
        <v>0</v>
      </c>
      <c r="FN192" s="20">
        <f t="shared" si="515"/>
        <v>0</v>
      </c>
      <c r="FO192" s="20">
        <f t="shared" si="515"/>
        <v>225</v>
      </c>
      <c r="FP192" s="20">
        <f t="shared" si="516"/>
        <v>-225</v>
      </c>
      <c r="FQ192" s="19"/>
      <c r="FR192" s="19"/>
      <c r="FS192" s="20">
        <f t="shared" si="517"/>
        <v>0</v>
      </c>
      <c r="FT192" s="19"/>
      <c r="FU192" s="20">
        <f>197.25</f>
        <v>197.25</v>
      </c>
      <c r="FV192" s="20">
        <f t="shared" si="518"/>
        <v>-197.25</v>
      </c>
      <c r="FW192" s="19"/>
      <c r="FX192" s="19"/>
      <c r="FY192" s="20">
        <f t="shared" si="519"/>
        <v>0</v>
      </c>
      <c r="FZ192" s="20">
        <f t="shared" si="520"/>
        <v>0</v>
      </c>
      <c r="GA192" s="20">
        <f t="shared" si="520"/>
        <v>197.25</v>
      </c>
      <c r="GB192" s="20">
        <f t="shared" si="521"/>
        <v>-197.25</v>
      </c>
      <c r="GC192" s="19"/>
      <c r="GD192" s="19"/>
      <c r="GE192" s="20">
        <f t="shared" si="522"/>
        <v>0</v>
      </c>
      <c r="GF192" s="19"/>
      <c r="GG192" s="19"/>
      <c r="GH192" s="20">
        <f t="shared" si="523"/>
        <v>0</v>
      </c>
      <c r="GI192" s="19"/>
      <c r="GJ192" s="20">
        <f>125</f>
        <v>125</v>
      </c>
      <c r="GK192" s="20">
        <f t="shared" si="524"/>
        <v>-125</v>
      </c>
      <c r="GL192" s="19"/>
      <c r="GM192" s="19"/>
      <c r="GN192" s="20">
        <f t="shared" si="525"/>
        <v>0</v>
      </c>
      <c r="GO192" s="20">
        <f t="shared" si="526"/>
        <v>0</v>
      </c>
      <c r="GP192" s="20">
        <f t="shared" si="526"/>
        <v>125</v>
      </c>
      <c r="GQ192" s="20">
        <f t="shared" si="527"/>
        <v>-125</v>
      </c>
      <c r="GR192" s="19"/>
      <c r="GS192" s="19"/>
      <c r="GT192" s="20">
        <f t="shared" si="528"/>
        <v>0</v>
      </c>
      <c r="GU192" s="19"/>
      <c r="GV192" s="19"/>
      <c r="GW192" s="20">
        <f t="shared" si="529"/>
        <v>0</v>
      </c>
      <c r="GX192" s="20">
        <f t="shared" si="530"/>
        <v>0</v>
      </c>
      <c r="GY192" s="20">
        <f t="shared" si="530"/>
        <v>1614.0900000000001</v>
      </c>
      <c r="GZ192" s="20">
        <f t="shared" si="531"/>
        <v>-1614.0900000000001</v>
      </c>
      <c r="HA192" s="19"/>
      <c r="HB192" s="19"/>
      <c r="HC192" s="20">
        <f t="shared" si="532"/>
        <v>0</v>
      </c>
      <c r="HD192" s="19"/>
      <c r="HE192" s="19"/>
      <c r="HF192" s="20">
        <f t="shared" si="533"/>
        <v>0</v>
      </c>
      <c r="HG192" s="20">
        <f>118.38</f>
        <v>118.38</v>
      </c>
      <c r="HH192" s="19"/>
      <c r="HI192" s="20">
        <f t="shared" si="534"/>
        <v>118.38</v>
      </c>
      <c r="HJ192" s="19"/>
      <c r="HK192" s="19"/>
      <c r="HL192" s="20">
        <f t="shared" si="535"/>
        <v>0</v>
      </c>
      <c r="HM192" s="20">
        <f t="shared" si="536"/>
        <v>118.38</v>
      </c>
      <c r="HN192" s="20">
        <f t="shared" si="536"/>
        <v>0</v>
      </c>
      <c r="HO192" s="20">
        <f t="shared" si="537"/>
        <v>118.38</v>
      </c>
      <c r="HP192" s="19"/>
      <c r="HQ192" s="20">
        <f>200</f>
        <v>200</v>
      </c>
      <c r="HR192" s="20">
        <f t="shared" si="538"/>
        <v>-200</v>
      </c>
      <c r="HS192" s="19"/>
      <c r="HT192" s="19"/>
      <c r="HU192" s="20">
        <f t="shared" si="539"/>
        <v>0</v>
      </c>
      <c r="HV192" s="20">
        <f>118.39</f>
        <v>118.39</v>
      </c>
      <c r="HW192" s="19"/>
      <c r="HX192" s="20">
        <f t="shared" si="540"/>
        <v>118.39</v>
      </c>
      <c r="HY192" s="19"/>
      <c r="HZ192" s="19"/>
      <c r="IA192" s="20">
        <f t="shared" si="541"/>
        <v>0</v>
      </c>
      <c r="IB192" s="20">
        <f t="shared" si="542"/>
        <v>118.39</v>
      </c>
      <c r="IC192" s="20">
        <f t="shared" si="542"/>
        <v>0</v>
      </c>
      <c r="ID192" s="20">
        <f t="shared" si="543"/>
        <v>118.39</v>
      </c>
      <c r="IE192" s="20">
        <f t="shared" si="544"/>
        <v>236.76999999999998</v>
      </c>
      <c r="IF192" s="20">
        <f t="shared" si="544"/>
        <v>200</v>
      </c>
      <c r="IG192" s="20">
        <f t="shared" si="545"/>
        <v>36.769999999999982</v>
      </c>
      <c r="IH192" s="19"/>
      <c r="II192" s="20">
        <f>416.67</f>
        <v>416.67</v>
      </c>
      <c r="IJ192" s="20">
        <f t="shared" si="546"/>
        <v>-416.67</v>
      </c>
      <c r="IK192" s="19"/>
      <c r="IL192" s="19"/>
      <c r="IM192" s="20">
        <f t="shared" si="547"/>
        <v>0</v>
      </c>
      <c r="IN192" s="19"/>
      <c r="IO192" s="19"/>
      <c r="IP192" s="20">
        <f t="shared" si="548"/>
        <v>0</v>
      </c>
      <c r="IQ192" s="20">
        <f t="shared" si="549"/>
        <v>0</v>
      </c>
      <c r="IR192" s="20">
        <f t="shared" si="549"/>
        <v>0</v>
      </c>
      <c r="IS192" s="20">
        <f t="shared" si="550"/>
        <v>0</v>
      </c>
      <c r="IT192" s="20">
        <f t="shared" si="551"/>
        <v>236.76999999999998</v>
      </c>
      <c r="IU192" s="20">
        <f t="shared" si="551"/>
        <v>616.67000000000007</v>
      </c>
      <c r="IV192" s="20">
        <f t="shared" si="552"/>
        <v>-379.90000000000009</v>
      </c>
      <c r="IW192" s="19"/>
      <c r="IX192" s="19"/>
      <c r="IY192" s="20">
        <f t="shared" si="553"/>
        <v>0</v>
      </c>
      <c r="IZ192" s="19"/>
      <c r="JA192" s="19"/>
      <c r="JB192" s="20">
        <f t="shared" si="554"/>
        <v>0</v>
      </c>
      <c r="JC192" s="19"/>
      <c r="JD192" s="19"/>
      <c r="JE192" s="20">
        <f t="shared" si="555"/>
        <v>0</v>
      </c>
      <c r="JF192" s="20">
        <f t="shared" si="556"/>
        <v>0</v>
      </c>
      <c r="JG192" s="20">
        <f t="shared" si="556"/>
        <v>0</v>
      </c>
      <c r="JH192" s="20">
        <f t="shared" si="557"/>
        <v>0</v>
      </c>
      <c r="JI192" s="19"/>
      <c r="JJ192" s="19"/>
      <c r="JK192" s="20">
        <f t="shared" si="558"/>
        <v>0</v>
      </c>
      <c r="JL192" s="20">
        <f>1267.13</f>
        <v>1267.1300000000001</v>
      </c>
      <c r="JM192" s="20">
        <f>500</f>
        <v>500</v>
      </c>
      <c r="JN192" s="20">
        <f t="shared" si="559"/>
        <v>767.13000000000011</v>
      </c>
      <c r="JO192" s="19"/>
      <c r="JP192" s="19"/>
      <c r="JQ192" s="20">
        <f t="shared" si="560"/>
        <v>0</v>
      </c>
      <c r="JR192" s="20">
        <f t="shared" si="561"/>
        <v>1267.1300000000001</v>
      </c>
      <c r="JS192" s="20">
        <f t="shared" si="561"/>
        <v>500</v>
      </c>
      <c r="JT192" s="20">
        <f t="shared" si="562"/>
        <v>767.13000000000011</v>
      </c>
      <c r="JU192" s="19"/>
      <c r="JV192" s="19"/>
      <c r="JW192" s="20">
        <f t="shared" si="563"/>
        <v>0</v>
      </c>
      <c r="JX192" s="19"/>
      <c r="JY192" s="19"/>
      <c r="JZ192" s="20">
        <f t="shared" si="564"/>
        <v>0</v>
      </c>
      <c r="KA192" s="20">
        <f t="shared" si="565"/>
        <v>0</v>
      </c>
      <c r="KB192" s="20">
        <f t="shared" si="565"/>
        <v>0</v>
      </c>
      <c r="KC192" s="20">
        <f t="shared" si="566"/>
        <v>0</v>
      </c>
      <c r="KD192" s="19"/>
      <c r="KE192" s="20">
        <f>100</f>
        <v>100</v>
      </c>
      <c r="KF192" s="20">
        <f t="shared" si="567"/>
        <v>-100</v>
      </c>
      <c r="KG192" s="19"/>
      <c r="KH192" s="19"/>
      <c r="KI192" s="20">
        <f t="shared" si="568"/>
        <v>0</v>
      </c>
      <c r="KJ192" s="19"/>
      <c r="KK192" s="19"/>
      <c r="KL192" s="20">
        <f t="shared" si="569"/>
        <v>0</v>
      </c>
      <c r="KM192" s="19"/>
      <c r="KN192" s="19"/>
      <c r="KO192" s="20">
        <f t="shared" si="570"/>
        <v>0</v>
      </c>
      <c r="KP192" s="19"/>
      <c r="KQ192" s="19"/>
      <c r="KR192" s="20">
        <f t="shared" si="571"/>
        <v>0</v>
      </c>
      <c r="KS192" s="20">
        <f t="shared" si="572"/>
        <v>0</v>
      </c>
      <c r="KT192" s="20">
        <f t="shared" si="572"/>
        <v>0</v>
      </c>
      <c r="KU192" s="20">
        <f t="shared" si="573"/>
        <v>0</v>
      </c>
      <c r="KV192" s="20">
        <f t="shared" si="574"/>
        <v>0</v>
      </c>
      <c r="KW192" s="20">
        <f t="shared" si="574"/>
        <v>100</v>
      </c>
      <c r="KX192" s="20">
        <f t="shared" si="575"/>
        <v>-100</v>
      </c>
      <c r="KY192" s="20">
        <f>85.76</f>
        <v>85.76</v>
      </c>
      <c r="KZ192" s="19"/>
      <c r="LA192" s="20">
        <f t="shared" si="576"/>
        <v>85.76</v>
      </c>
      <c r="LB192" s="19"/>
      <c r="LC192" s="19"/>
      <c r="LD192" s="20">
        <f t="shared" si="577"/>
        <v>0</v>
      </c>
      <c r="LE192" s="20">
        <f t="shared" si="578"/>
        <v>1775.3200000000002</v>
      </c>
      <c r="LF192" s="20">
        <f t="shared" si="578"/>
        <v>3922.4300000000003</v>
      </c>
      <c r="LG192" s="20">
        <f t="shared" si="579"/>
        <v>-2147.11</v>
      </c>
    </row>
    <row r="193" spans="1:319" x14ac:dyDescent="0.3">
      <c r="A193" s="27" t="s">
        <v>303</v>
      </c>
      <c r="B193" s="22">
        <f>(B191)+(B192)</f>
        <v>0</v>
      </c>
      <c r="C193" s="22">
        <f>(C191)+(C192)</f>
        <v>0</v>
      </c>
      <c r="D193" s="22">
        <f t="shared" si="448"/>
        <v>0</v>
      </c>
      <c r="E193" s="22">
        <f>(E191)+(E192)</f>
        <v>140.30000000000001</v>
      </c>
      <c r="F193" s="22">
        <f>(F191)+(F192)</f>
        <v>341.67</v>
      </c>
      <c r="G193" s="22">
        <f t="shared" si="449"/>
        <v>-201.37</v>
      </c>
      <c r="H193" s="22">
        <f>(H191)+(H192)</f>
        <v>0</v>
      </c>
      <c r="I193" s="22">
        <f>(I191)+(I192)</f>
        <v>0</v>
      </c>
      <c r="J193" s="22">
        <f t="shared" si="450"/>
        <v>0</v>
      </c>
      <c r="K193" s="22">
        <f>(K191)+(K192)</f>
        <v>0</v>
      </c>
      <c r="L193" s="22">
        <f>(L191)+(L192)</f>
        <v>0</v>
      </c>
      <c r="M193" s="22">
        <f t="shared" si="451"/>
        <v>0</v>
      </c>
      <c r="N193" s="22">
        <f>(N191)+(N192)</f>
        <v>0</v>
      </c>
      <c r="O193" s="22">
        <f>(O191)+(O192)</f>
        <v>0</v>
      </c>
      <c r="P193" s="22">
        <f t="shared" si="452"/>
        <v>0</v>
      </c>
      <c r="Q193" s="22">
        <f>(Q191)+(Q192)</f>
        <v>0</v>
      </c>
      <c r="R193" s="22">
        <f>(R191)+(R192)</f>
        <v>250</v>
      </c>
      <c r="S193" s="22">
        <f t="shared" si="453"/>
        <v>-250</v>
      </c>
      <c r="T193" s="22">
        <f>(T191)+(T192)</f>
        <v>0</v>
      </c>
      <c r="U193" s="22">
        <f>(U191)+(U192)</f>
        <v>0</v>
      </c>
      <c r="V193" s="22">
        <f t="shared" si="454"/>
        <v>0</v>
      </c>
      <c r="W193" s="22">
        <f>(W191)+(W192)</f>
        <v>0</v>
      </c>
      <c r="X193" s="22">
        <f>(X191)+(X192)</f>
        <v>0</v>
      </c>
      <c r="Y193" s="22">
        <f t="shared" si="455"/>
        <v>0</v>
      </c>
      <c r="Z193" s="22">
        <f>(Z191)+(Z192)</f>
        <v>0</v>
      </c>
      <c r="AA193" s="22">
        <f>(AA191)+(AA192)</f>
        <v>0</v>
      </c>
      <c r="AB193" s="22">
        <f t="shared" si="456"/>
        <v>0</v>
      </c>
      <c r="AC193" s="22">
        <f>(AC191)+(AC192)</f>
        <v>0</v>
      </c>
      <c r="AD193" s="22">
        <f>(AD191)+(AD192)</f>
        <v>0</v>
      </c>
      <c r="AE193" s="22">
        <f t="shared" si="457"/>
        <v>0</v>
      </c>
      <c r="AF193" s="22">
        <f>(AF191)+(AF192)</f>
        <v>0</v>
      </c>
      <c r="AG193" s="22">
        <f>(AG191)+(AG192)</f>
        <v>0</v>
      </c>
      <c r="AH193" s="22">
        <f t="shared" si="458"/>
        <v>0</v>
      </c>
      <c r="AI193" s="22">
        <f>(AI191)+(AI192)</f>
        <v>0</v>
      </c>
      <c r="AJ193" s="22">
        <f>(AJ191)+(AJ192)</f>
        <v>0</v>
      </c>
      <c r="AK193" s="22">
        <f t="shared" si="459"/>
        <v>0</v>
      </c>
      <c r="AL193" s="22">
        <f t="shared" si="460"/>
        <v>0</v>
      </c>
      <c r="AM193" s="22">
        <f t="shared" si="460"/>
        <v>250</v>
      </c>
      <c r="AN193" s="22">
        <f t="shared" si="461"/>
        <v>-250</v>
      </c>
      <c r="AO193" s="22">
        <f>(AO191)+(AO192)</f>
        <v>0</v>
      </c>
      <c r="AP193" s="22">
        <f>(AP191)+(AP192)</f>
        <v>0</v>
      </c>
      <c r="AQ193" s="22">
        <f t="shared" si="462"/>
        <v>0</v>
      </c>
      <c r="AR193" s="22">
        <f>(AR191)+(AR192)</f>
        <v>0</v>
      </c>
      <c r="AS193" s="22">
        <f>(AS191)+(AS192)</f>
        <v>0</v>
      </c>
      <c r="AT193" s="22">
        <f t="shared" si="463"/>
        <v>0</v>
      </c>
      <c r="AU193" s="22">
        <f>(AU191)+(AU192)</f>
        <v>0</v>
      </c>
      <c r="AV193" s="22">
        <f>(AV191)+(AV192)</f>
        <v>0</v>
      </c>
      <c r="AW193" s="22">
        <f t="shared" si="464"/>
        <v>0</v>
      </c>
      <c r="AX193" s="22">
        <f>(AX191)+(AX192)</f>
        <v>0</v>
      </c>
      <c r="AY193" s="22">
        <f>(AY191)+(AY192)</f>
        <v>0</v>
      </c>
      <c r="AZ193" s="22">
        <f t="shared" si="465"/>
        <v>0</v>
      </c>
      <c r="BA193" s="22">
        <f>(BA191)+(BA192)</f>
        <v>0</v>
      </c>
      <c r="BB193" s="22">
        <f>(BB191)+(BB192)</f>
        <v>0</v>
      </c>
      <c r="BC193" s="22">
        <f t="shared" si="466"/>
        <v>0</v>
      </c>
      <c r="BD193" s="22">
        <f>(BD191)+(BD192)</f>
        <v>0</v>
      </c>
      <c r="BE193" s="22">
        <f>(BE191)+(BE192)</f>
        <v>0</v>
      </c>
      <c r="BF193" s="22">
        <f t="shared" si="467"/>
        <v>0</v>
      </c>
      <c r="BG193" s="22">
        <f t="shared" si="468"/>
        <v>0</v>
      </c>
      <c r="BH193" s="22">
        <f t="shared" si="468"/>
        <v>0</v>
      </c>
      <c r="BI193" s="22">
        <f t="shared" si="469"/>
        <v>0</v>
      </c>
      <c r="BJ193" s="22">
        <f>(BJ191)+(BJ192)</f>
        <v>0</v>
      </c>
      <c r="BK193" s="22">
        <f>(BK191)+(BK192)</f>
        <v>0</v>
      </c>
      <c r="BL193" s="22">
        <f t="shared" si="470"/>
        <v>0</v>
      </c>
      <c r="BM193" s="22">
        <f>(BM191)+(BM192)</f>
        <v>45.36</v>
      </c>
      <c r="BN193" s="22">
        <f>(BN191)+(BN192)</f>
        <v>0</v>
      </c>
      <c r="BO193" s="22">
        <f t="shared" si="471"/>
        <v>45.36</v>
      </c>
      <c r="BP193" s="22">
        <f>(BP191)+(BP192)</f>
        <v>0</v>
      </c>
      <c r="BQ193" s="22">
        <f>(BQ191)+(BQ192)</f>
        <v>0</v>
      </c>
      <c r="BR193" s="22">
        <f t="shared" si="472"/>
        <v>0</v>
      </c>
      <c r="BS193" s="22">
        <f>(BS191)+(BS192)</f>
        <v>0</v>
      </c>
      <c r="BT193" s="22">
        <f>(BT191)+(BT192)</f>
        <v>0</v>
      </c>
      <c r="BU193" s="22">
        <f t="shared" si="473"/>
        <v>0</v>
      </c>
      <c r="BV193" s="22">
        <f>(BV191)+(BV192)</f>
        <v>0</v>
      </c>
      <c r="BW193" s="22">
        <f>(BW191)+(BW192)</f>
        <v>0</v>
      </c>
      <c r="BX193" s="22">
        <f t="shared" si="474"/>
        <v>0</v>
      </c>
      <c r="BY193" s="22">
        <f>(BY191)+(BY192)</f>
        <v>0</v>
      </c>
      <c r="BZ193" s="22">
        <f>(BZ191)+(BZ192)</f>
        <v>0</v>
      </c>
      <c r="CA193" s="22">
        <f t="shared" si="475"/>
        <v>0</v>
      </c>
      <c r="CB193" s="22">
        <f t="shared" si="476"/>
        <v>0</v>
      </c>
      <c r="CC193" s="22">
        <f t="shared" si="476"/>
        <v>0</v>
      </c>
      <c r="CD193" s="22">
        <f t="shared" si="477"/>
        <v>0</v>
      </c>
      <c r="CE193" s="22">
        <f>(CE191)+(CE192)</f>
        <v>0</v>
      </c>
      <c r="CF193" s="22">
        <f>(CF191)+(CF192)</f>
        <v>0</v>
      </c>
      <c r="CG193" s="22">
        <f t="shared" si="478"/>
        <v>0</v>
      </c>
      <c r="CH193" s="22">
        <f>(CH191)+(CH192)</f>
        <v>0</v>
      </c>
      <c r="CI193" s="22">
        <f>(CI191)+(CI192)</f>
        <v>0</v>
      </c>
      <c r="CJ193" s="22">
        <f t="shared" si="479"/>
        <v>0</v>
      </c>
      <c r="CK193" s="22">
        <f>(CK191)+(CK192)</f>
        <v>0</v>
      </c>
      <c r="CL193" s="22">
        <f>(CL191)+(CL192)</f>
        <v>0</v>
      </c>
      <c r="CM193" s="22">
        <f t="shared" si="480"/>
        <v>0</v>
      </c>
      <c r="CN193" s="22">
        <f t="shared" si="481"/>
        <v>0</v>
      </c>
      <c r="CO193" s="22">
        <f t="shared" si="481"/>
        <v>0</v>
      </c>
      <c r="CP193" s="22">
        <f t="shared" si="482"/>
        <v>0</v>
      </c>
      <c r="CQ193" s="22">
        <f>(CQ191)+(CQ192)</f>
        <v>0</v>
      </c>
      <c r="CR193" s="22">
        <f>(CR191)+(CR192)</f>
        <v>0</v>
      </c>
      <c r="CS193" s="22">
        <f t="shared" si="483"/>
        <v>0</v>
      </c>
      <c r="CT193" s="22">
        <f>(CT191)+(CT192)</f>
        <v>0</v>
      </c>
      <c r="CU193" s="22">
        <f>(CU191)+(CU192)</f>
        <v>250</v>
      </c>
      <c r="CV193" s="22">
        <f t="shared" si="484"/>
        <v>-250</v>
      </c>
      <c r="CW193" s="22">
        <f>(CW191)+(CW192)</f>
        <v>0</v>
      </c>
      <c r="CX193" s="22">
        <f>(CX191)+(CX192)</f>
        <v>0</v>
      </c>
      <c r="CY193" s="22">
        <f t="shared" si="485"/>
        <v>0</v>
      </c>
      <c r="CZ193" s="22">
        <f t="shared" si="486"/>
        <v>0</v>
      </c>
      <c r="DA193" s="22">
        <f t="shared" si="486"/>
        <v>250</v>
      </c>
      <c r="DB193" s="22">
        <f t="shared" si="487"/>
        <v>-250</v>
      </c>
      <c r="DC193" s="22">
        <f t="shared" si="488"/>
        <v>45.36</v>
      </c>
      <c r="DD193" s="22">
        <f t="shared" si="488"/>
        <v>250</v>
      </c>
      <c r="DE193" s="22">
        <f t="shared" si="489"/>
        <v>-204.64</v>
      </c>
      <c r="DF193" s="22">
        <f>(DF191)+(DF192)</f>
        <v>0</v>
      </c>
      <c r="DG193" s="22">
        <f>(DG191)+(DG192)</f>
        <v>0</v>
      </c>
      <c r="DH193" s="22">
        <f t="shared" si="490"/>
        <v>0</v>
      </c>
      <c r="DI193" s="22">
        <f>(DI191)+(DI192)</f>
        <v>0</v>
      </c>
      <c r="DJ193" s="22">
        <f>(DJ191)+(DJ192)</f>
        <v>250</v>
      </c>
      <c r="DK193" s="22">
        <f t="shared" si="491"/>
        <v>-250</v>
      </c>
      <c r="DL193" s="22">
        <f t="shared" si="492"/>
        <v>0</v>
      </c>
      <c r="DM193" s="22">
        <f t="shared" si="492"/>
        <v>250</v>
      </c>
      <c r="DN193" s="22">
        <f t="shared" si="493"/>
        <v>-250</v>
      </c>
      <c r="DO193" s="22">
        <f>(DO191)+(DO192)</f>
        <v>0</v>
      </c>
      <c r="DP193" s="22">
        <f>(DP191)+(DP192)</f>
        <v>0</v>
      </c>
      <c r="DQ193" s="22">
        <f t="shared" si="494"/>
        <v>0</v>
      </c>
      <c r="DR193" s="22">
        <f>(DR191)+(DR192)</f>
        <v>0</v>
      </c>
      <c r="DS193" s="22">
        <f>(DS191)+(DS192)</f>
        <v>0</v>
      </c>
      <c r="DT193" s="22">
        <f t="shared" si="495"/>
        <v>0</v>
      </c>
      <c r="DU193" s="22">
        <f t="shared" si="496"/>
        <v>0</v>
      </c>
      <c r="DV193" s="22">
        <f t="shared" si="496"/>
        <v>0</v>
      </c>
      <c r="DW193" s="22">
        <f t="shared" si="497"/>
        <v>0</v>
      </c>
      <c r="DX193" s="22">
        <f t="shared" si="498"/>
        <v>185.66000000000003</v>
      </c>
      <c r="DY193" s="22">
        <f t="shared" si="498"/>
        <v>1091.67</v>
      </c>
      <c r="DZ193" s="22">
        <f t="shared" si="499"/>
        <v>-906.01</v>
      </c>
      <c r="EA193" s="22">
        <f>(EA191)+(EA192)</f>
        <v>0</v>
      </c>
      <c r="EB193" s="22">
        <f>(EB191)+(EB192)</f>
        <v>0</v>
      </c>
      <c r="EC193" s="22">
        <f t="shared" si="500"/>
        <v>0</v>
      </c>
      <c r="ED193" s="22">
        <f>(ED191)+(ED192)</f>
        <v>0</v>
      </c>
      <c r="EE193" s="22">
        <f>(EE191)+(EE192)</f>
        <v>0</v>
      </c>
      <c r="EF193" s="22">
        <f t="shared" si="501"/>
        <v>0</v>
      </c>
      <c r="EG193" s="22">
        <f>(EG191)+(EG192)</f>
        <v>0</v>
      </c>
      <c r="EH193" s="22">
        <f>(EH191)+(EH192)</f>
        <v>416.67</v>
      </c>
      <c r="EI193" s="22">
        <f t="shared" si="502"/>
        <v>-416.67</v>
      </c>
      <c r="EJ193" s="22">
        <f>(EJ191)+(EJ192)</f>
        <v>0</v>
      </c>
      <c r="EK193" s="22">
        <f>(EK191)+(EK192)</f>
        <v>0</v>
      </c>
      <c r="EL193" s="22">
        <f t="shared" si="503"/>
        <v>0</v>
      </c>
      <c r="EM193" s="22">
        <f t="shared" si="504"/>
        <v>0</v>
      </c>
      <c r="EN193" s="22">
        <f t="shared" si="504"/>
        <v>416.67</v>
      </c>
      <c r="EO193" s="22">
        <f t="shared" si="505"/>
        <v>-416.67</v>
      </c>
      <c r="EP193" s="22">
        <f>(EP191)+(EP192)</f>
        <v>0</v>
      </c>
      <c r="EQ193" s="22">
        <f>(EQ191)+(EQ192)</f>
        <v>400</v>
      </c>
      <c r="ER193" s="22">
        <f t="shared" si="506"/>
        <v>-400</v>
      </c>
      <c r="ES193" s="22">
        <f>(ES191)+(ES192)</f>
        <v>0</v>
      </c>
      <c r="ET193" s="22">
        <f>(ET191)+(ET192)</f>
        <v>0</v>
      </c>
      <c r="EU193" s="22">
        <f t="shared" si="507"/>
        <v>0</v>
      </c>
      <c r="EV193" s="22">
        <f>(EV191)+(EV192)</f>
        <v>0</v>
      </c>
      <c r="EW193" s="22">
        <f>(EW191)+(EW192)</f>
        <v>250.17</v>
      </c>
      <c r="EX193" s="22">
        <f t="shared" si="508"/>
        <v>-250.17</v>
      </c>
      <c r="EY193" s="22">
        <f>(EY191)+(EY192)</f>
        <v>0</v>
      </c>
      <c r="EZ193" s="22">
        <f>(EZ191)+(EZ192)</f>
        <v>0</v>
      </c>
      <c r="FA193" s="22">
        <f t="shared" si="509"/>
        <v>0</v>
      </c>
      <c r="FB193" s="22">
        <f t="shared" si="510"/>
        <v>0</v>
      </c>
      <c r="FC193" s="22">
        <f t="shared" si="510"/>
        <v>250.17</v>
      </c>
      <c r="FD193" s="22">
        <f t="shared" si="511"/>
        <v>-250.17</v>
      </c>
      <c r="FE193" s="22">
        <f>(FE191)+(FE192)</f>
        <v>0</v>
      </c>
      <c r="FF193" s="22">
        <f>(FF191)+(FF192)</f>
        <v>0</v>
      </c>
      <c r="FG193" s="22">
        <f t="shared" si="512"/>
        <v>0</v>
      </c>
      <c r="FH193" s="22">
        <f>(FH191)+(FH192)</f>
        <v>0</v>
      </c>
      <c r="FI193" s="22">
        <f>(FI191)+(FI192)</f>
        <v>225</v>
      </c>
      <c r="FJ193" s="22">
        <f t="shared" si="513"/>
        <v>-225</v>
      </c>
      <c r="FK193" s="22">
        <f>(FK191)+(FK192)</f>
        <v>0</v>
      </c>
      <c r="FL193" s="22">
        <f>(FL191)+(FL192)</f>
        <v>0</v>
      </c>
      <c r="FM193" s="22">
        <f t="shared" si="514"/>
        <v>0</v>
      </c>
      <c r="FN193" s="22">
        <f t="shared" si="515"/>
        <v>0</v>
      </c>
      <c r="FO193" s="22">
        <f t="shared" si="515"/>
        <v>225</v>
      </c>
      <c r="FP193" s="22">
        <f t="shared" si="516"/>
        <v>-225</v>
      </c>
      <c r="FQ193" s="22">
        <f>(FQ191)+(FQ192)</f>
        <v>0</v>
      </c>
      <c r="FR193" s="22">
        <f>(FR191)+(FR192)</f>
        <v>0</v>
      </c>
      <c r="FS193" s="22">
        <f t="shared" si="517"/>
        <v>0</v>
      </c>
      <c r="FT193" s="22">
        <f>(FT191)+(FT192)</f>
        <v>0</v>
      </c>
      <c r="FU193" s="22">
        <f>(FU191)+(FU192)</f>
        <v>197.25</v>
      </c>
      <c r="FV193" s="22">
        <f t="shared" si="518"/>
        <v>-197.25</v>
      </c>
      <c r="FW193" s="22">
        <f>(FW191)+(FW192)</f>
        <v>0</v>
      </c>
      <c r="FX193" s="22">
        <f>(FX191)+(FX192)</f>
        <v>0</v>
      </c>
      <c r="FY193" s="22">
        <f t="shared" si="519"/>
        <v>0</v>
      </c>
      <c r="FZ193" s="22">
        <f t="shared" si="520"/>
        <v>0</v>
      </c>
      <c r="GA193" s="22">
        <f t="shared" si="520"/>
        <v>197.25</v>
      </c>
      <c r="GB193" s="22">
        <f t="shared" si="521"/>
        <v>-197.25</v>
      </c>
      <c r="GC193" s="22">
        <f>(GC191)+(GC192)</f>
        <v>0</v>
      </c>
      <c r="GD193" s="22">
        <f>(GD191)+(GD192)</f>
        <v>0</v>
      </c>
      <c r="GE193" s="22">
        <f t="shared" si="522"/>
        <v>0</v>
      </c>
      <c r="GF193" s="22">
        <f>(GF191)+(GF192)</f>
        <v>0</v>
      </c>
      <c r="GG193" s="22">
        <f>(GG191)+(GG192)</f>
        <v>0</v>
      </c>
      <c r="GH193" s="22">
        <f t="shared" si="523"/>
        <v>0</v>
      </c>
      <c r="GI193" s="22">
        <f>(GI191)+(GI192)</f>
        <v>0</v>
      </c>
      <c r="GJ193" s="22">
        <f>(GJ191)+(GJ192)</f>
        <v>125</v>
      </c>
      <c r="GK193" s="22">
        <f t="shared" si="524"/>
        <v>-125</v>
      </c>
      <c r="GL193" s="22">
        <f>(GL191)+(GL192)</f>
        <v>0</v>
      </c>
      <c r="GM193" s="22">
        <f>(GM191)+(GM192)</f>
        <v>0</v>
      </c>
      <c r="GN193" s="22">
        <f t="shared" si="525"/>
        <v>0</v>
      </c>
      <c r="GO193" s="22">
        <f t="shared" si="526"/>
        <v>0</v>
      </c>
      <c r="GP193" s="22">
        <f t="shared" si="526"/>
        <v>125</v>
      </c>
      <c r="GQ193" s="22">
        <f t="shared" si="527"/>
        <v>-125</v>
      </c>
      <c r="GR193" s="22">
        <f>(GR191)+(GR192)</f>
        <v>0</v>
      </c>
      <c r="GS193" s="22">
        <f>(GS191)+(GS192)</f>
        <v>0</v>
      </c>
      <c r="GT193" s="22">
        <f t="shared" si="528"/>
        <v>0</v>
      </c>
      <c r="GU193" s="22">
        <f>(GU191)+(GU192)</f>
        <v>0</v>
      </c>
      <c r="GV193" s="22">
        <f>(GV191)+(GV192)</f>
        <v>0</v>
      </c>
      <c r="GW193" s="22">
        <f t="shared" si="529"/>
        <v>0</v>
      </c>
      <c r="GX193" s="22">
        <f t="shared" si="530"/>
        <v>0</v>
      </c>
      <c r="GY193" s="22">
        <f t="shared" si="530"/>
        <v>1614.0900000000001</v>
      </c>
      <c r="GZ193" s="22">
        <f t="shared" si="531"/>
        <v>-1614.0900000000001</v>
      </c>
      <c r="HA193" s="22">
        <f>(HA191)+(HA192)</f>
        <v>0</v>
      </c>
      <c r="HB193" s="22">
        <f>(HB191)+(HB192)</f>
        <v>0</v>
      </c>
      <c r="HC193" s="22">
        <f t="shared" si="532"/>
        <v>0</v>
      </c>
      <c r="HD193" s="22">
        <f>(HD191)+(HD192)</f>
        <v>0</v>
      </c>
      <c r="HE193" s="22">
        <f>(HE191)+(HE192)</f>
        <v>0</v>
      </c>
      <c r="HF193" s="22">
        <f t="shared" si="533"/>
        <v>0</v>
      </c>
      <c r="HG193" s="22">
        <f>(HG191)+(HG192)</f>
        <v>118.38</v>
      </c>
      <c r="HH193" s="22">
        <f>(HH191)+(HH192)</f>
        <v>0</v>
      </c>
      <c r="HI193" s="22">
        <f t="shared" si="534"/>
        <v>118.38</v>
      </c>
      <c r="HJ193" s="22">
        <f>(HJ191)+(HJ192)</f>
        <v>0</v>
      </c>
      <c r="HK193" s="22">
        <f>(HK191)+(HK192)</f>
        <v>0</v>
      </c>
      <c r="HL193" s="22">
        <f t="shared" si="535"/>
        <v>0</v>
      </c>
      <c r="HM193" s="22">
        <f t="shared" si="536"/>
        <v>118.38</v>
      </c>
      <c r="HN193" s="22">
        <f t="shared" si="536"/>
        <v>0</v>
      </c>
      <c r="HO193" s="22">
        <f t="shared" si="537"/>
        <v>118.38</v>
      </c>
      <c r="HP193" s="22">
        <f>(HP191)+(HP192)</f>
        <v>0</v>
      </c>
      <c r="HQ193" s="22">
        <f>(HQ191)+(HQ192)</f>
        <v>200</v>
      </c>
      <c r="HR193" s="22">
        <f t="shared" si="538"/>
        <v>-200</v>
      </c>
      <c r="HS193" s="22">
        <f>(HS191)+(HS192)</f>
        <v>0</v>
      </c>
      <c r="HT193" s="22">
        <f>(HT191)+(HT192)</f>
        <v>0</v>
      </c>
      <c r="HU193" s="22">
        <f t="shared" si="539"/>
        <v>0</v>
      </c>
      <c r="HV193" s="22">
        <f>(HV191)+(HV192)</f>
        <v>118.39</v>
      </c>
      <c r="HW193" s="22">
        <f>(HW191)+(HW192)</f>
        <v>0</v>
      </c>
      <c r="HX193" s="22">
        <f t="shared" si="540"/>
        <v>118.39</v>
      </c>
      <c r="HY193" s="22">
        <f>(HY191)+(HY192)</f>
        <v>0</v>
      </c>
      <c r="HZ193" s="22">
        <f>(HZ191)+(HZ192)</f>
        <v>0</v>
      </c>
      <c r="IA193" s="22">
        <f t="shared" si="541"/>
        <v>0</v>
      </c>
      <c r="IB193" s="22">
        <f t="shared" si="542"/>
        <v>118.39</v>
      </c>
      <c r="IC193" s="22">
        <f t="shared" si="542"/>
        <v>0</v>
      </c>
      <c r="ID193" s="22">
        <f t="shared" si="543"/>
        <v>118.39</v>
      </c>
      <c r="IE193" s="22">
        <f t="shared" si="544"/>
        <v>236.76999999999998</v>
      </c>
      <c r="IF193" s="22">
        <f t="shared" si="544"/>
        <v>200</v>
      </c>
      <c r="IG193" s="22">
        <f t="shared" si="545"/>
        <v>36.769999999999982</v>
      </c>
      <c r="IH193" s="22">
        <f>(IH191)+(IH192)</f>
        <v>0</v>
      </c>
      <c r="II193" s="22">
        <f>(II191)+(II192)</f>
        <v>416.67</v>
      </c>
      <c r="IJ193" s="22">
        <f t="shared" si="546"/>
        <v>-416.67</v>
      </c>
      <c r="IK193" s="22">
        <f>(IK191)+(IK192)</f>
        <v>0</v>
      </c>
      <c r="IL193" s="22">
        <f>(IL191)+(IL192)</f>
        <v>0</v>
      </c>
      <c r="IM193" s="22">
        <f t="shared" si="547"/>
        <v>0</v>
      </c>
      <c r="IN193" s="22">
        <f>(IN191)+(IN192)</f>
        <v>0</v>
      </c>
      <c r="IO193" s="22">
        <f>(IO191)+(IO192)</f>
        <v>0</v>
      </c>
      <c r="IP193" s="22">
        <f t="shared" si="548"/>
        <v>0</v>
      </c>
      <c r="IQ193" s="22">
        <f t="shared" si="549"/>
        <v>0</v>
      </c>
      <c r="IR193" s="22">
        <f t="shared" si="549"/>
        <v>0</v>
      </c>
      <c r="IS193" s="22">
        <f t="shared" si="550"/>
        <v>0</v>
      </c>
      <c r="IT193" s="22">
        <f t="shared" si="551"/>
        <v>236.76999999999998</v>
      </c>
      <c r="IU193" s="22">
        <f t="shared" si="551"/>
        <v>616.67000000000007</v>
      </c>
      <c r="IV193" s="22">
        <f t="shared" si="552"/>
        <v>-379.90000000000009</v>
      </c>
      <c r="IW193" s="22">
        <f>(IW191)+(IW192)</f>
        <v>0</v>
      </c>
      <c r="IX193" s="22">
        <f>(IX191)+(IX192)</f>
        <v>0</v>
      </c>
      <c r="IY193" s="22">
        <f t="shared" si="553"/>
        <v>0</v>
      </c>
      <c r="IZ193" s="22">
        <f>(IZ191)+(IZ192)</f>
        <v>0</v>
      </c>
      <c r="JA193" s="22">
        <f>(JA191)+(JA192)</f>
        <v>0</v>
      </c>
      <c r="JB193" s="22">
        <f t="shared" si="554"/>
        <v>0</v>
      </c>
      <c r="JC193" s="22">
        <f>(JC191)+(JC192)</f>
        <v>0</v>
      </c>
      <c r="JD193" s="22">
        <f>(JD191)+(JD192)</f>
        <v>0</v>
      </c>
      <c r="JE193" s="22">
        <f t="shared" si="555"/>
        <v>0</v>
      </c>
      <c r="JF193" s="22">
        <f t="shared" si="556"/>
        <v>0</v>
      </c>
      <c r="JG193" s="22">
        <f t="shared" si="556"/>
        <v>0</v>
      </c>
      <c r="JH193" s="22">
        <f t="shared" si="557"/>
        <v>0</v>
      </c>
      <c r="JI193" s="22">
        <f>(JI191)+(JI192)</f>
        <v>0</v>
      </c>
      <c r="JJ193" s="22">
        <f>(JJ191)+(JJ192)</f>
        <v>0</v>
      </c>
      <c r="JK193" s="22">
        <f t="shared" si="558"/>
        <v>0</v>
      </c>
      <c r="JL193" s="22">
        <f>(JL191)+(JL192)</f>
        <v>1267.1300000000001</v>
      </c>
      <c r="JM193" s="22">
        <f>(JM191)+(JM192)</f>
        <v>500</v>
      </c>
      <c r="JN193" s="22">
        <f t="shared" si="559"/>
        <v>767.13000000000011</v>
      </c>
      <c r="JO193" s="22">
        <f>(JO191)+(JO192)</f>
        <v>0</v>
      </c>
      <c r="JP193" s="22">
        <f>(JP191)+(JP192)</f>
        <v>0</v>
      </c>
      <c r="JQ193" s="22">
        <f t="shared" si="560"/>
        <v>0</v>
      </c>
      <c r="JR193" s="22">
        <f t="shared" si="561"/>
        <v>1267.1300000000001</v>
      </c>
      <c r="JS193" s="22">
        <f t="shared" si="561"/>
        <v>500</v>
      </c>
      <c r="JT193" s="22">
        <f t="shared" si="562"/>
        <v>767.13000000000011</v>
      </c>
      <c r="JU193" s="22">
        <f>(JU191)+(JU192)</f>
        <v>0</v>
      </c>
      <c r="JV193" s="22">
        <f>(JV191)+(JV192)</f>
        <v>0</v>
      </c>
      <c r="JW193" s="22">
        <f t="shared" si="563"/>
        <v>0</v>
      </c>
      <c r="JX193" s="22">
        <f>(JX191)+(JX192)</f>
        <v>0</v>
      </c>
      <c r="JY193" s="22">
        <f>(JY191)+(JY192)</f>
        <v>0</v>
      </c>
      <c r="JZ193" s="22">
        <f t="shared" si="564"/>
        <v>0</v>
      </c>
      <c r="KA193" s="22">
        <f t="shared" si="565"/>
        <v>0</v>
      </c>
      <c r="KB193" s="22">
        <f t="shared" si="565"/>
        <v>0</v>
      </c>
      <c r="KC193" s="22">
        <f t="shared" si="566"/>
        <v>0</v>
      </c>
      <c r="KD193" s="22">
        <f>(KD191)+(KD192)</f>
        <v>0</v>
      </c>
      <c r="KE193" s="22">
        <f>(KE191)+(KE192)</f>
        <v>100</v>
      </c>
      <c r="KF193" s="22">
        <f t="shared" si="567"/>
        <v>-100</v>
      </c>
      <c r="KG193" s="22">
        <f>(KG191)+(KG192)</f>
        <v>0</v>
      </c>
      <c r="KH193" s="22">
        <f>(KH191)+(KH192)</f>
        <v>0</v>
      </c>
      <c r="KI193" s="22">
        <f t="shared" si="568"/>
        <v>0</v>
      </c>
      <c r="KJ193" s="22">
        <f>(KJ191)+(KJ192)</f>
        <v>0</v>
      </c>
      <c r="KK193" s="22">
        <f>(KK191)+(KK192)</f>
        <v>0</v>
      </c>
      <c r="KL193" s="22">
        <f t="shared" si="569"/>
        <v>0</v>
      </c>
      <c r="KM193" s="22">
        <f>(KM191)+(KM192)</f>
        <v>0</v>
      </c>
      <c r="KN193" s="22">
        <f>(KN191)+(KN192)</f>
        <v>0</v>
      </c>
      <c r="KO193" s="22">
        <f t="shared" si="570"/>
        <v>0</v>
      </c>
      <c r="KP193" s="22">
        <f>(KP191)+(KP192)</f>
        <v>0</v>
      </c>
      <c r="KQ193" s="22">
        <f>(KQ191)+(KQ192)</f>
        <v>0</v>
      </c>
      <c r="KR193" s="22">
        <f t="shared" si="571"/>
        <v>0</v>
      </c>
      <c r="KS193" s="22">
        <f t="shared" si="572"/>
        <v>0</v>
      </c>
      <c r="KT193" s="22">
        <f t="shared" si="572"/>
        <v>0</v>
      </c>
      <c r="KU193" s="22">
        <f t="shared" si="573"/>
        <v>0</v>
      </c>
      <c r="KV193" s="22">
        <f t="shared" si="574"/>
        <v>0</v>
      </c>
      <c r="KW193" s="22">
        <f t="shared" si="574"/>
        <v>100</v>
      </c>
      <c r="KX193" s="22">
        <f t="shared" si="575"/>
        <v>-100</v>
      </c>
      <c r="KY193" s="22">
        <f>(KY191)+(KY192)</f>
        <v>85.76</v>
      </c>
      <c r="KZ193" s="22">
        <f>(KZ191)+(KZ192)</f>
        <v>0</v>
      </c>
      <c r="LA193" s="22">
        <f t="shared" si="576"/>
        <v>85.76</v>
      </c>
      <c r="LB193" s="22">
        <f>(LB191)+(LB192)</f>
        <v>0</v>
      </c>
      <c r="LC193" s="22">
        <f>(LC191)+(LC192)</f>
        <v>0</v>
      </c>
      <c r="LD193" s="22">
        <f t="shared" si="577"/>
        <v>0</v>
      </c>
      <c r="LE193" s="22">
        <f t="shared" si="578"/>
        <v>1775.3200000000002</v>
      </c>
      <c r="LF193" s="22">
        <f t="shared" si="578"/>
        <v>3922.4300000000003</v>
      </c>
      <c r="LG193" s="22">
        <f t="shared" si="579"/>
        <v>-2147.11</v>
      </c>
    </row>
    <row r="194" spans="1:319" x14ac:dyDescent="0.3">
      <c r="A194" s="27" t="s">
        <v>305</v>
      </c>
      <c r="B194" s="19"/>
      <c r="C194" s="19"/>
      <c r="D194" s="20">
        <f t="shared" si="448"/>
        <v>0</v>
      </c>
      <c r="E194" s="19"/>
      <c r="F194" s="19"/>
      <c r="G194" s="20">
        <f t="shared" si="449"/>
        <v>0</v>
      </c>
      <c r="H194" s="19"/>
      <c r="I194" s="19"/>
      <c r="J194" s="20">
        <f t="shared" si="450"/>
        <v>0</v>
      </c>
      <c r="K194" s="19"/>
      <c r="L194" s="19"/>
      <c r="M194" s="20">
        <f t="shared" si="451"/>
        <v>0</v>
      </c>
      <c r="N194" s="19"/>
      <c r="O194" s="19"/>
      <c r="P194" s="20">
        <f t="shared" si="452"/>
        <v>0</v>
      </c>
      <c r="Q194" s="19"/>
      <c r="R194" s="19"/>
      <c r="S194" s="20">
        <f t="shared" si="453"/>
        <v>0</v>
      </c>
      <c r="T194" s="19"/>
      <c r="U194" s="19"/>
      <c r="V194" s="20">
        <f t="shared" si="454"/>
        <v>0</v>
      </c>
      <c r="W194" s="19"/>
      <c r="X194" s="19"/>
      <c r="Y194" s="20">
        <f t="shared" si="455"/>
        <v>0</v>
      </c>
      <c r="Z194" s="19"/>
      <c r="AA194" s="19"/>
      <c r="AB194" s="20">
        <f t="shared" si="456"/>
        <v>0</v>
      </c>
      <c r="AC194" s="19"/>
      <c r="AD194" s="19"/>
      <c r="AE194" s="20">
        <f t="shared" si="457"/>
        <v>0</v>
      </c>
      <c r="AF194" s="19"/>
      <c r="AG194" s="19"/>
      <c r="AH194" s="20">
        <f t="shared" si="458"/>
        <v>0</v>
      </c>
      <c r="AI194" s="19"/>
      <c r="AJ194" s="19"/>
      <c r="AK194" s="20">
        <f t="shared" si="459"/>
        <v>0</v>
      </c>
      <c r="AL194" s="20">
        <f t="shared" si="460"/>
        <v>0</v>
      </c>
      <c r="AM194" s="20">
        <f t="shared" si="460"/>
        <v>0</v>
      </c>
      <c r="AN194" s="20">
        <f t="shared" si="461"/>
        <v>0</v>
      </c>
      <c r="AO194" s="19"/>
      <c r="AP194" s="19"/>
      <c r="AQ194" s="20">
        <f t="shared" si="462"/>
        <v>0</v>
      </c>
      <c r="AR194" s="19"/>
      <c r="AS194" s="19"/>
      <c r="AT194" s="20">
        <f t="shared" si="463"/>
        <v>0</v>
      </c>
      <c r="AU194" s="19"/>
      <c r="AV194" s="19"/>
      <c r="AW194" s="20">
        <f t="shared" si="464"/>
        <v>0</v>
      </c>
      <c r="AX194" s="19"/>
      <c r="AY194" s="19"/>
      <c r="AZ194" s="20">
        <f t="shared" si="465"/>
        <v>0</v>
      </c>
      <c r="BA194" s="19"/>
      <c r="BB194" s="19"/>
      <c r="BC194" s="20">
        <f t="shared" si="466"/>
        <v>0</v>
      </c>
      <c r="BD194" s="19"/>
      <c r="BE194" s="19"/>
      <c r="BF194" s="20">
        <f t="shared" si="467"/>
        <v>0</v>
      </c>
      <c r="BG194" s="20">
        <f t="shared" si="468"/>
        <v>0</v>
      </c>
      <c r="BH194" s="20">
        <f t="shared" si="468"/>
        <v>0</v>
      </c>
      <c r="BI194" s="20">
        <f t="shared" si="469"/>
        <v>0</v>
      </c>
      <c r="BJ194" s="19"/>
      <c r="BK194" s="19"/>
      <c r="BL194" s="20">
        <f t="shared" si="470"/>
        <v>0</v>
      </c>
      <c r="BM194" s="19"/>
      <c r="BN194" s="19"/>
      <c r="BO194" s="20">
        <f t="shared" si="471"/>
        <v>0</v>
      </c>
      <c r="BP194" s="19"/>
      <c r="BQ194" s="19"/>
      <c r="BR194" s="20">
        <f t="shared" si="472"/>
        <v>0</v>
      </c>
      <c r="BS194" s="19"/>
      <c r="BT194" s="19"/>
      <c r="BU194" s="20">
        <f t="shared" si="473"/>
        <v>0</v>
      </c>
      <c r="BV194" s="19"/>
      <c r="BW194" s="19"/>
      <c r="BX194" s="20">
        <f t="shared" si="474"/>
        <v>0</v>
      </c>
      <c r="BY194" s="19"/>
      <c r="BZ194" s="19"/>
      <c r="CA194" s="20">
        <f t="shared" si="475"/>
        <v>0</v>
      </c>
      <c r="CB194" s="20">
        <f t="shared" si="476"/>
        <v>0</v>
      </c>
      <c r="CC194" s="20">
        <f t="shared" si="476"/>
        <v>0</v>
      </c>
      <c r="CD194" s="20">
        <f t="shared" si="477"/>
        <v>0</v>
      </c>
      <c r="CE194" s="19"/>
      <c r="CF194" s="19"/>
      <c r="CG194" s="20">
        <f t="shared" si="478"/>
        <v>0</v>
      </c>
      <c r="CH194" s="19"/>
      <c r="CI194" s="19"/>
      <c r="CJ194" s="20">
        <f t="shared" si="479"/>
        <v>0</v>
      </c>
      <c r="CK194" s="19"/>
      <c r="CL194" s="19"/>
      <c r="CM194" s="20">
        <f t="shared" si="480"/>
        <v>0</v>
      </c>
      <c r="CN194" s="20">
        <f t="shared" si="481"/>
        <v>0</v>
      </c>
      <c r="CO194" s="20">
        <f t="shared" si="481"/>
        <v>0</v>
      </c>
      <c r="CP194" s="20">
        <f t="shared" si="482"/>
        <v>0</v>
      </c>
      <c r="CQ194" s="19"/>
      <c r="CR194" s="19"/>
      <c r="CS194" s="20">
        <f t="shared" si="483"/>
        <v>0</v>
      </c>
      <c r="CT194" s="19"/>
      <c r="CU194" s="19"/>
      <c r="CV194" s="20">
        <f t="shared" si="484"/>
        <v>0</v>
      </c>
      <c r="CW194" s="19"/>
      <c r="CX194" s="19"/>
      <c r="CY194" s="20">
        <f t="shared" si="485"/>
        <v>0</v>
      </c>
      <c r="CZ194" s="20">
        <f t="shared" si="486"/>
        <v>0</v>
      </c>
      <c r="DA194" s="20">
        <f t="shared" si="486"/>
        <v>0</v>
      </c>
      <c r="DB194" s="20">
        <f t="shared" si="487"/>
        <v>0</v>
      </c>
      <c r="DC194" s="20">
        <f t="shared" si="488"/>
        <v>0</v>
      </c>
      <c r="DD194" s="20">
        <f t="shared" si="488"/>
        <v>0</v>
      </c>
      <c r="DE194" s="20">
        <f t="shared" si="489"/>
        <v>0</v>
      </c>
      <c r="DF194" s="19"/>
      <c r="DG194" s="19"/>
      <c r="DH194" s="20">
        <f t="shared" si="490"/>
        <v>0</v>
      </c>
      <c r="DI194" s="19"/>
      <c r="DJ194" s="19"/>
      <c r="DK194" s="20">
        <f t="shared" si="491"/>
        <v>0</v>
      </c>
      <c r="DL194" s="20">
        <f t="shared" si="492"/>
        <v>0</v>
      </c>
      <c r="DM194" s="20">
        <f t="shared" si="492"/>
        <v>0</v>
      </c>
      <c r="DN194" s="20">
        <f t="shared" si="493"/>
        <v>0</v>
      </c>
      <c r="DO194" s="19"/>
      <c r="DP194" s="19"/>
      <c r="DQ194" s="20">
        <f t="shared" si="494"/>
        <v>0</v>
      </c>
      <c r="DR194" s="19"/>
      <c r="DS194" s="19"/>
      <c r="DT194" s="20">
        <f t="shared" si="495"/>
        <v>0</v>
      </c>
      <c r="DU194" s="20">
        <f t="shared" si="496"/>
        <v>0</v>
      </c>
      <c r="DV194" s="20">
        <f t="shared" si="496"/>
        <v>0</v>
      </c>
      <c r="DW194" s="20">
        <f t="shared" si="497"/>
        <v>0</v>
      </c>
      <c r="DX194" s="20">
        <f t="shared" si="498"/>
        <v>0</v>
      </c>
      <c r="DY194" s="20">
        <f t="shared" si="498"/>
        <v>0</v>
      </c>
      <c r="DZ194" s="20">
        <f t="shared" si="499"/>
        <v>0</v>
      </c>
      <c r="EA194" s="19"/>
      <c r="EB194" s="19"/>
      <c r="EC194" s="20">
        <f t="shared" si="500"/>
        <v>0</v>
      </c>
      <c r="ED194" s="19"/>
      <c r="EE194" s="19"/>
      <c r="EF194" s="20">
        <f t="shared" si="501"/>
        <v>0</v>
      </c>
      <c r="EG194" s="19"/>
      <c r="EH194" s="19"/>
      <c r="EI194" s="20">
        <f t="shared" si="502"/>
        <v>0</v>
      </c>
      <c r="EJ194" s="19"/>
      <c r="EK194" s="19"/>
      <c r="EL194" s="20">
        <f t="shared" si="503"/>
        <v>0</v>
      </c>
      <c r="EM194" s="20">
        <f t="shared" si="504"/>
        <v>0</v>
      </c>
      <c r="EN194" s="20">
        <f t="shared" si="504"/>
        <v>0</v>
      </c>
      <c r="EO194" s="20">
        <f t="shared" si="505"/>
        <v>0</v>
      </c>
      <c r="EP194" s="19"/>
      <c r="EQ194" s="19"/>
      <c r="ER194" s="20">
        <f t="shared" si="506"/>
        <v>0</v>
      </c>
      <c r="ES194" s="19"/>
      <c r="ET194" s="19"/>
      <c r="EU194" s="20">
        <f t="shared" si="507"/>
        <v>0</v>
      </c>
      <c r="EV194" s="19"/>
      <c r="EW194" s="19"/>
      <c r="EX194" s="20">
        <f t="shared" si="508"/>
        <v>0</v>
      </c>
      <c r="EY194" s="19"/>
      <c r="EZ194" s="19"/>
      <c r="FA194" s="20">
        <f t="shared" si="509"/>
        <v>0</v>
      </c>
      <c r="FB194" s="20">
        <f t="shared" si="510"/>
        <v>0</v>
      </c>
      <c r="FC194" s="20">
        <f t="shared" si="510"/>
        <v>0</v>
      </c>
      <c r="FD194" s="20">
        <f t="shared" si="511"/>
        <v>0</v>
      </c>
      <c r="FE194" s="19"/>
      <c r="FF194" s="19"/>
      <c r="FG194" s="20">
        <f t="shared" si="512"/>
        <v>0</v>
      </c>
      <c r="FH194" s="19"/>
      <c r="FI194" s="19"/>
      <c r="FJ194" s="20">
        <f t="shared" si="513"/>
        <v>0</v>
      </c>
      <c r="FK194" s="19"/>
      <c r="FL194" s="19"/>
      <c r="FM194" s="20">
        <f t="shared" si="514"/>
        <v>0</v>
      </c>
      <c r="FN194" s="20">
        <f t="shared" si="515"/>
        <v>0</v>
      </c>
      <c r="FO194" s="20">
        <f t="shared" si="515"/>
        <v>0</v>
      </c>
      <c r="FP194" s="20">
        <f t="shared" si="516"/>
        <v>0</v>
      </c>
      <c r="FQ194" s="19"/>
      <c r="FR194" s="19"/>
      <c r="FS194" s="20">
        <f t="shared" si="517"/>
        <v>0</v>
      </c>
      <c r="FT194" s="19"/>
      <c r="FU194" s="19"/>
      <c r="FV194" s="20">
        <f t="shared" si="518"/>
        <v>0</v>
      </c>
      <c r="FW194" s="19"/>
      <c r="FX194" s="19"/>
      <c r="FY194" s="20">
        <f t="shared" si="519"/>
        <v>0</v>
      </c>
      <c r="FZ194" s="20">
        <f t="shared" si="520"/>
        <v>0</v>
      </c>
      <c r="GA194" s="20">
        <f t="shared" si="520"/>
        <v>0</v>
      </c>
      <c r="GB194" s="20">
        <f t="shared" si="521"/>
        <v>0</v>
      </c>
      <c r="GC194" s="19"/>
      <c r="GD194" s="19"/>
      <c r="GE194" s="20">
        <f t="shared" si="522"/>
        <v>0</v>
      </c>
      <c r="GF194" s="19"/>
      <c r="GG194" s="19"/>
      <c r="GH194" s="20">
        <f t="shared" si="523"/>
        <v>0</v>
      </c>
      <c r="GI194" s="19"/>
      <c r="GJ194" s="19"/>
      <c r="GK194" s="20">
        <f t="shared" si="524"/>
        <v>0</v>
      </c>
      <c r="GL194" s="19"/>
      <c r="GM194" s="19"/>
      <c r="GN194" s="20">
        <f t="shared" si="525"/>
        <v>0</v>
      </c>
      <c r="GO194" s="20">
        <f t="shared" si="526"/>
        <v>0</v>
      </c>
      <c r="GP194" s="20">
        <f t="shared" si="526"/>
        <v>0</v>
      </c>
      <c r="GQ194" s="20">
        <f t="shared" si="527"/>
        <v>0</v>
      </c>
      <c r="GR194" s="19"/>
      <c r="GS194" s="19"/>
      <c r="GT194" s="20">
        <f t="shared" si="528"/>
        <v>0</v>
      </c>
      <c r="GU194" s="19"/>
      <c r="GV194" s="19"/>
      <c r="GW194" s="20">
        <f t="shared" si="529"/>
        <v>0</v>
      </c>
      <c r="GX194" s="20">
        <f t="shared" si="530"/>
        <v>0</v>
      </c>
      <c r="GY194" s="20">
        <f t="shared" si="530"/>
        <v>0</v>
      </c>
      <c r="GZ194" s="20">
        <f t="shared" si="531"/>
        <v>0</v>
      </c>
      <c r="HA194" s="19"/>
      <c r="HB194" s="19"/>
      <c r="HC194" s="20">
        <f t="shared" si="532"/>
        <v>0</v>
      </c>
      <c r="HD194" s="19"/>
      <c r="HE194" s="19"/>
      <c r="HF194" s="20">
        <f t="shared" si="533"/>
        <v>0</v>
      </c>
      <c r="HG194" s="19"/>
      <c r="HH194" s="19"/>
      <c r="HI194" s="20">
        <f t="shared" si="534"/>
        <v>0</v>
      </c>
      <c r="HJ194" s="19"/>
      <c r="HK194" s="19"/>
      <c r="HL194" s="20">
        <f t="shared" si="535"/>
        <v>0</v>
      </c>
      <c r="HM194" s="20">
        <f t="shared" si="536"/>
        <v>0</v>
      </c>
      <c r="HN194" s="20">
        <f t="shared" si="536"/>
        <v>0</v>
      </c>
      <c r="HO194" s="20">
        <f t="shared" si="537"/>
        <v>0</v>
      </c>
      <c r="HP194" s="19"/>
      <c r="HQ194" s="19"/>
      <c r="HR194" s="20">
        <f t="shared" si="538"/>
        <v>0</v>
      </c>
      <c r="HS194" s="19"/>
      <c r="HT194" s="19"/>
      <c r="HU194" s="20">
        <f t="shared" si="539"/>
        <v>0</v>
      </c>
      <c r="HV194" s="19"/>
      <c r="HW194" s="19"/>
      <c r="HX194" s="20">
        <f t="shared" si="540"/>
        <v>0</v>
      </c>
      <c r="HY194" s="19"/>
      <c r="HZ194" s="19"/>
      <c r="IA194" s="20">
        <f t="shared" si="541"/>
        <v>0</v>
      </c>
      <c r="IB194" s="20">
        <f t="shared" si="542"/>
        <v>0</v>
      </c>
      <c r="IC194" s="20">
        <f t="shared" si="542"/>
        <v>0</v>
      </c>
      <c r="ID194" s="20">
        <f t="shared" si="543"/>
        <v>0</v>
      </c>
      <c r="IE194" s="20">
        <f t="shared" si="544"/>
        <v>0</v>
      </c>
      <c r="IF194" s="20">
        <f t="shared" si="544"/>
        <v>0</v>
      </c>
      <c r="IG194" s="20">
        <f t="shared" si="545"/>
        <v>0</v>
      </c>
      <c r="IH194" s="19"/>
      <c r="II194" s="19"/>
      <c r="IJ194" s="20">
        <f t="shared" si="546"/>
        <v>0</v>
      </c>
      <c r="IK194" s="19"/>
      <c r="IL194" s="19"/>
      <c r="IM194" s="20">
        <f t="shared" si="547"/>
        <v>0</v>
      </c>
      <c r="IN194" s="19"/>
      <c r="IO194" s="19"/>
      <c r="IP194" s="20">
        <f t="shared" si="548"/>
        <v>0</v>
      </c>
      <c r="IQ194" s="20">
        <f t="shared" si="549"/>
        <v>0</v>
      </c>
      <c r="IR194" s="20">
        <f t="shared" si="549"/>
        <v>0</v>
      </c>
      <c r="IS194" s="20">
        <f t="shared" si="550"/>
        <v>0</v>
      </c>
      <c r="IT194" s="20">
        <f t="shared" si="551"/>
        <v>0</v>
      </c>
      <c r="IU194" s="20">
        <f t="shared" si="551"/>
        <v>0</v>
      </c>
      <c r="IV194" s="20">
        <f t="shared" si="552"/>
        <v>0</v>
      </c>
      <c r="IW194" s="19"/>
      <c r="IX194" s="19"/>
      <c r="IY194" s="20">
        <f t="shared" si="553"/>
        <v>0</v>
      </c>
      <c r="IZ194" s="19"/>
      <c r="JA194" s="19"/>
      <c r="JB194" s="20">
        <f t="shared" si="554"/>
        <v>0</v>
      </c>
      <c r="JC194" s="19"/>
      <c r="JD194" s="19"/>
      <c r="JE194" s="20">
        <f t="shared" si="555"/>
        <v>0</v>
      </c>
      <c r="JF194" s="20">
        <f t="shared" si="556"/>
        <v>0</v>
      </c>
      <c r="JG194" s="20">
        <f t="shared" si="556"/>
        <v>0</v>
      </c>
      <c r="JH194" s="20">
        <f t="shared" si="557"/>
        <v>0</v>
      </c>
      <c r="JI194" s="19"/>
      <c r="JJ194" s="19"/>
      <c r="JK194" s="20">
        <f t="shared" si="558"/>
        <v>0</v>
      </c>
      <c r="JL194" s="20">
        <f>745.84</f>
        <v>745.84</v>
      </c>
      <c r="JM194" s="20">
        <f>3347</f>
        <v>3347</v>
      </c>
      <c r="JN194" s="20">
        <f t="shared" si="559"/>
        <v>-2601.16</v>
      </c>
      <c r="JO194" s="19"/>
      <c r="JP194" s="19"/>
      <c r="JQ194" s="20">
        <f t="shared" si="560"/>
        <v>0</v>
      </c>
      <c r="JR194" s="20">
        <f t="shared" si="561"/>
        <v>745.84</v>
      </c>
      <c r="JS194" s="20">
        <f t="shared" si="561"/>
        <v>3347</v>
      </c>
      <c r="JT194" s="20">
        <f t="shared" si="562"/>
        <v>-2601.16</v>
      </c>
      <c r="JU194" s="19"/>
      <c r="JV194" s="19"/>
      <c r="JW194" s="20">
        <f t="shared" si="563"/>
        <v>0</v>
      </c>
      <c r="JX194" s="19"/>
      <c r="JY194" s="19"/>
      <c r="JZ194" s="20">
        <f t="shared" si="564"/>
        <v>0</v>
      </c>
      <c r="KA194" s="20">
        <f t="shared" si="565"/>
        <v>0</v>
      </c>
      <c r="KB194" s="20">
        <f t="shared" si="565"/>
        <v>0</v>
      </c>
      <c r="KC194" s="20">
        <f t="shared" si="566"/>
        <v>0</v>
      </c>
      <c r="KD194" s="19"/>
      <c r="KE194" s="20">
        <f>83.33</f>
        <v>83.33</v>
      </c>
      <c r="KF194" s="20">
        <f t="shared" si="567"/>
        <v>-83.33</v>
      </c>
      <c r="KG194" s="19"/>
      <c r="KH194" s="19"/>
      <c r="KI194" s="20">
        <f t="shared" si="568"/>
        <v>0</v>
      </c>
      <c r="KJ194" s="19"/>
      <c r="KK194" s="19"/>
      <c r="KL194" s="20">
        <f t="shared" si="569"/>
        <v>0</v>
      </c>
      <c r="KM194" s="19"/>
      <c r="KN194" s="19"/>
      <c r="KO194" s="20">
        <f t="shared" si="570"/>
        <v>0</v>
      </c>
      <c r="KP194" s="19"/>
      <c r="KQ194" s="19"/>
      <c r="KR194" s="20">
        <f t="shared" si="571"/>
        <v>0</v>
      </c>
      <c r="KS194" s="20">
        <f t="shared" si="572"/>
        <v>0</v>
      </c>
      <c r="KT194" s="20">
        <f t="shared" si="572"/>
        <v>0</v>
      </c>
      <c r="KU194" s="20">
        <f t="shared" si="573"/>
        <v>0</v>
      </c>
      <c r="KV194" s="20">
        <f t="shared" si="574"/>
        <v>0</v>
      </c>
      <c r="KW194" s="20">
        <f t="shared" si="574"/>
        <v>83.33</v>
      </c>
      <c r="KX194" s="20">
        <f t="shared" si="575"/>
        <v>-83.33</v>
      </c>
      <c r="KY194" s="19"/>
      <c r="KZ194" s="19"/>
      <c r="LA194" s="20">
        <f t="shared" si="576"/>
        <v>0</v>
      </c>
      <c r="LB194" s="19"/>
      <c r="LC194" s="19"/>
      <c r="LD194" s="20">
        <f t="shared" si="577"/>
        <v>0</v>
      </c>
      <c r="LE194" s="20">
        <f t="shared" si="578"/>
        <v>745.84</v>
      </c>
      <c r="LF194" s="20">
        <f t="shared" si="578"/>
        <v>3430.33</v>
      </c>
      <c r="LG194" s="20">
        <f t="shared" si="579"/>
        <v>-2684.49</v>
      </c>
    </row>
    <row r="195" spans="1:319" x14ac:dyDescent="0.3">
      <c r="A195" s="27" t="s">
        <v>306</v>
      </c>
      <c r="B195" s="19"/>
      <c r="C195" s="19"/>
      <c r="D195" s="20">
        <f t="shared" si="448"/>
        <v>0</v>
      </c>
      <c r="E195" s="19"/>
      <c r="F195" s="19"/>
      <c r="G195" s="20">
        <f t="shared" si="449"/>
        <v>0</v>
      </c>
      <c r="H195" s="19"/>
      <c r="I195" s="19"/>
      <c r="J195" s="20">
        <f t="shared" si="450"/>
        <v>0</v>
      </c>
      <c r="K195" s="19"/>
      <c r="L195" s="19"/>
      <c r="M195" s="20">
        <f t="shared" si="451"/>
        <v>0</v>
      </c>
      <c r="N195" s="19"/>
      <c r="O195" s="19"/>
      <c r="P195" s="20">
        <f t="shared" si="452"/>
        <v>0</v>
      </c>
      <c r="Q195" s="19"/>
      <c r="R195" s="19"/>
      <c r="S195" s="20">
        <f t="shared" si="453"/>
        <v>0</v>
      </c>
      <c r="T195" s="19"/>
      <c r="U195" s="19"/>
      <c r="V195" s="20">
        <f t="shared" si="454"/>
        <v>0</v>
      </c>
      <c r="W195" s="19"/>
      <c r="X195" s="19"/>
      <c r="Y195" s="20">
        <f t="shared" si="455"/>
        <v>0</v>
      </c>
      <c r="Z195" s="19"/>
      <c r="AA195" s="19"/>
      <c r="AB195" s="20">
        <f t="shared" si="456"/>
        <v>0</v>
      </c>
      <c r="AC195" s="19"/>
      <c r="AD195" s="19"/>
      <c r="AE195" s="20">
        <f t="shared" si="457"/>
        <v>0</v>
      </c>
      <c r="AF195" s="19"/>
      <c r="AG195" s="19"/>
      <c r="AH195" s="20">
        <f t="shared" si="458"/>
        <v>0</v>
      </c>
      <c r="AI195" s="19"/>
      <c r="AJ195" s="19"/>
      <c r="AK195" s="20">
        <f t="shared" si="459"/>
        <v>0</v>
      </c>
      <c r="AL195" s="20">
        <f t="shared" si="460"/>
        <v>0</v>
      </c>
      <c r="AM195" s="20">
        <f t="shared" si="460"/>
        <v>0</v>
      </c>
      <c r="AN195" s="20">
        <f t="shared" si="461"/>
        <v>0</v>
      </c>
      <c r="AO195" s="19"/>
      <c r="AP195" s="19"/>
      <c r="AQ195" s="20">
        <f t="shared" si="462"/>
        <v>0</v>
      </c>
      <c r="AR195" s="19"/>
      <c r="AS195" s="19"/>
      <c r="AT195" s="20">
        <f t="shared" si="463"/>
        <v>0</v>
      </c>
      <c r="AU195" s="19"/>
      <c r="AV195" s="19"/>
      <c r="AW195" s="20">
        <f t="shared" si="464"/>
        <v>0</v>
      </c>
      <c r="AX195" s="19"/>
      <c r="AY195" s="19"/>
      <c r="AZ195" s="20">
        <f t="shared" si="465"/>
        <v>0</v>
      </c>
      <c r="BA195" s="19"/>
      <c r="BB195" s="19"/>
      <c r="BC195" s="20">
        <f t="shared" si="466"/>
        <v>0</v>
      </c>
      <c r="BD195" s="19"/>
      <c r="BE195" s="20">
        <f>83.33</f>
        <v>83.33</v>
      </c>
      <c r="BF195" s="20">
        <f t="shared" si="467"/>
        <v>-83.33</v>
      </c>
      <c r="BG195" s="20">
        <f t="shared" si="468"/>
        <v>0</v>
      </c>
      <c r="BH195" s="20">
        <f t="shared" si="468"/>
        <v>83.33</v>
      </c>
      <c r="BI195" s="20">
        <f t="shared" si="469"/>
        <v>-83.33</v>
      </c>
      <c r="BJ195" s="19"/>
      <c r="BK195" s="19"/>
      <c r="BL195" s="20">
        <f t="shared" si="470"/>
        <v>0</v>
      </c>
      <c r="BM195" s="19"/>
      <c r="BN195" s="19"/>
      <c r="BO195" s="20">
        <f t="shared" si="471"/>
        <v>0</v>
      </c>
      <c r="BP195" s="19"/>
      <c r="BQ195" s="19"/>
      <c r="BR195" s="20">
        <f t="shared" si="472"/>
        <v>0</v>
      </c>
      <c r="BS195" s="19"/>
      <c r="BT195" s="19"/>
      <c r="BU195" s="20">
        <f t="shared" si="473"/>
        <v>0</v>
      </c>
      <c r="BV195" s="19"/>
      <c r="BW195" s="19"/>
      <c r="BX195" s="20">
        <f t="shared" si="474"/>
        <v>0</v>
      </c>
      <c r="BY195" s="19"/>
      <c r="BZ195" s="19"/>
      <c r="CA195" s="20">
        <f t="shared" si="475"/>
        <v>0</v>
      </c>
      <c r="CB195" s="20">
        <f t="shared" si="476"/>
        <v>0</v>
      </c>
      <c r="CC195" s="20">
        <f t="shared" si="476"/>
        <v>0</v>
      </c>
      <c r="CD195" s="20">
        <f t="shared" si="477"/>
        <v>0</v>
      </c>
      <c r="CE195" s="19"/>
      <c r="CF195" s="19"/>
      <c r="CG195" s="20">
        <f t="shared" si="478"/>
        <v>0</v>
      </c>
      <c r="CH195" s="19"/>
      <c r="CI195" s="19"/>
      <c r="CJ195" s="20">
        <f t="shared" si="479"/>
        <v>0</v>
      </c>
      <c r="CK195" s="19"/>
      <c r="CL195" s="19"/>
      <c r="CM195" s="20">
        <f t="shared" si="480"/>
        <v>0</v>
      </c>
      <c r="CN195" s="20">
        <f t="shared" si="481"/>
        <v>0</v>
      </c>
      <c r="CO195" s="20">
        <f t="shared" si="481"/>
        <v>0</v>
      </c>
      <c r="CP195" s="20">
        <f t="shared" si="482"/>
        <v>0</v>
      </c>
      <c r="CQ195" s="19"/>
      <c r="CR195" s="19"/>
      <c r="CS195" s="20">
        <f t="shared" si="483"/>
        <v>0</v>
      </c>
      <c r="CT195" s="19"/>
      <c r="CU195" s="19"/>
      <c r="CV195" s="20">
        <f t="shared" si="484"/>
        <v>0</v>
      </c>
      <c r="CW195" s="19"/>
      <c r="CX195" s="19"/>
      <c r="CY195" s="20">
        <f t="shared" si="485"/>
        <v>0</v>
      </c>
      <c r="CZ195" s="20">
        <f t="shared" si="486"/>
        <v>0</v>
      </c>
      <c r="DA195" s="20">
        <f t="shared" si="486"/>
        <v>0</v>
      </c>
      <c r="DB195" s="20">
        <f t="shared" si="487"/>
        <v>0</v>
      </c>
      <c r="DC195" s="20">
        <f t="shared" si="488"/>
        <v>0</v>
      </c>
      <c r="DD195" s="20">
        <f t="shared" si="488"/>
        <v>83.33</v>
      </c>
      <c r="DE195" s="20">
        <f t="shared" si="489"/>
        <v>-83.33</v>
      </c>
      <c r="DF195" s="19"/>
      <c r="DG195" s="19"/>
      <c r="DH195" s="20">
        <f t="shared" si="490"/>
        <v>0</v>
      </c>
      <c r="DI195" s="19"/>
      <c r="DJ195" s="19"/>
      <c r="DK195" s="20">
        <f t="shared" si="491"/>
        <v>0</v>
      </c>
      <c r="DL195" s="20">
        <f t="shared" si="492"/>
        <v>0</v>
      </c>
      <c r="DM195" s="20">
        <f t="shared" si="492"/>
        <v>0</v>
      </c>
      <c r="DN195" s="20">
        <f t="shared" si="493"/>
        <v>0</v>
      </c>
      <c r="DO195" s="19"/>
      <c r="DP195" s="19"/>
      <c r="DQ195" s="20">
        <f t="shared" si="494"/>
        <v>0</v>
      </c>
      <c r="DR195" s="19"/>
      <c r="DS195" s="19"/>
      <c r="DT195" s="20">
        <f t="shared" si="495"/>
        <v>0</v>
      </c>
      <c r="DU195" s="20">
        <f t="shared" si="496"/>
        <v>0</v>
      </c>
      <c r="DV195" s="20">
        <f t="shared" si="496"/>
        <v>0</v>
      </c>
      <c r="DW195" s="20">
        <f t="shared" si="497"/>
        <v>0</v>
      </c>
      <c r="DX195" s="20">
        <f t="shared" si="498"/>
        <v>0</v>
      </c>
      <c r="DY195" s="20">
        <f t="shared" si="498"/>
        <v>83.33</v>
      </c>
      <c r="DZ195" s="20">
        <f t="shared" si="499"/>
        <v>-83.33</v>
      </c>
      <c r="EA195" s="19"/>
      <c r="EB195" s="19"/>
      <c r="EC195" s="20">
        <f t="shared" si="500"/>
        <v>0</v>
      </c>
      <c r="ED195" s="19"/>
      <c r="EE195" s="19"/>
      <c r="EF195" s="20">
        <f t="shared" si="501"/>
        <v>0</v>
      </c>
      <c r="EG195" s="19"/>
      <c r="EH195" s="19"/>
      <c r="EI195" s="20">
        <f t="shared" si="502"/>
        <v>0</v>
      </c>
      <c r="EJ195" s="19"/>
      <c r="EK195" s="19"/>
      <c r="EL195" s="20">
        <f t="shared" si="503"/>
        <v>0</v>
      </c>
      <c r="EM195" s="20">
        <f t="shared" si="504"/>
        <v>0</v>
      </c>
      <c r="EN195" s="20">
        <f t="shared" si="504"/>
        <v>0</v>
      </c>
      <c r="EO195" s="20">
        <f t="shared" si="505"/>
        <v>0</v>
      </c>
      <c r="EP195" s="19"/>
      <c r="EQ195" s="19"/>
      <c r="ER195" s="20">
        <f t="shared" si="506"/>
        <v>0</v>
      </c>
      <c r="ES195" s="19"/>
      <c r="ET195" s="19"/>
      <c r="EU195" s="20">
        <f t="shared" si="507"/>
        <v>0</v>
      </c>
      <c r="EV195" s="19"/>
      <c r="EW195" s="19"/>
      <c r="EX195" s="20">
        <f t="shared" si="508"/>
        <v>0</v>
      </c>
      <c r="EY195" s="19"/>
      <c r="EZ195" s="19"/>
      <c r="FA195" s="20">
        <f t="shared" si="509"/>
        <v>0</v>
      </c>
      <c r="FB195" s="20">
        <f t="shared" si="510"/>
        <v>0</v>
      </c>
      <c r="FC195" s="20">
        <f t="shared" si="510"/>
        <v>0</v>
      </c>
      <c r="FD195" s="20">
        <f t="shared" si="511"/>
        <v>0</v>
      </c>
      <c r="FE195" s="19"/>
      <c r="FF195" s="19"/>
      <c r="FG195" s="20">
        <f t="shared" si="512"/>
        <v>0</v>
      </c>
      <c r="FH195" s="19"/>
      <c r="FI195" s="19"/>
      <c r="FJ195" s="20">
        <f t="shared" si="513"/>
        <v>0</v>
      </c>
      <c r="FK195" s="19"/>
      <c r="FL195" s="19"/>
      <c r="FM195" s="20">
        <f t="shared" si="514"/>
        <v>0</v>
      </c>
      <c r="FN195" s="20">
        <f t="shared" si="515"/>
        <v>0</v>
      </c>
      <c r="FO195" s="20">
        <f t="shared" si="515"/>
        <v>0</v>
      </c>
      <c r="FP195" s="20">
        <f t="shared" si="516"/>
        <v>0</v>
      </c>
      <c r="FQ195" s="19"/>
      <c r="FR195" s="19"/>
      <c r="FS195" s="20">
        <f t="shared" si="517"/>
        <v>0</v>
      </c>
      <c r="FT195" s="19"/>
      <c r="FU195" s="19"/>
      <c r="FV195" s="20">
        <f t="shared" si="518"/>
        <v>0</v>
      </c>
      <c r="FW195" s="19"/>
      <c r="FX195" s="19"/>
      <c r="FY195" s="20">
        <f t="shared" si="519"/>
        <v>0</v>
      </c>
      <c r="FZ195" s="20">
        <f t="shared" si="520"/>
        <v>0</v>
      </c>
      <c r="GA195" s="20">
        <f t="shared" si="520"/>
        <v>0</v>
      </c>
      <c r="GB195" s="20">
        <f t="shared" si="521"/>
        <v>0</v>
      </c>
      <c r="GC195" s="19"/>
      <c r="GD195" s="19"/>
      <c r="GE195" s="20">
        <f t="shared" si="522"/>
        <v>0</v>
      </c>
      <c r="GF195" s="19"/>
      <c r="GG195" s="19"/>
      <c r="GH195" s="20">
        <f t="shared" si="523"/>
        <v>0</v>
      </c>
      <c r="GI195" s="19"/>
      <c r="GJ195" s="19"/>
      <c r="GK195" s="20">
        <f t="shared" si="524"/>
        <v>0</v>
      </c>
      <c r="GL195" s="19"/>
      <c r="GM195" s="19"/>
      <c r="GN195" s="20">
        <f t="shared" si="525"/>
        <v>0</v>
      </c>
      <c r="GO195" s="20">
        <f t="shared" si="526"/>
        <v>0</v>
      </c>
      <c r="GP195" s="20">
        <f t="shared" si="526"/>
        <v>0</v>
      </c>
      <c r="GQ195" s="20">
        <f t="shared" si="527"/>
        <v>0</v>
      </c>
      <c r="GR195" s="19"/>
      <c r="GS195" s="19"/>
      <c r="GT195" s="20">
        <f t="shared" si="528"/>
        <v>0</v>
      </c>
      <c r="GU195" s="19"/>
      <c r="GV195" s="19"/>
      <c r="GW195" s="20">
        <f t="shared" si="529"/>
        <v>0</v>
      </c>
      <c r="GX195" s="20">
        <f t="shared" si="530"/>
        <v>0</v>
      </c>
      <c r="GY195" s="20">
        <f t="shared" si="530"/>
        <v>0</v>
      </c>
      <c r="GZ195" s="20">
        <f t="shared" si="531"/>
        <v>0</v>
      </c>
      <c r="HA195" s="19"/>
      <c r="HB195" s="19"/>
      <c r="HC195" s="20">
        <f t="shared" si="532"/>
        <v>0</v>
      </c>
      <c r="HD195" s="19"/>
      <c r="HE195" s="19"/>
      <c r="HF195" s="20">
        <f t="shared" si="533"/>
        <v>0</v>
      </c>
      <c r="HG195" s="19"/>
      <c r="HH195" s="19"/>
      <c r="HI195" s="20">
        <f t="shared" si="534"/>
        <v>0</v>
      </c>
      <c r="HJ195" s="19"/>
      <c r="HK195" s="19"/>
      <c r="HL195" s="20">
        <f t="shared" si="535"/>
        <v>0</v>
      </c>
      <c r="HM195" s="20">
        <f t="shared" si="536"/>
        <v>0</v>
      </c>
      <c r="HN195" s="20">
        <f t="shared" si="536"/>
        <v>0</v>
      </c>
      <c r="HO195" s="20">
        <f t="shared" si="537"/>
        <v>0</v>
      </c>
      <c r="HP195" s="19"/>
      <c r="HQ195" s="19"/>
      <c r="HR195" s="20">
        <f t="shared" si="538"/>
        <v>0</v>
      </c>
      <c r="HS195" s="19"/>
      <c r="HT195" s="19"/>
      <c r="HU195" s="20">
        <f t="shared" si="539"/>
        <v>0</v>
      </c>
      <c r="HV195" s="19"/>
      <c r="HW195" s="19"/>
      <c r="HX195" s="20">
        <f t="shared" si="540"/>
        <v>0</v>
      </c>
      <c r="HY195" s="19"/>
      <c r="HZ195" s="19"/>
      <c r="IA195" s="20">
        <f t="shared" si="541"/>
        <v>0</v>
      </c>
      <c r="IB195" s="20">
        <f t="shared" si="542"/>
        <v>0</v>
      </c>
      <c r="IC195" s="20">
        <f t="shared" si="542"/>
        <v>0</v>
      </c>
      <c r="ID195" s="20">
        <f t="shared" si="543"/>
        <v>0</v>
      </c>
      <c r="IE195" s="20">
        <f t="shared" si="544"/>
        <v>0</v>
      </c>
      <c r="IF195" s="20">
        <f t="shared" si="544"/>
        <v>0</v>
      </c>
      <c r="IG195" s="20">
        <f t="shared" si="545"/>
        <v>0</v>
      </c>
      <c r="IH195" s="19"/>
      <c r="II195" s="19"/>
      <c r="IJ195" s="20">
        <f t="shared" si="546"/>
        <v>0</v>
      </c>
      <c r="IK195" s="19"/>
      <c r="IL195" s="19"/>
      <c r="IM195" s="20">
        <f t="shared" si="547"/>
        <v>0</v>
      </c>
      <c r="IN195" s="19"/>
      <c r="IO195" s="19"/>
      <c r="IP195" s="20">
        <f t="shared" si="548"/>
        <v>0</v>
      </c>
      <c r="IQ195" s="20">
        <f t="shared" si="549"/>
        <v>0</v>
      </c>
      <c r="IR195" s="20">
        <f t="shared" si="549"/>
        <v>0</v>
      </c>
      <c r="IS195" s="20">
        <f t="shared" si="550"/>
        <v>0</v>
      </c>
      <c r="IT195" s="20">
        <f t="shared" si="551"/>
        <v>0</v>
      </c>
      <c r="IU195" s="20">
        <f t="shared" si="551"/>
        <v>0</v>
      </c>
      <c r="IV195" s="20">
        <f t="shared" si="552"/>
        <v>0</v>
      </c>
      <c r="IW195" s="19"/>
      <c r="IX195" s="19"/>
      <c r="IY195" s="20">
        <f t="shared" si="553"/>
        <v>0</v>
      </c>
      <c r="IZ195" s="19"/>
      <c r="JA195" s="19"/>
      <c r="JB195" s="20">
        <f t="shared" si="554"/>
        <v>0</v>
      </c>
      <c r="JC195" s="19"/>
      <c r="JD195" s="19"/>
      <c r="JE195" s="20">
        <f t="shared" si="555"/>
        <v>0</v>
      </c>
      <c r="JF195" s="20">
        <f t="shared" si="556"/>
        <v>0</v>
      </c>
      <c r="JG195" s="20">
        <f t="shared" si="556"/>
        <v>0</v>
      </c>
      <c r="JH195" s="20">
        <f t="shared" si="557"/>
        <v>0</v>
      </c>
      <c r="JI195" s="19"/>
      <c r="JJ195" s="19"/>
      <c r="JK195" s="20">
        <f t="shared" si="558"/>
        <v>0</v>
      </c>
      <c r="JL195" s="19"/>
      <c r="JM195" s="20">
        <f>1490</f>
        <v>1490</v>
      </c>
      <c r="JN195" s="20">
        <f t="shared" si="559"/>
        <v>-1490</v>
      </c>
      <c r="JO195" s="19"/>
      <c r="JP195" s="19"/>
      <c r="JQ195" s="20">
        <f t="shared" si="560"/>
        <v>0</v>
      </c>
      <c r="JR195" s="20">
        <f t="shared" si="561"/>
        <v>0</v>
      </c>
      <c r="JS195" s="20">
        <f t="shared" si="561"/>
        <v>1490</v>
      </c>
      <c r="JT195" s="20">
        <f t="shared" si="562"/>
        <v>-1490</v>
      </c>
      <c r="JU195" s="19"/>
      <c r="JV195" s="19"/>
      <c r="JW195" s="20">
        <f t="shared" si="563"/>
        <v>0</v>
      </c>
      <c r="JX195" s="19"/>
      <c r="JY195" s="19"/>
      <c r="JZ195" s="20">
        <f t="shared" si="564"/>
        <v>0</v>
      </c>
      <c r="KA195" s="20">
        <f t="shared" si="565"/>
        <v>0</v>
      </c>
      <c r="KB195" s="20">
        <f t="shared" si="565"/>
        <v>0</v>
      </c>
      <c r="KC195" s="20">
        <f t="shared" si="566"/>
        <v>0</v>
      </c>
      <c r="KD195" s="19"/>
      <c r="KE195" s="20">
        <f>666.67</f>
        <v>666.67</v>
      </c>
      <c r="KF195" s="20">
        <f t="shared" si="567"/>
        <v>-666.67</v>
      </c>
      <c r="KG195" s="19"/>
      <c r="KH195" s="19"/>
      <c r="KI195" s="20">
        <f t="shared" si="568"/>
        <v>0</v>
      </c>
      <c r="KJ195" s="19"/>
      <c r="KK195" s="19"/>
      <c r="KL195" s="20">
        <f t="shared" si="569"/>
        <v>0</v>
      </c>
      <c r="KM195" s="19"/>
      <c r="KN195" s="19"/>
      <c r="KO195" s="20">
        <f t="shared" si="570"/>
        <v>0</v>
      </c>
      <c r="KP195" s="19"/>
      <c r="KQ195" s="19"/>
      <c r="KR195" s="20">
        <f t="shared" si="571"/>
        <v>0</v>
      </c>
      <c r="KS195" s="20">
        <f t="shared" si="572"/>
        <v>0</v>
      </c>
      <c r="KT195" s="20">
        <f t="shared" si="572"/>
        <v>0</v>
      </c>
      <c r="KU195" s="20">
        <f t="shared" si="573"/>
        <v>0</v>
      </c>
      <c r="KV195" s="20">
        <f t="shared" si="574"/>
        <v>0</v>
      </c>
      <c r="KW195" s="20">
        <f t="shared" si="574"/>
        <v>666.67</v>
      </c>
      <c r="KX195" s="20">
        <f t="shared" si="575"/>
        <v>-666.67</v>
      </c>
      <c r="KY195" s="19"/>
      <c r="KZ195" s="19"/>
      <c r="LA195" s="20">
        <f t="shared" si="576"/>
        <v>0</v>
      </c>
      <c r="LB195" s="19"/>
      <c r="LC195" s="19"/>
      <c r="LD195" s="20">
        <f t="shared" si="577"/>
        <v>0</v>
      </c>
      <c r="LE195" s="20">
        <f t="shared" si="578"/>
        <v>0</v>
      </c>
      <c r="LF195" s="20">
        <f t="shared" si="578"/>
        <v>2240</v>
      </c>
      <c r="LG195" s="20">
        <f t="shared" si="579"/>
        <v>-2240</v>
      </c>
    </row>
    <row r="196" spans="1:319" x14ac:dyDescent="0.3">
      <c r="A196" s="27" t="s">
        <v>307</v>
      </c>
      <c r="B196" s="19"/>
      <c r="C196" s="19"/>
      <c r="D196" s="20">
        <f t="shared" si="448"/>
        <v>0</v>
      </c>
      <c r="E196" s="19"/>
      <c r="F196" s="19"/>
      <c r="G196" s="20">
        <f t="shared" si="449"/>
        <v>0</v>
      </c>
      <c r="H196" s="19"/>
      <c r="I196" s="19"/>
      <c r="J196" s="20">
        <f t="shared" si="450"/>
        <v>0</v>
      </c>
      <c r="K196" s="19"/>
      <c r="L196" s="19"/>
      <c r="M196" s="20">
        <f t="shared" si="451"/>
        <v>0</v>
      </c>
      <c r="N196" s="19"/>
      <c r="O196" s="19"/>
      <c r="P196" s="20">
        <f t="shared" si="452"/>
        <v>0</v>
      </c>
      <c r="Q196" s="19"/>
      <c r="R196" s="19"/>
      <c r="S196" s="20">
        <f t="shared" si="453"/>
        <v>0</v>
      </c>
      <c r="T196" s="19"/>
      <c r="U196" s="19"/>
      <c r="V196" s="20">
        <f t="shared" si="454"/>
        <v>0</v>
      </c>
      <c r="W196" s="19"/>
      <c r="X196" s="19"/>
      <c r="Y196" s="20">
        <f t="shared" si="455"/>
        <v>0</v>
      </c>
      <c r="Z196" s="19"/>
      <c r="AA196" s="19"/>
      <c r="AB196" s="20">
        <f t="shared" si="456"/>
        <v>0</v>
      </c>
      <c r="AC196" s="19"/>
      <c r="AD196" s="19"/>
      <c r="AE196" s="20">
        <f t="shared" si="457"/>
        <v>0</v>
      </c>
      <c r="AF196" s="19"/>
      <c r="AG196" s="19"/>
      <c r="AH196" s="20">
        <f t="shared" si="458"/>
        <v>0</v>
      </c>
      <c r="AI196" s="19"/>
      <c r="AJ196" s="19"/>
      <c r="AK196" s="20">
        <f t="shared" si="459"/>
        <v>0</v>
      </c>
      <c r="AL196" s="20">
        <f t="shared" si="460"/>
        <v>0</v>
      </c>
      <c r="AM196" s="20">
        <f t="shared" si="460"/>
        <v>0</v>
      </c>
      <c r="AN196" s="20">
        <f t="shared" si="461"/>
        <v>0</v>
      </c>
      <c r="AO196" s="19"/>
      <c r="AP196" s="19"/>
      <c r="AQ196" s="20">
        <f t="shared" si="462"/>
        <v>0</v>
      </c>
      <c r="AR196" s="19"/>
      <c r="AS196" s="19"/>
      <c r="AT196" s="20">
        <f t="shared" si="463"/>
        <v>0</v>
      </c>
      <c r="AU196" s="19"/>
      <c r="AV196" s="19"/>
      <c r="AW196" s="20">
        <f t="shared" si="464"/>
        <v>0</v>
      </c>
      <c r="AX196" s="19"/>
      <c r="AY196" s="19"/>
      <c r="AZ196" s="20">
        <f t="shared" si="465"/>
        <v>0</v>
      </c>
      <c r="BA196" s="19"/>
      <c r="BB196" s="19"/>
      <c r="BC196" s="20">
        <f t="shared" si="466"/>
        <v>0</v>
      </c>
      <c r="BD196" s="19"/>
      <c r="BE196" s="20">
        <f>166.67</f>
        <v>166.67</v>
      </c>
      <c r="BF196" s="20">
        <f t="shared" si="467"/>
        <v>-166.67</v>
      </c>
      <c r="BG196" s="20">
        <f t="shared" si="468"/>
        <v>0</v>
      </c>
      <c r="BH196" s="20">
        <f t="shared" si="468"/>
        <v>166.67</v>
      </c>
      <c r="BI196" s="20">
        <f t="shared" si="469"/>
        <v>-166.67</v>
      </c>
      <c r="BJ196" s="19"/>
      <c r="BK196" s="19"/>
      <c r="BL196" s="20">
        <f t="shared" si="470"/>
        <v>0</v>
      </c>
      <c r="BM196" s="19"/>
      <c r="BN196" s="19"/>
      <c r="BO196" s="20">
        <f t="shared" si="471"/>
        <v>0</v>
      </c>
      <c r="BP196" s="19"/>
      <c r="BQ196" s="19"/>
      <c r="BR196" s="20">
        <f t="shared" si="472"/>
        <v>0</v>
      </c>
      <c r="BS196" s="19"/>
      <c r="BT196" s="19"/>
      <c r="BU196" s="20">
        <f t="shared" si="473"/>
        <v>0</v>
      </c>
      <c r="BV196" s="19"/>
      <c r="BW196" s="19"/>
      <c r="BX196" s="20">
        <f t="shared" si="474"/>
        <v>0</v>
      </c>
      <c r="BY196" s="19"/>
      <c r="BZ196" s="19"/>
      <c r="CA196" s="20">
        <f t="shared" si="475"/>
        <v>0</v>
      </c>
      <c r="CB196" s="20">
        <f t="shared" si="476"/>
        <v>0</v>
      </c>
      <c r="CC196" s="20">
        <f t="shared" si="476"/>
        <v>0</v>
      </c>
      <c r="CD196" s="20">
        <f t="shared" si="477"/>
        <v>0</v>
      </c>
      <c r="CE196" s="19"/>
      <c r="CF196" s="19"/>
      <c r="CG196" s="20">
        <f t="shared" si="478"/>
        <v>0</v>
      </c>
      <c r="CH196" s="19"/>
      <c r="CI196" s="19"/>
      <c r="CJ196" s="20">
        <f t="shared" si="479"/>
        <v>0</v>
      </c>
      <c r="CK196" s="19"/>
      <c r="CL196" s="19"/>
      <c r="CM196" s="20">
        <f t="shared" si="480"/>
        <v>0</v>
      </c>
      <c r="CN196" s="20">
        <f t="shared" si="481"/>
        <v>0</v>
      </c>
      <c r="CO196" s="20">
        <f t="shared" si="481"/>
        <v>0</v>
      </c>
      <c r="CP196" s="20">
        <f t="shared" si="482"/>
        <v>0</v>
      </c>
      <c r="CQ196" s="19"/>
      <c r="CR196" s="19"/>
      <c r="CS196" s="20">
        <f t="shared" si="483"/>
        <v>0</v>
      </c>
      <c r="CT196" s="19"/>
      <c r="CU196" s="19"/>
      <c r="CV196" s="20">
        <f t="shared" si="484"/>
        <v>0</v>
      </c>
      <c r="CW196" s="19"/>
      <c r="CX196" s="19"/>
      <c r="CY196" s="20">
        <f t="shared" si="485"/>
        <v>0</v>
      </c>
      <c r="CZ196" s="20">
        <f t="shared" si="486"/>
        <v>0</v>
      </c>
      <c r="DA196" s="20">
        <f t="shared" si="486"/>
        <v>0</v>
      </c>
      <c r="DB196" s="20">
        <f t="shared" si="487"/>
        <v>0</v>
      </c>
      <c r="DC196" s="20">
        <f t="shared" si="488"/>
        <v>0</v>
      </c>
      <c r="DD196" s="20">
        <f t="shared" si="488"/>
        <v>166.67</v>
      </c>
      <c r="DE196" s="20">
        <f t="shared" si="489"/>
        <v>-166.67</v>
      </c>
      <c r="DF196" s="19"/>
      <c r="DG196" s="19"/>
      <c r="DH196" s="20">
        <f t="shared" si="490"/>
        <v>0</v>
      </c>
      <c r="DI196" s="19"/>
      <c r="DJ196" s="19"/>
      <c r="DK196" s="20">
        <f t="shared" si="491"/>
        <v>0</v>
      </c>
      <c r="DL196" s="20">
        <f t="shared" si="492"/>
        <v>0</v>
      </c>
      <c r="DM196" s="20">
        <f t="shared" si="492"/>
        <v>0</v>
      </c>
      <c r="DN196" s="20">
        <f t="shared" si="493"/>
        <v>0</v>
      </c>
      <c r="DO196" s="19"/>
      <c r="DP196" s="20">
        <f>1866.67</f>
        <v>1866.67</v>
      </c>
      <c r="DQ196" s="20">
        <f t="shared" si="494"/>
        <v>-1866.67</v>
      </c>
      <c r="DR196" s="19"/>
      <c r="DS196" s="19"/>
      <c r="DT196" s="20">
        <f t="shared" si="495"/>
        <v>0</v>
      </c>
      <c r="DU196" s="20">
        <f t="shared" si="496"/>
        <v>0</v>
      </c>
      <c r="DV196" s="20">
        <f t="shared" si="496"/>
        <v>1866.67</v>
      </c>
      <c r="DW196" s="20">
        <f t="shared" si="497"/>
        <v>-1866.67</v>
      </c>
      <c r="DX196" s="20">
        <f t="shared" si="498"/>
        <v>0</v>
      </c>
      <c r="DY196" s="20">
        <f t="shared" si="498"/>
        <v>2033.3400000000001</v>
      </c>
      <c r="DZ196" s="20">
        <f t="shared" si="499"/>
        <v>-2033.3400000000001</v>
      </c>
      <c r="EA196" s="19"/>
      <c r="EB196" s="19"/>
      <c r="EC196" s="20">
        <f t="shared" si="500"/>
        <v>0</v>
      </c>
      <c r="ED196" s="19"/>
      <c r="EE196" s="19"/>
      <c r="EF196" s="20">
        <f t="shared" si="501"/>
        <v>0</v>
      </c>
      <c r="EG196" s="19"/>
      <c r="EH196" s="19"/>
      <c r="EI196" s="20">
        <f t="shared" si="502"/>
        <v>0</v>
      </c>
      <c r="EJ196" s="19"/>
      <c r="EK196" s="19"/>
      <c r="EL196" s="20">
        <f t="shared" si="503"/>
        <v>0</v>
      </c>
      <c r="EM196" s="20">
        <f t="shared" si="504"/>
        <v>0</v>
      </c>
      <c r="EN196" s="20">
        <f t="shared" si="504"/>
        <v>0</v>
      </c>
      <c r="EO196" s="20">
        <f t="shared" si="505"/>
        <v>0</v>
      </c>
      <c r="EP196" s="19"/>
      <c r="EQ196" s="19"/>
      <c r="ER196" s="20">
        <f t="shared" si="506"/>
        <v>0</v>
      </c>
      <c r="ES196" s="19"/>
      <c r="ET196" s="19"/>
      <c r="EU196" s="20">
        <f t="shared" si="507"/>
        <v>0</v>
      </c>
      <c r="EV196" s="19"/>
      <c r="EW196" s="19"/>
      <c r="EX196" s="20">
        <f t="shared" si="508"/>
        <v>0</v>
      </c>
      <c r="EY196" s="19"/>
      <c r="EZ196" s="19"/>
      <c r="FA196" s="20">
        <f t="shared" si="509"/>
        <v>0</v>
      </c>
      <c r="FB196" s="20">
        <f t="shared" si="510"/>
        <v>0</v>
      </c>
      <c r="FC196" s="20">
        <f t="shared" si="510"/>
        <v>0</v>
      </c>
      <c r="FD196" s="20">
        <f t="shared" si="511"/>
        <v>0</v>
      </c>
      <c r="FE196" s="19"/>
      <c r="FF196" s="19"/>
      <c r="FG196" s="20">
        <f t="shared" si="512"/>
        <v>0</v>
      </c>
      <c r="FH196" s="19"/>
      <c r="FI196" s="19"/>
      <c r="FJ196" s="20">
        <f t="shared" si="513"/>
        <v>0</v>
      </c>
      <c r="FK196" s="19"/>
      <c r="FL196" s="19"/>
      <c r="FM196" s="20">
        <f t="shared" si="514"/>
        <v>0</v>
      </c>
      <c r="FN196" s="20">
        <f t="shared" si="515"/>
        <v>0</v>
      </c>
      <c r="FO196" s="20">
        <f t="shared" si="515"/>
        <v>0</v>
      </c>
      <c r="FP196" s="20">
        <f t="shared" si="516"/>
        <v>0</v>
      </c>
      <c r="FQ196" s="19"/>
      <c r="FR196" s="19"/>
      <c r="FS196" s="20">
        <f t="shared" si="517"/>
        <v>0</v>
      </c>
      <c r="FT196" s="19"/>
      <c r="FU196" s="19"/>
      <c r="FV196" s="20">
        <f t="shared" si="518"/>
        <v>0</v>
      </c>
      <c r="FW196" s="19"/>
      <c r="FX196" s="19"/>
      <c r="FY196" s="20">
        <f t="shared" si="519"/>
        <v>0</v>
      </c>
      <c r="FZ196" s="20">
        <f t="shared" si="520"/>
        <v>0</v>
      </c>
      <c r="GA196" s="20">
        <f t="shared" si="520"/>
        <v>0</v>
      </c>
      <c r="GB196" s="20">
        <f t="shared" si="521"/>
        <v>0</v>
      </c>
      <c r="GC196" s="19"/>
      <c r="GD196" s="19"/>
      <c r="GE196" s="20">
        <f t="shared" si="522"/>
        <v>0</v>
      </c>
      <c r="GF196" s="19"/>
      <c r="GG196" s="19"/>
      <c r="GH196" s="20">
        <f t="shared" si="523"/>
        <v>0</v>
      </c>
      <c r="GI196" s="19"/>
      <c r="GJ196" s="19"/>
      <c r="GK196" s="20">
        <f t="shared" si="524"/>
        <v>0</v>
      </c>
      <c r="GL196" s="19"/>
      <c r="GM196" s="19"/>
      <c r="GN196" s="20">
        <f t="shared" si="525"/>
        <v>0</v>
      </c>
      <c r="GO196" s="20">
        <f t="shared" si="526"/>
        <v>0</v>
      </c>
      <c r="GP196" s="20">
        <f t="shared" si="526"/>
        <v>0</v>
      </c>
      <c r="GQ196" s="20">
        <f t="shared" si="527"/>
        <v>0</v>
      </c>
      <c r="GR196" s="19"/>
      <c r="GS196" s="19"/>
      <c r="GT196" s="20">
        <f t="shared" si="528"/>
        <v>0</v>
      </c>
      <c r="GU196" s="19"/>
      <c r="GV196" s="19"/>
      <c r="GW196" s="20">
        <f t="shared" si="529"/>
        <v>0</v>
      </c>
      <c r="GX196" s="20">
        <f t="shared" si="530"/>
        <v>0</v>
      </c>
      <c r="GY196" s="20">
        <f t="shared" si="530"/>
        <v>0</v>
      </c>
      <c r="GZ196" s="20">
        <f t="shared" si="531"/>
        <v>0</v>
      </c>
      <c r="HA196" s="19"/>
      <c r="HB196" s="19"/>
      <c r="HC196" s="20">
        <f t="shared" si="532"/>
        <v>0</v>
      </c>
      <c r="HD196" s="19"/>
      <c r="HE196" s="19"/>
      <c r="HF196" s="20">
        <f t="shared" si="533"/>
        <v>0</v>
      </c>
      <c r="HG196" s="19"/>
      <c r="HH196" s="19"/>
      <c r="HI196" s="20">
        <f t="shared" si="534"/>
        <v>0</v>
      </c>
      <c r="HJ196" s="19"/>
      <c r="HK196" s="19"/>
      <c r="HL196" s="20">
        <f t="shared" si="535"/>
        <v>0</v>
      </c>
      <c r="HM196" s="20">
        <f t="shared" si="536"/>
        <v>0</v>
      </c>
      <c r="HN196" s="20">
        <f t="shared" si="536"/>
        <v>0</v>
      </c>
      <c r="HO196" s="20">
        <f t="shared" si="537"/>
        <v>0</v>
      </c>
      <c r="HP196" s="19"/>
      <c r="HQ196" s="19"/>
      <c r="HR196" s="20">
        <f t="shared" si="538"/>
        <v>0</v>
      </c>
      <c r="HS196" s="19"/>
      <c r="HT196" s="19"/>
      <c r="HU196" s="20">
        <f t="shared" si="539"/>
        <v>0</v>
      </c>
      <c r="HV196" s="19"/>
      <c r="HW196" s="19"/>
      <c r="HX196" s="20">
        <f t="shared" si="540"/>
        <v>0</v>
      </c>
      <c r="HY196" s="19"/>
      <c r="HZ196" s="19"/>
      <c r="IA196" s="20">
        <f t="shared" si="541"/>
        <v>0</v>
      </c>
      <c r="IB196" s="20">
        <f t="shared" si="542"/>
        <v>0</v>
      </c>
      <c r="IC196" s="20">
        <f t="shared" si="542"/>
        <v>0</v>
      </c>
      <c r="ID196" s="20">
        <f t="shared" si="543"/>
        <v>0</v>
      </c>
      <c r="IE196" s="20">
        <f t="shared" si="544"/>
        <v>0</v>
      </c>
      <c r="IF196" s="20">
        <f t="shared" si="544"/>
        <v>0</v>
      </c>
      <c r="IG196" s="20">
        <f t="shared" si="545"/>
        <v>0</v>
      </c>
      <c r="IH196" s="19"/>
      <c r="II196" s="19"/>
      <c r="IJ196" s="20">
        <f t="shared" si="546"/>
        <v>0</v>
      </c>
      <c r="IK196" s="19"/>
      <c r="IL196" s="19"/>
      <c r="IM196" s="20">
        <f t="shared" si="547"/>
        <v>0</v>
      </c>
      <c r="IN196" s="19"/>
      <c r="IO196" s="19"/>
      <c r="IP196" s="20">
        <f t="shared" si="548"/>
        <v>0</v>
      </c>
      <c r="IQ196" s="20">
        <f t="shared" si="549"/>
        <v>0</v>
      </c>
      <c r="IR196" s="20">
        <f t="shared" si="549"/>
        <v>0</v>
      </c>
      <c r="IS196" s="20">
        <f t="shared" si="550"/>
        <v>0</v>
      </c>
      <c r="IT196" s="20">
        <f t="shared" si="551"/>
        <v>0</v>
      </c>
      <c r="IU196" s="20">
        <f t="shared" si="551"/>
        <v>0</v>
      </c>
      <c r="IV196" s="20">
        <f t="shared" si="552"/>
        <v>0</v>
      </c>
      <c r="IW196" s="19"/>
      <c r="IX196" s="19"/>
      <c r="IY196" s="20">
        <f t="shared" si="553"/>
        <v>0</v>
      </c>
      <c r="IZ196" s="19"/>
      <c r="JA196" s="19"/>
      <c r="JB196" s="20">
        <f t="shared" si="554"/>
        <v>0</v>
      </c>
      <c r="JC196" s="19"/>
      <c r="JD196" s="19"/>
      <c r="JE196" s="20">
        <f t="shared" si="555"/>
        <v>0</v>
      </c>
      <c r="JF196" s="20">
        <f t="shared" si="556"/>
        <v>0</v>
      </c>
      <c r="JG196" s="20">
        <f t="shared" si="556"/>
        <v>0</v>
      </c>
      <c r="JH196" s="20">
        <f t="shared" si="557"/>
        <v>0</v>
      </c>
      <c r="JI196" s="19"/>
      <c r="JJ196" s="19"/>
      <c r="JK196" s="20">
        <f t="shared" si="558"/>
        <v>0</v>
      </c>
      <c r="JL196" s="19"/>
      <c r="JM196" s="20">
        <f>14028</f>
        <v>14028</v>
      </c>
      <c r="JN196" s="20">
        <f t="shared" si="559"/>
        <v>-14028</v>
      </c>
      <c r="JO196" s="19"/>
      <c r="JP196" s="19"/>
      <c r="JQ196" s="20">
        <f t="shared" si="560"/>
        <v>0</v>
      </c>
      <c r="JR196" s="20">
        <f t="shared" si="561"/>
        <v>0</v>
      </c>
      <c r="JS196" s="20">
        <f t="shared" si="561"/>
        <v>14028</v>
      </c>
      <c r="JT196" s="20">
        <f t="shared" si="562"/>
        <v>-14028</v>
      </c>
      <c r="JU196" s="19"/>
      <c r="JV196" s="19"/>
      <c r="JW196" s="20">
        <f t="shared" si="563"/>
        <v>0</v>
      </c>
      <c r="JX196" s="19"/>
      <c r="JY196" s="19"/>
      <c r="JZ196" s="20">
        <f t="shared" si="564"/>
        <v>0</v>
      </c>
      <c r="KA196" s="20">
        <f t="shared" si="565"/>
        <v>0</v>
      </c>
      <c r="KB196" s="20">
        <f t="shared" si="565"/>
        <v>0</v>
      </c>
      <c r="KC196" s="20">
        <f t="shared" si="566"/>
        <v>0</v>
      </c>
      <c r="KD196" s="19"/>
      <c r="KE196" s="20">
        <f>416.67</f>
        <v>416.67</v>
      </c>
      <c r="KF196" s="20">
        <f t="shared" si="567"/>
        <v>-416.67</v>
      </c>
      <c r="KG196" s="19"/>
      <c r="KH196" s="19"/>
      <c r="KI196" s="20">
        <f t="shared" si="568"/>
        <v>0</v>
      </c>
      <c r="KJ196" s="19"/>
      <c r="KK196" s="19"/>
      <c r="KL196" s="20">
        <f t="shared" si="569"/>
        <v>0</v>
      </c>
      <c r="KM196" s="19"/>
      <c r="KN196" s="19"/>
      <c r="KO196" s="20">
        <f t="shared" si="570"/>
        <v>0</v>
      </c>
      <c r="KP196" s="19"/>
      <c r="KQ196" s="19"/>
      <c r="KR196" s="20">
        <f t="shared" si="571"/>
        <v>0</v>
      </c>
      <c r="KS196" s="20">
        <f t="shared" si="572"/>
        <v>0</v>
      </c>
      <c r="KT196" s="20">
        <f t="shared" si="572"/>
        <v>0</v>
      </c>
      <c r="KU196" s="20">
        <f t="shared" si="573"/>
        <v>0</v>
      </c>
      <c r="KV196" s="20">
        <f t="shared" si="574"/>
        <v>0</v>
      </c>
      <c r="KW196" s="20">
        <f t="shared" si="574"/>
        <v>416.67</v>
      </c>
      <c r="KX196" s="20">
        <f t="shared" si="575"/>
        <v>-416.67</v>
      </c>
      <c r="KY196" s="19"/>
      <c r="KZ196" s="19"/>
      <c r="LA196" s="20">
        <f t="shared" si="576"/>
        <v>0</v>
      </c>
      <c r="LB196" s="19"/>
      <c r="LC196" s="19"/>
      <c r="LD196" s="20">
        <f t="shared" si="577"/>
        <v>0</v>
      </c>
      <c r="LE196" s="20">
        <f t="shared" si="578"/>
        <v>0</v>
      </c>
      <c r="LF196" s="20">
        <f t="shared" si="578"/>
        <v>16478.009999999998</v>
      </c>
      <c r="LG196" s="20">
        <f t="shared" si="579"/>
        <v>-16478.009999999998</v>
      </c>
    </row>
    <row r="197" spans="1:319" x14ac:dyDescent="0.3">
      <c r="A197" s="27" t="s">
        <v>308</v>
      </c>
      <c r="B197" s="19"/>
      <c r="C197" s="19"/>
      <c r="D197" s="20">
        <f t="shared" si="448"/>
        <v>0</v>
      </c>
      <c r="E197" s="19"/>
      <c r="F197" s="19"/>
      <c r="G197" s="20">
        <f t="shared" si="449"/>
        <v>0</v>
      </c>
      <c r="H197" s="19"/>
      <c r="I197" s="19"/>
      <c r="J197" s="20">
        <f t="shared" si="450"/>
        <v>0</v>
      </c>
      <c r="K197" s="19"/>
      <c r="L197" s="19"/>
      <c r="M197" s="20">
        <f t="shared" si="451"/>
        <v>0</v>
      </c>
      <c r="N197" s="19"/>
      <c r="O197" s="19"/>
      <c r="P197" s="20">
        <f t="shared" si="452"/>
        <v>0</v>
      </c>
      <c r="Q197" s="19"/>
      <c r="R197" s="19"/>
      <c r="S197" s="20">
        <f t="shared" si="453"/>
        <v>0</v>
      </c>
      <c r="T197" s="19"/>
      <c r="U197" s="19"/>
      <c r="V197" s="20">
        <f t="shared" si="454"/>
        <v>0</v>
      </c>
      <c r="W197" s="19"/>
      <c r="X197" s="19"/>
      <c r="Y197" s="20">
        <f t="shared" si="455"/>
        <v>0</v>
      </c>
      <c r="Z197" s="19"/>
      <c r="AA197" s="19"/>
      <c r="AB197" s="20">
        <f t="shared" si="456"/>
        <v>0</v>
      </c>
      <c r="AC197" s="19"/>
      <c r="AD197" s="19"/>
      <c r="AE197" s="20">
        <f t="shared" si="457"/>
        <v>0</v>
      </c>
      <c r="AF197" s="19"/>
      <c r="AG197" s="19"/>
      <c r="AH197" s="20">
        <f t="shared" si="458"/>
        <v>0</v>
      </c>
      <c r="AI197" s="19"/>
      <c r="AJ197" s="19"/>
      <c r="AK197" s="20">
        <f t="shared" si="459"/>
        <v>0</v>
      </c>
      <c r="AL197" s="20">
        <f t="shared" ref="AL197:AM228" si="580">(((((((((H197)+(K197))+(N197))+(Q197))+(T197))+(W197))+(Z197))+(AC197))+(AF197))+(AI197)</f>
        <v>0</v>
      </c>
      <c r="AM197" s="20">
        <f t="shared" si="580"/>
        <v>0</v>
      </c>
      <c r="AN197" s="20">
        <f t="shared" si="461"/>
        <v>0</v>
      </c>
      <c r="AO197" s="19"/>
      <c r="AP197" s="19"/>
      <c r="AQ197" s="20">
        <f t="shared" si="462"/>
        <v>0</v>
      </c>
      <c r="AR197" s="19"/>
      <c r="AS197" s="19"/>
      <c r="AT197" s="20">
        <f t="shared" si="463"/>
        <v>0</v>
      </c>
      <c r="AU197" s="19"/>
      <c r="AV197" s="19"/>
      <c r="AW197" s="20">
        <f t="shared" si="464"/>
        <v>0</v>
      </c>
      <c r="AX197" s="19"/>
      <c r="AY197" s="19"/>
      <c r="AZ197" s="20">
        <f t="shared" si="465"/>
        <v>0</v>
      </c>
      <c r="BA197" s="19"/>
      <c r="BB197" s="19"/>
      <c r="BC197" s="20">
        <f t="shared" si="466"/>
        <v>0</v>
      </c>
      <c r="BD197" s="19"/>
      <c r="BE197" s="19"/>
      <c r="BF197" s="20">
        <f t="shared" si="467"/>
        <v>0</v>
      </c>
      <c r="BG197" s="20">
        <f t="shared" ref="BG197:BH228" si="581">(BA197)+(BD197)</f>
        <v>0</v>
      </c>
      <c r="BH197" s="20">
        <f t="shared" si="581"/>
        <v>0</v>
      </c>
      <c r="BI197" s="20">
        <f t="shared" si="469"/>
        <v>0</v>
      </c>
      <c r="BJ197" s="19"/>
      <c r="BK197" s="19"/>
      <c r="BL197" s="20">
        <f t="shared" si="470"/>
        <v>0</v>
      </c>
      <c r="BM197" s="19"/>
      <c r="BN197" s="19"/>
      <c r="BO197" s="20">
        <f t="shared" si="471"/>
        <v>0</v>
      </c>
      <c r="BP197" s="19"/>
      <c r="BQ197" s="19"/>
      <c r="BR197" s="20">
        <f t="shared" si="472"/>
        <v>0</v>
      </c>
      <c r="BS197" s="19"/>
      <c r="BT197" s="19"/>
      <c r="BU197" s="20">
        <f t="shared" si="473"/>
        <v>0</v>
      </c>
      <c r="BV197" s="19"/>
      <c r="BW197" s="19"/>
      <c r="BX197" s="20">
        <f t="shared" si="474"/>
        <v>0</v>
      </c>
      <c r="BY197" s="19"/>
      <c r="BZ197" s="19"/>
      <c r="CA197" s="20">
        <f t="shared" si="475"/>
        <v>0</v>
      </c>
      <c r="CB197" s="20">
        <f t="shared" ref="CB197:CC228" si="582">(((BP197)+(BS197))+(BV197))+(BY197)</f>
        <v>0</v>
      </c>
      <c r="CC197" s="20">
        <f t="shared" si="582"/>
        <v>0</v>
      </c>
      <c r="CD197" s="20">
        <f t="shared" si="477"/>
        <v>0</v>
      </c>
      <c r="CE197" s="19"/>
      <c r="CF197" s="19"/>
      <c r="CG197" s="20">
        <f t="shared" si="478"/>
        <v>0</v>
      </c>
      <c r="CH197" s="19"/>
      <c r="CI197" s="19"/>
      <c r="CJ197" s="20">
        <f t="shared" si="479"/>
        <v>0</v>
      </c>
      <c r="CK197" s="19"/>
      <c r="CL197" s="19"/>
      <c r="CM197" s="20">
        <f t="shared" si="480"/>
        <v>0</v>
      </c>
      <c r="CN197" s="20">
        <f t="shared" ref="CN197:CO228" si="583">(CH197)+(CK197)</f>
        <v>0</v>
      </c>
      <c r="CO197" s="20">
        <f t="shared" si="583"/>
        <v>0</v>
      </c>
      <c r="CP197" s="20">
        <f t="shared" si="482"/>
        <v>0</v>
      </c>
      <c r="CQ197" s="19"/>
      <c r="CR197" s="19"/>
      <c r="CS197" s="20">
        <f t="shared" si="483"/>
        <v>0</v>
      </c>
      <c r="CT197" s="19"/>
      <c r="CU197" s="19"/>
      <c r="CV197" s="20">
        <f t="shared" si="484"/>
        <v>0</v>
      </c>
      <c r="CW197" s="19"/>
      <c r="CX197" s="19"/>
      <c r="CY197" s="20">
        <f t="shared" si="485"/>
        <v>0</v>
      </c>
      <c r="CZ197" s="20">
        <f t="shared" ref="CZ197:DA228" si="584">((CQ197)+(CT197))+(CW197)</f>
        <v>0</v>
      </c>
      <c r="DA197" s="20">
        <f t="shared" si="584"/>
        <v>0</v>
      </c>
      <c r="DB197" s="20">
        <f t="shared" si="487"/>
        <v>0</v>
      </c>
      <c r="DC197" s="20">
        <f t="shared" ref="DC197:DD228" si="585">((((((((((AO197)+(AR197))+(AU197))+(AX197))+(BG197))+(BJ197))+(BM197))+(CB197))+(CE197))+(CN197))+(CZ197)</f>
        <v>0</v>
      </c>
      <c r="DD197" s="20">
        <f t="shared" si="585"/>
        <v>0</v>
      </c>
      <c r="DE197" s="20">
        <f t="shared" si="489"/>
        <v>0</v>
      </c>
      <c r="DF197" s="19"/>
      <c r="DG197" s="19"/>
      <c r="DH197" s="20">
        <f t="shared" si="490"/>
        <v>0</v>
      </c>
      <c r="DI197" s="19"/>
      <c r="DJ197" s="19"/>
      <c r="DK197" s="20">
        <f t="shared" si="491"/>
        <v>0</v>
      </c>
      <c r="DL197" s="20">
        <f t="shared" ref="DL197:DM228" si="586">(DF197)+(DI197)</f>
        <v>0</v>
      </c>
      <c r="DM197" s="20">
        <f t="shared" si="586"/>
        <v>0</v>
      </c>
      <c r="DN197" s="20">
        <f t="shared" si="493"/>
        <v>0</v>
      </c>
      <c r="DO197" s="19"/>
      <c r="DP197" s="19"/>
      <c r="DQ197" s="20">
        <f t="shared" si="494"/>
        <v>0</v>
      </c>
      <c r="DR197" s="19"/>
      <c r="DS197" s="19"/>
      <c r="DT197" s="20">
        <f t="shared" si="495"/>
        <v>0</v>
      </c>
      <c r="DU197" s="20">
        <f t="shared" ref="DU197:DV228" si="587">(DO197)+(DR197)</f>
        <v>0</v>
      </c>
      <c r="DV197" s="20">
        <f t="shared" si="587"/>
        <v>0</v>
      </c>
      <c r="DW197" s="20">
        <f t="shared" si="497"/>
        <v>0</v>
      </c>
      <c r="DX197" s="20">
        <f t="shared" ref="DX197:DY228" si="588">(((((B197)+(E197))+(AL197))+(DC197))+(DL197))+(DU197)</f>
        <v>0</v>
      </c>
      <c r="DY197" s="20">
        <f t="shared" si="588"/>
        <v>0</v>
      </c>
      <c r="DZ197" s="20">
        <f t="shared" si="499"/>
        <v>0</v>
      </c>
      <c r="EA197" s="19"/>
      <c r="EB197" s="19"/>
      <c r="EC197" s="20">
        <f t="shared" si="500"/>
        <v>0</v>
      </c>
      <c r="ED197" s="19"/>
      <c r="EE197" s="19"/>
      <c r="EF197" s="20">
        <f t="shared" si="501"/>
        <v>0</v>
      </c>
      <c r="EG197" s="19"/>
      <c r="EH197" s="19"/>
      <c r="EI197" s="20">
        <f t="shared" si="502"/>
        <v>0</v>
      </c>
      <c r="EJ197" s="19"/>
      <c r="EK197" s="19"/>
      <c r="EL197" s="20">
        <f t="shared" si="503"/>
        <v>0</v>
      </c>
      <c r="EM197" s="20">
        <f t="shared" ref="EM197:EN228" si="589">((ED197)+(EG197))+(EJ197)</f>
        <v>0</v>
      </c>
      <c r="EN197" s="20">
        <f t="shared" si="589"/>
        <v>0</v>
      </c>
      <c r="EO197" s="20">
        <f t="shared" si="505"/>
        <v>0</v>
      </c>
      <c r="EP197" s="19"/>
      <c r="EQ197" s="19"/>
      <c r="ER197" s="20">
        <f t="shared" si="506"/>
        <v>0</v>
      </c>
      <c r="ES197" s="19"/>
      <c r="ET197" s="19"/>
      <c r="EU197" s="20">
        <f t="shared" si="507"/>
        <v>0</v>
      </c>
      <c r="EV197" s="19"/>
      <c r="EW197" s="19"/>
      <c r="EX197" s="20">
        <f t="shared" si="508"/>
        <v>0</v>
      </c>
      <c r="EY197" s="19"/>
      <c r="EZ197" s="19"/>
      <c r="FA197" s="20">
        <f t="shared" si="509"/>
        <v>0</v>
      </c>
      <c r="FB197" s="20">
        <f t="shared" ref="FB197:FC228" si="590">((ES197)+(EV197))+(EY197)</f>
        <v>0</v>
      </c>
      <c r="FC197" s="20">
        <f t="shared" si="590"/>
        <v>0</v>
      </c>
      <c r="FD197" s="20">
        <f t="shared" si="511"/>
        <v>0</v>
      </c>
      <c r="FE197" s="19"/>
      <c r="FF197" s="19"/>
      <c r="FG197" s="20">
        <f t="shared" si="512"/>
        <v>0</v>
      </c>
      <c r="FH197" s="19"/>
      <c r="FI197" s="19"/>
      <c r="FJ197" s="20">
        <f t="shared" si="513"/>
        <v>0</v>
      </c>
      <c r="FK197" s="19"/>
      <c r="FL197" s="19"/>
      <c r="FM197" s="20">
        <f t="shared" si="514"/>
        <v>0</v>
      </c>
      <c r="FN197" s="20">
        <f t="shared" ref="FN197:FO228" si="591">((FE197)+(FH197))+(FK197)</f>
        <v>0</v>
      </c>
      <c r="FO197" s="20">
        <f t="shared" si="591"/>
        <v>0</v>
      </c>
      <c r="FP197" s="20">
        <f t="shared" si="516"/>
        <v>0</v>
      </c>
      <c r="FQ197" s="19"/>
      <c r="FR197" s="19"/>
      <c r="FS197" s="20">
        <f t="shared" si="517"/>
        <v>0</v>
      </c>
      <c r="FT197" s="19"/>
      <c r="FU197" s="19"/>
      <c r="FV197" s="20">
        <f t="shared" si="518"/>
        <v>0</v>
      </c>
      <c r="FW197" s="19"/>
      <c r="FX197" s="19"/>
      <c r="FY197" s="20">
        <f t="shared" si="519"/>
        <v>0</v>
      </c>
      <c r="FZ197" s="20">
        <f t="shared" ref="FZ197:GA228" si="592">((FQ197)+(FT197))+(FW197)</f>
        <v>0</v>
      </c>
      <c r="GA197" s="20">
        <f t="shared" si="592"/>
        <v>0</v>
      </c>
      <c r="GB197" s="20">
        <f t="shared" si="521"/>
        <v>0</v>
      </c>
      <c r="GC197" s="19"/>
      <c r="GD197" s="19"/>
      <c r="GE197" s="20">
        <f t="shared" si="522"/>
        <v>0</v>
      </c>
      <c r="GF197" s="19"/>
      <c r="GG197" s="19"/>
      <c r="GH197" s="20">
        <f t="shared" si="523"/>
        <v>0</v>
      </c>
      <c r="GI197" s="19"/>
      <c r="GJ197" s="19"/>
      <c r="GK197" s="20">
        <f t="shared" si="524"/>
        <v>0</v>
      </c>
      <c r="GL197" s="19"/>
      <c r="GM197" s="19"/>
      <c r="GN197" s="20">
        <f t="shared" si="525"/>
        <v>0</v>
      </c>
      <c r="GO197" s="20">
        <f t="shared" ref="GO197:GP228" si="593">((GF197)+(GI197))+(GL197)</f>
        <v>0</v>
      </c>
      <c r="GP197" s="20">
        <f t="shared" si="593"/>
        <v>0</v>
      </c>
      <c r="GQ197" s="20">
        <f t="shared" si="527"/>
        <v>0</v>
      </c>
      <c r="GR197" s="19"/>
      <c r="GS197" s="19"/>
      <c r="GT197" s="20">
        <f t="shared" si="528"/>
        <v>0</v>
      </c>
      <c r="GU197" s="19"/>
      <c r="GV197" s="19"/>
      <c r="GW197" s="20">
        <f t="shared" si="529"/>
        <v>0</v>
      </c>
      <c r="GX197" s="20">
        <f t="shared" ref="GX197:GY228" si="594">(((((((((EA197)+(EM197))+(EP197))+(FB197))+(FN197))+(FZ197))+(GC197))+(GO197))+(GR197))+(GU197)</f>
        <v>0</v>
      </c>
      <c r="GY197" s="20">
        <f t="shared" si="594"/>
        <v>0</v>
      </c>
      <c r="GZ197" s="20">
        <f t="shared" si="531"/>
        <v>0</v>
      </c>
      <c r="HA197" s="19"/>
      <c r="HB197" s="19"/>
      <c r="HC197" s="20">
        <f t="shared" si="532"/>
        <v>0</v>
      </c>
      <c r="HD197" s="19"/>
      <c r="HE197" s="19"/>
      <c r="HF197" s="20">
        <f t="shared" si="533"/>
        <v>0</v>
      </c>
      <c r="HG197" s="19"/>
      <c r="HH197" s="19"/>
      <c r="HI197" s="20">
        <f t="shared" si="534"/>
        <v>0</v>
      </c>
      <c r="HJ197" s="19"/>
      <c r="HK197" s="19"/>
      <c r="HL197" s="20">
        <f t="shared" si="535"/>
        <v>0</v>
      </c>
      <c r="HM197" s="20">
        <f t="shared" ref="HM197:HN228" si="595">(HG197)+(HJ197)</f>
        <v>0</v>
      </c>
      <c r="HN197" s="20">
        <f t="shared" si="595"/>
        <v>0</v>
      </c>
      <c r="HO197" s="20">
        <f t="shared" si="537"/>
        <v>0</v>
      </c>
      <c r="HP197" s="19"/>
      <c r="HQ197" s="19"/>
      <c r="HR197" s="20">
        <f t="shared" si="538"/>
        <v>0</v>
      </c>
      <c r="HS197" s="19"/>
      <c r="HT197" s="19"/>
      <c r="HU197" s="20">
        <f t="shared" si="539"/>
        <v>0</v>
      </c>
      <c r="HV197" s="19"/>
      <c r="HW197" s="19"/>
      <c r="HX197" s="20">
        <f t="shared" si="540"/>
        <v>0</v>
      </c>
      <c r="HY197" s="19"/>
      <c r="HZ197" s="19"/>
      <c r="IA197" s="20">
        <f t="shared" si="541"/>
        <v>0</v>
      </c>
      <c r="IB197" s="20">
        <f t="shared" ref="IB197:IC228" si="596">((HS197)+(HV197))+(HY197)</f>
        <v>0</v>
      </c>
      <c r="IC197" s="20">
        <f t="shared" si="596"/>
        <v>0</v>
      </c>
      <c r="ID197" s="20">
        <f t="shared" si="543"/>
        <v>0</v>
      </c>
      <c r="IE197" s="20">
        <f t="shared" ref="IE197:IF228" si="597">(((HD197)+(HM197))+(HP197))+(IB197)</f>
        <v>0</v>
      </c>
      <c r="IF197" s="20">
        <f t="shared" si="597"/>
        <v>0</v>
      </c>
      <c r="IG197" s="20">
        <f t="shared" si="545"/>
        <v>0</v>
      </c>
      <c r="IH197" s="19"/>
      <c r="II197" s="19"/>
      <c r="IJ197" s="20">
        <f t="shared" si="546"/>
        <v>0</v>
      </c>
      <c r="IK197" s="19"/>
      <c r="IL197" s="19"/>
      <c r="IM197" s="20">
        <f t="shared" si="547"/>
        <v>0</v>
      </c>
      <c r="IN197" s="19"/>
      <c r="IO197" s="19"/>
      <c r="IP197" s="20">
        <f t="shared" si="548"/>
        <v>0</v>
      </c>
      <c r="IQ197" s="20">
        <f t="shared" ref="IQ197:IR228" si="598">(IK197)+(IN197)</f>
        <v>0</v>
      </c>
      <c r="IR197" s="20">
        <f t="shared" si="598"/>
        <v>0</v>
      </c>
      <c r="IS197" s="20">
        <f t="shared" si="550"/>
        <v>0</v>
      </c>
      <c r="IT197" s="20">
        <f t="shared" ref="IT197:IU228" si="599">(((HA197)+(IE197))+(IH197))+(IQ197)</f>
        <v>0</v>
      </c>
      <c r="IU197" s="20">
        <f t="shared" si="599"/>
        <v>0</v>
      </c>
      <c r="IV197" s="20">
        <f t="shared" si="552"/>
        <v>0</v>
      </c>
      <c r="IW197" s="19"/>
      <c r="IX197" s="19"/>
      <c r="IY197" s="20">
        <f t="shared" si="553"/>
        <v>0</v>
      </c>
      <c r="IZ197" s="19"/>
      <c r="JA197" s="19"/>
      <c r="JB197" s="20">
        <f t="shared" si="554"/>
        <v>0</v>
      </c>
      <c r="JC197" s="19"/>
      <c r="JD197" s="19"/>
      <c r="JE197" s="20">
        <f t="shared" si="555"/>
        <v>0</v>
      </c>
      <c r="JF197" s="20">
        <f t="shared" ref="JF197:JG228" si="600">((IW197)+(IZ197))+(JC197)</f>
        <v>0</v>
      </c>
      <c r="JG197" s="20">
        <f t="shared" si="600"/>
        <v>0</v>
      </c>
      <c r="JH197" s="20">
        <f t="shared" si="557"/>
        <v>0</v>
      </c>
      <c r="JI197" s="19"/>
      <c r="JJ197" s="19"/>
      <c r="JK197" s="20">
        <f t="shared" si="558"/>
        <v>0</v>
      </c>
      <c r="JL197" s="19"/>
      <c r="JM197" s="19"/>
      <c r="JN197" s="20">
        <f t="shared" si="559"/>
        <v>0</v>
      </c>
      <c r="JO197" s="19"/>
      <c r="JP197" s="19"/>
      <c r="JQ197" s="20">
        <f t="shared" si="560"/>
        <v>0</v>
      </c>
      <c r="JR197" s="20">
        <f t="shared" ref="JR197:JS228" si="601">((JI197)+(JL197))+(JO197)</f>
        <v>0</v>
      </c>
      <c r="JS197" s="20">
        <f t="shared" si="601"/>
        <v>0</v>
      </c>
      <c r="JT197" s="20">
        <f t="shared" si="562"/>
        <v>0</v>
      </c>
      <c r="JU197" s="19"/>
      <c r="JV197" s="19"/>
      <c r="JW197" s="20">
        <f t="shared" si="563"/>
        <v>0</v>
      </c>
      <c r="JX197" s="19"/>
      <c r="JY197" s="19"/>
      <c r="JZ197" s="20">
        <f t="shared" si="564"/>
        <v>0</v>
      </c>
      <c r="KA197" s="20">
        <f t="shared" ref="KA197:KB228" si="602">(JU197)+(JX197)</f>
        <v>0</v>
      </c>
      <c r="KB197" s="20">
        <f t="shared" si="602"/>
        <v>0</v>
      </c>
      <c r="KC197" s="20">
        <f t="shared" si="566"/>
        <v>0</v>
      </c>
      <c r="KD197" s="20">
        <f>80.36</f>
        <v>80.36</v>
      </c>
      <c r="KE197" s="20">
        <f>3000</f>
        <v>3000</v>
      </c>
      <c r="KF197" s="20">
        <f t="shared" si="567"/>
        <v>-2919.64</v>
      </c>
      <c r="KG197" s="19"/>
      <c r="KH197" s="19"/>
      <c r="KI197" s="20">
        <f t="shared" si="568"/>
        <v>0</v>
      </c>
      <c r="KJ197" s="19"/>
      <c r="KK197" s="19"/>
      <c r="KL197" s="20">
        <f t="shared" si="569"/>
        <v>0</v>
      </c>
      <c r="KM197" s="19"/>
      <c r="KN197" s="19"/>
      <c r="KO197" s="20">
        <f t="shared" si="570"/>
        <v>0</v>
      </c>
      <c r="KP197" s="19"/>
      <c r="KQ197" s="19"/>
      <c r="KR197" s="20">
        <f t="shared" si="571"/>
        <v>0</v>
      </c>
      <c r="KS197" s="20">
        <f t="shared" ref="KS197:KT228" si="603">(KM197)+(KP197)</f>
        <v>0</v>
      </c>
      <c r="KT197" s="20">
        <f t="shared" si="603"/>
        <v>0</v>
      </c>
      <c r="KU197" s="20">
        <f t="shared" si="573"/>
        <v>0</v>
      </c>
      <c r="KV197" s="20">
        <f t="shared" ref="KV197:KW228" si="604">(((KD197)+(KG197))+(KJ197))+(KS197)</f>
        <v>80.36</v>
      </c>
      <c r="KW197" s="20">
        <f t="shared" si="604"/>
        <v>3000</v>
      </c>
      <c r="KX197" s="20">
        <f t="shared" si="575"/>
        <v>-2919.64</v>
      </c>
      <c r="KY197" s="19"/>
      <c r="KZ197" s="19"/>
      <c r="LA197" s="20">
        <f t="shared" si="576"/>
        <v>0</v>
      </c>
      <c r="LB197" s="19"/>
      <c r="LC197" s="19"/>
      <c r="LD197" s="20">
        <f t="shared" si="577"/>
        <v>0</v>
      </c>
      <c r="LE197" s="20">
        <f t="shared" ref="LE197:LF228" si="605">((((((((DX197)+(GX197))+(IT197))+(JF197))+(JR197))+(KA197))+(KV197))+(KY197))+(LB197)</f>
        <v>80.36</v>
      </c>
      <c r="LF197" s="20">
        <f t="shared" si="605"/>
        <v>3000</v>
      </c>
      <c r="LG197" s="20">
        <f t="shared" si="579"/>
        <v>-2919.64</v>
      </c>
    </row>
    <row r="198" spans="1:319" x14ac:dyDescent="0.3">
      <c r="A198" s="27" t="s">
        <v>309</v>
      </c>
      <c r="B198" s="19"/>
      <c r="C198" s="19"/>
      <c r="D198" s="20">
        <f t="shared" si="448"/>
        <v>0</v>
      </c>
      <c r="E198" s="19"/>
      <c r="F198" s="19"/>
      <c r="G198" s="20">
        <f t="shared" si="449"/>
        <v>0</v>
      </c>
      <c r="H198" s="19"/>
      <c r="I198" s="19"/>
      <c r="J198" s="20">
        <f t="shared" si="450"/>
        <v>0</v>
      </c>
      <c r="K198" s="19"/>
      <c r="L198" s="19"/>
      <c r="M198" s="20">
        <f t="shared" si="451"/>
        <v>0</v>
      </c>
      <c r="N198" s="19"/>
      <c r="O198" s="19"/>
      <c r="P198" s="20">
        <f t="shared" si="452"/>
        <v>0</v>
      </c>
      <c r="Q198" s="19"/>
      <c r="R198" s="19"/>
      <c r="S198" s="20">
        <f t="shared" si="453"/>
        <v>0</v>
      </c>
      <c r="T198" s="19"/>
      <c r="U198" s="19"/>
      <c r="V198" s="20">
        <f t="shared" si="454"/>
        <v>0</v>
      </c>
      <c r="W198" s="19"/>
      <c r="X198" s="19"/>
      <c r="Y198" s="20">
        <f t="shared" si="455"/>
        <v>0</v>
      </c>
      <c r="Z198" s="19"/>
      <c r="AA198" s="19"/>
      <c r="AB198" s="20">
        <f t="shared" si="456"/>
        <v>0</v>
      </c>
      <c r="AC198" s="19"/>
      <c r="AD198" s="19"/>
      <c r="AE198" s="20">
        <f t="shared" si="457"/>
        <v>0</v>
      </c>
      <c r="AF198" s="19"/>
      <c r="AG198" s="19"/>
      <c r="AH198" s="20">
        <f t="shared" si="458"/>
        <v>0</v>
      </c>
      <c r="AI198" s="19"/>
      <c r="AJ198" s="19"/>
      <c r="AK198" s="20">
        <f t="shared" si="459"/>
        <v>0</v>
      </c>
      <c r="AL198" s="20">
        <f t="shared" si="580"/>
        <v>0</v>
      </c>
      <c r="AM198" s="20">
        <f t="shared" si="580"/>
        <v>0</v>
      </c>
      <c r="AN198" s="20">
        <f t="shared" si="461"/>
        <v>0</v>
      </c>
      <c r="AO198" s="19"/>
      <c r="AP198" s="19"/>
      <c r="AQ198" s="20">
        <f t="shared" si="462"/>
        <v>0</v>
      </c>
      <c r="AR198" s="19"/>
      <c r="AS198" s="19"/>
      <c r="AT198" s="20">
        <f t="shared" si="463"/>
        <v>0</v>
      </c>
      <c r="AU198" s="19"/>
      <c r="AV198" s="19"/>
      <c r="AW198" s="20">
        <f t="shared" si="464"/>
        <v>0</v>
      </c>
      <c r="AX198" s="19"/>
      <c r="AY198" s="19"/>
      <c r="AZ198" s="20">
        <f t="shared" si="465"/>
        <v>0</v>
      </c>
      <c r="BA198" s="19"/>
      <c r="BB198" s="19"/>
      <c r="BC198" s="20">
        <f t="shared" si="466"/>
        <v>0</v>
      </c>
      <c r="BD198" s="19"/>
      <c r="BE198" s="19"/>
      <c r="BF198" s="20">
        <f t="shared" si="467"/>
        <v>0</v>
      </c>
      <c r="BG198" s="20">
        <f t="shared" si="581"/>
        <v>0</v>
      </c>
      <c r="BH198" s="20">
        <f t="shared" si="581"/>
        <v>0</v>
      </c>
      <c r="BI198" s="20">
        <f t="shared" si="469"/>
        <v>0</v>
      </c>
      <c r="BJ198" s="19"/>
      <c r="BK198" s="19"/>
      <c r="BL198" s="20">
        <f t="shared" si="470"/>
        <v>0</v>
      </c>
      <c r="BM198" s="19"/>
      <c r="BN198" s="19"/>
      <c r="BO198" s="20">
        <f t="shared" si="471"/>
        <v>0</v>
      </c>
      <c r="BP198" s="19"/>
      <c r="BQ198" s="19"/>
      <c r="BR198" s="20">
        <f t="shared" si="472"/>
        <v>0</v>
      </c>
      <c r="BS198" s="19"/>
      <c r="BT198" s="19"/>
      <c r="BU198" s="20">
        <f t="shared" si="473"/>
        <v>0</v>
      </c>
      <c r="BV198" s="19"/>
      <c r="BW198" s="19"/>
      <c r="BX198" s="20">
        <f t="shared" si="474"/>
        <v>0</v>
      </c>
      <c r="BY198" s="19"/>
      <c r="BZ198" s="19"/>
      <c r="CA198" s="20">
        <f t="shared" si="475"/>
        <v>0</v>
      </c>
      <c r="CB198" s="20">
        <f t="shared" si="582"/>
        <v>0</v>
      </c>
      <c r="CC198" s="20">
        <f t="shared" si="582"/>
        <v>0</v>
      </c>
      <c r="CD198" s="20">
        <f t="shared" si="477"/>
        <v>0</v>
      </c>
      <c r="CE198" s="19"/>
      <c r="CF198" s="19"/>
      <c r="CG198" s="20">
        <f t="shared" si="478"/>
        <v>0</v>
      </c>
      <c r="CH198" s="19"/>
      <c r="CI198" s="19"/>
      <c r="CJ198" s="20">
        <f t="shared" si="479"/>
        <v>0</v>
      </c>
      <c r="CK198" s="19"/>
      <c r="CL198" s="19"/>
      <c r="CM198" s="20">
        <f t="shared" si="480"/>
        <v>0</v>
      </c>
      <c r="CN198" s="20">
        <f t="shared" si="583"/>
        <v>0</v>
      </c>
      <c r="CO198" s="20">
        <f t="shared" si="583"/>
        <v>0</v>
      </c>
      <c r="CP198" s="20">
        <f t="shared" si="482"/>
        <v>0</v>
      </c>
      <c r="CQ198" s="19"/>
      <c r="CR198" s="19"/>
      <c r="CS198" s="20">
        <f t="shared" si="483"/>
        <v>0</v>
      </c>
      <c r="CT198" s="19"/>
      <c r="CU198" s="19"/>
      <c r="CV198" s="20">
        <f t="shared" si="484"/>
        <v>0</v>
      </c>
      <c r="CW198" s="19"/>
      <c r="CX198" s="19"/>
      <c r="CY198" s="20">
        <f t="shared" si="485"/>
        <v>0</v>
      </c>
      <c r="CZ198" s="20">
        <f t="shared" si="584"/>
        <v>0</v>
      </c>
      <c r="DA198" s="20">
        <f t="shared" si="584"/>
        <v>0</v>
      </c>
      <c r="DB198" s="20">
        <f t="shared" si="487"/>
        <v>0</v>
      </c>
      <c r="DC198" s="20">
        <f t="shared" si="585"/>
        <v>0</v>
      </c>
      <c r="DD198" s="20">
        <f t="shared" si="585"/>
        <v>0</v>
      </c>
      <c r="DE198" s="20">
        <f t="shared" si="489"/>
        <v>0</v>
      </c>
      <c r="DF198" s="19"/>
      <c r="DG198" s="19"/>
      <c r="DH198" s="20">
        <f t="shared" si="490"/>
        <v>0</v>
      </c>
      <c r="DI198" s="19"/>
      <c r="DJ198" s="19"/>
      <c r="DK198" s="20">
        <f t="shared" si="491"/>
        <v>0</v>
      </c>
      <c r="DL198" s="20">
        <f t="shared" si="586"/>
        <v>0</v>
      </c>
      <c r="DM198" s="20">
        <f t="shared" si="586"/>
        <v>0</v>
      </c>
      <c r="DN198" s="20">
        <f t="shared" si="493"/>
        <v>0</v>
      </c>
      <c r="DO198" s="19"/>
      <c r="DP198" s="19"/>
      <c r="DQ198" s="20">
        <f t="shared" si="494"/>
        <v>0</v>
      </c>
      <c r="DR198" s="19"/>
      <c r="DS198" s="19"/>
      <c r="DT198" s="20">
        <f t="shared" si="495"/>
        <v>0</v>
      </c>
      <c r="DU198" s="20">
        <f t="shared" si="587"/>
        <v>0</v>
      </c>
      <c r="DV198" s="20">
        <f t="shared" si="587"/>
        <v>0</v>
      </c>
      <c r="DW198" s="20">
        <f t="shared" si="497"/>
        <v>0</v>
      </c>
      <c r="DX198" s="20">
        <f t="shared" si="588"/>
        <v>0</v>
      </c>
      <c r="DY198" s="20">
        <f t="shared" si="588"/>
        <v>0</v>
      </c>
      <c r="DZ198" s="20">
        <f t="shared" si="499"/>
        <v>0</v>
      </c>
      <c r="EA198" s="19"/>
      <c r="EB198" s="19"/>
      <c r="EC198" s="20">
        <f t="shared" si="500"/>
        <v>0</v>
      </c>
      <c r="ED198" s="19"/>
      <c r="EE198" s="19"/>
      <c r="EF198" s="20">
        <f t="shared" si="501"/>
        <v>0</v>
      </c>
      <c r="EG198" s="19"/>
      <c r="EH198" s="19"/>
      <c r="EI198" s="20">
        <f t="shared" si="502"/>
        <v>0</v>
      </c>
      <c r="EJ198" s="19"/>
      <c r="EK198" s="19"/>
      <c r="EL198" s="20">
        <f t="shared" si="503"/>
        <v>0</v>
      </c>
      <c r="EM198" s="20">
        <f t="shared" si="589"/>
        <v>0</v>
      </c>
      <c r="EN198" s="20">
        <f t="shared" si="589"/>
        <v>0</v>
      </c>
      <c r="EO198" s="20">
        <f t="shared" si="505"/>
        <v>0</v>
      </c>
      <c r="EP198" s="19"/>
      <c r="EQ198" s="19"/>
      <c r="ER198" s="20">
        <f t="shared" si="506"/>
        <v>0</v>
      </c>
      <c r="ES198" s="19"/>
      <c r="ET198" s="19"/>
      <c r="EU198" s="20">
        <f t="shared" si="507"/>
        <v>0</v>
      </c>
      <c r="EV198" s="19"/>
      <c r="EW198" s="19"/>
      <c r="EX198" s="20">
        <f t="shared" si="508"/>
        <v>0</v>
      </c>
      <c r="EY198" s="19"/>
      <c r="EZ198" s="19"/>
      <c r="FA198" s="20">
        <f t="shared" si="509"/>
        <v>0</v>
      </c>
      <c r="FB198" s="20">
        <f t="shared" si="590"/>
        <v>0</v>
      </c>
      <c r="FC198" s="20">
        <f t="shared" si="590"/>
        <v>0</v>
      </c>
      <c r="FD198" s="20">
        <f t="shared" si="511"/>
        <v>0</v>
      </c>
      <c r="FE198" s="19"/>
      <c r="FF198" s="19"/>
      <c r="FG198" s="20">
        <f t="shared" si="512"/>
        <v>0</v>
      </c>
      <c r="FH198" s="19"/>
      <c r="FI198" s="19"/>
      <c r="FJ198" s="20">
        <f t="shared" si="513"/>
        <v>0</v>
      </c>
      <c r="FK198" s="19"/>
      <c r="FL198" s="19"/>
      <c r="FM198" s="20">
        <f t="shared" si="514"/>
        <v>0</v>
      </c>
      <c r="FN198" s="20">
        <f t="shared" si="591"/>
        <v>0</v>
      </c>
      <c r="FO198" s="20">
        <f t="shared" si="591"/>
        <v>0</v>
      </c>
      <c r="FP198" s="20">
        <f t="shared" si="516"/>
        <v>0</v>
      </c>
      <c r="FQ198" s="19"/>
      <c r="FR198" s="19"/>
      <c r="FS198" s="20">
        <f t="shared" si="517"/>
        <v>0</v>
      </c>
      <c r="FT198" s="19"/>
      <c r="FU198" s="19"/>
      <c r="FV198" s="20">
        <f t="shared" si="518"/>
        <v>0</v>
      </c>
      <c r="FW198" s="19"/>
      <c r="FX198" s="19"/>
      <c r="FY198" s="20">
        <f t="shared" si="519"/>
        <v>0</v>
      </c>
      <c r="FZ198" s="20">
        <f t="shared" si="592"/>
        <v>0</v>
      </c>
      <c r="GA198" s="20">
        <f t="shared" si="592"/>
        <v>0</v>
      </c>
      <c r="GB198" s="20">
        <f t="shared" si="521"/>
        <v>0</v>
      </c>
      <c r="GC198" s="19"/>
      <c r="GD198" s="19"/>
      <c r="GE198" s="20">
        <f t="shared" si="522"/>
        <v>0</v>
      </c>
      <c r="GF198" s="19"/>
      <c r="GG198" s="19"/>
      <c r="GH198" s="20">
        <f t="shared" si="523"/>
        <v>0</v>
      </c>
      <c r="GI198" s="19"/>
      <c r="GJ198" s="19"/>
      <c r="GK198" s="20">
        <f t="shared" si="524"/>
        <v>0</v>
      </c>
      <c r="GL198" s="19"/>
      <c r="GM198" s="19"/>
      <c r="GN198" s="20">
        <f t="shared" si="525"/>
        <v>0</v>
      </c>
      <c r="GO198" s="20">
        <f t="shared" si="593"/>
        <v>0</v>
      </c>
      <c r="GP198" s="20">
        <f t="shared" si="593"/>
        <v>0</v>
      </c>
      <c r="GQ198" s="20">
        <f t="shared" si="527"/>
        <v>0</v>
      </c>
      <c r="GR198" s="19"/>
      <c r="GS198" s="19"/>
      <c r="GT198" s="20">
        <f t="shared" si="528"/>
        <v>0</v>
      </c>
      <c r="GU198" s="19"/>
      <c r="GV198" s="19"/>
      <c r="GW198" s="20">
        <f t="shared" si="529"/>
        <v>0</v>
      </c>
      <c r="GX198" s="20">
        <f t="shared" si="594"/>
        <v>0</v>
      </c>
      <c r="GY198" s="20">
        <f t="shared" si="594"/>
        <v>0</v>
      </c>
      <c r="GZ198" s="20">
        <f t="shared" si="531"/>
        <v>0</v>
      </c>
      <c r="HA198" s="19"/>
      <c r="HB198" s="19"/>
      <c r="HC198" s="20">
        <f t="shared" si="532"/>
        <v>0</v>
      </c>
      <c r="HD198" s="19"/>
      <c r="HE198" s="19"/>
      <c r="HF198" s="20">
        <f t="shared" si="533"/>
        <v>0</v>
      </c>
      <c r="HG198" s="19"/>
      <c r="HH198" s="19"/>
      <c r="HI198" s="20">
        <f t="shared" si="534"/>
        <v>0</v>
      </c>
      <c r="HJ198" s="19"/>
      <c r="HK198" s="19"/>
      <c r="HL198" s="20">
        <f t="shared" si="535"/>
        <v>0</v>
      </c>
      <c r="HM198" s="20">
        <f t="shared" si="595"/>
        <v>0</v>
      </c>
      <c r="HN198" s="20">
        <f t="shared" si="595"/>
        <v>0</v>
      </c>
      <c r="HO198" s="20">
        <f t="shared" si="537"/>
        <v>0</v>
      </c>
      <c r="HP198" s="19"/>
      <c r="HQ198" s="19"/>
      <c r="HR198" s="20">
        <f t="shared" si="538"/>
        <v>0</v>
      </c>
      <c r="HS198" s="19"/>
      <c r="HT198" s="19"/>
      <c r="HU198" s="20">
        <f t="shared" si="539"/>
        <v>0</v>
      </c>
      <c r="HV198" s="19"/>
      <c r="HW198" s="19"/>
      <c r="HX198" s="20">
        <f t="shared" si="540"/>
        <v>0</v>
      </c>
      <c r="HY198" s="19"/>
      <c r="HZ198" s="19"/>
      <c r="IA198" s="20">
        <f t="shared" si="541"/>
        <v>0</v>
      </c>
      <c r="IB198" s="20">
        <f t="shared" si="596"/>
        <v>0</v>
      </c>
      <c r="IC198" s="20">
        <f t="shared" si="596"/>
        <v>0</v>
      </c>
      <c r="ID198" s="20">
        <f t="shared" si="543"/>
        <v>0</v>
      </c>
      <c r="IE198" s="20">
        <f t="shared" si="597"/>
        <v>0</v>
      </c>
      <c r="IF198" s="20">
        <f t="shared" si="597"/>
        <v>0</v>
      </c>
      <c r="IG198" s="20">
        <f t="shared" si="545"/>
        <v>0</v>
      </c>
      <c r="IH198" s="19"/>
      <c r="II198" s="19"/>
      <c r="IJ198" s="20">
        <f t="shared" si="546"/>
        <v>0</v>
      </c>
      <c r="IK198" s="19"/>
      <c r="IL198" s="19"/>
      <c r="IM198" s="20">
        <f t="shared" si="547"/>
        <v>0</v>
      </c>
      <c r="IN198" s="19"/>
      <c r="IO198" s="19"/>
      <c r="IP198" s="20">
        <f t="shared" si="548"/>
        <v>0</v>
      </c>
      <c r="IQ198" s="20">
        <f t="shared" si="598"/>
        <v>0</v>
      </c>
      <c r="IR198" s="20">
        <f t="shared" si="598"/>
        <v>0</v>
      </c>
      <c r="IS198" s="20">
        <f t="shared" si="550"/>
        <v>0</v>
      </c>
      <c r="IT198" s="20">
        <f t="shared" si="599"/>
        <v>0</v>
      </c>
      <c r="IU198" s="20">
        <f t="shared" si="599"/>
        <v>0</v>
      </c>
      <c r="IV198" s="20">
        <f t="shared" si="552"/>
        <v>0</v>
      </c>
      <c r="IW198" s="19"/>
      <c r="IX198" s="19"/>
      <c r="IY198" s="20">
        <f t="shared" si="553"/>
        <v>0</v>
      </c>
      <c r="IZ198" s="19"/>
      <c r="JA198" s="19"/>
      <c r="JB198" s="20">
        <f t="shared" si="554"/>
        <v>0</v>
      </c>
      <c r="JC198" s="19"/>
      <c r="JD198" s="19"/>
      <c r="JE198" s="20">
        <f t="shared" si="555"/>
        <v>0</v>
      </c>
      <c r="JF198" s="20">
        <f t="shared" si="600"/>
        <v>0</v>
      </c>
      <c r="JG198" s="20">
        <f t="shared" si="600"/>
        <v>0</v>
      </c>
      <c r="JH198" s="20">
        <f t="shared" si="557"/>
        <v>0</v>
      </c>
      <c r="JI198" s="19"/>
      <c r="JJ198" s="19"/>
      <c r="JK198" s="20">
        <f t="shared" si="558"/>
        <v>0</v>
      </c>
      <c r="JL198" s="19"/>
      <c r="JM198" s="19"/>
      <c r="JN198" s="20">
        <f t="shared" si="559"/>
        <v>0</v>
      </c>
      <c r="JO198" s="19"/>
      <c r="JP198" s="19"/>
      <c r="JQ198" s="20">
        <f t="shared" si="560"/>
        <v>0</v>
      </c>
      <c r="JR198" s="20">
        <f t="shared" si="601"/>
        <v>0</v>
      </c>
      <c r="JS198" s="20">
        <f t="shared" si="601"/>
        <v>0</v>
      </c>
      <c r="JT198" s="20">
        <f t="shared" si="562"/>
        <v>0</v>
      </c>
      <c r="JU198" s="19"/>
      <c r="JV198" s="19"/>
      <c r="JW198" s="20">
        <f t="shared" si="563"/>
        <v>0</v>
      </c>
      <c r="JX198" s="19"/>
      <c r="JY198" s="19"/>
      <c r="JZ198" s="20">
        <f t="shared" si="564"/>
        <v>0</v>
      </c>
      <c r="KA198" s="20">
        <f t="shared" si="602"/>
        <v>0</v>
      </c>
      <c r="KB198" s="20">
        <f t="shared" si="602"/>
        <v>0</v>
      </c>
      <c r="KC198" s="20">
        <f t="shared" si="566"/>
        <v>0</v>
      </c>
      <c r="KD198" s="19"/>
      <c r="KE198" s="20">
        <f>0</f>
        <v>0</v>
      </c>
      <c r="KF198" s="20">
        <f t="shared" si="567"/>
        <v>0</v>
      </c>
      <c r="KG198" s="19"/>
      <c r="KH198" s="19"/>
      <c r="KI198" s="20">
        <f t="shared" si="568"/>
        <v>0</v>
      </c>
      <c r="KJ198" s="19"/>
      <c r="KK198" s="19"/>
      <c r="KL198" s="20">
        <f t="shared" si="569"/>
        <v>0</v>
      </c>
      <c r="KM198" s="19"/>
      <c r="KN198" s="19"/>
      <c r="KO198" s="20">
        <f t="shared" si="570"/>
        <v>0</v>
      </c>
      <c r="KP198" s="19"/>
      <c r="KQ198" s="19"/>
      <c r="KR198" s="20">
        <f t="shared" si="571"/>
        <v>0</v>
      </c>
      <c r="KS198" s="20">
        <f t="shared" si="603"/>
        <v>0</v>
      </c>
      <c r="KT198" s="20">
        <f t="shared" si="603"/>
        <v>0</v>
      </c>
      <c r="KU198" s="20">
        <f t="shared" si="573"/>
        <v>0</v>
      </c>
      <c r="KV198" s="20">
        <f t="shared" si="604"/>
        <v>0</v>
      </c>
      <c r="KW198" s="20">
        <f t="shared" si="604"/>
        <v>0</v>
      </c>
      <c r="KX198" s="20">
        <f t="shared" si="575"/>
        <v>0</v>
      </c>
      <c r="KY198" s="19"/>
      <c r="KZ198" s="19"/>
      <c r="LA198" s="20">
        <f t="shared" si="576"/>
        <v>0</v>
      </c>
      <c r="LB198" s="19"/>
      <c r="LC198" s="19"/>
      <c r="LD198" s="20">
        <f t="shared" si="577"/>
        <v>0</v>
      </c>
      <c r="LE198" s="20">
        <f t="shared" si="605"/>
        <v>0</v>
      </c>
      <c r="LF198" s="20">
        <f t="shared" si="605"/>
        <v>0</v>
      </c>
      <c r="LG198" s="20">
        <f t="shared" si="579"/>
        <v>0</v>
      </c>
    </row>
    <row r="199" spans="1:319" x14ac:dyDescent="0.3">
      <c r="A199" s="27" t="s">
        <v>311</v>
      </c>
      <c r="B199" s="22">
        <f>((((((B190)+(B193))+(B194))+(B195))+(B196))+(B197))+(B198)</f>
        <v>0</v>
      </c>
      <c r="C199" s="22">
        <f>((((((C190)+(C193))+(C194))+(C195))+(C196))+(C197))+(C198)</f>
        <v>0</v>
      </c>
      <c r="D199" s="22">
        <f t="shared" si="448"/>
        <v>0</v>
      </c>
      <c r="E199" s="22">
        <f>((((((E190)+(E193))+(E194))+(E195))+(E196))+(E197))+(E198)</f>
        <v>140.30000000000001</v>
      </c>
      <c r="F199" s="22">
        <f>((((((F190)+(F193))+(F194))+(F195))+(F196))+(F197))+(F198)</f>
        <v>341.67</v>
      </c>
      <c r="G199" s="22">
        <f t="shared" si="449"/>
        <v>-201.37</v>
      </c>
      <c r="H199" s="22">
        <f>((((((H190)+(H193))+(H194))+(H195))+(H196))+(H197))+(H198)</f>
        <v>0</v>
      </c>
      <c r="I199" s="22">
        <f>((((((I190)+(I193))+(I194))+(I195))+(I196))+(I197))+(I198)</f>
        <v>0</v>
      </c>
      <c r="J199" s="22">
        <f t="shared" si="450"/>
        <v>0</v>
      </c>
      <c r="K199" s="22">
        <f>((((((K190)+(K193))+(K194))+(K195))+(K196))+(K197))+(K198)</f>
        <v>0</v>
      </c>
      <c r="L199" s="22">
        <f>((((((L190)+(L193))+(L194))+(L195))+(L196))+(L197))+(L198)</f>
        <v>0</v>
      </c>
      <c r="M199" s="22">
        <f t="shared" si="451"/>
        <v>0</v>
      </c>
      <c r="N199" s="22">
        <f>((((((N190)+(N193))+(N194))+(N195))+(N196))+(N197))+(N198)</f>
        <v>0</v>
      </c>
      <c r="O199" s="22">
        <f>((((((O190)+(O193))+(O194))+(O195))+(O196))+(O197))+(O198)</f>
        <v>0</v>
      </c>
      <c r="P199" s="22">
        <f t="shared" si="452"/>
        <v>0</v>
      </c>
      <c r="Q199" s="22">
        <f>((((((Q190)+(Q193))+(Q194))+(Q195))+(Q196))+(Q197))+(Q198)</f>
        <v>0</v>
      </c>
      <c r="R199" s="22">
        <f>((((((R190)+(R193))+(R194))+(R195))+(R196))+(R197))+(R198)</f>
        <v>250</v>
      </c>
      <c r="S199" s="22">
        <f t="shared" si="453"/>
        <v>-250</v>
      </c>
      <c r="T199" s="22">
        <f>((((((T190)+(T193))+(T194))+(T195))+(T196))+(T197))+(T198)</f>
        <v>0</v>
      </c>
      <c r="U199" s="22">
        <f>((((((U190)+(U193))+(U194))+(U195))+(U196))+(U197))+(U198)</f>
        <v>0</v>
      </c>
      <c r="V199" s="22">
        <f t="shared" si="454"/>
        <v>0</v>
      </c>
      <c r="W199" s="22">
        <f>((((((W190)+(W193))+(W194))+(W195))+(W196))+(W197))+(W198)</f>
        <v>0</v>
      </c>
      <c r="X199" s="22">
        <f>((((((X190)+(X193))+(X194))+(X195))+(X196))+(X197))+(X198)</f>
        <v>0</v>
      </c>
      <c r="Y199" s="22">
        <f t="shared" si="455"/>
        <v>0</v>
      </c>
      <c r="Z199" s="22">
        <f>((((((Z190)+(Z193))+(Z194))+(Z195))+(Z196))+(Z197))+(Z198)</f>
        <v>0</v>
      </c>
      <c r="AA199" s="22">
        <f>((((((AA190)+(AA193))+(AA194))+(AA195))+(AA196))+(AA197))+(AA198)</f>
        <v>0</v>
      </c>
      <c r="AB199" s="22">
        <f t="shared" si="456"/>
        <v>0</v>
      </c>
      <c r="AC199" s="22">
        <f>((((((AC190)+(AC193))+(AC194))+(AC195))+(AC196))+(AC197))+(AC198)</f>
        <v>0</v>
      </c>
      <c r="AD199" s="22">
        <f>((((((AD190)+(AD193))+(AD194))+(AD195))+(AD196))+(AD197))+(AD198)</f>
        <v>0</v>
      </c>
      <c r="AE199" s="22">
        <f t="shared" si="457"/>
        <v>0</v>
      </c>
      <c r="AF199" s="22">
        <f>((((((AF190)+(AF193))+(AF194))+(AF195))+(AF196))+(AF197))+(AF198)</f>
        <v>0</v>
      </c>
      <c r="AG199" s="22">
        <f>((((((AG190)+(AG193))+(AG194))+(AG195))+(AG196))+(AG197))+(AG198)</f>
        <v>0</v>
      </c>
      <c r="AH199" s="22">
        <f t="shared" si="458"/>
        <v>0</v>
      </c>
      <c r="AI199" s="22">
        <f>((((((AI190)+(AI193))+(AI194))+(AI195))+(AI196))+(AI197))+(AI198)</f>
        <v>0</v>
      </c>
      <c r="AJ199" s="22">
        <f>((((((AJ190)+(AJ193))+(AJ194))+(AJ195))+(AJ196))+(AJ197))+(AJ198)</f>
        <v>0</v>
      </c>
      <c r="AK199" s="22">
        <f t="shared" si="459"/>
        <v>0</v>
      </c>
      <c r="AL199" s="22">
        <f t="shared" si="580"/>
        <v>0</v>
      </c>
      <c r="AM199" s="22">
        <f t="shared" si="580"/>
        <v>250</v>
      </c>
      <c r="AN199" s="22">
        <f t="shared" si="461"/>
        <v>-250</v>
      </c>
      <c r="AO199" s="22">
        <f>((((((AO190)+(AO193))+(AO194))+(AO195))+(AO196))+(AO197))+(AO198)</f>
        <v>0</v>
      </c>
      <c r="AP199" s="22">
        <f>((((((AP190)+(AP193))+(AP194))+(AP195))+(AP196))+(AP197))+(AP198)</f>
        <v>0</v>
      </c>
      <c r="AQ199" s="22">
        <f t="shared" si="462"/>
        <v>0</v>
      </c>
      <c r="AR199" s="22">
        <f>((((((AR190)+(AR193))+(AR194))+(AR195))+(AR196))+(AR197))+(AR198)</f>
        <v>0</v>
      </c>
      <c r="AS199" s="22">
        <f>((((((AS190)+(AS193))+(AS194))+(AS195))+(AS196))+(AS197))+(AS198)</f>
        <v>0</v>
      </c>
      <c r="AT199" s="22">
        <f t="shared" si="463"/>
        <v>0</v>
      </c>
      <c r="AU199" s="22">
        <f>((((((AU190)+(AU193))+(AU194))+(AU195))+(AU196))+(AU197))+(AU198)</f>
        <v>0</v>
      </c>
      <c r="AV199" s="22">
        <f>((((((AV190)+(AV193))+(AV194))+(AV195))+(AV196))+(AV197))+(AV198)</f>
        <v>0</v>
      </c>
      <c r="AW199" s="22">
        <f t="shared" si="464"/>
        <v>0</v>
      </c>
      <c r="AX199" s="22">
        <f>((((((AX190)+(AX193))+(AX194))+(AX195))+(AX196))+(AX197))+(AX198)</f>
        <v>0</v>
      </c>
      <c r="AY199" s="22">
        <f>((((((AY190)+(AY193))+(AY194))+(AY195))+(AY196))+(AY197))+(AY198)</f>
        <v>0</v>
      </c>
      <c r="AZ199" s="22">
        <f t="shared" si="465"/>
        <v>0</v>
      </c>
      <c r="BA199" s="22">
        <f>((((((BA190)+(BA193))+(BA194))+(BA195))+(BA196))+(BA197))+(BA198)</f>
        <v>0</v>
      </c>
      <c r="BB199" s="22">
        <f>((((((BB190)+(BB193))+(BB194))+(BB195))+(BB196))+(BB197))+(BB198)</f>
        <v>0</v>
      </c>
      <c r="BC199" s="22">
        <f t="shared" si="466"/>
        <v>0</v>
      </c>
      <c r="BD199" s="22">
        <f>((((((BD190)+(BD193))+(BD194))+(BD195))+(BD196))+(BD197))+(BD198)</f>
        <v>0</v>
      </c>
      <c r="BE199" s="22">
        <f>((((((BE190)+(BE193))+(BE194))+(BE195))+(BE196))+(BE197))+(BE198)</f>
        <v>250</v>
      </c>
      <c r="BF199" s="22">
        <f t="shared" si="467"/>
        <v>-250</v>
      </c>
      <c r="BG199" s="22">
        <f t="shared" si="581"/>
        <v>0</v>
      </c>
      <c r="BH199" s="22">
        <f t="shared" si="581"/>
        <v>250</v>
      </c>
      <c r="BI199" s="22">
        <f t="shared" si="469"/>
        <v>-250</v>
      </c>
      <c r="BJ199" s="22">
        <f>((((((BJ190)+(BJ193))+(BJ194))+(BJ195))+(BJ196))+(BJ197))+(BJ198)</f>
        <v>0</v>
      </c>
      <c r="BK199" s="22">
        <f>((((((BK190)+(BK193))+(BK194))+(BK195))+(BK196))+(BK197))+(BK198)</f>
        <v>0</v>
      </c>
      <c r="BL199" s="22">
        <f t="shared" si="470"/>
        <v>0</v>
      </c>
      <c r="BM199" s="22">
        <f>((((((BM190)+(BM193))+(BM194))+(BM195))+(BM196))+(BM197))+(BM198)</f>
        <v>45.36</v>
      </c>
      <c r="BN199" s="22">
        <f>((((((BN190)+(BN193))+(BN194))+(BN195))+(BN196))+(BN197))+(BN198)</f>
        <v>0</v>
      </c>
      <c r="BO199" s="22">
        <f t="shared" si="471"/>
        <v>45.36</v>
      </c>
      <c r="BP199" s="22">
        <f>((((((BP190)+(BP193))+(BP194))+(BP195))+(BP196))+(BP197))+(BP198)</f>
        <v>0</v>
      </c>
      <c r="BQ199" s="22">
        <f>((((((BQ190)+(BQ193))+(BQ194))+(BQ195))+(BQ196))+(BQ197))+(BQ198)</f>
        <v>0</v>
      </c>
      <c r="BR199" s="22">
        <f t="shared" si="472"/>
        <v>0</v>
      </c>
      <c r="BS199" s="22">
        <f>((((((BS190)+(BS193))+(BS194))+(BS195))+(BS196))+(BS197))+(BS198)</f>
        <v>0</v>
      </c>
      <c r="BT199" s="22">
        <f>((((((BT190)+(BT193))+(BT194))+(BT195))+(BT196))+(BT197))+(BT198)</f>
        <v>0</v>
      </c>
      <c r="BU199" s="22">
        <f t="shared" si="473"/>
        <v>0</v>
      </c>
      <c r="BV199" s="22">
        <f>((((((BV190)+(BV193))+(BV194))+(BV195))+(BV196))+(BV197))+(BV198)</f>
        <v>0</v>
      </c>
      <c r="BW199" s="22">
        <f>((((((BW190)+(BW193))+(BW194))+(BW195))+(BW196))+(BW197))+(BW198)</f>
        <v>0</v>
      </c>
      <c r="BX199" s="22">
        <f t="shared" si="474"/>
        <v>0</v>
      </c>
      <c r="BY199" s="22">
        <f>((((((BY190)+(BY193))+(BY194))+(BY195))+(BY196))+(BY197))+(BY198)</f>
        <v>0</v>
      </c>
      <c r="BZ199" s="22">
        <f>((((((BZ190)+(BZ193))+(BZ194))+(BZ195))+(BZ196))+(BZ197))+(BZ198)</f>
        <v>0</v>
      </c>
      <c r="CA199" s="22">
        <f t="shared" si="475"/>
        <v>0</v>
      </c>
      <c r="CB199" s="22">
        <f t="shared" si="582"/>
        <v>0</v>
      </c>
      <c r="CC199" s="22">
        <f t="shared" si="582"/>
        <v>0</v>
      </c>
      <c r="CD199" s="22">
        <f t="shared" si="477"/>
        <v>0</v>
      </c>
      <c r="CE199" s="22">
        <f>((((((CE190)+(CE193))+(CE194))+(CE195))+(CE196))+(CE197))+(CE198)</f>
        <v>0</v>
      </c>
      <c r="CF199" s="22">
        <f>((((((CF190)+(CF193))+(CF194))+(CF195))+(CF196))+(CF197))+(CF198)</f>
        <v>0</v>
      </c>
      <c r="CG199" s="22">
        <f t="shared" si="478"/>
        <v>0</v>
      </c>
      <c r="CH199" s="22">
        <f>((((((CH190)+(CH193))+(CH194))+(CH195))+(CH196))+(CH197))+(CH198)</f>
        <v>0</v>
      </c>
      <c r="CI199" s="22">
        <f>((((((CI190)+(CI193))+(CI194))+(CI195))+(CI196))+(CI197))+(CI198)</f>
        <v>0</v>
      </c>
      <c r="CJ199" s="22">
        <f t="shared" si="479"/>
        <v>0</v>
      </c>
      <c r="CK199" s="22">
        <f>((((((CK190)+(CK193))+(CK194))+(CK195))+(CK196))+(CK197))+(CK198)</f>
        <v>0</v>
      </c>
      <c r="CL199" s="22">
        <f>((((((CL190)+(CL193))+(CL194))+(CL195))+(CL196))+(CL197))+(CL198)</f>
        <v>0</v>
      </c>
      <c r="CM199" s="22">
        <f t="shared" si="480"/>
        <v>0</v>
      </c>
      <c r="CN199" s="22">
        <f t="shared" si="583"/>
        <v>0</v>
      </c>
      <c r="CO199" s="22">
        <f t="shared" si="583"/>
        <v>0</v>
      </c>
      <c r="CP199" s="22">
        <f t="shared" si="482"/>
        <v>0</v>
      </c>
      <c r="CQ199" s="22">
        <f>((((((CQ190)+(CQ193))+(CQ194))+(CQ195))+(CQ196))+(CQ197))+(CQ198)</f>
        <v>0</v>
      </c>
      <c r="CR199" s="22">
        <f>((((((CR190)+(CR193))+(CR194))+(CR195))+(CR196))+(CR197))+(CR198)</f>
        <v>0</v>
      </c>
      <c r="CS199" s="22">
        <f t="shared" si="483"/>
        <v>0</v>
      </c>
      <c r="CT199" s="22">
        <f>((((((CT190)+(CT193))+(CT194))+(CT195))+(CT196))+(CT197))+(CT198)</f>
        <v>0</v>
      </c>
      <c r="CU199" s="22">
        <f>((((((CU190)+(CU193))+(CU194))+(CU195))+(CU196))+(CU197))+(CU198)</f>
        <v>250</v>
      </c>
      <c r="CV199" s="22">
        <f t="shared" si="484"/>
        <v>-250</v>
      </c>
      <c r="CW199" s="22">
        <f>((((((CW190)+(CW193))+(CW194))+(CW195))+(CW196))+(CW197))+(CW198)</f>
        <v>0</v>
      </c>
      <c r="CX199" s="22">
        <f>((((((CX190)+(CX193))+(CX194))+(CX195))+(CX196))+(CX197))+(CX198)</f>
        <v>0</v>
      </c>
      <c r="CY199" s="22">
        <f t="shared" si="485"/>
        <v>0</v>
      </c>
      <c r="CZ199" s="22">
        <f t="shared" si="584"/>
        <v>0</v>
      </c>
      <c r="DA199" s="22">
        <f t="shared" si="584"/>
        <v>250</v>
      </c>
      <c r="DB199" s="22">
        <f t="shared" si="487"/>
        <v>-250</v>
      </c>
      <c r="DC199" s="22">
        <f t="shared" si="585"/>
        <v>45.36</v>
      </c>
      <c r="DD199" s="22">
        <f t="shared" si="585"/>
        <v>500</v>
      </c>
      <c r="DE199" s="22">
        <f t="shared" si="489"/>
        <v>-454.64</v>
      </c>
      <c r="DF199" s="22">
        <f>((((((DF190)+(DF193))+(DF194))+(DF195))+(DF196))+(DF197))+(DF198)</f>
        <v>0</v>
      </c>
      <c r="DG199" s="22">
        <f>((((((DG190)+(DG193))+(DG194))+(DG195))+(DG196))+(DG197))+(DG198)</f>
        <v>0</v>
      </c>
      <c r="DH199" s="22">
        <f t="shared" si="490"/>
        <v>0</v>
      </c>
      <c r="DI199" s="22">
        <f>((((((DI190)+(DI193))+(DI194))+(DI195))+(DI196))+(DI197))+(DI198)</f>
        <v>0</v>
      </c>
      <c r="DJ199" s="22">
        <f>((((((DJ190)+(DJ193))+(DJ194))+(DJ195))+(DJ196))+(DJ197))+(DJ198)</f>
        <v>250</v>
      </c>
      <c r="DK199" s="22">
        <f t="shared" si="491"/>
        <v>-250</v>
      </c>
      <c r="DL199" s="22">
        <f t="shared" si="586"/>
        <v>0</v>
      </c>
      <c r="DM199" s="22">
        <f t="shared" si="586"/>
        <v>250</v>
      </c>
      <c r="DN199" s="22">
        <f t="shared" si="493"/>
        <v>-250</v>
      </c>
      <c r="DO199" s="22">
        <f>((((((DO190)+(DO193))+(DO194))+(DO195))+(DO196))+(DO197))+(DO198)</f>
        <v>0</v>
      </c>
      <c r="DP199" s="22">
        <f>((((((DP190)+(DP193))+(DP194))+(DP195))+(DP196))+(DP197))+(DP198)</f>
        <v>1866.67</v>
      </c>
      <c r="DQ199" s="22">
        <f t="shared" si="494"/>
        <v>-1866.67</v>
      </c>
      <c r="DR199" s="22">
        <f>((((((DR190)+(DR193))+(DR194))+(DR195))+(DR196))+(DR197))+(DR198)</f>
        <v>0</v>
      </c>
      <c r="DS199" s="22">
        <f>((((((DS190)+(DS193))+(DS194))+(DS195))+(DS196))+(DS197))+(DS198)</f>
        <v>0</v>
      </c>
      <c r="DT199" s="22">
        <f t="shared" si="495"/>
        <v>0</v>
      </c>
      <c r="DU199" s="22">
        <f t="shared" si="587"/>
        <v>0</v>
      </c>
      <c r="DV199" s="22">
        <f t="shared" si="587"/>
        <v>1866.67</v>
      </c>
      <c r="DW199" s="22">
        <f t="shared" si="497"/>
        <v>-1866.67</v>
      </c>
      <c r="DX199" s="22">
        <f t="shared" si="588"/>
        <v>185.66000000000003</v>
      </c>
      <c r="DY199" s="22">
        <f t="shared" si="588"/>
        <v>3208.34</v>
      </c>
      <c r="DZ199" s="22">
        <f t="shared" si="499"/>
        <v>-3022.6800000000003</v>
      </c>
      <c r="EA199" s="22">
        <f>((((((EA190)+(EA193))+(EA194))+(EA195))+(EA196))+(EA197))+(EA198)</f>
        <v>0</v>
      </c>
      <c r="EB199" s="22">
        <f>((((((EB190)+(EB193))+(EB194))+(EB195))+(EB196))+(EB197))+(EB198)</f>
        <v>0</v>
      </c>
      <c r="EC199" s="22">
        <f t="shared" si="500"/>
        <v>0</v>
      </c>
      <c r="ED199" s="22">
        <f>((((((ED190)+(ED193))+(ED194))+(ED195))+(ED196))+(ED197))+(ED198)</f>
        <v>0</v>
      </c>
      <c r="EE199" s="22">
        <f>((((((EE190)+(EE193))+(EE194))+(EE195))+(EE196))+(EE197))+(EE198)</f>
        <v>0</v>
      </c>
      <c r="EF199" s="22">
        <f t="shared" si="501"/>
        <v>0</v>
      </c>
      <c r="EG199" s="22">
        <f>((((((EG190)+(EG193))+(EG194))+(EG195))+(EG196))+(EG197))+(EG198)</f>
        <v>0</v>
      </c>
      <c r="EH199" s="22">
        <f>((((((EH190)+(EH193))+(EH194))+(EH195))+(EH196))+(EH197))+(EH198)</f>
        <v>416.67</v>
      </c>
      <c r="EI199" s="22">
        <f t="shared" si="502"/>
        <v>-416.67</v>
      </c>
      <c r="EJ199" s="22">
        <f>((((((EJ190)+(EJ193))+(EJ194))+(EJ195))+(EJ196))+(EJ197))+(EJ198)</f>
        <v>0</v>
      </c>
      <c r="EK199" s="22">
        <f>((((((EK190)+(EK193))+(EK194))+(EK195))+(EK196))+(EK197))+(EK198)</f>
        <v>0</v>
      </c>
      <c r="EL199" s="22">
        <f t="shared" si="503"/>
        <v>0</v>
      </c>
      <c r="EM199" s="22">
        <f t="shared" si="589"/>
        <v>0</v>
      </c>
      <c r="EN199" s="22">
        <f t="shared" si="589"/>
        <v>416.67</v>
      </c>
      <c r="EO199" s="22">
        <f t="shared" si="505"/>
        <v>-416.67</v>
      </c>
      <c r="EP199" s="22">
        <f>((((((EP190)+(EP193))+(EP194))+(EP195))+(EP196))+(EP197))+(EP198)</f>
        <v>0</v>
      </c>
      <c r="EQ199" s="22">
        <f>((((((EQ190)+(EQ193))+(EQ194))+(EQ195))+(EQ196))+(EQ197))+(EQ198)</f>
        <v>400</v>
      </c>
      <c r="ER199" s="22">
        <f t="shared" si="506"/>
        <v>-400</v>
      </c>
      <c r="ES199" s="22">
        <f>((((((ES190)+(ES193))+(ES194))+(ES195))+(ES196))+(ES197))+(ES198)</f>
        <v>0</v>
      </c>
      <c r="ET199" s="22">
        <f>((((((ET190)+(ET193))+(ET194))+(ET195))+(ET196))+(ET197))+(ET198)</f>
        <v>0</v>
      </c>
      <c r="EU199" s="22">
        <f t="shared" si="507"/>
        <v>0</v>
      </c>
      <c r="EV199" s="22">
        <f>((((((EV190)+(EV193))+(EV194))+(EV195))+(EV196))+(EV197))+(EV198)</f>
        <v>0</v>
      </c>
      <c r="EW199" s="22">
        <f>((((((EW190)+(EW193))+(EW194))+(EW195))+(EW196))+(EW197))+(EW198)</f>
        <v>250.17</v>
      </c>
      <c r="EX199" s="22">
        <f t="shared" si="508"/>
        <v>-250.17</v>
      </c>
      <c r="EY199" s="22">
        <f>((((((EY190)+(EY193))+(EY194))+(EY195))+(EY196))+(EY197))+(EY198)</f>
        <v>0</v>
      </c>
      <c r="EZ199" s="22">
        <f>((((((EZ190)+(EZ193))+(EZ194))+(EZ195))+(EZ196))+(EZ197))+(EZ198)</f>
        <v>0</v>
      </c>
      <c r="FA199" s="22">
        <f t="shared" si="509"/>
        <v>0</v>
      </c>
      <c r="FB199" s="22">
        <f t="shared" si="590"/>
        <v>0</v>
      </c>
      <c r="FC199" s="22">
        <f t="shared" si="590"/>
        <v>250.17</v>
      </c>
      <c r="FD199" s="22">
        <f t="shared" si="511"/>
        <v>-250.17</v>
      </c>
      <c r="FE199" s="22">
        <f>((((((FE190)+(FE193))+(FE194))+(FE195))+(FE196))+(FE197))+(FE198)</f>
        <v>0</v>
      </c>
      <c r="FF199" s="22">
        <f>((((((FF190)+(FF193))+(FF194))+(FF195))+(FF196))+(FF197))+(FF198)</f>
        <v>0</v>
      </c>
      <c r="FG199" s="22">
        <f t="shared" si="512"/>
        <v>0</v>
      </c>
      <c r="FH199" s="22">
        <f>((((((FH190)+(FH193))+(FH194))+(FH195))+(FH196))+(FH197))+(FH198)</f>
        <v>0</v>
      </c>
      <c r="FI199" s="22">
        <f>((((((FI190)+(FI193))+(FI194))+(FI195))+(FI196))+(FI197))+(FI198)</f>
        <v>225</v>
      </c>
      <c r="FJ199" s="22">
        <f t="shared" si="513"/>
        <v>-225</v>
      </c>
      <c r="FK199" s="22">
        <f>((((((FK190)+(FK193))+(FK194))+(FK195))+(FK196))+(FK197))+(FK198)</f>
        <v>0</v>
      </c>
      <c r="FL199" s="22">
        <f>((((((FL190)+(FL193))+(FL194))+(FL195))+(FL196))+(FL197))+(FL198)</f>
        <v>0</v>
      </c>
      <c r="FM199" s="22">
        <f t="shared" si="514"/>
        <v>0</v>
      </c>
      <c r="FN199" s="22">
        <f t="shared" si="591"/>
        <v>0</v>
      </c>
      <c r="FO199" s="22">
        <f t="shared" si="591"/>
        <v>225</v>
      </c>
      <c r="FP199" s="22">
        <f t="shared" si="516"/>
        <v>-225</v>
      </c>
      <c r="FQ199" s="22">
        <f>((((((FQ190)+(FQ193))+(FQ194))+(FQ195))+(FQ196))+(FQ197))+(FQ198)</f>
        <v>0</v>
      </c>
      <c r="FR199" s="22">
        <f>((((((FR190)+(FR193))+(FR194))+(FR195))+(FR196))+(FR197))+(FR198)</f>
        <v>0</v>
      </c>
      <c r="FS199" s="22">
        <f t="shared" si="517"/>
        <v>0</v>
      </c>
      <c r="FT199" s="22">
        <f>((((((FT190)+(FT193))+(FT194))+(FT195))+(FT196))+(FT197))+(FT198)</f>
        <v>0</v>
      </c>
      <c r="FU199" s="22">
        <f>((((((FU190)+(FU193))+(FU194))+(FU195))+(FU196))+(FU197))+(FU198)</f>
        <v>197.25</v>
      </c>
      <c r="FV199" s="22">
        <f t="shared" si="518"/>
        <v>-197.25</v>
      </c>
      <c r="FW199" s="22">
        <f>((((((FW190)+(FW193))+(FW194))+(FW195))+(FW196))+(FW197))+(FW198)</f>
        <v>0</v>
      </c>
      <c r="FX199" s="22">
        <f>((((((FX190)+(FX193))+(FX194))+(FX195))+(FX196))+(FX197))+(FX198)</f>
        <v>0</v>
      </c>
      <c r="FY199" s="22">
        <f t="shared" si="519"/>
        <v>0</v>
      </c>
      <c r="FZ199" s="22">
        <f t="shared" si="592"/>
        <v>0</v>
      </c>
      <c r="GA199" s="22">
        <f t="shared" si="592"/>
        <v>197.25</v>
      </c>
      <c r="GB199" s="22">
        <f t="shared" si="521"/>
        <v>-197.25</v>
      </c>
      <c r="GC199" s="22">
        <f>((((((GC190)+(GC193))+(GC194))+(GC195))+(GC196))+(GC197))+(GC198)</f>
        <v>0</v>
      </c>
      <c r="GD199" s="22">
        <f>((((((GD190)+(GD193))+(GD194))+(GD195))+(GD196))+(GD197))+(GD198)</f>
        <v>0</v>
      </c>
      <c r="GE199" s="22">
        <f t="shared" si="522"/>
        <v>0</v>
      </c>
      <c r="GF199" s="22">
        <f>((((((GF190)+(GF193))+(GF194))+(GF195))+(GF196))+(GF197))+(GF198)</f>
        <v>0</v>
      </c>
      <c r="GG199" s="22">
        <f>((((((GG190)+(GG193))+(GG194))+(GG195))+(GG196))+(GG197))+(GG198)</f>
        <v>0</v>
      </c>
      <c r="GH199" s="22">
        <f t="shared" si="523"/>
        <v>0</v>
      </c>
      <c r="GI199" s="22">
        <f>((((((GI190)+(GI193))+(GI194))+(GI195))+(GI196))+(GI197))+(GI198)</f>
        <v>0</v>
      </c>
      <c r="GJ199" s="22">
        <f>((((((GJ190)+(GJ193))+(GJ194))+(GJ195))+(GJ196))+(GJ197))+(GJ198)</f>
        <v>125</v>
      </c>
      <c r="GK199" s="22">
        <f t="shared" si="524"/>
        <v>-125</v>
      </c>
      <c r="GL199" s="22">
        <f>((((((GL190)+(GL193))+(GL194))+(GL195))+(GL196))+(GL197))+(GL198)</f>
        <v>0</v>
      </c>
      <c r="GM199" s="22">
        <f>((((((GM190)+(GM193))+(GM194))+(GM195))+(GM196))+(GM197))+(GM198)</f>
        <v>0</v>
      </c>
      <c r="GN199" s="22">
        <f t="shared" si="525"/>
        <v>0</v>
      </c>
      <c r="GO199" s="22">
        <f t="shared" si="593"/>
        <v>0</v>
      </c>
      <c r="GP199" s="22">
        <f t="shared" si="593"/>
        <v>125</v>
      </c>
      <c r="GQ199" s="22">
        <f t="shared" si="527"/>
        <v>-125</v>
      </c>
      <c r="GR199" s="22">
        <f>((((((GR190)+(GR193))+(GR194))+(GR195))+(GR196))+(GR197))+(GR198)</f>
        <v>0</v>
      </c>
      <c r="GS199" s="22">
        <f>((((((GS190)+(GS193))+(GS194))+(GS195))+(GS196))+(GS197))+(GS198)</f>
        <v>0</v>
      </c>
      <c r="GT199" s="22">
        <f t="shared" si="528"/>
        <v>0</v>
      </c>
      <c r="GU199" s="22">
        <f>((((((GU190)+(GU193))+(GU194))+(GU195))+(GU196))+(GU197))+(GU198)</f>
        <v>0</v>
      </c>
      <c r="GV199" s="22">
        <f>((((((GV190)+(GV193))+(GV194))+(GV195))+(GV196))+(GV197))+(GV198)</f>
        <v>0</v>
      </c>
      <c r="GW199" s="22">
        <f t="shared" si="529"/>
        <v>0</v>
      </c>
      <c r="GX199" s="22">
        <f t="shared" si="594"/>
        <v>0</v>
      </c>
      <c r="GY199" s="22">
        <f t="shared" si="594"/>
        <v>1614.0900000000001</v>
      </c>
      <c r="GZ199" s="22">
        <f t="shared" si="531"/>
        <v>-1614.0900000000001</v>
      </c>
      <c r="HA199" s="22">
        <f>((((((HA190)+(HA193))+(HA194))+(HA195))+(HA196))+(HA197))+(HA198)</f>
        <v>0</v>
      </c>
      <c r="HB199" s="22">
        <f>((((((HB190)+(HB193))+(HB194))+(HB195))+(HB196))+(HB197))+(HB198)</f>
        <v>0</v>
      </c>
      <c r="HC199" s="22">
        <f t="shared" si="532"/>
        <v>0</v>
      </c>
      <c r="HD199" s="22">
        <f>((((((HD190)+(HD193))+(HD194))+(HD195))+(HD196))+(HD197))+(HD198)</f>
        <v>0</v>
      </c>
      <c r="HE199" s="22">
        <f>((((((HE190)+(HE193))+(HE194))+(HE195))+(HE196))+(HE197))+(HE198)</f>
        <v>0</v>
      </c>
      <c r="HF199" s="22">
        <f t="shared" si="533"/>
        <v>0</v>
      </c>
      <c r="HG199" s="22">
        <f>((((((HG190)+(HG193))+(HG194))+(HG195))+(HG196))+(HG197))+(HG198)</f>
        <v>118.38</v>
      </c>
      <c r="HH199" s="22">
        <f>((((((HH190)+(HH193))+(HH194))+(HH195))+(HH196))+(HH197))+(HH198)</f>
        <v>0</v>
      </c>
      <c r="HI199" s="22">
        <f t="shared" si="534"/>
        <v>118.38</v>
      </c>
      <c r="HJ199" s="22">
        <f>((((((HJ190)+(HJ193))+(HJ194))+(HJ195))+(HJ196))+(HJ197))+(HJ198)</f>
        <v>0</v>
      </c>
      <c r="HK199" s="22">
        <f>((((((HK190)+(HK193))+(HK194))+(HK195))+(HK196))+(HK197))+(HK198)</f>
        <v>0</v>
      </c>
      <c r="HL199" s="22">
        <f t="shared" si="535"/>
        <v>0</v>
      </c>
      <c r="HM199" s="22">
        <f t="shared" si="595"/>
        <v>118.38</v>
      </c>
      <c r="HN199" s="22">
        <f t="shared" si="595"/>
        <v>0</v>
      </c>
      <c r="HO199" s="22">
        <f t="shared" si="537"/>
        <v>118.38</v>
      </c>
      <c r="HP199" s="22">
        <f>((((((HP190)+(HP193))+(HP194))+(HP195))+(HP196))+(HP197))+(HP198)</f>
        <v>0</v>
      </c>
      <c r="HQ199" s="22">
        <f>((((((HQ190)+(HQ193))+(HQ194))+(HQ195))+(HQ196))+(HQ197))+(HQ198)</f>
        <v>200</v>
      </c>
      <c r="HR199" s="22">
        <f t="shared" si="538"/>
        <v>-200</v>
      </c>
      <c r="HS199" s="22">
        <f>((((((HS190)+(HS193))+(HS194))+(HS195))+(HS196))+(HS197))+(HS198)</f>
        <v>0</v>
      </c>
      <c r="HT199" s="22">
        <f>((((((HT190)+(HT193))+(HT194))+(HT195))+(HT196))+(HT197))+(HT198)</f>
        <v>0</v>
      </c>
      <c r="HU199" s="22">
        <f t="shared" si="539"/>
        <v>0</v>
      </c>
      <c r="HV199" s="22">
        <f>((((((HV190)+(HV193))+(HV194))+(HV195))+(HV196))+(HV197))+(HV198)</f>
        <v>118.39</v>
      </c>
      <c r="HW199" s="22">
        <f>((((((HW190)+(HW193))+(HW194))+(HW195))+(HW196))+(HW197))+(HW198)</f>
        <v>0</v>
      </c>
      <c r="HX199" s="22">
        <f t="shared" si="540"/>
        <v>118.39</v>
      </c>
      <c r="HY199" s="22">
        <f>((((((HY190)+(HY193))+(HY194))+(HY195))+(HY196))+(HY197))+(HY198)</f>
        <v>0</v>
      </c>
      <c r="HZ199" s="22">
        <f>((((((HZ190)+(HZ193))+(HZ194))+(HZ195))+(HZ196))+(HZ197))+(HZ198)</f>
        <v>0</v>
      </c>
      <c r="IA199" s="22">
        <f t="shared" si="541"/>
        <v>0</v>
      </c>
      <c r="IB199" s="22">
        <f t="shared" si="596"/>
        <v>118.39</v>
      </c>
      <c r="IC199" s="22">
        <f t="shared" si="596"/>
        <v>0</v>
      </c>
      <c r="ID199" s="22">
        <f t="shared" si="543"/>
        <v>118.39</v>
      </c>
      <c r="IE199" s="22">
        <f t="shared" si="597"/>
        <v>236.76999999999998</v>
      </c>
      <c r="IF199" s="22">
        <f t="shared" si="597"/>
        <v>200</v>
      </c>
      <c r="IG199" s="22">
        <f t="shared" si="545"/>
        <v>36.769999999999982</v>
      </c>
      <c r="IH199" s="22">
        <f>((((((IH190)+(IH193))+(IH194))+(IH195))+(IH196))+(IH197))+(IH198)</f>
        <v>0</v>
      </c>
      <c r="II199" s="22">
        <f>((((((II190)+(II193))+(II194))+(II195))+(II196))+(II197))+(II198)</f>
        <v>416.67</v>
      </c>
      <c r="IJ199" s="22">
        <f t="shared" si="546"/>
        <v>-416.67</v>
      </c>
      <c r="IK199" s="22">
        <f>((((((IK190)+(IK193))+(IK194))+(IK195))+(IK196))+(IK197))+(IK198)</f>
        <v>0</v>
      </c>
      <c r="IL199" s="22">
        <f>((((((IL190)+(IL193))+(IL194))+(IL195))+(IL196))+(IL197))+(IL198)</f>
        <v>0</v>
      </c>
      <c r="IM199" s="22">
        <f t="shared" si="547"/>
        <v>0</v>
      </c>
      <c r="IN199" s="22">
        <f>((((((IN190)+(IN193))+(IN194))+(IN195))+(IN196))+(IN197))+(IN198)</f>
        <v>0</v>
      </c>
      <c r="IO199" s="22">
        <f>((((((IO190)+(IO193))+(IO194))+(IO195))+(IO196))+(IO197))+(IO198)</f>
        <v>0</v>
      </c>
      <c r="IP199" s="22">
        <f t="shared" si="548"/>
        <v>0</v>
      </c>
      <c r="IQ199" s="22">
        <f t="shared" si="598"/>
        <v>0</v>
      </c>
      <c r="IR199" s="22">
        <f t="shared" si="598"/>
        <v>0</v>
      </c>
      <c r="IS199" s="22">
        <f t="shared" si="550"/>
        <v>0</v>
      </c>
      <c r="IT199" s="22">
        <f t="shared" si="599"/>
        <v>236.76999999999998</v>
      </c>
      <c r="IU199" s="22">
        <f t="shared" si="599"/>
        <v>616.67000000000007</v>
      </c>
      <c r="IV199" s="22">
        <f t="shared" si="552"/>
        <v>-379.90000000000009</v>
      </c>
      <c r="IW199" s="22">
        <f>((((((IW190)+(IW193))+(IW194))+(IW195))+(IW196))+(IW197))+(IW198)</f>
        <v>0</v>
      </c>
      <c r="IX199" s="22">
        <f>((((((IX190)+(IX193))+(IX194))+(IX195))+(IX196))+(IX197))+(IX198)</f>
        <v>0</v>
      </c>
      <c r="IY199" s="22">
        <f t="shared" si="553"/>
        <v>0</v>
      </c>
      <c r="IZ199" s="22">
        <f>((((((IZ190)+(IZ193))+(IZ194))+(IZ195))+(IZ196))+(IZ197))+(IZ198)</f>
        <v>0</v>
      </c>
      <c r="JA199" s="22">
        <f>((((((JA190)+(JA193))+(JA194))+(JA195))+(JA196))+(JA197))+(JA198)</f>
        <v>0</v>
      </c>
      <c r="JB199" s="22">
        <f t="shared" si="554"/>
        <v>0</v>
      </c>
      <c r="JC199" s="22">
        <f>((((((JC190)+(JC193))+(JC194))+(JC195))+(JC196))+(JC197))+(JC198)</f>
        <v>0</v>
      </c>
      <c r="JD199" s="22">
        <f>((((((JD190)+(JD193))+(JD194))+(JD195))+(JD196))+(JD197))+(JD198)</f>
        <v>0</v>
      </c>
      <c r="JE199" s="22">
        <f t="shared" si="555"/>
        <v>0</v>
      </c>
      <c r="JF199" s="22">
        <f t="shared" si="600"/>
        <v>0</v>
      </c>
      <c r="JG199" s="22">
        <f t="shared" si="600"/>
        <v>0</v>
      </c>
      <c r="JH199" s="22">
        <f t="shared" si="557"/>
        <v>0</v>
      </c>
      <c r="JI199" s="22">
        <f>((((((JI190)+(JI193))+(JI194))+(JI195))+(JI196))+(JI197))+(JI198)</f>
        <v>0</v>
      </c>
      <c r="JJ199" s="22">
        <f>((((((JJ190)+(JJ193))+(JJ194))+(JJ195))+(JJ196))+(JJ197))+(JJ198)</f>
        <v>0</v>
      </c>
      <c r="JK199" s="22">
        <f t="shared" si="558"/>
        <v>0</v>
      </c>
      <c r="JL199" s="22">
        <f>((((((JL190)+(JL193))+(JL194))+(JL195))+(JL196))+(JL197))+(JL198)</f>
        <v>2012.9700000000003</v>
      </c>
      <c r="JM199" s="22">
        <f>((((((JM190)+(JM193))+(JM194))+(JM195))+(JM196))+(JM197))+(JM198)</f>
        <v>19365</v>
      </c>
      <c r="JN199" s="22">
        <f t="shared" si="559"/>
        <v>-17352.03</v>
      </c>
      <c r="JO199" s="22">
        <f>((((((JO190)+(JO193))+(JO194))+(JO195))+(JO196))+(JO197))+(JO198)</f>
        <v>0</v>
      </c>
      <c r="JP199" s="22">
        <f>((((((JP190)+(JP193))+(JP194))+(JP195))+(JP196))+(JP197))+(JP198)</f>
        <v>0</v>
      </c>
      <c r="JQ199" s="22">
        <f t="shared" si="560"/>
        <v>0</v>
      </c>
      <c r="JR199" s="22">
        <f t="shared" si="601"/>
        <v>2012.9700000000003</v>
      </c>
      <c r="JS199" s="22">
        <f t="shared" si="601"/>
        <v>19365</v>
      </c>
      <c r="JT199" s="22">
        <f t="shared" si="562"/>
        <v>-17352.03</v>
      </c>
      <c r="JU199" s="22">
        <f>((((((JU190)+(JU193))+(JU194))+(JU195))+(JU196))+(JU197))+(JU198)</f>
        <v>0</v>
      </c>
      <c r="JV199" s="22">
        <f>((((((JV190)+(JV193))+(JV194))+(JV195))+(JV196))+(JV197))+(JV198)</f>
        <v>0</v>
      </c>
      <c r="JW199" s="22">
        <f t="shared" si="563"/>
        <v>0</v>
      </c>
      <c r="JX199" s="22">
        <f>((((((JX190)+(JX193))+(JX194))+(JX195))+(JX196))+(JX197))+(JX198)</f>
        <v>0</v>
      </c>
      <c r="JY199" s="22">
        <f>((((((JY190)+(JY193))+(JY194))+(JY195))+(JY196))+(JY197))+(JY198)</f>
        <v>0</v>
      </c>
      <c r="JZ199" s="22">
        <f t="shared" si="564"/>
        <v>0</v>
      </c>
      <c r="KA199" s="22">
        <f t="shared" si="602"/>
        <v>0</v>
      </c>
      <c r="KB199" s="22">
        <f t="shared" si="602"/>
        <v>0</v>
      </c>
      <c r="KC199" s="22">
        <f t="shared" si="566"/>
        <v>0</v>
      </c>
      <c r="KD199" s="22">
        <f>((((((KD190)+(KD193))+(KD194))+(KD195))+(KD196))+(KD197))+(KD198)</f>
        <v>80.36</v>
      </c>
      <c r="KE199" s="22">
        <f>((((((KE190)+(KE193))+(KE194))+(KE195))+(KE196))+(KE197))+(KE198)</f>
        <v>4266.67</v>
      </c>
      <c r="KF199" s="22">
        <f t="shared" si="567"/>
        <v>-4186.3100000000004</v>
      </c>
      <c r="KG199" s="22">
        <f>((((((KG190)+(KG193))+(KG194))+(KG195))+(KG196))+(KG197))+(KG198)</f>
        <v>0</v>
      </c>
      <c r="KH199" s="22">
        <f>((((((KH190)+(KH193))+(KH194))+(KH195))+(KH196))+(KH197))+(KH198)</f>
        <v>0</v>
      </c>
      <c r="KI199" s="22">
        <f t="shared" si="568"/>
        <v>0</v>
      </c>
      <c r="KJ199" s="22">
        <f>((((((KJ190)+(KJ193))+(KJ194))+(KJ195))+(KJ196))+(KJ197))+(KJ198)</f>
        <v>0</v>
      </c>
      <c r="KK199" s="22">
        <f>((((((KK190)+(KK193))+(KK194))+(KK195))+(KK196))+(KK197))+(KK198)</f>
        <v>0</v>
      </c>
      <c r="KL199" s="22">
        <f t="shared" si="569"/>
        <v>0</v>
      </c>
      <c r="KM199" s="22">
        <f>((((((KM190)+(KM193))+(KM194))+(KM195))+(KM196))+(KM197))+(KM198)</f>
        <v>0</v>
      </c>
      <c r="KN199" s="22">
        <f>((((((KN190)+(KN193))+(KN194))+(KN195))+(KN196))+(KN197))+(KN198)</f>
        <v>0</v>
      </c>
      <c r="KO199" s="22">
        <f t="shared" si="570"/>
        <v>0</v>
      </c>
      <c r="KP199" s="22">
        <f>((((((KP190)+(KP193))+(KP194))+(KP195))+(KP196))+(KP197))+(KP198)</f>
        <v>0</v>
      </c>
      <c r="KQ199" s="22">
        <f>((((((KQ190)+(KQ193))+(KQ194))+(KQ195))+(KQ196))+(KQ197))+(KQ198)</f>
        <v>0</v>
      </c>
      <c r="KR199" s="22">
        <f t="shared" si="571"/>
        <v>0</v>
      </c>
      <c r="KS199" s="22">
        <f t="shared" si="603"/>
        <v>0</v>
      </c>
      <c r="KT199" s="22">
        <f t="shared" si="603"/>
        <v>0</v>
      </c>
      <c r="KU199" s="22">
        <f t="shared" si="573"/>
        <v>0</v>
      </c>
      <c r="KV199" s="22">
        <f t="shared" si="604"/>
        <v>80.36</v>
      </c>
      <c r="KW199" s="22">
        <f t="shared" si="604"/>
        <v>4266.67</v>
      </c>
      <c r="KX199" s="22">
        <f t="shared" si="575"/>
        <v>-4186.3100000000004</v>
      </c>
      <c r="KY199" s="22">
        <f>((((((KY190)+(KY193))+(KY194))+(KY195))+(KY196))+(KY197))+(KY198)</f>
        <v>85.76</v>
      </c>
      <c r="KZ199" s="22">
        <f>((((((KZ190)+(KZ193))+(KZ194))+(KZ195))+(KZ196))+(KZ197))+(KZ198)</f>
        <v>0</v>
      </c>
      <c r="LA199" s="22">
        <f t="shared" si="576"/>
        <v>85.76</v>
      </c>
      <c r="LB199" s="22">
        <f>((((((LB190)+(LB193))+(LB194))+(LB195))+(LB196))+(LB197))+(LB198)</f>
        <v>0</v>
      </c>
      <c r="LC199" s="22">
        <f>((((((LC190)+(LC193))+(LC194))+(LC195))+(LC196))+(LC197))+(LC198)</f>
        <v>0</v>
      </c>
      <c r="LD199" s="22">
        <f t="shared" si="577"/>
        <v>0</v>
      </c>
      <c r="LE199" s="22">
        <f t="shared" si="605"/>
        <v>2601.5200000000004</v>
      </c>
      <c r="LF199" s="22">
        <f t="shared" si="605"/>
        <v>29070.769999999997</v>
      </c>
      <c r="LG199" s="22">
        <f t="shared" si="579"/>
        <v>-26469.249999999996</v>
      </c>
    </row>
    <row r="200" spans="1:319" x14ac:dyDescent="0.3">
      <c r="A200" s="27" t="s">
        <v>312</v>
      </c>
      <c r="B200" s="19"/>
      <c r="C200" s="19"/>
      <c r="D200" s="20">
        <f t="shared" si="448"/>
        <v>0</v>
      </c>
      <c r="E200" s="19"/>
      <c r="F200" s="19"/>
      <c r="G200" s="20">
        <f t="shared" si="449"/>
        <v>0</v>
      </c>
      <c r="H200" s="19"/>
      <c r="I200" s="19"/>
      <c r="J200" s="20">
        <f t="shared" si="450"/>
        <v>0</v>
      </c>
      <c r="K200" s="19"/>
      <c r="L200" s="19"/>
      <c r="M200" s="20">
        <f t="shared" si="451"/>
        <v>0</v>
      </c>
      <c r="N200" s="19"/>
      <c r="O200" s="19"/>
      <c r="P200" s="20">
        <f t="shared" si="452"/>
        <v>0</v>
      </c>
      <c r="Q200" s="19"/>
      <c r="R200" s="19"/>
      <c r="S200" s="20">
        <f t="shared" si="453"/>
        <v>0</v>
      </c>
      <c r="T200" s="19"/>
      <c r="U200" s="19"/>
      <c r="V200" s="20">
        <f t="shared" si="454"/>
        <v>0</v>
      </c>
      <c r="W200" s="19"/>
      <c r="X200" s="19"/>
      <c r="Y200" s="20">
        <f t="shared" si="455"/>
        <v>0</v>
      </c>
      <c r="Z200" s="19"/>
      <c r="AA200" s="19"/>
      <c r="AB200" s="20">
        <f t="shared" si="456"/>
        <v>0</v>
      </c>
      <c r="AC200" s="19"/>
      <c r="AD200" s="19"/>
      <c r="AE200" s="20">
        <f t="shared" si="457"/>
        <v>0</v>
      </c>
      <c r="AF200" s="19"/>
      <c r="AG200" s="19"/>
      <c r="AH200" s="20">
        <f t="shared" si="458"/>
        <v>0</v>
      </c>
      <c r="AI200" s="19"/>
      <c r="AJ200" s="19"/>
      <c r="AK200" s="20">
        <f t="shared" si="459"/>
        <v>0</v>
      </c>
      <c r="AL200" s="20">
        <f t="shared" si="580"/>
        <v>0</v>
      </c>
      <c r="AM200" s="20">
        <f t="shared" si="580"/>
        <v>0</v>
      </c>
      <c r="AN200" s="20">
        <f t="shared" si="461"/>
        <v>0</v>
      </c>
      <c r="AO200" s="19"/>
      <c r="AP200" s="19"/>
      <c r="AQ200" s="20">
        <f t="shared" si="462"/>
        <v>0</v>
      </c>
      <c r="AR200" s="19"/>
      <c r="AS200" s="19"/>
      <c r="AT200" s="20">
        <f t="shared" si="463"/>
        <v>0</v>
      </c>
      <c r="AU200" s="19"/>
      <c r="AV200" s="19"/>
      <c r="AW200" s="20">
        <f t="shared" si="464"/>
        <v>0</v>
      </c>
      <c r="AX200" s="19"/>
      <c r="AY200" s="19"/>
      <c r="AZ200" s="20">
        <f t="shared" si="465"/>
        <v>0</v>
      </c>
      <c r="BA200" s="19"/>
      <c r="BB200" s="19"/>
      <c r="BC200" s="20">
        <f t="shared" si="466"/>
        <v>0</v>
      </c>
      <c r="BD200" s="19"/>
      <c r="BE200" s="19"/>
      <c r="BF200" s="20">
        <f t="shared" si="467"/>
        <v>0</v>
      </c>
      <c r="BG200" s="20">
        <f t="shared" si="581"/>
        <v>0</v>
      </c>
      <c r="BH200" s="20">
        <f t="shared" si="581"/>
        <v>0</v>
      </c>
      <c r="BI200" s="20">
        <f t="shared" si="469"/>
        <v>0</v>
      </c>
      <c r="BJ200" s="19"/>
      <c r="BK200" s="19"/>
      <c r="BL200" s="20">
        <f t="shared" si="470"/>
        <v>0</v>
      </c>
      <c r="BM200" s="19"/>
      <c r="BN200" s="19"/>
      <c r="BO200" s="20">
        <f t="shared" si="471"/>
        <v>0</v>
      </c>
      <c r="BP200" s="19"/>
      <c r="BQ200" s="19"/>
      <c r="BR200" s="20">
        <f t="shared" si="472"/>
        <v>0</v>
      </c>
      <c r="BS200" s="19"/>
      <c r="BT200" s="19"/>
      <c r="BU200" s="20">
        <f t="shared" si="473"/>
        <v>0</v>
      </c>
      <c r="BV200" s="19"/>
      <c r="BW200" s="19"/>
      <c r="BX200" s="20">
        <f t="shared" si="474"/>
        <v>0</v>
      </c>
      <c r="BY200" s="19"/>
      <c r="BZ200" s="19"/>
      <c r="CA200" s="20">
        <f t="shared" si="475"/>
        <v>0</v>
      </c>
      <c r="CB200" s="20">
        <f t="shared" si="582"/>
        <v>0</v>
      </c>
      <c r="CC200" s="20">
        <f t="shared" si="582"/>
        <v>0</v>
      </c>
      <c r="CD200" s="20">
        <f t="shared" si="477"/>
        <v>0</v>
      </c>
      <c r="CE200" s="19"/>
      <c r="CF200" s="19"/>
      <c r="CG200" s="20">
        <f t="shared" si="478"/>
        <v>0</v>
      </c>
      <c r="CH200" s="19"/>
      <c r="CI200" s="19"/>
      <c r="CJ200" s="20">
        <f t="shared" si="479"/>
        <v>0</v>
      </c>
      <c r="CK200" s="19"/>
      <c r="CL200" s="19"/>
      <c r="CM200" s="20">
        <f t="shared" si="480"/>
        <v>0</v>
      </c>
      <c r="CN200" s="20">
        <f t="shared" si="583"/>
        <v>0</v>
      </c>
      <c r="CO200" s="20">
        <f t="shared" si="583"/>
        <v>0</v>
      </c>
      <c r="CP200" s="20">
        <f t="shared" si="482"/>
        <v>0</v>
      </c>
      <c r="CQ200" s="19"/>
      <c r="CR200" s="19"/>
      <c r="CS200" s="20">
        <f t="shared" si="483"/>
        <v>0</v>
      </c>
      <c r="CT200" s="19"/>
      <c r="CU200" s="19"/>
      <c r="CV200" s="20">
        <f t="shared" si="484"/>
        <v>0</v>
      </c>
      <c r="CW200" s="19"/>
      <c r="CX200" s="19"/>
      <c r="CY200" s="20">
        <f t="shared" si="485"/>
        <v>0</v>
      </c>
      <c r="CZ200" s="20">
        <f t="shared" si="584"/>
        <v>0</v>
      </c>
      <c r="DA200" s="20">
        <f t="shared" si="584"/>
        <v>0</v>
      </c>
      <c r="DB200" s="20">
        <f t="shared" si="487"/>
        <v>0</v>
      </c>
      <c r="DC200" s="20">
        <f t="shared" si="585"/>
        <v>0</v>
      </c>
      <c r="DD200" s="20">
        <f t="shared" si="585"/>
        <v>0</v>
      </c>
      <c r="DE200" s="20">
        <f t="shared" si="489"/>
        <v>0</v>
      </c>
      <c r="DF200" s="19"/>
      <c r="DG200" s="19"/>
      <c r="DH200" s="20">
        <f t="shared" si="490"/>
        <v>0</v>
      </c>
      <c r="DI200" s="19"/>
      <c r="DJ200" s="19"/>
      <c r="DK200" s="20">
        <f t="shared" si="491"/>
        <v>0</v>
      </c>
      <c r="DL200" s="20">
        <f t="shared" si="586"/>
        <v>0</v>
      </c>
      <c r="DM200" s="20">
        <f t="shared" si="586"/>
        <v>0</v>
      </c>
      <c r="DN200" s="20">
        <f t="shared" si="493"/>
        <v>0</v>
      </c>
      <c r="DO200" s="19"/>
      <c r="DP200" s="19"/>
      <c r="DQ200" s="20">
        <f t="shared" si="494"/>
        <v>0</v>
      </c>
      <c r="DR200" s="19"/>
      <c r="DS200" s="19"/>
      <c r="DT200" s="20">
        <f t="shared" si="495"/>
        <v>0</v>
      </c>
      <c r="DU200" s="20">
        <f t="shared" si="587"/>
        <v>0</v>
      </c>
      <c r="DV200" s="20">
        <f t="shared" si="587"/>
        <v>0</v>
      </c>
      <c r="DW200" s="20">
        <f t="shared" si="497"/>
        <v>0</v>
      </c>
      <c r="DX200" s="20">
        <f t="shared" si="588"/>
        <v>0</v>
      </c>
      <c r="DY200" s="20">
        <f t="shared" si="588"/>
        <v>0</v>
      </c>
      <c r="DZ200" s="20">
        <f t="shared" si="499"/>
        <v>0</v>
      </c>
      <c r="EA200" s="19"/>
      <c r="EB200" s="19"/>
      <c r="EC200" s="20">
        <f t="shared" si="500"/>
        <v>0</v>
      </c>
      <c r="ED200" s="19"/>
      <c r="EE200" s="19"/>
      <c r="EF200" s="20">
        <f t="shared" si="501"/>
        <v>0</v>
      </c>
      <c r="EG200" s="19"/>
      <c r="EH200" s="19"/>
      <c r="EI200" s="20">
        <f t="shared" si="502"/>
        <v>0</v>
      </c>
      <c r="EJ200" s="19"/>
      <c r="EK200" s="19"/>
      <c r="EL200" s="20">
        <f t="shared" si="503"/>
        <v>0</v>
      </c>
      <c r="EM200" s="20">
        <f t="shared" si="589"/>
        <v>0</v>
      </c>
      <c r="EN200" s="20">
        <f t="shared" si="589"/>
        <v>0</v>
      </c>
      <c r="EO200" s="20">
        <f t="shared" si="505"/>
        <v>0</v>
      </c>
      <c r="EP200" s="19"/>
      <c r="EQ200" s="19"/>
      <c r="ER200" s="20">
        <f t="shared" si="506"/>
        <v>0</v>
      </c>
      <c r="ES200" s="19"/>
      <c r="ET200" s="19"/>
      <c r="EU200" s="20">
        <f t="shared" si="507"/>
        <v>0</v>
      </c>
      <c r="EV200" s="19"/>
      <c r="EW200" s="19"/>
      <c r="EX200" s="20">
        <f t="shared" si="508"/>
        <v>0</v>
      </c>
      <c r="EY200" s="19"/>
      <c r="EZ200" s="19"/>
      <c r="FA200" s="20">
        <f t="shared" si="509"/>
        <v>0</v>
      </c>
      <c r="FB200" s="20">
        <f t="shared" si="590"/>
        <v>0</v>
      </c>
      <c r="FC200" s="20">
        <f t="shared" si="590"/>
        <v>0</v>
      </c>
      <c r="FD200" s="20">
        <f t="shared" si="511"/>
        <v>0</v>
      </c>
      <c r="FE200" s="19"/>
      <c r="FF200" s="19"/>
      <c r="FG200" s="20">
        <f t="shared" si="512"/>
        <v>0</v>
      </c>
      <c r="FH200" s="19"/>
      <c r="FI200" s="19"/>
      <c r="FJ200" s="20">
        <f t="shared" si="513"/>
        <v>0</v>
      </c>
      <c r="FK200" s="19"/>
      <c r="FL200" s="19"/>
      <c r="FM200" s="20">
        <f t="shared" si="514"/>
        <v>0</v>
      </c>
      <c r="FN200" s="20">
        <f t="shared" si="591"/>
        <v>0</v>
      </c>
      <c r="FO200" s="20">
        <f t="shared" si="591"/>
        <v>0</v>
      </c>
      <c r="FP200" s="20">
        <f t="shared" si="516"/>
        <v>0</v>
      </c>
      <c r="FQ200" s="19"/>
      <c r="FR200" s="19"/>
      <c r="FS200" s="20">
        <f t="shared" si="517"/>
        <v>0</v>
      </c>
      <c r="FT200" s="19"/>
      <c r="FU200" s="19"/>
      <c r="FV200" s="20">
        <f t="shared" si="518"/>
        <v>0</v>
      </c>
      <c r="FW200" s="19"/>
      <c r="FX200" s="19"/>
      <c r="FY200" s="20">
        <f t="shared" si="519"/>
        <v>0</v>
      </c>
      <c r="FZ200" s="20">
        <f t="shared" si="592"/>
        <v>0</v>
      </c>
      <c r="GA200" s="20">
        <f t="shared" si="592"/>
        <v>0</v>
      </c>
      <c r="GB200" s="20">
        <f t="shared" si="521"/>
        <v>0</v>
      </c>
      <c r="GC200" s="19"/>
      <c r="GD200" s="19"/>
      <c r="GE200" s="20">
        <f t="shared" si="522"/>
        <v>0</v>
      </c>
      <c r="GF200" s="19"/>
      <c r="GG200" s="19"/>
      <c r="GH200" s="20">
        <f t="shared" si="523"/>
        <v>0</v>
      </c>
      <c r="GI200" s="19"/>
      <c r="GJ200" s="19"/>
      <c r="GK200" s="20">
        <f t="shared" si="524"/>
        <v>0</v>
      </c>
      <c r="GL200" s="19"/>
      <c r="GM200" s="19"/>
      <c r="GN200" s="20">
        <f t="shared" si="525"/>
        <v>0</v>
      </c>
      <c r="GO200" s="20">
        <f t="shared" si="593"/>
        <v>0</v>
      </c>
      <c r="GP200" s="20">
        <f t="shared" si="593"/>
        <v>0</v>
      </c>
      <c r="GQ200" s="20">
        <f t="shared" si="527"/>
        <v>0</v>
      </c>
      <c r="GR200" s="19"/>
      <c r="GS200" s="19"/>
      <c r="GT200" s="20">
        <f t="shared" si="528"/>
        <v>0</v>
      </c>
      <c r="GU200" s="19"/>
      <c r="GV200" s="19"/>
      <c r="GW200" s="20">
        <f t="shared" si="529"/>
        <v>0</v>
      </c>
      <c r="GX200" s="20">
        <f t="shared" si="594"/>
        <v>0</v>
      </c>
      <c r="GY200" s="20">
        <f t="shared" si="594"/>
        <v>0</v>
      </c>
      <c r="GZ200" s="20">
        <f t="shared" si="531"/>
        <v>0</v>
      </c>
      <c r="HA200" s="19"/>
      <c r="HB200" s="19"/>
      <c r="HC200" s="20">
        <f t="shared" si="532"/>
        <v>0</v>
      </c>
      <c r="HD200" s="19"/>
      <c r="HE200" s="19"/>
      <c r="HF200" s="20">
        <f t="shared" si="533"/>
        <v>0</v>
      </c>
      <c r="HG200" s="19"/>
      <c r="HH200" s="19"/>
      <c r="HI200" s="20">
        <f t="shared" si="534"/>
        <v>0</v>
      </c>
      <c r="HJ200" s="19"/>
      <c r="HK200" s="19"/>
      <c r="HL200" s="20">
        <f t="shared" si="535"/>
        <v>0</v>
      </c>
      <c r="HM200" s="20">
        <f t="shared" si="595"/>
        <v>0</v>
      </c>
      <c r="HN200" s="20">
        <f t="shared" si="595"/>
        <v>0</v>
      </c>
      <c r="HO200" s="20">
        <f t="shared" si="537"/>
        <v>0</v>
      </c>
      <c r="HP200" s="19"/>
      <c r="HQ200" s="19"/>
      <c r="HR200" s="20">
        <f t="shared" si="538"/>
        <v>0</v>
      </c>
      <c r="HS200" s="19"/>
      <c r="HT200" s="19"/>
      <c r="HU200" s="20">
        <f t="shared" si="539"/>
        <v>0</v>
      </c>
      <c r="HV200" s="19"/>
      <c r="HW200" s="19"/>
      <c r="HX200" s="20">
        <f t="shared" si="540"/>
        <v>0</v>
      </c>
      <c r="HY200" s="19"/>
      <c r="HZ200" s="19"/>
      <c r="IA200" s="20">
        <f t="shared" si="541"/>
        <v>0</v>
      </c>
      <c r="IB200" s="20">
        <f t="shared" si="596"/>
        <v>0</v>
      </c>
      <c r="IC200" s="20">
        <f t="shared" si="596"/>
        <v>0</v>
      </c>
      <c r="ID200" s="20">
        <f t="shared" si="543"/>
        <v>0</v>
      </c>
      <c r="IE200" s="20">
        <f t="shared" si="597"/>
        <v>0</v>
      </c>
      <c r="IF200" s="20">
        <f t="shared" si="597"/>
        <v>0</v>
      </c>
      <c r="IG200" s="20">
        <f t="shared" si="545"/>
        <v>0</v>
      </c>
      <c r="IH200" s="19"/>
      <c r="II200" s="19"/>
      <c r="IJ200" s="20">
        <f t="shared" si="546"/>
        <v>0</v>
      </c>
      <c r="IK200" s="19"/>
      <c r="IL200" s="19"/>
      <c r="IM200" s="20">
        <f t="shared" si="547"/>
        <v>0</v>
      </c>
      <c r="IN200" s="19"/>
      <c r="IO200" s="19"/>
      <c r="IP200" s="20">
        <f t="shared" si="548"/>
        <v>0</v>
      </c>
      <c r="IQ200" s="20">
        <f t="shared" si="598"/>
        <v>0</v>
      </c>
      <c r="IR200" s="20">
        <f t="shared" si="598"/>
        <v>0</v>
      </c>
      <c r="IS200" s="20">
        <f t="shared" si="550"/>
        <v>0</v>
      </c>
      <c r="IT200" s="20">
        <f t="shared" si="599"/>
        <v>0</v>
      </c>
      <c r="IU200" s="20">
        <f t="shared" si="599"/>
        <v>0</v>
      </c>
      <c r="IV200" s="20">
        <f t="shared" si="552"/>
        <v>0</v>
      </c>
      <c r="IW200" s="19"/>
      <c r="IX200" s="19"/>
      <c r="IY200" s="20">
        <f t="shared" si="553"/>
        <v>0</v>
      </c>
      <c r="IZ200" s="19"/>
      <c r="JA200" s="19"/>
      <c r="JB200" s="20">
        <f t="shared" si="554"/>
        <v>0</v>
      </c>
      <c r="JC200" s="19"/>
      <c r="JD200" s="19"/>
      <c r="JE200" s="20">
        <f t="shared" si="555"/>
        <v>0</v>
      </c>
      <c r="JF200" s="20">
        <f t="shared" si="600"/>
        <v>0</v>
      </c>
      <c r="JG200" s="20">
        <f t="shared" si="600"/>
        <v>0</v>
      </c>
      <c r="JH200" s="20">
        <f t="shared" si="557"/>
        <v>0</v>
      </c>
      <c r="JI200" s="19"/>
      <c r="JJ200" s="19"/>
      <c r="JK200" s="20">
        <f t="shared" si="558"/>
        <v>0</v>
      </c>
      <c r="JL200" s="19"/>
      <c r="JM200" s="19"/>
      <c r="JN200" s="20">
        <f t="shared" si="559"/>
        <v>0</v>
      </c>
      <c r="JO200" s="19"/>
      <c r="JP200" s="19"/>
      <c r="JQ200" s="20">
        <f t="shared" si="560"/>
        <v>0</v>
      </c>
      <c r="JR200" s="20">
        <f t="shared" si="601"/>
        <v>0</v>
      </c>
      <c r="JS200" s="20">
        <f t="shared" si="601"/>
        <v>0</v>
      </c>
      <c r="JT200" s="20">
        <f t="shared" si="562"/>
        <v>0</v>
      </c>
      <c r="JU200" s="19"/>
      <c r="JV200" s="19"/>
      <c r="JW200" s="20">
        <f t="shared" si="563"/>
        <v>0</v>
      </c>
      <c r="JX200" s="19"/>
      <c r="JY200" s="19"/>
      <c r="JZ200" s="20">
        <f t="shared" si="564"/>
        <v>0</v>
      </c>
      <c r="KA200" s="20">
        <f t="shared" si="602"/>
        <v>0</v>
      </c>
      <c r="KB200" s="20">
        <f t="shared" si="602"/>
        <v>0</v>
      </c>
      <c r="KC200" s="20">
        <f t="shared" si="566"/>
        <v>0</v>
      </c>
      <c r="KD200" s="19"/>
      <c r="KE200" s="19"/>
      <c r="KF200" s="20">
        <f t="shared" si="567"/>
        <v>0</v>
      </c>
      <c r="KG200" s="19"/>
      <c r="KH200" s="19"/>
      <c r="KI200" s="20">
        <f t="shared" si="568"/>
        <v>0</v>
      </c>
      <c r="KJ200" s="19"/>
      <c r="KK200" s="19"/>
      <c r="KL200" s="20">
        <f t="shared" si="569"/>
        <v>0</v>
      </c>
      <c r="KM200" s="19"/>
      <c r="KN200" s="19"/>
      <c r="KO200" s="20">
        <f t="shared" si="570"/>
        <v>0</v>
      </c>
      <c r="KP200" s="19"/>
      <c r="KQ200" s="19"/>
      <c r="KR200" s="20">
        <f t="shared" si="571"/>
        <v>0</v>
      </c>
      <c r="KS200" s="20">
        <f t="shared" si="603"/>
        <v>0</v>
      </c>
      <c r="KT200" s="20">
        <f t="shared" si="603"/>
        <v>0</v>
      </c>
      <c r="KU200" s="20">
        <f t="shared" si="573"/>
        <v>0</v>
      </c>
      <c r="KV200" s="20">
        <f t="shared" si="604"/>
        <v>0</v>
      </c>
      <c r="KW200" s="20">
        <f t="shared" si="604"/>
        <v>0</v>
      </c>
      <c r="KX200" s="20">
        <f t="shared" si="575"/>
        <v>0</v>
      </c>
      <c r="KY200" s="19"/>
      <c r="KZ200" s="19"/>
      <c r="LA200" s="20">
        <f t="shared" si="576"/>
        <v>0</v>
      </c>
      <c r="LB200" s="19"/>
      <c r="LC200" s="19"/>
      <c r="LD200" s="20">
        <f t="shared" si="577"/>
        <v>0</v>
      </c>
      <c r="LE200" s="20">
        <f t="shared" si="605"/>
        <v>0</v>
      </c>
      <c r="LF200" s="20">
        <f t="shared" si="605"/>
        <v>0</v>
      </c>
      <c r="LG200" s="20">
        <f t="shared" si="579"/>
        <v>0</v>
      </c>
    </row>
    <row r="201" spans="1:319" x14ac:dyDescent="0.3">
      <c r="A201" s="27" t="s">
        <v>313</v>
      </c>
      <c r="B201" s="19"/>
      <c r="C201" s="19"/>
      <c r="D201" s="20">
        <f t="shared" si="448"/>
        <v>0</v>
      </c>
      <c r="E201" s="19"/>
      <c r="F201" s="20">
        <f>0</f>
        <v>0</v>
      </c>
      <c r="G201" s="20">
        <f t="shared" si="449"/>
        <v>0</v>
      </c>
      <c r="H201" s="19"/>
      <c r="I201" s="19"/>
      <c r="J201" s="20">
        <f t="shared" si="450"/>
        <v>0</v>
      </c>
      <c r="K201" s="19"/>
      <c r="L201" s="19"/>
      <c r="M201" s="20">
        <f t="shared" si="451"/>
        <v>0</v>
      </c>
      <c r="N201" s="19"/>
      <c r="O201" s="19"/>
      <c r="P201" s="20">
        <f t="shared" si="452"/>
        <v>0</v>
      </c>
      <c r="Q201" s="19"/>
      <c r="R201" s="19"/>
      <c r="S201" s="20">
        <f t="shared" si="453"/>
        <v>0</v>
      </c>
      <c r="T201" s="19"/>
      <c r="U201" s="19"/>
      <c r="V201" s="20">
        <f t="shared" si="454"/>
        <v>0</v>
      </c>
      <c r="W201" s="19"/>
      <c r="X201" s="19"/>
      <c r="Y201" s="20">
        <f t="shared" si="455"/>
        <v>0</v>
      </c>
      <c r="Z201" s="19"/>
      <c r="AA201" s="19"/>
      <c r="AB201" s="20">
        <f t="shared" si="456"/>
        <v>0</v>
      </c>
      <c r="AC201" s="19"/>
      <c r="AD201" s="19"/>
      <c r="AE201" s="20">
        <f t="shared" si="457"/>
        <v>0</v>
      </c>
      <c r="AF201" s="19"/>
      <c r="AG201" s="19"/>
      <c r="AH201" s="20">
        <f t="shared" si="458"/>
        <v>0</v>
      </c>
      <c r="AI201" s="19"/>
      <c r="AJ201" s="19"/>
      <c r="AK201" s="20">
        <f t="shared" si="459"/>
        <v>0</v>
      </c>
      <c r="AL201" s="20">
        <f t="shared" si="580"/>
        <v>0</v>
      </c>
      <c r="AM201" s="20">
        <f t="shared" si="580"/>
        <v>0</v>
      </c>
      <c r="AN201" s="20">
        <f t="shared" si="461"/>
        <v>0</v>
      </c>
      <c r="AO201" s="19"/>
      <c r="AP201" s="19"/>
      <c r="AQ201" s="20">
        <f t="shared" si="462"/>
        <v>0</v>
      </c>
      <c r="AR201" s="19"/>
      <c r="AS201" s="20">
        <f>0</f>
        <v>0</v>
      </c>
      <c r="AT201" s="20">
        <f t="shared" si="463"/>
        <v>0</v>
      </c>
      <c r="AU201" s="20">
        <f>89</f>
        <v>89</v>
      </c>
      <c r="AV201" s="19"/>
      <c r="AW201" s="20">
        <f t="shared" si="464"/>
        <v>89</v>
      </c>
      <c r="AX201" s="19"/>
      <c r="AY201" s="20">
        <f>41.67</f>
        <v>41.67</v>
      </c>
      <c r="AZ201" s="20">
        <f t="shared" si="465"/>
        <v>-41.67</v>
      </c>
      <c r="BA201" s="19"/>
      <c r="BB201" s="19"/>
      <c r="BC201" s="20">
        <f t="shared" si="466"/>
        <v>0</v>
      </c>
      <c r="BD201" s="19"/>
      <c r="BE201" s="19"/>
      <c r="BF201" s="20">
        <f t="shared" si="467"/>
        <v>0</v>
      </c>
      <c r="BG201" s="20">
        <f t="shared" si="581"/>
        <v>0</v>
      </c>
      <c r="BH201" s="20">
        <f t="shared" si="581"/>
        <v>0</v>
      </c>
      <c r="BI201" s="20">
        <f t="shared" si="469"/>
        <v>0</v>
      </c>
      <c r="BJ201" s="19"/>
      <c r="BK201" s="19"/>
      <c r="BL201" s="20">
        <f t="shared" si="470"/>
        <v>0</v>
      </c>
      <c r="BM201" s="19"/>
      <c r="BN201" s="19"/>
      <c r="BO201" s="20">
        <f t="shared" si="471"/>
        <v>0</v>
      </c>
      <c r="BP201" s="19"/>
      <c r="BQ201" s="19"/>
      <c r="BR201" s="20">
        <f t="shared" si="472"/>
        <v>0</v>
      </c>
      <c r="BS201" s="19"/>
      <c r="BT201" s="19"/>
      <c r="BU201" s="20">
        <f t="shared" si="473"/>
        <v>0</v>
      </c>
      <c r="BV201" s="19"/>
      <c r="BW201" s="19"/>
      <c r="BX201" s="20">
        <f t="shared" si="474"/>
        <v>0</v>
      </c>
      <c r="BY201" s="19"/>
      <c r="BZ201" s="19"/>
      <c r="CA201" s="20">
        <f t="shared" si="475"/>
        <v>0</v>
      </c>
      <c r="CB201" s="20">
        <f t="shared" si="582"/>
        <v>0</v>
      </c>
      <c r="CC201" s="20">
        <f t="shared" si="582"/>
        <v>0</v>
      </c>
      <c r="CD201" s="20">
        <f t="shared" si="477"/>
        <v>0</v>
      </c>
      <c r="CE201" s="19"/>
      <c r="CF201" s="19"/>
      <c r="CG201" s="20">
        <f t="shared" si="478"/>
        <v>0</v>
      </c>
      <c r="CH201" s="19"/>
      <c r="CI201" s="19"/>
      <c r="CJ201" s="20">
        <f t="shared" si="479"/>
        <v>0</v>
      </c>
      <c r="CK201" s="19"/>
      <c r="CL201" s="19"/>
      <c r="CM201" s="20">
        <f t="shared" si="480"/>
        <v>0</v>
      </c>
      <c r="CN201" s="20">
        <f t="shared" si="583"/>
        <v>0</v>
      </c>
      <c r="CO201" s="20">
        <f t="shared" si="583"/>
        <v>0</v>
      </c>
      <c r="CP201" s="20">
        <f t="shared" si="482"/>
        <v>0</v>
      </c>
      <c r="CQ201" s="19"/>
      <c r="CR201" s="19"/>
      <c r="CS201" s="20">
        <f t="shared" si="483"/>
        <v>0</v>
      </c>
      <c r="CT201" s="19"/>
      <c r="CU201" s="19"/>
      <c r="CV201" s="20">
        <f t="shared" si="484"/>
        <v>0</v>
      </c>
      <c r="CW201" s="19"/>
      <c r="CX201" s="19"/>
      <c r="CY201" s="20">
        <f t="shared" si="485"/>
        <v>0</v>
      </c>
      <c r="CZ201" s="20">
        <f t="shared" si="584"/>
        <v>0</v>
      </c>
      <c r="DA201" s="20">
        <f t="shared" si="584"/>
        <v>0</v>
      </c>
      <c r="DB201" s="20">
        <f t="shared" si="487"/>
        <v>0</v>
      </c>
      <c r="DC201" s="20">
        <f t="shared" si="585"/>
        <v>89</v>
      </c>
      <c r="DD201" s="20">
        <f t="shared" si="585"/>
        <v>41.67</v>
      </c>
      <c r="DE201" s="20">
        <f t="shared" si="489"/>
        <v>47.33</v>
      </c>
      <c r="DF201" s="19"/>
      <c r="DG201" s="19"/>
      <c r="DH201" s="20">
        <f t="shared" si="490"/>
        <v>0</v>
      </c>
      <c r="DI201" s="19"/>
      <c r="DJ201" s="19"/>
      <c r="DK201" s="20">
        <f t="shared" si="491"/>
        <v>0</v>
      </c>
      <c r="DL201" s="20">
        <f t="shared" si="586"/>
        <v>0</v>
      </c>
      <c r="DM201" s="20">
        <f t="shared" si="586"/>
        <v>0</v>
      </c>
      <c r="DN201" s="20">
        <f t="shared" si="493"/>
        <v>0</v>
      </c>
      <c r="DO201" s="19"/>
      <c r="DP201" s="19"/>
      <c r="DQ201" s="20">
        <f t="shared" si="494"/>
        <v>0</v>
      </c>
      <c r="DR201" s="19"/>
      <c r="DS201" s="19"/>
      <c r="DT201" s="20">
        <f t="shared" si="495"/>
        <v>0</v>
      </c>
      <c r="DU201" s="20">
        <f t="shared" si="587"/>
        <v>0</v>
      </c>
      <c r="DV201" s="20">
        <f t="shared" si="587"/>
        <v>0</v>
      </c>
      <c r="DW201" s="20">
        <f t="shared" si="497"/>
        <v>0</v>
      </c>
      <c r="DX201" s="20">
        <f t="shared" si="588"/>
        <v>89</v>
      </c>
      <c r="DY201" s="20">
        <f t="shared" si="588"/>
        <v>41.67</v>
      </c>
      <c r="DZ201" s="20">
        <f t="shared" si="499"/>
        <v>47.33</v>
      </c>
      <c r="EA201" s="19"/>
      <c r="EB201" s="19"/>
      <c r="EC201" s="20">
        <f t="shared" si="500"/>
        <v>0</v>
      </c>
      <c r="ED201" s="19"/>
      <c r="EE201" s="19"/>
      <c r="EF201" s="20">
        <f t="shared" si="501"/>
        <v>0</v>
      </c>
      <c r="EG201" s="19"/>
      <c r="EH201" s="20">
        <f>37.5</f>
        <v>37.5</v>
      </c>
      <c r="EI201" s="20">
        <f t="shared" si="502"/>
        <v>-37.5</v>
      </c>
      <c r="EJ201" s="19"/>
      <c r="EK201" s="19"/>
      <c r="EL201" s="20">
        <f t="shared" si="503"/>
        <v>0</v>
      </c>
      <c r="EM201" s="20">
        <f t="shared" si="589"/>
        <v>0</v>
      </c>
      <c r="EN201" s="20">
        <f t="shared" si="589"/>
        <v>37.5</v>
      </c>
      <c r="EO201" s="20">
        <f t="shared" si="505"/>
        <v>-37.5</v>
      </c>
      <c r="EP201" s="19"/>
      <c r="EQ201" s="20">
        <f>0</f>
        <v>0</v>
      </c>
      <c r="ER201" s="20">
        <f t="shared" si="506"/>
        <v>0</v>
      </c>
      <c r="ES201" s="19"/>
      <c r="ET201" s="19"/>
      <c r="EU201" s="20">
        <f t="shared" si="507"/>
        <v>0</v>
      </c>
      <c r="EV201" s="19"/>
      <c r="EW201" s="20">
        <f>12.5</f>
        <v>12.5</v>
      </c>
      <c r="EX201" s="20">
        <f t="shared" si="508"/>
        <v>-12.5</v>
      </c>
      <c r="EY201" s="19"/>
      <c r="EZ201" s="19"/>
      <c r="FA201" s="20">
        <f t="shared" si="509"/>
        <v>0</v>
      </c>
      <c r="FB201" s="20">
        <f t="shared" si="590"/>
        <v>0</v>
      </c>
      <c r="FC201" s="20">
        <f t="shared" si="590"/>
        <v>12.5</v>
      </c>
      <c r="FD201" s="20">
        <f t="shared" si="511"/>
        <v>-12.5</v>
      </c>
      <c r="FE201" s="19"/>
      <c r="FF201" s="19"/>
      <c r="FG201" s="20">
        <f t="shared" si="512"/>
        <v>0</v>
      </c>
      <c r="FH201" s="20">
        <f>89</f>
        <v>89</v>
      </c>
      <c r="FI201" s="20">
        <f>0</f>
        <v>0</v>
      </c>
      <c r="FJ201" s="20">
        <f t="shared" si="513"/>
        <v>89</v>
      </c>
      <c r="FK201" s="19"/>
      <c r="FL201" s="19"/>
      <c r="FM201" s="20">
        <f t="shared" si="514"/>
        <v>0</v>
      </c>
      <c r="FN201" s="20">
        <f t="shared" si="591"/>
        <v>89</v>
      </c>
      <c r="FO201" s="20">
        <f t="shared" si="591"/>
        <v>0</v>
      </c>
      <c r="FP201" s="20">
        <f t="shared" si="516"/>
        <v>89</v>
      </c>
      <c r="FQ201" s="19"/>
      <c r="FR201" s="19"/>
      <c r="FS201" s="20">
        <f t="shared" si="517"/>
        <v>0</v>
      </c>
      <c r="FT201" s="19"/>
      <c r="FU201" s="19"/>
      <c r="FV201" s="20">
        <f t="shared" si="518"/>
        <v>0</v>
      </c>
      <c r="FW201" s="19"/>
      <c r="FX201" s="19"/>
      <c r="FY201" s="20">
        <f t="shared" si="519"/>
        <v>0</v>
      </c>
      <c r="FZ201" s="20">
        <f t="shared" si="592"/>
        <v>0</v>
      </c>
      <c r="GA201" s="20">
        <f t="shared" si="592"/>
        <v>0</v>
      </c>
      <c r="GB201" s="20">
        <f t="shared" si="521"/>
        <v>0</v>
      </c>
      <c r="GC201" s="19"/>
      <c r="GD201" s="19"/>
      <c r="GE201" s="20">
        <f t="shared" si="522"/>
        <v>0</v>
      </c>
      <c r="GF201" s="19"/>
      <c r="GG201" s="19"/>
      <c r="GH201" s="20">
        <f t="shared" si="523"/>
        <v>0</v>
      </c>
      <c r="GI201" s="19"/>
      <c r="GJ201" s="19"/>
      <c r="GK201" s="20">
        <f t="shared" si="524"/>
        <v>0</v>
      </c>
      <c r="GL201" s="19"/>
      <c r="GM201" s="19"/>
      <c r="GN201" s="20">
        <f t="shared" si="525"/>
        <v>0</v>
      </c>
      <c r="GO201" s="20">
        <f t="shared" si="593"/>
        <v>0</v>
      </c>
      <c r="GP201" s="20">
        <f t="shared" si="593"/>
        <v>0</v>
      </c>
      <c r="GQ201" s="20">
        <f t="shared" si="527"/>
        <v>0</v>
      </c>
      <c r="GR201" s="19"/>
      <c r="GS201" s="19"/>
      <c r="GT201" s="20">
        <f t="shared" si="528"/>
        <v>0</v>
      </c>
      <c r="GU201" s="19"/>
      <c r="GV201" s="19"/>
      <c r="GW201" s="20">
        <f t="shared" si="529"/>
        <v>0</v>
      </c>
      <c r="GX201" s="20">
        <f t="shared" si="594"/>
        <v>89</v>
      </c>
      <c r="GY201" s="20">
        <f t="shared" si="594"/>
        <v>50</v>
      </c>
      <c r="GZ201" s="20">
        <f t="shared" si="531"/>
        <v>39</v>
      </c>
      <c r="HA201" s="19"/>
      <c r="HB201" s="19"/>
      <c r="HC201" s="20">
        <f t="shared" si="532"/>
        <v>0</v>
      </c>
      <c r="HD201" s="19"/>
      <c r="HE201" s="19"/>
      <c r="HF201" s="20">
        <f t="shared" si="533"/>
        <v>0</v>
      </c>
      <c r="HG201" s="19"/>
      <c r="HH201" s="19"/>
      <c r="HI201" s="20">
        <f t="shared" si="534"/>
        <v>0</v>
      </c>
      <c r="HJ201" s="19"/>
      <c r="HK201" s="19"/>
      <c r="HL201" s="20">
        <f t="shared" si="535"/>
        <v>0</v>
      </c>
      <c r="HM201" s="20">
        <f t="shared" si="595"/>
        <v>0</v>
      </c>
      <c r="HN201" s="20">
        <f t="shared" si="595"/>
        <v>0</v>
      </c>
      <c r="HO201" s="20">
        <f t="shared" si="537"/>
        <v>0</v>
      </c>
      <c r="HP201" s="19"/>
      <c r="HQ201" s="19"/>
      <c r="HR201" s="20">
        <f t="shared" si="538"/>
        <v>0</v>
      </c>
      <c r="HS201" s="19"/>
      <c r="HT201" s="19"/>
      <c r="HU201" s="20">
        <f t="shared" si="539"/>
        <v>0</v>
      </c>
      <c r="HV201" s="19"/>
      <c r="HW201" s="19"/>
      <c r="HX201" s="20">
        <f t="shared" si="540"/>
        <v>0</v>
      </c>
      <c r="HY201" s="19"/>
      <c r="HZ201" s="19"/>
      <c r="IA201" s="20">
        <f t="shared" si="541"/>
        <v>0</v>
      </c>
      <c r="IB201" s="20">
        <f t="shared" si="596"/>
        <v>0</v>
      </c>
      <c r="IC201" s="20">
        <f t="shared" si="596"/>
        <v>0</v>
      </c>
      <c r="ID201" s="20">
        <f t="shared" si="543"/>
        <v>0</v>
      </c>
      <c r="IE201" s="20">
        <f t="shared" si="597"/>
        <v>0</v>
      </c>
      <c r="IF201" s="20">
        <f t="shared" si="597"/>
        <v>0</v>
      </c>
      <c r="IG201" s="20">
        <f t="shared" si="545"/>
        <v>0</v>
      </c>
      <c r="IH201" s="19"/>
      <c r="II201" s="19"/>
      <c r="IJ201" s="20">
        <f t="shared" si="546"/>
        <v>0</v>
      </c>
      <c r="IK201" s="19"/>
      <c r="IL201" s="19"/>
      <c r="IM201" s="20">
        <f t="shared" si="547"/>
        <v>0</v>
      </c>
      <c r="IN201" s="19"/>
      <c r="IO201" s="19"/>
      <c r="IP201" s="20">
        <f t="shared" si="548"/>
        <v>0</v>
      </c>
      <c r="IQ201" s="20">
        <f t="shared" si="598"/>
        <v>0</v>
      </c>
      <c r="IR201" s="20">
        <f t="shared" si="598"/>
        <v>0</v>
      </c>
      <c r="IS201" s="20">
        <f t="shared" si="550"/>
        <v>0</v>
      </c>
      <c r="IT201" s="20">
        <f t="shared" si="599"/>
        <v>0</v>
      </c>
      <c r="IU201" s="20">
        <f t="shared" si="599"/>
        <v>0</v>
      </c>
      <c r="IV201" s="20">
        <f t="shared" si="552"/>
        <v>0</v>
      </c>
      <c r="IW201" s="19"/>
      <c r="IX201" s="19"/>
      <c r="IY201" s="20">
        <f t="shared" si="553"/>
        <v>0</v>
      </c>
      <c r="IZ201" s="19"/>
      <c r="JA201" s="19"/>
      <c r="JB201" s="20">
        <f t="shared" si="554"/>
        <v>0</v>
      </c>
      <c r="JC201" s="19"/>
      <c r="JD201" s="19"/>
      <c r="JE201" s="20">
        <f t="shared" si="555"/>
        <v>0</v>
      </c>
      <c r="JF201" s="20">
        <f t="shared" si="600"/>
        <v>0</v>
      </c>
      <c r="JG201" s="20">
        <f t="shared" si="600"/>
        <v>0</v>
      </c>
      <c r="JH201" s="20">
        <f t="shared" si="557"/>
        <v>0</v>
      </c>
      <c r="JI201" s="19"/>
      <c r="JJ201" s="19"/>
      <c r="JK201" s="20">
        <f t="shared" si="558"/>
        <v>0</v>
      </c>
      <c r="JL201" s="19"/>
      <c r="JM201" s="19"/>
      <c r="JN201" s="20">
        <f t="shared" si="559"/>
        <v>0</v>
      </c>
      <c r="JO201" s="19"/>
      <c r="JP201" s="19"/>
      <c r="JQ201" s="20">
        <f t="shared" si="560"/>
        <v>0</v>
      </c>
      <c r="JR201" s="20">
        <f t="shared" si="601"/>
        <v>0</v>
      </c>
      <c r="JS201" s="20">
        <f t="shared" si="601"/>
        <v>0</v>
      </c>
      <c r="JT201" s="20">
        <f t="shared" si="562"/>
        <v>0</v>
      </c>
      <c r="JU201" s="19"/>
      <c r="JV201" s="19"/>
      <c r="JW201" s="20">
        <f t="shared" si="563"/>
        <v>0</v>
      </c>
      <c r="JX201" s="19"/>
      <c r="JY201" s="19"/>
      <c r="JZ201" s="20">
        <f t="shared" si="564"/>
        <v>0</v>
      </c>
      <c r="KA201" s="20">
        <f t="shared" si="602"/>
        <v>0</v>
      </c>
      <c r="KB201" s="20">
        <f t="shared" si="602"/>
        <v>0</v>
      </c>
      <c r="KC201" s="20">
        <f t="shared" si="566"/>
        <v>0</v>
      </c>
      <c r="KD201" s="19"/>
      <c r="KE201" s="20">
        <f>83.33</f>
        <v>83.33</v>
      </c>
      <c r="KF201" s="20">
        <f t="shared" si="567"/>
        <v>-83.33</v>
      </c>
      <c r="KG201" s="19"/>
      <c r="KH201" s="19"/>
      <c r="KI201" s="20">
        <f t="shared" si="568"/>
        <v>0</v>
      </c>
      <c r="KJ201" s="19"/>
      <c r="KK201" s="19"/>
      <c r="KL201" s="20">
        <f t="shared" si="569"/>
        <v>0</v>
      </c>
      <c r="KM201" s="19"/>
      <c r="KN201" s="19"/>
      <c r="KO201" s="20">
        <f t="shared" si="570"/>
        <v>0</v>
      </c>
      <c r="KP201" s="19"/>
      <c r="KQ201" s="19"/>
      <c r="KR201" s="20">
        <f t="shared" si="571"/>
        <v>0</v>
      </c>
      <c r="KS201" s="20">
        <f t="shared" si="603"/>
        <v>0</v>
      </c>
      <c r="KT201" s="20">
        <f t="shared" si="603"/>
        <v>0</v>
      </c>
      <c r="KU201" s="20">
        <f t="shared" si="573"/>
        <v>0</v>
      </c>
      <c r="KV201" s="20">
        <f t="shared" si="604"/>
        <v>0</v>
      </c>
      <c r="KW201" s="20">
        <f t="shared" si="604"/>
        <v>83.33</v>
      </c>
      <c r="KX201" s="20">
        <f t="shared" si="575"/>
        <v>-83.33</v>
      </c>
      <c r="KY201" s="19"/>
      <c r="KZ201" s="19"/>
      <c r="LA201" s="20">
        <f t="shared" si="576"/>
        <v>0</v>
      </c>
      <c r="LB201" s="19"/>
      <c r="LC201" s="19"/>
      <c r="LD201" s="20">
        <f t="shared" si="577"/>
        <v>0</v>
      </c>
      <c r="LE201" s="20">
        <f t="shared" si="605"/>
        <v>178</v>
      </c>
      <c r="LF201" s="20">
        <f t="shared" si="605"/>
        <v>175</v>
      </c>
      <c r="LG201" s="20">
        <f t="shared" si="579"/>
        <v>3</v>
      </c>
    </row>
    <row r="202" spans="1:319" x14ac:dyDescent="0.3">
      <c r="A202" s="27" t="s">
        <v>314</v>
      </c>
      <c r="B202" s="19"/>
      <c r="C202" s="19"/>
      <c r="D202" s="20">
        <f t="shared" si="448"/>
        <v>0</v>
      </c>
      <c r="E202" s="19"/>
      <c r="F202" s="20">
        <f>0</f>
        <v>0</v>
      </c>
      <c r="G202" s="20">
        <f t="shared" si="449"/>
        <v>0</v>
      </c>
      <c r="H202" s="19"/>
      <c r="I202" s="19"/>
      <c r="J202" s="20">
        <f t="shared" si="450"/>
        <v>0</v>
      </c>
      <c r="K202" s="19"/>
      <c r="L202" s="19"/>
      <c r="M202" s="20">
        <f t="shared" si="451"/>
        <v>0</v>
      </c>
      <c r="N202" s="19"/>
      <c r="O202" s="19"/>
      <c r="P202" s="20">
        <f t="shared" si="452"/>
        <v>0</v>
      </c>
      <c r="Q202" s="19"/>
      <c r="R202" s="19"/>
      <c r="S202" s="20">
        <f t="shared" si="453"/>
        <v>0</v>
      </c>
      <c r="T202" s="19"/>
      <c r="U202" s="19"/>
      <c r="V202" s="20">
        <f t="shared" si="454"/>
        <v>0</v>
      </c>
      <c r="W202" s="19"/>
      <c r="X202" s="19"/>
      <c r="Y202" s="20">
        <f t="shared" si="455"/>
        <v>0</v>
      </c>
      <c r="Z202" s="19"/>
      <c r="AA202" s="19"/>
      <c r="AB202" s="20">
        <f t="shared" si="456"/>
        <v>0</v>
      </c>
      <c r="AC202" s="19"/>
      <c r="AD202" s="19"/>
      <c r="AE202" s="20">
        <f t="shared" si="457"/>
        <v>0</v>
      </c>
      <c r="AF202" s="19"/>
      <c r="AG202" s="19"/>
      <c r="AH202" s="20">
        <f t="shared" si="458"/>
        <v>0</v>
      </c>
      <c r="AI202" s="19"/>
      <c r="AJ202" s="19"/>
      <c r="AK202" s="20">
        <f t="shared" si="459"/>
        <v>0</v>
      </c>
      <c r="AL202" s="20">
        <f t="shared" si="580"/>
        <v>0</v>
      </c>
      <c r="AM202" s="20">
        <f t="shared" si="580"/>
        <v>0</v>
      </c>
      <c r="AN202" s="20">
        <f t="shared" si="461"/>
        <v>0</v>
      </c>
      <c r="AO202" s="19"/>
      <c r="AP202" s="19"/>
      <c r="AQ202" s="20">
        <f t="shared" si="462"/>
        <v>0</v>
      </c>
      <c r="AR202" s="19"/>
      <c r="AS202" s="20">
        <f>0</f>
        <v>0</v>
      </c>
      <c r="AT202" s="20">
        <f t="shared" si="463"/>
        <v>0</v>
      </c>
      <c r="AU202" s="19"/>
      <c r="AV202" s="19"/>
      <c r="AW202" s="20">
        <f t="shared" si="464"/>
        <v>0</v>
      </c>
      <c r="AX202" s="19"/>
      <c r="AY202" s="19"/>
      <c r="AZ202" s="20">
        <f t="shared" si="465"/>
        <v>0</v>
      </c>
      <c r="BA202" s="19"/>
      <c r="BB202" s="19"/>
      <c r="BC202" s="20">
        <f t="shared" si="466"/>
        <v>0</v>
      </c>
      <c r="BD202" s="19"/>
      <c r="BE202" s="19"/>
      <c r="BF202" s="20">
        <f t="shared" si="467"/>
        <v>0</v>
      </c>
      <c r="BG202" s="20">
        <f t="shared" si="581"/>
        <v>0</v>
      </c>
      <c r="BH202" s="20">
        <f t="shared" si="581"/>
        <v>0</v>
      </c>
      <c r="BI202" s="20">
        <f t="shared" si="469"/>
        <v>0</v>
      </c>
      <c r="BJ202" s="19"/>
      <c r="BK202" s="19"/>
      <c r="BL202" s="20">
        <f t="shared" si="470"/>
        <v>0</v>
      </c>
      <c r="BM202" s="19"/>
      <c r="BN202" s="19"/>
      <c r="BO202" s="20">
        <f t="shared" si="471"/>
        <v>0</v>
      </c>
      <c r="BP202" s="19"/>
      <c r="BQ202" s="19"/>
      <c r="BR202" s="20">
        <f t="shared" si="472"/>
        <v>0</v>
      </c>
      <c r="BS202" s="19"/>
      <c r="BT202" s="19"/>
      <c r="BU202" s="20">
        <f t="shared" si="473"/>
        <v>0</v>
      </c>
      <c r="BV202" s="19"/>
      <c r="BW202" s="19"/>
      <c r="BX202" s="20">
        <f t="shared" si="474"/>
        <v>0</v>
      </c>
      <c r="BY202" s="19"/>
      <c r="BZ202" s="19"/>
      <c r="CA202" s="20">
        <f t="shared" si="475"/>
        <v>0</v>
      </c>
      <c r="CB202" s="20">
        <f t="shared" si="582"/>
        <v>0</v>
      </c>
      <c r="CC202" s="20">
        <f t="shared" si="582"/>
        <v>0</v>
      </c>
      <c r="CD202" s="20">
        <f t="shared" si="477"/>
        <v>0</v>
      </c>
      <c r="CE202" s="19"/>
      <c r="CF202" s="19"/>
      <c r="CG202" s="20">
        <f t="shared" si="478"/>
        <v>0</v>
      </c>
      <c r="CH202" s="19"/>
      <c r="CI202" s="19"/>
      <c r="CJ202" s="20">
        <f t="shared" si="479"/>
        <v>0</v>
      </c>
      <c r="CK202" s="19"/>
      <c r="CL202" s="19"/>
      <c r="CM202" s="20">
        <f t="shared" si="480"/>
        <v>0</v>
      </c>
      <c r="CN202" s="20">
        <f t="shared" si="583"/>
        <v>0</v>
      </c>
      <c r="CO202" s="20">
        <f t="shared" si="583"/>
        <v>0</v>
      </c>
      <c r="CP202" s="20">
        <f t="shared" si="482"/>
        <v>0</v>
      </c>
      <c r="CQ202" s="19"/>
      <c r="CR202" s="19"/>
      <c r="CS202" s="20">
        <f t="shared" si="483"/>
        <v>0</v>
      </c>
      <c r="CT202" s="19"/>
      <c r="CU202" s="19"/>
      <c r="CV202" s="20">
        <f t="shared" si="484"/>
        <v>0</v>
      </c>
      <c r="CW202" s="19"/>
      <c r="CX202" s="19"/>
      <c r="CY202" s="20">
        <f t="shared" si="485"/>
        <v>0</v>
      </c>
      <c r="CZ202" s="20">
        <f t="shared" si="584"/>
        <v>0</v>
      </c>
      <c r="DA202" s="20">
        <f t="shared" si="584"/>
        <v>0</v>
      </c>
      <c r="DB202" s="20">
        <f t="shared" si="487"/>
        <v>0</v>
      </c>
      <c r="DC202" s="20">
        <f t="shared" si="585"/>
        <v>0</v>
      </c>
      <c r="DD202" s="20">
        <f t="shared" si="585"/>
        <v>0</v>
      </c>
      <c r="DE202" s="20">
        <f t="shared" si="489"/>
        <v>0</v>
      </c>
      <c r="DF202" s="19"/>
      <c r="DG202" s="19"/>
      <c r="DH202" s="20">
        <f t="shared" si="490"/>
        <v>0</v>
      </c>
      <c r="DI202" s="19"/>
      <c r="DJ202" s="19"/>
      <c r="DK202" s="20">
        <f t="shared" si="491"/>
        <v>0</v>
      </c>
      <c r="DL202" s="20">
        <f t="shared" si="586"/>
        <v>0</v>
      </c>
      <c r="DM202" s="20">
        <f t="shared" si="586"/>
        <v>0</v>
      </c>
      <c r="DN202" s="20">
        <f t="shared" si="493"/>
        <v>0</v>
      </c>
      <c r="DO202" s="19"/>
      <c r="DP202" s="19"/>
      <c r="DQ202" s="20">
        <f t="shared" si="494"/>
        <v>0</v>
      </c>
      <c r="DR202" s="19"/>
      <c r="DS202" s="19"/>
      <c r="DT202" s="20">
        <f t="shared" si="495"/>
        <v>0</v>
      </c>
      <c r="DU202" s="20">
        <f t="shared" si="587"/>
        <v>0</v>
      </c>
      <c r="DV202" s="20">
        <f t="shared" si="587"/>
        <v>0</v>
      </c>
      <c r="DW202" s="20">
        <f t="shared" si="497"/>
        <v>0</v>
      </c>
      <c r="DX202" s="20">
        <f t="shared" si="588"/>
        <v>0</v>
      </c>
      <c r="DY202" s="20">
        <f t="shared" si="588"/>
        <v>0</v>
      </c>
      <c r="DZ202" s="20">
        <f t="shared" si="499"/>
        <v>0</v>
      </c>
      <c r="EA202" s="19"/>
      <c r="EB202" s="19"/>
      <c r="EC202" s="20">
        <f t="shared" si="500"/>
        <v>0</v>
      </c>
      <c r="ED202" s="19"/>
      <c r="EE202" s="19"/>
      <c r="EF202" s="20">
        <f t="shared" si="501"/>
        <v>0</v>
      </c>
      <c r="EG202" s="20">
        <f>250.5</f>
        <v>250.5</v>
      </c>
      <c r="EH202" s="20">
        <f>69.17</f>
        <v>69.17</v>
      </c>
      <c r="EI202" s="20">
        <f t="shared" si="502"/>
        <v>181.32999999999998</v>
      </c>
      <c r="EJ202" s="19"/>
      <c r="EK202" s="19"/>
      <c r="EL202" s="20">
        <f t="shared" si="503"/>
        <v>0</v>
      </c>
      <c r="EM202" s="20">
        <f t="shared" si="589"/>
        <v>250.5</v>
      </c>
      <c r="EN202" s="20">
        <f t="shared" si="589"/>
        <v>69.17</v>
      </c>
      <c r="EO202" s="20">
        <f t="shared" si="505"/>
        <v>181.32999999999998</v>
      </c>
      <c r="EP202" s="19"/>
      <c r="EQ202" s="19"/>
      <c r="ER202" s="20">
        <f t="shared" si="506"/>
        <v>0</v>
      </c>
      <c r="ES202" s="19"/>
      <c r="ET202" s="19"/>
      <c r="EU202" s="20">
        <f t="shared" si="507"/>
        <v>0</v>
      </c>
      <c r="EV202" s="19"/>
      <c r="EW202" s="20">
        <f>34.54</f>
        <v>34.54</v>
      </c>
      <c r="EX202" s="20">
        <f t="shared" si="508"/>
        <v>-34.54</v>
      </c>
      <c r="EY202" s="19"/>
      <c r="EZ202" s="19"/>
      <c r="FA202" s="20">
        <f t="shared" si="509"/>
        <v>0</v>
      </c>
      <c r="FB202" s="20">
        <f t="shared" si="590"/>
        <v>0</v>
      </c>
      <c r="FC202" s="20">
        <f t="shared" si="590"/>
        <v>34.54</v>
      </c>
      <c r="FD202" s="20">
        <f t="shared" si="511"/>
        <v>-34.54</v>
      </c>
      <c r="FE202" s="19"/>
      <c r="FF202" s="19"/>
      <c r="FG202" s="20">
        <f t="shared" si="512"/>
        <v>0</v>
      </c>
      <c r="FH202" s="19"/>
      <c r="FI202" s="20">
        <f>75</f>
        <v>75</v>
      </c>
      <c r="FJ202" s="20">
        <f t="shared" si="513"/>
        <v>-75</v>
      </c>
      <c r="FK202" s="19"/>
      <c r="FL202" s="19"/>
      <c r="FM202" s="20">
        <f t="shared" si="514"/>
        <v>0</v>
      </c>
      <c r="FN202" s="20">
        <f t="shared" si="591"/>
        <v>0</v>
      </c>
      <c r="FO202" s="20">
        <f t="shared" si="591"/>
        <v>75</v>
      </c>
      <c r="FP202" s="20">
        <f t="shared" si="516"/>
        <v>-75</v>
      </c>
      <c r="FQ202" s="19"/>
      <c r="FR202" s="19"/>
      <c r="FS202" s="20">
        <f t="shared" si="517"/>
        <v>0</v>
      </c>
      <c r="FT202" s="19"/>
      <c r="FU202" s="19"/>
      <c r="FV202" s="20">
        <f t="shared" si="518"/>
        <v>0</v>
      </c>
      <c r="FW202" s="19"/>
      <c r="FX202" s="19"/>
      <c r="FY202" s="20">
        <f t="shared" si="519"/>
        <v>0</v>
      </c>
      <c r="FZ202" s="20">
        <f t="shared" si="592"/>
        <v>0</v>
      </c>
      <c r="GA202" s="20">
        <f t="shared" si="592"/>
        <v>0</v>
      </c>
      <c r="GB202" s="20">
        <f t="shared" si="521"/>
        <v>0</v>
      </c>
      <c r="GC202" s="19"/>
      <c r="GD202" s="19"/>
      <c r="GE202" s="20">
        <f t="shared" si="522"/>
        <v>0</v>
      </c>
      <c r="GF202" s="19"/>
      <c r="GG202" s="19"/>
      <c r="GH202" s="20">
        <f t="shared" si="523"/>
        <v>0</v>
      </c>
      <c r="GI202" s="19"/>
      <c r="GJ202" s="19"/>
      <c r="GK202" s="20">
        <f t="shared" si="524"/>
        <v>0</v>
      </c>
      <c r="GL202" s="19"/>
      <c r="GM202" s="19"/>
      <c r="GN202" s="20">
        <f t="shared" si="525"/>
        <v>0</v>
      </c>
      <c r="GO202" s="20">
        <f t="shared" si="593"/>
        <v>0</v>
      </c>
      <c r="GP202" s="20">
        <f t="shared" si="593"/>
        <v>0</v>
      </c>
      <c r="GQ202" s="20">
        <f t="shared" si="527"/>
        <v>0</v>
      </c>
      <c r="GR202" s="19"/>
      <c r="GS202" s="19"/>
      <c r="GT202" s="20">
        <f t="shared" si="528"/>
        <v>0</v>
      </c>
      <c r="GU202" s="19"/>
      <c r="GV202" s="19"/>
      <c r="GW202" s="20">
        <f t="shared" si="529"/>
        <v>0</v>
      </c>
      <c r="GX202" s="20">
        <f t="shared" si="594"/>
        <v>250.5</v>
      </c>
      <c r="GY202" s="20">
        <f t="shared" si="594"/>
        <v>178.71</v>
      </c>
      <c r="GZ202" s="20">
        <f t="shared" si="531"/>
        <v>71.789999999999992</v>
      </c>
      <c r="HA202" s="19"/>
      <c r="HB202" s="19"/>
      <c r="HC202" s="20">
        <f t="shared" si="532"/>
        <v>0</v>
      </c>
      <c r="HD202" s="19"/>
      <c r="HE202" s="19"/>
      <c r="HF202" s="20">
        <f t="shared" si="533"/>
        <v>0</v>
      </c>
      <c r="HG202" s="19"/>
      <c r="HH202" s="19"/>
      <c r="HI202" s="20">
        <f t="shared" si="534"/>
        <v>0</v>
      </c>
      <c r="HJ202" s="19"/>
      <c r="HK202" s="19"/>
      <c r="HL202" s="20">
        <f t="shared" si="535"/>
        <v>0</v>
      </c>
      <c r="HM202" s="20">
        <f t="shared" si="595"/>
        <v>0</v>
      </c>
      <c r="HN202" s="20">
        <f t="shared" si="595"/>
        <v>0</v>
      </c>
      <c r="HO202" s="20">
        <f t="shared" si="537"/>
        <v>0</v>
      </c>
      <c r="HP202" s="19"/>
      <c r="HQ202" s="19"/>
      <c r="HR202" s="20">
        <f t="shared" si="538"/>
        <v>0</v>
      </c>
      <c r="HS202" s="19"/>
      <c r="HT202" s="19"/>
      <c r="HU202" s="20">
        <f t="shared" si="539"/>
        <v>0</v>
      </c>
      <c r="HV202" s="19"/>
      <c r="HW202" s="19"/>
      <c r="HX202" s="20">
        <f t="shared" si="540"/>
        <v>0</v>
      </c>
      <c r="HY202" s="19"/>
      <c r="HZ202" s="19"/>
      <c r="IA202" s="20">
        <f t="shared" si="541"/>
        <v>0</v>
      </c>
      <c r="IB202" s="20">
        <f t="shared" si="596"/>
        <v>0</v>
      </c>
      <c r="IC202" s="20">
        <f t="shared" si="596"/>
        <v>0</v>
      </c>
      <c r="ID202" s="20">
        <f t="shared" si="543"/>
        <v>0</v>
      </c>
      <c r="IE202" s="20">
        <f t="shared" si="597"/>
        <v>0</v>
      </c>
      <c r="IF202" s="20">
        <f t="shared" si="597"/>
        <v>0</v>
      </c>
      <c r="IG202" s="20">
        <f t="shared" si="545"/>
        <v>0</v>
      </c>
      <c r="IH202" s="19"/>
      <c r="II202" s="19"/>
      <c r="IJ202" s="20">
        <f t="shared" si="546"/>
        <v>0</v>
      </c>
      <c r="IK202" s="19"/>
      <c r="IL202" s="19"/>
      <c r="IM202" s="20">
        <f t="shared" si="547"/>
        <v>0</v>
      </c>
      <c r="IN202" s="19"/>
      <c r="IO202" s="19"/>
      <c r="IP202" s="20">
        <f t="shared" si="548"/>
        <v>0</v>
      </c>
      <c r="IQ202" s="20">
        <f t="shared" si="598"/>
        <v>0</v>
      </c>
      <c r="IR202" s="20">
        <f t="shared" si="598"/>
        <v>0</v>
      </c>
      <c r="IS202" s="20">
        <f t="shared" si="550"/>
        <v>0</v>
      </c>
      <c r="IT202" s="20">
        <f t="shared" si="599"/>
        <v>0</v>
      </c>
      <c r="IU202" s="20">
        <f t="shared" si="599"/>
        <v>0</v>
      </c>
      <c r="IV202" s="20">
        <f t="shared" si="552"/>
        <v>0</v>
      </c>
      <c r="IW202" s="19"/>
      <c r="IX202" s="19"/>
      <c r="IY202" s="20">
        <f t="shared" si="553"/>
        <v>0</v>
      </c>
      <c r="IZ202" s="19"/>
      <c r="JA202" s="19"/>
      <c r="JB202" s="20">
        <f t="shared" si="554"/>
        <v>0</v>
      </c>
      <c r="JC202" s="19"/>
      <c r="JD202" s="19"/>
      <c r="JE202" s="20">
        <f t="shared" si="555"/>
        <v>0</v>
      </c>
      <c r="JF202" s="20">
        <f t="shared" si="600"/>
        <v>0</v>
      </c>
      <c r="JG202" s="20">
        <f t="shared" si="600"/>
        <v>0</v>
      </c>
      <c r="JH202" s="20">
        <f t="shared" si="557"/>
        <v>0</v>
      </c>
      <c r="JI202" s="19"/>
      <c r="JJ202" s="19"/>
      <c r="JK202" s="20">
        <f t="shared" si="558"/>
        <v>0</v>
      </c>
      <c r="JL202" s="19"/>
      <c r="JM202" s="19"/>
      <c r="JN202" s="20">
        <f t="shared" si="559"/>
        <v>0</v>
      </c>
      <c r="JO202" s="19"/>
      <c r="JP202" s="19"/>
      <c r="JQ202" s="20">
        <f t="shared" si="560"/>
        <v>0</v>
      </c>
      <c r="JR202" s="20">
        <f t="shared" si="601"/>
        <v>0</v>
      </c>
      <c r="JS202" s="20">
        <f t="shared" si="601"/>
        <v>0</v>
      </c>
      <c r="JT202" s="20">
        <f t="shared" si="562"/>
        <v>0</v>
      </c>
      <c r="JU202" s="19"/>
      <c r="JV202" s="19"/>
      <c r="JW202" s="20">
        <f t="shared" si="563"/>
        <v>0</v>
      </c>
      <c r="JX202" s="19"/>
      <c r="JY202" s="19"/>
      <c r="JZ202" s="20">
        <f t="shared" si="564"/>
        <v>0</v>
      </c>
      <c r="KA202" s="20">
        <f t="shared" si="602"/>
        <v>0</v>
      </c>
      <c r="KB202" s="20">
        <f t="shared" si="602"/>
        <v>0</v>
      </c>
      <c r="KC202" s="20">
        <f t="shared" si="566"/>
        <v>0</v>
      </c>
      <c r="KD202" s="19"/>
      <c r="KE202" s="20">
        <f>83.33</f>
        <v>83.33</v>
      </c>
      <c r="KF202" s="20">
        <f t="shared" si="567"/>
        <v>-83.33</v>
      </c>
      <c r="KG202" s="19"/>
      <c r="KH202" s="19"/>
      <c r="KI202" s="20">
        <f t="shared" si="568"/>
        <v>0</v>
      </c>
      <c r="KJ202" s="19"/>
      <c r="KK202" s="19"/>
      <c r="KL202" s="20">
        <f t="shared" si="569"/>
        <v>0</v>
      </c>
      <c r="KM202" s="19"/>
      <c r="KN202" s="19"/>
      <c r="KO202" s="20">
        <f t="shared" si="570"/>
        <v>0</v>
      </c>
      <c r="KP202" s="19"/>
      <c r="KQ202" s="19"/>
      <c r="KR202" s="20">
        <f t="shared" si="571"/>
        <v>0</v>
      </c>
      <c r="KS202" s="20">
        <f t="shared" si="603"/>
        <v>0</v>
      </c>
      <c r="KT202" s="20">
        <f t="shared" si="603"/>
        <v>0</v>
      </c>
      <c r="KU202" s="20">
        <f t="shared" si="573"/>
        <v>0</v>
      </c>
      <c r="KV202" s="20">
        <f t="shared" si="604"/>
        <v>0</v>
      </c>
      <c r="KW202" s="20">
        <f t="shared" si="604"/>
        <v>83.33</v>
      </c>
      <c r="KX202" s="20">
        <f t="shared" si="575"/>
        <v>-83.33</v>
      </c>
      <c r="KY202" s="19"/>
      <c r="KZ202" s="19"/>
      <c r="LA202" s="20">
        <f t="shared" si="576"/>
        <v>0</v>
      </c>
      <c r="LB202" s="19"/>
      <c r="LC202" s="19"/>
      <c r="LD202" s="20">
        <f t="shared" si="577"/>
        <v>0</v>
      </c>
      <c r="LE202" s="20">
        <f t="shared" si="605"/>
        <v>250.5</v>
      </c>
      <c r="LF202" s="20">
        <f t="shared" si="605"/>
        <v>262.04000000000002</v>
      </c>
      <c r="LG202" s="20">
        <f t="shared" si="579"/>
        <v>-11.54000000000002</v>
      </c>
    </row>
    <row r="203" spans="1:319" x14ac:dyDescent="0.3">
      <c r="A203" s="27" t="s">
        <v>315</v>
      </c>
      <c r="B203" s="19"/>
      <c r="C203" s="19"/>
      <c r="D203" s="20">
        <f t="shared" si="448"/>
        <v>0</v>
      </c>
      <c r="E203" s="19"/>
      <c r="F203" s="19"/>
      <c r="G203" s="20">
        <f t="shared" si="449"/>
        <v>0</v>
      </c>
      <c r="H203" s="19"/>
      <c r="I203" s="19"/>
      <c r="J203" s="20">
        <f t="shared" si="450"/>
        <v>0</v>
      </c>
      <c r="K203" s="19"/>
      <c r="L203" s="19"/>
      <c r="M203" s="20">
        <f t="shared" si="451"/>
        <v>0</v>
      </c>
      <c r="N203" s="19"/>
      <c r="O203" s="19"/>
      <c r="P203" s="20">
        <f t="shared" si="452"/>
        <v>0</v>
      </c>
      <c r="Q203" s="19"/>
      <c r="R203" s="19"/>
      <c r="S203" s="20">
        <f t="shared" si="453"/>
        <v>0</v>
      </c>
      <c r="T203" s="19"/>
      <c r="U203" s="19"/>
      <c r="V203" s="20">
        <f t="shared" si="454"/>
        <v>0</v>
      </c>
      <c r="W203" s="19"/>
      <c r="X203" s="19"/>
      <c r="Y203" s="20">
        <f t="shared" si="455"/>
        <v>0</v>
      </c>
      <c r="Z203" s="19"/>
      <c r="AA203" s="19"/>
      <c r="AB203" s="20">
        <f t="shared" si="456"/>
        <v>0</v>
      </c>
      <c r="AC203" s="19"/>
      <c r="AD203" s="19"/>
      <c r="AE203" s="20">
        <f t="shared" si="457"/>
        <v>0</v>
      </c>
      <c r="AF203" s="19"/>
      <c r="AG203" s="19"/>
      <c r="AH203" s="20">
        <f t="shared" si="458"/>
        <v>0</v>
      </c>
      <c r="AI203" s="19"/>
      <c r="AJ203" s="19"/>
      <c r="AK203" s="20">
        <f t="shared" si="459"/>
        <v>0</v>
      </c>
      <c r="AL203" s="20">
        <f t="shared" si="580"/>
        <v>0</v>
      </c>
      <c r="AM203" s="20">
        <f t="shared" si="580"/>
        <v>0</v>
      </c>
      <c r="AN203" s="20">
        <f t="shared" si="461"/>
        <v>0</v>
      </c>
      <c r="AO203" s="19"/>
      <c r="AP203" s="19"/>
      <c r="AQ203" s="20">
        <f t="shared" si="462"/>
        <v>0</v>
      </c>
      <c r="AR203" s="19"/>
      <c r="AS203" s="19"/>
      <c r="AT203" s="20">
        <f t="shared" si="463"/>
        <v>0</v>
      </c>
      <c r="AU203" s="19"/>
      <c r="AV203" s="19"/>
      <c r="AW203" s="20">
        <f t="shared" si="464"/>
        <v>0</v>
      </c>
      <c r="AX203" s="19"/>
      <c r="AY203" s="19"/>
      <c r="AZ203" s="20">
        <f t="shared" si="465"/>
        <v>0</v>
      </c>
      <c r="BA203" s="19"/>
      <c r="BB203" s="19"/>
      <c r="BC203" s="20">
        <f t="shared" si="466"/>
        <v>0</v>
      </c>
      <c r="BD203" s="19"/>
      <c r="BE203" s="19"/>
      <c r="BF203" s="20">
        <f t="shared" si="467"/>
        <v>0</v>
      </c>
      <c r="BG203" s="20">
        <f t="shared" si="581"/>
        <v>0</v>
      </c>
      <c r="BH203" s="20">
        <f t="shared" si="581"/>
        <v>0</v>
      </c>
      <c r="BI203" s="20">
        <f t="shared" si="469"/>
        <v>0</v>
      </c>
      <c r="BJ203" s="19"/>
      <c r="BK203" s="19"/>
      <c r="BL203" s="20">
        <f t="shared" si="470"/>
        <v>0</v>
      </c>
      <c r="BM203" s="19"/>
      <c r="BN203" s="19"/>
      <c r="BO203" s="20">
        <f t="shared" si="471"/>
        <v>0</v>
      </c>
      <c r="BP203" s="19"/>
      <c r="BQ203" s="19"/>
      <c r="BR203" s="20">
        <f t="shared" si="472"/>
        <v>0</v>
      </c>
      <c r="BS203" s="19"/>
      <c r="BT203" s="19"/>
      <c r="BU203" s="20">
        <f t="shared" si="473"/>
        <v>0</v>
      </c>
      <c r="BV203" s="19"/>
      <c r="BW203" s="19"/>
      <c r="BX203" s="20">
        <f t="shared" si="474"/>
        <v>0</v>
      </c>
      <c r="BY203" s="19"/>
      <c r="BZ203" s="19"/>
      <c r="CA203" s="20">
        <f t="shared" si="475"/>
        <v>0</v>
      </c>
      <c r="CB203" s="20">
        <f t="shared" si="582"/>
        <v>0</v>
      </c>
      <c r="CC203" s="20">
        <f t="shared" si="582"/>
        <v>0</v>
      </c>
      <c r="CD203" s="20">
        <f t="shared" si="477"/>
        <v>0</v>
      </c>
      <c r="CE203" s="19"/>
      <c r="CF203" s="19"/>
      <c r="CG203" s="20">
        <f t="shared" si="478"/>
        <v>0</v>
      </c>
      <c r="CH203" s="19"/>
      <c r="CI203" s="19"/>
      <c r="CJ203" s="20">
        <f t="shared" si="479"/>
        <v>0</v>
      </c>
      <c r="CK203" s="19"/>
      <c r="CL203" s="19"/>
      <c r="CM203" s="20">
        <f t="shared" si="480"/>
        <v>0</v>
      </c>
      <c r="CN203" s="20">
        <f t="shared" si="583"/>
        <v>0</v>
      </c>
      <c r="CO203" s="20">
        <f t="shared" si="583"/>
        <v>0</v>
      </c>
      <c r="CP203" s="20">
        <f t="shared" si="482"/>
        <v>0</v>
      </c>
      <c r="CQ203" s="19"/>
      <c r="CR203" s="19"/>
      <c r="CS203" s="20">
        <f t="shared" si="483"/>
        <v>0</v>
      </c>
      <c r="CT203" s="19"/>
      <c r="CU203" s="19"/>
      <c r="CV203" s="20">
        <f t="shared" si="484"/>
        <v>0</v>
      </c>
      <c r="CW203" s="19"/>
      <c r="CX203" s="19"/>
      <c r="CY203" s="20">
        <f t="shared" si="485"/>
        <v>0</v>
      </c>
      <c r="CZ203" s="20">
        <f t="shared" si="584"/>
        <v>0</v>
      </c>
      <c r="DA203" s="20">
        <f t="shared" si="584"/>
        <v>0</v>
      </c>
      <c r="DB203" s="20">
        <f t="shared" si="487"/>
        <v>0</v>
      </c>
      <c r="DC203" s="20">
        <f t="shared" si="585"/>
        <v>0</v>
      </c>
      <c r="DD203" s="20">
        <f t="shared" si="585"/>
        <v>0</v>
      </c>
      <c r="DE203" s="20">
        <f t="shared" si="489"/>
        <v>0</v>
      </c>
      <c r="DF203" s="19"/>
      <c r="DG203" s="19"/>
      <c r="DH203" s="20">
        <f t="shared" si="490"/>
        <v>0</v>
      </c>
      <c r="DI203" s="19"/>
      <c r="DJ203" s="19"/>
      <c r="DK203" s="20">
        <f t="shared" si="491"/>
        <v>0</v>
      </c>
      <c r="DL203" s="20">
        <f t="shared" si="586"/>
        <v>0</v>
      </c>
      <c r="DM203" s="20">
        <f t="shared" si="586"/>
        <v>0</v>
      </c>
      <c r="DN203" s="20">
        <f t="shared" si="493"/>
        <v>0</v>
      </c>
      <c r="DO203" s="19"/>
      <c r="DP203" s="19"/>
      <c r="DQ203" s="20">
        <f t="shared" si="494"/>
        <v>0</v>
      </c>
      <c r="DR203" s="19"/>
      <c r="DS203" s="19"/>
      <c r="DT203" s="20">
        <f t="shared" si="495"/>
        <v>0</v>
      </c>
      <c r="DU203" s="20">
        <f t="shared" si="587"/>
        <v>0</v>
      </c>
      <c r="DV203" s="20">
        <f t="shared" si="587"/>
        <v>0</v>
      </c>
      <c r="DW203" s="20">
        <f t="shared" si="497"/>
        <v>0</v>
      </c>
      <c r="DX203" s="20">
        <f t="shared" si="588"/>
        <v>0</v>
      </c>
      <c r="DY203" s="20">
        <f t="shared" si="588"/>
        <v>0</v>
      </c>
      <c r="DZ203" s="20">
        <f t="shared" si="499"/>
        <v>0</v>
      </c>
      <c r="EA203" s="19"/>
      <c r="EB203" s="19"/>
      <c r="EC203" s="20">
        <f t="shared" si="500"/>
        <v>0</v>
      </c>
      <c r="ED203" s="19"/>
      <c r="EE203" s="19"/>
      <c r="EF203" s="20">
        <f t="shared" si="501"/>
        <v>0</v>
      </c>
      <c r="EG203" s="19"/>
      <c r="EH203" s="19"/>
      <c r="EI203" s="20">
        <f t="shared" si="502"/>
        <v>0</v>
      </c>
      <c r="EJ203" s="19"/>
      <c r="EK203" s="19"/>
      <c r="EL203" s="20">
        <f t="shared" si="503"/>
        <v>0</v>
      </c>
      <c r="EM203" s="20">
        <f t="shared" si="589"/>
        <v>0</v>
      </c>
      <c r="EN203" s="20">
        <f t="shared" si="589"/>
        <v>0</v>
      </c>
      <c r="EO203" s="20">
        <f t="shared" si="505"/>
        <v>0</v>
      </c>
      <c r="EP203" s="19"/>
      <c r="EQ203" s="19"/>
      <c r="ER203" s="20">
        <f t="shared" si="506"/>
        <v>0</v>
      </c>
      <c r="ES203" s="19"/>
      <c r="ET203" s="19"/>
      <c r="EU203" s="20">
        <f t="shared" si="507"/>
        <v>0</v>
      </c>
      <c r="EV203" s="19"/>
      <c r="EW203" s="19"/>
      <c r="EX203" s="20">
        <f t="shared" si="508"/>
        <v>0</v>
      </c>
      <c r="EY203" s="19"/>
      <c r="EZ203" s="19"/>
      <c r="FA203" s="20">
        <f t="shared" si="509"/>
        <v>0</v>
      </c>
      <c r="FB203" s="20">
        <f t="shared" si="590"/>
        <v>0</v>
      </c>
      <c r="FC203" s="20">
        <f t="shared" si="590"/>
        <v>0</v>
      </c>
      <c r="FD203" s="20">
        <f t="shared" si="511"/>
        <v>0</v>
      </c>
      <c r="FE203" s="19"/>
      <c r="FF203" s="19"/>
      <c r="FG203" s="20">
        <f t="shared" si="512"/>
        <v>0</v>
      </c>
      <c r="FH203" s="19"/>
      <c r="FI203" s="19"/>
      <c r="FJ203" s="20">
        <f t="shared" si="513"/>
        <v>0</v>
      </c>
      <c r="FK203" s="19"/>
      <c r="FL203" s="19"/>
      <c r="FM203" s="20">
        <f t="shared" si="514"/>
        <v>0</v>
      </c>
      <c r="FN203" s="20">
        <f t="shared" si="591"/>
        <v>0</v>
      </c>
      <c r="FO203" s="20">
        <f t="shared" si="591"/>
        <v>0</v>
      </c>
      <c r="FP203" s="20">
        <f t="shared" si="516"/>
        <v>0</v>
      </c>
      <c r="FQ203" s="19"/>
      <c r="FR203" s="19"/>
      <c r="FS203" s="20">
        <f t="shared" si="517"/>
        <v>0</v>
      </c>
      <c r="FT203" s="19"/>
      <c r="FU203" s="19"/>
      <c r="FV203" s="20">
        <f t="shared" si="518"/>
        <v>0</v>
      </c>
      <c r="FW203" s="19"/>
      <c r="FX203" s="19"/>
      <c r="FY203" s="20">
        <f t="shared" si="519"/>
        <v>0</v>
      </c>
      <c r="FZ203" s="20">
        <f t="shared" si="592"/>
        <v>0</v>
      </c>
      <c r="GA203" s="20">
        <f t="shared" si="592"/>
        <v>0</v>
      </c>
      <c r="GB203" s="20">
        <f t="shared" si="521"/>
        <v>0</v>
      </c>
      <c r="GC203" s="19"/>
      <c r="GD203" s="19"/>
      <c r="GE203" s="20">
        <f t="shared" si="522"/>
        <v>0</v>
      </c>
      <c r="GF203" s="19"/>
      <c r="GG203" s="19"/>
      <c r="GH203" s="20">
        <f t="shared" si="523"/>
        <v>0</v>
      </c>
      <c r="GI203" s="19"/>
      <c r="GJ203" s="19"/>
      <c r="GK203" s="20">
        <f t="shared" si="524"/>
        <v>0</v>
      </c>
      <c r="GL203" s="19"/>
      <c r="GM203" s="19"/>
      <c r="GN203" s="20">
        <f t="shared" si="525"/>
        <v>0</v>
      </c>
      <c r="GO203" s="20">
        <f t="shared" si="593"/>
        <v>0</v>
      </c>
      <c r="GP203" s="20">
        <f t="shared" si="593"/>
        <v>0</v>
      </c>
      <c r="GQ203" s="20">
        <f t="shared" si="527"/>
        <v>0</v>
      </c>
      <c r="GR203" s="19"/>
      <c r="GS203" s="19"/>
      <c r="GT203" s="20">
        <f t="shared" si="528"/>
        <v>0</v>
      </c>
      <c r="GU203" s="19"/>
      <c r="GV203" s="19"/>
      <c r="GW203" s="20">
        <f t="shared" si="529"/>
        <v>0</v>
      </c>
      <c r="GX203" s="20">
        <f t="shared" si="594"/>
        <v>0</v>
      </c>
      <c r="GY203" s="20">
        <f t="shared" si="594"/>
        <v>0</v>
      </c>
      <c r="GZ203" s="20">
        <f t="shared" si="531"/>
        <v>0</v>
      </c>
      <c r="HA203" s="19"/>
      <c r="HB203" s="19"/>
      <c r="HC203" s="20">
        <f t="shared" si="532"/>
        <v>0</v>
      </c>
      <c r="HD203" s="19"/>
      <c r="HE203" s="19"/>
      <c r="HF203" s="20">
        <f t="shared" si="533"/>
        <v>0</v>
      </c>
      <c r="HG203" s="19"/>
      <c r="HH203" s="19"/>
      <c r="HI203" s="20">
        <f t="shared" si="534"/>
        <v>0</v>
      </c>
      <c r="HJ203" s="19"/>
      <c r="HK203" s="19"/>
      <c r="HL203" s="20">
        <f t="shared" si="535"/>
        <v>0</v>
      </c>
      <c r="HM203" s="20">
        <f t="shared" si="595"/>
        <v>0</v>
      </c>
      <c r="HN203" s="20">
        <f t="shared" si="595"/>
        <v>0</v>
      </c>
      <c r="HO203" s="20">
        <f t="shared" si="537"/>
        <v>0</v>
      </c>
      <c r="HP203" s="19"/>
      <c r="HQ203" s="19"/>
      <c r="HR203" s="20">
        <f t="shared" si="538"/>
        <v>0</v>
      </c>
      <c r="HS203" s="19"/>
      <c r="HT203" s="19"/>
      <c r="HU203" s="20">
        <f t="shared" si="539"/>
        <v>0</v>
      </c>
      <c r="HV203" s="19"/>
      <c r="HW203" s="19"/>
      <c r="HX203" s="20">
        <f t="shared" si="540"/>
        <v>0</v>
      </c>
      <c r="HY203" s="19"/>
      <c r="HZ203" s="19"/>
      <c r="IA203" s="20">
        <f t="shared" si="541"/>
        <v>0</v>
      </c>
      <c r="IB203" s="20">
        <f t="shared" si="596"/>
        <v>0</v>
      </c>
      <c r="IC203" s="20">
        <f t="shared" si="596"/>
        <v>0</v>
      </c>
      <c r="ID203" s="20">
        <f t="shared" si="543"/>
        <v>0</v>
      </c>
      <c r="IE203" s="20">
        <f t="shared" si="597"/>
        <v>0</v>
      </c>
      <c r="IF203" s="20">
        <f t="shared" si="597"/>
        <v>0</v>
      </c>
      <c r="IG203" s="20">
        <f t="shared" si="545"/>
        <v>0</v>
      </c>
      <c r="IH203" s="19"/>
      <c r="II203" s="19"/>
      <c r="IJ203" s="20">
        <f t="shared" si="546"/>
        <v>0</v>
      </c>
      <c r="IK203" s="19"/>
      <c r="IL203" s="19"/>
      <c r="IM203" s="20">
        <f t="shared" si="547"/>
        <v>0</v>
      </c>
      <c r="IN203" s="19"/>
      <c r="IO203" s="19"/>
      <c r="IP203" s="20">
        <f t="shared" si="548"/>
        <v>0</v>
      </c>
      <c r="IQ203" s="20">
        <f t="shared" si="598"/>
        <v>0</v>
      </c>
      <c r="IR203" s="20">
        <f t="shared" si="598"/>
        <v>0</v>
      </c>
      <c r="IS203" s="20">
        <f t="shared" si="550"/>
        <v>0</v>
      </c>
      <c r="IT203" s="20">
        <f t="shared" si="599"/>
        <v>0</v>
      </c>
      <c r="IU203" s="20">
        <f t="shared" si="599"/>
        <v>0</v>
      </c>
      <c r="IV203" s="20">
        <f t="shared" si="552"/>
        <v>0</v>
      </c>
      <c r="IW203" s="19"/>
      <c r="IX203" s="19"/>
      <c r="IY203" s="20">
        <f t="shared" si="553"/>
        <v>0</v>
      </c>
      <c r="IZ203" s="19"/>
      <c r="JA203" s="19"/>
      <c r="JB203" s="20">
        <f t="shared" si="554"/>
        <v>0</v>
      </c>
      <c r="JC203" s="19"/>
      <c r="JD203" s="19"/>
      <c r="JE203" s="20">
        <f t="shared" si="555"/>
        <v>0</v>
      </c>
      <c r="JF203" s="20">
        <f t="shared" si="600"/>
        <v>0</v>
      </c>
      <c r="JG203" s="20">
        <f t="shared" si="600"/>
        <v>0</v>
      </c>
      <c r="JH203" s="20">
        <f t="shared" si="557"/>
        <v>0</v>
      </c>
      <c r="JI203" s="19"/>
      <c r="JJ203" s="19"/>
      <c r="JK203" s="20">
        <f t="shared" si="558"/>
        <v>0</v>
      </c>
      <c r="JL203" s="19"/>
      <c r="JM203" s="19"/>
      <c r="JN203" s="20">
        <f t="shared" si="559"/>
        <v>0</v>
      </c>
      <c r="JO203" s="19"/>
      <c r="JP203" s="19"/>
      <c r="JQ203" s="20">
        <f t="shared" si="560"/>
        <v>0</v>
      </c>
      <c r="JR203" s="20">
        <f t="shared" si="601"/>
        <v>0</v>
      </c>
      <c r="JS203" s="20">
        <f t="shared" si="601"/>
        <v>0</v>
      </c>
      <c r="JT203" s="20">
        <f t="shared" si="562"/>
        <v>0</v>
      </c>
      <c r="JU203" s="19"/>
      <c r="JV203" s="19"/>
      <c r="JW203" s="20">
        <f t="shared" si="563"/>
        <v>0</v>
      </c>
      <c r="JX203" s="20">
        <f>21022.78</f>
        <v>21022.78</v>
      </c>
      <c r="JY203" s="20">
        <f>5000</f>
        <v>5000</v>
      </c>
      <c r="JZ203" s="20">
        <f t="shared" si="564"/>
        <v>16022.779999999999</v>
      </c>
      <c r="KA203" s="20">
        <f t="shared" si="602"/>
        <v>21022.78</v>
      </c>
      <c r="KB203" s="20">
        <f t="shared" si="602"/>
        <v>5000</v>
      </c>
      <c r="KC203" s="20">
        <f t="shared" si="566"/>
        <v>16022.779999999999</v>
      </c>
      <c r="KD203" s="19"/>
      <c r="KE203" s="19"/>
      <c r="KF203" s="20">
        <f t="shared" si="567"/>
        <v>0</v>
      </c>
      <c r="KG203" s="19"/>
      <c r="KH203" s="19"/>
      <c r="KI203" s="20">
        <f t="shared" si="568"/>
        <v>0</v>
      </c>
      <c r="KJ203" s="19"/>
      <c r="KK203" s="19"/>
      <c r="KL203" s="20">
        <f t="shared" si="569"/>
        <v>0</v>
      </c>
      <c r="KM203" s="19"/>
      <c r="KN203" s="19"/>
      <c r="KO203" s="20">
        <f t="shared" si="570"/>
        <v>0</v>
      </c>
      <c r="KP203" s="19"/>
      <c r="KQ203" s="19"/>
      <c r="KR203" s="20">
        <f t="shared" si="571"/>
        <v>0</v>
      </c>
      <c r="KS203" s="20">
        <f t="shared" si="603"/>
        <v>0</v>
      </c>
      <c r="KT203" s="20">
        <f t="shared" si="603"/>
        <v>0</v>
      </c>
      <c r="KU203" s="20">
        <f t="shared" si="573"/>
        <v>0</v>
      </c>
      <c r="KV203" s="20">
        <f t="shared" si="604"/>
        <v>0</v>
      </c>
      <c r="KW203" s="20">
        <f t="shared" si="604"/>
        <v>0</v>
      </c>
      <c r="KX203" s="20">
        <f t="shared" si="575"/>
        <v>0</v>
      </c>
      <c r="KY203" s="19"/>
      <c r="KZ203" s="19"/>
      <c r="LA203" s="20">
        <f t="shared" si="576"/>
        <v>0</v>
      </c>
      <c r="LB203" s="19"/>
      <c r="LC203" s="19"/>
      <c r="LD203" s="20">
        <f t="shared" si="577"/>
        <v>0</v>
      </c>
      <c r="LE203" s="20">
        <f t="shared" si="605"/>
        <v>21022.78</v>
      </c>
      <c r="LF203" s="20">
        <f t="shared" si="605"/>
        <v>5000</v>
      </c>
      <c r="LG203" s="20">
        <f t="shared" si="579"/>
        <v>16022.779999999999</v>
      </c>
    </row>
    <row r="204" spans="1:319" x14ac:dyDescent="0.3">
      <c r="A204" s="27" t="s">
        <v>316</v>
      </c>
      <c r="B204" s="19"/>
      <c r="C204" s="19"/>
      <c r="D204" s="20">
        <f t="shared" si="448"/>
        <v>0</v>
      </c>
      <c r="E204" s="19"/>
      <c r="F204" s="19"/>
      <c r="G204" s="20">
        <f t="shared" si="449"/>
        <v>0</v>
      </c>
      <c r="H204" s="19"/>
      <c r="I204" s="19"/>
      <c r="J204" s="20">
        <f t="shared" si="450"/>
        <v>0</v>
      </c>
      <c r="K204" s="19"/>
      <c r="L204" s="19"/>
      <c r="M204" s="20">
        <f t="shared" si="451"/>
        <v>0</v>
      </c>
      <c r="N204" s="19"/>
      <c r="O204" s="19"/>
      <c r="P204" s="20">
        <f t="shared" si="452"/>
        <v>0</v>
      </c>
      <c r="Q204" s="19"/>
      <c r="R204" s="19"/>
      <c r="S204" s="20">
        <f t="shared" si="453"/>
        <v>0</v>
      </c>
      <c r="T204" s="19"/>
      <c r="U204" s="19"/>
      <c r="V204" s="20">
        <f t="shared" si="454"/>
        <v>0</v>
      </c>
      <c r="W204" s="19"/>
      <c r="X204" s="19"/>
      <c r="Y204" s="20">
        <f t="shared" si="455"/>
        <v>0</v>
      </c>
      <c r="Z204" s="19"/>
      <c r="AA204" s="19"/>
      <c r="AB204" s="20">
        <f t="shared" si="456"/>
        <v>0</v>
      </c>
      <c r="AC204" s="19"/>
      <c r="AD204" s="19"/>
      <c r="AE204" s="20">
        <f t="shared" si="457"/>
        <v>0</v>
      </c>
      <c r="AF204" s="19"/>
      <c r="AG204" s="19"/>
      <c r="AH204" s="20">
        <f t="shared" si="458"/>
        <v>0</v>
      </c>
      <c r="AI204" s="19"/>
      <c r="AJ204" s="19"/>
      <c r="AK204" s="20">
        <f t="shared" si="459"/>
        <v>0</v>
      </c>
      <c r="AL204" s="20">
        <f t="shared" si="580"/>
        <v>0</v>
      </c>
      <c r="AM204" s="20">
        <f t="shared" si="580"/>
        <v>0</v>
      </c>
      <c r="AN204" s="20">
        <f t="shared" si="461"/>
        <v>0</v>
      </c>
      <c r="AO204" s="19"/>
      <c r="AP204" s="19"/>
      <c r="AQ204" s="20">
        <f t="shared" si="462"/>
        <v>0</v>
      </c>
      <c r="AR204" s="20">
        <f>1169.32</f>
        <v>1169.32</v>
      </c>
      <c r="AS204" s="20">
        <f>1000</f>
        <v>1000</v>
      </c>
      <c r="AT204" s="20">
        <f t="shared" si="463"/>
        <v>169.31999999999994</v>
      </c>
      <c r="AU204" s="19"/>
      <c r="AV204" s="19"/>
      <c r="AW204" s="20">
        <f t="shared" si="464"/>
        <v>0</v>
      </c>
      <c r="AX204" s="19"/>
      <c r="AY204" s="19"/>
      <c r="AZ204" s="20">
        <f t="shared" si="465"/>
        <v>0</v>
      </c>
      <c r="BA204" s="19"/>
      <c r="BB204" s="19"/>
      <c r="BC204" s="20">
        <f t="shared" si="466"/>
        <v>0</v>
      </c>
      <c r="BD204" s="19"/>
      <c r="BE204" s="19"/>
      <c r="BF204" s="20">
        <f t="shared" si="467"/>
        <v>0</v>
      </c>
      <c r="BG204" s="20">
        <f t="shared" si="581"/>
        <v>0</v>
      </c>
      <c r="BH204" s="20">
        <f t="shared" si="581"/>
        <v>0</v>
      </c>
      <c r="BI204" s="20">
        <f t="shared" si="469"/>
        <v>0</v>
      </c>
      <c r="BJ204" s="19"/>
      <c r="BK204" s="19"/>
      <c r="BL204" s="20">
        <f t="shared" si="470"/>
        <v>0</v>
      </c>
      <c r="BM204" s="19"/>
      <c r="BN204" s="19"/>
      <c r="BO204" s="20">
        <f t="shared" si="471"/>
        <v>0</v>
      </c>
      <c r="BP204" s="19"/>
      <c r="BQ204" s="19"/>
      <c r="BR204" s="20">
        <f t="shared" si="472"/>
        <v>0</v>
      </c>
      <c r="BS204" s="19"/>
      <c r="BT204" s="19"/>
      <c r="BU204" s="20">
        <f t="shared" si="473"/>
        <v>0</v>
      </c>
      <c r="BV204" s="19"/>
      <c r="BW204" s="19"/>
      <c r="BX204" s="20">
        <f t="shared" si="474"/>
        <v>0</v>
      </c>
      <c r="BY204" s="19"/>
      <c r="BZ204" s="19"/>
      <c r="CA204" s="20">
        <f t="shared" si="475"/>
        <v>0</v>
      </c>
      <c r="CB204" s="20">
        <f t="shared" si="582"/>
        <v>0</v>
      </c>
      <c r="CC204" s="20">
        <f t="shared" si="582"/>
        <v>0</v>
      </c>
      <c r="CD204" s="20">
        <f t="shared" si="477"/>
        <v>0</v>
      </c>
      <c r="CE204" s="19"/>
      <c r="CF204" s="19"/>
      <c r="CG204" s="20">
        <f t="shared" si="478"/>
        <v>0</v>
      </c>
      <c r="CH204" s="19"/>
      <c r="CI204" s="19"/>
      <c r="CJ204" s="20">
        <f t="shared" si="479"/>
        <v>0</v>
      </c>
      <c r="CK204" s="19"/>
      <c r="CL204" s="19"/>
      <c r="CM204" s="20">
        <f t="shared" si="480"/>
        <v>0</v>
      </c>
      <c r="CN204" s="20">
        <f t="shared" si="583"/>
        <v>0</v>
      </c>
      <c r="CO204" s="20">
        <f t="shared" si="583"/>
        <v>0</v>
      </c>
      <c r="CP204" s="20">
        <f t="shared" si="482"/>
        <v>0</v>
      </c>
      <c r="CQ204" s="19"/>
      <c r="CR204" s="19"/>
      <c r="CS204" s="20">
        <f t="shared" si="483"/>
        <v>0</v>
      </c>
      <c r="CT204" s="19"/>
      <c r="CU204" s="19"/>
      <c r="CV204" s="20">
        <f t="shared" si="484"/>
        <v>0</v>
      </c>
      <c r="CW204" s="19"/>
      <c r="CX204" s="19"/>
      <c r="CY204" s="20">
        <f t="shared" si="485"/>
        <v>0</v>
      </c>
      <c r="CZ204" s="20">
        <f t="shared" si="584"/>
        <v>0</v>
      </c>
      <c r="DA204" s="20">
        <f t="shared" si="584"/>
        <v>0</v>
      </c>
      <c r="DB204" s="20">
        <f t="shared" si="487"/>
        <v>0</v>
      </c>
      <c r="DC204" s="20">
        <f t="shared" si="585"/>
        <v>1169.32</v>
      </c>
      <c r="DD204" s="20">
        <f t="shared" si="585"/>
        <v>1000</v>
      </c>
      <c r="DE204" s="20">
        <f t="shared" si="489"/>
        <v>169.31999999999994</v>
      </c>
      <c r="DF204" s="19"/>
      <c r="DG204" s="19"/>
      <c r="DH204" s="20">
        <f t="shared" si="490"/>
        <v>0</v>
      </c>
      <c r="DI204" s="19"/>
      <c r="DJ204" s="19"/>
      <c r="DK204" s="20">
        <f t="shared" si="491"/>
        <v>0</v>
      </c>
      <c r="DL204" s="20">
        <f t="shared" si="586"/>
        <v>0</v>
      </c>
      <c r="DM204" s="20">
        <f t="shared" si="586"/>
        <v>0</v>
      </c>
      <c r="DN204" s="20">
        <f t="shared" si="493"/>
        <v>0</v>
      </c>
      <c r="DO204" s="19"/>
      <c r="DP204" s="19"/>
      <c r="DQ204" s="20">
        <f t="shared" si="494"/>
        <v>0</v>
      </c>
      <c r="DR204" s="19"/>
      <c r="DS204" s="19"/>
      <c r="DT204" s="20">
        <f t="shared" si="495"/>
        <v>0</v>
      </c>
      <c r="DU204" s="20">
        <f t="shared" si="587"/>
        <v>0</v>
      </c>
      <c r="DV204" s="20">
        <f t="shared" si="587"/>
        <v>0</v>
      </c>
      <c r="DW204" s="20">
        <f t="shared" si="497"/>
        <v>0</v>
      </c>
      <c r="DX204" s="20">
        <f t="shared" si="588"/>
        <v>1169.32</v>
      </c>
      <c r="DY204" s="20">
        <f t="shared" si="588"/>
        <v>1000</v>
      </c>
      <c r="DZ204" s="20">
        <f t="shared" si="499"/>
        <v>169.31999999999994</v>
      </c>
      <c r="EA204" s="19"/>
      <c r="EB204" s="19"/>
      <c r="EC204" s="20">
        <f t="shared" si="500"/>
        <v>0</v>
      </c>
      <c r="ED204" s="19"/>
      <c r="EE204" s="19"/>
      <c r="EF204" s="20">
        <f t="shared" si="501"/>
        <v>0</v>
      </c>
      <c r="EG204" s="19"/>
      <c r="EH204" s="19"/>
      <c r="EI204" s="20">
        <f t="shared" si="502"/>
        <v>0</v>
      </c>
      <c r="EJ204" s="19"/>
      <c r="EK204" s="19"/>
      <c r="EL204" s="20">
        <f t="shared" si="503"/>
        <v>0</v>
      </c>
      <c r="EM204" s="20">
        <f t="shared" si="589"/>
        <v>0</v>
      </c>
      <c r="EN204" s="20">
        <f t="shared" si="589"/>
        <v>0</v>
      </c>
      <c r="EO204" s="20">
        <f t="shared" si="505"/>
        <v>0</v>
      </c>
      <c r="EP204" s="19"/>
      <c r="EQ204" s="19"/>
      <c r="ER204" s="20">
        <f t="shared" si="506"/>
        <v>0</v>
      </c>
      <c r="ES204" s="19"/>
      <c r="ET204" s="19"/>
      <c r="EU204" s="20">
        <f t="shared" si="507"/>
        <v>0</v>
      </c>
      <c r="EV204" s="19"/>
      <c r="EW204" s="19"/>
      <c r="EX204" s="20">
        <f t="shared" si="508"/>
        <v>0</v>
      </c>
      <c r="EY204" s="19"/>
      <c r="EZ204" s="19"/>
      <c r="FA204" s="20">
        <f t="shared" si="509"/>
        <v>0</v>
      </c>
      <c r="FB204" s="20">
        <f t="shared" si="590"/>
        <v>0</v>
      </c>
      <c r="FC204" s="20">
        <f t="shared" si="590"/>
        <v>0</v>
      </c>
      <c r="FD204" s="20">
        <f t="shared" si="511"/>
        <v>0</v>
      </c>
      <c r="FE204" s="19"/>
      <c r="FF204" s="19"/>
      <c r="FG204" s="20">
        <f t="shared" si="512"/>
        <v>0</v>
      </c>
      <c r="FH204" s="19"/>
      <c r="FI204" s="19"/>
      <c r="FJ204" s="20">
        <f t="shared" si="513"/>
        <v>0</v>
      </c>
      <c r="FK204" s="19"/>
      <c r="FL204" s="19"/>
      <c r="FM204" s="20">
        <f t="shared" si="514"/>
        <v>0</v>
      </c>
      <c r="FN204" s="20">
        <f t="shared" si="591"/>
        <v>0</v>
      </c>
      <c r="FO204" s="20">
        <f t="shared" si="591"/>
        <v>0</v>
      </c>
      <c r="FP204" s="20">
        <f t="shared" si="516"/>
        <v>0</v>
      </c>
      <c r="FQ204" s="19"/>
      <c r="FR204" s="19"/>
      <c r="FS204" s="20">
        <f t="shared" si="517"/>
        <v>0</v>
      </c>
      <c r="FT204" s="19"/>
      <c r="FU204" s="19"/>
      <c r="FV204" s="20">
        <f t="shared" si="518"/>
        <v>0</v>
      </c>
      <c r="FW204" s="19"/>
      <c r="FX204" s="19"/>
      <c r="FY204" s="20">
        <f t="shared" si="519"/>
        <v>0</v>
      </c>
      <c r="FZ204" s="20">
        <f t="shared" si="592"/>
        <v>0</v>
      </c>
      <c r="GA204" s="20">
        <f t="shared" si="592"/>
        <v>0</v>
      </c>
      <c r="GB204" s="20">
        <f t="shared" si="521"/>
        <v>0</v>
      </c>
      <c r="GC204" s="19"/>
      <c r="GD204" s="19"/>
      <c r="GE204" s="20">
        <f t="shared" si="522"/>
        <v>0</v>
      </c>
      <c r="GF204" s="19"/>
      <c r="GG204" s="19"/>
      <c r="GH204" s="20">
        <f t="shared" si="523"/>
        <v>0</v>
      </c>
      <c r="GI204" s="19"/>
      <c r="GJ204" s="19"/>
      <c r="GK204" s="20">
        <f t="shared" si="524"/>
        <v>0</v>
      </c>
      <c r="GL204" s="19"/>
      <c r="GM204" s="19"/>
      <c r="GN204" s="20">
        <f t="shared" si="525"/>
        <v>0</v>
      </c>
      <c r="GO204" s="20">
        <f t="shared" si="593"/>
        <v>0</v>
      </c>
      <c r="GP204" s="20">
        <f t="shared" si="593"/>
        <v>0</v>
      </c>
      <c r="GQ204" s="20">
        <f t="shared" si="527"/>
        <v>0</v>
      </c>
      <c r="GR204" s="19"/>
      <c r="GS204" s="19"/>
      <c r="GT204" s="20">
        <f t="shared" si="528"/>
        <v>0</v>
      </c>
      <c r="GU204" s="19"/>
      <c r="GV204" s="19"/>
      <c r="GW204" s="20">
        <f t="shared" si="529"/>
        <v>0</v>
      </c>
      <c r="GX204" s="20">
        <f t="shared" si="594"/>
        <v>0</v>
      </c>
      <c r="GY204" s="20">
        <f t="shared" si="594"/>
        <v>0</v>
      </c>
      <c r="GZ204" s="20">
        <f t="shared" si="531"/>
        <v>0</v>
      </c>
      <c r="HA204" s="19"/>
      <c r="HB204" s="19"/>
      <c r="HC204" s="20">
        <f t="shared" si="532"/>
        <v>0</v>
      </c>
      <c r="HD204" s="19"/>
      <c r="HE204" s="19"/>
      <c r="HF204" s="20">
        <f t="shared" si="533"/>
        <v>0</v>
      </c>
      <c r="HG204" s="19"/>
      <c r="HH204" s="19"/>
      <c r="HI204" s="20">
        <f t="shared" si="534"/>
        <v>0</v>
      </c>
      <c r="HJ204" s="19"/>
      <c r="HK204" s="19"/>
      <c r="HL204" s="20">
        <f t="shared" si="535"/>
        <v>0</v>
      </c>
      <c r="HM204" s="20">
        <f t="shared" si="595"/>
        <v>0</v>
      </c>
      <c r="HN204" s="20">
        <f t="shared" si="595"/>
        <v>0</v>
      </c>
      <c r="HO204" s="20">
        <f t="shared" si="537"/>
        <v>0</v>
      </c>
      <c r="HP204" s="19"/>
      <c r="HQ204" s="19"/>
      <c r="HR204" s="20">
        <f t="shared" si="538"/>
        <v>0</v>
      </c>
      <c r="HS204" s="19"/>
      <c r="HT204" s="19"/>
      <c r="HU204" s="20">
        <f t="shared" si="539"/>
        <v>0</v>
      </c>
      <c r="HV204" s="19"/>
      <c r="HW204" s="19"/>
      <c r="HX204" s="20">
        <f t="shared" si="540"/>
        <v>0</v>
      </c>
      <c r="HY204" s="19"/>
      <c r="HZ204" s="19"/>
      <c r="IA204" s="20">
        <f t="shared" si="541"/>
        <v>0</v>
      </c>
      <c r="IB204" s="20">
        <f t="shared" si="596"/>
        <v>0</v>
      </c>
      <c r="IC204" s="20">
        <f t="shared" si="596"/>
        <v>0</v>
      </c>
      <c r="ID204" s="20">
        <f t="shared" si="543"/>
        <v>0</v>
      </c>
      <c r="IE204" s="20">
        <f t="shared" si="597"/>
        <v>0</v>
      </c>
      <c r="IF204" s="20">
        <f t="shared" si="597"/>
        <v>0</v>
      </c>
      <c r="IG204" s="20">
        <f t="shared" si="545"/>
        <v>0</v>
      </c>
      <c r="IH204" s="19"/>
      <c r="II204" s="19"/>
      <c r="IJ204" s="20">
        <f t="shared" si="546"/>
        <v>0</v>
      </c>
      <c r="IK204" s="19"/>
      <c r="IL204" s="19"/>
      <c r="IM204" s="20">
        <f t="shared" si="547"/>
        <v>0</v>
      </c>
      <c r="IN204" s="19"/>
      <c r="IO204" s="19"/>
      <c r="IP204" s="20">
        <f t="shared" si="548"/>
        <v>0</v>
      </c>
      <c r="IQ204" s="20">
        <f t="shared" si="598"/>
        <v>0</v>
      </c>
      <c r="IR204" s="20">
        <f t="shared" si="598"/>
        <v>0</v>
      </c>
      <c r="IS204" s="20">
        <f t="shared" si="550"/>
        <v>0</v>
      </c>
      <c r="IT204" s="20">
        <f t="shared" si="599"/>
        <v>0</v>
      </c>
      <c r="IU204" s="20">
        <f t="shared" si="599"/>
        <v>0</v>
      </c>
      <c r="IV204" s="20">
        <f t="shared" si="552"/>
        <v>0</v>
      </c>
      <c r="IW204" s="19"/>
      <c r="IX204" s="19"/>
      <c r="IY204" s="20">
        <f t="shared" si="553"/>
        <v>0</v>
      </c>
      <c r="IZ204" s="19"/>
      <c r="JA204" s="19"/>
      <c r="JB204" s="20">
        <f t="shared" si="554"/>
        <v>0</v>
      </c>
      <c r="JC204" s="19"/>
      <c r="JD204" s="19"/>
      <c r="JE204" s="20">
        <f t="shared" si="555"/>
        <v>0</v>
      </c>
      <c r="JF204" s="20">
        <f t="shared" si="600"/>
        <v>0</v>
      </c>
      <c r="JG204" s="20">
        <f t="shared" si="600"/>
        <v>0</v>
      </c>
      <c r="JH204" s="20">
        <f t="shared" si="557"/>
        <v>0</v>
      </c>
      <c r="JI204" s="19"/>
      <c r="JJ204" s="19"/>
      <c r="JK204" s="20">
        <f t="shared" si="558"/>
        <v>0</v>
      </c>
      <c r="JL204" s="19"/>
      <c r="JM204" s="19"/>
      <c r="JN204" s="20">
        <f t="shared" si="559"/>
        <v>0</v>
      </c>
      <c r="JO204" s="19"/>
      <c r="JP204" s="19"/>
      <c r="JQ204" s="20">
        <f t="shared" si="560"/>
        <v>0</v>
      </c>
      <c r="JR204" s="20">
        <f t="shared" si="601"/>
        <v>0</v>
      </c>
      <c r="JS204" s="20">
        <f t="shared" si="601"/>
        <v>0</v>
      </c>
      <c r="JT204" s="20">
        <f t="shared" si="562"/>
        <v>0</v>
      </c>
      <c r="JU204" s="19"/>
      <c r="JV204" s="19"/>
      <c r="JW204" s="20">
        <f t="shared" si="563"/>
        <v>0</v>
      </c>
      <c r="JX204" s="19"/>
      <c r="JY204" s="19"/>
      <c r="JZ204" s="20">
        <f t="shared" si="564"/>
        <v>0</v>
      </c>
      <c r="KA204" s="20">
        <f t="shared" si="602"/>
        <v>0</v>
      </c>
      <c r="KB204" s="20">
        <f t="shared" si="602"/>
        <v>0</v>
      </c>
      <c r="KC204" s="20">
        <f t="shared" si="566"/>
        <v>0</v>
      </c>
      <c r="KD204" s="19"/>
      <c r="KE204" s="19"/>
      <c r="KF204" s="20">
        <f t="shared" si="567"/>
        <v>0</v>
      </c>
      <c r="KG204" s="19"/>
      <c r="KH204" s="19"/>
      <c r="KI204" s="20">
        <f t="shared" si="568"/>
        <v>0</v>
      </c>
      <c r="KJ204" s="19"/>
      <c r="KK204" s="19"/>
      <c r="KL204" s="20">
        <f t="shared" si="569"/>
        <v>0</v>
      </c>
      <c r="KM204" s="19"/>
      <c r="KN204" s="19"/>
      <c r="KO204" s="20">
        <f t="shared" si="570"/>
        <v>0</v>
      </c>
      <c r="KP204" s="19"/>
      <c r="KQ204" s="19"/>
      <c r="KR204" s="20">
        <f t="shared" si="571"/>
        <v>0</v>
      </c>
      <c r="KS204" s="20">
        <f t="shared" si="603"/>
        <v>0</v>
      </c>
      <c r="KT204" s="20">
        <f t="shared" si="603"/>
        <v>0</v>
      </c>
      <c r="KU204" s="20">
        <f t="shared" si="573"/>
        <v>0</v>
      </c>
      <c r="KV204" s="20">
        <f t="shared" si="604"/>
        <v>0</v>
      </c>
      <c r="KW204" s="20">
        <f t="shared" si="604"/>
        <v>0</v>
      </c>
      <c r="KX204" s="20">
        <f t="shared" si="575"/>
        <v>0</v>
      </c>
      <c r="KY204" s="19"/>
      <c r="KZ204" s="19"/>
      <c r="LA204" s="20">
        <f t="shared" si="576"/>
        <v>0</v>
      </c>
      <c r="LB204" s="19"/>
      <c r="LC204" s="19"/>
      <c r="LD204" s="20">
        <f t="shared" si="577"/>
        <v>0</v>
      </c>
      <c r="LE204" s="20">
        <f t="shared" si="605"/>
        <v>1169.32</v>
      </c>
      <c r="LF204" s="20">
        <f t="shared" si="605"/>
        <v>1000</v>
      </c>
      <c r="LG204" s="20">
        <f t="shared" si="579"/>
        <v>169.31999999999994</v>
      </c>
    </row>
    <row r="205" spans="1:319" x14ac:dyDescent="0.3">
      <c r="A205" s="27" t="s">
        <v>317</v>
      </c>
      <c r="B205" s="19"/>
      <c r="C205" s="19"/>
      <c r="D205" s="20">
        <f t="shared" si="448"/>
        <v>0</v>
      </c>
      <c r="E205" s="19"/>
      <c r="F205" s="19"/>
      <c r="G205" s="20">
        <f t="shared" si="449"/>
        <v>0</v>
      </c>
      <c r="H205" s="19"/>
      <c r="I205" s="19"/>
      <c r="J205" s="20">
        <f t="shared" si="450"/>
        <v>0</v>
      </c>
      <c r="K205" s="19"/>
      <c r="L205" s="19"/>
      <c r="M205" s="20">
        <f t="shared" si="451"/>
        <v>0</v>
      </c>
      <c r="N205" s="19"/>
      <c r="O205" s="19"/>
      <c r="P205" s="20">
        <f t="shared" si="452"/>
        <v>0</v>
      </c>
      <c r="Q205" s="19"/>
      <c r="R205" s="19"/>
      <c r="S205" s="20">
        <f t="shared" si="453"/>
        <v>0</v>
      </c>
      <c r="T205" s="19"/>
      <c r="U205" s="19"/>
      <c r="V205" s="20">
        <f t="shared" si="454"/>
        <v>0</v>
      </c>
      <c r="W205" s="19"/>
      <c r="X205" s="19"/>
      <c r="Y205" s="20">
        <f t="shared" si="455"/>
        <v>0</v>
      </c>
      <c r="Z205" s="19"/>
      <c r="AA205" s="19"/>
      <c r="AB205" s="20">
        <f t="shared" si="456"/>
        <v>0</v>
      </c>
      <c r="AC205" s="19"/>
      <c r="AD205" s="19"/>
      <c r="AE205" s="20">
        <f t="shared" si="457"/>
        <v>0</v>
      </c>
      <c r="AF205" s="19"/>
      <c r="AG205" s="19"/>
      <c r="AH205" s="20">
        <f t="shared" si="458"/>
        <v>0</v>
      </c>
      <c r="AI205" s="19"/>
      <c r="AJ205" s="19"/>
      <c r="AK205" s="20">
        <f t="shared" si="459"/>
        <v>0</v>
      </c>
      <c r="AL205" s="20">
        <f t="shared" si="580"/>
        <v>0</v>
      </c>
      <c r="AM205" s="20">
        <f t="shared" si="580"/>
        <v>0</v>
      </c>
      <c r="AN205" s="20">
        <f t="shared" si="461"/>
        <v>0</v>
      </c>
      <c r="AO205" s="19"/>
      <c r="AP205" s="19"/>
      <c r="AQ205" s="20">
        <f t="shared" si="462"/>
        <v>0</v>
      </c>
      <c r="AR205" s="19"/>
      <c r="AS205" s="19"/>
      <c r="AT205" s="20">
        <f t="shared" si="463"/>
        <v>0</v>
      </c>
      <c r="AU205" s="19"/>
      <c r="AV205" s="19"/>
      <c r="AW205" s="20">
        <f t="shared" si="464"/>
        <v>0</v>
      </c>
      <c r="AX205" s="19"/>
      <c r="AY205" s="19"/>
      <c r="AZ205" s="20">
        <f t="shared" si="465"/>
        <v>0</v>
      </c>
      <c r="BA205" s="19"/>
      <c r="BB205" s="19"/>
      <c r="BC205" s="20">
        <f t="shared" si="466"/>
        <v>0</v>
      </c>
      <c r="BD205" s="19"/>
      <c r="BE205" s="19"/>
      <c r="BF205" s="20">
        <f t="shared" si="467"/>
        <v>0</v>
      </c>
      <c r="BG205" s="20">
        <f t="shared" si="581"/>
        <v>0</v>
      </c>
      <c r="BH205" s="20">
        <f t="shared" si="581"/>
        <v>0</v>
      </c>
      <c r="BI205" s="20">
        <f t="shared" si="469"/>
        <v>0</v>
      </c>
      <c r="BJ205" s="19"/>
      <c r="BK205" s="19"/>
      <c r="BL205" s="20">
        <f t="shared" si="470"/>
        <v>0</v>
      </c>
      <c r="BM205" s="19"/>
      <c r="BN205" s="19"/>
      <c r="BO205" s="20">
        <f t="shared" si="471"/>
        <v>0</v>
      </c>
      <c r="BP205" s="19"/>
      <c r="BQ205" s="19"/>
      <c r="BR205" s="20">
        <f t="shared" si="472"/>
        <v>0</v>
      </c>
      <c r="BS205" s="19"/>
      <c r="BT205" s="19"/>
      <c r="BU205" s="20">
        <f t="shared" si="473"/>
        <v>0</v>
      </c>
      <c r="BV205" s="19"/>
      <c r="BW205" s="19"/>
      <c r="BX205" s="20">
        <f t="shared" si="474"/>
        <v>0</v>
      </c>
      <c r="BY205" s="19"/>
      <c r="BZ205" s="19"/>
      <c r="CA205" s="20">
        <f t="shared" si="475"/>
        <v>0</v>
      </c>
      <c r="CB205" s="20">
        <f t="shared" si="582"/>
        <v>0</v>
      </c>
      <c r="CC205" s="20">
        <f t="shared" si="582"/>
        <v>0</v>
      </c>
      <c r="CD205" s="20">
        <f t="shared" si="477"/>
        <v>0</v>
      </c>
      <c r="CE205" s="19"/>
      <c r="CF205" s="19"/>
      <c r="CG205" s="20">
        <f t="shared" si="478"/>
        <v>0</v>
      </c>
      <c r="CH205" s="19"/>
      <c r="CI205" s="19"/>
      <c r="CJ205" s="20">
        <f t="shared" si="479"/>
        <v>0</v>
      </c>
      <c r="CK205" s="19"/>
      <c r="CL205" s="19"/>
      <c r="CM205" s="20">
        <f t="shared" si="480"/>
        <v>0</v>
      </c>
      <c r="CN205" s="20">
        <f t="shared" si="583"/>
        <v>0</v>
      </c>
      <c r="CO205" s="20">
        <f t="shared" si="583"/>
        <v>0</v>
      </c>
      <c r="CP205" s="20">
        <f t="shared" si="482"/>
        <v>0</v>
      </c>
      <c r="CQ205" s="19"/>
      <c r="CR205" s="19"/>
      <c r="CS205" s="20">
        <f t="shared" si="483"/>
        <v>0</v>
      </c>
      <c r="CT205" s="19"/>
      <c r="CU205" s="19"/>
      <c r="CV205" s="20">
        <f t="shared" si="484"/>
        <v>0</v>
      </c>
      <c r="CW205" s="19"/>
      <c r="CX205" s="19"/>
      <c r="CY205" s="20">
        <f t="shared" si="485"/>
        <v>0</v>
      </c>
      <c r="CZ205" s="20">
        <f t="shared" si="584"/>
        <v>0</v>
      </c>
      <c r="DA205" s="20">
        <f t="shared" si="584"/>
        <v>0</v>
      </c>
      <c r="DB205" s="20">
        <f t="shared" si="487"/>
        <v>0</v>
      </c>
      <c r="DC205" s="20">
        <f t="shared" si="585"/>
        <v>0</v>
      </c>
      <c r="DD205" s="20">
        <f t="shared" si="585"/>
        <v>0</v>
      </c>
      <c r="DE205" s="20">
        <f t="shared" si="489"/>
        <v>0</v>
      </c>
      <c r="DF205" s="19"/>
      <c r="DG205" s="19"/>
      <c r="DH205" s="20">
        <f t="shared" si="490"/>
        <v>0</v>
      </c>
      <c r="DI205" s="19"/>
      <c r="DJ205" s="19"/>
      <c r="DK205" s="20">
        <f t="shared" si="491"/>
        <v>0</v>
      </c>
      <c r="DL205" s="20">
        <f t="shared" si="586"/>
        <v>0</v>
      </c>
      <c r="DM205" s="20">
        <f t="shared" si="586"/>
        <v>0</v>
      </c>
      <c r="DN205" s="20">
        <f t="shared" si="493"/>
        <v>0</v>
      </c>
      <c r="DO205" s="19"/>
      <c r="DP205" s="19"/>
      <c r="DQ205" s="20">
        <f t="shared" si="494"/>
        <v>0</v>
      </c>
      <c r="DR205" s="19"/>
      <c r="DS205" s="19"/>
      <c r="DT205" s="20">
        <f t="shared" si="495"/>
        <v>0</v>
      </c>
      <c r="DU205" s="20">
        <f t="shared" si="587"/>
        <v>0</v>
      </c>
      <c r="DV205" s="20">
        <f t="shared" si="587"/>
        <v>0</v>
      </c>
      <c r="DW205" s="20">
        <f t="shared" si="497"/>
        <v>0</v>
      </c>
      <c r="DX205" s="20">
        <f t="shared" si="588"/>
        <v>0</v>
      </c>
      <c r="DY205" s="20">
        <f t="shared" si="588"/>
        <v>0</v>
      </c>
      <c r="DZ205" s="20">
        <f t="shared" si="499"/>
        <v>0</v>
      </c>
      <c r="EA205" s="19"/>
      <c r="EB205" s="19"/>
      <c r="EC205" s="20">
        <f t="shared" si="500"/>
        <v>0</v>
      </c>
      <c r="ED205" s="19"/>
      <c r="EE205" s="19"/>
      <c r="EF205" s="20">
        <f t="shared" si="501"/>
        <v>0</v>
      </c>
      <c r="EG205" s="19"/>
      <c r="EH205" s="19"/>
      <c r="EI205" s="20">
        <f t="shared" si="502"/>
        <v>0</v>
      </c>
      <c r="EJ205" s="19"/>
      <c r="EK205" s="19"/>
      <c r="EL205" s="20">
        <f t="shared" si="503"/>
        <v>0</v>
      </c>
      <c r="EM205" s="20">
        <f t="shared" si="589"/>
        <v>0</v>
      </c>
      <c r="EN205" s="20">
        <f t="shared" si="589"/>
        <v>0</v>
      </c>
      <c r="EO205" s="20">
        <f t="shared" si="505"/>
        <v>0</v>
      </c>
      <c r="EP205" s="19"/>
      <c r="EQ205" s="20">
        <f>600</f>
        <v>600</v>
      </c>
      <c r="ER205" s="20">
        <f t="shared" si="506"/>
        <v>-600</v>
      </c>
      <c r="ES205" s="19"/>
      <c r="ET205" s="19"/>
      <c r="EU205" s="20">
        <f t="shared" si="507"/>
        <v>0</v>
      </c>
      <c r="EV205" s="19"/>
      <c r="EW205" s="19"/>
      <c r="EX205" s="20">
        <f t="shared" si="508"/>
        <v>0</v>
      </c>
      <c r="EY205" s="19"/>
      <c r="EZ205" s="19"/>
      <c r="FA205" s="20">
        <f t="shared" si="509"/>
        <v>0</v>
      </c>
      <c r="FB205" s="20">
        <f t="shared" si="590"/>
        <v>0</v>
      </c>
      <c r="FC205" s="20">
        <f t="shared" si="590"/>
        <v>0</v>
      </c>
      <c r="FD205" s="20">
        <f t="shared" si="511"/>
        <v>0</v>
      </c>
      <c r="FE205" s="19"/>
      <c r="FF205" s="19"/>
      <c r="FG205" s="20">
        <f t="shared" si="512"/>
        <v>0</v>
      </c>
      <c r="FH205" s="19"/>
      <c r="FI205" s="19"/>
      <c r="FJ205" s="20">
        <f t="shared" si="513"/>
        <v>0</v>
      </c>
      <c r="FK205" s="19"/>
      <c r="FL205" s="19"/>
      <c r="FM205" s="20">
        <f t="shared" si="514"/>
        <v>0</v>
      </c>
      <c r="FN205" s="20">
        <f t="shared" si="591"/>
        <v>0</v>
      </c>
      <c r="FO205" s="20">
        <f t="shared" si="591"/>
        <v>0</v>
      </c>
      <c r="FP205" s="20">
        <f t="shared" si="516"/>
        <v>0</v>
      </c>
      <c r="FQ205" s="19"/>
      <c r="FR205" s="19"/>
      <c r="FS205" s="20">
        <f t="shared" si="517"/>
        <v>0</v>
      </c>
      <c r="FT205" s="19"/>
      <c r="FU205" s="19"/>
      <c r="FV205" s="20">
        <f t="shared" si="518"/>
        <v>0</v>
      </c>
      <c r="FW205" s="19"/>
      <c r="FX205" s="19"/>
      <c r="FY205" s="20">
        <f t="shared" si="519"/>
        <v>0</v>
      </c>
      <c r="FZ205" s="20">
        <f t="shared" si="592"/>
        <v>0</v>
      </c>
      <c r="GA205" s="20">
        <f t="shared" si="592"/>
        <v>0</v>
      </c>
      <c r="GB205" s="20">
        <f t="shared" si="521"/>
        <v>0</v>
      </c>
      <c r="GC205" s="19"/>
      <c r="GD205" s="19"/>
      <c r="GE205" s="20">
        <f t="shared" si="522"/>
        <v>0</v>
      </c>
      <c r="GF205" s="19"/>
      <c r="GG205" s="19"/>
      <c r="GH205" s="20">
        <f t="shared" si="523"/>
        <v>0</v>
      </c>
      <c r="GI205" s="19"/>
      <c r="GJ205" s="19"/>
      <c r="GK205" s="20">
        <f t="shared" si="524"/>
        <v>0</v>
      </c>
      <c r="GL205" s="19"/>
      <c r="GM205" s="19"/>
      <c r="GN205" s="20">
        <f t="shared" si="525"/>
        <v>0</v>
      </c>
      <c r="GO205" s="20">
        <f t="shared" si="593"/>
        <v>0</v>
      </c>
      <c r="GP205" s="20">
        <f t="shared" si="593"/>
        <v>0</v>
      </c>
      <c r="GQ205" s="20">
        <f t="shared" si="527"/>
        <v>0</v>
      </c>
      <c r="GR205" s="19"/>
      <c r="GS205" s="19"/>
      <c r="GT205" s="20">
        <f t="shared" si="528"/>
        <v>0</v>
      </c>
      <c r="GU205" s="19"/>
      <c r="GV205" s="19"/>
      <c r="GW205" s="20">
        <f t="shared" si="529"/>
        <v>0</v>
      </c>
      <c r="GX205" s="20">
        <f t="shared" si="594"/>
        <v>0</v>
      </c>
      <c r="GY205" s="20">
        <f t="shared" si="594"/>
        <v>600</v>
      </c>
      <c r="GZ205" s="20">
        <f t="shared" si="531"/>
        <v>-600</v>
      </c>
      <c r="HA205" s="19"/>
      <c r="HB205" s="19"/>
      <c r="HC205" s="20">
        <f t="shared" si="532"/>
        <v>0</v>
      </c>
      <c r="HD205" s="19"/>
      <c r="HE205" s="19"/>
      <c r="HF205" s="20">
        <f t="shared" si="533"/>
        <v>0</v>
      </c>
      <c r="HG205" s="19"/>
      <c r="HH205" s="19"/>
      <c r="HI205" s="20">
        <f t="shared" si="534"/>
        <v>0</v>
      </c>
      <c r="HJ205" s="19"/>
      <c r="HK205" s="19"/>
      <c r="HL205" s="20">
        <f t="shared" si="535"/>
        <v>0</v>
      </c>
      <c r="HM205" s="20">
        <f t="shared" si="595"/>
        <v>0</v>
      </c>
      <c r="HN205" s="20">
        <f t="shared" si="595"/>
        <v>0</v>
      </c>
      <c r="HO205" s="20">
        <f t="shared" si="537"/>
        <v>0</v>
      </c>
      <c r="HP205" s="19"/>
      <c r="HQ205" s="19"/>
      <c r="HR205" s="20">
        <f t="shared" si="538"/>
        <v>0</v>
      </c>
      <c r="HS205" s="19"/>
      <c r="HT205" s="19"/>
      <c r="HU205" s="20">
        <f t="shared" si="539"/>
        <v>0</v>
      </c>
      <c r="HV205" s="19"/>
      <c r="HW205" s="19"/>
      <c r="HX205" s="20">
        <f t="shared" si="540"/>
        <v>0</v>
      </c>
      <c r="HY205" s="19"/>
      <c r="HZ205" s="19"/>
      <c r="IA205" s="20">
        <f t="shared" si="541"/>
        <v>0</v>
      </c>
      <c r="IB205" s="20">
        <f t="shared" si="596"/>
        <v>0</v>
      </c>
      <c r="IC205" s="20">
        <f t="shared" si="596"/>
        <v>0</v>
      </c>
      <c r="ID205" s="20">
        <f t="shared" si="543"/>
        <v>0</v>
      </c>
      <c r="IE205" s="20">
        <f t="shared" si="597"/>
        <v>0</v>
      </c>
      <c r="IF205" s="20">
        <f t="shared" si="597"/>
        <v>0</v>
      </c>
      <c r="IG205" s="20">
        <f t="shared" si="545"/>
        <v>0</v>
      </c>
      <c r="IH205" s="19"/>
      <c r="II205" s="19"/>
      <c r="IJ205" s="20">
        <f t="shared" si="546"/>
        <v>0</v>
      </c>
      <c r="IK205" s="19"/>
      <c r="IL205" s="19"/>
      <c r="IM205" s="20">
        <f t="shared" si="547"/>
        <v>0</v>
      </c>
      <c r="IN205" s="19"/>
      <c r="IO205" s="19"/>
      <c r="IP205" s="20">
        <f t="shared" si="548"/>
        <v>0</v>
      </c>
      <c r="IQ205" s="20">
        <f t="shared" si="598"/>
        <v>0</v>
      </c>
      <c r="IR205" s="20">
        <f t="shared" si="598"/>
        <v>0</v>
      </c>
      <c r="IS205" s="20">
        <f t="shared" si="550"/>
        <v>0</v>
      </c>
      <c r="IT205" s="20">
        <f t="shared" si="599"/>
        <v>0</v>
      </c>
      <c r="IU205" s="20">
        <f t="shared" si="599"/>
        <v>0</v>
      </c>
      <c r="IV205" s="20">
        <f t="shared" si="552"/>
        <v>0</v>
      </c>
      <c r="IW205" s="19"/>
      <c r="IX205" s="19"/>
      <c r="IY205" s="20">
        <f t="shared" si="553"/>
        <v>0</v>
      </c>
      <c r="IZ205" s="19"/>
      <c r="JA205" s="19"/>
      <c r="JB205" s="20">
        <f t="shared" si="554"/>
        <v>0</v>
      </c>
      <c r="JC205" s="19"/>
      <c r="JD205" s="19"/>
      <c r="JE205" s="20">
        <f t="shared" si="555"/>
        <v>0</v>
      </c>
      <c r="JF205" s="20">
        <f t="shared" si="600"/>
        <v>0</v>
      </c>
      <c r="JG205" s="20">
        <f t="shared" si="600"/>
        <v>0</v>
      </c>
      <c r="JH205" s="20">
        <f t="shared" si="557"/>
        <v>0</v>
      </c>
      <c r="JI205" s="19"/>
      <c r="JJ205" s="19"/>
      <c r="JK205" s="20">
        <f t="shared" si="558"/>
        <v>0</v>
      </c>
      <c r="JL205" s="19"/>
      <c r="JM205" s="19"/>
      <c r="JN205" s="20">
        <f t="shared" si="559"/>
        <v>0</v>
      </c>
      <c r="JO205" s="19"/>
      <c r="JP205" s="19"/>
      <c r="JQ205" s="20">
        <f t="shared" si="560"/>
        <v>0</v>
      </c>
      <c r="JR205" s="20">
        <f t="shared" si="601"/>
        <v>0</v>
      </c>
      <c r="JS205" s="20">
        <f t="shared" si="601"/>
        <v>0</v>
      </c>
      <c r="JT205" s="20">
        <f t="shared" si="562"/>
        <v>0</v>
      </c>
      <c r="JU205" s="19"/>
      <c r="JV205" s="19"/>
      <c r="JW205" s="20">
        <f t="shared" si="563"/>
        <v>0</v>
      </c>
      <c r="JX205" s="19"/>
      <c r="JY205" s="19"/>
      <c r="JZ205" s="20">
        <f t="shared" si="564"/>
        <v>0</v>
      </c>
      <c r="KA205" s="20">
        <f t="shared" si="602"/>
        <v>0</v>
      </c>
      <c r="KB205" s="20">
        <f t="shared" si="602"/>
        <v>0</v>
      </c>
      <c r="KC205" s="20">
        <f t="shared" si="566"/>
        <v>0</v>
      </c>
      <c r="KD205" s="19"/>
      <c r="KE205" s="20">
        <f>100</f>
        <v>100</v>
      </c>
      <c r="KF205" s="20">
        <f t="shared" si="567"/>
        <v>-100</v>
      </c>
      <c r="KG205" s="19"/>
      <c r="KH205" s="19"/>
      <c r="KI205" s="20">
        <f t="shared" si="568"/>
        <v>0</v>
      </c>
      <c r="KJ205" s="19"/>
      <c r="KK205" s="19"/>
      <c r="KL205" s="20">
        <f t="shared" si="569"/>
        <v>0</v>
      </c>
      <c r="KM205" s="19"/>
      <c r="KN205" s="19"/>
      <c r="KO205" s="20">
        <f t="shared" si="570"/>
        <v>0</v>
      </c>
      <c r="KP205" s="19"/>
      <c r="KQ205" s="19"/>
      <c r="KR205" s="20">
        <f t="shared" si="571"/>
        <v>0</v>
      </c>
      <c r="KS205" s="20">
        <f t="shared" si="603"/>
        <v>0</v>
      </c>
      <c r="KT205" s="20">
        <f t="shared" si="603"/>
        <v>0</v>
      </c>
      <c r="KU205" s="20">
        <f t="shared" si="573"/>
        <v>0</v>
      </c>
      <c r="KV205" s="20">
        <f t="shared" si="604"/>
        <v>0</v>
      </c>
      <c r="KW205" s="20">
        <f t="shared" si="604"/>
        <v>100</v>
      </c>
      <c r="KX205" s="20">
        <f t="shared" si="575"/>
        <v>-100</v>
      </c>
      <c r="KY205" s="19"/>
      <c r="KZ205" s="19"/>
      <c r="LA205" s="20">
        <f t="shared" si="576"/>
        <v>0</v>
      </c>
      <c r="LB205" s="19"/>
      <c r="LC205" s="19"/>
      <c r="LD205" s="20">
        <f t="shared" si="577"/>
        <v>0</v>
      </c>
      <c r="LE205" s="20">
        <f t="shared" si="605"/>
        <v>0</v>
      </c>
      <c r="LF205" s="20">
        <f t="shared" si="605"/>
        <v>700</v>
      </c>
      <c r="LG205" s="20">
        <f t="shared" si="579"/>
        <v>-700</v>
      </c>
    </row>
    <row r="206" spans="1:319" x14ac:dyDescent="0.3">
      <c r="A206" s="27" t="s">
        <v>318</v>
      </c>
      <c r="B206" s="19"/>
      <c r="C206" s="19"/>
      <c r="D206" s="20">
        <f t="shared" si="448"/>
        <v>0</v>
      </c>
      <c r="E206" s="19"/>
      <c r="F206" s="19"/>
      <c r="G206" s="20">
        <f t="shared" si="449"/>
        <v>0</v>
      </c>
      <c r="H206" s="19"/>
      <c r="I206" s="19"/>
      <c r="J206" s="20">
        <f t="shared" si="450"/>
        <v>0</v>
      </c>
      <c r="K206" s="19"/>
      <c r="L206" s="19"/>
      <c r="M206" s="20">
        <f t="shared" si="451"/>
        <v>0</v>
      </c>
      <c r="N206" s="19"/>
      <c r="O206" s="19"/>
      <c r="P206" s="20">
        <f t="shared" si="452"/>
        <v>0</v>
      </c>
      <c r="Q206" s="19"/>
      <c r="R206" s="19"/>
      <c r="S206" s="20">
        <f t="shared" si="453"/>
        <v>0</v>
      </c>
      <c r="T206" s="19"/>
      <c r="U206" s="19"/>
      <c r="V206" s="20">
        <f t="shared" si="454"/>
        <v>0</v>
      </c>
      <c r="W206" s="19"/>
      <c r="X206" s="19"/>
      <c r="Y206" s="20">
        <f t="shared" si="455"/>
        <v>0</v>
      </c>
      <c r="Z206" s="19"/>
      <c r="AA206" s="19"/>
      <c r="AB206" s="20">
        <f t="shared" si="456"/>
        <v>0</v>
      </c>
      <c r="AC206" s="19"/>
      <c r="AD206" s="19"/>
      <c r="AE206" s="20">
        <f t="shared" si="457"/>
        <v>0</v>
      </c>
      <c r="AF206" s="19"/>
      <c r="AG206" s="19"/>
      <c r="AH206" s="20">
        <f t="shared" si="458"/>
        <v>0</v>
      </c>
      <c r="AI206" s="19"/>
      <c r="AJ206" s="19"/>
      <c r="AK206" s="20">
        <f t="shared" si="459"/>
        <v>0</v>
      </c>
      <c r="AL206" s="20">
        <f t="shared" si="580"/>
        <v>0</v>
      </c>
      <c r="AM206" s="20">
        <f t="shared" si="580"/>
        <v>0</v>
      </c>
      <c r="AN206" s="20">
        <f t="shared" si="461"/>
        <v>0</v>
      </c>
      <c r="AO206" s="19"/>
      <c r="AP206" s="19"/>
      <c r="AQ206" s="20">
        <f t="shared" si="462"/>
        <v>0</v>
      </c>
      <c r="AR206" s="19"/>
      <c r="AS206" s="19"/>
      <c r="AT206" s="20">
        <f t="shared" si="463"/>
        <v>0</v>
      </c>
      <c r="AU206" s="19"/>
      <c r="AV206" s="19"/>
      <c r="AW206" s="20">
        <f t="shared" si="464"/>
        <v>0</v>
      </c>
      <c r="AX206" s="19"/>
      <c r="AY206" s="19"/>
      <c r="AZ206" s="20">
        <f t="shared" si="465"/>
        <v>0</v>
      </c>
      <c r="BA206" s="19"/>
      <c r="BB206" s="19"/>
      <c r="BC206" s="20">
        <f t="shared" si="466"/>
        <v>0</v>
      </c>
      <c r="BD206" s="19"/>
      <c r="BE206" s="19"/>
      <c r="BF206" s="20">
        <f t="shared" si="467"/>
        <v>0</v>
      </c>
      <c r="BG206" s="20">
        <f t="shared" si="581"/>
        <v>0</v>
      </c>
      <c r="BH206" s="20">
        <f t="shared" si="581"/>
        <v>0</v>
      </c>
      <c r="BI206" s="20">
        <f t="shared" si="469"/>
        <v>0</v>
      </c>
      <c r="BJ206" s="19"/>
      <c r="BK206" s="19"/>
      <c r="BL206" s="20">
        <f t="shared" si="470"/>
        <v>0</v>
      </c>
      <c r="BM206" s="19"/>
      <c r="BN206" s="19"/>
      <c r="BO206" s="20">
        <f t="shared" si="471"/>
        <v>0</v>
      </c>
      <c r="BP206" s="19"/>
      <c r="BQ206" s="19"/>
      <c r="BR206" s="20">
        <f t="shared" si="472"/>
        <v>0</v>
      </c>
      <c r="BS206" s="19"/>
      <c r="BT206" s="19"/>
      <c r="BU206" s="20">
        <f t="shared" si="473"/>
        <v>0</v>
      </c>
      <c r="BV206" s="19"/>
      <c r="BW206" s="19"/>
      <c r="BX206" s="20">
        <f t="shared" si="474"/>
        <v>0</v>
      </c>
      <c r="BY206" s="19"/>
      <c r="BZ206" s="19"/>
      <c r="CA206" s="20">
        <f t="shared" si="475"/>
        <v>0</v>
      </c>
      <c r="CB206" s="20">
        <f t="shared" si="582"/>
        <v>0</v>
      </c>
      <c r="CC206" s="20">
        <f t="shared" si="582"/>
        <v>0</v>
      </c>
      <c r="CD206" s="20">
        <f t="shared" si="477"/>
        <v>0</v>
      </c>
      <c r="CE206" s="19"/>
      <c r="CF206" s="19"/>
      <c r="CG206" s="20">
        <f t="shared" si="478"/>
        <v>0</v>
      </c>
      <c r="CH206" s="19"/>
      <c r="CI206" s="19"/>
      <c r="CJ206" s="20">
        <f t="shared" si="479"/>
        <v>0</v>
      </c>
      <c r="CK206" s="19"/>
      <c r="CL206" s="19"/>
      <c r="CM206" s="20">
        <f t="shared" si="480"/>
        <v>0</v>
      </c>
      <c r="CN206" s="20">
        <f t="shared" si="583"/>
        <v>0</v>
      </c>
      <c r="CO206" s="20">
        <f t="shared" si="583"/>
        <v>0</v>
      </c>
      <c r="CP206" s="20">
        <f t="shared" si="482"/>
        <v>0</v>
      </c>
      <c r="CQ206" s="19"/>
      <c r="CR206" s="19"/>
      <c r="CS206" s="20">
        <f t="shared" si="483"/>
        <v>0</v>
      </c>
      <c r="CT206" s="19"/>
      <c r="CU206" s="19"/>
      <c r="CV206" s="20">
        <f t="shared" si="484"/>
        <v>0</v>
      </c>
      <c r="CW206" s="19"/>
      <c r="CX206" s="19"/>
      <c r="CY206" s="20">
        <f t="shared" si="485"/>
        <v>0</v>
      </c>
      <c r="CZ206" s="20">
        <f t="shared" si="584"/>
        <v>0</v>
      </c>
      <c r="DA206" s="20">
        <f t="shared" si="584"/>
        <v>0</v>
      </c>
      <c r="DB206" s="20">
        <f t="shared" si="487"/>
        <v>0</v>
      </c>
      <c r="DC206" s="20">
        <f t="shared" si="585"/>
        <v>0</v>
      </c>
      <c r="DD206" s="20">
        <f t="shared" si="585"/>
        <v>0</v>
      </c>
      <c r="DE206" s="20">
        <f t="shared" si="489"/>
        <v>0</v>
      </c>
      <c r="DF206" s="19"/>
      <c r="DG206" s="19"/>
      <c r="DH206" s="20">
        <f t="shared" si="490"/>
        <v>0</v>
      </c>
      <c r="DI206" s="19"/>
      <c r="DJ206" s="19"/>
      <c r="DK206" s="20">
        <f t="shared" si="491"/>
        <v>0</v>
      </c>
      <c r="DL206" s="20">
        <f t="shared" si="586"/>
        <v>0</v>
      </c>
      <c r="DM206" s="20">
        <f t="shared" si="586"/>
        <v>0</v>
      </c>
      <c r="DN206" s="20">
        <f t="shared" si="493"/>
        <v>0</v>
      </c>
      <c r="DO206" s="19"/>
      <c r="DP206" s="19"/>
      <c r="DQ206" s="20">
        <f t="shared" si="494"/>
        <v>0</v>
      </c>
      <c r="DR206" s="19"/>
      <c r="DS206" s="19"/>
      <c r="DT206" s="20">
        <f t="shared" si="495"/>
        <v>0</v>
      </c>
      <c r="DU206" s="20">
        <f t="shared" si="587"/>
        <v>0</v>
      </c>
      <c r="DV206" s="20">
        <f t="shared" si="587"/>
        <v>0</v>
      </c>
      <c r="DW206" s="20">
        <f t="shared" si="497"/>
        <v>0</v>
      </c>
      <c r="DX206" s="20">
        <f t="shared" si="588"/>
        <v>0</v>
      </c>
      <c r="DY206" s="20">
        <f t="shared" si="588"/>
        <v>0</v>
      </c>
      <c r="DZ206" s="20">
        <f t="shared" si="499"/>
        <v>0</v>
      </c>
      <c r="EA206" s="19"/>
      <c r="EB206" s="19"/>
      <c r="EC206" s="20">
        <f t="shared" si="500"/>
        <v>0</v>
      </c>
      <c r="ED206" s="19"/>
      <c r="EE206" s="19"/>
      <c r="EF206" s="20">
        <f t="shared" si="501"/>
        <v>0</v>
      </c>
      <c r="EG206" s="19"/>
      <c r="EH206" s="19"/>
      <c r="EI206" s="20">
        <f t="shared" si="502"/>
        <v>0</v>
      </c>
      <c r="EJ206" s="19"/>
      <c r="EK206" s="19"/>
      <c r="EL206" s="20">
        <f t="shared" si="503"/>
        <v>0</v>
      </c>
      <c r="EM206" s="20">
        <f t="shared" si="589"/>
        <v>0</v>
      </c>
      <c r="EN206" s="20">
        <f t="shared" si="589"/>
        <v>0</v>
      </c>
      <c r="EO206" s="20">
        <f t="shared" si="505"/>
        <v>0</v>
      </c>
      <c r="EP206" s="19"/>
      <c r="EQ206" s="19"/>
      <c r="ER206" s="20">
        <f t="shared" si="506"/>
        <v>0</v>
      </c>
      <c r="ES206" s="19"/>
      <c r="ET206" s="19"/>
      <c r="EU206" s="20">
        <f t="shared" si="507"/>
        <v>0</v>
      </c>
      <c r="EV206" s="19"/>
      <c r="EW206" s="19"/>
      <c r="EX206" s="20">
        <f t="shared" si="508"/>
        <v>0</v>
      </c>
      <c r="EY206" s="19"/>
      <c r="EZ206" s="19"/>
      <c r="FA206" s="20">
        <f t="shared" si="509"/>
        <v>0</v>
      </c>
      <c r="FB206" s="20">
        <f t="shared" si="590"/>
        <v>0</v>
      </c>
      <c r="FC206" s="20">
        <f t="shared" si="590"/>
        <v>0</v>
      </c>
      <c r="FD206" s="20">
        <f t="shared" si="511"/>
        <v>0</v>
      </c>
      <c r="FE206" s="19"/>
      <c r="FF206" s="19"/>
      <c r="FG206" s="20">
        <f t="shared" si="512"/>
        <v>0</v>
      </c>
      <c r="FH206" s="19"/>
      <c r="FI206" s="19"/>
      <c r="FJ206" s="20">
        <f t="shared" si="513"/>
        <v>0</v>
      </c>
      <c r="FK206" s="19"/>
      <c r="FL206" s="19"/>
      <c r="FM206" s="20">
        <f t="shared" si="514"/>
        <v>0</v>
      </c>
      <c r="FN206" s="20">
        <f t="shared" si="591"/>
        <v>0</v>
      </c>
      <c r="FO206" s="20">
        <f t="shared" si="591"/>
        <v>0</v>
      </c>
      <c r="FP206" s="20">
        <f t="shared" si="516"/>
        <v>0</v>
      </c>
      <c r="FQ206" s="19"/>
      <c r="FR206" s="19"/>
      <c r="FS206" s="20">
        <f t="shared" si="517"/>
        <v>0</v>
      </c>
      <c r="FT206" s="19"/>
      <c r="FU206" s="19"/>
      <c r="FV206" s="20">
        <f t="shared" si="518"/>
        <v>0</v>
      </c>
      <c r="FW206" s="19"/>
      <c r="FX206" s="19"/>
      <c r="FY206" s="20">
        <f t="shared" si="519"/>
        <v>0</v>
      </c>
      <c r="FZ206" s="20">
        <f t="shared" si="592"/>
        <v>0</v>
      </c>
      <c r="GA206" s="20">
        <f t="shared" si="592"/>
        <v>0</v>
      </c>
      <c r="GB206" s="20">
        <f t="shared" si="521"/>
        <v>0</v>
      </c>
      <c r="GC206" s="19"/>
      <c r="GD206" s="19"/>
      <c r="GE206" s="20">
        <f t="shared" si="522"/>
        <v>0</v>
      </c>
      <c r="GF206" s="19"/>
      <c r="GG206" s="19"/>
      <c r="GH206" s="20">
        <f t="shared" si="523"/>
        <v>0</v>
      </c>
      <c r="GI206" s="19"/>
      <c r="GJ206" s="19"/>
      <c r="GK206" s="20">
        <f t="shared" si="524"/>
        <v>0</v>
      </c>
      <c r="GL206" s="19"/>
      <c r="GM206" s="19"/>
      <c r="GN206" s="20">
        <f t="shared" si="525"/>
        <v>0</v>
      </c>
      <c r="GO206" s="20">
        <f t="shared" si="593"/>
        <v>0</v>
      </c>
      <c r="GP206" s="20">
        <f t="shared" si="593"/>
        <v>0</v>
      </c>
      <c r="GQ206" s="20">
        <f t="shared" si="527"/>
        <v>0</v>
      </c>
      <c r="GR206" s="19"/>
      <c r="GS206" s="19"/>
      <c r="GT206" s="20">
        <f t="shared" si="528"/>
        <v>0</v>
      </c>
      <c r="GU206" s="19"/>
      <c r="GV206" s="19"/>
      <c r="GW206" s="20">
        <f t="shared" si="529"/>
        <v>0</v>
      </c>
      <c r="GX206" s="20">
        <f t="shared" si="594"/>
        <v>0</v>
      </c>
      <c r="GY206" s="20">
        <f t="shared" si="594"/>
        <v>0</v>
      </c>
      <c r="GZ206" s="20">
        <f t="shared" si="531"/>
        <v>0</v>
      </c>
      <c r="HA206" s="19"/>
      <c r="HB206" s="19"/>
      <c r="HC206" s="20">
        <f t="shared" si="532"/>
        <v>0</v>
      </c>
      <c r="HD206" s="19"/>
      <c r="HE206" s="19"/>
      <c r="HF206" s="20">
        <f t="shared" si="533"/>
        <v>0</v>
      </c>
      <c r="HG206" s="19"/>
      <c r="HH206" s="19"/>
      <c r="HI206" s="20">
        <f t="shared" si="534"/>
        <v>0</v>
      </c>
      <c r="HJ206" s="19"/>
      <c r="HK206" s="19"/>
      <c r="HL206" s="20">
        <f t="shared" si="535"/>
        <v>0</v>
      </c>
      <c r="HM206" s="20">
        <f t="shared" si="595"/>
        <v>0</v>
      </c>
      <c r="HN206" s="20">
        <f t="shared" si="595"/>
        <v>0</v>
      </c>
      <c r="HO206" s="20">
        <f t="shared" si="537"/>
        <v>0</v>
      </c>
      <c r="HP206" s="19"/>
      <c r="HQ206" s="19"/>
      <c r="HR206" s="20">
        <f t="shared" si="538"/>
        <v>0</v>
      </c>
      <c r="HS206" s="19"/>
      <c r="HT206" s="19"/>
      <c r="HU206" s="20">
        <f t="shared" si="539"/>
        <v>0</v>
      </c>
      <c r="HV206" s="19"/>
      <c r="HW206" s="19"/>
      <c r="HX206" s="20">
        <f t="shared" si="540"/>
        <v>0</v>
      </c>
      <c r="HY206" s="19"/>
      <c r="HZ206" s="19"/>
      <c r="IA206" s="20">
        <f t="shared" si="541"/>
        <v>0</v>
      </c>
      <c r="IB206" s="20">
        <f t="shared" si="596"/>
        <v>0</v>
      </c>
      <c r="IC206" s="20">
        <f t="shared" si="596"/>
        <v>0</v>
      </c>
      <c r="ID206" s="20">
        <f t="shared" si="543"/>
        <v>0</v>
      </c>
      <c r="IE206" s="20">
        <f t="shared" si="597"/>
        <v>0</v>
      </c>
      <c r="IF206" s="20">
        <f t="shared" si="597"/>
        <v>0</v>
      </c>
      <c r="IG206" s="20">
        <f t="shared" si="545"/>
        <v>0</v>
      </c>
      <c r="IH206" s="19"/>
      <c r="II206" s="19"/>
      <c r="IJ206" s="20">
        <f t="shared" si="546"/>
        <v>0</v>
      </c>
      <c r="IK206" s="19"/>
      <c r="IL206" s="19"/>
      <c r="IM206" s="20">
        <f t="shared" si="547"/>
        <v>0</v>
      </c>
      <c r="IN206" s="19"/>
      <c r="IO206" s="19"/>
      <c r="IP206" s="20">
        <f t="shared" si="548"/>
        <v>0</v>
      </c>
      <c r="IQ206" s="20">
        <f t="shared" si="598"/>
        <v>0</v>
      </c>
      <c r="IR206" s="20">
        <f t="shared" si="598"/>
        <v>0</v>
      </c>
      <c r="IS206" s="20">
        <f t="shared" si="550"/>
        <v>0</v>
      </c>
      <c r="IT206" s="20">
        <f t="shared" si="599"/>
        <v>0</v>
      </c>
      <c r="IU206" s="20">
        <f t="shared" si="599"/>
        <v>0</v>
      </c>
      <c r="IV206" s="20">
        <f t="shared" si="552"/>
        <v>0</v>
      </c>
      <c r="IW206" s="19"/>
      <c r="IX206" s="19"/>
      <c r="IY206" s="20">
        <f t="shared" si="553"/>
        <v>0</v>
      </c>
      <c r="IZ206" s="19"/>
      <c r="JA206" s="19"/>
      <c r="JB206" s="20">
        <f t="shared" si="554"/>
        <v>0</v>
      </c>
      <c r="JC206" s="19"/>
      <c r="JD206" s="19"/>
      <c r="JE206" s="20">
        <f t="shared" si="555"/>
        <v>0</v>
      </c>
      <c r="JF206" s="20">
        <f t="shared" si="600"/>
        <v>0</v>
      </c>
      <c r="JG206" s="20">
        <f t="shared" si="600"/>
        <v>0</v>
      </c>
      <c r="JH206" s="20">
        <f t="shared" si="557"/>
        <v>0</v>
      </c>
      <c r="JI206" s="19"/>
      <c r="JJ206" s="19"/>
      <c r="JK206" s="20">
        <f t="shared" si="558"/>
        <v>0</v>
      </c>
      <c r="JL206" s="19"/>
      <c r="JM206" s="19"/>
      <c r="JN206" s="20">
        <f t="shared" si="559"/>
        <v>0</v>
      </c>
      <c r="JO206" s="19"/>
      <c r="JP206" s="19"/>
      <c r="JQ206" s="20">
        <f t="shared" si="560"/>
        <v>0</v>
      </c>
      <c r="JR206" s="20">
        <f t="shared" si="601"/>
        <v>0</v>
      </c>
      <c r="JS206" s="20">
        <f t="shared" si="601"/>
        <v>0</v>
      </c>
      <c r="JT206" s="20">
        <f t="shared" si="562"/>
        <v>0</v>
      </c>
      <c r="JU206" s="19"/>
      <c r="JV206" s="19"/>
      <c r="JW206" s="20">
        <f t="shared" si="563"/>
        <v>0</v>
      </c>
      <c r="JX206" s="19"/>
      <c r="JY206" s="19"/>
      <c r="JZ206" s="20">
        <f t="shared" si="564"/>
        <v>0</v>
      </c>
      <c r="KA206" s="20">
        <f t="shared" si="602"/>
        <v>0</v>
      </c>
      <c r="KB206" s="20">
        <f t="shared" si="602"/>
        <v>0</v>
      </c>
      <c r="KC206" s="20">
        <f t="shared" si="566"/>
        <v>0</v>
      </c>
      <c r="KD206" s="19"/>
      <c r="KE206" s="19"/>
      <c r="KF206" s="20">
        <f t="shared" si="567"/>
        <v>0</v>
      </c>
      <c r="KG206" s="19"/>
      <c r="KH206" s="19"/>
      <c r="KI206" s="20">
        <f t="shared" si="568"/>
        <v>0</v>
      </c>
      <c r="KJ206" s="19"/>
      <c r="KK206" s="19"/>
      <c r="KL206" s="20">
        <f t="shared" si="569"/>
        <v>0</v>
      </c>
      <c r="KM206" s="19"/>
      <c r="KN206" s="19"/>
      <c r="KO206" s="20">
        <f t="shared" si="570"/>
        <v>0</v>
      </c>
      <c r="KP206" s="19"/>
      <c r="KQ206" s="19"/>
      <c r="KR206" s="20">
        <f t="shared" si="571"/>
        <v>0</v>
      </c>
      <c r="KS206" s="20">
        <f t="shared" si="603"/>
        <v>0</v>
      </c>
      <c r="KT206" s="20">
        <f t="shared" si="603"/>
        <v>0</v>
      </c>
      <c r="KU206" s="20">
        <f t="shared" si="573"/>
        <v>0</v>
      </c>
      <c r="KV206" s="20">
        <f t="shared" si="604"/>
        <v>0</v>
      </c>
      <c r="KW206" s="20">
        <f t="shared" si="604"/>
        <v>0</v>
      </c>
      <c r="KX206" s="20">
        <f t="shared" si="575"/>
        <v>0</v>
      </c>
      <c r="KY206" s="19"/>
      <c r="KZ206" s="19"/>
      <c r="LA206" s="20">
        <f t="shared" si="576"/>
        <v>0</v>
      </c>
      <c r="LB206" s="19"/>
      <c r="LC206" s="19"/>
      <c r="LD206" s="20">
        <f t="shared" si="577"/>
        <v>0</v>
      </c>
      <c r="LE206" s="20">
        <f t="shared" si="605"/>
        <v>0</v>
      </c>
      <c r="LF206" s="20">
        <f t="shared" si="605"/>
        <v>0</v>
      </c>
      <c r="LG206" s="20">
        <f t="shared" si="579"/>
        <v>0</v>
      </c>
    </row>
    <row r="207" spans="1:319" x14ac:dyDescent="0.3">
      <c r="A207" s="27" t="s">
        <v>319</v>
      </c>
      <c r="B207" s="19"/>
      <c r="C207" s="19"/>
      <c r="D207" s="20">
        <f t="shared" si="448"/>
        <v>0</v>
      </c>
      <c r="E207" s="19"/>
      <c r="F207" s="19"/>
      <c r="G207" s="20">
        <f t="shared" si="449"/>
        <v>0</v>
      </c>
      <c r="H207" s="19"/>
      <c r="I207" s="19"/>
      <c r="J207" s="20">
        <f t="shared" si="450"/>
        <v>0</v>
      </c>
      <c r="K207" s="19"/>
      <c r="L207" s="19"/>
      <c r="M207" s="20">
        <f t="shared" si="451"/>
        <v>0</v>
      </c>
      <c r="N207" s="19"/>
      <c r="O207" s="19"/>
      <c r="P207" s="20">
        <f t="shared" si="452"/>
        <v>0</v>
      </c>
      <c r="Q207" s="19"/>
      <c r="R207" s="19"/>
      <c r="S207" s="20">
        <f t="shared" si="453"/>
        <v>0</v>
      </c>
      <c r="T207" s="19"/>
      <c r="U207" s="19"/>
      <c r="V207" s="20">
        <f t="shared" si="454"/>
        <v>0</v>
      </c>
      <c r="W207" s="19"/>
      <c r="X207" s="19"/>
      <c r="Y207" s="20">
        <f t="shared" si="455"/>
        <v>0</v>
      </c>
      <c r="Z207" s="19"/>
      <c r="AA207" s="19"/>
      <c r="AB207" s="20">
        <f t="shared" si="456"/>
        <v>0</v>
      </c>
      <c r="AC207" s="19"/>
      <c r="AD207" s="19"/>
      <c r="AE207" s="20">
        <f t="shared" si="457"/>
        <v>0</v>
      </c>
      <c r="AF207" s="19"/>
      <c r="AG207" s="19"/>
      <c r="AH207" s="20">
        <f t="shared" si="458"/>
        <v>0</v>
      </c>
      <c r="AI207" s="19"/>
      <c r="AJ207" s="19"/>
      <c r="AK207" s="20">
        <f t="shared" si="459"/>
        <v>0</v>
      </c>
      <c r="AL207" s="20">
        <f t="shared" si="580"/>
        <v>0</v>
      </c>
      <c r="AM207" s="20">
        <f t="shared" si="580"/>
        <v>0</v>
      </c>
      <c r="AN207" s="20">
        <f t="shared" si="461"/>
        <v>0</v>
      </c>
      <c r="AO207" s="19"/>
      <c r="AP207" s="19"/>
      <c r="AQ207" s="20">
        <f t="shared" si="462"/>
        <v>0</v>
      </c>
      <c r="AR207" s="19"/>
      <c r="AS207" s="19"/>
      <c r="AT207" s="20">
        <f t="shared" si="463"/>
        <v>0</v>
      </c>
      <c r="AU207" s="19"/>
      <c r="AV207" s="19"/>
      <c r="AW207" s="20">
        <f t="shared" si="464"/>
        <v>0</v>
      </c>
      <c r="AX207" s="19"/>
      <c r="AY207" s="19"/>
      <c r="AZ207" s="20">
        <f t="shared" si="465"/>
        <v>0</v>
      </c>
      <c r="BA207" s="19"/>
      <c r="BB207" s="19"/>
      <c r="BC207" s="20">
        <f t="shared" si="466"/>
        <v>0</v>
      </c>
      <c r="BD207" s="19"/>
      <c r="BE207" s="19"/>
      <c r="BF207" s="20">
        <f t="shared" si="467"/>
        <v>0</v>
      </c>
      <c r="BG207" s="20">
        <f t="shared" si="581"/>
        <v>0</v>
      </c>
      <c r="BH207" s="20">
        <f t="shared" si="581"/>
        <v>0</v>
      </c>
      <c r="BI207" s="20">
        <f t="shared" si="469"/>
        <v>0</v>
      </c>
      <c r="BJ207" s="19"/>
      <c r="BK207" s="19"/>
      <c r="BL207" s="20">
        <f t="shared" si="470"/>
        <v>0</v>
      </c>
      <c r="BM207" s="19"/>
      <c r="BN207" s="19"/>
      <c r="BO207" s="20">
        <f t="shared" si="471"/>
        <v>0</v>
      </c>
      <c r="BP207" s="19"/>
      <c r="BQ207" s="19"/>
      <c r="BR207" s="20">
        <f t="shared" si="472"/>
        <v>0</v>
      </c>
      <c r="BS207" s="19"/>
      <c r="BT207" s="19"/>
      <c r="BU207" s="20">
        <f t="shared" si="473"/>
        <v>0</v>
      </c>
      <c r="BV207" s="19"/>
      <c r="BW207" s="19"/>
      <c r="BX207" s="20">
        <f t="shared" si="474"/>
        <v>0</v>
      </c>
      <c r="BY207" s="19"/>
      <c r="BZ207" s="19"/>
      <c r="CA207" s="20">
        <f t="shared" si="475"/>
        <v>0</v>
      </c>
      <c r="CB207" s="20">
        <f t="shared" si="582"/>
        <v>0</v>
      </c>
      <c r="CC207" s="20">
        <f t="shared" si="582"/>
        <v>0</v>
      </c>
      <c r="CD207" s="20">
        <f t="shared" si="477"/>
        <v>0</v>
      </c>
      <c r="CE207" s="19"/>
      <c r="CF207" s="19"/>
      <c r="CG207" s="20">
        <f t="shared" si="478"/>
        <v>0</v>
      </c>
      <c r="CH207" s="19"/>
      <c r="CI207" s="19"/>
      <c r="CJ207" s="20">
        <f t="shared" si="479"/>
        <v>0</v>
      </c>
      <c r="CK207" s="19"/>
      <c r="CL207" s="19"/>
      <c r="CM207" s="20">
        <f t="shared" si="480"/>
        <v>0</v>
      </c>
      <c r="CN207" s="20">
        <f t="shared" si="583"/>
        <v>0</v>
      </c>
      <c r="CO207" s="20">
        <f t="shared" si="583"/>
        <v>0</v>
      </c>
      <c r="CP207" s="20">
        <f t="shared" si="482"/>
        <v>0</v>
      </c>
      <c r="CQ207" s="19"/>
      <c r="CR207" s="19"/>
      <c r="CS207" s="20">
        <f t="shared" si="483"/>
        <v>0</v>
      </c>
      <c r="CT207" s="19"/>
      <c r="CU207" s="19"/>
      <c r="CV207" s="20">
        <f t="shared" si="484"/>
        <v>0</v>
      </c>
      <c r="CW207" s="19"/>
      <c r="CX207" s="19"/>
      <c r="CY207" s="20">
        <f t="shared" si="485"/>
        <v>0</v>
      </c>
      <c r="CZ207" s="20">
        <f t="shared" si="584"/>
        <v>0</v>
      </c>
      <c r="DA207" s="20">
        <f t="shared" si="584"/>
        <v>0</v>
      </c>
      <c r="DB207" s="20">
        <f t="shared" si="487"/>
        <v>0</v>
      </c>
      <c r="DC207" s="20">
        <f t="shared" si="585"/>
        <v>0</v>
      </c>
      <c r="DD207" s="20">
        <f t="shared" si="585"/>
        <v>0</v>
      </c>
      <c r="DE207" s="20">
        <f t="shared" si="489"/>
        <v>0</v>
      </c>
      <c r="DF207" s="19"/>
      <c r="DG207" s="19"/>
      <c r="DH207" s="20">
        <f t="shared" si="490"/>
        <v>0</v>
      </c>
      <c r="DI207" s="19"/>
      <c r="DJ207" s="19"/>
      <c r="DK207" s="20">
        <f t="shared" si="491"/>
        <v>0</v>
      </c>
      <c r="DL207" s="20">
        <f t="shared" si="586"/>
        <v>0</v>
      </c>
      <c r="DM207" s="20">
        <f t="shared" si="586"/>
        <v>0</v>
      </c>
      <c r="DN207" s="20">
        <f t="shared" si="493"/>
        <v>0</v>
      </c>
      <c r="DO207" s="19"/>
      <c r="DP207" s="19"/>
      <c r="DQ207" s="20">
        <f t="shared" si="494"/>
        <v>0</v>
      </c>
      <c r="DR207" s="19"/>
      <c r="DS207" s="19"/>
      <c r="DT207" s="20">
        <f t="shared" si="495"/>
        <v>0</v>
      </c>
      <c r="DU207" s="20">
        <f t="shared" si="587"/>
        <v>0</v>
      </c>
      <c r="DV207" s="20">
        <f t="shared" si="587"/>
        <v>0</v>
      </c>
      <c r="DW207" s="20">
        <f t="shared" si="497"/>
        <v>0</v>
      </c>
      <c r="DX207" s="20">
        <f t="shared" si="588"/>
        <v>0</v>
      </c>
      <c r="DY207" s="20">
        <f t="shared" si="588"/>
        <v>0</v>
      </c>
      <c r="DZ207" s="20">
        <f t="shared" si="499"/>
        <v>0</v>
      </c>
      <c r="EA207" s="19"/>
      <c r="EB207" s="19"/>
      <c r="EC207" s="20">
        <f t="shared" si="500"/>
        <v>0</v>
      </c>
      <c r="ED207" s="19"/>
      <c r="EE207" s="19"/>
      <c r="EF207" s="20">
        <f t="shared" si="501"/>
        <v>0</v>
      </c>
      <c r="EG207" s="19"/>
      <c r="EH207" s="19"/>
      <c r="EI207" s="20">
        <f t="shared" si="502"/>
        <v>0</v>
      </c>
      <c r="EJ207" s="19"/>
      <c r="EK207" s="19"/>
      <c r="EL207" s="20">
        <f t="shared" si="503"/>
        <v>0</v>
      </c>
      <c r="EM207" s="20">
        <f t="shared" si="589"/>
        <v>0</v>
      </c>
      <c r="EN207" s="20">
        <f t="shared" si="589"/>
        <v>0</v>
      </c>
      <c r="EO207" s="20">
        <f t="shared" si="505"/>
        <v>0</v>
      </c>
      <c r="EP207" s="19"/>
      <c r="EQ207" s="19"/>
      <c r="ER207" s="20">
        <f t="shared" si="506"/>
        <v>0</v>
      </c>
      <c r="ES207" s="19"/>
      <c r="ET207" s="19"/>
      <c r="EU207" s="20">
        <f t="shared" si="507"/>
        <v>0</v>
      </c>
      <c r="EV207" s="19"/>
      <c r="EW207" s="19"/>
      <c r="EX207" s="20">
        <f t="shared" si="508"/>
        <v>0</v>
      </c>
      <c r="EY207" s="19"/>
      <c r="EZ207" s="19"/>
      <c r="FA207" s="20">
        <f t="shared" si="509"/>
        <v>0</v>
      </c>
      <c r="FB207" s="20">
        <f t="shared" si="590"/>
        <v>0</v>
      </c>
      <c r="FC207" s="20">
        <f t="shared" si="590"/>
        <v>0</v>
      </c>
      <c r="FD207" s="20">
        <f t="shared" si="511"/>
        <v>0</v>
      </c>
      <c r="FE207" s="19"/>
      <c r="FF207" s="19"/>
      <c r="FG207" s="20">
        <f t="shared" si="512"/>
        <v>0</v>
      </c>
      <c r="FH207" s="19"/>
      <c r="FI207" s="19"/>
      <c r="FJ207" s="20">
        <f t="shared" si="513"/>
        <v>0</v>
      </c>
      <c r="FK207" s="19"/>
      <c r="FL207" s="19"/>
      <c r="FM207" s="20">
        <f t="shared" si="514"/>
        <v>0</v>
      </c>
      <c r="FN207" s="20">
        <f t="shared" si="591"/>
        <v>0</v>
      </c>
      <c r="FO207" s="20">
        <f t="shared" si="591"/>
        <v>0</v>
      </c>
      <c r="FP207" s="20">
        <f t="shared" si="516"/>
        <v>0</v>
      </c>
      <c r="FQ207" s="19"/>
      <c r="FR207" s="19"/>
      <c r="FS207" s="20">
        <f t="shared" si="517"/>
        <v>0</v>
      </c>
      <c r="FT207" s="19"/>
      <c r="FU207" s="19"/>
      <c r="FV207" s="20">
        <f t="shared" si="518"/>
        <v>0</v>
      </c>
      <c r="FW207" s="19"/>
      <c r="FX207" s="19"/>
      <c r="FY207" s="20">
        <f t="shared" si="519"/>
        <v>0</v>
      </c>
      <c r="FZ207" s="20">
        <f t="shared" si="592"/>
        <v>0</v>
      </c>
      <c r="GA207" s="20">
        <f t="shared" si="592"/>
        <v>0</v>
      </c>
      <c r="GB207" s="20">
        <f t="shared" si="521"/>
        <v>0</v>
      </c>
      <c r="GC207" s="19"/>
      <c r="GD207" s="19"/>
      <c r="GE207" s="20">
        <f t="shared" si="522"/>
        <v>0</v>
      </c>
      <c r="GF207" s="19"/>
      <c r="GG207" s="19"/>
      <c r="GH207" s="20">
        <f t="shared" si="523"/>
        <v>0</v>
      </c>
      <c r="GI207" s="19"/>
      <c r="GJ207" s="19"/>
      <c r="GK207" s="20">
        <f t="shared" si="524"/>
        <v>0</v>
      </c>
      <c r="GL207" s="19"/>
      <c r="GM207" s="19"/>
      <c r="GN207" s="20">
        <f t="shared" si="525"/>
        <v>0</v>
      </c>
      <c r="GO207" s="20">
        <f t="shared" si="593"/>
        <v>0</v>
      </c>
      <c r="GP207" s="20">
        <f t="shared" si="593"/>
        <v>0</v>
      </c>
      <c r="GQ207" s="20">
        <f t="shared" si="527"/>
        <v>0</v>
      </c>
      <c r="GR207" s="19"/>
      <c r="GS207" s="19"/>
      <c r="GT207" s="20">
        <f t="shared" si="528"/>
        <v>0</v>
      </c>
      <c r="GU207" s="19"/>
      <c r="GV207" s="19"/>
      <c r="GW207" s="20">
        <f t="shared" si="529"/>
        <v>0</v>
      </c>
      <c r="GX207" s="20">
        <f t="shared" si="594"/>
        <v>0</v>
      </c>
      <c r="GY207" s="20">
        <f t="shared" si="594"/>
        <v>0</v>
      </c>
      <c r="GZ207" s="20">
        <f t="shared" si="531"/>
        <v>0</v>
      </c>
      <c r="HA207" s="19"/>
      <c r="HB207" s="19"/>
      <c r="HC207" s="20">
        <f t="shared" si="532"/>
        <v>0</v>
      </c>
      <c r="HD207" s="19"/>
      <c r="HE207" s="19"/>
      <c r="HF207" s="20">
        <f t="shared" si="533"/>
        <v>0</v>
      </c>
      <c r="HG207" s="19"/>
      <c r="HH207" s="19"/>
      <c r="HI207" s="20">
        <f t="shared" si="534"/>
        <v>0</v>
      </c>
      <c r="HJ207" s="19"/>
      <c r="HK207" s="19"/>
      <c r="HL207" s="20">
        <f t="shared" si="535"/>
        <v>0</v>
      </c>
      <c r="HM207" s="20">
        <f t="shared" si="595"/>
        <v>0</v>
      </c>
      <c r="HN207" s="20">
        <f t="shared" si="595"/>
        <v>0</v>
      </c>
      <c r="HO207" s="20">
        <f t="shared" si="537"/>
        <v>0</v>
      </c>
      <c r="HP207" s="19"/>
      <c r="HQ207" s="19"/>
      <c r="HR207" s="20">
        <f t="shared" si="538"/>
        <v>0</v>
      </c>
      <c r="HS207" s="19"/>
      <c r="HT207" s="19"/>
      <c r="HU207" s="20">
        <f t="shared" si="539"/>
        <v>0</v>
      </c>
      <c r="HV207" s="19"/>
      <c r="HW207" s="19"/>
      <c r="HX207" s="20">
        <f t="shared" si="540"/>
        <v>0</v>
      </c>
      <c r="HY207" s="19"/>
      <c r="HZ207" s="19"/>
      <c r="IA207" s="20">
        <f t="shared" si="541"/>
        <v>0</v>
      </c>
      <c r="IB207" s="20">
        <f t="shared" si="596"/>
        <v>0</v>
      </c>
      <c r="IC207" s="20">
        <f t="shared" si="596"/>
        <v>0</v>
      </c>
      <c r="ID207" s="20">
        <f t="shared" si="543"/>
        <v>0</v>
      </c>
      <c r="IE207" s="20">
        <f t="shared" si="597"/>
        <v>0</v>
      </c>
      <c r="IF207" s="20">
        <f t="shared" si="597"/>
        <v>0</v>
      </c>
      <c r="IG207" s="20">
        <f t="shared" si="545"/>
        <v>0</v>
      </c>
      <c r="IH207" s="19"/>
      <c r="II207" s="20">
        <f>208.33</f>
        <v>208.33</v>
      </c>
      <c r="IJ207" s="20">
        <f t="shared" si="546"/>
        <v>-208.33</v>
      </c>
      <c r="IK207" s="19"/>
      <c r="IL207" s="19"/>
      <c r="IM207" s="20">
        <f t="shared" si="547"/>
        <v>0</v>
      </c>
      <c r="IN207" s="19"/>
      <c r="IO207" s="19"/>
      <c r="IP207" s="20">
        <f t="shared" si="548"/>
        <v>0</v>
      </c>
      <c r="IQ207" s="20">
        <f t="shared" si="598"/>
        <v>0</v>
      </c>
      <c r="IR207" s="20">
        <f t="shared" si="598"/>
        <v>0</v>
      </c>
      <c r="IS207" s="20">
        <f t="shared" si="550"/>
        <v>0</v>
      </c>
      <c r="IT207" s="20">
        <f t="shared" si="599"/>
        <v>0</v>
      </c>
      <c r="IU207" s="20">
        <f t="shared" si="599"/>
        <v>208.33</v>
      </c>
      <c r="IV207" s="20">
        <f t="shared" si="552"/>
        <v>-208.33</v>
      </c>
      <c r="IW207" s="19"/>
      <c r="IX207" s="19"/>
      <c r="IY207" s="20">
        <f t="shared" si="553"/>
        <v>0</v>
      </c>
      <c r="IZ207" s="19"/>
      <c r="JA207" s="19"/>
      <c r="JB207" s="20">
        <f t="shared" si="554"/>
        <v>0</v>
      </c>
      <c r="JC207" s="19"/>
      <c r="JD207" s="19"/>
      <c r="JE207" s="20">
        <f t="shared" si="555"/>
        <v>0</v>
      </c>
      <c r="JF207" s="20">
        <f t="shared" si="600"/>
        <v>0</v>
      </c>
      <c r="JG207" s="20">
        <f t="shared" si="600"/>
        <v>0</v>
      </c>
      <c r="JH207" s="20">
        <f t="shared" si="557"/>
        <v>0</v>
      </c>
      <c r="JI207" s="19"/>
      <c r="JJ207" s="19"/>
      <c r="JK207" s="20">
        <f t="shared" si="558"/>
        <v>0</v>
      </c>
      <c r="JL207" s="19"/>
      <c r="JM207" s="19"/>
      <c r="JN207" s="20">
        <f t="shared" si="559"/>
        <v>0</v>
      </c>
      <c r="JO207" s="19"/>
      <c r="JP207" s="19"/>
      <c r="JQ207" s="20">
        <f t="shared" si="560"/>
        <v>0</v>
      </c>
      <c r="JR207" s="20">
        <f t="shared" si="601"/>
        <v>0</v>
      </c>
      <c r="JS207" s="20">
        <f t="shared" si="601"/>
        <v>0</v>
      </c>
      <c r="JT207" s="20">
        <f t="shared" si="562"/>
        <v>0</v>
      </c>
      <c r="JU207" s="19"/>
      <c r="JV207" s="19"/>
      <c r="JW207" s="20">
        <f t="shared" si="563"/>
        <v>0</v>
      </c>
      <c r="JX207" s="19"/>
      <c r="JY207" s="20">
        <f>500</f>
        <v>500</v>
      </c>
      <c r="JZ207" s="20">
        <f t="shared" si="564"/>
        <v>-500</v>
      </c>
      <c r="KA207" s="20">
        <f t="shared" si="602"/>
        <v>0</v>
      </c>
      <c r="KB207" s="20">
        <f t="shared" si="602"/>
        <v>500</v>
      </c>
      <c r="KC207" s="20">
        <f t="shared" si="566"/>
        <v>-500</v>
      </c>
      <c r="KD207" s="20">
        <f>200.2</f>
        <v>200.2</v>
      </c>
      <c r="KE207" s="20">
        <f>1250</f>
        <v>1250</v>
      </c>
      <c r="KF207" s="20">
        <f t="shared" si="567"/>
        <v>-1049.8</v>
      </c>
      <c r="KG207" s="19"/>
      <c r="KH207" s="19"/>
      <c r="KI207" s="20">
        <f t="shared" si="568"/>
        <v>0</v>
      </c>
      <c r="KJ207" s="19"/>
      <c r="KK207" s="19"/>
      <c r="KL207" s="20">
        <f t="shared" si="569"/>
        <v>0</v>
      </c>
      <c r="KM207" s="19"/>
      <c r="KN207" s="19"/>
      <c r="KO207" s="20">
        <f t="shared" si="570"/>
        <v>0</v>
      </c>
      <c r="KP207" s="19"/>
      <c r="KQ207" s="19"/>
      <c r="KR207" s="20">
        <f t="shared" si="571"/>
        <v>0</v>
      </c>
      <c r="KS207" s="20">
        <f t="shared" si="603"/>
        <v>0</v>
      </c>
      <c r="KT207" s="20">
        <f t="shared" si="603"/>
        <v>0</v>
      </c>
      <c r="KU207" s="20">
        <f t="shared" si="573"/>
        <v>0</v>
      </c>
      <c r="KV207" s="20">
        <f t="shared" si="604"/>
        <v>200.2</v>
      </c>
      <c r="KW207" s="20">
        <f t="shared" si="604"/>
        <v>1250</v>
      </c>
      <c r="KX207" s="20">
        <f t="shared" si="575"/>
        <v>-1049.8</v>
      </c>
      <c r="KY207" s="19"/>
      <c r="KZ207" s="19"/>
      <c r="LA207" s="20">
        <f t="shared" si="576"/>
        <v>0</v>
      </c>
      <c r="LB207" s="19"/>
      <c r="LC207" s="19"/>
      <c r="LD207" s="20">
        <f t="shared" si="577"/>
        <v>0</v>
      </c>
      <c r="LE207" s="20">
        <f t="shared" si="605"/>
        <v>200.2</v>
      </c>
      <c r="LF207" s="20">
        <f t="shared" si="605"/>
        <v>1958.33</v>
      </c>
      <c r="LG207" s="20">
        <f t="shared" si="579"/>
        <v>-1758.1299999999999</v>
      </c>
    </row>
    <row r="208" spans="1:319" x14ac:dyDescent="0.3">
      <c r="A208" s="27" t="s">
        <v>320</v>
      </c>
      <c r="B208" s="19"/>
      <c r="C208" s="19"/>
      <c r="D208" s="20">
        <f t="shared" si="448"/>
        <v>0</v>
      </c>
      <c r="E208" s="19"/>
      <c r="F208" s="19"/>
      <c r="G208" s="20">
        <f t="shared" si="449"/>
        <v>0</v>
      </c>
      <c r="H208" s="19"/>
      <c r="I208" s="19"/>
      <c r="J208" s="20">
        <f t="shared" si="450"/>
        <v>0</v>
      </c>
      <c r="K208" s="19"/>
      <c r="L208" s="19"/>
      <c r="M208" s="20">
        <f t="shared" si="451"/>
        <v>0</v>
      </c>
      <c r="N208" s="19"/>
      <c r="O208" s="19"/>
      <c r="P208" s="20">
        <f t="shared" si="452"/>
        <v>0</v>
      </c>
      <c r="Q208" s="19"/>
      <c r="R208" s="19"/>
      <c r="S208" s="20">
        <f t="shared" si="453"/>
        <v>0</v>
      </c>
      <c r="T208" s="19"/>
      <c r="U208" s="19"/>
      <c r="V208" s="20">
        <f t="shared" si="454"/>
        <v>0</v>
      </c>
      <c r="W208" s="19"/>
      <c r="X208" s="19"/>
      <c r="Y208" s="20">
        <f t="shared" si="455"/>
        <v>0</v>
      </c>
      <c r="Z208" s="19"/>
      <c r="AA208" s="19"/>
      <c r="AB208" s="20">
        <f t="shared" si="456"/>
        <v>0</v>
      </c>
      <c r="AC208" s="19"/>
      <c r="AD208" s="19"/>
      <c r="AE208" s="20">
        <f t="shared" si="457"/>
        <v>0</v>
      </c>
      <c r="AF208" s="19"/>
      <c r="AG208" s="19"/>
      <c r="AH208" s="20">
        <f t="shared" si="458"/>
        <v>0</v>
      </c>
      <c r="AI208" s="19"/>
      <c r="AJ208" s="19"/>
      <c r="AK208" s="20">
        <f t="shared" si="459"/>
        <v>0</v>
      </c>
      <c r="AL208" s="20">
        <f t="shared" si="580"/>
        <v>0</v>
      </c>
      <c r="AM208" s="20">
        <f t="shared" si="580"/>
        <v>0</v>
      </c>
      <c r="AN208" s="20">
        <f t="shared" si="461"/>
        <v>0</v>
      </c>
      <c r="AO208" s="19"/>
      <c r="AP208" s="19"/>
      <c r="AQ208" s="20">
        <f t="shared" si="462"/>
        <v>0</v>
      </c>
      <c r="AR208" s="19"/>
      <c r="AS208" s="19"/>
      <c r="AT208" s="20">
        <f t="shared" si="463"/>
        <v>0</v>
      </c>
      <c r="AU208" s="19"/>
      <c r="AV208" s="19"/>
      <c r="AW208" s="20">
        <f t="shared" si="464"/>
        <v>0</v>
      </c>
      <c r="AX208" s="19"/>
      <c r="AY208" s="19"/>
      <c r="AZ208" s="20">
        <f t="shared" si="465"/>
        <v>0</v>
      </c>
      <c r="BA208" s="19"/>
      <c r="BB208" s="19"/>
      <c r="BC208" s="20">
        <f t="shared" si="466"/>
        <v>0</v>
      </c>
      <c r="BD208" s="19"/>
      <c r="BE208" s="19"/>
      <c r="BF208" s="20">
        <f t="shared" si="467"/>
        <v>0</v>
      </c>
      <c r="BG208" s="20">
        <f t="shared" si="581"/>
        <v>0</v>
      </c>
      <c r="BH208" s="20">
        <f t="shared" si="581"/>
        <v>0</v>
      </c>
      <c r="BI208" s="20">
        <f t="shared" si="469"/>
        <v>0</v>
      </c>
      <c r="BJ208" s="19"/>
      <c r="BK208" s="19"/>
      <c r="BL208" s="20">
        <f t="shared" si="470"/>
        <v>0</v>
      </c>
      <c r="BM208" s="19"/>
      <c r="BN208" s="19"/>
      <c r="BO208" s="20">
        <f t="shared" si="471"/>
        <v>0</v>
      </c>
      <c r="BP208" s="19"/>
      <c r="BQ208" s="19"/>
      <c r="BR208" s="20">
        <f t="shared" si="472"/>
        <v>0</v>
      </c>
      <c r="BS208" s="19"/>
      <c r="BT208" s="19"/>
      <c r="BU208" s="20">
        <f t="shared" si="473"/>
        <v>0</v>
      </c>
      <c r="BV208" s="19"/>
      <c r="BW208" s="19"/>
      <c r="BX208" s="20">
        <f t="shared" si="474"/>
        <v>0</v>
      </c>
      <c r="BY208" s="19"/>
      <c r="BZ208" s="19"/>
      <c r="CA208" s="20">
        <f t="shared" si="475"/>
        <v>0</v>
      </c>
      <c r="CB208" s="20">
        <f t="shared" si="582"/>
        <v>0</v>
      </c>
      <c r="CC208" s="20">
        <f t="shared" si="582"/>
        <v>0</v>
      </c>
      <c r="CD208" s="20">
        <f t="shared" si="477"/>
        <v>0</v>
      </c>
      <c r="CE208" s="19"/>
      <c r="CF208" s="19"/>
      <c r="CG208" s="20">
        <f t="shared" si="478"/>
        <v>0</v>
      </c>
      <c r="CH208" s="19"/>
      <c r="CI208" s="19"/>
      <c r="CJ208" s="20">
        <f t="shared" si="479"/>
        <v>0</v>
      </c>
      <c r="CK208" s="19"/>
      <c r="CL208" s="19"/>
      <c r="CM208" s="20">
        <f t="shared" si="480"/>
        <v>0</v>
      </c>
      <c r="CN208" s="20">
        <f t="shared" si="583"/>
        <v>0</v>
      </c>
      <c r="CO208" s="20">
        <f t="shared" si="583"/>
        <v>0</v>
      </c>
      <c r="CP208" s="20">
        <f t="shared" si="482"/>
        <v>0</v>
      </c>
      <c r="CQ208" s="19"/>
      <c r="CR208" s="19"/>
      <c r="CS208" s="20">
        <f t="shared" si="483"/>
        <v>0</v>
      </c>
      <c r="CT208" s="19"/>
      <c r="CU208" s="19"/>
      <c r="CV208" s="20">
        <f t="shared" si="484"/>
        <v>0</v>
      </c>
      <c r="CW208" s="19"/>
      <c r="CX208" s="19"/>
      <c r="CY208" s="20">
        <f t="shared" si="485"/>
        <v>0</v>
      </c>
      <c r="CZ208" s="20">
        <f t="shared" si="584"/>
        <v>0</v>
      </c>
      <c r="DA208" s="20">
        <f t="shared" si="584"/>
        <v>0</v>
      </c>
      <c r="DB208" s="20">
        <f t="shared" si="487"/>
        <v>0</v>
      </c>
      <c r="DC208" s="20">
        <f t="shared" si="585"/>
        <v>0</v>
      </c>
      <c r="DD208" s="20">
        <f t="shared" si="585"/>
        <v>0</v>
      </c>
      <c r="DE208" s="20">
        <f t="shared" si="489"/>
        <v>0</v>
      </c>
      <c r="DF208" s="19"/>
      <c r="DG208" s="19"/>
      <c r="DH208" s="20">
        <f t="shared" si="490"/>
        <v>0</v>
      </c>
      <c r="DI208" s="19"/>
      <c r="DJ208" s="19"/>
      <c r="DK208" s="20">
        <f t="shared" si="491"/>
        <v>0</v>
      </c>
      <c r="DL208" s="20">
        <f t="shared" si="586"/>
        <v>0</v>
      </c>
      <c r="DM208" s="20">
        <f t="shared" si="586"/>
        <v>0</v>
      </c>
      <c r="DN208" s="20">
        <f t="shared" si="493"/>
        <v>0</v>
      </c>
      <c r="DO208" s="19"/>
      <c r="DP208" s="19"/>
      <c r="DQ208" s="20">
        <f t="shared" si="494"/>
        <v>0</v>
      </c>
      <c r="DR208" s="19"/>
      <c r="DS208" s="19"/>
      <c r="DT208" s="20">
        <f t="shared" si="495"/>
        <v>0</v>
      </c>
      <c r="DU208" s="20">
        <f t="shared" si="587"/>
        <v>0</v>
      </c>
      <c r="DV208" s="20">
        <f t="shared" si="587"/>
        <v>0</v>
      </c>
      <c r="DW208" s="20">
        <f t="shared" si="497"/>
        <v>0</v>
      </c>
      <c r="DX208" s="20">
        <f t="shared" si="588"/>
        <v>0</v>
      </c>
      <c r="DY208" s="20">
        <f t="shared" si="588"/>
        <v>0</v>
      </c>
      <c r="DZ208" s="20">
        <f t="shared" si="499"/>
        <v>0</v>
      </c>
      <c r="EA208" s="19"/>
      <c r="EB208" s="19"/>
      <c r="EC208" s="20">
        <f t="shared" si="500"/>
        <v>0</v>
      </c>
      <c r="ED208" s="19"/>
      <c r="EE208" s="19"/>
      <c r="EF208" s="20">
        <f t="shared" si="501"/>
        <v>0</v>
      </c>
      <c r="EG208" s="19"/>
      <c r="EH208" s="19"/>
      <c r="EI208" s="20">
        <f t="shared" si="502"/>
        <v>0</v>
      </c>
      <c r="EJ208" s="19"/>
      <c r="EK208" s="19"/>
      <c r="EL208" s="20">
        <f t="shared" si="503"/>
        <v>0</v>
      </c>
      <c r="EM208" s="20">
        <f t="shared" si="589"/>
        <v>0</v>
      </c>
      <c r="EN208" s="20">
        <f t="shared" si="589"/>
        <v>0</v>
      </c>
      <c r="EO208" s="20">
        <f t="shared" si="505"/>
        <v>0</v>
      </c>
      <c r="EP208" s="19"/>
      <c r="EQ208" s="19"/>
      <c r="ER208" s="20">
        <f t="shared" si="506"/>
        <v>0</v>
      </c>
      <c r="ES208" s="19"/>
      <c r="ET208" s="19"/>
      <c r="EU208" s="20">
        <f t="shared" si="507"/>
        <v>0</v>
      </c>
      <c r="EV208" s="19"/>
      <c r="EW208" s="19"/>
      <c r="EX208" s="20">
        <f t="shared" si="508"/>
        <v>0</v>
      </c>
      <c r="EY208" s="19"/>
      <c r="EZ208" s="19"/>
      <c r="FA208" s="20">
        <f t="shared" si="509"/>
        <v>0</v>
      </c>
      <c r="FB208" s="20">
        <f t="shared" si="590"/>
        <v>0</v>
      </c>
      <c r="FC208" s="20">
        <f t="shared" si="590"/>
        <v>0</v>
      </c>
      <c r="FD208" s="20">
        <f t="shared" si="511"/>
        <v>0</v>
      </c>
      <c r="FE208" s="19"/>
      <c r="FF208" s="19"/>
      <c r="FG208" s="20">
        <f t="shared" si="512"/>
        <v>0</v>
      </c>
      <c r="FH208" s="19"/>
      <c r="FI208" s="19"/>
      <c r="FJ208" s="20">
        <f t="shared" si="513"/>
        <v>0</v>
      </c>
      <c r="FK208" s="19"/>
      <c r="FL208" s="19"/>
      <c r="FM208" s="20">
        <f t="shared" si="514"/>
        <v>0</v>
      </c>
      <c r="FN208" s="20">
        <f t="shared" si="591"/>
        <v>0</v>
      </c>
      <c r="FO208" s="20">
        <f t="shared" si="591"/>
        <v>0</v>
      </c>
      <c r="FP208" s="20">
        <f t="shared" si="516"/>
        <v>0</v>
      </c>
      <c r="FQ208" s="19"/>
      <c r="FR208" s="19"/>
      <c r="FS208" s="20">
        <f t="shared" si="517"/>
        <v>0</v>
      </c>
      <c r="FT208" s="19"/>
      <c r="FU208" s="19"/>
      <c r="FV208" s="20">
        <f t="shared" si="518"/>
        <v>0</v>
      </c>
      <c r="FW208" s="19"/>
      <c r="FX208" s="19"/>
      <c r="FY208" s="20">
        <f t="shared" si="519"/>
        <v>0</v>
      </c>
      <c r="FZ208" s="20">
        <f t="shared" si="592"/>
        <v>0</v>
      </c>
      <c r="GA208" s="20">
        <f t="shared" si="592"/>
        <v>0</v>
      </c>
      <c r="GB208" s="20">
        <f t="shared" si="521"/>
        <v>0</v>
      </c>
      <c r="GC208" s="19"/>
      <c r="GD208" s="19"/>
      <c r="GE208" s="20">
        <f t="shared" si="522"/>
        <v>0</v>
      </c>
      <c r="GF208" s="19"/>
      <c r="GG208" s="19"/>
      <c r="GH208" s="20">
        <f t="shared" si="523"/>
        <v>0</v>
      </c>
      <c r="GI208" s="19"/>
      <c r="GJ208" s="19"/>
      <c r="GK208" s="20">
        <f t="shared" si="524"/>
        <v>0</v>
      </c>
      <c r="GL208" s="19"/>
      <c r="GM208" s="19"/>
      <c r="GN208" s="20">
        <f t="shared" si="525"/>
        <v>0</v>
      </c>
      <c r="GO208" s="20">
        <f t="shared" si="593"/>
        <v>0</v>
      </c>
      <c r="GP208" s="20">
        <f t="shared" si="593"/>
        <v>0</v>
      </c>
      <c r="GQ208" s="20">
        <f t="shared" si="527"/>
        <v>0</v>
      </c>
      <c r="GR208" s="19"/>
      <c r="GS208" s="19"/>
      <c r="GT208" s="20">
        <f t="shared" si="528"/>
        <v>0</v>
      </c>
      <c r="GU208" s="19"/>
      <c r="GV208" s="19"/>
      <c r="GW208" s="20">
        <f t="shared" si="529"/>
        <v>0</v>
      </c>
      <c r="GX208" s="20">
        <f t="shared" si="594"/>
        <v>0</v>
      </c>
      <c r="GY208" s="20">
        <f t="shared" si="594"/>
        <v>0</v>
      </c>
      <c r="GZ208" s="20">
        <f t="shared" si="531"/>
        <v>0</v>
      </c>
      <c r="HA208" s="19"/>
      <c r="HB208" s="19"/>
      <c r="HC208" s="20">
        <f t="shared" si="532"/>
        <v>0</v>
      </c>
      <c r="HD208" s="19"/>
      <c r="HE208" s="19"/>
      <c r="HF208" s="20">
        <f t="shared" si="533"/>
        <v>0</v>
      </c>
      <c r="HG208" s="19"/>
      <c r="HH208" s="19"/>
      <c r="HI208" s="20">
        <f t="shared" si="534"/>
        <v>0</v>
      </c>
      <c r="HJ208" s="19"/>
      <c r="HK208" s="19"/>
      <c r="HL208" s="20">
        <f t="shared" si="535"/>
        <v>0</v>
      </c>
      <c r="HM208" s="20">
        <f t="shared" si="595"/>
        <v>0</v>
      </c>
      <c r="HN208" s="20">
        <f t="shared" si="595"/>
        <v>0</v>
      </c>
      <c r="HO208" s="20">
        <f t="shared" si="537"/>
        <v>0</v>
      </c>
      <c r="HP208" s="19"/>
      <c r="HQ208" s="19"/>
      <c r="HR208" s="20">
        <f t="shared" si="538"/>
        <v>0</v>
      </c>
      <c r="HS208" s="19"/>
      <c r="HT208" s="19"/>
      <c r="HU208" s="20">
        <f t="shared" si="539"/>
        <v>0</v>
      </c>
      <c r="HV208" s="19"/>
      <c r="HW208" s="19"/>
      <c r="HX208" s="20">
        <f t="shared" si="540"/>
        <v>0</v>
      </c>
      <c r="HY208" s="19"/>
      <c r="HZ208" s="19"/>
      <c r="IA208" s="20">
        <f t="shared" si="541"/>
        <v>0</v>
      </c>
      <c r="IB208" s="20">
        <f t="shared" si="596"/>
        <v>0</v>
      </c>
      <c r="IC208" s="20">
        <f t="shared" si="596"/>
        <v>0</v>
      </c>
      <c r="ID208" s="20">
        <f t="shared" si="543"/>
        <v>0</v>
      </c>
      <c r="IE208" s="20">
        <f t="shared" si="597"/>
        <v>0</v>
      </c>
      <c r="IF208" s="20">
        <f t="shared" si="597"/>
        <v>0</v>
      </c>
      <c r="IG208" s="20">
        <f t="shared" si="545"/>
        <v>0</v>
      </c>
      <c r="IH208" s="19"/>
      <c r="II208" s="19"/>
      <c r="IJ208" s="20">
        <f t="shared" si="546"/>
        <v>0</v>
      </c>
      <c r="IK208" s="19"/>
      <c r="IL208" s="19"/>
      <c r="IM208" s="20">
        <f t="shared" si="547"/>
        <v>0</v>
      </c>
      <c r="IN208" s="19"/>
      <c r="IO208" s="19"/>
      <c r="IP208" s="20">
        <f t="shared" si="548"/>
        <v>0</v>
      </c>
      <c r="IQ208" s="20">
        <f t="shared" si="598"/>
        <v>0</v>
      </c>
      <c r="IR208" s="20">
        <f t="shared" si="598"/>
        <v>0</v>
      </c>
      <c r="IS208" s="20">
        <f t="shared" si="550"/>
        <v>0</v>
      </c>
      <c r="IT208" s="20">
        <f t="shared" si="599"/>
        <v>0</v>
      </c>
      <c r="IU208" s="20">
        <f t="shared" si="599"/>
        <v>0</v>
      </c>
      <c r="IV208" s="20">
        <f t="shared" si="552"/>
        <v>0</v>
      </c>
      <c r="IW208" s="19"/>
      <c r="IX208" s="19"/>
      <c r="IY208" s="20">
        <f t="shared" si="553"/>
        <v>0</v>
      </c>
      <c r="IZ208" s="19"/>
      <c r="JA208" s="19"/>
      <c r="JB208" s="20">
        <f t="shared" si="554"/>
        <v>0</v>
      </c>
      <c r="JC208" s="19"/>
      <c r="JD208" s="19"/>
      <c r="JE208" s="20">
        <f t="shared" si="555"/>
        <v>0</v>
      </c>
      <c r="JF208" s="20">
        <f t="shared" si="600"/>
        <v>0</v>
      </c>
      <c r="JG208" s="20">
        <f t="shared" si="600"/>
        <v>0</v>
      </c>
      <c r="JH208" s="20">
        <f t="shared" si="557"/>
        <v>0</v>
      </c>
      <c r="JI208" s="19"/>
      <c r="JJ208" s="19"/>
      <c r="JK208" s="20">
        <f t="shared" si="558"/>
        <v>0</v>
      </c>
      <c r="JL208" s="19"/>
      <c r="JM208" s="19"/>
      <c r="JN208" s="20">
        <f t="shared" si="559"/>
        <v>0</v>
      </c>
      <c r="JO208" s="19"/>
      <c r="JP208" s="19"/>
      <c r="JQ208" s="20">
        <f t="shared" si="560"/>
        <v>0</v>
      </c>
      <c r="JR208" s="20">
        <f t="shared" si="601"/>
        <v>0</v>
      </c>
      <c r="JS208" s="20">
        <f t="shared" si="601"/>
        <v>0</v>
      </c>
      <c r="JT208" s="20">
        <f t="shared" si="562"/>
        <v>0</v>
      </c>
      <c r="JU208" s="19"/>
      <c r="JV208" s="19"/>
      <c r="JW208" s="20">
        <f t="shared" si="563"/>
        <v>0</v>
      </c>
      <c r="JX208" s="19"/>
      <c r="JY208" s="20">
        <f>500</f>
        <v>500</v>
      </c>
      <c r="JZ208" s="20">
        <f t="shared" si="564"/>
        <v>-500</v>
      </c>
      <c r="KA208" s="20">
        <f t="shared" si="602"/>
        <v>0</v>
      </c>
      <c r="KB208" s="20">
        <f t="shared" si="602"/>
        <v>500</v>
      </c>
      <c r="KC208" s="20">
        <f t="shared" si="566"/>
        <v>-500</v>
      </c>
      <c r="KD208" s="20">
        <f>1130</f>
        <v>1130</v>
      </c>
      <c r="KE208" s="20">
        <f>200</f>
        <v>200</v>
      </c>
      <c r="KF208" s="20">
        <f t="shared" si="567"/>
        <v>930</v>
      </c>
      <c r="KG208" s="19"/>
      <c r="KH208" s="19"/>
      <c r="KI208" s="20">
        <f t="shared" si="568"/>
        <v>0</v>
      </c>
      <c r="KJ208" s="19"/>
      <c r="KK208" s="19"/>
      <c r="KL208" s="20">
        <f t="shared" si="569"/>
        <v>0</v>
      </c>
      <c r="KM208" s="19"/>
      <c r="KN208" s="19"/>
      <c r="KO208" s="20">
        <f t="shared" si="570"/>
        <v>0</v>
      </c>
      <c r="KP208" s="19"/>
      <c r="KQ208" s="19"/>
      <c r="KR208" s="20">
        <f t="shared" si="571"/>
        <v>0</v>
      </c>
      <c r="KS208" s="20">
        <f t="shared" si="603"/>
        <v>0</v>
      </c>
      <c r="KT208" s="20">
        <f t="shared" si="603"/>
        <v>0</v>
      </c>
      <c r="KU208" s="20">
        <f t="shared" si="573"/>
        <v>0</v>
      </c>
      <c r="KV208" s="20">
        <f t="shared" si="604"/>
        <v>1130</v>
      </c>
      <c r="KW208" s="20">
        <f t="shared" si="604"/>
        <v>200</v>
      </c>
      <c r="KX208" s="20">
        <f t="shared" si="575"/>
        <v>930</v>
      </c>
      <c r="KY208" s="19"/>
      <c r="KZ208" s="19"/>
      <c r="LA208" s="20">
        <f t="shared" si="576"/>
        <v>0</v>
      </c>
      <c r="LB208" s="19"/>
      <c r="LC208" s="19"/>
      <c r="LD208" s="20">
        <f t="shared" si="577"/>
        <v>0</v>
      </c>
      <c r="LE208" s="20">
        <f t="shared" si="605"/>
        <v>1130</v>
      </c>
      <c r="LF208" s="20">
        <f t="shared" si="605"/>
        <v>700</v>
      </c>
      <c r="LG208" s="20">
        <f t="shared" si="579"/>
        <v>430</v>
      </c>
    </row>
    <row r="209" spans="1:319" x14ac:dyDescent="0.3">
      <c r="A209" s="27" t="s">
        <v>321</v>
      </c>
      <c r="B209" s="19"/>
      <c r="C209" s="19"/>
      <c r="D209" s="20">
        <f t="shared" si="448"/>
        <v>0</v>
      </c>
      <c r="E209" s="19"/>
      <c r="F209" s="19"/>
      <c r="G209" s="20">
        <f t="shared" si="449"/>
        <v>0</v>
      </c>
      <c r="H209" s="19"/>
      <c r="I209" s="19"/>
      <c r="J209" s="20">
        <f t="shared" si="450"/>
        <v>0</v>
      </c>
      <c r="K209" s="19"/>
      <c r="L209" s="19"/>
      <c r="M209" s="20">
        <f t="shared" si="451"/>
        <v>0</v>
      </c>
      <c r="N209" s="19"/>
      <c r="O209" s="19"/>
      <c r="P209" s="20">
        <f t="shared" si="452"/>
        <v>0</v>
      </c>
      <c r="Q209" s="19"/>
      <c r="R209" s="19"/>
      <c r="S209" s="20">
        <f t="shared" si="453"/>
        <v>0</v>
      </c>
      <c r="T209" s="19"/>
      <c r="U209" s="19"/>
      <c r="V209" s="20">
        <f t="shared" si="454"/>
        <v>0</v>
      </c>
      <c r="W209" s="19"/>
      <c r="X209" s="19"/>
      <c r="Y209" s="20">
        <f t="shared" si="455"/>
        <v>0</v>
      </c>
      <c r="Z209" s="19"/>
      <c r="AA209" s="19"/>
      <c r="AB209" s="20">
        <f t="shared" si="456"/>
        <v>0</v>
      </c>
      <c r="AC209" s="19"/>
      <c r="AD209" s="19"/>
      <c r="AE209" s="20">
        <f t="shared" si="457"/>
        <v>0</v>
      </c>
      <c r="AF209" s="19"/>
      <c r="AG209" s="19"/>
      <c r="AH209" s="20">
        <f t="shared" si="458"/>
        <v>0</v>
      </c>
      <c r="AI209" s="19"/>
      <c r="AJ209" s="19"/>
      <c r="AK209" s="20">
        <f t="shared" si="459"/>
        <v>0</v>
      </c>
      <c r="AL209" s="20">
        <f t="shared" si="580"/>
        <v>0</v>
      </c>
      <c r="AM209" s="20">
        <f t="shared" si="580"/>
        <v>0</v>
      </c>
      <c r="AN209" s="20">
        <f t="shared" si="461"/>
        <v>0</v>
      </c>
      <c r="AO209" s="19"/>
      <c r="AP209" s="19"/>
      <c r="AQ209" s="20">
        <f t="shared" si="462"/>
        <v>0</v>
      </c>
      <c r="AR209" s="19"/>
      <c r="AS209" s="19"/>
      <c r="AT209" s="20">
        <f t="shared" si="463"/>
        <v>0</v>
      </c>
      <c r="AU209" s="19"/>
      <c r="AV209" s="19"/>
      <c r="AW209" s="20">
        <f t="shared" si="464"/>
        <v>0</v>
      </c>
      <c r="AX209" s="19"/>
      <c r="AY209" s="19"/>
      <c r="AZ209" s="20">
        <f t="shared" si="465"/>
        <v>0</v>
      </c>
      <c r="BA209" s="19"/>
      <c r="BB209" s="19"/>
      <c r="BC209" s="20">
        <f t="shared" si="466"/>
        <v>0</v>
      </c>
      <c r="BD209" s="19"/>
      <c r="BE209" s="19"/>
      <c r="BF209" s="20">
        <f t="shared" si="467"/>
        <v>0</v>
      </c>
      <c r="BG209" s="20">
        <f t="shared" si="581"/>
        <v>0</v>
      </c>
      <c r="BH209" s="20">
        <f t="shared" si="581"/>
        <v>0</v>
      </c>
      <c r="BI209" s="20">
        <f t="shared" si="469"/>
        <v>0</v>
      </c>
      <c r="BJ209" s="19"/>
      <c r="BK209" s="19"/>
      <c r="BL209" s="20">
        <f t="shared" si="470"/>
        <v>0</v>
      </c>
      <c r="BM209" s="19"/>
      <c r="BN209" s="19"/>
      <c r="BO209" s="20">
        <f t="shared" si="471"/>
        <v>0</v>
      </c>
      <c r="BP209" s="19"/>
      <c r="BQ209" s="19"/>
      <c r="BR209" s="20">
        <f t="shared" si="472"/>
        <v>0</v>
      </c>
      <c r="BS209" s="19"/>
      <c r="BT209" s="19"/>
      <c r="BU209" s="20">
        <f t="shared" si="473"/>
        <v>0</v>
      </c>
      <c r="BV209" s="19"/>
      <c r="BW209" s="19"/>
      <c r="BX209" s="20">
        <f t="shared" si="474"/>
        <v>0</v>
      </c>
      <c r="BY209" s="19"/>
      <c r="BZ209" s="19"/>
      <c r="CA209" s="20">
        <f t="shared" si="475"/>
        <v>0</v>
      </c>
      <c r="CB209" s="20">
        <f t="shared" si="582"/>
        <v>0</v>
      </c>
      <c r="CC209" s="20">
        <f t="shared" si="582"/>
        <v>0</v>
      </c>
      <c r="CD209" s="20">
        <f t="shared" si="477"/>
        <v>0</v>
      </c>
      <c r="CE209" s="19"/>
      <c r="CF209" s="19"/>
      <c r="CG209" s="20">
        <f t="shared" si="478"/>
        <v>0</v>
      </c>
      <c r="CH209" s="19"/>
      <c r="CI209" s="19"/>
      <c r="CJ209" s="20">
        <f t="shared" si="479"/>
        <v>0</v>
      </c>
      <c r="CK209" s="19"/>
      <c r="CL209" s="19"/>
      <c r="CM209" s="20">
        <f t="shared" si="480"/>
        <v>0</v>
      </c>
      <c r="CN209" s="20">
        <f t="shared" si="583"/>
        <v>0</v>
      </c>
      <c r="CO209" s="20">
        <f t="shared" si="583"/>
        <v>0</v>
      </c>
      <c r="CP209" s="20">
        <f t="shared" si="482"/>
        <v>0</v>
      </c>
      <c r="CQ209" s="19"/>
      <c r="CR209" s="19"/>
      <c r="CS209" s="20">
        <f t="shared" si="483"/>
        <v>0</v>
      </c>
      <c r="CT209" s="19"/>
      <c r="CU209" s="19"/>
      <c r="CV209" s="20">
        <f t="shared" si="484"/>
        <v>0</v>
      </c>
      <c r="CW209" s="19"/>
      <c r="CX209" s="19"/>
      <c r="CY209" s="20">
        <f t="shared" si="485"/>
        <v>0</v>
      </c>
      <c r="CZ209" s="20">
        <f t="shared" si="584"/>
        <v>0</v>
      </c>
      <c r="DA209" s="20">
        <f t="shared" si="584"/>
        <v>0</v>
      </c>
      <c r="DB209" s="20">
        <f t="shared" si="487"/>
        <v>0</v>
      </c>
      <c r="DC209" s="20">
        <f t="shared" si="585"/>
        <v>0</v>
      </c>
      <c r="DD209" s="20">
        <f t="shared" si="585"/>
        <v>0</v>
      </c>
      <c r="DE209" s="20">
        <f t="shared" si="489"/>
        <v>0</v>
      </c>
      <c r="DF209" s="19"/>
      <c r="DG209" s="19"/>
      <c r="DH209" s="20">
        <f t="shared" si="490"/>
        <v>0</v>
      </c>
      <c r="DI209" s="19"/>
      <c r="DJ209" s="19"/>
      <c r="DK209" s="20">
        <f t="shared" si="491"/>
        <v>0</v>
      </c>
      <c r="DL209" s="20">
        <f t="shared" si="586"/>
        <v>0</v>
      </c>
      <c r="DM209" s="20">
        <f t="shared" si="586"/>
        <v>0</v>
      </c>
      <c r="DN209" s="20">
        <f t="shared" si="493"/>
        <v>0</v>
      </c>
      <c r="DO209" s="19"/>
      <c r="DP209" s="19"/>
      <c r="DQ209" s="20">
        <f t="shared" si="494"/>
        <v>0</v>
      </c>
      <c r="DR209" s="19"/>
      <c r="DS209" s="19"/>
      <c r="DT209" s="20">
        <f t="shared" si="495"/>
        <v>0</v>
      </c>
      <c r="DU209" s="20">
        <f t="shared" si="587"/>
        <v>0</v>
      </c>
      <c r="DV209" s="20">
        <f t="shared" si="587"/>
        <v>0</v>
      </c>
      <c r="DW209" s="20">
        <f t="shared" si="497"/>
        <v>0</v>
      </c>
      <c r="DX209" s="20">
        <f t="shared" si="588"/>
        <v>0</v>
      </c>
      <c r="DY209" s="20">
        <f t="shared" si="588"/>
        <v>0</v>
      </c>
      <c r="DZ209" s="20">
        <f t="shared" si="499"/>
        <v>0</v>
      </c>
      <c r="EA209" s="19"/>
      <c r="EB209" s="19"/>
      <c r="EC209" s="20">
        <f t="shared" si="500"/>
        <v>0</v>
      </c>
      <c r="ED209" s="19"/>
      <c r="EE209" s="19"/>
      <c r="EF209" s="20">
        <f t="shared" si="501"/>
        <v>0</v>
      </c>
      <c r="EG209" s="19"/>
      <c r="EH209" s="19"/>
      <c r="EI209" s="20">
        <f t="shared" si="502"/>
        <v>0</v>
      </c>
      <c r="EJ209" s="19"/>
      <c r="EK209" s="19"/>
      <c r="EL209" s="20">
        <f t="shared" si="503"/>
        <v>0</v>
      </c>
      <c r="EM209" s="20">
        <f t="shared" si="589"/>
        <v>0</v>
      </c>
      <c r="EN209" s="20">
        <f t="shared" si="589"/>
        <v>0</v>
      </c>
      <c r="EO209" s="20">
        <f t="shared" si="505"/>
        <v>0</v>
      </c>
      <c r="EP209" s="19"/>
      <c r="EQ209" s="19"/>
      <c r="ER209" s="20">
        <f t="shared" si="506"/>
        <v>0</v>
      </c>
      <c r="ES209" s="19"/>
      <c r="ET209" s="19"/>
      <c r="EU209" s="20">
        <f t="shared" si="507"/>
        <v>0</v>
      </c>
      <c r="EV209" s="19"/>
      <c r="EW209" s="19"/>
      <c r="EX209" s="20">
        <f t="shared" si="508"/>
        <v>0</v>
      </c>
      <c r="EY209" s="19"/>
      <c r="EZ209" s="19"/>
      <c r="FA209" s="20">
        <f t="shared" si="509"/>
        <v>0</v>
      </c>
      <c r="FB209" s="20">
        <f t="shared" si="590"/>
        <v>0</v>
      </c>
      <c r="FC209" s="20">
        <f t="shared" si="590"/>
        <v>0</v>
      </c>
      <c r="FD209" s="20">
        <f t="shared" si="511"/>
        <v>0</v>
      </c>
      <c r="FE209" s="19"/>
      <c r="FF209" s="19"/>
      <c r="FG209" s="20">
        <f t="shared" si="512"/>
        <v>0</v>
      </c>
      <c r="FH209" s="19"/>
      <c r="FI209" s="19"/>
      <c r="FJ209" s="20">
        <f t="shared" si="513"/>
        <v>0</v>
      </c>
      <c r="FK209" s="19"/>
      <c r="FL209" s="19"/>
      <c r="FM209" s="20">
        <f t="shared" si="514"/>
        <v>0</v>
      </c>
      <c r="FN209" s="20">
        <f t="shared" si="591"/>
        <v>0</v>
      </c>
      <c r="FO209" s="20">
        <f t="shared" si="591"/>
        <v>0</v>
      </c>
      <c r="FP209" s="20">
        <f t="shared" si="516"/>
        <v>0</v>
      </c>
      <c r="FQ209" s="19"/>
      <c r="FR209" s="19"/>
      <c r="FS209" s="20">
        <f t="shared" si="517"/>
        <v>0</v>
      </c>
      <c r="FT209" s="19"/>
      <c r="FU209" s="19"/>
      <c r="FV209" s="20">
        <f t="shared" si="518"/>
        <v>0</v>
      </c>
      <c r="FW209" s="19"/>
      <c r="FX209" s="19"/>
      <c r="FY209" s="20">
        <f t="shared" si="519"/>
        <v>0</v>
      </c>
      <c r="FZ209" s="20">
        <f t="shared" si="592"/>
        <v>0</v>
      </c>
      <c r="GA209" s="20">
        <f t="shared" si="592"/>
        <v>0</v>
      </c>
      <c r="GB209" s="20">
        <f t="shared" si="521"/>
        <v>0</v>
      </c>
      <c r="GC209" s="19"/>
      <c r="GD209" s="19"/>
      <c r="GE209" s="20">
        <f t="shared" si="522"/>
        <v>0</v>
      </c>
      <c r="GF209" s="19"/>
      <c r="GG209" s="19"/>
      <c r="GH209" s="20">
        <f t="shared" si="523"/>
        <v>0</v>
      </c>
      <c r="GI209" s="19"/>
      <c r="GJ209" s="19"/>
      <c r="GK209" s="20">
        <f t="shared" si="524"/>
        <v>0</v>
      </c>
      <c r="GL209" s="19"/>
      <c r="GM209" s="19"/>
      <c r="GN209" s="20">
        <f t="shared" si="525"/>
        <v>0</v>
      </c>
      <c r="GO209" s="20">
        <f t="shared" si="593"/>
        <v>0</v>
      </c>
      <c r="GP209" s="20">
        <f t="shared" si="593"/>
        <v>0</v>
      </c>
      <c r="GQ209" s="20">
        <f t="shared" si="527"/>
        <v>0</v>
      </c>
      <c r="GR209" s="19"/>
      <c r="GS209" s="19"/>
      <c r="GT209" s="20">
        <f t="shared" si="528"/>
        <v>0</v>
      </c>
      <c r="GU209" s="19"/>
      <c r="GV209" s="19"/>
      <c r="GW209" s="20">
        <f t="shared" si="529"/>
        <v>0</v>
      </c>
      <c r="GX209" s="20">
        <f t="shared" si="594"/>
        <v>0</v>
      </c>
      <c r="GY209" s="20">
        <f t="shared" si="594"/>
        <v>0</v>
      </c>
      <c r="GZ209" s="20">
        <f t="shared" si="531"/>
        <v>0</v>
      </c>
      <c r="HA209" s="19"/>
      <c r="HB209" s="19"/>
      <c r="HC209" s="20">
        <f t="shared" si="532"/>
        <v>0</v>
      </c>
      <c r="HD209" s="19"/>
      <c r="HE209" s="19"/>
      <c r="HF209" s="20">
        <f t="shared" si="533"/>
        <v>0</v>
      </c>
      <c r="HG209" s="19"/>
      <c r="HH209" s="19"/>
      <c r="HI209" s="20">
        <f t="shared" si="534"/>
        <v>0</v>
      </c>
      <c r="HJ209" s="19"/>
      <c r="HK209" s="19"/>
      <c r="HL209" s="20">
        <f t="shared" si="535"/>
        <v>0</v>
      </c>
      <c r="HM209" s="20">
        <f t="shared" si="595"/>
        <v>0</v>
      </c>
      <c r="HN209" s="20">
        <f t="shared" si="595"/>
        <v>0</v>
      </c>
      <c r="HO209" s="20">
        <f t="shared" si="537"/>
        <v>0</v>
      </c>
      <c r="HP209" s="19"/>
      <c r="HQ209" s="19"/>
      <c r="HR209" s="20">
        <f t="shared" si="538"/>
        <v>0</v>
      </c>
      <c r="HS209" s="19"/>
      <c r="HT209" s="19"/>
      <c r="HU209" s="20">
        <f t="shared" si="539"/>
        <v>0</v>
      </c>
      <c r="HV209" s="19"/>
      <c r="HW209" s="19"/>
      <c r="HX209" s="20">
        <f t="shared" si="540"/>
        <v>0</v>
      </c>
      <c r="HY209" s="19"/>
      <c r="HZ209" s="19"/>
      <c r="IA209" s="20">
        <f t="shared" si="541"/>
        <v>0</v>
      </c>
      <c r="IB209" s="20">
        <f t="shared" si="596"/>
        <v>0</v>
      </c>
      <c r="IC209" s="20">
        <f t="shared" si="596"/>
        <v>0</v>
      </c>
      <c r="ID209" s="20">
        <f t="shared" si="543"/>
        <v>0</v>
      </c>
      <c r="IE209" s="20">
        <f t="shared" si="597"/>
        <v>0</v>
      </c>
      <c r="IF209" s="20">
        <f t="shared" si="597"/>
        <v>0</v>
      </c>
      <c r="IG209" s="20">
        <f t="shared" si="545"/>
        <v>0</v>
      </c>
      <c r="IH209" s="19"/>
      <c r="II209" s="19"/>
      <c r="IJ209" s="20">
        <f t="shared" si="546"/>
        <v>0</v>
      </c>
      <c r="IK209" s="19"/>
      <c r="IL209" s="19"/>
      <c r="IM209" s="20">
        <f t="shared" si="547"/>
        <v>0</v>
      </c>
      <c r="IN209" s="19"/>
      <c r="IO209" s="19"/>
      <c r="IP209" s="20">
        <f t="shared" si="548"/>
        <v>0</v>
      </c>
      <c r="IQ209" s="20">
        <f t="shared" si="598"/>
        <v>0</v>
      </c>
      <c r="IR209" s="20">
        <f t="shared" si="598"/>
        <v>0</v>
      </c>
      <c r="IS209" s="20">
        <f t="shared" si="550"/>
        <v>0</v>
      </c>
      <c r="IT209" s="20">
        <f t="shared" si="599"/>
        <v>0</v>
      </c>
      <c r="IU209" s="20">
        <f t="shared" si="599"/>
        <v>0</v>
      </c>
      <c r="IV209" s="20">
        <f t="shared" si="552"/>
        <v>0</v>
      </c>
      <c r="IW209" s="19"/>
      <c r="IX209" s="19"/>
      <c r="IY209" s="20">
        <f t="shared" si="553"/>
        <v>0</v>
      </c>
      <c r="IZ209" s="19"/>
      <c r="JA209" s="19"/>
      <c r="JB209" s="20">
        <f t="shared" si="554"/>
        <v>0</v>
      </c>
      <c r="JC209" s="19"/>
      <c r="JD209" s="19"/>
      <c r="JE209" s="20">
        <f t="shared" si="555"/>
        <v>0</v>
      </c>
      <c r="JF209" s="20">
        <f t="shared" si="600"/>
        <v>0</v>
      </c>
      <c r="JG209" s="20">
        <f t="shared" si="600"/>
        <v>0</v>
      </c>
      <c r="JH209" s="20">
        <f t="shared" si="557"/>
        <v>0</v>
      </c>
      <c r="JI209" s="19"/>
      <c r="JJ209" s="19"/>
      <c r="JK209" s="20">
        <f t="shared" si="558"/>
        <v>0</v>
      </c>
      <c r="JL209" s="19"/>
      <c r="JM209" s="19"/>
      <c r="JN209" s="20">
        <f t="shared" si="559"/>
        <v>0</v>
      </c>
      <c r="JO209" s="19"/>
      <c r="JP209" s="19"/>
      <c r="JQ209" s="20">
        <f t="shared" si="560"/>
        <v>0</v>
      </c>
      <c r="JR209" s="20">
        <f t="shared" si="601"/>
        <v>0</v>
      </c>
      <c r="JS209" s="20">
        <f t="shared" si="601"/>
        <v>0</v>
      </c>
      <c r="JT209" s="20">
        <f t="shared" si="562"/>
        <v>0</v>
      </c>
      <c r="JU209" s="20">
        <f>45</f>
        <v>45</v>
      </c>
      <c r="JV209" s="19"/>
      <c r="JW209" s="20">
        <f t="shared" si="563"/>
        <v>45</v>
      </c>
      <c r="JX209" s="19"/>
      <c r="JY209" s="19"/>
      <c r="JZ209" s="20">
        <f t="shared" si="564"/>
        <v>0</v>
      </c>
      <c r="KA209" s="20">
        <f t="shared" si="602"/>
        <v>45</v>
      </c>
      <c r="KB209" s="20">
        <f t="shared" si="602"/>
        <v>0</v>
      </c>
      <c r="KC209" s="20">
        <f t="shared" si="566"/>
        <v>45</v>
      </c>
      <c r="KD209" s="19"/>
      <c r="KE209" s="20">
        <f>350</f>
        <v>350</v>
      </c>
      <c r="KF209" s="20">
        <f t="shared" si="567"/>
        <v>-350</v>
      </c>
      <c r="KG209" s="19"/>
      <c r="KH209" s="19"/>
      <c r="KI209" s="20">
        <f t="shared" si="568"/>
        <v>0</v>
      </c>
      <c r="KJ209" s="19"/>
      <c r="KK209" s="19"/>
      <c r="KL209" s="20">
        <f t="shared" si="569"/>
        <v>0</v>
      </c>
      <c r="KM209" s="19"/>
      <c r="KN209" s="19"/>
      <c r="KO209" s="20">
        <f t="shared" si="570"/>
        <v>0</v>
      </c>
      <c r="KP209" s="19"/>
      <c r="KQ209" s="19"/>
      <c r="KR209" s="20">
        <f t="shared" si="571"/>
        <v>0</v>
      </c>
      <c r="KS209" s="20">
        <f t="shared" si="603"/>
        <v>0</v>
      </c>
      <c r="KT209" s="20">
        <f t="shared" si="603"/>
        <v>0</v>
      </c>
      <c r="KU209" s="20">
        <f t="shared" si="573"/>
        <v>0</v>
      </c>
      <c r="KV209" s="20">
        <f t="shared" si="604"/>
        <v>0</v>
      </c>
      <c r="KW209" s="20">
        <f t="shared" si="604"/>
        <v>350</v>
      </c>
      <c r="KX209" s="20">
        <f t="shared" si="575"/>
        <v>-350</v>
      </c>
      <c r="KY209" s="19"/>
      <c r="KZ209" s="19"/>
      <c r="LA209" s="20">
        <f t="shared" si="576"/>
        <v>0</v>
      </c>
      <c r="LB209" s="19"/>
      <c r="LC209" s="19"/>
      <c r="LD209" s="20">
        <f t="shared" si="577"/>
        <v>0</v>
      </c>
      <c r="LE209" s="20">
        <f t="shared" si="605"/>
        <v>45</v>
      </c>
      <c r="LF209" s="20">
        <f t="shared" si="605"/>
        <v>350</v>
      </c>
      <c r="LG209" s="20">
        <f t="shared" si="579"/>
        <v>-305</v>
      </c>
    </row>
    <row r="210" spans="1:319" x14ac:dyDescent="0.3">
      <c r="A210" s="27" t="s">
        <v>322</v>
      </c>
      <c r="B210" s="19"/>
      <c r="C210" s="19"/>
      <c r="D210" s="20">
        <f t="shared" si="448"/>
        <v>0</v>
      </c>
      <c r="E210" s="19"/>
      <c r="F210" s="19"/>
      <c r="G210" s="20">
        <f t="shared" si="449"/>
        <v>0</v>
      </c>
      <c r="H210" s="19"/>
      <c r="I210" s="19"/>
      <c r="J210" s="20">
        <f t="shared" si="450"/>
        <v>0</v>
      </c>
      <c r="K210" s="19"/>
      <c r="L210" s="19"/>
      <c r="M210" s="20">
        <f t="shared" si="451"/>
        <v>0</v>
      </c>
      <c r="N210" s="19"/>
      <c r="O210" s="19"/>
      <c r="P210" s="20">
        <f t="shared" si="452"/>
        <v>0</v>
      </c>
      <c r="Q210" s="19"/>
      <c r="R210" s="19"/>
      <c r="S210" s="20">
        <f t="shared" si="453"/>
        <v>0</v>
      </c>
      <c r="T210" s="19"/>
      <c r="U210" s="19"/>
      <c r="V210" s="20">
        <f t="shared" si="454"/>
        <v>0</v>
      </c>
      <c r="W210" s="19"/>
      <c r="X210" s="19"/>
      <c r="Y210" s="20">
        <f t="shared" si="455"/>
        <v>0</v>
      </c>
      <c r="Z210" s="19"/>
      <c r="AA210" s="19"/>
      <c r="AB210" s="20">
        <f t="shared" si="456"/>
        <v>0</v>
      </c>
      <c r="AC210" s="19"/>
      <c r="AD210" s="19"/>
      <c r="AE210" s="20">
        <f t="shared" si="457"/>
        <v>0</v>
      </c>
      <c r="AF210" s="19"/>
      <c r="AG210" s="19"/>
      <c r="AH210" s="20">
        <f t="shared" si="458"/>
        <v>0</v>
      </c>
      <c r="AI210" s="19"/>
      <c r="AJ210" s="19"/>
      <c r="AK210" s="20">
        <f t="shared" si="459"/>
        <v>0</v>
      </c>
      <c r="AL210" s="20">
        <f t="shared" si="580"/>
        <v>0</v>
      </c>
      <c r="AM210" s="20">
        <f t="shared" si="580"/>
        <v>0</v>
      </c>
      <c r="AN210" s="20">
        <f t="shared" si="461"/>
        <v>0</v>
      </c>
      <c r="AO210" s="19"/>
      <c r="AP210" s="19"/>
      <c r="AQ210" s="20">
        <f t="shared" si="462"/>
        <v>0</v>
      </c>
      <c r="AR210" s="19"/>
      <c r="AS210" s="19"/>
      <c r="AT210" s="20">
        <f t="shared" si="463"/>
        <v>0</v>
      </c>
      <c r="AU210" s="19"/>
      <c r="AV210" s="19"/>
      <c r="AW210" s="20">
        <f t="shared" si="464"/>
        <v>0</v>
      </c>
      <c r="AX210" s="19"/>
      <c r="AY210" s="19"/>
      <c r="AZ210" s="20">
        <f t="shared" si="465"/>
        <v>0</v>
      </c>
      <c r="BA210" s="19"/>
      <c r="BB210" s="19"/>
      <c r="BC210" s="20">
        <f t="shared" si="466"/>
        <v>0</v>
      </c>
      <c r="BD210" s="19"/>
      <c r="BE210" s="19"/>
      <c r="BF210" s="20">
        <f t="shared" si="467"/>
        <v>0</v>
      </c>
      <c r="BG210" s="20">
        <f t="shared" si="581"/>
        <v>0</v>
      </c>
      <c r="BH210" s="20">
        <f t="shared" si="581"/>
        <v>0</v>
      </c>
      <c r="BI210" s="20">
        <f t="shared" si="469"/>
        <v>0</v>
      </c>
      <c r="BJ210" s="19"/>
      <c r="BK210" s="19"/>
      <c r="BL210" s="20">
        <f t="shared" si="470"/>
        <v>0</v>
      </c>
      <c r="BM210" s="19"/>
      <c r="BN210" s="19"/>
      <c r="BO210" s="20">
        <f t="shared" si="471"/>
        <v>0</v>
      </c>
      <c r="BP210" s="19"/>
      <c r="BQ210" s="19"/>
      <c r="BR210" s="20">
        <f t="shared" si="472"/>
        <v>0</v>
      </c>
      <c r="BS210" s="19"/>
      <c r="BT210" s="19"/>
      <c r="BU210" s="20">
        <f t="shared" si="473"/>
        <v>0</v>
      </c>
      <c r="BV210" s="19"/>
      <c r="BW210" s="19"/>
      <c r="BX210" s="20">
        <f t="shared" si="474"/>
        <v>0</v>
      </c>
      <c r="BY210" s="19"/>
      <c r="BZ210" s="19"/>
      <c r="CA210" s="20">
        <f t="shared" si="475"/>
        <v>0</v>
      </c>
      <c r="CB210" s="20">
        <f t="shared" si="582"/>
        <v>0</v>
      </c>
      <c r="CC210" s="20">
        <f t="shared" si="582"/>
        <v>0</v>
      </c>
      <c r="CD210" s="20">
        <f t="shared" si="477"/>
        <v>0</v>
      </c>
      <c r="CE210" s="19"/>
      <c r="CF210" s="19"/>
      <c r="CG210" s="20">
        <f t="shared" si="478"/>
        <v>0</v>
      </c>
      <c r="CH210" s="19"/>
      <c r="CI210" s="19"/>
      <c r="CJ210" s="20">
        <f t="shared" si="479"/>
        <v>0</v>
      </c>
      <c r="CK210" s="19"/>
      <c r="CL210" s="19"/>
      <c r="CM210" s="20">
        <f t="shared" si="480"/>
        <v>0</v>
      </c>
      <c r="CN210" s="20">
        <f t="shared" si="583"/>
        <v>0</v>
      </c>
      <c r="CO210" s="20">
        <f t="shared" si="583"/>
        <v>0</v>
      </c>
      <c r="CP210" s="20">
        <f t="shared" si="482"/>
        <v>0</v>
      </c>
      <c r="CQ210" s="19"/>
      <c r="CR210" s="19"/>
      <c r="CS210" s="20">
        <f t="shared" si="483"/>
        <v>0</v>
      </c>
      <c r="CT210" s="19"/>
      <c r="CU210" s="19"/>
      <c r="CV210" s="20">
        <f t="shared" si="484"/>
        <v>0</v>
      </c>
      <c r="CW210" s="19"/>
      <c r="CX210" s="19"/>
      <c r="CY210" s="20">
        <f t="shared" si="485"/>
        <v>0</v>
      </c>
      <c r="CZ210" s="20">
        <f t="shared" si="584"/>
        <v>0</v>
      </c>
      <c r="DA210" s="20">
        <f t="shared" si="584"/>
        <v>0</v>
      </c>
      <c r="DB210" s="20">
        <f t="shared" si="487"/>
        <v>0</v>
      </c>
      <c r="DC210" s="20">
        <f t="shared" si="585"/>
        <v>0</v>
      </c>
      <c r="DD210" s="20">
        <f t="shared" si="585"/>
        <v>0</v>
      </c>
      <c r="DE210" s="20">
        <f t="shared" si="489"/>
        <v>0</v>
      </c>
      <c r="DF210" s="19"/>
      <c r="DG210" s="19"/>
      <c r="DH210" s="20">
        <f t="shared" si="490"/>
        <v>0</v>
      </c>
      <c r="DI210" s="19"/>
      <c r="DJ210" s="19"/>
      <c r="DK210" s="20">
        <f t="shared" si="491"/>
        <v>0</v>
      </c>
      <c r="DL210" s="20">
        <f t="shared" si="586"/>
        <v>0</v>
      </c>
      <c r="DM210" s="20">
        <f t="shared" si="586"/>
        <v>0</v>
      </c>
      <c r="DN210" s="20">
        <f t="shared" si="493"/>
        <v>0</v>
      </c>
      <c r="DO210" s="19"/>
      <c r="DP210" s="19"/>
      <c r="DQ210" s="20">
        <f t="shared" si="494"/>
        <v>0</v>
      </c>
      <c r="DR210" s="19"/>
      <c r="DS210" s="19"/>
      <c r="DT210" s="20">
        <f t="shared" si="495"/>
        <v>0</v>
      </c>
      <c r="DU210" s="20">
        <f t="shared" si="587"/>
        <v>0</v>
      </c>
      <c r="DV210" s="20">
        <f t="shared" si="587"/>
        <v>0</v>
      </c>
      <c r="DW210" s="20">
        <f t="shared" si="497"/>
        <v>0</v>
      </c>
      <c r="DX210" s="20">
        <f t="shared" si="588"/>
        <v>0</v>
      </c>
      <c r="DY210" s="20">
        <f t="shared" si="588"/>
        <v>0</v>
      </c>
      <c r="DZ210" s="20">
        <f t="shared" si="499"/>
        <v>0</v>
      </c>
      <c r="EA210" s="19"/>
      <c r="EB210" s="19"/>
      <c r="EC210" s="20">
        <f t="shared" si="500"/>
        <v>0</v>
      </c>
      <c r="ED210" s="19"/>
      <c r="EE210" s="19"/>
      <c r="EF210" s="20">
        <f t="shared" si="501"/>
        <v>0</v>
      </c>
      <c r="EG210" s="19"/>
      <c r="EH210" s="19"/>
      <c r="EI210" s="20">
        <f t="shared" si="502"/>
        <v>0</v>
      </c>
      <c r="EJ210" s="19"/>
      <c r="EK210" s="19"/>
      <c r="EL210" s="20">
        <f t="shared" si="503"/>
        <v>0</v>
      </c>
      <c r="EM210" s="20">
        <f t="shared" si="589"/>
        <v>0</v>
      </c>
      <c r="EN210" s="20">
        <f t="shared" si="589"/>
        <v>0</v>
      </c>
      <c r="EO210" s="20">
        <f t="shared" si="505"/>
        <v>0</v>
      </c>
      <c r="EP210" s="19"/>
      <c r="EQ210" s="19"/>
      <c r="ER210" s="20">
        <f t="shared" si="506"/>
        <v>0</v>
      </c>
      <c r="ES210" s="19"/>
      <c r="ET210" s="19"/>
      <c r="EU210" s="20">
        <f t="shared" si="507"/>
        <v>0</v>
      </c>
      <c r="EV210" s="19"/>
      <c r="EW210" s="19"/>
      <c r="EX210" s="20">
        <f t="shared" si="508"/>
        <v>0</v>
      </c>
      <c r="EY210" s="19"/>
      <c r="EZ210" s="19"/>
      <c r="FA210" s="20">
        <f t="shared" si="509"/>
        <v>0</v>
      </c>
      <c r="FB210" s="20">
        <f t="shared" si="590"/>
        <v>0</v>
      </c>
      <c r="FC210" s="20">
        <f t="shared" si="590"/>
        <v>0</v>
      </c>
      <c r="FD210" s="20">
        <f t="shared" si="511"/>
        <v>0</v>
      </c>
      <c r="FE210" s="19"/>
      <c r="FF210" s="19"/>
      <c r="FG210" s="20">
        <f t="shared" si="512"/>
        <v>0</v>
      </c>
      <c r="FH210" s="19"/>
      <c r="FI210" s="19"/>
      <c r="FJ210" s="20">
        <f t="shared" si="513"/>
        <v>0</v>
      </c>
      <c r="FK210" s="19"/>
      <c r="FL210" s="19"/>
      <c r="FM210" s="20">
        <f t="shared" si="514"/>
        <v>0</v>
      </c>
      <c r="FN210" s="20">
        <f t="shared" si="591"/>
        <v>0</v>
      </c>
      <c r="FO210" s="20">
        <f t="shared" si="591"/>
        <v>0</v>
      </c>
      <c r="FP210" s="20">
        <f t="shared" si="516"/>
        <v>0</v>
      </c>
      <c r="FQ210" s="19"/>
      <c r="FR210" s="19"/>
      <c r="FS210" s="20">
        <f t="shared" si="517"/>
        <v>0</v>
      </c>
      <c r="FT210" s="19"/>
      <c r="FU210" s="19"/>
      <c r="FV210" s="20">
        <f t="shared" si="518"/>
        <v>0</v>
      </c>
      <c r="FW210" s="19"/>
      <c r="FX210" s="19"/>
      <c r="FY210" s="20">
        <f t="shared" si="519"/>
        <v>0</v>
      </c>
      <c r="FZ210" s="20">
        <f t="shared" si="592"/>
        <v>0</v>
      </c>
      <c r="GA210" s="20">
        <f t="shared" si="592"/>
        <v>0</v>
      </c>
      <c r="GB210" s="20">
        <f t="shared" si="521"/>
        <v>0</v>
      </c>
      <c r="GC210" s="19"/>
      <c r="GD210" s="19"/>
      <c r="GE210" s="20">
        <f t="shared" si="522"/>
        <v>0</v>
      </c>
      <c r="GF210" s="19"/>
      <c r="GG210" s="19"/>
      <c r="GH210" s="20">
        <f t="shared" si="523"/>
        <v>0</v>
      </c>
      <c r="GI210" s="19"/>
      <c r="GJ210" s="19"/>
      <c r="GK210" s="20">
        <f t="shared" si="524"/>
        <v>0</v>
      </c>
      <c r="GL210" s="19"/>
      <c r="GM210" s="19"/>
      <c r="GN210" s="20">
        <f t="shared" si="525"/>
        <v>0</v>
      </c>
      <c r="GO210" s="20">
        <f t="shared" si="593"/>
        <v>0</v>
      </c>
      <c r="GP210" s="20">
        <f t="shared" si="593"/>
        <v>0</v>
      </c>
      <c r="GQ210" s="20">
        <f t="shared" si="527"/>
        <v>0</v>
      </c>
      <c r="GR210" s="19"/>
      <c r="GS210" s="19"/>
      <c r="GT210" s="20">
        <f t="shared" si="528"/>
        <v>0</v>
      </c>
      <c r="GU210" s="19"/>
      <c r="GV210" s="19"/>
      <c r="GW210" s="20">
        <f t="shared" si="529"/>
        <v>0</v>
      </c>
      <c r="GX210" s="20">
        <f t="shared" si="594"/>
        <v>0</v>
      </c>
      <c r="GY210" s="20">
        <f t="shared" si="594"/>
        <v>0</v>
      </c>
      <c r="GZ210" s="20">
        <f t="shared" si="531"/>
        <v>0</v>
      </c>
      <c r="HA210" s="19"/>
      <c r="HB210" s="19"/>
      <c r="HC210" s="20">
        <f t="shared" si="532"/>
        <v>0</v>
      </c>
      <c r="HD210" s="19"/>
      <c r="HE210" s="19"/>
      <c r="HF210" s="20">
        <f t="shared" si="533"/>
        <v>0</v>
      </c>
      <c r="HG210" s="19"/>
      <c r="HH210" s="19"/>
      <c r="HI210" s="20">
        <f t="shared" si="534"/>
        <v>0</v>
      </c>
      <c r="HJ210" s="19"/>
      <c r="HK210" s="19"/>
      <c r="HL210" s="20">
        <f t="shared" si="535"/>
        <v>0</v>
      </c>
      <c r="HM210" s="20">
        <f t="shared" si="595"/>
        <v>0</v>
      </c>
      <c r="HN210" s="20">
        <f t="shared" si="595"/>
        <v>0</v>
      </c>
      <c r="HO210" s="20">
        <f t="shared" si="537"/>
        <v>0</v>
      </c>
      <c r="HP210" s="19"/>
      <c r="HQ210" s="19"/>
      <c r="HR210" s="20">
        <f t="shared" si="538"/>
        <v>0</v>
      </c>
      <c r="HS210" s="19"/>
      <c r="HT210" s="19"/>
      <c r="HU210" s="20">
        <f t="shared" si="539"/>
        <v>0</v>
      </c>
      <c r="HV210" s="19"/>
      <c r="HW210" s="19"/>
      <c r="HX210" s="20">
        <f t="shared" si="540"/>
        <v>0</v>
      </c>
      <c r="HY210" s="19"/>
      <c r="HZ210" s="19"/>
      <c r="IA210" s="20">
        <f t="shared" si="541"/>
        <v>0</v>
      </c>
      <c r="IB210" s="20">
        <f t="shared" si="596"/>
        <v>0</v>
      </c>
      <c r="IC210" s="20">
        <f t="shared" si="596"/>
        <v>0</v>
      </c>
      <c r="ID210" s="20">
        <f t="shared" si="543"/>
        <v>0</v>
      </c>
      <c r="IE210" s="20">
        <f t="shared" si="597"/>
        <v>0</v>
      </c>
      <c r="IF210" s="20">
        <f t="shared" si="597"/>
        <v>0</v>
      </c>
      <c r="IG210" s="20">
        <f t="shared" si="545"/>
        <v>0</v>
      </c>
      <c r="IH210" s="19"/>
      <c r="II210" s="19"/>
      <c r="IJ210" s="20">
        <f t="shared" si="546"/>
        <v>0</v>
      </c>
      <c r="IK210" s="19"/>
      <c r="IL210" s="19"/>
      <c r="IM210" s="20">
        <f t="shared" si="547"/>
        <v>0</v>
      </c>
      <c r="IN210" s="19"/>
      <c r="IO210" s="19"/>
      <c r="IP210" s="20">
        <f t="shared" si="548"/>
        <v>0</v>
      </c>
      <c r="IQ210" s="20">
        <f t="shared" si="598"/>
        <v>0</v>
      </c>
      <c r="IR210" s="20">
        <f t="shared" si="598"/>
        <v>0</v>
      </c>
      <c r="IS210" s="20">
        <f t="shared" si="550"/>
        <v>0</v>
      </c>
      <c r="IT210" s="20">
        <f t="shared" si="599"/>
        <v>0</v>
      </c>
      <c r="IU210" s="20">
        <f t="shared" si="599"/>
        <v>0</v>
      </c>
      <c r="IV210" s="20">
        <f t="shared" si="552"/>
        <v>0</v>
      </c>
      <c r="IW210" s="19"/>
      <c r="IX210" s="19"/>
      <c r="IY210" s="20">
        <f t="shared" si="553"/>
        <v>0</v>
      </c>
      <c r="IZ210" s="19"/>
      <c r="JA210" s="19"/>
      <c r="JB210" s="20">
        <f t="shared" si="554"/>
        <v>0</v>
      </c>
      <c r="JC210" s="19"/>
      <c r="JD210" s="19"/>
      <c r="JE210" s="20">
        <f t="shared" si="555"/>
        <v>0</v>
      </c>
      <c r="JF210" s="20">
        <f t="shared" si="600"/>
        <v>0</v>
      </c>
      <c r="JG210" s="20">
        <f t="shared" si="600"/>
        <v>0</v>
      </c>
      <c r="JH210" s="20">
        <f t="shared" si="557"/>
        <v>0</v>
      </c>
      <c r="JI210" s="19"/>
      <c r="JJ210" s="19"/>
      <c r="JK210" s="20">
        <f t="shared" si="558"/>
        <v>0</v>
      </c>
      <c r="JL210" s="19"/>
      <c r="JM210" s="19"/>
      <c r="JN210" s="20">
        <f t="shared" si="559"/>
        <v>0</v>
      </c>
      <c r="JO210" s="19"/>
      <c r="JP210" s="19"/>
      <c r="JQ210" s="20">
        <f t="shared" si="560"/>
        <v>0</v>
      </c>
      <c r="JR210" s="20">
        <f t="shared" si="601"/>
        <v>0</v>
      </c>
      <c r="JS210" s="20">
        <f t="shared" si="601"/>
        <v>0</v>
      </c>
      <c r="JT210" s="20">
        <f t="shared" si="562"/>
        <v>0</v>
      </c>
      <c r="JU210" s="19"/>
      <c r="JV210" s="19"/>
      <c r="JW210" s="20">
        <f t="shared" si="563"/>
        <v>0</v>
      </c>
      <c r="JX210" s="19"/>
      <c r="JY210" s="19"/>
      <c r="JZ210" s="20">
        <f t="shared" si="564"/>
        <v>0</v>
      </c>
      <c r="KA210" s="20">
        <f t="shared" si="602"/>
        <v>0</v>
      </c>
      <c r="KB210" s="20">
        <f t="shared" si="602"/>
        <v>0</v>
      </c>
      <c r="KC210" s="20">
        <f t="shared" si="566"/>
        <v>0</v>
      </c>
      <c r="KD210" s="19"/>
      <c r="KE210" s="20">
        <f>100</f>
        <v>100</v>
      </c>
      <c r="KF210" s="20">
        <f t="shared" si="567"/>
        <v>-100</v>
      </c>
      <c r="KG210" s="19"/>
      <c r="KH210" s="19"/>
      <c r="KI210" s="20">
        <f t="shared" si="568"/>
        <v>0</v>
      </c>
      <c r="KJ210" s="19"/>
      <c r="KK210" s="19"/>
      <c r="KL210" s="20">
        <f t="shared" si="569"/>
        <v>0</v>
      </c>
      <c r="KM210" s="19"/>
      <c r="KN210" s="19"/>
      <c r="KO210" s="20">
        <f t="shared" si="570"/>
        <v>0</v>
      </c>
      <c r="KP210" s="19"/>
      <c r="KQ210" s="19"/>
      <c r="KR210" s="20">
        <f t="shared" si="571"/>
        <v>0</v>
      </c>
      <c r="KS210" s="20">
        <f t="shared" si="603"/>
        <v>0</v>
      </c>
      <c r="KT210" s="20">
        <f t="shared" si="603"/>
        <v>0</v>
      </c>
      <c r="KU210" s="20">
        <f t="shared" si="573"/>
        <v>0</v>
      </c>
      <c r="KV210" s="20">
        <f t="shared" si="604"/>
        <v>0</v>
      </c>
      <c r="KW210" s="20">
        <f t="shared" si="604"/>
        <v>100</v>
      </c>
      <c r="KX210" s="20">
        <f t="shared" si="575"/>
        <v>-100</v>
      </c>
      <c r="KY210" s="19"/>
      <c r="KZ210" s="19"/>
      <c r="LA210" s="20">
        <f t="shared" si="576"/>
        <v>0</v>
      </c>
      <c r="LB210" s="19"/>
      <c r="LC210" s="19"/>
      <c r="LD210" s="20">
        <f t="shared" si="577"/>
        <v>0</v>
      </c>
      <c r="LE210" s="20">
        <f t="shared" si="605"/>
        <v>0</v>
      </c>
      <c r="LF210" s="20">
        <f t="shared" si="605"/>
        <v>100</v>
      </c>
      <c r="LG210" s="20">
        <f t="shared" si="579"/>
        <v>-100</v>
      </c>
    </row>
    <row r="211" spans="1:319" x14ac:dyDescent="0.3">
      <c r="A211" s="27" t="s">
        <v>323</v>
      </c>
      <c r="B211" s="19"/>
      <c r="C211" s="19"/>
      <c r="D211" s="20">
        <f t="shared" si="448"/>
        <v>0</v>
      </c>
      <c r="E211" s="19"/>
      <c r="F211" s="19"/>
      <c r="G211" s="20">
        <f t="shared" si="449"/>
        <v>0</v>
      </c>
      <c r="H211" s="19"/>
      <c r="I211" s="19"/>
      <c r="J211" s="20">
        <f t="shared" si="450"/>
        <v>0</v>
      </c>
      <c r="K211" s="19"/>
      <c r="L211" s="19"/>
      <c r="M211" s="20">
        <f t="shared" si="451"/>
        <v>0</v>
      </c>
      <c r="N211" s="19"/>
      <c r="O211" s="19"/>
      <c r="P211" s="20">
        <f t="shared" si="452"/>
        <v>0</v>
      </c>
      <c r="Q211" s="19"/>
      <c r="R211" s="19"/>
      <c r="S211" s="20">
        <f t="shared" si="453"/>
        <v>0</v>
      </c>
      <c r="T211" s="19"/>
      <c r="U211" s="19"/>
      <c r="V211" s="20">
        <f t="shared" si="454"/>
        <v>0</v>
      </c>
      <c r="W211" s="19"/>
      <c r="X211" s="19"/>
      <c r="Y211" s="20">
        <f t="shared" si="455"/>
        <v>0</v>
      </c>
      <c r="Z211" s="19"/>
      <c r="AA211" s="19"/>
      <c r="AB211" s="20">
        <f t="shared" si="456"/>
        <v>0</v>
      </c>
      <c r="AC211" s="19"/>
      <c r="AD211" s="19"/>
      <c r="AE211" s="20">
        <f t="shared" si="457"/>
        <v>0</v>
      </c>
      <c r="AF211" s="19"/>
      <c r="AG211" s="19"/>
      <c r="AH211" s="20">
        <f t="shared" si="458"/>
        <v>0</v>
      </c>
      <c r="AI211" s="19"/>
      <c r="AJ211" s="19"/>
      <c r="AK211" s="20">
        <f t="shared" si="459"/>
        <v>0</v>
      </c>
      <c r="AL211" s="20">
        <f t="shared" si="580"/>
        <v>0</v>
      </c>
      <c r="AM211" s="20">
        <f t="shared" si="580"/>
        <v>0</v>
      </c>
      <c r="AN211" s="20">
        <f t="shared" si="461"/>
        <v>0</v>
      </c>
      <c r="AO211" s="19"/>
      <c r="AP211" s="19"/>
      <c r="AQ211" s="20">
        <f t="shared" si="462"/>
        <v>0</v>
      </c>
      <c r="AR211" s="19"/>
      <c r="AS211" s="19"/>
      <c r="AT211" s="20">
        <f t="shared" si="463"/>
        <v>0</v>
      </c>
      <c r="AU211" s="19"/>
      <c r="AV211" s="19"/>
      <c r="AW211" s="20">
        <f t="shared" si="464"/>
        <v>0</v>
      </c>
      <c r="AX211" s="19"/>
      <c r="AY211" s="19"/>
      <c r="AZ211" s="20">
        <f t="shared" si="465"/>
        <v>0</v>
      </c>
      <c r="BA211" s="19"/>
      <c r="BB211" s="19"/>
      <c r="BC211" s="20">
        <f t="shared" si="466"/>
        <v>0</v>
      </c>
      <c r="BD211" s="19"/>
      <c r="BE211" s="19"/>
      <c r="BF211" s="20">
        <f t="shared" si="467"/>
        <v>0</v>
      </c>
      <c r="BG211" s="20">
        <f t="shared" si="581"/>
        <v>0</v>
      </c>
      <c r="BH211" s="20">
        <f t="shared" si="581"/>
        <v>0</v>
      </c>
      <c r="BI211" s="20">
        <f t="shared" si="469"/>
        <v>0</v>
      </c>
      <c r="BJ211" s="19"/>
      <c r="BK211" s="19"/>
      <c r="BL211" s="20">
        <f t="shared" si="470"/>
        <v>0</v>
      </c>
      <c r="BM211" s="19"/>
      <c r="BN211" s="19"/>
      <c r="BO211" s="20">
        <f t="shared" si="471"/>
        <v>0</v>
      </c>
      <c r="BP211" s="19"/>
      <c r="BQ211" s="19"/>
      <c r="BR211" s="20">
        <f t="shared" si="472"/>
        <v>0</v>
      </c>
      <c r="BS211" s="19"/>
      <c r="BT211" s="19"/>
      <c r="BU211" s="20">
        <f t="shared" si="473"/>
        <v>0</v>
      </c>
      <c r="BV211" s="19"/>
      <c r="BW211" s="19"/>
      <c r="BX211" s="20">
        <f t="shared" si="474"/>
        <v>0</v>
      </c>
      <c r="BY211" s="19"/>
      <c r="BZ211" s="19"/>
      <c r="CA211" s="20">
        <f t="shared" si="475"/>
        <v>0</v>
      </c>
      <c r="CB211" s="20">
        <f t="shared" si="582"/>
        <v>0</v>
      </c>
      <c r="CC211" s="20">
        <f t="shared" si="582"/>
        <v>0</v>
      </c>
      <c r="CD211" s="20">
        <f t="shared" si="477"/>
        <v>0</v>
      </c>
      <c r="CE211" s="19"/>
      <c r="CF211" s="19"/>
      <c r="CG211" s="20">
        <f t="shared" si="478"/>
        <v>0</v>
      </c>
      <c r="CH211" s="19"/>
      <c r="CI211" s="19"/>
      <c r="CJ211" s="20">
        <f t="shared" si="479"/>
        <v>0</v>
      </c>
      <c r="CK211" s="19"/>
      <c r="CL211" s="19"/>
      <c r="CM211" s="20">
        <f t="shared" si="480"/>
        <v>0</v>
      </c>
      <c r="CN211" s="20">
        <f t="shared" si="583"/>
        <v>0</v>
      </c>
      <c r="CO211" s="20">
        <f t="shared" si="583"/>
        <v>0</v>
      </c>
      <c r="CP211" s="20">
        <f t="shared" si="482"/>
        <v>0</v>
      </c>
      <c r="CQ211" s="19"/>
      <c r="CR211" s="19"/>
      <c r="CS211" s="20">
        <f t="shared" si="483"/>
        <v>0</v>
      </c>
      <c r="CT211" s="19"/>
      <c r="CU211" s="19"/>
      <c r="CV211" s="20">
        <f t="shared" si="484"/>
        <v>0</v>
      </c>
      <c r="CW211" s="19"/>
      <c r="CX211" s="19"/>
      <c r="CY211" s="20">
        <f t="shared" si="485"/>
        <v>0</v>
      </c>
      <c r="CZ211" s="20">
        <f t="shared" si="584"/>
        <v>0</v>
      </c>
      <c r="DA211" s="20">
        <f t="shared" si="584"/>
        <v>0</v>
      </c>
      <c r="DB211" s="20">
        <f t="shared" si="487"/>
        <v>0</v>
      </c>
      <c r="DC211" s="20">
        <f t="shared" si="585"/>
        <v>0</v>
      </c>
      <c r="DD211" s="20">
        <f t="shared" si="585"/>
        <v>0</v>
      </c>
      <c r="DE211" s="20">
        <f t="shared" si="489"/>
        <v>0</v>
      </c>
      <c r="DF211" s="19"/>
      <c r="DG211" s="19"/>
      <c r="DH211" s="20">
        <f t="shared" si="490"/>
        <v>0</v>
      </c>
      <c r="DI211" s="19"/>
      <c r="DJ211" s="19"/>
      <c r="DK211" s="20">
        <f t="shared" si="491"/>
        <v>0</v>
      </c>
      <c r="DL211" s="20">
        <f t="shared" si="586"/>
        <v>0</v>
      </c>
      <c r="DM211" s="20">
        <f t="shared" si="586"/>
        <v>0</v>
      </c>
      <c r="DN211" s="20">
        <f t="shared" si="493"/>
        <v>0</v>
      </c>
      <c r="DO211" s="19"/>
      <c r="DP211" s="19"/>
      <c r="DQ211" s="20">
        <f t="shared" si="494"/>
        <v>0</v>
      </c>
      <c r="DR211" s="19"/>
      <c r="DS211" s="19"/>
      <c r="DT211" s="20">
        <f t="shared" si="495"/>
        <v>0</v>
      </c>
      <c r="DU211" s="20">
        <f t="shared" si="587"/>
        <v>0</v>
      </c>
      <c r="DV211" s="20">
        <f t="shared" si="587"/>
        <v>0</v>
      </c>
      <c r="DW211" s="20">
        <f t="shared" si="497"/>
        <v>0</v>
      </c>
      <c r="DX211" s="20">
        <f t="shared" si="588"/>
        <v>0</v>
      </c>
      <c r="DY211" s="20">
        <f t="shared" si="588"/>
        <v>0</v>
      </c>
      <c r="DZ211" s="20">
        <f t="shared" si="499"/>
        <v>0</v>
      </c>
      <c r="EA211" s="19"/>
      <c r="EB211" s="19"/>
      <c r="EC211" s="20">
        <f t="shared" si="500"/>
        <v>0</v>
      </c>
      <c r="ED211" s="19"/>
      <c r="EE211" s="19"/>
      <c r="EF211" s="20">
        <f t="shared" si="501"/>
        <v>0</v>
      </c>
      <c r="EG211" s="19"/>
      <c r="EH211" s="19"/>
      <c r="EI211" s="20">
        <f t="shared" si="502"/>
        <v>0</v>
      </c>
      <c r="EJ211" s="19"/>
      <c r="EK211" s="19"/>
      <c r="EL211" s="20">
        <f t="shared" si="503"/>
        <v>0</v>
      </c>
      <c r="EM211" s="20">
        <f t="shared" si="589"/>
        <v>0</v>
      </c>
      <c r="EN211" s="20">
        <f t="shared" si="589"/>
        <v>0</v>
      </c>
      <c r="EO211" s="20">
        <f t="shared" si="505"/>
        <v>0</v>
      </c>
      <c r="EP211" s="19"/>
      <c r="EQ211" s="19"/>
      <c r="ER211" s="20">
        <f t="shared" si="506"/>
        <v>0</v>
      </c>
      <c r="ES211" s="19"/>
      <c r="ET211" s="19"/>
      <c r="EU211" s="20">
        <f t="shared" si="507"/>
        <v>0</v>
      </c>
      <c r="EV211" s="19"/>
      <c r="EW211" s="19"/>
      <c r="EX211" s="20">
        <f t="shared" si="508"/>
        <v>0</v>
      </c>
      <c r="EY211" s="19"/>
      <c r="EZ211" s="19"/>
      <c r="FA211" s="20">
        <f t="shared" si="509"/>
        <v>0</v>
      </c>
      <c r="FB211" s="20">
        <f t="shared" si="590"/>
        <v>0</v>
      </c>
      <c r="FC211" s="20">
        <f t="shared" si="590"/>
        <v>0</v>
      </c>
      <c r="FD211" s="20">
        <f t="shared" si="511"/>
        <v>0</v>
      </c>
      <c r="FE211" s="19"/>
      <c r="FF211" s="19"/>
      <c r="FG211" s="20">
        <f t="shared" si="512"/>
        <v>0</v>
      </c>
      <c r="FH211" s="19"/>
      <c r="FI211" s="19"/>
      <c r="FJ211" s="20">
        <f t="shared" si="513"/>
        <v>0</v>
      </c>
      <c r="FK211" s="19"/>
      <c r="FL211" s="19"/>
      <c r="FM211" s="20">
        <f t="shared" si="514"/>
        <v>0</v>
      </c>
      <c r="FN211" s="20">
        <f t="shared" si="591"/>
        <v>0</v>
      </c>
      <c r="FO211" s="20">
        <f t="shared" si="591"/>
        <v>0</v>
      </c>
      <c r="FP211" s="20">
        <f t="shared" si="516"/>
        <v>0</v>
      </c>
      <c r="FQ211" s="19"/>
      <c r="FR211" s="19"/>
      <c r="FS211" s="20">
        <f t="shared" si="517"/>
        <v>0</v>
      </c>
      <c r="FT211" s="19"/>
      <c r="FU211" s="19"/>
      <c r="FV211" s="20">
        <f t="shared" si="518"/>
        <v>0</v>
      </c>
      <c r="FW211" s="19"/>
      <c r="FX211" s="19"/>
      <c r="FY211" s="20">
        <f t="shared" si="519"/>
        <v>0</v>
      </c>
      <c r="FZ211" s="20">
        <f t="shared" si="592"/>
        <v>0</v>
      </c>
      <c r="GA211" s="20">
        <f t="shared" si="592"/>
        <v>0</v>
      </c>
      <c r="GB211" s="20">
        <f t="shared" si="521"/>
        <v>0</v>
      </c>
      <c r="GC211" s="19"/>
      <c r="GD211" s="19"/>
      <c r="GE211" s="20">
        <f t="shared" si="522"/>
        <v>0</v>
      </c>
      <c r="GF211" s="19"/>
      <c r="GG211" s="19"/>
      <c r="GH211" s="20">
        <f t="shared" si="523"/>
        <v>0</v>
      </c>
      <c r="GI211" s="19"/>
      <c r="GJ211" s="19"/>
      <c r="GK211" s="20">
        <f t="shared" si="524"/>
        <v>0</v>
      </c>
      <c r="GL211" s="19"/>
      <c r="GM211" s="19"/>
      <c r="GN211" s="20">
        <f t="shared" si="525"/>
        <v>0</v>
      </c>
      <c r="GO211" s="20">
        <f t="shared" si="593"/>
        <v>0</v>
      </c>
      <c r="GP211" s="20">
        <f t="shared" si="593"/>
        <v>0</v>
      </c>
      <c r="GQ211" s="20">
        <f t="shared" si="527"/>
        <v>0</v>
      </c>
      <c r="GR211" s="19"/>
      <c r="GS211" s="19"/>
      <c r="GT211" s="20">
        <f t="shared" si="528"/>
        <v>0</v>
      </c>
      <c r="GU211" s="19"/>
      <c r="GV211" s="19"/>
      <c r="GW211" s="20">
        <f t="shared" si="529"/>
        <v>0</v>
      </c>
      <c r="GX211" s="20">
        <f t="shared" si="594"/>
        <v>0</v>
      </c>
      <c r="GY211" s="20">
        <f t="shared" si="594"/>
        <v>0</v>
      </c>
      <c r="GZ211" s="20">
        <f t="shared" si="531"/>
        <v>0</v>
      </c>
      <c r="HA211" s="19"/>
      <c r="HB211" s="19"/>
      <c r="HC211" s="20">
        <f t="shared" si="532"/>
        <v>0</v>
      </c>
      <c r="HD211" s="19"/>
      <c r="HE211" s="19"/>
      <c r="HF211" s="20">
        <f t="shared" si="533"/>
        <v>0</v>
      </c>
      <c r="HG211" s="19"/>
      <c r="HH211" s="19"/>
      <c r="HI211" s="20">
        <f t="shared" si="534"/>
        <v>0</v>
      </c>
      <c r="HJ211" s="19"/>
      <c r="HK211" s="19"/>
      <c r="HL211" s="20">
        <f t="shared" si="535"/>
        <v>0</v>
      </c>
      <c r="HM211" s="20">
        <f t="shared" si="595"/>
        <v>0</v>
      </c>
      <c r="HN211" s="20">
        <f t="shared" si="595"/>
        <v>0</v>
      </c>
      <c r="HO211" s="20">
        <f t="shared" si="537"/>
        <v>0</v>
      </c>
      <c r="HP211" s="19"/>
      <c r="HQ211" s="19"/>
      <c r="HR211" s="20">
        <f t="shared" si="538"/>
        <v>0</v>
      </c>
      <c r="HS211" s="19"/>
      <c r="HT211" s="19"/>
      <c r="HU211" s="20">
        <f t="shared" si="539"/>
        <v>0</v>
      </c>
      <c r="HV211" s="19"/>
      <c r="HW211" s="19"/>
      <c r="HX211" s="20">
        <f t="shared" si="540"/>
        <v>0</v>
      </c>
      <c r="HY211" s="19"/>
      <c r="HZ211" s="19"/>
      <c r="IA211" s="20">
        <f t="shared" si="541"/>
        <v>0</v>
      </c>
      <c r="IB211" s="20">
        <f t="shared" si="596"/>
        <v>0</v>
      </c>
      <c r="IC211" s="20">
        <f t="shared" si="596"/>
        <v>0</v>
      </c>
      <c r="ID211" s="20">
        <f t="shared" si="543"/>
        <v>0</v>
      </c>
      <c r="IE211" s="20">
        <f t="shared" si="597"/>
        <v>0</v>
      </c>
      <c r="IF211" s="20">
        <f t="shared" si="597"/>
        <v>0</v>
      </c>
      <c r="IG211" s="20">
        <f t="shared" si="545"/>
        <v>0</v>
      </c>
      <c r="IH211" s="19"/>
      <c r="II211" s="19"/>
      <c r="IJ211" s="20">
        <f t="shared" si="546"/>
        <v>0</v>
      </c>
      <c r="IK211" s="19"/>
      <c r="IL211" s="19"/>
      <c r="IM211" s="20">
        <f t="shared" si="547"/>
        <v>0</v>
      </c>
      <c r="IN211" s="19"/>
      <c r="IO211" s="19"/>
      <c r="IP211" s="20">
        <f t="shared" si="548"/>
        <v>0</v>
      </c>
      <c r="IQ211" s="20">
        <f t="shared" si="598"/>
        <v>0</v>
      </c>
      <c r="IR211" s="20">
        <f t="shared" si="598"/>
        <v>0</v>
      </c>
      <c r="IS211" s="20">
        <f t="shared" si="550"/>
        <v>0</v>
      </c>
      <c r="IT211" s="20">
        <f t="shared" si="599"/>
        <v>0</v>
      </c>
      <c r="IU211" s="20">
        <f t="shared" si="599"/>
        <v>0</v>
      </c>
      <c r="IV211" s="20">
        <f t="shared" si="552"/>
        <v>0</v>
      </c>
      <c r="IW211" s="19"/>
      <c r="IX211" s="19"/>
      <c r="IY211" s="20">
        <f t="shared" si="553"/>
        <v>0</v>
      </c>
      <c r="IZ211" s="19"/>
      <c r="JA211" s="19"/>
      <c r="JB211" s="20">
        <f t="shared" si="554"/>
        <v>0</v>
      </c>
      <c r="JC211" s="19"/>
      <c r="JD211" s="19"/>
      <c r="JE211" s="20">
        <f t="shared" si="555"/>
        <v>0</v>
      </c>
      <c r="JF211" s="20">
        <f t="shared" si="600"/>
        <v>0</v>
      </c>
      <c r="JG211" s="20">
        <f t="shared" si="600"/>
        <v>0</v>
      </c>
      <c r="JH211" s="20">
        <f t="shared" si="557"/>
        <v>0</v>
      </c>
      <c r="JI211" s="19"/>
      <c r="JJ211" s="19"/>
      <c r="JK211" s="20">
        <f t="shared" si="558"/>
        <v>0</v>
      </c>
      <c r="JL211" s="19"/>
      <c r="JM211" s="19"/>
      <c r="JN211" s="20">
        <f t="shared" si="559"/>
        <v>0</v>
      </c>
      <c r="JO211" s="19"/>
      <c r="JP211" s="19"/>
      <c r="JQ211" s="20">
        <f t="shared" si="560"/>
        <v>0</v>
      </c>
      <c r="JR211" s="20">
        <f t="shared" si="601"/>
        <v>0</v>
      </c>
      <c r="JS211" s="20">
        <f t="shared" si="601"/>
        <v>0</v>
      </c>
      <c r="JT211" s="20">
        <f t="shared" si="562"/>
        <v>0</v>
      </c>
      <c r="JU211" s="19"/>
      <c r="JV211" s="19"/>
      <c r="JW211" s="20">
        <f t="shared" si="563"/>
        <v>0</v>
      </c>
      <c r="JX211" s="19"/>
      <c r="JY211" s="19"/>
      <c r="JZ211" s="20">
        <f t="shared" si="564"/>
        <v>0</v>
      </c>
      <c r="KA211" s="20">
        <f t="shared" si="602"/>
        <v>0</v>
      </c>
      <c r="KB211" s="20">
        <f t="shared" si="602"/>
        <v>0</v>
      </c>
      <c r="KC211" s="20">
        <f t="shared" si="566"/>
        <v>0</v>
      </c>
      <c r="KD211" s="19"/>
      <c r="KE211" s="20">
        <f>333.33</f>
        <v>333.33</v>
      </c>
      <c r="KF211" s="20">
        <f t="shared" si="567"/>
        <v>-333.33</v>
      </c>
      <c r="KG211" s="19"/>
      <c r="KH211" s="19"/>
      <c r="KI211" s="20">
        <f t="shared" si="568"/>
        <v>0</v>
      </c>
      <c r="KJ211" s="19"/>
      <c r="KK211" s="19"/>
      <c r="KL211" s="20">
        <f t="shared" si="569"/>
        <v>0</v>
      </c>
      <c r="KM211" s="19"/>
      <c r="KN211" s="19"/>
      <c r="KO211" s="20">
        <f t="shared" si="570"/>
        <v>0</v>
      </c>
      <c r="KP211" s="19"/>
      <c r="KQ211" s="19"/>
      <c r="KR211" s="20">
        <f t="shared" si="571"/>
        <v>0</v>
      </c>
      <c r="KS211" s="20">
        <f t="shared" si="603"/>
        <v>0</v>
      </c>
      <c r="KT211" s="20">
        <f t="shared" si="603"/>
        <v>0</v>
      </c>
      <c r="KU211" s="20">
        <f t="shared" si="573"/>
        <v>0</v>
      </c>
      <c r="KV211" s="20">
        <f t="shared" si="604"/>
        <v>0</v>
      </c>
      <c r="KW211" s="20">
        <f t="shared" si="604"/>
        <v>333.33</v>
      </c>
      <c r="KX211" s="20">
        <f t="shared" si="575"/>
        <v>-333.33</v>
      </c>
      <c r="KY211" s="19"/>
      <c r="KZ211" s="19"/>
      <c r="LA211" s="20">
        <f t="shared" si="576"/>
        <v>0</v>
      </c>
      <c r="LB211" s="19"/>
      <c r="LC211" s="19"/>
      <c r="LD211" s="20">
        <f t="shared" si="577"/>
        <v>0</v>
      </c>
      <c r="LE211" s="20">
        <f t="shared" si="605"/>
        <v>0</v>
      </c>
      <c r="LF211" s="20">
        <f t="shared" si="605"/>
        <v>333.33</v>
      </c>
      <c r="LG211" s="20">
        <f t="shared" si="579"/>
        <v>-333.33</v>
      </c>
    </row>
    <row r="212" spans="1:319" x14ac:dyDescent="0.3">
      <c r="A212" s="27" t="s">
        <v>324</v>
      </c>
      <c r="B212" s="19"/>
      <c r="C212" s="19"/>
      <c r="D212" s="20">
        <f t="shared" si="448"/>
        <v>0</v>
      </c>
      <c r="E212" s="19"/>
      <c r="F212" s="19"/>
      <c r="G212" s="20">
        <f t="shared" si="449"/>
        <v>0</v>
      </c>
      <c r="H212" s="19"/>
      <c r="I212" s="19"/>
      <c r="J212" s="20">
        <f t="shared" si="450"/>
        <v>0</v>
      </c>
      <c r="K212" s="19"/>
      <c r="L212" s="19"/>
      <c r="M212" s="20">
        <f t="shared" si="451"/>
        <v>0</v>
      </c>
      <c r="N212" s="19"/>
      <c r="O212" s="19"/>
      <c r="P212" s="20">
        <f t="shared" si="452"/>
        <v>0</v>
      </c>
      <c r="Q212" s="19"/>
      <c r="R212" s="19"/>
      <c r="S212" s="20">
        <f t="shared" si="453"/>
        <v>0</v>
      </c>
      <c r="T212" s="19"/>
      <c r="U212" s="19"/>
      <c r="V212" s="20">
        <f t="shared" si="454"/>
        <v>0</v>
      </c>
      <c r="W212" s="19"/>
      <c r="X212" s="19"/>
      <c r="Y212" s="20">
        <f t="shared" si="455"/>
        <v>0</v>
      </c>
      <c r="Z212" s="19"/>
      <c r="AA212" s="19"/>
      <c r="AB212" s="20">
        <f t="shared" si="456"/>
        <v>0</v>
      </c>
      <c r="AC212" s="19"/>
      <c r="AD212" s="19"/>
      <c r="AE212" s="20">
        <f t="shared" si="457"/>
        <v>0</v>
      </c>
      <c r="AF212" s="19"/>
      <c r="AG212" s="19"/>
      <c r="AH212" s="20">
        <f t="shared" si="458"/>
        <v>0</v>
      </c>
      <c r="AI212" s="19"/>
      <c r="AJ212" s="19"/>
      <c r="AK212" s="20">
        <f t="shared" si="459"/>
        <v>0</v>
      </c>
      <c r="AL212" s="20">
        <f t="shared" si="580"/>
        <v>0</v>
      </c>
      <c r="AM212" s="20">
        <f t="shared" si="580"/>
        <v>0</v>
      </c>
      <c r="AN212" s="20">
        <f t="shared" si="461"/>
        <v>0</v>
      </c>
      <c r="AO212" s="19"/>
      <c r="AP212" s="19"/>
      <c r="AQ212" s="20">
        <f t="shared" si="462"/>
        <v>0</v>
      </c>
      <c r="AR212" s="19"/>
      <c r="AS212" s="19"/>
      <c r="AT212" s="20">
        <f t="shared" si="463"/>
        <v>0</v>
      </c>
      <c r="AU212" s="19"/>
      <c r="AV212" s="19"/>
      <c r="AW212" s="20">
        <f t="shared" si="464"/>
        <v>0</v>
      </c>
      <c r="AX212" s="19"/>
      <c r="AY212" s="19"/>
      <c r="AZ212" s="20">
        <f t="shared" si="465"/>
        <v>0</v>
      </c>
      <c r="BA212" s="19"/>
      <c r="BB212" s="19"/>
      <c r="BC212" s="20">
        <f t="shared" si="466"/>
        <v>0</v>
      </c>
      <c r="BD212" s="19"/>
      <c r="BE212" s="19"/>
      <c r="BF212" s="20">
        <f t="shared" si="467"/>
        <v>0</v>
      </c>
      <c r="BG212" s="20">
        <f t="shared" si="581"/>
        <v>0</v>
      </c>
      <c r="BH212" s="20">
        <f t="shared" si="581"/>
        <v>0</v>
      </c>
      <c r="BI212" s="20">
        <f t="shared" si="469"/>
        <v>0</v>
      </c>
      <c r="BJ212" s="19"/>
      <c r="BK212" s="19"/>
      <c r="BL212" s="20">
        <f t="shared" si="470"/>
        <v>0</v>
      </c>
      <c r="BM212" s="19"/>
      <c r="BN212" s="20">
        <f>0</f>
        <v>0</v>
      </c>
      <c r="BO212" s="20">
        <f t="shared" si="471"/>
        <v>0</v>
      </c>
      <c r="BP212" s="19"/>
      <c r="BQ212" s="19"/>
      <c r="BR212" s="20">
        <f t="shared" si="472"/>
        <v>0</v>
      </c>
      <c r="BS212" s="19"/>
      <c r="BT212" s="19"/>
      <c r="BU212" s="20">
        <f t="shared" si="473"/>
        <v>0</v>
      </c>
      <c r="BV212" s="19"/>
      <c r="BW212" s="19"/>
      <c r="BX212" s="20">
        <f t="shared" si="474"/>
        <v>0</v>
      </c>
      <c r="BY212" s="19"/>
      <c r="BZ212" s="19"/>
      <c r="CA212" s="20">
        <f t="shared" si="475"/>
        <v>0</v>
      </c>
      <c r="CB212" s="20">
        <f t="shared" si="582"/>
        <v>0</v>
      </c>
      <c r="CC212" s="20">
        <f t="shared" si="582"/>
        <v>0</v>
      </c>
      <c r="CD212" s="20">
        <f t="shared" si="477"/>
        <v>0</v>
      </c>
      <c r="CE212" s="19"/>
      <c r="CF212" s="19"/>
      <c r="CG212" s="20">
        <f t="shared" si="478"/>
        <v>0</v>
      </c>
      <c r="CH212" s="19"/>
      <c r="CI212" s="19"/>
      <c r="CJ212" s="20">
        <f t="shared" si="479"/>
        <v>0</v>
      </c>
      <c r="CK212" s="19"/>
      <c r="CL212" s="19"/>
      <c r="CM212" s="20">
        <f t="shared" si="480"/>
        <v>0</v>
      </c>
      <c r="CN212" s="20">
        <f t="shared" si="583"/>
        <v>0</v>
      </c>
      <c r="CO212" s="20">
        <f t="shared" si="583"/>
        <v>0</v>
      </c>
      <c r="CP212" s="20">
        <f t="shared" si="482"/>
        <v>0</v>
      </c>
      <c r="CQ212" s="19"/>
      <c r="CR212" s="19"/>
      <c r="CS212" s="20">
        <f t="shared" si="483"/>
        <v>0</v>
      </c>
      <c r="CT212" s="19"/>
      <c r="CU212" s="19"/>
      <c r="CV212" s="20">
        <f t="shared" si="484"/>
        <v>0</v>
      </c>
      <c r="CW212" s="19"/>
      <c r="CX212" s="19"/>
      <c r="CY212" s="20">
        <f t="shared" si="485"/>
        <v>0</v>
      </c>
      <c r="CZ212" s="20">
        <f t="shared" si="584"/>
        <v>0</v>
      </c>
      <c r="DA212" s="20">
        <f t="shared" si="584"/>
        <v>0</v>
      </c>
      <c r="DB212" s="20">
        <f t="shared" si="487"/>
        <v>0</v>
      </c>
      <c r="DC212" s="20">
        <f t="shared" si="585"/>
        <v>0</v>
      </c>
      <c r="DD212" s="20">
        <f t="shared" si="585"/>
        <v>0</v>
      </c>
      <c r="DE212" s="20">
        <f t="shared" si="489"/>
        <v>0</v>
      </c>
      <c r="DF212" s="19"/>
      <c r="DG212" s="19"/>
      <c r="DH212" s="20">
        <f t="shared" si="490"/>
        <v>0</v>
      </c>
      <c r="DI212" s="19"/>
      <c r="DJ212" s="19"/>
      <c r="DK212" s="20">
        <f t="shared" si="491"/>
        <v>0</v>
      </c>
      <c r="DL212" s="20">
        <f t="shared" si="586"/>
        <v>0</v>
      </c>
      <c r="DM212" s="20">
        <f t="shared" si="586"/>
        <v>0</v>
      </c>
      <c r="DN212" s="20">
        <f t="shared" si="493"/>
        <v>0</v>
      </c>
      <c r="DO212" s="19"/>
      <c r="DP212" s="19"/>
      <c r="DQ212" s="20">
        <f t="shared" si="494"/>
        <v>0</v>
      </c>
      <c r="DR212" s="19"/>
      <c r="DS212" s="19"/>
      <c r="DT212" s="20">
        <f t="shared" si="495"/>
        <v>0</v>
      </c>
      <c r="DU212" s="20">
        <f t="shared" si="587"/>
        <v>0</v>
      </c>
      <c r="DV212" s="20">
        <f t="shared" si="587"/>
        <v>0</v>
      </c>
      <c r="DW212" s="20">
        <f t="shared" si="497"/>
        <v>0</v>
      </c>
      <c r="DX212" s="20">
        <f t="shared" si="588"/>
        <v>0</v>
      </c>
      <c r="DY212" s="20">
        <f t="shared" si="588"/>
        <v>0</v>
      </c>
      <c r="DZ212" s="20">
        <f t="shared" si="499"/>
        <v>0</v>
      </c>
      <c r="EA212" s="19"/>
      <c r="EB212" s="19"/>
      <c r="EC212" s="20">
        <f t="shared" si="500"/>
        <v>0</v>
      </c>
      <c r="ED212" s="19"/>
      <c r="EE212" s="19"/>
      <c r="EF212" s="20">
        <f t="shared" si="501"/>
        <v>0</v>
      </c>
      <c r="EG212" s="19"/>
      <c r="EH212" s="19"/>
      <c r="EI212" s="20">
        <f t="shared" si="502"/>
        <v>0</v>
      </c>
      <c r="EJ212" s="19"/>
      <c r="EK212" s="19"/>
      <c r="EL212" s="20">
        <f t="shared" si="503"/>
        <v>0</v>
      </c>
      <c r="EM212" s="20">
        <f t="shared" si="589"/>
        <v>0</v>
      </c>
      <c r="EN212" s="20">
        <f t="shared" si="589"/>
        <v>0</v>
      </c>
      <c r="EO212" s="20">
        <f t="shared" si="505"/>
        <v>0</v>
      </c>
      <c r="EP212" s="19"/>
      <c r="EQ212" s="19"/>
      <c r="ER212" s="20">
        <f t="shared" si="506"/>
        <v>0</v>
      </c>
      <c r="ES212" s="19"/>
      <c r="ET212" s="19"/>
      <c r="EU212" s="20">
        <f t="shared" si="507"/>
        <v>0</v>
      </c>
      <c r="EV212" s="19"/>
      <c r="EW212" s="19"/>
      <c r="EX212" s="20">
        <f t="shared" si="508"/>
        <v>0</v>
      </c>
      <c r="EY212" s="19"/>
      <c r="EZ212" s="19"/>
      <c r="FA212" s="20">
        <f t="shared" si="509"/>
        <v>0</v>
      </c>
      <c r="FB212" s="20">
        <f t="shared" si="590"/>
        <v>0</v>
      </c>
      <c r="FC212" s="20">
        <f t="shared" si="590"/>
        <v>0</v>
      </c>
      <c r="FD212" s="20">
        <f t="shared" si="511"/>
        <v>0</v>
      </c>
      <c r="FE212" s="19"/>
      <c r="FF212" s="19"/>
      <c r="FG212" s="20">
        <f t="shared" si="512"/>
        <v>0</v>
      </c>
      <c r="FH212" s="19"/>
      <c r="FI212" s="19"/>
      <c r="FJ212" s="20">
        <f t="shared" si="513"/>
        <v>0</v>
      </c>
      <c r="FK212" s="19"/>
      <c r="FL212" s="19"/>
      <c r="FM212" s="20">
        <f t="shared" si="514"/>
        <v>0</v>
      </c>
      <c r="FN212" s="20">
        <f t="shared" si="591"/>
        <v>0</v>
      </c>
      <c r="FO212" s="20">
        <f t="shared" si="591"/>
        <v>0</v>
      </c>
      <c r="FP212" s="20">
        <f t="shared" si="516"/>
        <v>0</v>
      </c>
      <c r="FQ212" s="19"/>
      <c r="FR212" s="19"/>
      <c r="FS212" s="20">
        <f t="shared" si="517"/>
        <v>0</v>
      </c>
      <c r="FT212" s="19"/>
      <c r="FU212" s="19"/>
      <c r="FV212" s="20">
        <f t="shared" si="518"/>
        <v>0</v>
      </c>
      <c r="FW212" s="19"/>
      <c r="FX212" s="19"/>
      <c r="FY212" s="20">
        <f t="shared" si="519"/>
        <v>0</v>
      </c>
      <c r="FZ212" s="20">
        <f t="shared" si="592"/>
        <v>0</v>
      </c>
      <c r="GA212" s="20">
        <f t="shared" si="592"/>
        <v>0</v>
      </c>
      <c r="GB212" s="20">
        <f t="shared" si="521"/>
        <v>0</v>
      </c>
      <c r="GC212" s="19"/>
      <c r="GD212" s="19"/>
      <c r="GE212" s="20">
        <f t="shared" si="522"/>
        <v>0</v>
      </c>
      <c r="GF212" s="19"/>
      <c r="GG212" s="19"/>
      <c r="GH212" s="20">
        <f t="shared" si="523"/>
        <v>0</v>
      </c>
      <c r="GI212" s="19"/>
      <c r="GJ212" s="19"/>
      <c r="GK212" s="20">
        <f t="shared" si="524"/>
        <v>0</v>
      </c>
      <c r="GL212" s="19"/>
      <c r="GM212" s="19"/>
      <c r="GN212" s="20">
        <f t="shared" si="525"/>
        <v>0</v>
      </c>
      <c r="GO212" s="20">
        <f t="shared" si="593"/>
        <v>0</v>
      </c>
      <c r="GP212" s="20">
        <f t="shared" si="593"/>
        <v>0</v>
      </c>
      <c r="GQ212" s="20">
        <f t="shared" si="527"/>
        <v>0</v>
      </c>
      <c r="GR212" s="19"/>
      <c r="GS212" s="19"/>
      <c r="GT212" s="20">
        <f t="shared" si="528"/>
        <v>0</v>
      </c>
      <c r="GU212" s="19"/>
      <c r="GV212" s="19"/>
      <c r="GW212" s="20">
        <f t="shared" si="529"/>
        <v>0</v>
      </c>
      <c r="GX212" s="20">
        <f t="shared" si="594"/>
        <v>0</v>
      </c>
      <c r="GY212" s="20">
        <f t="shared" si="594"/>
        <v>0</v>
      </c>
      <c r="GZ212" s="20">
        <f t="shared" si="531"/>
        <v>0</v>
      </c>
      <c r="HA212" s="19"/>
      <c r="HB212" s="19"/>
      <c r="HC212" s="20">
        <f t="shared" si="532"/>
        <v>0</v>
      </c>
      <c r="HD212" s="19"/>
      <c r="HE212" s="19"/>
      <c r="HF212" s="20">
        <f t="shared" si="533"/>
        <v>0</v>
      </c>
      <c r="HG212" s="19"/>
      <c r="HH212" s="19"/>
      <c r="HI212" s="20">
        <f t="shared" si="534"/>
        <v>0</v>
      </c>
      <c r="HJ212" s="19"/>
      <c r="HK212" s="19"/>
      <c r="HL212" s="20">
        <f t="shared" si="535"/>
        <v>0</v>
      </c>
      <c r="HM212" s="20">
        <f t="shared" si="595"/>
        <v>0</v>
      </c>
      <c r="HN212" s="20">
        <f t="shared" si="595"/>
        <v>0</v>
      </c>
      <c r="HO212" s="20">
        <f t="shared" si="537"/>
        <v>0</v>
      </c>
      <c r="HP212" s="19"/>
      <c r="HQ212" s="19"/>
      <c r="HR212" s="20">
        <f t="shared" si="538"/>
        <v>0</v>
      </c>
      <c r="HS212" s="19"/>
      <c r="HT212" s="19"/>
      <c r="HU212" s="20">
        <f t="shared" si="539"/>
        <v>0</v>
      </c>
      <c r="HV212" s="19"/>
      <c r="HW212" s="19"/>
      <c r="HX212" s="20">
        <f t="shared" si="540"/>
        <v>0</v>
      </c>
      <c r="HY212" s="19"/>
      <c r="HZ212" s="19"/>
      <c r="IA212" s="20">
        <f t="shared" si="541"/>
        <v>0</v>
      </c>
      <c r="IB212" s="20">
        <f t="shared" si="596"/>
        <v>0</v>
      </c>
      <c r="IC212" s="20">
        <f t="shared" si="596"/>
        <v>0</v>
      </c>
      <c r="ID212" s="20">
        <f t="shared" si="543"/>
        <v>0</v>
      </c>
      <c r="IE212" s="20">
        <f t="shared" si="597"/>
        <v>0</v>
      </c>
      <c r="IF212" s="20">
        <f t="shared" si="597"/>
        <v>0</v>
      </c>
      <c r="IG212" s="20">
        <f t="shared" si="545"/>
        <v>0</v>
      </c>
      <c r="IH212" s="19"/>
      <c r="II212" s="19"/>
      <c r="IJ212" s="20">
        <f t="shared" si="546"/>
        <v>0</v>
      </c>
      <c r="IK212" s="19"/>
      <c r="IL212" s="19"/>
      <c r="IM212" s="20">
        <f t="shared" si="547"/>
        <v>0</v>
      </c>
      <c r="IN212" s="19"/>
      <c r="IO212" s="19"/>
      <c r="IP212" s="20">
        <f t="shared" si="548"/>
        <v>0</v>
      </c>
      <c r="IQ212" s="20">
        <f t="shared" si="598"/>
        <v>0</v>
      </c>
      <c r="IR212" s="20">
        <f t="shared" si="598"/>
        <v>0</v>
      </c>
      <c r="IS212" s="20">
        <f t="shared" si="550"/>
        <v>0</v>
      </c>
      <c r="IT212" s="20">
        <f t="shared" si="599"/>
        <v>0</v>
      </c>
      <c r="IU212" s="20">
        <f t="shared" si="599"/>
        <v>0</v>
      </c>
      <c r="IV212" s="20">
        <f t="shared" si="552"/>
        <v>0</v>
      </c>
      <c r="IW212" s="19"/>
      <c r="IX212" s="19"/>
      <c r="IY212" s="20">
        <f t="shared" si="553"/>
        <v>0</v>
      </c>
      <c r="IZ212" s="19"/>
      <c r="JA212" s="19"/>
      <c r="JB212" s="20">
        <f t="shared" si="554"/>
        <v>0</v>
      </c>
      <c r="JC212" s="19"/>
      <c r="JD212" s="19"/>
      <c r="JE212" s="20">
        <f t="shared" si="555"/>
        <v>0</v>
      </c>
      <c r="JF212" s="20">
        <f t="shared" si="600"/>
        <v>0</v>
      </c>
      <c r="JG212" s="20">
        <f t="shared" si="600"/>
        <v>0</v>
      </c>
      <c r="JH212" s="20">
        <f t="shared" si="557"/>
        <v>0</v>
      </c>
      <c r="JI212" s="19"/>
      <c r="JJ212" s="19"/>
      <c r="JK212" s="20">
        <f t="shared" si="558"/>
        <v>0</v>
      </c>
      <c r="JL212" s="19"/>
      <c r="JM212" s="19"/>
      <c r="JN212" s="20">
        <f t="shared" si="559"/>
        <v>0</v>
      </c>
      <c r="JO212" s="19"/>
      <c r="JP212" s="19"/>
      <c r="JQ212" s="20">
        <f t="shared" si="560"/>
        <v>0</v>
      </c>
      <c r="JR212" s="20">
        <f t="shared" si="601"/>
        <v>0</v>
      </c>
      <c r="JS212" s="20">
        <f t="shared" si="601"/>
        <v>0</v>
      </c>
      <c r="JT212" s="20">
        <f t="shared" si="562"/>
        <v>0</v>
      </c>
      <c r="JU212" s="19"/>
      <c r="JV212" s="19"/>
      <c r="JW212" s="20">
        <f t="shared" si="563"/>
        <v>0</v>
      </c>
      <c r="JX212" s="20">
        <f>1495</f>
        <v>1495</v>
      </c>
      <c r="JY212" s="19"/>
      <c r="JZ212" s="20">
        <f t="shared" si="564"/>
        <v>1495</v>
      </c>
      <c r="KA212" s="20">
        <f t="shared" si="602"/>
        <v>1495</v>
      </c>
      <c r="KB212" s="20">
        <f t="shared" si="602"/>
        <v>0</v>
      </c>
      <c r="KC212" s="20">
        <f t="shared" si="566"/>
        <v>1495</v>
      </c>
      <c r="KD212" s="19"/>
      <c r="KE212" s="20">
        <f>166.67</f>
        <v>166.67</v>
      </c>
      <c r="KF212" s="20">
        <f t="shared" si="567"/>
        <v>-166.67</v>
      </c>
      <c r="KG212" s="19"/>
      <c r="KH212" s="19"/>
      <c r="KI212" s="20">
        <f t="shared" si="568"/>
        <v>0</v>
      </c>
      <c r="KJ212" s="19"/>
      <c r="KK212" s="19"/>
      <c r="KL212" s="20">
        <f t="shared" si="569"/>
        <v>0</v>
      </c>
      <c r="KM212" s="19"/>
      <c r="KN212" s="19"/>
      <c r="KO212" s="20">
        <f t="shared" si="570"/>
        <v>0</v>
      </c>
      <c r="KP212" s="19"/>
      <c r="KQ212" s="19"/>
      <c r="KR212" s="20">
        <f t="shared" si="571"/>
        <v>0</v>
      </c>
      <c r="KS212" s="20">
        <f t="shared" si="603"/>
        <v>0</v>
      </c>
      <c r="KT212" s="20">
        <f t="shared" si="603"/>
        <v>0</v>
      </c>
      <c r="KU212" s="20">
        <f t="shared" si="573"/>
        <v>0</v>
      </c>
      <c r="KV212" s="20">
        <f t="shared" si="604"/>
        <v>0</v>
      </c>
      <c r="KW212" s="20">
        <f t="shared" si="604"/>
        <v>166.67</v>
      </c>
      <c r="KX212" s="20">
        <f t="shared" si="575"/>
        <v>-166.67</v>
      </c>
      <c r="KY212" s="19"/>
      <c r="KZ212" s="19"/>
      <c r="LA212" s="20">
        <f t="shared" si="576"/>
        <v>0</v>
      </c>
      <c r="LB212" s="19"/>
      <c r="LC212" s="19"/>
      <c r="LD212" s="20">
        <f t="shared" si="577"/>
        <v>0</v>
      </c>
      <c r="LE212" s="20">
        <f t="shared" si="605"/>
        <v>1495</v>
      </c>
      <c r="LF212" s="20">
        <f t="shared" si="605"/>
        <v>166.67</v>
      </c>
      <c r="LG212" s="20">
        <f t="shared" si="579"/>
        <v>1328.33</v>
      </c>
    </row>
    <row r="213" spans="1:319" x14ac:dyDescent="0.3">
      <c r="A213" s="27" t="s">
        <v>325</v>
      </c>
      <c r="B213" s="19"/>
      <c r="C213" s="19"/>
      <c r="D213" s="20">
        <f t="shared" si="448"/>
        <v>0</v>
      </c>
      <c r="E213" s="19"/>
      <c r="F213" s="19"/>
      <c r="G213" s="20">
        <f t="shared" si="449"/>
        <v>0</v>
      </c>
      <c r="H213" s="19"/>
      <c r="I213" s="19"/>
      <c r="J213" s="20">
        <f t="shared" si="450"/>
        <v>0</v>
      </c>
      <c r="K213" s="19"/>
      <c r="L213" s="19"/>
      <c r="M213" s="20">
        <f t="shared" si="451"/>
        <v>0</v>
      </c>
      <c r="N213" s="19"/>
      <c r="O213" s="19"/>
      <c r="P213" s="20">
        <f t="shared" si="452"/>
        <v>0</v>
      </c>
      <c r="Q213" s="19"/>
      <c r="R213" s="19"/>
      <c r="S213" s="20">
        <f t="shared" si="453"/>
        <v>0</v>
      </c>
      <c r="T213" s="19"/>
      <c r="U213" s="19"/>
      <c r="V213" s="20">
        <f t="shared" si="454"/>
        <v>0</v>
      </c>
      <c r="W213" s="19"/>
      <c r="X213" s="19"/>
      <c r="Y213" s="20">
        <f t="shared" si="455"/>
        <v>0</v>
      </c>
      <c r="Z213" s="19"/>
      <c r="AA213" s="19"/>
      <c r="AB213" s="20">
        <f t="shared" si="456"/>
        <v>0</v>
      </c>
      <c r="AC213" s="19"/>
      <c r="AD213" s="19"/>
      <c r="AE213" s="20">
        <f t="shared" si="457"/>
        <v>0</v>
      </c>
      <c r="AF213" s="19"/>
      <c r="AG213" s="19"/>
      <c r="AH213" s="20">
        <f t="shared" si="458"/>
        <v>0</v>
      </c>
      <c r="AI213" s="19"/>
      <c r="AJ213" s="19"/>
      <c r="AK213" s="20">
        <f t="shared" si="459"/>
        <v>0</v>
      </c>
      <c r="AL213" s="20">
        <f t="shared" si="580"/>
        <v>0</v>
      </c>
      <c r="AM213" s="20">
        <f t="shared" si="580"/>
        <v>0</v>
      </c>
      <c r="AN213" s="20">
        <f t="shared" si="461"/>
        <v>0</v>
      </c>
      <c r="AO213" s="19"/>
      <c r="AP213" s="19"/>
      <c r="AQ213" s="20">
        <f t="shared" si="462"/>
        <v>0</v>
      </c>
      <c r="AR213" s="19"/>
      <c r="AS213" s="19"/>
      <c r="AT213" s="20">
        <f t="shared" si="463"/>
        <v>0</v>
      </c>
      <c r="AU213" s="19"/>
      <c r="AV213" s="19"/>
      <c r="AW213" s="20">
        <f t="shared" si="464"/>
        <v>0</v>
      </c>
      <c r="AX213" s="19"/>
      <c r="AY213" s="19"/>
      <c r="AZ213" s="20">
        <f t="shared" si="465"/>
        <v>0</v>
      </c>
      <c r="BA213" s="19"/>
      <c r="BB213" s="19"/>
      <c r="BC213" s="20">
        <f t="shared" si="466"/>
        <v>0</v>
      </c>
      <c r="BD213" s="19"/>
      <c r="BE213" s="19"/>
      <c r="BF213" s="20">
        <f t="shared" si="467"/>
        <v>0</v>
      </c>
      <c r="BG213" s="20">
        <f t="shared" si="581"/>
        <v>0</v>
      </c>
      <c r="BH213" s="20">
        <f t="shared" si="581"/>
        <v>0</v>
      </c>
      <c r="BI213" s="20">
        <f t="shared" si="469"/>
        <v>0</v>
      </c>
      <c r="BJ213" s="19"/>
      <c r="BK213" s="19"/>
      <c r="BL213" s="20">
        <f t="shared" si="470"/>
        <v>0</v>
      </c>
      <c r="BM213" s="19"/>
      <c r="BN213" s="19"/>
      <c r="BO213" s="20">
        <f t="shared" si="471"/>
        <v>0</v>
      </c>
      <c r="BP213" s="19"/>
      <c r="BQ213" s="19"/>
      <c r="BR213" s="20">
        <f t="shared" si="472"/>
        <v>0</v>
      </c>
      <c r="BS213" s="19"/>
      <c r="BT213" s="19"/>
      <c r="BU213" s="20">
        <f t="shared" si="473"/>
        <v>0</v>
      </c>
      <c r="BV213" s="19"/>
      <c r="BW213" s="19"/>
      <c r="BX213" s="20">
        <f t="shared" si="474"/>
        <v>0</v>
      </c>
      <c r="BY213" s="19"/>
      <c r="BZ213" s="19"/>
      <c r="CA213" s="20">
        <f t="shared" si="475"/>
        <v>0</v>
      </c>
      <c r="CB213" s="20">
        <f t="shared" si="582"/>
        <v>0</v>
      </c>
      <c r="CC213" s="20">
        <f t="shared" si="582"/>
        <v>0</v>
      </c>
      <c r="CD213" s="20">
        <f t="shared" si="477"/>
        <v>0</v>
      </c>
      <c r="CE213" s="19"/>
      <c r="CF213" s="19"/>
      <c r="CG213" s="20">
        <f t="shared" si="478"/>
        <v>0</v>
      </c>
      <c r="CH213" s="19"/>
      <c r="CI213" s="19"/>
      <c r="CJ213" s="20">
        <f t="shared" si="479"/>
        <v>0</v>
      </c>
      <c r="CK213" s="19"/>
      <c r="CL213" s="19"/>
      <c r="CM213" s="20">
        <f t="shared" si="480"/>
        <v>0</v>
      </c>
      <c r="CN213" s="20">
        <f t="shared" si="583"/>
        <v>0</v>
      </c>
      <c r="CO213" s="20">
        <f t="shared" si="583"/>
        <v>0</v>
      </c>
      <c r="CP213" s="20">
        <f t="shared" si="482"/>
        <v>0</v>
      </c>
      <c r="CQ213" s="19"/>
      <c r="CR213" s="19"/>
      <c r="CS213" s="20">
        <f t="shared" si="483"/>
        <v>0</v>
      </c>
      <c r="CT213" s="19"/>
      <c r="CU213" s="19"/>
      <c r="CV213" s="20">
        <f t="shared" si="484"/>
        <v>0</v>
      </c>
      <c r="CW213" s="19"/>
      <c r="CX213" s="19"/>
      <c r="CY213" s="20">
        <f t="shared" si="485"/>
        <v>0</v>
      </c>
      <c r="CZ213" s="20">
        <f t="shared" si="584"/>
        <v>0</v>
      </c>
      <c r="DA213" s="20">
        <f t="shared" si="584"/>
        <v>0</v>
      </c>
      <c r="DB213" s="20">
        <f t="shared" si="487"/>
        <v>0</v>
      </c>
      <c r="DC213" s="20">
        <f t="shared" si="585"/>
        <v>0</v>
      </c>
      <c r="DD213" s="20">
        <f t="shared" si="585"/>
        <v>0</v>
      </c>
      <c r="DE213" s="20">
        <f t="shared" si="489"/>
        <v>0</v>
      </c>
      <c r="DF213" s="19"/>
      <c r="DG213" s="19"/>
      <c r="DH213" s="20">
        <f t="shared" si="490"/>
        <v>0</v>
      </c>
      <c r="DI213" s="19"/>
      <c r="DJ213" s="19"/>
      <c r="DK213" s="20">
        <f t="shared" si="491"/>
        <v>0</v>
      </c>
      <c r="DL213" s="20">
        <f t="shared" si="586"/>
        <v>0</v>
      </c>
      <c r="DM213" s="20">
        <f t="shared" si="586"/>
        <v>0</v>
      </c>
      <c r="DN213" s="20">
        <f t="shared" si="493"/>
        <v>0</v>
      </c>
      <c r="DO213" s="19"/>
      <c r="DP213" s="19"/>
      <c r="DQ213" s="20">
        <f t="shared" si="494"/>
        <v>0</v>
      </c>
      <c r="DR213" s="19"/>
      <c r="DS213" s="19"/>
      <c r="DT213" s="20">
        <f t="shared" si="495"/>
        <v>0</v>
      </c>
      <c r="DU213" s="20">
        <f t="shared" si="587"/>
        <v>0</v>
      </c>
      <c r="DV213" s="20">
        <f t="shared" si="587"/>
        <v>0</v>
      </c>
      <c r="DW213" s="20">
        <f t="shared" si="497"/>
        <v>0</v>
      </c>
      <c r="DX213" s="20">
        <f t="shared" si="588"/>
        <v>0</v>
      </c>
      <c r="DY213" s="20">
        <f t="shared" si="588"/>
        <v>0</v>
      </c>
      <c r="DZ213" s="20">
        <f t="shared" si="499"/>
        <v>0</v>
      </c>
      <c r="EA213" s="19"/>
      <c r="EB213" s="19"/>
      <c r="EC213" s="20">
        <f t="shared" si="500"/>
        <v>0</v>
      </c>
      <c r="ED213" s="19"/>
      <c r="EE213" s="19"/>
      <c r="EF213" s="20">
        <f t="shared" si="501"/>
        <v>0</v>
      </c>
      <c r="EG213" s="19"/>
      <c r="EH213" s="19"/>
      <c r="EI213" s="20">
        <f t="shared" si="502"/>
        <v>0</v>
      </c>
      <c r="EJ213" s="19"/>
      <c r="EK213" s="19"/>
      <c r="EL213" s="20">
        <f t="shared" si="503"/>
        <v>0</v>
      </c>
      <c r="EM213" s="20">
        <f t="shared" si="589"/>
        <v>0</v>
      </c>
      <c r="EN213" s="20">
        <f t="shared" si="589"/>
        <v>0</v>
      </c>
      <c r="EO213" s="20">
        <f t="shared" si="505"/>
        <v>0</v>
      </c>
      <c r="EP213" s="19"/>
      <c r="EQ213" s="19"/>
      <c r="ER213" s="20">
        <f t="shared" si="506"/>
        <v>0</v>
      </c>
      <c r="ES213" s="19"/>
      <c r="ET213" s="19"/>
      <c r="EU213" s="20">
        <f t="shared" si="507"/>
        <v>0</v>
      </c>
      <c r="EV213" s="19"/>
      <c r="EW213" s="19"/>
      <c r="EX213" s="20">
        <f t="shared" si="508"/>
        <v>0</v>
      </c>
      <c r="EY213" s="19"/>
      <c r="EZ213" s="19"/>
      <c r="FA213" s="20">
        <f t="shared" si="509"/>
        <v>0</v>
      </c>
      <c r="FB213" s="20">
        <f t="shared" si="590"/>
        <v>0</v>
      </c>
      <c r="FC213" s="20">
        <f t="shared" si="590"/>
        <v>0</v>
      </c>
      <c r="FD213" s="20">
        <f t="shared" si="511"/>
        <v>0</v>
      </c>
      <c r="FE213" s="19"/>
      <c r="FF213" s="19"/>
      <c r="FG213" s="20">
        <f t="shared" si="512"/>
        <v>0</v>
      </c>
      <c r="FH213" s="19"/>
      <c r="FI213" s="19"/>
      <c r="FJ213" s="20">
        <f t="shared" si="513"/>
        <v>0</v>
      </c>
      <c r="FK213" s="19"/>
      <c r="FL213" s="19"/>
      <c r="FM213" s="20">
        <f t="shared" si="514"/>
        <v>0</v>
      </c>
      <c r="FN213" s="20">
        <f t="shared" si="591"/>
        <v>0</v>
      </c>
      <c r="FO213" s="20">
        <f t="shared" si="591"/>
        <v>0</v>
      </c>
      <c r="FP213" s="20">
        <f t="shared" si="516"/>
        <v>0</v>
      </c>
      <c r="FQ213" s="19"/>
      <c r="FR213" s="19"/>
      <c r="FS213" s="20">
        <f t="shared" si="517"/>
        <v>0</v>
      </c>
      <c r="FT213" s="19"/>
      <c r="FU213" s="19"/>
      <c r="FV213" s="20">
        <f t="shared" si="518"/>
        <v>0</v>
      </c>
      <c r="FW213" s="19"/>
      <c r="FX213" s="19"/>
      <c r="FY213" s="20">
        <f t="shared" si="519"/>
        <v>0</v>
      </c>
      <c r="FZ213" s="20">
        <f t="shared" si="592"/>
        <v>0</v>
      </c>
      <c r="GA213" s="20">
        <f t="shared" si="592"/>
        <v>0</v>
      </c>
      <c r="GB213" s="20">
        <f t="shared" si="521"/>
        <v>0</v>
      </c>
      <c r="GC213" s="19"/>
      <c r="GD213" s="19"/>
      <c r="GE213" s="20">
        <f t="shared" si="522"/>
        <v>0</v>
      </c>
      <c r="GF213" s="19"/>
      <c r="GG213" s="19"/>
      <c r="GH213" s="20">
        <f t="shared" si="523"/>
        <v>0</v>
      </c>
      <c r="GI213" s="19"/>
      <c r="GJ213" s="19"/>
      <c r="GK213" s="20">
        <f t="shared" si="524"/>
        <v>0</v>
      </c>
      <c r="GL213" s="19"/>
      <c r="GM213" s="19"/>
      <c r="GN213" s="20">
        <f t="shared" si="525"/>
        <v>0</v>
      </c>
      <c r="GO213" s="20">
        <f t="shared" si="593"/>
        <v>0</v>
      </c>
      <c r="GP213" s="20">
        <f t="shared" si="593"/>
        <v>0</v>
      </c>
      <c r="GQ213" s="20">
        <f t="shared" si="527"/>
        <v>0</v>
      </c>
      <c r="GR213" s="19"/>
      <c r="GS213" s="19"/>
      <c r="GT213" s="20">
        <f t="shared" si="528"/>
        <v>0</v>
      </c>
      <c r="GU213" s="19"/>
      <c r="GV213" s="19"/>
      <c r="GW213" s="20">
        <f t="shared" si="529"/>
        <v>0</v>
      </c>
      <c r="GX213" s="20">
        <f t="shared" si="594"/>
        <v>0</v>
      </c>
      <c r="GY213" s="20">
        <f t="shared" si="594"/>
        <v>0</v>
      </c>
      <c r="GZ213" s="20">
        <f t="shared" si="531"/>
        <v>0</v>
      </c>
      <c r="HA213" s="19"/>
      <c r="HB213" s="19"/>
      <c r="HC213" s="20">
        <f t="shared" si="532"/>
        <v>0</v>
      </c>
      <c r="HD213" s="19"/>
      <c r="HE213" s="19"/>
      <c r="HF213" s="20">
        <f t="shared" si="533"/>
        <v>0</v>
      </c>
      <c r="HG213" s="19"/>
      <c r="HH213" s="19"/>
      <c r="HI213" s="20">
        <f t="shared" si="534"/>
        <v>0</v>
      </c>
      <c r="HJ213" s="19"/>
      <c r="HK213" s="19"/>
      <c r="HL213" s="20">
        <f t="shared" si="535"/>
        <v>0</v>
      </c>
      <c r="HM213" s="20">
        <f t="shared" si="595"/>
        <v>0</v>
      </c>
      <c r="HN213" s="20">
        <f t="shared" si="595"/>
        <v>0</v>
      </c>
      <c r="HO213" s="20">
        <f t="shared" si="537"/>
        <v>0</v>
      </c>
      <c r="HP213" s="19"/>
      <c r="HQ213" s="19"/>
      <c r="HR213" s="20">
        <f t="shared" si="538"/>
        <v>0</v>
      </c>
      <c r="HS213" s="19"/>
      <c r="HT213" s="19"/>
      <c r="HU213" s="20">
        <f t="shared" si="539"/>
        <v>0</v>
      </c>
      <c r="HV213" s="19"/>
      <c r="HW213" s="19"/>
      <c r="HX213" s="20">
        <f t="shared" si="540"/>
        <v>0</v>
      </c>
      <c r="HY213" s="19"/>
      <c r="HZ213" s="19"/>
      <c r="IA213" s="20">
        <f t="shared" si="541"/>
        <v>0</v>
      </c>
      <c r="IB213" s="20">
        <f t="shared" si="596"/>
        <v>0</v>
      </c>
      <c r="IC213" s="20">
        <f t="shared" si="596"/>
        <v>0</v>
      </c>
      <c r="ID213" s="20">
        <f t="shared" si="543"/>
        <v>0</v>
      </c>
      <c r="IE213" s="20">
        <f t="shared" si="597"/>
        <v>0</v>
      </c>
      <c r="IF213" s="20">
        <f t="shared" si="597"/>
        <v>0</v>
      </c>
      <c r="IG213" s="20">
        <f t="shared" si="545"/>
        <v>0</v>
      </c>
      <c r="IH213" s="19"/>
      <c r="II213" s="19"/>
      <c r="IJ213" s="20">
        <f t="shared" si="546"/>
        <v>0</v>
      </c>
      <c r="IK213" s="19"/>
      <c r="IL213" s="19"/>
      <c r="IM213" s="20">
        <f t="shared" si="547"/>
        <v>0</v>
      </c>
      <c r="IN213" s="19"/>
      <c r="IO213" s="19"/>
      <c r="IP213" s="20">
        <f t="shared" si="548"/>
        <v>0</v>
      </c>
      <c r="IQ213" s="20">
        <f t="shared" si="598"/>
        <v>0</v>
      </c>
      <c r="IR213" s="20">
        <f t="shared" si="598"/>
        <v>0</v>
      </c>
      <c r="IS213" s="20">
        <f t="shared" si="550"/>
        <v>0</v>
      </c>
      <c r="IT213" s="20">
        <f t="shared" si="599"/>
        <v>0</v>
      </c>
      <c r="IU213" s="20">
        <f t="shared" si="599"/>
        <v>0</v>
      </c>
      <c r="IV213" s="20">
        <f t="shared" si="552"/>
        <v>0</v>
      </c>
      <c r="IW213" s="19"/>
      <c r="IX213" s="19"/>
      <c r="IY213" s="20">
        <f t="shared" si="553"/>
        <v>0</v>
      </c>
      <c r="IZ213" s="19"/>
      <c r="JA213" s="19"/>
      <c r="JB213" s="20">
        <f t="shared" si="554"/>
        <v>0</v>
      </c>
      <c r="JC213" s="19"/>
      <c r="JD213" s="19"/>
      <c r="JE213" s="20">
        <f t="shared" si="555"/>
        <v>0</v>
      </c>
      <c r="JF213" s="20">
        <f t="shared" si="600"/>
        <v>0</v>
      </c>
      <c r="JG213" s="20">
        <f t="shared" si="600"/>
        <v>0</v>
      </c>
      <c r="JH213" s="20">
        <f t="shared" si="557"/>
        <v>0</v>
      </c>
      <c r="JI213" s="19"/>
      <c r="JJ213" s="19"/>
      <c r="JK213" s="20">
        <f t="shared" si="558"/>
        <v>0</v>
      </c>
      <c r="JL213" s="19"/>
      <c r="JM213" s="19"/>
      <c r="JN213" s="20">
        <f t="shared" si="559"/>
        <v>0</v>
      </c>
      <c r="JO213" s="19"/>
      <c r="JP213" s="19"/>
      <c r="JQ213" s="20">
        <f t="shared" si="560"/>
        <v>0</v>
      </c>
      <c r="JR213" s="20">
        <f t="shared" si="601"/>
        <v>0</v>
      </c>
      <c r="JS213" s="20">
        <f t="shared" si="601"/>
        <v>0</v>
      </c>
      <c r="JT213" s="20">
        <f t="shared" si="562"/>
        <v>0</v>
      </c>
      <c r="JU213" s="19"/>
      <c r="JV213" s="19"/>
      <c r="JW213" s="20">
        <f t="shared" si="563"/>
        <v>0</v>
      </c>
      <c r="JX213" s="19"/>
      <c r="JY213" s="19"/>
      <c r="JZ213" s="20">
        <f t="shared" si="564"/>
        <v>0</v>
      </c>
      <c r="KA213" s="20">
        <f t="shared" si="602"/>
        <v>0</v>
      </c>
      <c r="KB213" s="20">
        <f t="shared" si="602"/>
        <v>0</v>
      </c>
      <c r="KC213" s="20">
        <f t="shared" si="566"/>
        <v>0</v>
      </c>
      <c r="KD213" s="19"/>
      <c r="KE213" s="20">
        <f>250</f>
        <v>250</v>
      </c>
      <c r="KF213" s="20">
        <f t="shared" si="567"/>
        <v>-250</v>
      </c>
      <c r="KG213" s="19"/>
      <c r="KH213" s="19"/>
      <c r="KI213" s="20">
        <f t="shared" si="568"/>
        <v>0</v>
      </c>
      <c r="KJ213" s="19"/>
      <c r="KK213" s="19"/>
      <c r="KL213" s="20">
        <f t="shared" si="569"/>
        <v>0</v>
      </c>
      <c r="KM213" s="19"/>
      <c r="KN213" s="19"/>
      <c r="KO213" s="20">
        <f t="shared" si="570"/>
        <v>0</v>
      </c>
      <c r="KP213" s="19"/>
      <c r="KQ213" s="19"/>
      <c r="KR213" s="20">
        <f t="shared" si="571"/>
        <v>0</v>
      </c>
      <c r="KS213" s="20">
        <f t="shared" si="603"/>
        <v>0</v>
      </c>
      <c r="KT213" s="20">
        <f t="shared" si="603"/>
        <v>0</v>
      </c>
      <c r="KU213" s="20">
        <f t="shared" si="573"/>
        <v>0</v>
      </c>
      <c r="KV213" s="20">
        <f t="shared" si="604"/>
        <v>0</v>
      </c>
      <c r="KW213" s="20">
        <f t="shared" si="604"/>
        <v>250</v>
      </c>
      <c r="KX213" s="20">
        <f t="shared" si="575"/>
        <v>-250</v>
      </c>
      <c r="KY213" s="19"/>
      <c r="KZ213" s="19"/>
      <c r="LA213" s="20">
        <f t="shared" si="576"/>
        <v>0</v>
      </c>
      <c r="LB213" s="19"/>
      <c r="LC213" s="19"/>
      <c r="LD213" s="20">
        <f t="shared" si="577"/>
        <v>0</v>
      </c>
      <c r="LE213" s="20">
        <f t="shared" si="605"/>
        <v>0</v>
      </c>
      <c r="LF213" s="20">
        <f t="shared" si="605"/>
        <v>250</v>
      </c>
      <c r="LG213" s="20">
        <f t="shared" si="579"/>
        <v>-250</v>
      </c>
    </row>
    <row r="214" spans="1:319" x14ac:dyDescent="0.3">
      <c r="A214" s="27" t="s">
        <v>326</v>
      </c>
      <c r="B214" s="22">
        <f>(((((((B206)+(B207))+(B208))+(B209))+(B210))+(B211))+(B212))+(B213)</f>
        <v>0</v>
      </c>
      <c r="C214" s="22">
        <f>(((((((C206)+(C207))+(C208))+(C209))+(C210))+(C211))+(C212))+(C213)</f>
        <v>0</v>
      </c>
      <c r="D214" s="22">
        <f t="shared" si="448"/>
        <v>0</v>
      </c>
      <c r="E214" s="22">
        <f>(((((((E206)+(E207))+(E208))+(E209))+(E210))+(E211))+(E212))+(E213)</f>
        <v>0</v>
      </c>
      <c r="F214" s="22">
        <f>(((((((F206)+(F207))+(F208))+(F209))+(F210))+(F211))+(F212))+(F213)</f>
        <v>0</v>
      </c>
      <c r="G214" s="22">
        <f t="shared" si="449"/>
        <v>0</v>
      </c>
      <c r="H214" s="22">
        <f>(((((((H206)+(H207))+(H208))+(H209))+(H210))+(H211))+(H212))+(H213)</f>
        <v>0</v>
      </c>
      <c r="I214" s="22">
        <f>(((((((I206)+(I207))+(I208))+(I209))+(I210))+(I211))+(I212))+(I213)</f>
        <v>0</v>
      </c>
      <c r="J214" s="22">
        <f t="shared" si="450"/>
        <v>0</v>
      </c>
      <c r="K214" s="22">
        <f>(((((((K206)+(K207))+(K208))+(K209))+(K210))+(K211))+(K212))+(K213)</f>
        <v>0</v>
      </c>
      <c r="L214" s="22">
        <f>(((((((L206)+(L207))+(L208))+(L209))+(L210))+(L211))+(L212))+(L213)</f>
        <v>0</v>
      </c>
      <c r="M214" s="22">
        <f t="shared" si="451"/>
        <v>0</v>
      </c>
      <c r="N214" s="22">
        <f>(((((((N206)+(N207))+(N208))+(N209))+(N210))+(N211))+(N212))+(N213)</f>
        <v>0</v>
      </c>
      <c r="O214" s="22">
        <f>(((((((O206)+(O207))+(O208))+(O209))+(O210))+(O211))+(O212))+(O213)</f>
        <v>0</v>
      </c>
      <c r="P214" s="22">
        <f t="shared" si="452"/>
        <v>0</v>
      </c>
      <c r="Q214" s="22">
        <f>(((((((Q206)+(Q207))+(Q208))+(Q209))+(Q210))+(Q211))+(Q212))+(Q213)</f>
        <v>0</v>
      </c>
      <c r="R214" s="22">
        <f>(((((((R206)+(R207))+(R208))+(R209))+(R210))+(R211))+(R212))+(R213)</f>
        <v>0</v>
      </c>
      <c r="S214" s="22">
        <f t="shared" si="453"/>
        <v>0</v>
      </c>
      <c r="T214" s="22">
        <f>(((((((T206)+(T207))+(T208))+(T209))+(T210))+(T211))+(T212))+(T213)</f>
        <v>0</v>
      </c>
      <c r="U214" s="22">
        <f>(((((((U206)+(U207))+(U208))+(U209))+(U210))+(U211))+(U212))+(U213)</f>
        <v>0</v>
      </c>
      <c r="V214" s="22">
        <f t="shared" si="454"/>
        <v>0</v>
      </c>
      <c r="W214" s="22">
        <f>(((((((W206)+(W207))+(W208))+(W209))+(W210))+(W211))+(W212))+(W213)</f>
        <v>0</v>
      </c>
      <c r="X214" s="22">
        <f>(((((((X206)+(X207))+(X208))+(X209))+(X210))+(X211))+(X212))+(X213)</f>
        <v>0</v>
      </c>
      <c r="Y214" s="22">
        <f t="shared" si="455"/>
        <v>0</v>
      </c>
      <c r="Z214" s="22">
        <f>(((((((Z206)+(Z207))+(Z208))+(Z209))+(Z210))+(Z211))+(Z212))+(Z213)</f>
        <v>0</v>
      </c>
      <c r="AA214" s="22">
        <f>(((((((AA206)+(AA207))+(AA208))+(AA209))+(AA210))+(AA211))+(AA212))+(AA213)</f>
        <v>0</v>
      </c>
      <c r="AB214" s="22">
        <f t="shared" si="456"/>
        <v>0</v>
      </c>
      <c r="AC214" s="22">
        <f>(((((((AC206)+(AC207))+(AC208))+(AC209))+(AC210))+(AC211))+(AC212))+(AC213)</f>
        <v>0</v>
      </c>
      <c r="AD214" s="22">
        <f>(((((((AD206)+(AD207))+(AD208))+(AD209))+(AD210))+(AD211))+(AD212))+(AD213)</f>
        <v>0</v>
      </c>
      <c r="AE214" s="22">
        <f t="shared" si="457"/>
        <v>0</v>
      </c>
      <c r="AF214" s="22">
        <f>(((((((AF206)+(AF207))+(AF208))+(AF209))+(AF210))+(AF211))+(AF212))+(AF213)</f>
        <v>0</v>
      </c>
      <c r="AG214" s="22">
        <f>(((((((AG206)+(AG207))+(AG208))+(AG209))+(AG210))+(AG211))+(AG212))+(AG213)</f>
        <v>0</v>
      </c>
      <c r="AH214" s="22">
        <f t="shared" si="458"/>
        <v>0</v>
      </c>
      <c r="AI214" s="22">
        <f>(((((((AI206)+(AI207))+(AI208))+(AI209))+(AI210))+(AI211))+(AI212))+(AI213)</f>
        <v>0</v>
      </c>
      <c r="AJ214" s="22">
        <f>(((((((AJ206)+(AJ207))+(AJ208))+(AJ209))+(AJ210))+(AJ211))+(AJ212))+(AJ213)</f>
        <v>0</v>
      </c>
      <c r="AK214" s="22">
        <f t="shared" si="459"/>
        <v>0</v>
      </c>
      <c r="AL214" s="22">
        <f t="shared" si="580"/>
        <v>0</v>
      </c>
      <c r="AM214" s="22">
        <f t="shared" si="580"/>
        <v>0</v>
      </c>
      <c r="AN214" s="22">
        <f t="shared" si="461"/>
        <v>0</v>
      </c>
      <c r="AO214" s="22">
        <f>(((((((AO206)+(AO207))+(AO208))+(AO209))+(AO210))+(AO211))+(AO212))+(AO213)</f>
        <v>0</v>
      </c>
      <c r="AP214" s="22">
        <f>(((((((AP206)+(AP207))+(AP208))+(AP209))+(AP210))+(AP211))+(AP212))+(AP213)</f>
        <v>0</v>
      </c>
      <c r="AQ214" s="22">
        <f t="shared" si="462"/>
        <v>0</v>
      </c>
      <c r="AR214" s="22">
        <f>(((((((AR206)+(AR207))+(AR208))+(AR209))+(AR210))+(AR211))+(AR212))+(AR213)</f>
        <v>0</v>
      </c>
      <c r="AS214" s="22">
        <f>(((((((AS206)+(AS207))+(AS208))+(AS209))+(AS210))+(AS211))+(AS212))+(AS213)</f>
        <v>0</v>
      </c>
      <c r="AT214" s="22">
        <f t="shared" si="463"/>
        <v>0</v>
      </c>
      <c r="AU214" s="22">
        <f>(((((((AU206)+(AU207))+(AU208))+(AU209))+(AU210))+(AU211))+(AU212))+(AU213)</f>
        <v>0</v>
      </c>
      <c r="AV214" s="22">
        <f>(((((((AV206)+(AV207))+(AV208))+(AV209))+(AV210))+(AV211))+(AV212))+(AV213)</f>
        <v>0</v>
      </c>
      <c r="AW214" s="22">
        <f t="shared" si="464"/>
        <v>0</v>
      </c>
      <c r="AX214" s="22">
        <f>(((((((AX206)+(AX207))+(AX208))+(AX209))+(AX210))+(AX211))+(AX212))+(AX213)</f>
        <v>0</v>
      </c>
      <c r="AY214" s="22">
        <f>(((((((AY206)+(AY207))+(AY208))+(AY209))+(AY210))+(AY211))+(AY212))+(AY213)</f>
        <v>0</v>
      </c>
      <c r="AZ214" s="22">
        <f t="shared" si="465"/>
        <v>0</v>
      </c>
      <c r="BA214" s="22">
        <f>(((((((BA206)+(BA207))+(BA208))+(BA209))+(BA210))+(BA211))+(BA212))+(BA213)</f>
        <v>0</v>
      </c>
      <c r="BB214" s="22">
        <f>(((((((BB206)+(BB207))+(BB208))+(BB209))+(BB210))+(BB211))+(BB212))+(BB213)</f>
        <v>0</v>
      </c>
      <c r="BC214" s="22">
        <f t="shared" si="466"/>
        <v>0</v>
      </c>
      <c r="BD214" s="22">
        <f>(((((((BD206)+(BD207))+(BD208))+(BD209))+(BD210))+(BD211))+(BD212))+(BD213)</f>
        <v>0</v>
      </c>
      <c r="BE214" s="22">
        <f>(((((((BE206)+(BE207))+(BE208))+(BE209))+(BE210))+(BE211))+(BE212))+(BE213)</f>
        <v>0</v>
      </c>
      <c r="BF214" s="22">
        <f t="shared" si="467"/>
        <v>0</v>
      </c>
      <c r="BG214" s="22">
        <f t="shared" si="581"/>
        <v>0</v>
      </c>
      <c r="BH214" s="22">
        <f t="shared" si="581"/>
        <v>0</v>
      </c>
      <c r="BI214" s="22">
        <f t="shared" si="469"/>
        <v>0</v>
      </c>
      <c r="BJ214" s="22">
        <f>(((((((BJ206)+(BJ207))+(BJ208))+(BJ209))+(BJ210))+(BJ211))+(BJ212))+(BJ213)</f>
        <v>0</v>
      </c>
      <c r="BK214" s="22">
        <f>(((((((BK206)+(BK207))+(BK208))+(BK209))+(BK210))+(BK211))+(BK212))+(BK213)</f>
        <v>0</v>
      </c>
      <c r="BL214" s="22">
        <f t="shared" si="470"/>
        <v>0</v>
      </c>
      <c r="BM214" s="22">
        <f>(((((((BM206)+(BM207))+(BM208))+(BM209))+(BM210))+(BM211))+(BM212))+(BM213)</f>
        <v>0</v>
      </c>
      <c r="BN214" s="22">
        <f>(((((((BN206)+(BN207))+(BN208))+(BN209))+(BN210))+(BN211))+(BN212))+(BN213)</f>
        <v>0</v>
      </c>
      <c r="BO214" s="22">
        <f t="shared" si="471"/>
        <v>0</v>
      </c>
      <c r="BP214" s="22">
        <f>(((((((BP206)+(BP207))+(BP208))+(BP209))+(BP210))+(BP211))+(BP212))+(BP213)</f>
        <v>0</v>
      </c>
      <c r="BQ214" s="22">
        <f>(((((((BQ206)+(BQ207))+(BQ208))+(BQ209))+(BQ210))+(BQ211))+(BQ212))+(BQ213)</f>
        <v>0</v>
      </c>
      <c r="BR214" s="22">
        <f t="shared" si="472"/>
        <v>0</v>
      </c>
      <c r="BS214" s="22">
        <f>(((((((BS206)+(BS207))+(BS208))+(BS209))+(BS210))+(BS211))+(BS212))+(BS213)</f>
        <v>0</v>
      </c>
      <c r="BT214" s="22">
        <f>(((((((BT206)+(BT207))+(BT208))+(BT209))+(BT210))+(BT211))+(BT212))+(BT213)</f>
        <v>0</v>
      </c>
      <c r="BU214" s="22">
        <f t="shared" si="473"/>
        <v>0</v>
      </c>
      <c r="BV214" s="22">
        <f>(((((((BV206)+(BV207))+(BV208))+(BV209))+(BV210))+(BV211))+(BV212))+(BV213)</f>
        <v>0</v>
      </c>
      <c r="BW214" s="22">
        <f>(((((((BW206)+(BW207))+(BW208))+(BW209))+(BW210))+(BW211))+(BW212))+(BW213)</f>
        <v>0</v>
      </c>
      <c r="BX214" s="22">
        <f t="shared" si="474"/>
        <v>0</v>
      </c>
      <c r="BY214" s="22">
        <f>(((((((BY206)+(BY207))+(BY208))+(BY209))+(BY210))+(BY211))+(BY212))+(BY213)</f>
        <v>0</v>
      </c>
      <c r="BZ214" s="22">
        <f>(((((((BZ206)+(BZ207))+(BZ208))+(BZ209))+(BZ210))+(BZ211))+(BZ212))+(BZ213)</f>
        <v>0</v>
      </c>
      <c r="CA214" s="22">
        <f t="shared" si="475"/>
        <v>0</v>
      </c>
      <c r="CB214" s="22">
        <f t="shared" si="582"/>
        <v>0</v>
      </c>
      <c r="CC214" s="22">
        <f t="shared" si="582"/>
        <v>0</v>
      </c>
      <c r="CD214" s="22">
        <f t="shared" si="477"/>
        <v>0</v>
      </c>
      <c r="CE214" s="22">
        <f>(((((((CE206)+(CE207))+(CE208))+(CE209))+(CE210))+(CE211))+(CE212))+(CE213)</f>
        <v>0</v>
      </c>
      <c r="CF214" s="22">
        <f>(((((((CF206)+(CF207))+(CF208))+(CF209))+(CF210))+(CF211))+(CF212))+(CF213)</f>
        <v>0</v>
      </c>
      <c r="CG214" s="22">
        <f t="shared" si="478"/>
        <v>0</v>
      </c>
      <c r="CH214" s="22">
        <f>(((((((CH206)+(CH207))+(CH208))+(CH209))+(CH210))+(CH211))+(CH212))+(CH213)</f>
        <v>0</v>
      </c>
      <c r="CI214" s="22">
        <f>(((((((CI206)+(CI207))+(CI208))+(CI209))+(CI210))+(CI211))+(CI212))+(CI213)</f>
        <v>0</v>
      </c>
      <c r="CJ214" s="22">
        <f t="shared" si="479"/>
        <v>0</v>
      </c>
      <c r="CK214" s="22">
        <f>(((((((CK206)+(CK207))+(CK208))+(CK209))+(CK210))+(CK211))+(CK212))+(CK213)</f>
        <v>0</v>
      </c>
      <c r="CL214" s="22">
        <f>(((((((CL206)+(CL207))+(CL208))+(CL209))+(CL210))+(CL211))+(CL212))+(CL213)</f>
        <v>0</v>
      </c>
      <c r="CM214" s="22">
        <f t="shared" si="480"/>
        <v>0</v>
      </c>
      <c r="CN214" s="22">
        <f t="shared" si="583"/>
        <v>0</v>
      </c>
      <c r="CO214" s="22">
        <f t="shared" si="583"/>
        <v>0</v>
      </c>
      <c r="CP214" s="22">
        <f t="shared" si="482"/>
        <v>0</v>
      </c>
      <c r="CQ214" s="22">
        <f>(((((((CQ206)+(CQ207))+(CQ208))+(CQ209))+(CQ210))+(CQ211))+(CQ212))+(CQ213)</f>
        <v>0</v>
      </c>
      <c r="CR214" s="22">
        <f>(((((((CR206)+(CR207))+(CR208))+(CR209))+(CR210))+(CR211))+(CR212))+(CR213)</f>
        <v>0</v>
      </c>
      <c r="CS214" s="22">
        <f t="shared" si="483"/>
        <v>0</v>
      </c>
      <c r="CT214" s="22">
        <f>(((((((CT206)+(CT207))+(CT208))+(CT209))+(CT210))+(CT211))+(CT212))+(CT213)</f>
        <v>0</v>
      </c>
      <c r="CU214" s="22">
        <f>(((((((CU206)+(CU207))+(CU208))+(CU209))+(CU210))+(CU211))+(CU212))+(CU213)</f>
        <v>0</v>
      </c>
      <c r="CV214" s="22">
        <f t="shared" si="484"/>
        <v>0</v>
      </c>
      <c r="CW214" s="22">
        <f>(((((((CW206)+(CW207))+(CW208))+(CW209))+(CW210))+(CW211))+(CW212))+(CW213)</f>
        <v>0</v>
      </c>
      <c r="CX214" s="22">
        <f>(((((((CX206)+(CX207))+(CX208))+(CX209))+(CX210))+(CX211))+(CX212))+(CX213)</f>
        <v>0</v>
      </c>
      <c r="CY214" s="22">
        <f t="shared" si="485"/>
        <v>0</v>
      </c>
      <c r="CZ214" s="22">
        <f t="shared" si="584"/>
        <v>0</v>
      </c>
      <c r="DA214" s="22">
        <f t="shared" si="584"/>
        <v>0</v>
      </c>
      <c r="DB214" s="22">
        <f t="shared" si="487"/>
        <v>0</v>
      </c>
      <c r="DC214" s="22">
        <f t="shared" si="585"/>
        <v>0</v>
      </c>
      <c r="DD214" s="22">
        <f t="shared" si="585"/>
        <v>0</v>
      </c>
      <c r="DE214" s="22">
        <f t="shared" si="489"/>
        <v>0</v>
      </c>
      <c r="DF214" s="22">
        <f>(((((((DF206)+(DF207))+(DF208))+(DF209))+(DF210))+(DF211))+(DF212))+(DF213)</f>
        <v>0</v>
      </c>
      <c r="DG214" s="22">
        <f>(((((((DG206)+(DG207))+(DG208))+(DG209))+(DG210))+(DG211))+(DG212))+(DG213)</f>
        <v>0</v>
      </c>
      <c r="DH214" s="22">
        <f t="shared" si="490"/>
        <v>0</v>
      </c>
      <c r="DI214" s="22">
        <f>(((((((DI206)+(DI207))+(DI208))+(DI209))+(DI210))+(DI211))+(DI212))+(DI213)</f>
        <v>0</v>
      </c>
      <c r="DJ214" s="22">
        <f>(((((((DJ206)+(DJ207))+(DJ208))+(DJ209))+(DJ210))+(DJ211))+(DJ212))+(DJ213)</f>
        <v>0</v>
      </c>
      <c r="DK214" s="22">
        <f t="shared" si="491"/>
        <v>0</v>
      </c>
      <c r="DL214" s="22">
        <f t="shared" si="586"/>
        <v>0</v>
      </c>
      <c r="DM214" s="22">
        <f t="shared" si="586"/>
        <v>0</v>
      </c>
      <c r="DN214" s="22">
        <f t="shared" si="493"/>
        <v>0</v>
      </c>
      <c r="DO214" s="22">
        <f>(((((((DO206)+(DO207))+(DO208))+(DO209))+(DO210))+(DO211))+(DO212))+(DO213)</f>
        <v>0</v>
      </c>
      <c r="DP214" s="22">
        <f>(((((((DP206)+(DP207))+(DP208))+(DP209))+(DP210))+(DP211))+(DP212))+(DP213)</f>
        <v>0</v>
      </c>
      <c r="DQ214" s="22">
        <f t="shared" si="494"/>
        <v>0</v>
      </c>
      <c r="DR214" s="22">
        <f>(((((((DR206)+(DR207))+(DR208))+(DR209))+(DR210))+(DR211))+(DR212))+(DR213)</f>
        <v>0</v>
      </c>
      <c r="DS214" s="22">
        <f>(((((((DS206)+(DS207))+(DS208))+(DS209))+(DS210))+(DS211))+(DS212))+(DS213)</f>
        <v>0</v>
      </c>
      <c r="DT214" s="22">
        <f t="shared" si="495"/>
        <v>0</v>
      </c>
      <c r="DU214" s="22">
        <f t="shared" si="587"/>
        <v>0</v>
      </c>
      <c r="DV214" s="22">
        <f t="shared" si="587"/>
        <v>0</v>
      </c>
      <c r="DW214" s="22">
        <f t="shared" si="497"/>
        <v>0</v>
      </c>
      <c r="DX214" s="22">
        <f t="shared" si="588"/>
        <v>0</v>
      </c>
      <c r="DY214" s="22">
        <f t="shared" si="588"/>
        <v>0</v>
      </c>
      <c r="DZ214" s="22">
        <f t="shared" si="499"/>
        <v>0</v>
      </c>
      <c r="EA214" s="22">
        <f>(((((((EA206)+(EA207))+(EA208))+(EA209))+(EA210))+(EA211))+(EA212))+(EA213)</f>
        <v>0</v>
      </c>
      <c r="EB214" s="22">
        <f>(((((((EB206)+(EB207))+(EB208))+(EB209))+(EB210))+(EB211))+(EB212))+(EB213)</f>
        <v>0</v>
      </c>
      <c r="EC214" s="22">
        <f t="shared" si="500"/>
        <v>0</v>
      </c>
      <c r="ED214" s="22">
        <f>(((((((ED206)+(ED207))+(ED208))+(ED209))+(ED210))+(ED211))+(ED212))+(ED213)</f>
        <v>0</v>
      </c>
      <c r="EE214" s="22">
        <f>(((((((EE206)+(EE207))+(EE208))+(EE209))+(EE210))+(EE211))+(EE212))+(EE213)</f>
        <v>0</v>
      </c>
      <c r="EF214" s="22">
        <f t="shared" si="501"/>
        <v>0</v>
      </c>
      <c r="EG214" s="22">
        <f>(((((((EG206)+(EG207))+(EG208))+(EG209))+(EG210))+(EG211))+(EG212))+(EG213)</f>
        <v>0</v>
      </c>
      <c r="EH214" s="22">
        <f>(((((((EH206)+(EH207))+(EH208))+(EH209))+(EH210))+(EH211))+(EH212))+(EH213)</f>
        <v>0</v>
      </c>
      <c r="EI214" s="22">
        <f t="shared" si="502"/>
        <v>0</v>
      </c>
      <c r="EJ214" s="22">
        <f>(((((((EJ206)+(EJ207))+(EJ208))+(EJ209))+(EJ210))+(EJ211))+(EJ212))+(EJ213)</f>
        <v>0</v>
      </c>
      <c r="EK214" s="22">
        <f>(((((((EK206)+(EK207))+(EK208))+(EK209))+(EK210))+(EK211))+(EK212))+(EK213)</f>
        <v>0</v>
      </c>
      <c r="EL214" s="22">
        <f t="shared" si="503"/>
        <v>0</v>
      </c>
      <c r="EM214" s="22">
        <f t="shared" si="589"/>
        <v>0</v>
      </c>
      <c r="EN214" s="22">
        <f t="shared" si="589"/>
        <v>0</v>
      </c>
      <c r="EO214" s="22">
        <f t="shared" si="505"/>
        <v>0</v>
      </c>
      <c r="EP214" s="22">
        <f>(((((((EP206)+(EP207))+(EP208))+(EP209))+(EP210))+(EP211))+(EP212))+(EP213)</f>
        <v>0</v>
      </c>
      <c r="EQ214" s="22">
        <f>(((((((EQ206)+(EQ207))+(EQ208))+(EQ209))+(EQ210))+(EQ211))+(EQ212))+(EQ213)</f>
        <v>0</v>
      </c>
      <c r="ER214" s="22">
        <f t="shared" si="506"/>
        <v>0</v>
      </c>
      <c r="ES214" s="22">
        <f>(((((((ES206)+(ES207))+(ES208))+(ES209))+(ES210))+(ES211))+(ES212))+(ES213)</f>
        <v>0</v>
      </c>
      <c r="ET214" s="22">
        <f>(((((((ET206)+(ET207))+(ET208))+(ET209))+(ET210))+(ET211))+(ET212))+(ET213)</f>
        <v>0</v>
      </c>
      <c r="EU214" s="22">
        <f t="shared" si="507"/>
        <v>0</v>
      </c>
      <c r="EV214" s="22">
        <f>(((((((EV206)+(EV207))+(EV208))+(EV209))+(EV210))+(EV211))+(EV212))+(EV213)</f>
        <v>0</v>
      </c>
      <c r="EW214" s="22">
        <f>(((((((EW206)+(EW207))+(EW208))+(EW209))+(EW210))+(EW211))+(EW212))+(EW213)</f>
        <v>0</v>
      </c>
      <c r="EX214" s="22">
        <f t="shared" si="508"/>
        <v>0</v>
      </c>
      <c r="EY214" s="22">
        <f>(((((((EY206)+(EY207))+(EY208))+(EY209))+(EY210))+(EY211))+(EY212))+(EY213)</f>
        <v>0</v>
      </c>
      <c r="EZ214" s="22">
        <f>(((((((EZ206)+(EZ207))+(EZ208))+(EZ209))+(EZ210))+(EZ211))+(EZ212))+(EZ213)</f>
        <v>0</v>
      </c>
      <c r="FA214" s="22">
        <f t="shared" si="509"/>
        <v>0</v>
      </c>
      <c r="FB214" s="22">
        <f t="shared" si="590"/>
        <v>0</v>
      </c>
      <c r="FC214" s="22">
        <f t="shared" si="590"/>
        <v>0</v>
      </c>
      <c r="FD214" s="22">
        <f t="shared" si="511"/>
        <v>0</v>
      </c>
      <c r="FE214" s="22">
        <f>(((((((FE206)+(FE207))+(FE208))+(FE209))+(FE210))+(FE211))+(FE212))+(FE213)</f>
        <v>0</v>
      </c>
      <c r="FF214" s="22">
        <f>(((((((FF206)+(FF207))+(FF208))+(FF209))+(FF210))+(FF211))+(FF212))+(FF213)</f>
        <v>0</v>
      </c>
      <c r="FG214" s="22">
        <f t="shared" si="512"/>
        <v>0</v>
      </c>
      <c r="FH214" s="22">
        <f>(((((((FH206)+(FH207))+(FH208))+(FH209))+(FH210))+(FH211))+(FH212))+(FH213)</f>
        <v>0</v>
      </c>
      <c r="FI214" s="22">
        <f>(((((((FI206)+(FI207))+(FI208))+(FI209))+(FI210))+(FI211))+(FI212))+(FI213)</f>
        <v>0</v>
      </c>
      <c r="FJ214" s="22">
        <f t="shared" si="513"/>
        <v>0</v>
      </c>
      <c r="FK214" s="22">
        <f>(((((((FK206)+(FK207))+(FK208))+(FK209))+(FK210))+(FK211))+(FK212))+(FK213)</f>
        <v>0</v>
      </c>
      <c r="FL214" s="22">
        <f>(((((((FL206)+(FL207))+(FL208))+(FL209))+(FL210))+(FL211))+(FL212))+(FL213)</f>
        <v>0</v>
      </c>
      <c r="FM214" s="22">
        <f t="shared" si="514"/>
        <v>0</v>
      </c>
      <c r="FN214" s="22">
        <f t="shared" si="591"/>
        <v>0</v>
      </c>
      <c r="FO214" s="22">
        <f t="shared" si="591"/>
        <v>0</v>
      </c>
      <c r="FP214" s="22">
        <f t="shared" si="516"/>
        <v>0</v>
      </c>
      <c r="FQ214" s="22">
        <f>(((((((FQ206)+(FQ207))+(FQ208))+(FQ209))+(FQ210))+(FQ211))+(FQ212))+(FQ213)</f>
        <v>0</v>
      </c>
      <c r="FR214" s="22">
        <f>(((((((FR206)+(FR207))+(FR208))+(FR209))+(FR210))+(FR211))+(FR212))+(FR213)</f>
        <v>0</v>
      </c>
      <c r="FS214" s="22">
        <f t="shared" si="517"/>
        <v>0</v>
      </c>
      <c r="FT214" s="22">
        <f>(((((((FT206)+(FT207))+(FT208))+(FT209))+(FT210))+(FT211))+(FT212))+(FT213)</f>
        <v>0</v>
      </c>
      <c r="FU214" s="22">
        <f>(((((((FU206)+(FU207))+(FU208))+(FU209))+(FU210))+(FU211))+(FU212))+(FU213)</f>
        <v>0</v>
      </c>
      <c r="FV214" s="22">
        <f t="shared" si="518"/>
        <v>0</v>
      </c>
      <c r="FW214" s="22">
        <f>(((((((FW206)+(FW207))+(FW208))+(FW209))+(FW210))+(FW211))+(FW212))+(FW213)</f>
        <v>0</v>
      </c>
      <c r="FX214" s="22">
        <f>(((((((FX206)+(FX207))+(FX208))+(FX209))+(FX210))+(FX211))+(FX212))+(FX213)</f>
        <v>0</v>
      </c>
      <c r="FY214" s="22">
        <f t="shared" si="519"/>
        <v>0</v>
      </c>
      <c r="FZ214" s="22">
        <f t="shared" si="592"/>
        <v>0</v>
      </c>
      <c r="GA214" s="22">
        <f t="shared" si="592"/>
        <v>0</v>
      </c>
      <c r="GB214" s="22">
        <f t="shared" si="521"/>
        <v>0</v>
      </c>
      <c r="GC214" s="22">
        <f>(((((((GC206)+(GC207))+(GC208))+(GC209))+(GC210))+(GC211))+(GC212))+(GC213)</f>
        <v>0</v>
      </c>
      <c r="GD214" s="22">
        <f>(((((((GD206)+(GD207))+(GD208))+(GD209))+(GD210))+(GD211))+(GD212))+(GD213)</f>
        <v>0</v>
      </c>
      <c r="GE214" s="22">
        <f t="shared" si="522"/>
        <v>0</v>
      </c>
      <c r="GF214" s="22">
        <f>(((((((GF206)+(GF207))+(GF208))+(GF209))+(GF210))+(GF211))+(GF212))+(GF213)</f>
        <v>0</v>
      </c>
      <c r="GG214" s="22">
        <f>(((((((GG206)+(GG207))+(GG208))+(GG209))+(GG210))+(GG211))+(GG212))+(GG213)</f>
        <v>0</v>
      </c>
      <c r="GH214" s="22">
        <f t="shared" si="523"/>
        <v>0</v>
      </c>
      <c r="GI214" s="22">
        <f>(((((((GI206)+(GI207))+(GI208))+(GI209))+(GI210))+(GI211))+(GI212))+(GI213)</f>
        <v>0</v>
      </c>
      <c r="GJ214" s="22">
        <f>(((((((GJ206)+(GJ207))+(GJ208))+(GJ209))+(GJ210))+(GJ211))+(GJ212))+(GJ213)</f>
        <v>0</v>
      </c>
      <c r="GK214" s="22">
        <f t="shared" si="524"/>
        <v>0</v>
      </c>
      <c r="GL214" s="22">
        <f>(((((((GL206)+(GL207))+(GL208))+(GL209))+(GL210))+(GL211))+(GL212))+(GL213)</f>
        <v>0</v>
      </c>
      <c r="GM214" s="22">
        <f>(((((((GM206)+(GM207))+(GM208))+(GM209))+(GM210))+(GM211))+(GM212))+(GM213)</f>
        <v>0</v>
      </c>
      <c r="GN214" s="22">
        <f t="shared" si="525"/>
        <v>0</v>
      </c>
      <c r="GO214" s="22">
        <f t="shared" si="593"/>
        <v>0</v>
      </c>
      <c r="GP214" s="22">
        <f t="shared" si="593"/>
        <v>0</v>
      </c>
      <c r="GQ214" s="22">
        <f t="shared" si="527"/>
        <v>0</v>
      </c>
      <c r="GR214" s="22">
        <f>(((((((GR206)+(GR207))+(GR208))+(GR209))+(GR210))+(GR211))+(GR212))+(GR213)</f>
        <v>0</v>
      </c>
      <c r="GS214" s="22">
        <f>(((((((GS206)+(GS207))+(GS208))+(GS209))+(GS210))+(GS211))+(GS212))+(GS213)</f>
        <v>0</v>
      </c>
      <c r="GT214" s="22">
        <f t="shared" si="528"/>
        <v>0</v>
      </c>
      <c r="GU214" s="22">
        <f>(((((((GU206)+(GU207))+(GU208))+(GU209))+(GU210))+(GU211))+(GU212))+(GU213)</f>
        <v>0</v>
      </c>
      <c r="GV214" s="22">
        <f>(((((((GV206)+(GV207))+(GV208))+(GV209))+(GV210))+(GV211))+(GV212))+(GV213)</f>
        <v>0</v>
      </c>
      <c r="GW214" s="22">
        <f t="shared" si="529"/>
        <v>0</v>
      </c>
      <c r="GX214" s="22">
        <f t="shared" si="594"/>
        <v>0</v>
      </c>
      <c r="GY214" s="22">
        <f t="shared" si="594"/>
        <v>0</v>
      </c>
      <c r="GZ214" s="22">
        <f t="shared" si="531"/>
        <v>0</v>
      </c>
      <c r="HA214" s="22">
        <f>(((((((HA206)+(HA207))+(HA208))+(HA209))+(HA210))+(HA211))+(HA212))+(HA213)</f>
        <v>0</v>
      </c>
      <c r="HB214" s="22">
        <f>(((((((HB206)+(HB207))+(HB208))+(HB209))+(HB210))+(HB211))+(HB212))+(HB213)</f>
        <v>0</v>
      </c>
      <c r="HC214" s="22">
        <f t="shared" si="532"/>
        <v>0</v>
      </c>
      <c r="HD214" s="22">
        <f>(((((((HD206)+(HD207))+(HD208))+(HD209))+(HD210))+(HD211))+(HD212))+(HD213)</f>
        <v>0</v>
      </c>
      <c r="HE214" s="22">
        <f>(((((((HE206)+(HE207))+(HE208))+(HE209))+(HE210))+(HE211))+(HE212))+(HE213)</f>
        <v>0</v>
      </c>
      <c r="HF214" s="22">
        <f t="shared" si="533"/>
        <v>0</v>
      </c>
      <c r="HG214" s="22">
        <f>(((((((HG206)+(HG207))+(HG208))+(HG209))+(HG210))+(HG211))+(HG212))+(HG213)</f>
        <v>0</v>
      </c>
      <c r="HH214" s="22">
        <f>(((((((HH206)+(HH207))+(HH208))+(HH209))+(HH210))+(HH211))+(HH212))+(HH213)</f>
        <v>0</v>
      </c>
      <c r="HI214" s="22">
        <f t="shared" si="534"/>
        <v>0</v>
      </c>
      <c r="HJ214" s="22">
        <f>(((((((HJ206)+(HJ207))+(HJ208))+(HJ209))+(HJ210))+(HJ211))+(HJ212))+(HJ213)</f>
        <v>0</v>
      </c>
      <c r="HK214" s="22">
        <f>(((((((HK206)+(HK207))+(HK208))+(HK209))+(HK210))+(HK211))+(HK212))+(HK213)</f>
        <v>0</v>
      </c>
      <c r="HL214" s="22">
        <f t="shared" si="535"/>
        <v>0</v>
      </c>
      <c r="HM214" s="22">
        <f t="shared" si="595"/>
        <v>0</v>
      </c>
      <c r="HN214" s="22">
        <f t="shared" si="595"/>
        <v>0</v>
      </c>
      <c r="HO214" s="22">
        <f t="shared" si="537"/>
        <v>0</v>
      </c>
      <c r="HP214" s="22">
        <f>(((((((HP206)+(HP207))+(HP208))+(HP209))+(HP210))+(HP211))+(HP212))+(HP213)</f>
        <v>0</v>
      </c>
      <c r="HQ214" s="22">
        <f>(((((((HQ206)+(HQ207))+(HQ208))+(HQ209))+(HQ210))+(HQ211))+(HQ212))+(HQ213)</f>
        <v>0</v>
      </c>
      <c r="HR214" s="22">
        <f t="shared" si="538"/>
        <v>0</v>
      </c>
      <c r="HS214" s="22">
        <f>(((((((HS206)+(HS207))+(HS208))+(HS209))+(HS210))+(HS211))+(HS212))+(HS213)</f>
        <v>0</v>
      </c>
      <c r="HT214" s="22">
        <f>(((((((HT206)+(HT207))+(HT208))+(HT209))+(HT210))+(HT211))+(HT212))+(HT213)</f>
        <v>0</v>
      </c>
      <c r="HU214" s="22">
        <f t="shared" si="539"/>
        <v>0</v>
      </c>
      <c r="HV214" s="22">
        <f>(((((((HV206)+(HV207))+(HV208))+(HV209))+(HV210))+(HV211))+(HV212))+(HV213)</f>
        <v>0</v>
      </c>
      <c r="HW214" s="22">
        <f>(((((((HW206)+(HW207))+(HW208))+(HW209))+(HW210))+(HW211))+(HW212))+(HW213)</f>
        <v>0</v>
      </c>
      <c r="HX214" s="22">
        <f t="shared" si="540"/>
        <v>0</v>
      </c>
      <c r="HY214" s="22">
        <f>(((((((HY206)+(HY207))+(HY208))+(HY209))+(HY210))+(HY211))+(HY212))+(HY213)</f>
        <v>0</v>
      </c>
      <c r="HZ214" s="22">
        <f>(((((((HZ206)+(HZ207))+(HZ208))+(HZ209))+(HZ210))+(HZ211))+(HZ212))+(HZ213)</f>
        <v>0</v>
      </c>
      <c r="IA214" s="22">
        <f t="shared" si="541"/>
        <v>0</v>
      </c>
      <c r="IB214" s="22">
        <f t="shared" si="596"/>
        <v>0</v>
      </c>
      <c r="IC214" s="22">
        <f t="shared" si="596"/>
        <v>0</v>
      </c>
      <c r="ID214" s="22">
        <f t="shared" si="543"/>
        <v>0</v>
      </c>
      <c r="IE214" s="22">
        <f t="shared" si="597"/>
        <v>0</v>
      </c>
      <c r="IF214" s="22">
        <f t="shared" si="597"/>
        <v>0</v>
      </c>
      <c r="IG214" s="22">
        <f t="shared" si="545"/>
        <v>0</v>
      </c>
      <c r="IH214" s="22">
        <f>(((((((IH206)+(IH207))+(IH208))+(IH209))+(IH210))+(IH211))+(IH212))+(IH213)</f>
        <v>0</v>
      </c>
      <c r="II214" s="22">
        <f>(((((((II206)+(II207))+(II208))+(II209))+(II210))+(II211))+(II212))+(II213)</f>
        <v>208.33</v>
      </c>
      <c r="IJ214" s="22">
        <f t="shared" si="546"/>
        <v>-208.33</v>
      </c>
      <c r="IK214" s="22">
        <f>(((((((IK206)+(IK207))+(IK208))+(IK209))+(IK210))+(IK211))+(IK212))+(IK213)</f>
        <v>0</v>
      </c>
      <c r="IL214" s="22">
        <f>(((((((IL206)+(IL207))+(IL208))+(IL209))+(IL210))+(IL211))+(IL212))+(IL213)</f>
        <v>0</v>
      </c>
      <c r="IM214" s="22">
        <f t="shared" si="547"/>
        <v>0</v>
      </c>
      <c r="IN214" s="22">
        <f>(((((((IN206)+(IN207))+(IN208))+(IN209))+(IN210))+(IN211))+(IN212))+(IN213)</f>
        <v>0</v>
      </c>
      <c r="IO214" s="22">
        <f>(((((((IO206)+(IO207))+(IO208))+(IO209))+(IO210))+(IO211))+(IO212))+(IO213)</f>
        <v>0</v>
      </c>
      <c r="IP214" s="22">
        <f t="shared" si="548"/>
        <v>0</v>
      </c>
      <c r="IQ214" s="22">
        <f t="shared" si="598"/>
        <v>0</v>
      </c>
      <c r="IR214" s="22">
        <f t="shared" si="598"/>
        <v>0</v>
      </c>
      <c r="IS214" s="22">
        <f t="shared" si="550"/>
        <v>0</v>
      </c>
      <c r="IT214" s="22">
        <f t="shared" si="599"/>
        <v>0</v>
      </c>
      <c r="IU214" s="22">
        <f t="shared" si="599"/>
        <v>208.33</v>
      </c>
      <c r="IV214" s="22">
        <f t="shared" si="552"/>
        <v>-208.33</v>
      </c>
      <c r="IW214" s="22">
        <f>(((((((IW206)+(IW207))+(IW208))+(IW209))+(IW210))+(IW211))+(IW212))+(IW213)</f>
        <v>0</v>
      </c>
      <c r="IX214" s="22">
        <f>(((((((IX206)+(IX207))+(IX208))+(IX209))+(IX210))+(IX211))+(IX212))+(IX213)</f>
        <v>0</v>
      </c>
      <c r="IY214" s="22">
        <f t="shared" si="553"/>
        <v>0</v>
      </c>
      <c r="IZ214" s="22">
        <f>(((((((IZ206)+(IZ207))+(IZ208))+(IZ209))+(IZ210))+(IZ211))+(IZ212))+(IZ213)</f>
        <v>0</v>
      </c>
      <c r="JA214" s="22">
        <f>(((((((JA206)+(JA207))+(JA208))+(JA209))+(JA210))+(JA211))+(JA212))+(JA213)</f>
        <v>0</v>
      </c>
      <c r="JB214" s="22">
        <f t="shared" si="554"/>
        <v>0</v>
      </c>
      <c r="JC214" s="22">
        <f>(((((((JC206)+(JC207))+(JC208))+(JC209))+(JC210))+(JC211))+(JC212))+(JC213)</f>
        <v>0</v>
      </c>
      <c r="JD214" s="22">
        <f>(((((((JD206)+(JD207))+(JD208))+(JD209))+(JD210))+(JD211))+(JD212))+(JD213)</f>
        <v>0</v>
      </c>
      <c r="JE214" s="22">
        <f t="shared" si="555"/>
        <v>0</v>
      </c>
      <c r="JF214" s="22">
        <f t="shared" si="600"/>
        <v>0</v>
      </c>
      <c r="JG214" s="22">
        <f t="shared" si="600"/>
        <v>0</v>
      </c>
      <c r="JH214" s="22">
        <f t="shared" si="557"/>
        <v>0</v>
      </c>
      <c r="JI214" s="22">
        <f>(((((((JI206)+(JI207))+(JI208))+(JI209))+(JI210))+(JI211))+(JI212))+(JI213)</f>
        <v>0</v>
      </c>
      <c r="JJ214" s="22">
        <f>(((((((JJ206)+(JJ207))+(JJ208))+(JJ209))+(JJ210))+(JJ211))+(JJ212))+(JJ213)</f>
        <v>0</v>
      </c>
      <c r="JK214" s="22">
        <f t="shared" si="558"/>
        <v>0</v>
      </c>
      <c r="JL214" s="22">
        <f>(((((((JL206)+(JL207))+(JL208))+(JL209))+(JL210))+(JL211))+(JL212))+(JL213)</f>
        <v>0</v>
      </c>
      <c r="JM214" s="22">
        <f>(((((((JM206)+(JM207))+(JM208))+(JM209))+(JM210))+(JM211))+(JM212))+(JM213)</f>
        <v>0</v>
      </c>
      <c r="JN214" s="22">
        <f t="shared" si="559"/>
        <v>0</v>
      </c>
      <c r="JO214" s="22">
        <f>(((((((JO206)+(JO207))+(JO208))+(JO209))+(JO210))+(JO211))+(JO212))+(JO213)</f>
        <v>0</v>
      </c>
      <c r="JP214" s="22">
        <f>(((((((JP206)+(JP207))+(JP208))+(JP209))+(JP210))+(JP211))+(JP212))+(JP213)</f>
        <v>0</v>
      </c>
      <c r="JQ214" s="22">
        <f t="shared" si="560"/>
        <v>0</v>
      </c>
      <c r="JR214" s="22">
        <f t="shared" si="601"/>
        <v>0</v>
      </c>
      <c r="JS214" s="22">
        <f t="shared" si="601"/>
        <v>0</v>
      </c>
      <c r="JT214" s="22">
        <f t="shared" si="562"/>
        <v>0</v>
      </c>
      <c r="JU214" s="22">
        <f>(((((((JU206)+(JU207))+(JU208))+(JU209))+(JU210))+(JU211))+(JU212))+(JU213)</f>
        <v>45</v>
      </c>
      <c r="JV214" s="22">
        <f>(((((((JV206)+(JV207))+(JV208))+(JV209))+(JV210))+(JV211))+(JV212))+(JV213)</f>
        <v>0</v>
      </c>
      <c r="JW214" s="22">
        <f t="shared" si="563"/>
        <v>45</v>
      </c>
      <c r="JX214" s="22">
        <f>(((((((JX206)+(JX207))+(JX208))+(JX209))+(JX210))+(JX211))+(JX212))+(JX213)</f>
        <v>1495</v>
      </c>
      <c r="JY214" s="22">
        <f>(((((((JY206)+(JY207))+(JY208))+(JY209))+(JY210))+(JY211))+(JY212))+(JY213)</f>
        <v>1000</v>
      </c>
      <c r="JZ214" s="22">
        <f t="shared" si="564"/>
        <v>495</v>
      </c>
      <c r="KA214" s="22">
        <f t="shared" si="602"/>
        <v>1540</v>
      </c>
      <c r="KB214" s="22">
        <f t="shared" si="602"/>
        <v>1000</v>
      </c>
      <c r="KC214" s="22">
        <f t="shared" si="566"/>
        <v>540</v>
      </c>
      <c r="KD214" s="22">
        <f>(((((((KD206)+(KD207))+(KD208))+(KD209))+(KD210))+(KD211))+(KD212))+(KD213)</f>
        <v>1330.2</v>
      </c>
      <c r="KE214" s="22">
        <f>(((((((KE206)+(KE207))+(KE208))+(KE209))+(KE210))+(KE211))+(KE212))+(KE213)</f>
        <v>2650</v>
      </c>
      <c r="KF214" s="22">
        <f t="shared" si="567"/>
        <v>-1319.8</v>
      </c>
      <c r="KG214" s="22">
        <f>(((((((KG206)+(KG207))+(KG208))+(KG209))+(KG210))+(KG211))+(KG212))+(KG213)</f>
        <v>0</v>
      </c>
      <c r="KH214" s="22">
        <f>(((((((KH206)+(KH207))+(KH208))+(KH209))+(KH210))+(KH211))+(KH212))+(KH213)</f>
        <v>0</v>
      </c>
      <c r="KI214" s="22">
        <f t="shared" si="568"/>
        <v>0</v>
      </c>
      <c r="KJ214" s="22">
        <f>(((((((KJ206)+(KJ207))+(KJ208))+(KJ209))+(KJ210))+(KJ211))+(KJ212))+(KJ213)</f>
        <v>0</v>
      </c>
      <c r="KK214" s="22">
        <f>(((((((KK206)+(KK207))+(KK208))+(KK209))+(KK210))+(KK211))+(KK212))+(KK213)</f>
        <v>0</v>
      </c>
      <c r="KL214" s="22">
        <f t="shared" si="569"/>
        <v>0</v>
      </c>
      <c r="KM214" s="22">
        <f>(((((((KM206)+(KM207))+(KM208))+(KM209))+(KM210))+(KM211))+(KM212))+(KM213)</f>
        <v>0</v>
      </c>
      <c r="KN214" s="22">
        <f>(((((((KN206)+(KN207))+(KN208))+(KN209))+(KN210))+(KN211))+(KN212))+(KN213)</f>
        <v>0</v>
      </c>
      <c r="KO214" s="22">
        <f t="shared" si="570"/>
        <v>0</v>
      </c>
      <c r="KP214" s="22">
        <f>(((((((KP206)+(KP207))+(KP208))+(KP209))+(KP210))+(KP211))+(KP212))+(KP213)</f>
        <v>0</v>
      </c>
      <c r="KQ214" s="22">
        <f>(((((((KQ206)+(KQ207))+(KQ208))+(KQ209))+(KQ210))+(KQ211))+(KQ212))+(KQ213)</f>
        <v>0</v>
      </c>
      <c r="KR214" s="22">
        <f t="shared" si="571"/>
        <v>0</v>
      </c>
      <c r="KS214" s="22">
        <f t="shared" si="603"/>
        <v>0</v>
      </c>
      <c r="KT214" s="22">
        <f t="shared" si="603"/>
        <v>0</v>
      </c>
      <c r="KU214" s="22">
        <f t="shared" si="573"/>
        <v>0</v>
      </c>
      <c r="KV214" s="22">
        <f t="shared" si="604"/>
        <v>1330.2</v>
      </c>
      <c r="KW214" s="22">
        <f t="shared" si="604"/>
        <v>2650</v>
      </c>
      <c r="KX214" s="22">
        <f t="shared" si="575"/>
        <v>-1319.8</v>
      </c>
      <c r="KY214" s="22">
        <f>(((((((KY206)+(KY207))+(KY208))+(KY209))+(KY210))+(KY211))+(KY212))+(KY213)</f>
        <v>0</v>
      </c>
      <c r="KZ214" s="22">
        <f>(((((((KZ206)+(KZ207))+(KZ208))+(KZ209))+(KZ210))+(KZ211))+(KZ212))+(KZ213)</f>
        <v>0</v>
      </c>
      <c r="LA214" s="22">
        <f t="shared" si="576"/>
        <v>0</v>
      </c>
      <c r="LB214" s="22">
        <f>(((((((LB206)+(LB207))+(LB208))+(LB209))+(LB210))+(LB211))+(LB212))+(LB213)</f>
        <v>0</v>
      </c>
      <c r="LC214" s="22">
        <f>(((((((LC206)+(LC207))+(LC208))+(LC209))+(LC210))+(LC211))+(LC212))+(LC213)</f>
        <v>0</v>
      </c>
      <c r="LD214" s="22">
        <f t="shared" si="577"/>
        <v>0</v>
      </c>
      <c r="LE214" s="22">
        <f t="shared" si="605"/>
        <v>2870.2</v>
      </c>
      <c r="LF214" s="22">
        <f t="shared" si="605"/>
        <v>3858.33</v>
      </c>
      <c r="LG214" s="22">
        <f t="shared" si="579"/>
        <v>-988.13000000000011</v>
      </c>
    </row>
    <row r="215" spans="1:319" x14ac:dyDescent="0.3">
      <c r="A215" s="27" t="s">
        <v>327</v>
      </c>
      <c r="B215" s="19"/>
      <c r="C215" s="19"/>
      <c r="D215" s="20">
        <f t="shared" si="448"/>
        <v>0</v>
      </c>
      <c r="E215" s="19"/>
      <c r="F215" s="19"/>
      <c r="G215" s="20">
        <f t="shared" si="449"/>
        <v>0</v>
      </c>
      <c r="H215" s="19"/>
      <c r="I215" s="19"/>
      <c r="J215" s="20">
        <f t="shared" si="450"/>
        <v>0</v>
      </c>
      <c r="K215" s="19"/>
      <c r="L215" s="19"/>
      <c r="M215" s="20">
        <f t="shared" si="451"/>
        <v>0</v>
      </c>
      <c r="N215" s="19"/>
      <c r="O215" s="19"/>
      <c r="P215" s="20">
        <f t="shared" si="452"/>
        <v>0</v>
      </c>
      <c r="Q215" s="19"/>
      <c r="R215" s="19"/>
      <c r="S215" s="20">
        <f t="shared" si="453"/>
        <v>0</v>
      </c>
      <c r="T215" s="19"/>
      <c r="U215" s="19"/>
      <c r="V215" s="20">
        <f t="shared" si="454"/>
        <v>0</v>
      </c>
      <c r="W215" s="19"/>
      <c r="X215" s="19"/>
      <c r="Y215" s="20">
        <f t="shared" si="455"/>
        <v>0</v>
      </c>
      <c r="Z215" s="19"/>
      <c r="AA215" s="19"/>
      <c r="AB215" s="20">
        <f t="shared" si="456"/>
        <v>0</v>
      </c>
      <c r="AC215" s="19"/>
      <c r="AD215" s="19"/>
      <c r="AE215" s="20">
        <f t="shared" si="457"/>
        <v>0</v>
      </c>
      <c r="AF215" s="19"/>
      <c r="AG215" s="19"/>
      <c r="AH215" s="20">
        <f t="shared" si="458"/>
        <v>0</v>
      </c>
      <c r="AI215" s="19"/>
      <c r="AJ215" s="19"/>
      <c r="AK215" s="20">
        <f t="shared" si="459"/>
        <v>0</v>
      </c>
      <c r="AL215" s="20">
        <f t="shared" si="580"/>
        <v>0</v>
      </c>
      <c r="AM215" s="20">
        <f t="shared" si="580"/>
        <v>0</v>
      </c>
      <c r="AN215" s="20">
        <f t="shared" si="461"/>
        <v>0</v>
      </c>
      <c r="AO215" s="19"/>
      <c r="AP215" s="19"/>
      <c r="AQ215" s="20">
        <f t="shared" si="462"/>
        <v>0</v>
      </c>
      <c r="AR215" s="19"/>
      <c r="AS215" s="19"/>
      <c r="AT215" s="20">
        <f t="shared" si="463"/>
        <v>0</v>
      </c>
      <c r="AU215" s="19"/>
      <c r="AV215" s="19"/>
      <c r="AW215" s="20">
        <f t="shared" si="464"/>
        <v>0</v>
      </c>
      <c r="AX215" s="19"/>
      <c r="AY215" s="19"/>
      <c r="AZ215" s="20">
        <f t="shared" si="465"/>
        <v>0</v>
      </c>
      <c r="BA215" s="19"/>
      <c r="BB215" s="19"/>
      <c r="BC215" s="20">
        <f t="shared" si="466"/>
        <v>0</v>
      </c>
      <c r="BD215" s="19"/>
      <c r="BE215" s="19"/>
      <c r="BF215" s="20">
        <f t="shared" si="467"/>
        <v>0</v>
      </c>
      <c r="BG215" s="20">
        <f t="shared" si="581"/>
        <v>0</v>
      </c>
      <c r="BH215" s="20">
        <f t="shared" si="581"/>
        <v>0</v>
      </c>
      <c r="BI215" s="20">
        <f t="shared" si="469"/>
        <v>0</v>
      </c>
      <c r="BJ215" s="19"/>
      <c r="BK215" s="19"/>
      <c r="BL215" s="20">
        <f t="shared" si="470"/>
        <v>0</v>
      </c>
      <c r="BM215" s="19"/>
      <c r="BN215" s="19"/>
      <c r="BO215" s="20">
        <f t="shared" si="471"/>
        <v>0</v>
      </c>
      <c r="BP215" s="19"/>
      <c r="BQ215" s="19"/>
      <c r="BR215" s="20">
        <f t="shared" si="472"/>
        <v>0</v>
      </c>
      <c r="BS215" s="19"/>
      <c r="BT215" s="19"/>
      <c r="BU215" s="20">
        <f t="shared" si="473"/>
        <v>0</v>
      </c>
      <c r="BV215" s="19"/>
      <c r="BW215" s="19"/>
      <c r="BX215" s="20">
        <f t="shared" si="474"/>
        <v>0</v>
      </c>
      <c r="BY215" s="19"/>
      <c r="BZ215" s="19"/>
      <c r="CA215" s="20">
        <f t="shared" si="475"/>
        <v>0</v>
      </c>
      <c r="CB215" s="20">
        <f t="shared" si="582"/>
        <v>0</v>
      </c>
      <c r="CC215" s="20">
        <f t="shared" si="582"/>
        <v>0</v>
      </c>
      <c r="CD215" s="20">
        <f t="shared" si="477"/>
        <v>0</v>
      </c>
      <c r="CE215" s="19"/>
      <c r="CF215" s="19"/>
      <c r="CG215" s="20">
        <f t="shared" si="478"/>
        <v>0</v>
      </c>
      <c r="CH215" s="19"/>
      <c r="CI215" s="19"/>
      <c r="CJ215" s="20">
        <f t="shared" si="479"/>
        <v>0</v>
      </c>
      <c r="CK215" s="19"/>
      <c r="CL215" s="19"/>
      <c r="CM215" s="20">
        <f t="shared" si="480"/>
        <v>0</v>
      </c>
      <c r="CN215" s="20">
        <f t="shared" si="583"/>
        <v>0</v>
      </c>
      <c r="CO215" s="20">
        <f t="shared" si="583"/>
        <v>0</v>
      </c>
      <c r="CP215" s="20">
        <f t="shared" si="482"/>
        <v>0</v>
      </c>
      <c r="CQ215" s="19"/>
      <c r="CR215" s="19"/>
      <c r="CS215" s="20">
        <f t="shared" si="483"/>
        <v>0</v>
      </c>
      <c r="CT215" s="19"/>
      <c r="CU215" s="19"/>
      <c r="CV215" s="20">
        <f t="shared" si="484"/>
        <v>0</v>
      </c>
      <c r="CW215" s="19"/>
      <c r="CX215" s="19"/>
      <c r="CY215" s="20">
        <f t="shared" si="485"/>
        <v>0</v>
      </c>
      <c r="CZ215" s="20">
        <f t="shared" si="584"/>
        <v>0</v>
      </c>
      <c r="DA215" s="20">
        <f t="shared" si="584"/>
        <v>0</v>
      </c>
      <c r="DB215" s="20">
        <f t="shared" si="487"/>
        <v>0</v>
      </c>
      <c r="DC215" s="20">
        <f t="shared" si="585"/>
        <v>0</v>
      </c>
      <c r="DD215" s="20">
        <f t="shared" si="585"/>
        <v>0</v>
      </c>
      <c r="DE215" s="20">
        <f t="shared" si="489"/>
        <v>0</v>
      </c>
      <c r="DF215" s="19"/>
      <c r="DG215" s="19"/>
      <c r="DH215" s="20">
        <f t="shared" si="490"/>
        <v>0</v>
      </c>
      <c r="DI215" s="19"/>
      <c r="DJ215" s="19"/>
      <c r="DK215" s="20">
        <f t="shared" si="491"/>
        <v>0</v>
      </c>
      <c r="DL215" s="20">
        <f t="shared" si="586"/>
        <v>0</v>
      </c>
      <c r="DM215" s="20">
        <f t="shared" si="586"/>
        <v>0</v>
      </c>
      <c r="DN215" s="20">
        <f t="shared" si="493"/>
        <v>0</v>
      </c>
      <c r="DO215" s="19"/>
      <c r="DP215" s="19"/>
      <c r="DQ215" s="20">
        <f t="shared" si="494"/>
        <v>0</v>
      </c>
      <c r="DR215" s="19"/>
      <c r="DS215" s="19"/>
      <c r="DT215" s="20">
        <f t="shared" si="495"/>
        <v>0</v>
      </c>
      <c r="DU215" s="20">
        <f t="shared" si="587"/>
        <v>0</v>
      </c>
      <c r="DV215" s="20">
        <f t="shared" si="587"/>
        <v>0</v>
      </c>
      <c r="DW215" s="20">
        <f t="shared" si="497"/>
        <v>0</v>
      </c>
      <c r="DX215" s="20">
        <f t="shared" si="588"/>
        <v>0</v>
      </c>
      <c r="DY215" s="20">
        <f t="shared" si="588"/>
        <v>0</v>
      </c>
      <c r="DZ215" s="20">
        <f t="shared" si="499"/>
        <v>0</v>
      </c>
      <c r="EA215" s="19"/>
      <c r="EB215" s="19"/>
      <c r="EC215" s="20">
        <f t="shared" si="500"/>
        <v>0</v>
      </c>
      <c r="ED215" s="19"/>
      <c r="EE215" s="19"/>
      <c r="EF215" s="20">
        <f t="shared" si="501"/>
        <v>0</v>
      </c>
      <c r="EG215" s="19"/>
      <c r="EH215" s="19"/>
      <c r="EI215" s="20">
        <f t="shared" si="502"/>
        <v>0</v>
      </c>
      <c r="EJ215" s="19"/>
      <c r="EK215" s="19"/>
      <c r="EL215" s="20">
        <f t="shared" si="503"/>
        <v>0</v>
      </c>
      <c r="EM215" s="20">
        <f t="shared" si="589"/>
        <v>0</v>
      </c>
      <c r="EN215" s="20">
        <f t="shared" si="589"/>
        <v>0</v>
      </c>
      <c r="EO215" s="20">
        <f t="shared" si="505"/>
        <v>0</v>
      </c>
      <c r="EP215" s="19"/>
      <c r="EQ215" s="19"/>
      <c r="ER215" s="20">
        <f t="shared" si="506"/>
        <v>0</v>
      </c>
      <c r="ES215" s="19"/>
      <c r="ET215" s="19"/>
      <c r="EU215" s="20">
        <f t="shared" si="507"/>
        <v>0</v>
      </c>
      <c r="EV215" s="19"/>
      <c r="EW215" s="19"/>
      <c r="EX215" s="20">
        <f t="shared" si="508"/>
        <v>0</v>
      </c>
      <c r="EY215" s="19"/>
      <c r="EZ215" s="19"/>
      <c r="FA215" s="20">
        <f t="shared" si="509"/>
        <v>0</v>
      </c>
      <c r="FB215" s="20">
        <f t="shared" si="590"/>
        <v>0</v>
      </c>
      <c r="FC215" s="20">
        <f t="shared" si="590"/>
        <v>0</v>
      </c>
      <c r="FD215" s="20">
        <f t="shared" si="511"/>
        <v>0</v>
      </c>
      <c r="FE215" s="19"/>
      <c r="FF215" s="19"/>
      <c r="FG215" s="20">
        <f t="shared" si="512"/>
        <v>0</v>
      </c>
      <c r="FH215" s="19"/>
      <c r="FI215" s="19"/>
      <c r="FJ215" s="20">
        <f t="shared" si="513"/>
        <v>0</v>
      </c>
      <c r="FK215" s="19"/>
      <c r="FL215" s="19"/>
      <c r="FM215" s="20">
        <f t="shared" si="514"/>
        <v>0</v>
      </c>
      <c r="FN215" s="20">
        <f t="shared" si="591"/>
        <v>0</v>
      </c>
      <c r="FO215" s="20">
        <f t="shared" si="591"/>
        <v>0</v>
      </c>
      <c r="FP215" s="20">
        <f t="shared" si="516"/>
        <v>0</v>
      </c>
      <c r="FQ215" s="19"/>
      <c r="FR215" s="19"/>
      <c r="FS215" s="20">
        <f t="shared" si="517"/>
        <v>0</v>
      </c>
      <c r="FT215" s="19"/>
      <c r="FU215" s="19"/>
      <c r="FV215" s="20">
        <f t="shared" si="518"/>
        <v>0</v>
      </c>
      <c r="FW215" s="19"/>
      <c r="FX215" s="19"/>
      <c r="FY215" s="20">
        <f t="shared" si="519"/>
        <v>0</v>
      </c>
      <c r="FZ215" s="20">
        <f t="shared" si="592"/>
        <v>0</v>
      </c>
      <c r="GA215" s="20">
        <f t="shared" si="592"/>
        <v>0</v>
      </c>
      <c r="GB215" s="20">
        <f t="shared" si="521"/>
        <v>0</v>
      </c>
      <c r="GC215" s="19"/>
      <c r="GD215" s="19"/>
      <c r="GE215" s="20">
        <f t="shared" si="522"/>
        <v>0</v>
      </c>
      <c r="GF215" s="19"/>
      <c r="GG215" s="19"/>
      <c r="GH215" s="20">
        <f t="shared" si="523"/>
        <v>0</v>
      </c>
      <c r="GI215" s="19"/>
      <c r="GJ215" s="19"/>
      <c r="GK215" s="20">
        <f t="shared" si="524"/>
        <v>0</v>
      </c>
      <c r="GL215" s="19"/>
      <c r="GM215" s="19"/>
      <c r="GN215" s="20">
        <f t="shared" si="525"/>
        <v>0</v>
      </c>
      <c r="GO215" s="20">
        <f t="shared" si="593"/>
        <v>0</v>
      </c>
      <c r="GP215" s="20">
        <f t="shared" si="593"/>
        <v>0</v>
      </c>
      <c r="GQ215" s="20">
        <f t="shared" si="527"/>
        <v>0</v>
      </c>
      <c r="GR215" s="19"/>
      <c r="GS215" s="19"/>
      <c r="GT215" s="20">
        <f t="shared" si="528"/>
        <v>0</v>
      </c>
      <c r="GU215" s="19"/>
      <c r="GV215" s="19"/>
      <c r="GW215" s="20">
        <f t="shared" si="529"/>
        <v>0</v>
      </c>
      <c r="GX215" s="20">
        <f t="shared" si="594"/>
        <v>0</v>
      </c>
      <c r="GY215" s="20">
        <f t="shared" si="594"/>
        <v>0</v>
      </c>
      <c r="GZ215" s="20">
        <f t="shared" si="531"/>
        <v>0</v>
      </c>
      <c r="HA215" s="19"/>
      <c r="HB215" s="19"/>
      <c r="HC215" s="20">
        <f t="shared" si="532"/>
        <v>0</v>
      </c>
      <c r="HD215" s="19"/>
      <c r="HE215" s="19"/>
      <c r="HF215" s="20">
        <f t="shared" si="533"/>
        <v>0</v>
      </c>
      <c r="HG215" s="19"/>
      <c r="HH215" s="19"/>
      <c r="HI215" s="20">
        <f t="shared" si="534"/>
        <v>0</v>
      </c>
      <c r="HJ215" s="19"/>
      <c r="HK215" s="19"/>
      <c r="HL215" s="20">
        <f t="shared" si="535"/>
        <v>0</v>
      </c>
      <c r="HM215" s="20">
        <f t="shared" si="595"/>
        <v>0</v>
      </c>
      <c r="HN215" s="20">
        <f t="shared" si="595"/>
        <v>0</v>
      </c>
      <c r="HO215" s="20">
        <f t="shared" si="537"/>
        <v>0</v>
      </c>
      <c r="HP215" s="19"/>
      <c r="HQ215" s="19"/>
      <c r="HR215" s="20">
        <f t="shared" si="538"/>
        <v>0</v>
      </c>
      <c r="HS215" s="19"/>
      <c r="HT215" s="19"/>
      <c r="HU215" s="20">
        <f t="shared" si="539"/>
        <v>0</v>
      </c>
      <c r="HV215" s="19"/>
      <c r="HW215" s="19"/>
      <c r="HX215" s="20">
        <f t="shared" si="540"/>
        <v>0</v>
      </c>
      <c r="HY215" s="19"/>
      <c r="HZ215" s="19"/>
      <c r="IA215" s="20">
        <f t="shared" si="541"/>
        <v>0</v>
      </c>
      <c r="IB215" s="20">
        <f t="shared" si="596"/>
        <v>0</v>
      </c>
      <c r="IC215" s="20">
        <f t="shared" si="596"/>
        <v>0</v>
      </c>
      <c r="ID215" s="20">
        <f t="shared" si="543"/>
        <v>0</v>
      </c>
      <c r="IE215" s="20">
        <f t="shared" si="597"/>
        <v>0</v>
      </c>
      <c r="IF215" s="20">
        <f t="shared" si="597"/>
        <v>0</v>
      </c>
      <c r="IG215" s="20">
        <f t="shared" si="545"/>
        <v>0</v>
      </c>
      <c r="IH215" s="19"/>
      <c r="II215" s="19"/>
      <c r="IJ215" s="20">
        <f t="shared" si="546"/>
        <v>0</v>
      </c>
      <c r="IK215" s="19"/>
      <c r="IL215" s="19"/>
      <c r="IM215" s="20">
        <f t="shared" si="547"/>
        <v>0</v>
      </c>
      <c r="IN215" s="19"/>
      <c r="IO215" s="19"/>
      <c r="IP215" s="20">
        <f t="shared" si="548"/>
        <v>0</v>
      </c>
      <c r="IQ215" s="20">
        <f t="shared" si="598"/>
        <v>0</v>
      </c>
      <c r="IR215" s="20">
        <f t="shared" si="598"/>
        <v>0</v>
      </c>
      <c r="IS215" s="20">
        <f t="shared" si="550"/>
        <v>0</v>
      </c>
      <c r="IT215" s="20">
        <f t="shared" si="599"/>
        <v>0</v>
      </c>
      <c r="IU215" s="20">
        <f t="shared" si="599"/>
        <v>0</v>
      </c>
      <c r="IV215" s="20">
        <f t="shared" si="552"/>
        <v>0</v>
      </c>
      <c r="IW215" s="19"/>
      <c r="IX215" s="19"/>
      <c r="IY215" s="20">
        <f t="shared" si="553"/>
        <v>0</v>
      </c>
      <c r="IZ215" s="19"/>
      <c r="JA215" s="19"/>
      <c r="JB215" s="20">
        <f t="shared" si="554"/>
        <v>0</v>
      </c>
      <c r="JC215" s="19"/>
      <c r="JD215" s="19"/>
      <c r="JE215" s="20">
        <f t="shared" si="555"/>
        <v>0</v>
      </c>
      <c r="JF215" s="20">
        <f t="shared" si="600"/>
        <v>0</v>
      </c>
      <c r="JG215" s="20">
        <f t="shared" si="600"/>
        <v>0</v>
      </c>
      <c r="JH215" s="20">
        <f t="shared" si="557"/>
        <v>0</v>
      </c>
      <c r="JI215" s="19"/>
      <c r="JJ215" s="19"/>
      <c r="JK215" s="20">
        <f t="shared" si="558"/>
        <v>0</v>
      </c>
      <c r="JL215" s="19"/>
      <c r="JM215" s="19"/>
      <c r="JN215" s="20">
        <f t="shared" si="559"/>
        <v>0</v>
      </c>
      <c r="JO215" s="19"/>
      <c r="JP215" s="19"/>
      <c r="JQ215" s="20">
        <f t="shared" si="560"/>
        <v>0</v>
      </c>
      <c r="JR215" s="20">
        <f t="shared" si="601"/>
        <v>0</v>
      </c>
      <c r="JS215" s="20">
        <f t="shared" si="601"/>
        <v>0</v>
      </c>
      <c r="JT215" s="20">
        <f t="shared" si="562"/>
        <v>0</v>
      </c>
      <c r="JU215" s="19"/>
      <c r="JV215" s="19"/>
      <c r="JW215" s="20">
        <f t="shared" si="563"/>
        <v>0</v>
      </c>
      <c r="JX215" s="19"/>
      <c r="JY215" s="19"/>
      <c r="JZ215" s="20">
        <f t="shared" si="564"/>
        <v>0</v>
      </c>
      <c r="KA215" s="20">
        <f t="shared" si="602"/>
        <v>0</v>
      </c>
      <c r="KB215" s="20">
        <f t="shared" si="602"/>
        <v>0</v>
      </c>
      <c r="KC215" s="20">
        <f t="shared" si="566"/>
        <v>0</v>
      </c>
      <c r="KD215" s="19"/>
      <c r="KE215" s="19"/>
      <c r="KF215" s="20">
        <f t="shared" si="567"/>
        <v>0</v>
      </c>
      <c r="KG215" s="19"/>
      <c r="KH215" s="19"/>
      <c r="KI215" s="20">
        <f t="shared" si="568"/>
        <v>0</v>
      </c>
      <c r="KJ215" s="19"/>
      <c r="KK215" s="19"/>
      <c r="KL215" s="20">
        <f t="shared" si="569"/>
        <v>0</v>
      </c>
      <c r="KM215" s="19"/>
      <c r="KN215" s="19"/>
      <c r="KO215" s="20">
        <f t="shared" si="570"/>
        <v>0</v>
      </c>
      <c r="KP215" s="19"/>
      <c r="KQ215" s="19"/>
      <c r="KR215" s="20">
        <f t="shared" si="571"/>
        <v>0</v>
      </c>
      <c r="KS215" s="20">
        <f t="shared" si="603"/>
        <v>0</v>
      </c>
      <c r="KT215" s="20">
        <f t="shared" si="603"/>
        <v>0</v>
      </c>
      <c r="KU215" s="20">
        <f t="shared" si="573"/>
        <v>0</v>
      </c>
      <c r="KV215" s="20">
        <f t="shared" si="604"/>
        <v>0</v>
      </c>
      <c r="KW215" s="20">
        <f t="shared" si="604"/>
        <v>0</v>
      </c>
      <c r="KX215" s="20">
        <f t="shared" si="575"/>
        <v>0</v>
      </c>
      <c r="KY215" s="19"/>
      <c r="KZ215" s="19"/>
      <c r="LA215" s="20">
        <f t="shared" si="576"/>
        <v>0</v>
      </c>
      <c r="LB215" s="19"/>
      <c r="LC215" s="19"/>
      <c r="LD215" s="20">
        <f t="shared" si="577"/>
        <v>0</v>
      </c>
      <c r="LE215" s="20">
        <f t="shared" si="605"/>
        <v>0</v>
      </c>
      <c r="LF215" s="20">
        <f t="shared" si="605"/>
        <v>0</v>
      </c>
      <c r="LG215" s="20">
        <f t="shared" si="579"/>
        <v>0</v>
      </c>
    </row>
    <row r="216" spans="1:319" x14ac:dyDescent="0.3">
      <c r="A216" s="27" t="s">
        <v>328</v>
      </c>
      <c r="B216" s="19"/>
      <c r="C216" s="19"/>
      <c r="D216" s="20">
        <f t="shared" si="448"/>
        <v>0</v>
      </c>
      <c r="E216" s="19"/>
      <c r="F216" s="19"/>
      <c r="G216" s="20">
        <f t="shared" si="449"/>
        <v>0</v>
      </c>
      <c r="H216" s="19"/>
      <c r="I216" s="19"/>
      <c r="J216" s="20">
        <f t="shared" si="450"/>
        <v>0</v>
      </c>
      <c r="K216" s="19"/>
      <c r="L216" s="19"/>
      <c r="M216" s="20">
        <f t="shared" si="451"/>
        <v>0</v>
      </c>
      <c r="N216" s="19"/>
      <c r="O216" s="19"/>
      <c r="P216" s="20">
        <f t="shared" si="452"/>
        <v>0</v>
      </c>
      <c r="Q216" s="19"/>
      <c r="R216" s="19"/>
      <c r="S216" s="20">
        <f t="shared" si="453"/>
        <v>0</v>
      </c>
      <c r="T216" s="19"/>
      <c r="U216" s="19"/>
      <c r="V216" s="20">
        <f t="shared" si="454"/>
        <v>0</v>
      </c>
      <c r="W216" s="19"/>
      <c r="X216" s="19"/>
      <c r="Y216" s="20">
        <f t="shared" si="455"/>
        <v>0</v>
      </c>
      <c r="Z216" s="19"/>
      <c r="AA216" s="19"/>
      <c r="AB216" s="20">
        <f t="shared" si="456"/>
        <v>0</v>
      </c>
      <c r="AC216" s="19"/>
      <c r="AD216" s="19"/>
      <c r="AE216" s="20">
        <f t="shared" si="457"/>
        <v>0</v>
      </c>
      <c r="AF216" s="19"/>
      <c r="AG216" s="19"/>
      <c r="AH216" s="20">
        <f t="shared" si="458"/>
        <v>0</v>
      </c>
      <c r="AI216" s="19"/>
      <c r="AJ216" s="19"/>
      <c r="AK216" s="20">
        <f t="shared" si="459"/>
        <v>0</v>
      </c>
      <c r="AL216" s="20">
        <f t="shared" si="580"/>
        <v>0</v>
      </c>
      <c r="AM216" s="20">
        <f t="shared" si="580"/>
        <v>0</v>
      </c>
      <c r="AN216" s="20">
        <f t="shared" si="461"/>
        <v>0</v>
      </c>
      <c r="AO216" s="19"/>
      <c r="AP216" s="19"/>
      <c r="AQ216" s="20">
        <f t="shared" si="462"/>
        <v>0</v>
      </c>
      <c r="AR216" s="19"/>
      <c r="AS216" s="19"/>
      <c r="AT216" s="20">
        <f t="shared" si="463"/>
        <v>0</v>
      </c>
      <c r="AU216" s="19"/>
      <c r="AV216" s="19"/>
      <c r="AW216" s="20">
        <f t="shared" si="464"/>
        <v>0</v>
      </c>
      <c r="AX216" s="19"/>
      <c r="AY216" s="19"/>
      <c r="AZ216" s="20">
        <f t="shared" si="465"/>
        <v>0</v>
      </c>
      <c r="BA216" s="19"/>
      <c r="BB216" s="19"/>
      <c r="BC216" s="20">
        <f t="shared" si="466"/>
        <v>0</v>
      </c>
      <c r="BD216" s="19"/>
      <c r="BE216" s="19"/>
      <c r="BF216" s="20">
        <f t="shared" si="467"/>
        <v>0</v>
      </c>
      <c r="BG216" s="20">
        <f t="shared" si="581"/>
        <v>0</v>
      </c>
      <c r="BH216" s="20">
        <f t="shared" si="581"/>
        <v>0</v>
      </c>
      <c r="BI216" s="20">
        <f t="shared" si="469"/>
        <v>0</v>
      </c>
      <c r="BJ216" s="19"/>
      <c r="BK216" s="19"/>
      <c r="BL216" s="20">
        <f t="shared" si="470"/>
        <v>0</v>
      </c>
      <c r="BM216" s="19"/>
      <c r="BN216" s="19"/>
      <c r="BO216" s="20">
        <f t="shared" si="471"/>
        <v>0</v>
      </c>
      <c r="BP216" s="19"/>
      <c r="BQ216" s="19"/>
      <c r="BR216" s="20">
        <f t="shared" si="472"/>
        <v>0</v>
      </c>
      <c r="BS216" s="19"/>
      <c r="BT216" s="19"/>
      <c r="BU216" s="20">
        <f t="shared" si="473"/>
        <v>0</v>
      </c>
      <c r="BV216" s="19"/>
      <c r="BW216" s="19"/>
      <c r="BX216" s="20">
        <f t="shared" si="474"/>
        <v>0</v>
      </c>
      <c r="BY216" s="19"/>
      <c r="BZ216" s="19"/>
      <c r="CA216" s="20">
        <f t="shared" si="475"/>
        <v>0</v>
      </c>
      <c r="CB216" s="20">
        <f t="shared" si="582"/>
        <v>0</v>
      </c>
      <c r="CC216" s="20">
        <f t="shared" si="582"/>
        <v>0</v>
      </c>
      <c r="CD216" s="20">
        <f t="shared" si="477"/>
        <v>0</v>
      </c>
      <c r="CE216" s="19"/>
      <c r="CF216" s="19"/>
      <c r="CG216" s="20">
        <f t="shared" si="478"/>
        <v>0</v>
      </c>
      <c r="CH216" s="19"/>
      <c r="CI216" s="19"/>
      <c r="CJ216" s="20">
        <f t="shared" si="479"/>
        <v>0</v>
      </c>
      <c r="CK216" s="19"/>
      <c r="CL216" s="19"/>
      <c r="CM216" s="20">
        <f t="shared" si="480"/>
        <v>0</v>
      </c>
      <c r="CN216" s="20">
        <f t="shared" si="583"/>
        <v>0</v>
      </c>
      <c r="CO216" s="20">
        <f t="shared" si="583"/>
        <v>0</v>
      </c>
      <c r="CP216" s="20">
        <f t="shared" si="482"/>
        <v>0</v>
      </c>
      <c r="CQ216" s="19"/>
      <c r="CR216" s="19"/>
      <c r="CS216" s="20">
        <f t="shared" si="483"/>
        <v>0</v>
      </c>
      <c r="CT216" s="19"/>
      <c r="CU216" s="19"/>
      <c r="CV216" s="20">
        <f t="shared" si="484"/>
        <v>0</v>
      </c>
      <c r="CW216" s="19"/>
      <c r="CX216" s="19"/>
      <c r="CY216" s="20">
        <f t="shared" si="485"/>
        <v>0</v>
      </c>
      <c r="CZ216" s="20">
        <f t="shared" si="584"/>
        <v>0</v>
      </c>
      <c r="DA216" s="20">
        <f t="shared" si="584"/>
        <v>0</v>
      </c>
      <c r="DB216" s="20">
        <f t="shared" si="487"/>
        <v>0</v>
      </c>
      <c r="DC216" s="20">
        <f t="shared" si="585"/>
        <v>0</v>
      </c>
      <c r="DD216" s="20">
        <f t="shared" si="585"/>
        <v>0</v>
      </c>
      <c r="DE216" s="20">
        <f t="shared" si="489"/>
        <v>0</v>
      </c>
      <c r="DF216" s="19"/>
      <c r="DG216" s="19"/>
      <c r="DH216" s="20">
        <f t="shared" si="490"/>
        <v>0</v>
      </c>
      <c r="DI216" s="19"/>
      <c r="DJ216" s="19"/>
      <c r="DK216" s="20">
        <f t="shared" si="491"/>
        <v>0</v>
      </c>
      <c r="DL216" s="20">
        <f t="shared" si="586"/>
        <v>0</v>
      </c>
      <c r="DM216" s="20">
        <f t="shared" si="586"/>
        <v>0</v>
      </c>
      <c r="DN216" s="20">
        <f t="shared" si="493"/>
        <v>0</v>
      </c>
      <c r="DO216" s="19"/>
      <c r="DP216" s="19"/>
      <c r="DQ216" s="20">
        <f t="shared" si="494"/>
        <v>0</v>
      </c>
      <c r="DR216" s="19"/>
      <c r="DS216" s="19"/>
      <c r="DT216" s="20">
        <f t="shared" si="495"/>
        <v>0</v>
      </c>
      <c r="DU216" s="20">
        <f t="shared" si="587"/>
        <v>0</v>
      </c>
      <c r="DV216" s="20">
        <f t="shared" si="587"/>
        <v>0</v>
      </c>
      <c r="DW216" s="20">
        <f t="shared" si="497"/>
        <v>0</v>
      </c>
      <c r="DX216" s="20">
        <f t="shared" si="588"/>
        <v>0</v>
      </c>
      <c r="DY216" s="20">
        <f t="shared" si="588"/>
        <v>0</v>
      </c>
      <c r="DZ216" s="20">
        <f t="shared" si="499"/>
        <v>0</v>
      </c>
      <c r="EA216" s="19"/>
      <c r="EB216" s="19"/>
      <c r="EC216" s="20">
        <f t="shared" si="500"/>
        <v>0</v>
      </c>
      <c r="ED216" s="19"/>
      <c r="EE216" s="19"/>
      <c r="EF216" s="20">
        <f t="shared" si="501"/>
        <v>0</v>
      </c>
      <c r="EG216" s="19"/>
      <c r="EH216" s="19"/>
      <c r="EI216" s="20">
        <f t="shared" si="502"/>
        <v>0</v>
      </c>
      <c r="EJ216" s="19"/>
      <c r="EK216" s="19"/>
      <c r="EL216" s="20">
        <f t="shared" si="503"/>
        <v>0</v>
      </c>
      <c r="EM216" s="20">
        <f t="shared" si="589"/>
        <v>0</v>
      </c>
      <c r="EN216" s="20">
        <f t="shared" si="589"/>
        <v>0</v>
      </c>
      <c r="EO216" s="20">
        <f t="shared" si="505"/>
        <v>0</v>
      </c>
      <c r="EP216" s="19"/>
      <c r="EQ216" s="19"/>
      <c r="ER216" s="20">
        <f t="shared" si="506"/>
        <v>0</v>
      </c>
      <c r="ES216" s="19"/>
      <c r="ET216" s="19"/>
      <c r="EU216" s="20">
        <f t="shared" si="507"/>
        <v>0</v>
      </c>
      <c r="EV216" s="19"/>
      <c r="EW216" s="19"/>
      <c r="EX216" s="20">
        <f t="shared" si="508"/>
        <v>0</v>
      </c>
      <c r="EY216" s="19"/>
      <c r="EZ216" s="19"/>
      <c r="FA216" s="20">
        <f t="shared" si="509"/>
        <v>0</v>
      </c>
      <c r="FB216" s="20">
        <f t="shared" si="590"/>
        <v>0</v>
      </c>
      <c r="FC216" s="20">
        <f t="shared" si="590"/>
        <v>0</v>
      </c>
      <c r="FD216" s="20">
        <f t="shared" si="511"/>
        <v>0</v>
      </c>
      <c r="FE216" s="19"/>
      <c r="FF216" s="19"/>
      <c r="FG216" s="20">
        <f t="shared" si="512"/>
        <v>0</v>
      </c>
      <c r="FH216" s="19"/>
      <c r="FI216" s="19"/>
      <c r="FJ216" s="20">
        <f t="shared" si="513"/>
        <v>0</v>
      </c>
      <c r="FK216" s="19"/>
      <c r="FL216" s="19"/>
      <c r="FM216" s="20">
        <f t="shared" si="514"/>
        <v>0</v>
      </c>
      <c r="FN216" s="20">
        <f t="shared" si="591"/>
        <v>0</v>
      </c>
      <c r="FO216" s="20">
        <f t="shared" si="591"/>
        <v>0</v>
      </c>
      <c r="FP216" s="20">
        <f t="shared" si="516"/>
        <v>0</v>
      </c>
      <c r="FQ216" s="19"/>
      <c r="FR216" s="19"/>
      <c r="FS216" s="20">
        <f t="shared" si="517"/>
        <v>0</v>
      </c>
      <c r="FT216" s="19"/>
      <c r="FU216" s="19"/>
      <c r="FV216" s="20">
        <f t="shared" si="518"/>
        <v>0</v>
      </c>
      <c r="FW216" s="19"/>
      <c r="FX216" s="19"/>
      <c r="FY216" s="20">
        <f t="shared" si="519"/>
        <v>0</v>
      </c>
      <c r="FZ216" s="20">
        <f t="shared" si="592"/>
        <v>0</v>
      </c>
      <c r="GA216" s="20">
        <f t="shared" si="592"/>
        <v>0</v>
      </c>
      <c r="GB216" s="20">
        <f t="shared" si="521"/>
        <v>0</v>
      </c>
      <c r="GC216" s="19"/>
      <c r="GD216" s="19"/>
      <c r="GE216" s="20">
        <f t="shared" si="522"/>
        <v>0</v>
      </c>
      <c r="GF216" s="19"/>
      <c r="GG216" s="19"/>
      <c r="GH216" s="20">
        <f t="shared" si="523"/>
        <v>0</v>
      </c>
      <c r="GI216" s="19"/>
      <c r="GJ216" s="19"/>
      <c r="GK216" s="20">
        <f t="shared" si="524"/>
        <v>0</v>
      </c>
      <c r="GL216" s="19"/>
      <c r="GM216" s="19"/>
      <c r="GN216" s="20">
        <f t="shared" si="525"/>
        <v>0</v>
      </c>
      <c r="GO216" s="20">
        <f t="shared" si="593"/>
        <v>0</v>
      </c>
      <c r="GP216" s="20">
        <f t="shared" si="593"/>
        <v>0</v>
      </c>
      <c r="GQ216" s="20">
        <f t="shared" si="527"/>
        <v>0</v>
      </c>
      <c r="GR216" s="19"/>
      <c r="GS216" s="19"/>
      <c r="GT216" s="20">
        <f t="shared" si="528"/>
        <v>0</v>
      </c>
      <c r="GU216" s="19"/>
      <c r="GV216" s="19"/>
      <c r="GW216" s="20">
        <f t="shared" si="529"/>
        <v>0</v>
      </c>
      <c r="GX216" s="20">
        <f t="shared" si="594"/>
        <v>0</v>
      </c>
      <c r="GY216" s="20">
        <f t="shared" si="594"/>
        <v>0</v>
      </c>
      <c r="GZ216" s="20">
        <f t="shared" si="531"/>
        <v>0</v>
      </c>
      <c r="HA216" s="19"/>
      <c r="HB216" s="19"/>
      <c r="HC216" s="20">
        <f t="shared" si="532"/>
        <v>0</v>
      </c>
      <c r="HD216" s="19"/>
      <c r="HE216" s="19"/>
      <c r="HF216" s="20">
        <f t="shared" si="533"/>
        <v>0</v>
      </c>
      <c r="HG216" s="19"/>
      <c r="HH216" s="19"/>
      <c r="HI216" s="20">
        <f t="shared" si="534"/>
        <v>0</v>
      </c>
      <c r="HJ216" s="19"/>
      <c r="HK216" s="19"/>
      <c r="HL216" s="20">
        <f t="shared" si="535"/>
        <v>0</v>
      </c>
      <c r="HM216" s="20">
        <f t="shared" si="595"/>
        <v>0</v>
      </c>
      <c r="HN216" s="20">
        <f t="shared" si="595"/>
        <v>0</v>
      </c>
      <c r="HO216" s="20">
        <f t="shared" si="537"/>
        <v>0</v>
      </c>
      <c r="HP216" s="19"/>
      <c r="HQ216" s="19"/>
      <c r="HR216" s="20">
        <f t="shared" si="538"/>
        <v>0</v>
      </c>
      <c r="HS216" s="19"/>
      <c r="HT216" s="19"/>
      <c r="HU216" s="20">
        <f t="shared" si="539"/>
        <v>0</v>
      </c>
      <c r="HV216" s="19"/>
      <c r="HW216" s="19"/>
      <c r="HX216" s="20">
        <f t="shared" si="540"/>
        <v>0</v>
      </c>
      <c r="HY216" s="19"/>
      <c r="HZ216" s="19"/>
      <c r="IA216" s="20">
        <f t="shared" si="541"/>
        <v>0</v>
      </c>
      <c r="IB216" s="20">
        <f t="shared" si="596"/>
        <v>0</v>
      </c>
      <c r="IC216" s="20">
        <f t="shared" si="596"/>
        <v>0</v>
      </c>
      <c r="ID216" s="20">
        <f t="shared" si="543"/>
        <v>0</v>
      </c>
      <c r="IE216" s="20">
        <f t="shared" si="597"/>
        <v>0</v>
      </c>
      <c r="IF216" s="20">
        <f t="shared" si="597"/>
        <v>0</v>
      </c>
      <c r="IG216" s="20">
        <f t="shared" si="545"/>
        <v>0</v>
      </c>
      <c r="IH216" s="19"/>
      <c r="II216" s="19"/>
      <c r="IJ216" s="20">
        <f t="shared" si="546"/>
        <v>0</v>
      </c>
      <c r="IK216" s="19"/>
      <c r="IL216" s="19"/>
      <c r="IM216" s="20">
        <f t="shared" si="547"/>
        <v>0</v>
      </c>
      <c r="IN216" s="19"/>
      <c r="IO216" s="19"/>
      <c r="IP216" s="20">
        <f t="shared" si="548"/>
        <v>0</v>
      </c>
      <c r="IQ216" s="20">
        <f t="shared" si="598"/>
        <v>0</v>
      </c>
      <c r="IR216" s="20">
        <f t="shared" si="598"/>
        <v>0</v>
      </c>
      <c r="IS216" s="20">
        <f t="shared" si="550"/>
        <v>0</v>
      </c>
      <c r="IT216" s="20">
        <f t="shared" si="599"/>
        <v>0</v>
      </c>
      <c r="IU216" s="20">
        <f t="shared" si="599"/>
        <v>0</v>
      </c>
      <c r="IV216" s="20">
        <f t="shared" si="552"/>
        <v>0</v>
      </c>
      <c r="IW216" s="19"/>
      <c r="IX216" s="19"/>
      <c r="IY216" s="20">
        <f t="shared" si="553"/>
        <v>0</v>
      </c>
      <c r="IZ216" s="19"/>
      <c r="JA216" s="19"/>
      <c r="JB216" s="20">
        <f t="shared" si="554"/>
        <v>0</v>
      </c>
      <c r="JC216" s="19"/>
      <c r="JD216" s="19"/>
      <c r="JE216" s="20">
        <f t="shared" si="555"/>
        <v>0</v>
      </c>
      <c r="JF216" s="20">
        <f t="shared" si="600"/>
        <v>0</v>
      </c>
      <c r="JG216" s="20">
        <f t="shared" si="600"/>
        <v>0</v>
      </c>
      <c r="JH216" s="20">
        <f t="shared" si="557"/>
        <v>0</v>
      </c>
      <c r="JI216" s="19"/>
      <c r="JJ216" s="19"/>
      <c r="JK216" s="20">
        <f t="shared" si="558"/>
        <v>0</v>
      </c>
      <c r="JL216" s="19"/>
      <c r="JM216" s="19"/>
      <c r="JN216" s="20">
        <f t="shared" si="559"/>
        <v>0</v>
      </c>
      <c r="JO216" s="19"/>
      <c r="JP216" s="19"/>
      <c r="JQ216" s="20">
        <f t="shared" si="560"/>
        <v>0</v>
      </c>
      <c r="JR216" s="20">
        <f t="shared" si="601"/>
        <v>0</v>
      </c>
      <c r="JS216" s="20">
        <f t="shared" si="601"/>
        <v>0</v>
      </c>
      <c r="JT216" s="20">
        <f t="shared" si="562"/>
        <v>0</v>
      </c>
      <c r="JU216" s="19"/>
      <c r="JV216" s="19"/>
      <c r="JW216" s="20">
        <f t="shared" si="563"/>
        <v>0</v>
      </c>
      <c r="JX216" s="19"/>
      <c r="JY216" s="19"/>
      <c r="JZ216" s="20">
        <f t="shared" si="564"/>
        <v>0</v>
      </c>
      <c r="KA216" s="20">
        <f t="shared" si="602"/>
        <v>0</v>
      </c>
      <c r="KB216" s="20">
        <f t="shared" si="602"/>
        <v>0</v>
      </c>
      <c r="KC216" s="20">
        <f t="shared" si="566"/>
        <v>0</v>
      </c>
      <c r="KD216" s="20">
        <f>868</f>
        <v>868</v>
      </c>
      <c r="KE216" s="20">
        <f>125</f>
        <v>125</v>
      </c>
      <c r="KF216" s="20">
        <f t="shared" si="567"/>
        <v>743</v>
      </c>
      <c r="KG216" s="19"/>
      <c r="KH216" s="19"/>
      <c r="KI216" s="20">
        <f t="shared" si="568"/>
        <v>0</v>
      </c>
      <c r="KJ216" s="19"/>
      <c r="KK216" s="19"/>
      <c r="KL216" s="20">
        <f t="shared" si="569"/>
        <v>0</v>
      </c>
      <c r="KM216" s="19"/>
      <c r="KN216" s="19"/>
      <c r="KO216" s="20">
        <f t="shared" si="570"/>
        <v>0</v>
      </c>
      <c r="KP216" s="19"/>
      <c r="KQ216" s="19"/>
      <c r="KR216" s="20">
        <f t="shared" si="571"/>
        <v>0</v>
      </c>
      <c r="KS216" s="20">
        <f t="shared" si="603"/>
        <v>0</v>
      </c>
      <c r="KT216" s="20">
        <f t="shared" si="603"/>
        <v>0</v>
      </c>
      <c r="KU216" s="20">
        <f t="shared" si="573"/>
        <v>0</v>
      </c>
      <c r="KV216" s="20">
        <f t="shared" si="604"/>
        <v>868</v>
      </c>
      <c r="KW216" s="20">
        <f t="shared" si="604"/>
        <v>125</v>
      </c>
      <c r="KX216" s="20">
        <f t="shared" si="575"/>
        <v>743</v>
      </c>
      <c r="KY216" s="19"/>
      <c r="KZ216" s="19"/>
      <c r="LA216" s="20">
        <f t="shared" si="576"/>
        <v>0</v>
      </c>
      <c r="LB216" s="19"/>
      <c r="LC216" s="19"/>
      <c r="LD216" s="20">
        <f t="shared" si="577"/>
        <v>0</v>
      </c>
      <c r="LE216" s="20">
        <f t="shared" si="605"/>
        <v>868</v>
      </c>
      <c r="LF216" s="20">
        <f t="shared" si="605"/>
        <v>125</v>
      </c>
      <c r="LG216" s="20">
        <f t="shared" si="579"/>
        <v>743</v>
      </c>
    </row>
    <row r="217" spans="1:319" x14ac:dyDescent="0.3">
      <c r="A217" s="27" t="s">
        <v>329</v>
      </c>
      <c r="B217" s="19"/>
      <c r="C217" s="19"/>
      <c r="D217" s="20">
        <f t="shared" si="448"/>
        <v>0</v>
      </c>
      <c r="E217" s="19"/>
      <c r="F217" s="19"/>
      <c r="G217" s="20">
        <f t="shared" si="449"/>
        <v>0</v>
      </c>
      <c r="H217" s="19"/>
      <c r="I217" s="19"/>
      <c r="J217" s="20">
        <f t="shared" si="450"/>
        <v>0</v>
      </c>
      <c r="K217" s="19"/>
      <c r="L217" s="19"/>
      <c r="M217" s="20">
        <f t="shared" si="451"/>
        <v>0</v>
      </c>
      <c r="N217" s="19"/>
      <c r="O217" s="19"/>
      <c r="P217" s="20">
        <f t="shared" si="452"/>
        <v>0</v>
      </c>
      <c r="Q217" s="19"/>
      <c r="R217" s="19"/>
      <c r="S217" s="20">
        <f t="shared" si="453"/>
        <v>0</v>
      </c>
      <c r="T217" s="19"/>
      <c r="U217" s="19"/>
      <c r="V217" s="20">
        <f t="shared" si="454"/>
        <v>0</v>
      </c>
      <c r="W217" s="19"/>
      <c r="X217" s="19"/>
      <c r="Y217" s="20">
        <f t="shared" si="455"/>
        <v>0</v>
      </c>
      <c r="Z217" s="19"/>
      <c r="AA217" s="19"/>
      <c r="AB217" s="20">
        <f t="shared" si="456"/>
        <v>0</v>
      </c>
      <c r="AC217" s="19"/>
      <c r="AD217" s="19"/>
      <c r="AE217" s="20">
        <f t="shared" si="457"/>
        <v>0</v>
      </c>
      <c r="AF217" s="19"/>
      <c r="AG217" s="19"/>
      <c r="AH217" s="20">
        <f t="shared" si="458"/>
        <v>0</v>
      </c>
      <c r="AI217" s="19"/>
      <c r="AJ217" s="19"/>
      <c r="AK217" s="20">
        <f t="shared" si="459"/>
        <v>0</v>
      </c>
      <c r="AL217" s="20">
        <f t="shared" si="580"/>
        <v>0</v>
      </c>
      <c r="AM217" s="20">
        <f t="shared" si="580"/>
        <v>0</v>
      </c>
      <c r="AN217" s="20">
        <f t="shared" si="461"/>
        <v>0</v>
      </c>
      <c r="AO217" s="19"/>
      <c r="AP217" s="19"/>
      <c r="AQ217" s="20">
        <f t="shared" si="462"/>
        <v>0</v>
      </c>
      <c r="AR217" s="19"/>
      <c r="AS217" s="19"/>
      <c r="AT217" s="20">
        <f t="shared" si="463"/>
        <v>0</v>
      </c>
      <c r="AU217" s="19"/>
      <c r="AV217" s="19"/>
      <c r="AW217" s="20">
        <f t="shared" si="464"/>
        <v>0</v>
      </c>
      <c r="AX217" s="19"/>
      <c r="AY217" s="19"/>
      <c r="AZ217" s="20">
        <f t="shared" si="465"/>
        <v>0</v>
      </c>
      <c r="BA217" s="19"/>
      <c r="BB217" s="19"/>
      <c r="BC217" s="20">
        <f t="shared" si="466"/>
        <v>0</v>
      </c>
      <c r="BD217" s="19"/>
      <c r="BE217" s="19"/>
      <c r="BF217" s="20">
        <f t="shared" si="467"/>
        <v>0</v>
      </c>
      <c r="BG217" s="20">
        <f t="shared" si="581"/>
        <v>0</v>
      </c>
      <c r="BH217" s="20">
        <f t="shared" si="581"/>
        <v>0</v>
      </c>
      <c r="BI217" s="20">
        <f t="shared" si="469"/>
        <v>0</v>
      </c>
      <c r="BJ217" s="19"/>
      <c r="BK217" s="19"/>
      <c r="BL217" s="20">
        <f t="shared" si="470"/>
        <v>0</v>
      </c>
      <c r="BM217" s="19"/>
      <c r="BN217" s="19"/>
      <c r="BO217" s="20">
        <f t="shared" si="471"/>
        <v>0</v>
      </c>
      <c r="BP217" s="19"/>
      <c r="BQ217" s="19"/>
      <c r="BR217" s="20">
        <f t="shared" si="472"/>
        <v>0</v>
      </c>
      <c r="BS217" s="19"/>
      <c r="BT217" s="19"/>
      <c r="BU217" s="20">
        <f t="shared" si="473"/>
        <v>0</v>
      </c>
      <c r="BV217" s="19"/>
      <c r="BW217" s="19"/>
      <c r="BX217" s="20">
        <f t="shared" si="474"/>
        <v>0</v>
      </c>
      <c r="BY217" s="19"/>
      <c r="BZ217" s="19"/>
      <c r="CA217" s="20">
        <f t="shared" si="475"/>
        <v>0</v>
      </c>
      <c r="CB217" s="20">
        <f t="shared" si="582"/>
        <v>0</v>
      </c>
      <c r="CC217" s="20">
        <f t="shared" si="582"/>
        <v>0</v>
      </c>
      <c r="CD217" s="20">
        <f t="shared" si="477"/>
        <v>0</v>
      </c>
      <c r="CE217" s="19"/>
      <c r="CF217" s="19"/>
      <c r="CG217" s="20">
        <f t="shared" si="478"/>
        <v>0</v>
      </c>
      <c r="CH217" s="19"/>
      <c r="CI217" s="19"/>
      <c r="CJ217" s="20">
        <f t="shared" si="479"/>
        <v>0</v>
      </c>
      <c r="CK217" s="19"/>
      <c r="CL217" s="19"/>
      <c r="CM217" s="20">
        <f t="shared" si="480"/>
        <v>0</v>
      </c>
      <c r="CN217" s="20">
        <f t="shared" si="583"/>
        <v>0</v>
      </c>
      <c r="CO217" s="20">
        <f t="shared" si="583"/>
        <v>0</v>
      </c>
      <c r="CP217" s="20">
        <f t="shared" si="482"/>
        <v>0</v>
      </c>
      <c r="CQ217" s="19"/>
      <c r="CR217" s="19"/>
      <c r="CS217" s="20">
        <f t="shared" si="483"/>
        <v>0</v>
      </c>
      <c r="CT217" s="19"/>
      <c r="CU217" s="19"/>
      <c r="CV217" s="20">
        <f t="shared" si="484"/>
        <v>0</v>
      </c>
      <c r="CW217" s="19"/>
      <c r="CX217" s="19"/>
      <c r="CY217" s="20">
        <f t="shared" si="485"/>
        <v>0</v>
      </c>
      <c r="CZ217" s="20">
        <f t="shared" si="584"/>
        <v>0</v>
      </c>
      <c r="DA217" s="20">
        <f t="shared" si="584"/>
        <v>0</v>
      </c>
      <c r="DB217" s="20">
        <f t="shared" si="487"/>
        <v>0</v>
      </c>
      <c r="DC217" s="20">
        <f t="shared" si="585"/>
        <v>0</v>
      </c>
      <c r="DD217" s="20">
        <f t="shared" si="585"/>
        <v>0</v>
      </c>
      <c r="DE217" s="20">
        <f t="shared" si="489"/>
        <v>0</v>
      </c>
      <c r="DF217" s="19"/>
      <c r="DG217" s="19"/>
      <c r="DH217" s="20">
        <f t="shared" si="490"/>
        <v>0</v>
      </c>
      <c r="DI217" s="19"/>
      <c r="DJ217" s="19"/>
      <c r="DK217" s="20">
        <f t="shared" si="491"/>
        <v>0</v>
      </c>
      <c r="DL217" s="20">
        <f t="shared" si="586"/>
        <v>0</v>
      </c>
      <c r="DM217" s="20">
        <f t="shared" si="586"/>
        <v>0</v>
      </c>
      <c r="DN217" s="20">
        <f t="shared" si="493"/>
        <v>0</v>
      </c>
      <c r="DO217" s="19"/>
      <c r="DP217" s="19"/>
      <c r="DQ217" s="20">
        <f t="shared" si="494"/>
        <v>0</v>
      </c>
      <c r="DR217" s="19"/>
      <c r="DS217" s="19"/>
      <c r="DT217" s="20">
        <f t="shared" si="495"/>
        <v>0</v>
      </c>
      <c r="DU217" s="20">
        <f t="shared" si="587"/>
        <v>0</v>
      </c>
      <c r="DV217" s="20">
        <f t="shared" si="587"/>
        <v>0</v>
      </c>
      <c r="DW217" s="20">
        <f t="shared" si="497"/>
        <v>0</v>
      </c>
      <c r="DX217" s="20">
        <f t="shared" si="588"/>
        <v>0</v>
      </c>
      <c r="DY217" s="20">
        <f t="shared" si="588"/>
        <v>0</v>
      </c>
      <c r="DZ217" s="20">
        <f t="shared" si="499"/>
        <v>0</v>
      </c>
      <c r="EA217" s="19"/>
      <c r="EB217" s="19"/>
      <c r="EC217" s="20">
        <f t="shared" si="500"/>
        <v>0</v>
      </c>
      <c r="ED217" s="19"/>
      <c r="EE217" s="19"/>
      <c r="EF217" s="20">
        <f t="shared" si="501"/>
        <v>0</v>
      </c>
      <c r="EG217" s="19"/>
      <c r="EH217" s="19"/>
      <c r="EI217" s="20">
        <f t="shared" si="502"/>
        <v>0</v>
      </c>
      <c r="EJ217" s="19"/>
      <c r="EK217" s="19"/>
      <c r="EL217" s="20">
        <f t="shared" si="503"/>
        <v>0</v>
      </c>
      <c r="EM217" s="20">
        <f t="shared" si="589"/>
        <v>0</v>
      </c>
      <c r="EN217" s="20">
        <f t="shared" si="589"/>
        <v>0</v>
      </c>
      <c r="EO217" s="20">
        <f t="shared" si="505"/>
        <v>0</v>
      </c>
      <c r="EP217" s="19"/>
      <c r="EQ217" s="19"/>
      <c r="ER217" s="20">
        <f t="shared" si="506"/>
        <v>0</v>
      </c>
      <c r="ES217" s="19"/>
      <c r="ET217" s="19"/>
      <c r="EU217" s="20">
        <f t="shared" si="507"/>
        <v>0</v>
      </c>
      <c r="EV217" s="19"/>
      <c r="EW217" s="19"/>
      <c r="EX217" s="20">
        <f t="shared" si="508"/>
        <v>0</v>
      </c>
      <c r="EY217" s="19"/>
      <c r="EZ217" s="19"/>
      <c r="FA217" s="20">
        <f t="shared" si="509"/>
        <v>0</v>
      </c>
      <c r="FB217" s="20">
        <f t="shared" si="590"/>
        <v>0</v>
      </c>
      <c r="FC217" s="20">
        <f t="shared" si="590"/>
        <v>0</v>
      </c>
      <c r="FD217" s="20">
        <f t="shared" si="511"/>
        <v>0</v>
      </c>
      <c r="FE217" s="19"/>
      <c r="FF217" s="19"/>
      <c r="FG217" s="20">
        <f t="shared" si="512"/>
        <v>0</v>
      </c>
      <c r="FH217" s="19"/>
      <c r="FI217" s="19"/>
      <c r="FJ217" s="20">
        <f t="shared" si="513"/>
        <v>0</v>
      </c>
      <c r="FK217" s="19"/>
      <c r="FL217" s="19"/>
      <c r="FM217" s="20">
        <f t="shared" si="514"/>
        <v>0</v>
      </c>
      <c r="FN217" s="20">
        <f t="shared" si="591"/>
        <v>0</v>
      </c>
      <c r="FO217" s="20">
        <f t="shared" si="591"/>
        <v>0</v>
      </c>
      <c r="FP217" s="20">
        <f t="shared" si="516"/>
        <v>0</v>
      </c>
      <c r="FQ217" s="19"/>
      <c r="FR217" s="19"/>
      <c r="FS217" s="20">
        <f t="shared" si="517"/>
        <v>0</v>
      </c>
      <c r="FT217" s="19"/>
      <c r="FU217" s="19"/>
      <c r="FV217" s="20">
        <f t="shared" si="518"/>
        <v>0</v>
      </c>
      <c r="FW217" s="19"/>
      <c r="FX217" s="19"/>
      <c r="FY217" s="20">
        <f t="shared" si="519"/>
        <v>0</v>
      </c>
      <c r="FZ217" s="20">
        <f t="shared" si="592"/>
        <v>0</v>
      </c>
      <c r="GA217" s="20">
        <f t="shared" si="592"/>
        <v>0</v>
      </c>
      <c r="GB217" s="20">
        <f t="shared" si="521"/>
        <v>0</v>
      </c>
      <c r="GC217" s="19"/>
      <c r="GD217" s="19"/>
      <c r="GE217" s="20">
        <f t="shared" si="522"/>
        <v>0</v>
      </c>
      <c r="GF217" s="19"/>
      <c r="GG217" s="19"/>
      <c r="GH217" s="20">
        <f t="shared" si="523"/>
        <v>0</v>
      </c>
      <c r="GI217" s="19"/>
      <c r="GJ217" s="19"/>
      <c r="GK217" s="20">
        <f t="shared" si="524"/>
        <v>0</v>
      </c>
      <c r="GL217" s="19"/>
      <c r="GM217" s="19"/>
      <c r="GN217" s="20">
        <f t="shared" si="525"/>
        <v>0</v>
      </c>
      <c r="GO217" s="20">
        <f t="shared" si="593"/>
        <v>0</v>
      </c>
      <c r="GP217" s="20">
        <f t="shared" si="593"/>
        <v>0</v>
      </c>
      <c r="GQ217" s="20">
        <f t="shared" si="527"/>
        <v>0</v>
      </c>
      <c r="GR217" s="19"/>
      <c r="GS217" s="19"/>
      <c r="GT217" s="20">
        <f t="shared" si="528"/>
        <v>0</v>
      </c>
      <c r="GU217" s="19"/>
      <c r="GV217" s="19"/>
      <c r="GW217" s="20">
        <f t="shared" si="529"/>
        <v>0</v>
      </c>
      <c r="GX217" s="20">
        <f t="shared" si="594"/>
        <v>0</v>
      </c>
      <c r="GY217" s="20">
        <f t="shared" si="594"/>
        <v>0</v>
      </c>
      <c r="GZ217" s="20">
        <f t="shared" si="531"/>
        <v>0</v>
      </c>
      <c r="HA217" s="19"/>
      <c r="HB217" s="19"/>
      <c r="HC217" s="20">
        <f t="shared" si="532"/>
        <v>0</v>
      </c>
      <c r="HD217" s="19"/>
      <c r="HE217" s="19"/>
      <c r="HF217" s="20">
        <f t="shared" si="533"/>
        <v>0</v>
      </c>
      <c r="HG217" s="19"/>
      <c r="HH217" s="19"/>
      <c r="HI217" s="20">
        <f t="shared" si="534"/>
        <v>0</v>
      </c>
      <c r="HJ217" s="19"/>
      <c r="HK217" s="19"/>
      <c r="HL217" s="20">
        <f t="shared" si="535"/>
        <v>0</v>
      </c>
      <c r="HM217" s="20">
        <f t="shared" si="595"/>
        <v>0</v>
      </c>
      <c r="HN217" s="20">
        <f t="shared" si="595"/>
        <v>0</v>
      </c>
      <c r="HO217" s="20">
        <f t="shared" si="537"/>
        <v>0</v>
      </c>
      <c r="HP217" s="19"/>
      <c r="HQ217" s="19"/>
      <c r="HR217" s="20">
        <f t="shared" si="538"/>
        <v>0</v>
      </c>
      <c r="HS217" s="19"/>
      <c r="HT217" s="19"/>
      <c r="HU217" s="20">
        <f t="shared" si="539"/>
        <v>0</v>
      </c>
      <c r="HV217" s="19"/>
      <c r="HW217" s="19"/>
      <c r="HX217" s="20">
        <f t="shared" si="540"/>
        <v>0</v>
      </c>
      <c r="HY217" s="19"/>
      <c r="HZ217" s="19"/>
      <c r="IA217" s="20">
        <f t="shared" si="541"/>
        <v>0</v>
      </c>
      <c r="IB217" s="20">
        <f t="shared" si="596"/>
        <v>0</v>
      </c>
      <c r="IC217" s="20">
        <f t="shared" si="596"/>
        <v>0</v>
      </c>
      <c r="ID217" s="20">
        <f t="shared" si="543"/>
        <v>0</v>
      </c>
      <c r="IE217" s="20">
        <f t="shared" si="597"/>
        <v>0</v>
      </c>
      <c r="IF217" s="20">
        <f t="shared" si="597"/>
        <v>0</v>
      </c>
      <c r="IG217" s="20">
        <f t="shared" si="545"/>
        <v>0</v>
      </c>
      <c r="IH217" s="19"/>
      <c r="II217" s="19"/>
      <c r="IJ217" s="20">
        <f t="shared" si="546"/>
        <v>0</v>
      </c>
      <c r="IK217" s="19"/>
      <c r="IL217" s="19"/>
      <c r="IM217" s="20">
        <f t="shared" si="547"/>
        <v>0</v>
      </c>
      <c r="IN217" s="19"/>
      <c r="IO217" s="19"/>
      <c r="IP217" s="20">
        <f t="shared" si="548"/>
        <v>0</v>
      </c>
      <c r="IQ217" s="20">
        <f t="shared" si="598"/>
        <v>0</v>
      </c>
      <c r="IR217" s="20">
        <f t="shared" si="598"/>
        <v>0</v>
      </c>
      <c r="IS217" s="20">
        <f t="shared" si="550"/>
        <v>0</v>
      </c>
      <c r="IT217" s="20">
        <f t="shared" si="599"/>
        <v>0</v>
      </c>
      <c r="IU217" s="20">
        <f t="shared" si="599"/>
        <v>0</v>
      </c>
      <c r="IV217" s="20">
        <f t="shared" si="552"/>
        <v>0</v>
      </c>
      <c r="IW217" s="19"/>
      <c r="IX217" s="19"/>
      <c r="IY217" s="20">
        <f t="shared" si="553"/>
        <v>0</v>
      </c>
      <c r="IZ217" s="19"/>
      <c r="JA217" s="19"/>
      <c r="JB217" s="20">
        <f t="shared" si="554"/>
        <v>0</v>
      </c>
      <c r="JC217" s="19"/>
      <c r="JD217" s="19"/>
      <c r="JE217" s="20">
        <f t="shared" si="555"/>
        <v>0</v>
      </c>
      <c r="JF217" s="20">
        <f t="shared" si="600"/>
        <v>0</v>
      </c>
      <c r="JG217" s="20">
        <f t="shared" si="600"/>
        <v>0</v>
      </c>
      <c r="JH217" s="20">
        <f t="shared" si="557"/>
        <v>0</v>
      </c>
      <c r="JI217" s="19"/>
      <c r="JJ217" s="19"/>
      <c r="JK217" s="20">
        <f t="shared" si="558"/>
        <v>0</v>
      </c>
      <c r="JL217" s="19"/>
      <c r="JM217" s="19"/>
      <c r="JN217" s="20">
        <f t="shared" si="559"/>
        <v>0</v>
      </c>
      <c r="JO217" s="19"/>
      <c r="JP217" s="19"/>
      <c r="JQ217" s="20">
        <f t="shared" si="560"/>
        <v>0</v>
      </c>
      <c r="JR217" s="20">
        <f t="shared" si="601"/>
        <v>0</v>
      </c>
      <c r="JS217" s="20">
        <f t="shared" si="601"/>
        <v>0</v>
      </c>
      <c r="JT217" s="20">
        <f t="shared" si="562"/>
        <v>0</v>
      </c>
      <c r="JU217" s="19"/>
      <c r="JV217" s="19"/>
      <c r="JW217" s="20">
        <f t="shared" si="563"/>
        <v>0</v>
      </c>
      <c r="JX217" s="19"/>
      <c r="JY217" s="19"/>
      <c r="JZ217" s="20">
        <f t="shared" si="564"/>
        <v>0</v>
      </c>
      <c r="KA217" s="20">
        <f t="shared" si="602"/>
        <v>0</v>
      </c>
      <c r="KB217" s="20">
        <f t="shared" si="602"/>
        <v>0</v>
      </c>
      <c r="KC217" s="20">
        <f t="shared" si="566"/>
        <v>0</v>
      </c>
      <c r="KD217" s="20">
        <f>988.56</f>
        <v>988.56</v>
      </c>
      <c r="KE217" s="20">
        <f>2500</f>
        <v>2500</v>
      </c>
      <c r="KF217" s="20">
        <f t="shared" si="567"/>
        <v>-1511.44</v>
      </c>
      <c r="KG217" s="19"/>
      <c r="KH217" s="19"/>
      <c r="KI217" s="20">
        <f t="shared" si="568"/>
        <v>0</v>
      </c>
      <c r="KJ217" s="19"/>
      <c r="KK217" s="19"/>
      <c r="KL217" s="20">
        <f t="shared" si="569"/>
        <v>0</v>
      </c>
      <c r="KM217" s="19"/>
      <c r="KN217" s="19"/>
      <c r="KO217" s="20">
        <f t="shared" si="570"/>
        <v>0</v>
      </c>
      <c r="KP217" s="19"/>
      <c r="KQ217" s="19"/>
      <c r="KR217" s="20">
        <f t="shared" si="571"/>
        <v>0</v>
      </c>
      <c r="KS217" s="20">
        <f t="shared" si="603"/>
        <v>0</v>
      </c>
      <c r="KT217" s="20">
        <f t="shared" si="603"/>
        <v>0</v>
      </c>
      <c r="KU217" s="20">
        <f t="shared" si="573"/>
        <v>0</v>
      </c>
      <c r="KV217" s="20">
        <f t="shared" si="604"/>
        <v>988.56</v>
      </c>
      <c r="KW217" s="20">
        <f t="shared" si="604"/>
        <v>2500</v>
      </c>
      <c r="KX217" s="20">
        <f t="shared" si="575"/>
        <v>-1511.44</v>
      </c>
      <c r="KY217" s="19"/>
      <c r="KZ217" s="19"/>
      <c r="LA217" s="20">
        <f t="shared" si="576"/>
        <v>0</v>
      </c>
      <c r="LB217" s="19"/>
      <c r="LC217" s="19"/>
      <c r="LD217" s="20">
        <f t="shared" si="577"/>
        <v>0</v>
      </c>
      <c r="LE217" s="20">
        <f t="shared" si="605"/>
        <v>988.56</v>
      </c>
      <c r="LF217" s="20">
        <f t="shared" si="605"/>
        <v>2500</v>
      </c>
      <c r="LG217" s="20">
        <f t="shared" si="579"/>
        <v>-1511.44</v>
      </c>
    </row>
    <row r="218" spans="1:319" x14ac:dyDescent="0.3">
      <c r="A218" s="27" t="s">
        <v>330</v>
      </c>
      <c r="B218" s="19"/>
      <c r="C218" s="19"/>
      <c r="D218" s="20">
        <f t="shared" si="448"/>
        <v>0</v>
      </c>
      <c r="E218" s="19"/>
      <c r="F218" s="19"/>
      <c r="G218" s="20">
        <f t="shared" si="449"/>
        <v>0</v>
      </c>
      <c r="H218" s="19"/>
      <c r="I218" s="19"/>
      <c r="J218" s="20">
        <f t="shared" si="450"/>
        <v>0</v>
      </c>
      <c r="K218" s="19"/>
      <c r="L218" s="19"/>
      <c r="M218" s="20">
        <f t="shared" si="451"/>
        <v>0</v>
      </c>
      <c r="N218" s="19"/>
      <c r="O218" s="19"/>
      <c r="P218" s="20">
        <f t="shared" si="452"/>
        <v>0</v>
      </c>
      <c r="Q218" s="19"/>
      <c r="R218" s="19"/>
      <c r="S218" s="20">
        <f t="shared" si="453"/>
        <v>0</v>
      </c>
      <c r="T218" s="19"/>
      <c r="U218" s="19"/>
      <c r="V218" s="20">
        <f t="shared" si="454"/>
        <v>0</v>
      </c>
      <c r="W218" s="19"/>
      <c r="X218" s="19"/>
      <c r="Y218" s="20">
        <f t="shared" si="455"/>
        <v>0</v>
      </c>
      <c r="Z218" s="19"/>
      <c r="AA218" s="19"/>
      <c r="AB218" s="20">
        <f t="shared" si="456"/>
        <v>0</v>
      </c>
      <c r="AC218" s="19"/>
      <c r="AD218" s="19"/>
      <c r="AE218" s="20">
        <f t="shared" si="457"/>
        <v>0</v>
      </c>
      <c r="AF218" s="19"/>
      <c r="AG218" s="19"/>
      <c r="AH218" s="20">
        <f t="shared" si="458"/>
        <v>0</v>
      </c>
      <c r="AI218" s="19"/>
      <c r="AJ218" s="19"/>
      <c r="AK218" s="20">
        <f t="shared" si="459"/>
        <v>0</v>
      </c>
      <c r="AL218" s="20">
        <f t="shared" si="580"/>
        <v>0</v>
      </c>
      <c r="AM218" s="20">
        <f t="shared" si="580"/>
        <v>0</v>
      </c>
      <c r="AN218" s="20">
        <f t="shared" si="461"/>
        <v>0</v>
      </c>
      <c r="AO218" s="19"/>
      <c r="AP218" s="19"/>
      <c r="AQ218" s="20">
        <f t="shared" si="462"/>
        <v>0</v>
      </c>
      <c r="AR218" s="19"/>
      <c r="AS218" s="19"/>
      <c r="AT218" s="20">
        <f t="shared" si="463"/>
        <v>0</v>
      </c>
      <c r="AU218" s="19"/>
      <c r="AV218" s="19"/>
      <c r="AW218" s="20">
        <f t="shared" si="464"/>
        <v>0</v>
      </c>
      <c r="AX218" s="19"/>
      <c r="AY218" s="19"/>
      <c r="AZ218" s="20">
        <f t="shared" si="465"/>
        <v>0</v>
      </c>
      <c r="BA218" s="19"/>
      <c r="BB218" s="19"/>
      <c r="BC218" s="20">
        <f t="shared" si="466"/>
        <v>0</v>
      </c>
      <c r="BD218" s="19"/>
      <c r="BE218" s="19"/>
      <c r="BF218" s="20">
        <f t="shared" si="467"/>
        <v>0</v>
      </c>
      <c r="BG218" s="20">
        <f t="shared" si="581"/>
        <v>0</v>
      </c>
      <c r="BH218" s="20">
        <f t="shared" si="581"/>
        <v>0</v>
      </c>
      <c r="BI218" s="20">
        <f t="shared" si="469"/>
        <v>0</v>
      </c>
      <c r="BJ218" s="19"/>
      <c r="BK218" s="19"/>
      <c r="BL218" s="20">
        <f t="shared" si="470"/>
        <v>0</v>
      </c>
      <c r="BM218" s="19"/>
      <c r="BN218" s="19"/>
      <c r="BO218" s="20">
        <f t="shared" si="471"/>
        <v>0</v>
      </c>
      <c r="BP218" s="19"/>
      <c r="BQ218" s="19"/>
      <c r="BR218" s="20">
        <f t="shared" si="472"/>
        <v>0</v>
      </c>
      <c r="BS218" s="19"/>
      <c r="BT218" s="19"/>
      <c r="BU218" s="20">
        <f t="shared" si="473"/>
        <v>0</v>
      </c>
      <c r="BV218" s="19"/>
      <c r="BW218" s="19"/>
      <c r="BX218" s="20">
        <f t="shared" si="474"/>
        <v>0</v>
      </c>
      <c r="BY218" s="19"/>
      <c r="BZ218" s="19"/>
      <c r="CA218" s="20">
        <f t="shared" si="475"/>
        <v>0</v>
      </c>
      <c r="CB218" s="20">
        <f t="shared" si="582"/>
        <v>0</v>
      </c>
      <c r="CC218" s="20">
        <f t="shared" si="582"/>
        <v>0</v>
      </c>
      <c r="CD218" s="20">
        <f t="shared" si="477"/>
        <v>0</v>
      </c>
      <c r="CE218" s="19"/>
      <c r="CF218" s="19"/>
      <c r="CG218" s="20">
        <f t="shared" si="478"/>
        <v>0</v>
      </c>
      <c r="CH218" s="19"/>
      <c r="CI218" s="19"/>
      <c r="CJ218" s="20">
        <f t="shared" si="479"/>
        <v>0</v>
      </c>
      <c r="CK218" s="19"/>
      <c r="CL218" s="19"/>
      <c r="CM218" s="20">
        <f t="shared" si="480"/>
        <v>0</v>
      </c>
      <c r="CN218" s="20">
        <f t="shared" si="583"/>
        <v>0</v>
      </c>
      <c r="CO218" s="20">
        <f t="shared" si="583"/>
        <v>0</v>
      </c>
      <c r="CP218" s="20">
        <f t="shared" si="482"/>
        <v>0</v>
      </c>
      <c r="CQ218" s="19"/>
      <c r="CR218" s="19"/>
      <c r="CS218" s="20">
        <f t="shared" si="483"/>
        <v>0</v>
      </c>
      <c r="CT218" s="19"/>
      <c r="CU218" s="19"/>
      <c r="CV218" s="20">
        <f t="shared" si="484"/>
        <v>0</v>
      </c>
      <c r="CW218" s="19"/>
      <c r="CX218" s="19"/>
      <c r="CY218" s="20">
        <f t="shared" si="485"/>
        <v>0</v>
      </c>
      <c r="CZ218" s="20">
        <f t="shared" si="584"/>
        <v>0</v>
      </c>
      <c r="DA218" s="20">
        <f t="shared" si="584"/>
        <v>0</v>
      </c>
      <c r="DB218" s="20">
        <f t="shared" si="487"/>
        <v>0</v>
      </c>
      <c r="DC218" s="20">
        <f t="shared" si="585"/>
        <v>0</v>
      </c>
      <c r="DD218" s="20">
        <f t="shared" si="585"/>
        <v>0</v>
      </c>
      <c r="DE218" s="20">
        <f t="shared" si="489"/>
        <v>0</v>
      </c>
      <c r="DF218" s="19"/>
      <c r="DG218" s="19"/>
      <c r="DH218" s="20">
        <f t="shared" si="490"/>
        <v>0</v>
      </c>
      <c r="DI218" s="19"/>
      <c r="DJ218" s="19"/>
      <c r="DK218" s="20">
        <f t="shared" si="491"/>
        <v>0</v>
      </c>
      <c r="DL218" s="20">
        <f t="shared" si="586"/>
        <v>0</v>
      </c>
      <c r="DM218" s="20">
        <f t="shared" si="586"/>
        <v>0</v>
      </c>
      <c r="DN218" s="20">
        <f t="shared" si="493"/>
        <v>0</v>
      </c>
      <c r="DO218" s="19"/>
      <c r="DP218" s="19"/>
      <c r="DQ218" s="20">
        <f t="shared" si="494"/>
        <v>0</v>
      </c>
      <c r="DR218" s="19"/>
      <c r="DS218" s="19"/>
      <c r="DT218" s="20">
        <f t="shared" si="495"/>
        <v>0</v>
      </c>
      <c r="DU218" s="20">
        <f t="shared" si="587"/>
        <v>0</v>
      </c>
      <c r="DV218" s="20">
        <f t="shared" si="587"/>
        <v>0</v>
      </c>
      <c r="DW218" s="20">
        <f t="shared" si="497"/>
        <v>0</v>
      </c>
      <c r="DX218" s="20">
        <f t="shared" si="588"/>
        <v>0</v>
      </c>
      <c r="DY218" s="20">
        <f t="shared" si="588"/>
        <v>0</v>
      </c>
      <c r="DZ218" s="20">
        <f t="shared" si="499"/>
        <v>0</v>
      </c>
      <c r="EA218" s="19"/>
      <c r="EB218" s="19"/>
      <c r="EC218" s="20">
        <f t="shared" si="500"/>
        <v>0</v>
      </c>
      <c r="ED218" s="19"/>
      <c r="EE218" s="19"/>
      <c r="EF218" s="20">
        <f t="shared" si="501"/>
        <v>0</v>
      </c>
      <c r="EG218" s="19"/>
      <c r="EH218" s="19"/>
      <c r="EI218" s="20">
        <f t="shared" si="502"/>
        <v>0</v>
      </c>
      <c r="EJ218" s="19"/>
      <c r="EK218" s="19"/>
      <c r="EL218" s="20">
        <f t="shared" si="503"/>
        <v>0</v>
      </c>
      <c r="EM218" s="20">
        <f t="shared" si="589"/>
        <v>0</v>
      </c>
      <c r="EN218" s="20">
        <f t="shared" si="589"/>
        <v>0</v>
      </c>
      <c r="EO218" s="20">
        <f t="shared" si="505"/>
        <v>0</v>
      </c>
      <c r="EP218" s="19"/>
      <c r="EQ218" s="19"/>
      <c r="ER218" s="20">
        <f t="shared" si="506"/>
        <v>0</v>
      </c>
      <c r="ES218" s="19"/>
      <c r="ET218" s="19"/>
      <c r="EU218" s="20">
        <f t="shared" si="507"/>
        <v>0</v>
      </c>
      <c r="EV218" s="19"/>
      <c r="EW218" s="19"/>
      <c r="EX218" s="20">
        <f t="shared" si="508"/>
        <v>0</v>
      </c>
      <c r="EY218" s="19"/>
      <c r="EZ218" s="19"/>
      <c r="FA218" s="20">
        <f t="shared" si="509"/>
        <v>0</v>
      </c>
      <c r="FB218" s="20">
        <f t="shared" si="590"/>
        <v>0</v>
      </c>
      <c r="FC218" s="20">
        <f t="shared" si="590"/>
        <v>0</v>
      </c>
      <c r="FD218" s="20">
        <f t="shared" si="511"/>
        <v>0</v>
      </c>
      <c r="FE218" s="19"/>
      <c r="FF218" s="19"/>
      <c r="FG218" s="20">
        <f t="shared" si="512"/>
        <v>0</v>
      </c>
      <c r="FH218" s="19"/>
      <c r="FI218" s="19"/>
      <c r="FJ218" s="20">
        <f t="shared" si="513"/>
        <v>0</v>
      </c>
      <c r="FK218" s="19"/>
      <c r="FL218" s="19"/>
      <c r="FM218" s="20">
        <f t="shared" si="514"/>
        <v>0</v>
      </c>
      <c r="FN218" s="20">
        <f t="shared" si="591"/>
        <v>0</v>
      </c>
      <c r="FO218" s="20">
        <f t="shared" si="591"/>
        <v>0</v>
      </c>
      <c r="FP218" s="20">
        <f t="shared" si="516"/>
        <v>0</v>
      </c>
      <c r="FQ218" s="19"/>
      <c r="FR218" s="19"/>
      <c r="FS218" s="20">
        <f t="shared" si="517"/>
        <v>0</v>
      </c>
      <c r="FT218" s="19"/>
      <c r="FU218" s="19"/>
      <c r="FV218" s="20">
        <f t="shared" si="518"/>
        <v>0</v>
      </c>
      <c r="FW218" s="19"/>
      <c r="FX218" s="19"/>
      <c r="FY218" s="20">
        <f t="shared" si="519"/>
        <v>0</v>
      </c>
      <c r="FZ218" s="20">
        <f t="shared" si="592"/>
        <v>0</v>
      </c>
      <c r="GA218" s="20">
        <f t="shared" si="592"/>
        <v>0</v>
      </c>
      <c r="GB218" s="20">
        <f t="shared" si="521"/>
        <v>0</v>
      </c>
      <c r="GC218" s="19"/>
      <c r="GD218" s="19"/>
      <c r="GE218" s="20">
        <f t="shared" si="522"/>
        <v>0</v>
      </c>
      <c r="GF218" s="19"/>
      <c r="GG218" s="19"/>
      <c r="GH218" s="20">
        <f t="shared" si="523"/>
        <v>0</v>
      </c>
      <c r="GI218" s="19"/>
      <c r="GJ218" s="19"/>
      <c r="GK218" s="20">
        <f t="shared" si="524"/>
        <v>0</v>
      </c>
      <c r="GL218" s="19"/>
      <c r="GM218" s="19"/>
      <c r="GN218" s="20">
        <f t="shared" si="525"/>
        <v>0</v>
      </c>
      <c r="GO218" s="20">
        <f t="shared" si="593"/>
        <v>0</v>
      </c>
      <c r="GP218" s="20">
        <f t="shared" si="593"/>
        <v>0</v>
      </c>
      <c r="GQ218" s="20">
        <f t="shared" si="527"/>
        <v>0</v>
      </c>
      <c r="GR218" s="19"/>
      <c r="GS218" s="19"/>
      <c r="GT218" s="20">
        <f t="shared" si="528"/>
        <v>0</v>
      </c>
      <c r="GU218" s="19"/>
      <c r="GV218" s="19"/>
      <c r="GW218" s="20">
        <f t="shared" si="529"/>
        <v>0</v>
      </c>
      <c r="GX218" s="20">
        <f t="shared" si="594"/>
        <v>0</v>
      </c>
      <c r="GY218" s="20">
        <f t="shared" si="594"/>
        <v>0</v>
      </c>
      <c r="GZ218" s="20">
        <f t="shared" si="531"/>
        <v>0</v>
      </c>
      <c r="HA218" s="19"/>
      <c r="HB218" s="19"/>
      <c r="HC218" s="20">
        <f t="shared" si="532"/>
        <v>0</v>
      </c>
      <c r="HD218" s="19"/>
      <c r="HE218" s="19"/>
      <c r="HF218" s="20">
        <f t="shared" si="533"/>
        <v>0</v>
      </c>
      <c r="HG218" s="19"/>
      <c r="HH218" s="19"/>
      <c r="HI218" s="20">
        <f t="shared" si="534"/>
        <v>0</v>
      </c>
      <c r="HJ218" s="19"/>
      <c r="HK218" s="19"/>
      <c r="HL218" s="20">
        <f t="shared" si="535"/>
        <v>0</v>
      </c>
      <c r="HM218" s="20">
        <f t="shared" si="595"/>
        <v>0</v>
      </c>
      <c r="HN218" s="20">
        <f t="shared" si="595"/>
        <v>0</v>
      </c>
      <c r="HO218" s="20">
        <f t="shared" si="537"/>
        <v>0</v>
      </c>
      <c r="HP218" s="19"/>
      <c r="HQ218" s="19"/>
      <c r="HR218" s="20">
        <f t="shared" si="538"/>
        <v>0</v>
      </c>
      <c r="HS218" s="19"/>
      <c r="HT218" s="19"/>
      <c r="HU218" s="20">
        <f t="shared" si="539"/>
        <v>0</v>
      </c>
      <c r="HV218" s="19"/>
      <c r="HW218" s="19"/>
      <c r="HX218" s="20">
        <f t="shared" si="540"/>
        <v>0</v>
      </c>
      <c r="HY218" s="19"/>
      <c r="HZ218" s="19"/>
      <c r="IA218" s="20">
        <f t="shared" si="541"/>
        <v>0</v>
      </c>
      <c r="IB218" s="20">
        <f t="shared" si="596"/>
        <v>0</v>
      </c>
      <c r="IC218" s="20">
        <f t="shared" si="596"/>
        <v>0</v>
      </c>
      <c r="ID218" s="20">
        <f t="shared" si="543"/>
        <v>0</v>
      </c>
      <c r="IE218" s="20">
        <f t="shared" si="597"/>
        <v>0</v>
      </c>
      <c r="IF218" s="20">
        <f t="shared" si="597"/>
        <v>0</v>
      </c>
      <c r="IG218" s="20">
        <f t="shared" si="545"/>
        <v>0</v>
      </c>
      <c r="IH218" s="19"/>
      <c r="II218" s="19"/>
      <c r="IJ218" s="20">
        <f t="shared" si="546"/>
        <v>0</v>
      </c>
      <c r="IK218" s="19"/>
      <c r="IL218" s="19"/>
      <c r="IM218" s="20">
        <f t="shared" si="547"/>
        <v>0</v>
      </c>
      <c r="IN218" s="19"/>
      <c r="IO218" s="19"/>
      <c r="IP218" s="20">
        <f t="shared" si="548"/>
        <v>0</v>
      </c>
      <c r="IQ218" s="20">
        <f t="shared" si="598"/>
        <v>0</v>
      </c>
      <c r="IR218" s="20">
        <f t="shared" si="598"/>
        <v>0</v>
      </c>
      <c r="IS218" s="20">
        <f t="shared" si="550"/>
        <v>0</v>
      </c>
      <c r="IT218" s="20">
        <f t="shared" si="599"/>
        <v>0</v>
      </c>
      <c r="IU218" s="20">
        <f t="shared" si="599"/>
        <v>0</v>
      </c>
      <c r="IV218" s="20">
        <f t="shared" si="552"/>
        <v>0</v>
      </c>
      <c r="IW218" s="19"/>
      <c r="IX218" s="19"/>
      <c r="IY218" s="20">
        <f t="shared" si="553"/>
        <v>0</v>
      </c>
      <c r="IZ218" s="19"/>
      <c r="JA218" s="19"/>
      <c r="JB218" s="20">
        <f t="shared" si="554"/>
        <v>0</v>
      </c>
      <c r="JC218" s="19"/>
      <c r="JD218" s="19"/>
      <c r="JE218" s="20">
        <f t="shared" si="555"/>
        <v>0</v>
      </c>
      <c r="JF218" s="20">
        <f t="shared" si="600"/>
        <v>0</v>
      </c>
      <c r="JG218" s="20">
        <f t="shared" si="600"/>
        <v>0</v>
      </c>
      <c r="JH218" s="20">
        <f t="shared" si="557"/>
        <v>0</v>
      </c>
      <c r="JI218" s="19"/>
      <c r="JJ218" s="19"/>
      <c r="JK218" s="20">
        <f t="shared" si="558"/>
        <v>0</v>
      </c>
      <c r="JL218" s="19"/>
      <c r="JM218" s="19"/>
      <c r="JN218" s="20">
        <f t="shared" si="559"/>
        <v>0</v>
      </c>
      <c r="JO218" s="19"/>
      <c r="JP218" s="19"/>
      <c r="JQ218" s="20">
        <f t="shared" si="560"/>
        <v>0</v>
      </c>
      <c r="JR218" s="20">
        <f t="shared" si="601"/>
        <v>0</v>
      </c>
      <c r="JS218" s="20">
        <f t="shared" si="601"/>
        <v>0</v>
      </c>
      <c r="JT218" s="20">
        <f t="shared" si="562"/>
        <v>0</v>
      </c>
      <c r="JU218" s="19"/>
      <c r="JV218" s="19"/>
      <c r="JW218" s="20">
        <f t="shared" si="563"/>
        <v>0</v>
      </c>
      <c r="JX218" s="19"/>
      <c r="JY218" s="19"/>
      <c r="JZ218" s="20">
        <f t="shared" si="564"/>
        <v>0</v>
      </c>
      <c r="KA218" s="20">
        <f t="shared" si="602"/>
        <v>0</v>
      </c>
      <c r="KB218" s="20">
        <f t="shared" si="602"/>
        <v>0</v>
      </c>
      <c r="KC218" s="20">
        <f t="shared" si="566"/>
        <v>0</v>
      </c>
      <c r="KD218" s="20">
        <f>859.45</f>
        <v>859.45</v>
      </c>
      <c r="KE218" s="20">
        <f>1600</f>
        <v>1600</v>
      </c>
      <c r="KF218" s="20">
        <f t="shared" si="567"/>
        <v>-740.55</v>
      </c>
      <c r="KG218" s="19"/>
      <c r="KH218" s="19"/>
      <c r="KI218" s="20">
        <f t="shared" si="568"/>
        <v>0</v>
      </c>
      <c r="KJ218" s="19"/>
      <c r="KK218" s="19"/>
      <c r="KL218" s="20">
        <f t="shared" si="569"/>
        <v>0</v>
      </c>
      <c r="KM218" s="19"/>
      <c r="KN218" s="19"/>
      <c r="KO218" s="20">
        <f t="shared" si="570"/>
        <v>0</v>
      </c>
      <c r="KP218" s="19"/>
      <c r="KQ218" s="19"/>
      <c r="KR218" s="20">
        <f t="shared" si="571"/>
        <v>0</v>
      </c>
      <c r="KS218" s="20">
        <f t="shared" si="603"/>
        <v>0</v>
      </c>
      <c r="KT218" s="20">
        <f t="shared" si="603"/>
        <v>0</v>
      </c>
      <c r="KU218" s="20">
        <f t="shared" si="573"/>
        <v>0</v>
      </c>
      <c r="KV218" s="20">
        <f t="shared" si="604"/>
        <v>859.45</v>
      </c>
      <c r="KW218" s="20">
        <f t="shared" si="604"/>
        <v>1600</v>
      </c>
      <c r="KX218" s="20">
        <f t="shared" si="575"/>
        <v>-740.55</v>
      </c>
      <c r="KY218" s="19"/>
      <c r="KZ218" s="19"/>
      <c r="LA218" s="20">
        <f t="shared" si="576"/>
        <v>0</v>
      </c>
      <c r="LB218" s="19"/>
      <c r="LC218" s="19"/>
      <c r="LD218" s="20">
        <f t="shared" si="577"/>
        <v>0</v>
      </c>
      <c r="LE218" s="20">
        <f t="shared" si="605"/>
        <v>859.45</v>
      </c>
      <c r="LF218" s="20">
        <f t="shared" si="605"/>
        <v>1600</v>
      </c>
      <c r="LG218" s="20">
        <f t="shared" si="579"/>
        <v>-740.55</v>
      </c>
    </row>
    <row r="219" spans="1:319" x14ac:dyDescent="0.3">
      <c r="A219" s="27" t="s">
        <v>331</v>
      </c>
      <c r="B219" s="22">
        <f>(((B215)+(B216))+(B217))+(B218)</f>
        <v>0</v>
      </c>
      <c r="C219" s="22">
        <f>(((C215)+(C216))+(C217))+(C218)</f>
        <v>0</v>
      </c>
      <c r="D219" s="22">
        <f t="shared" si="448"/>
        <v>0</v>
      </c>
      <c r="E219" s="22">
        <f>(((E215)+(E216))+(E217))+(E218)</f>
        <v>0</v>
      </c>
      <c r="F219" s="22">
        <f>(((F215)+(F216))+(F217))+(F218)</f>
        <v>0</v>
      </c>
      <c r="G219" s="22">
        <f t="shared" si="449"/>
        <v>0</v>
      </c>
      <c r="H219" s="22">
        <f>(((H215)+(H216))+(H217))+(H218)</f>
        <v>0</v>
      </c>
      <c r="I219" s="22">
        <f>(((I215)+(I216))+(I217))+(I218)</f>
        <v>0</v>
      </c>
      <c r="J219" s="22">
        <f t="shared" si="450"/>
        <v>0</v>
      </c>
      <c r="K219" s="22">
        <f>(((K215)+(K216))+(K217))+(K218)</f>
        <v>0</v>
      </c>
      <c r="L219" s="22">
        <f>(((L215)+(L216))+(L217))+(L218)</f>
        <v>0</v>
      </c>
      <c r="M219" s="22">
        <f t="shared" si="451"/>
        <v>0</v>
      </c>
      <c r="N219" s="22">
        <f>(((N215)+(N216))+(N217))+(N218)</f>
        <v>0</v>
      </c>
      <c r="O219" s="22">
        <f>(((O215)+(O216))+(O217))+(O218)</f>
        <v>0</v>
      </c>
      <c r="P219" s="22">
        <f t="shared" si="452"/>
        <v>0</v>
      </c>
      <c r="Q219" s="22">
        <f>(((Q215)+(Q216))+(Q217))+(Q218)</f>
        <v>0</v>
      </c>
      <c r="R219" s="22">
        <f>(((R215)+(R216))+(R217))+(R218)</f>
        <v>0</v>
      </c>
      <c r="S219" s="22">
        <f t="shared" si="453"/>
        <v>0</v>
      </c>
      <c r="T219" s="22">
        <f>(((T215)+(T216))+(T217))+(T218)</f>
        <v>0</v>
      </c>
      <c r="U219" s="22">
        <f>(((U215)+(U216))+(U217))+(U218)</f>
        <v>0</v>
      </c>
      <c r="V219" s="22">
        <f t="shared" si="454"/>
        <v>0</v>
      </c>
      <c r="W219" s="22">
        <f>(((W215)+(W216))+(W217))+(W218)</f>
        <v>0</v>
      </c>
      <c r="X219" s="22">
        <f>(((X215)+(X216))+(X217))+(X218)</f>
        <v>0</v>
      </c>
      <c r="Y219" s="22">
        <f t="shared" si="455"/>
        <v>0</v>
      </c>
      <c r="Z219" s="22">
        <f>(((Z215)+(Z216))+(Z217))+(Z218)</f>
        <v>0</v>
      </c>
      <c r="AA219" s="22">
        <f>(((AA215)+(AA216))+(AA217))+(AA218)</f>
        <v>0</v>
      </c>
      <c r="AB219" s="22">
        <f t="shared" si="456"/>
        <v>0</v>
      </c>
      <c r="AC219" s="22">
        <f>(((AC215)+(AC216))+(AC217))+(AC218)</f>
        <v>0</v>
      </c>
      <c r="AD219" s="22">
        <f>(((AD215)+(AD216))+(AD217))+(AD218)</f>
        <v>0</v>
      </c>
      <c r="AE219" s="22">
        <f t="shared" si="457"/>
        <v>0</v>
      </c>
      <c r="AF219" s="22">
        <f>(((AF215)+(AF216))+(AF217))+(AF218)</f>
        <v>0</v>
      </c>
      <c r="AG219" s="22">
        <f>(((AG215)+(AG216))+(AG217))+(AG218)</f>
        <v>0</v>
      </c>
      <c r="AH219" s="22">
        <f t="shared" si="458"/>
        <v>0</v>
      </c>
      <c r="AI219" s="22">
        <f>(((AI215)+(AI216))+(AI217))+(AI218)</f>
        <v>0</v>
      </c>
      <c r="AJ219" s="22">
        <f>(((AJ215)+(AJ216))+(AJ217))+(AJ218)</f>
        <v>0</v>
      </c>
      <c r="AK219" s="22">
        <f t="shared" si="459"/>
        <v>0</v>
      </c>
      <c r="AL219" s="22">
        <f t="shared" si="580"/>
        <v>0</v>
      </c>
      <c r="AM219" s="22">
        <f t="shared" si="580"/>
        <v>0</v>
      </c>
      <c r="AN219" s="22">
        <f t="shared" si="461"/>
        <v>0</v>
      </c>
      <c r="AO219" s="22">
        <f>(((AO215)+(AO216))+(AO217))+(AO218)</f>
        <v>0</v>
      </c>
      <c r="AP219" s="22">
        <f>(((AP215)+(AP216))+(AP217))+(AP218)</f>
        <v>0</v>
      </c>
      <c r="AQ219" s="22">
        <f t="shared" si="462"/>
        <v>0</v>
      </c>
      <c r="AR219" s="22">
        <f>(((AR215)+(AR216))+(AR217))+(AR218)</f>
        <v>0</v>
      </c>
      <c r="AS219" s="22">
        <f>(((AS215)+(AS216))+(AS217))+(AS218)</f>
        <v>0</v>
      </c>
      <c r="AT219" s="22">
        <f t="shared" si="463"/>
        <v>0</v>
      </c>
      <c r="AU219" s="22">
        <f>(((AU215)+(AU216))+(AU217))+(AU218)</f>
        <v>0</v>
      </c>
      <c r="AV219" s="22">
        <f>(((AV215)+(AV216))+(AV217))+(AV218)</f>
        <v>0</v>
      </c>
      <c r="AW219" s="22">
        <f t="shared" si="464"/>
        <v>0</v>
      </c>
      <c r="AX219" s="22">
        <f>(((AX215)+(AX216))+(AX217))+(AX218)</f>
        <v>0</v>
      </c>
      <c r="AY219" s="22">
        <f>(((AY215)+(AY216))+(AY217))+(AY218)</f>
        <v>0</v>
      </c>
      <c r="AZ219" s="22">
        <f t="shared" si="465"/>
        <v>0</v>
      </c>
      <c r="BA219" s="22">
        <f>(((BA215)+(BA216))+(BA217))+(BA218)</f>
        <v>0</v>
      </c>
      <c r="BB219" s="22">
        <f>(((BB215)+(BB216))+(BB217))+(BB218)</f>
        <v>0</v>
      </c>
      <c r="BC219" s="22">
        <f t="shared" si="466"/>
        <v>0</v>
      </c>
      <c r="BD219" s="22">
        <f>(((BD215)+(BD216))+(BD217))+(BD218)</f>
        <v>0</v>
      </c>
      <c r="BE219" s="22">
        <f>(((BE215)+(BE216))+(BE217))+(BE218)</f>
        <v>0</v>
      </c>
      <c r="BF219" s="22">
        <f t="shared" si="467"/>
        <v>0</v>
      </c>
      <c r="BG219" s="22">
        <f t="shared" si="581"/>
        <v>0</v>
      </c>
      <c r="BH219" s="22">
        <f t="shared" si="581"/>
        <v>0</v>
      </c>
      <c r="BI219" s="22">
        <f t="shared" si="469"/>
        <v>0</v>
      </c>
      <c r="BJ219" s="22">
        <f>(((BJ215)+(BJ216))+(BJ217))+(BJ218)</f>
        <v>0</v>
      </c>
      <c r="BK219" s="22">
        <f>(((BK215)+(BK216))+(BK217))+(BK218)</f>
        <v>0</v>
      </c>
      <c r="BL219" s="22">
        <f t="shared" si="470"/>
        <v>0</v>
      </c>
      <c r="BM219" s="22">
        <f>(((BM215)+(BM216))+(BM217))+(BM218)</f>
        <v>0</v>
      </c>
      <c r="BN219" s="22">
        <f>(((BN215)+(BN216))+(BN217))+(BN218)</f>
        <v>0</v>
      </c>
      <c r="BO219" s="22">
        <f t="shared" si="471"/>
        <v>0</v>
      </c>
      <c r="BP219" s="22">
        <f>(((BP215)+(BP216))+(BP217))+(BP218)</f>
        <v>0</v>
      </c>
      <c r="BQ219" s="22">
        <f>(((BQ215)+(BQ216))+(BQ217))+(BQ218)</f>
        <v>0</v>
      </c>
      <c r="BR219" s="22">
        <f t="shared" si="472"/>
        <v>0</v>
      </c>
      <c r="BS219" s="22">
        <f>(((BS215)+(BS216))+(BS217))+(BS218)</f>
        <v>0</v>
      </c>
      <c r="BT219" s="22">
        <f>(((BT215)+(BT216))+(BT217))+(BT218)</f>
        <v>0</v>
      </c>
      <c r="BU219" s="22">
        <f t="shared" si="473"/>
        <v>0</v>
      </c>
      <c r="BV219" s="22">
        <f>(((BV215)+(BV216))+(BV217))+(BV218)</f>
        <v>0</v>
      </c>
      <c r="BW219" s="22">
        <f>(((BW215)+(BW216))+(BW217))+(BW218)</f>
        <v>0</v>
      </c>
      <c r="BX219" s="22">
        <f t="shared" si="474"/>
        <v>0</v>
      </c>
      <c r="BY219" s="22">
        <f>(((BY215)+(BY216))+(BY217))+(BY218)</f>
        <v>0</v>
      </c>
      <c r="BZ219" s="22">
        <f>(((BZ215)+(BZ216))+(BZ217))+(BZ218)</f>
        <v>0</v>
      </c>
      <c r="CA219" s="22">
        <f t="shared" si="475"/>
        <v>0</v>
      </c>
      <c r="CB219" s="22">
        <f t="shared" si="582"/>
        <v>0</v>
      </c>
      <c r="CC219" s="22">
        <f t="shared" si="582"/>
        <v>0</v>
      </c>
      <c r="CD219" s="22">
        <f t="shared" si="477"/>
        <v>0</v>
      </c>
      <c r="CE219" s="22">
        <f>(((CE215)+(CE216))+(CE217))+(CE218)</f>
        <v>0</v>
      </c>
      <c r="CF219" s="22">
        <f>(((CF215)+(CF216))+(CF217))+(CF218)</f>
        <v>0</v>
      </c>
      <c r="CG219" s="22">
        <f t="shared" si="478"/>
        <v>0</v>
      </c>
      <c r="CH219" s="22">
        <f>(((CH215)+(CH216))+(CH217))+(CH218)</f>
        <v>0</v>
      </c>
      <c r="CI219" s="22">
        <f>(((CI215)+(CI216))+(CI217))+(CI218)</f>
        <v>0</v>
      </c>
      <c r="CJ219" s="22">
        <f t="shared" si="479"/>
        <v>0</v>
      </c>
      <c r="CK219" s="22">
        <f>(((CK215)+(CK216))+(CK217))+(CK218)</f>
        <v>0</v>
      </c>
      <c r="CL219" s="22">
        <f>(((CL215)+(CL216))+(CL217))+(CL218)</f>
        <v>0</v>
      </c>
      <c r="CM219" s="22">
        <f t="shared" si="480"/>
        <v>0</v>
      </c>
      <c r="CN219" s="22">
        <f t="shared" si="583"/>
        <v>0</v>
      </c>
      <c r="CO219" s="22">
        <f t="shared" si="583"/>
        <v>0</v>
      </c>
      <c r="CP219" s="22">
        <f t="shared" si="482"/>
        <v>0</v>
      </c>
      <c r="CQ219" s="22">
        <f>(((CQ215)+(CQ216))+(CQ217))+(CQ218)</f>
        <v>0</v>
      </c>
      <c r="CR219" s="22">
        <f>(((CR215)+(CR216))+(CR217))+(CR218)</f>
        <v>0</v>
      </c>
      <c r="CS219" s="22">
        <f t="shared" si="483"/>
        <v>0</v>
      </c>
      <c r="CT219" s="22">
        <f>(((CT215)+(CT216))+(CT217))+(CT218)</f>
        <v>0</v>
      </c>
      <c r="CU219" s="22">
        <f>(((CU215)+(CU216))+(CU217))+(CU218)</f>
        <v>0</v>
      </c>
      <c r="CV219" s="22">
        <f t="shared" si="484"/>
        <v>0</v>
      </c>
      <c r="CW219" s="22">
        <f>(((CW215)+(CW216))+(CW217))+(CW218)</f>
        <v>0</v>
      </c>
      <c r="CX219" s="22">
        <f>(((CX215)+(CX216))+(CX217))+(CX218)</f>
        <v>0</v>
      </c>
      <c r="CY219" s="22">
        <f t="shared" si="485"/>
        <v>0</v>
      </c>
      <c r="CZ219" s="22">
        <f t="shared" si="584"/>
        <v>0</v>
      </c>
      <c r="DA219" s="22">
        <f t="shared" si="584"/>
        <v>0</v>
      </c>
      <c r="DB219" s="22">
        <f t="shared" si="487"/>
        <v>0</v>
      </c>
      <c r="DC219" s="22">
        <f t="shared" si="585"/>
        <v>0</v>
      </c>
      <c r="DD219" s="22">
        <f t="shared" si="585"/>
        <v>0</v>
      </c>
      <c r="DE219" s="22">
        <f t="shared" si="489"/>
        <v>0</v>
      </c>
      <c r="DF219" s="22">
        <f>(((DF215)+(DF216))+(DF217))+(DF218)</f>
        <v>0</v>
      </c>
      <c r="DG219" s="22">
        <f>(((DG215)+(DG216))+(DG217))+(DG218)</f>
        <v>0</v>
      </c>
      <c r="DH219" s="22">
        <f t="shared" si="490"/>
        <v>0</v>
      </c>
      <c r="DI219" s="22">
        <f>(((DI215)+(DI216))+(DI217))+(DI218)</f>
        <v>0</v>
      </c>
      <c r="DJ219" s="22">
        <f>(((DJ215)+(DJ216))+(DJ217))+(DJ218)</f>
        <v>0</v>
      </c>
      <c r="DK219" s="22">
        <f t="shared" si="491"/>
        <v>0</v>
      </c>
      <c r="DL219" s="22">
        <f t="shared" si="586"/>
        <v>0</v>
      </c>
      <c r="DM219" s="22">
        <f t="shared" si="586"/>
        <v>0</v>
      </c>
      <c r="DN219" s="22">
        <f t="shared" si="493"/>
        <v>0</v>
      </c>
      <c r="DO219" s="22">
        <f>(((DO215)+(DO216))+(DO217))+(DO218)</f>
        <v>0</v>
      </c>
      <c r="DP219" s="22">
        <f>(((DP215)+(DP216))+(DP217))+(DP218)</f>
        <v>0</v>
      </c>
      <c r="DQ219" s="22">
        <f t="shared" si="494"/>
        <v>0</v>
      </c>
      <c r="DR219" s="22">
        <f>(((DR215)+(DR216))+(DR217))+(DR218)</f>
        <v>0</v>
      </c>
      <c r="DS219" s="22">
        <f>(((DS215)+(DS216))+(DS217))+(DS218)</f>
        <v>0</v>
      </c>
      <c r="DT219" s="22">
        <f t="shared" si="495"/>
        <v>0</v>
      </c>
      <c r="DU219" s="22">
        <f t="shared" si="587"/>
        <v>0</v>
      </c>
      <c r="DV219" s="22">
        <f t="shared" si="587"/>
        <v>0</v>
      </c>
      <c r="DW219" s="22">
        <f t="shared" si="497"/>
        <v>0</v>
      </c>
      <c r="DX219" s="22">
        <f t="shared" si="588"/>
        <v>0</v>
      </c>
      <c r="DY219" s="22">
        <f t="shared" si="588"/>
        <v>0</v>
      </c>
      <c r="DZ219" s="22">
        <f t="shared" si="499"/>
        <v>0</v>
      </c>
      <c r="EA219" s="22">
        <f>(((EA215)+(EA216))+(EA217))+(EA218)</f>
        <v>0</v>
      </c>
      <c r="EB219" s="22">
        <f>(((EB215)+(EB216))+(EB217))+(EB218)</f>
        <v>0</v>
      </c>
      <c r="EC219" s="22">
        <f t="shared" si="500"/>
        <v>0</v>
      </c>
      <c r="ED219" s="22">
        <f>(((ED215)+(ED216))+(ED217))+(ED218)</f>
        <v>0</v>
      </c>
      <c r="EE219" s="22">
        <f>(((EE215)+(EE216))+(EE217))+(EE218)</f>
        <v>0</v>
      </c>
      <c r="EF219" s="22">
        <f t="shared" si="501"/>
        <v>0</v>
      </c>
      <c r="EG219" s="22">
        <f>(((EG215)+(EG216))+(EG217))+(EG218)</f>
        <v>0</v>
      </c>
      <c r="EH219" s="22">
        <f>(((EH215)+(EH216))+(EH217))+(EH218)</f>
        <v>0</v>
      </c>
      <c r="EI219" s="22">
        <f t="shared" si="502"/>
        <v>0</v>
      </c>
      <c r="EJ219" s="22">
        <f>(((EJ215)+(EJ216))+(EJ217))+(EJ218)</f>
        <v>0</v>
      </c>
      <c r="EK219" s="22">
        <f>(((EK215)+(EK216))+(EK217))+(EK218)</f>
        <v>0</v>
      </c>
      <c r="EL219" s="22">
        <f t="shared" si="503"/>
        <v>0</v>
      </c>
      <c r="EM219" s="22">
        <f t="shared" si="589"/>
        <v>0</v>
      </c>
      <c r="EN219" s="22">
        <f t="shared" si="589"/>
        <v>0</v>
      </c>
      <c r="EO219" s="22">
        <f t="shared" si="505"/>
        <v>0</v>
      </c>
      <c r="EP219" s="22">
        <f>(((EP215)+(EP216))+(EP217))+(EP218)</f>
        <v>0</v>
      </c>
      <c r="EQ219" s="22">
        <f>(((EQ215)+(EQ216))+(EQ217))+(EQ218)</f>
        <v>0</v>
      </c>
      <c r="ER219" s="22">
        <f t="shared" si="506"/>
        <v>0</v>
      </c>
      <c r="ES219" s="22">
        <f>(((ES215)+(ES216))+(ES217))+(ES218)</f>
        <v>0</v>
      </c>
      <c r="ET219" s="22">
        <f>(((ET215)+(ET216))+(ET217))+(ET218)</f>
        <v>0</v>
      </c>
      <c r="EU219" s="22">
        <f t="shared" si="507"/>
        <v>0</v>
      </c>
      <c r="EV219" s="22">
        <f>(((EV215)+(EV216))+(EV217))+(EV218)</f>
        <v>0</v>
      </c>
      <c r="EW219" s="22">
        <f>(((EW215)+(EW216))+(EW217))+(EW218)</f>
        <v>0</v>
      </c>
      <c r="EX219" s="22">
        <f t="shared" si="508"/>
        <v>0</v>
      </c>
      <c r="EY219" s="22">
        <f>(((EY215)+(EY216))+(EY217))+(EY218)</f>
        <v>0</v>
      </c>
      <c r="EZ219" s="22">
        <f>(((EZ215)+(EZ216))+(EZ217))+(EZ218)</f>
        <v>0</v>
      </c>
      <c r="FA219" s="22">
        <f t="shared" si="509"/>
        <v>0</v>
      </c>
      <c r="FB219" s="22">
        <f t="shared" si="590"/>
        <v>0</v>
      </c>
      <c r="FC219" s="22">
        <f t="shared" si="590"/>
        <v>0</v>
      </c>
      <c r="FD219" s="22">
        <f t="shared" si="511"/>
        <v>0</v>
      </c>
      <c r="FE219" s="22">
        <f>(((FE215)+(FE216))+(FE217))+(FE218)</f>
        <v>0</v>
      </c>
      <c r="FF219" s="22">
        <f>(((FF215)+(FF216))+(FF217))+(FF218)</f>
        <v>0</v>
      </c>
      <c r="FG219" s="22">
        <f t="shared" si="512"/>
        <v>0</v>
      </c>
      <c r="FH219" s="22">
        <f>(((FH215)+(FH216))+(FH217))+(FH218)</f>
        <v>0</v>
      </c>
      <c r="FI219" s="22">
        <f>(((FI215)+(FI216))+(FI217))+(FI218)</f>
        <v>0</v>
      </c>
      <c r="FJ219" s="22">
        <f t="shared" si="513"/>
        <v>0</v>
      </c>
      <c r="FK219" s="22">
        <f>(((FK215)+(FK216))+(FK217))+(FK218)</f>
        <v>0</v>
      </c>
      <c r="FL219" s="22">
        <f>(((FL215)+(FL216))+(FL217))+(FL218)</f>
        <v>0</v>
      </c>
      <c r="FM219" s="22">
        <f t="shared" si="514"/>
        <v>0</v>
      </c>
      <c r="FN219" s="22">
        <f t="shared" si="591"/>
        <v>0</v>
      </c>
      <c r="FO219" s="22">
        <f t="shared" si="591"/>
        <v>0</v>
      </c>
      <c r="FP219" s="22">
        <f t="shared" si="516"/>
        <v>0</v>
      </c>
      <c r="FQ219" s="22">
        <f>(((FQ215)+(FQ216))+(FQ217))+(FQ218)</f>
        <v>0</v>
      </c>
      <c r="FR219" s="22">
        <f>(((FR215)+(FR216))+(FR217))+(FR218)</f>
        <v>0</v>
      </c>
      <c r="FS219" s="22">
        <f t="shared" si="517"/>
        <v>0</v>
      </c>
      <c r="FT219" s="22">
        <f>(((FT215)+(FT216))+(FT217))+(FT218)</f>
        <v>0</v>
      </c>
      <c r="FU219" s="22">
        <f>(((FU215)+(FU216))+(FU217))+(FU218)</f>
        <v>0</v>
      </c>
      <c r="FV219" s="22">
        <f t="shared" si="518"/>
        <v>0</v>
      </c>
      <c r="FW219" s="22">
        <f>(((FW215)+(FW216))+(FW217))+(FW218)</f>
        <v>0</v>
      </c>
      <c r="FX219" s="22">
        <f>(((FX215)+(FX216))+(FX217))+(FX218)</f>
        <v>0</v>
      </c>
      <c r="FY219" s="22">
        <f t="shared" si="519"/>
        <v>0</v>
      </c>
      <c r="FZ219" s="22">
        <f t="shared" si="592"/>
        <v>0</v>
      </c>
      <c r="GA219" s="22">
        <f t="shared" si="592"/>
        <v>0</v>
      </c>
      <c r="GB219" s="22">
        <f t="shared" si="521"/>
        <v>0</v>
      </c>
      <c r="GC219" s="22">
        <f>(((GC215)+(GC216))+(GC217))+(GC218)</f>
        <v>0</v>
      </c>
      <c r="GD219" s="22">
        <f>(((GD215)+(GD216))+(GD217))+(GD218)</f>
        <v>0</v>
      </c>
      <c r="GE219" s="22">
        <f t="shared" si="522"/>
        <v>0</v>
      </c>
      <c r="GF219" s="22">
        <f>(((GF215)+(GF216))+(GF217))+(GF218)</f>
        <v>0</v>
      </c>
      <c r="GG219" s="22">
        <f>(((GG215)+(GG216))+(GG217))+(GG218)</f>
        <v>0</v>
      </c>
      <c r="GH219" s="22">
        <f t="shared" si="523"/>
        <v>0</v>
      </c>
      <c r="GI219" s="22">
        <f>(((GI215)+(GI216))+(GI217))+(GI218)</f>
        <v>0</v>
      </c>
      <c r="GJ219" s="22">
        <f>(((GJ215)+(GJ216))+(GJ217))+(GJ218)</f>
        <v>0</v>
      </c>
      <c r="GK219" s="22">
        <f t="shared" si="524"/>
        <v>0</v>
      </c>
      <c r="GL219" s="22">
        <f>(((GL215)+(GL216))+(GL217))+(GL218)</f>
        <v>0</v>
      </c>
      <c r="GM219" s="22">
        <f>(((GM215)+(GM216))+(GM217))+(GM218)</f>
        <v>0</v>
      </c>
      <c r="GN219" s="22">
        <f t="shared" si="525"/>
        <v>0</v>
      </c>
      <c r="GO219" s="22">
        <f t="shared" si="593"/>
        <v>0</v>
      </c>
      <c r="GP219" s="22">
        <f t="shared" si="593"/>
        <v>0</v>
      </c>
      <c r="GQ219" s="22">
        <f t="shared" si="527"/>
        <v>0</v>
      </c>
      <c r="GR219" s="22">
        <f>(((GR215)+(GR216))+(GR217))+(GR218)</f>
        <v>0</v>
      </c>
      <c r="GS219" s="22">
        <f>(((GS215)+(GS216))+(GS217))+(GS218)</f>
        <v>0</v>
      </c>
      <c r="GT219" s="22">
        <f t="shared" si="528"/>
        <v>0</v>
      </c>
      <c r="GU219" s="22">
        <f>(((GU215)+(GU216))+(GU217))+(GU218)</f>
        <v>0</v>
      </c>
      <c r="GV219" s="22">
        <f>(((GV215)+(GV216))+(GV217))+(GV218)</f>
        <v>0</v>
      </c>
      <c r="GW219" s="22">
        <f t="shared" si="529"/>
        <v>0</v>
      </c>
      <c r="GX219" s="22">
        <f t="shared" si="594"/>
        <v>0</v>
      </c>
      <c r="GY219" s="22">
        <f t="shared" si="594"/>
        <v>0</v>
      </c>
      <c r="GZ219" s="22">
        <f t="shared" si="531"/>
        <v>0</v>
      </c>
      <c r="HA219" s="22">
        <f>(((HA215)+(HA216))+(HA217))+(HA218)</f>
        <v>0</v>
      </c>
      <c r="HB219" s="22">
        <f>(((HB215)+(HB216))+(HB217))+(HB218)</f>
        <v>0</v>
      </c>
      <c r="HC219" s="22">
        <f t="shared" si="532"/>
        <v>0</v>
      </c>
      <c r="HD219" s="22">
        <f>(((HD215)+(HD216))+(HD217))+(HD218)</f>
        <v>0</v>
      </c>
      <c r="HE219" s="22">
        <f>(((HE215)+(HE216))+(HE217))+(HE218)</f>
        <v>0</v>
      </c>
      <c r="HF219" s="22">
        <f t="shared" si="533"/>
        <v>0</v>
      </c>
      <c r="HG219" s="22">
        <f>(((HG215)+(HG216))+(HG217))+(HG218)</f>
        <v>0</v>
      </c>
      <c r="HH219" s="22">
        <f>(((HH215)+(HH216))+(HH217))+(HH218)</f>
        <v>0</v>
      </c>
      <c r="HI219" s="22">
        <f t="shared" si="534"/>
        <v>0</v>
      </c>
      <c r="HJ219" s="22">
        <f>(((HJ215)+(HJ216))+(HJ217))+(HJ218)</f>
        <v>0</v>
      </c>
      <c r="HK219" s="22">
        <f>(((HK215)+(HK216))+(HK217))+(HK218)</f>
        <v>0</v>
      </c>
      <c r="HL219" s="22">
        <f t="shared" si="535"/>
        <v>0</v>
      </c>
      <c r="HM219" s="22">
        <f t="shared" si="595"/>
        <v>0</v>
      </c>
      <c r="HN219" s="22">
        <f t="shared" si="595"/>
        <v>0</v>
      </c>
      <c r="HO219" s="22">
        <f t="shared" si="537"/>
        <v>0</v>
      </c>
      <c r="HP219" s="22">
        <f>(((HP215)+(HP216))+(HP217))+(HP218)</f>
        <v>0</v>
      </c>
      <c r="HQ219" s="22">
        <f>(((HQ215)+(HQ216))+(HQ217))+(HQ218)</f>
        <v>0</v>
      </c>
      <c r="HR219" s="22">
        <f t="shared" si="538"/>
        <v>0</v>
      </c>
      <c r="HS219" s="22">
        <f>(((HS215)+(HS216))+(HS217))+(HS218)</f>
        <v>0</v>
      </c>
      <c r="HT219" s="22">
        <f>(((HT215)+(HT216))+(HT217))+(HT218)</f>
        <v>0</v>
      </c>
      <c r="HU219" s="22">
        <f t="shared" si="539"/>
        <v>0</v>
      </c>
      <c r="HV219" s="22">
        <f>(((HV215)+(HV216))+(HV217))+(HV218)</f>
        <v>0</v>
      </c>
      <c r="HW219" s="22">
        <f>(((HW215)+(HW216))+(HW217))+(HW218)</f>
        <v>0</v>
      </c>
      <c r="HX219" s="22">
        <f t="shared" si="540"/>
        <v>0</v>
      </c>
      <c r="HY219" s="22">
        <f>(((HY215)+(HY216))+(HY217))+(HY218)</f>
        <v>0</v>
      </c>
      <c r="HZ219" s="22">
        <f>(((HZ215)+(HZ216))+(HZ217))+(HZ218)</f>
        <v>0</v>
      </c>
      <c r="IA219" s="22">
        <f t="shared" si="541"/>
        <v>0</v>
      </c>
      <c r="IB219" s="22">
        <f t="shared" si="596"/>
        <v>0</v>
      </c>
      <c r="IC219" s="22">
        <f t="shared" si="596"/>
        <v>0</v>
      </c>
      <c r="ID219" s="22">
        <f t="shared" si="543"/>
        <v>0</v>
      </c>
      <c r="IE219" s="22">
        <f t="shared" si="597"/>
        <v>0</v>
      </c>
      <c r="IF219" s="22">
        <f t="shared" si="597"/>
        <v>0</v>
      </c>
      <c r="IG219" s="22">
        <f t="shared" si="545"/>
        <v>0</v>
      </c>
      <c r="IH219" s="22">
        <f>(((IH215)+(IH216))+(IH217))+(IH218)</f>
        <v>0</v>
      </c>
      <c r="II219" s="22">
        <f>(((II215)+(II216))+(II217))+(II218)</f>
        <v>0</v>
      </c>
      <c r="IJ219" s="22">
        <f t="shared" si="546"/>
        <v>0</v>
      </c>
      <c r="IK219" s="22">
        <f>(((IK215)+(IK216))+(IK217))+(IK218)</f>
        <v>0</v>
      </c>
      <c r="IL219" s="22">
        <f>(((IL215)+(IL216))+(IL217))+(IL218)</f>
        <v>0</v>
      </c>
      <c r="IM219" s="22">
        <f t="shared" si="547"/>
        <v>0</v>
      </c>
      <c r="IN219" s="22">
        <f>(((IN215)+(IN216))+(IN217))+(IN218)</f>
        <v>0</v>
      </c>
      <c r="IO219" s="22">
        <f>(((IO215)+(IO216))+(IO217))+(IO218)</f>
        <v>0</v>
      </c>
      <c r="IP219" s="22">
        <f t="shared" si="548"/>
        <v>0</v>
      </c>
      <c r="IQ219" s="22">
        <f t="shared" si="598"/>
        <v>0</v>
      </c>
      <c r="IR219" s="22">
        <f t="shared" si="598"/>
        <v>0</v>
      </c>
      <c r="IS219" s="22">
        <f t="shared" si="550"/>
        <v>0</v>
      </c>
      <c r="IT219" s="22">
        <f t="shared" si="599"/>
        <v>0</v>
      </c>
      <c r="IU219" s="22">
        <f t="shared" si="599"/>
        <v>0</v>
      </c>
      <c r="IV219" s="22">
        <f t="shared" si="552"/>
        <v>0</v>
      </c>
      <c r="IW219" s="22">
        <f>(((IW215)+(IW216))+(IW217))+(IW218)</f>
        <v>0</v>
      </c>
      <c r="IX219" s="22">
        <f>(((IX215)+(IX216))+(IX217))+(IX218)</f>
        <v>0</v>
      </c>
      <c r="IY219" s="22">
        <f t="shared" si="553"/>
        <v>0</v>
      </c>
      <c r="IZ219" s="22">
        <f>(((IZ215)+(IZ216))+(IZ217))+(IZ218)</f>
        <v>0</v>
      </c>
      <c r="JA219" s="22">
        <f>(((JA215)+(JA216))+(JA217))+(JA218)</f>
        <v>0</v>
      </c>
      <c r="JB219" s="22">
        <f t="shared" si="554"/>
        <v>0</v>
      </c>
      <c r="JC219" s="22">
        <f>(((JC215)+(JC216))+(JC217))+(JC218)</f>
        <v>0</v>
      </c>
      <c r="JD219" s="22">
        <f>(((JD215)+(JD216))+(JD217))+(JD218)</f>
        <v>0</v>
      </c>
      <c r="JE219" s="22">
        <f t="shared" si="555"/>
        <v>0</v>
      </c>
      <c r="JF219" s="22">
        <f t="shared" si="600"/>
        <v>0</v>
      </c>
      <c r="JG219" s="22">
        <f t="shared" si="600"/>
        <v>0</v>
      </c>
      <c r="JH219" s="22">
        <f t="shared" si="557"/>
        <v>0</v>
      </c>
      <c r="JI219" s="22">
        <f>(((JI215)+(JI216))+(JI217))+(JI218)</f>
        <v>0</v>
      </c>
      <c r="JJ219" s="22">
        <f>(((JJ215)+(JJ216))+(JJ217))+(JJ218)</f>
        <v>0</v>
      </c>
      <c r="JK219" s="22">
        <f t="shared" si="558"/>
        <v>0</v>
      </c>
      <c r="JL219" s="22">
        <f>(((JL215)+(JL216))+(JL217))+(JL218)</f>
        <v>0</v>
      </c>
      <c r="JM219" s="22">
        <f>(((JM215)+(JM216))+(JM217))+(JM218)</f>
        <v>0</v>
      </c>
      <c r="JN219" s="22">
        <f t="shared" si="559"/>
        <v>0</v>
      </c>
      <c r="JO219" s="22">
        <f>(((JO215)+(JO216))+(JO217))+(JO218)</f>
        <v>0</v>
      </c>
      <c r="JP219" s="22">
        <f>(((JP215)+(JP216))+(JP217))+(JP218)</f>
        <v>0</v>
      </c>
      <c r="JQ219" s="22">
        <f t="shared" si="560"/>
        <v>0</v>
      </c>
      <c r="JR219" s="22">
        <f t="shared" si="601"/>
        <v>0</v>
      </c>
      <c r="JS219" s="22">
        <f t="shared" si="601"/>
        <v>0</v>
      </c>
      <c r="JT219" s="22">
        <f t="shared" si="562"/>
        <v>0</v>
      </c>
      <c r="JU219" s="22">
        <f>(((JU215)+(JU216))+(JU217))+(JU218)</f>
        <v>0</v>
      </c>
      <c r="JV219" s="22">
        <f>(((JV215)+(JV216))+(JV217))+(JV218)</f>
        <v>0</v>
      </c>
      <c r="JW219" s="22">
        <f t="shared" si="563"/>
        <v>0</v>
      </c>
      <c r="JX219" s="22">
        <f>(((JX215)+(JX216))+(JX217))+(JX218)</f>
        <v>0</v>
      </c>
      <c r="JY219" s="22">
        <f>(((JY215)+(JY216))+(JY217))+(JY218)</f>
        <v>0</v>
      </c>
      <c r="JZ219" s="22">
        <f t="shared" si="564"/>
        <v>0</v>
      </c>
      <c r="KA219" s="22">
        <f t="shared" si="602"/>
        <v>0</v>
      </c>
      <c r="KB219" s="22">
        <f t="shared" si="602"/>
        <v>0</v>
      </c>
      <c r="KC219" s="22">
        <f t="shared" si="566"/>
        <v>0</v>
      </c>
      <c r="KD219" s="22">
        <f>(((KD215)+(KD216))+(KD217))+(KD218)</f>
        <v>2716.01</v>
      </c>
      <c r="KE219" s="22">
        <f>(((KE215)+(KE216))+(KE217))+(KE218)</f>
        <v>4225</v>
      </c>
      <c r="KF219" s="22">
        <f t="shared" si="567"/>
        <v>-1508.9899999999998</v>
      </c>
      <c r="KG219" s="22">
        <f>(((KG215)+(KG216))+(KG217))+(KG218)</f>
        <v>0</v>
      </c>
      <c r="KH219" s="22">
        <f>(((KH215)+(KH216))+(KH217))+(KH218)</f>
        <v>0</v>
      </c>
      <c r="KI219" s="22">
        <f t="shared" si="568"/>
        <v>0</v>
      </c>
      <c r="KJ219" s="22">
        <f>(((KJ215)+(KJ216))+(KJ217))+(KJ218)</f>
        <v>0</v>
      </c>
      <c r="KK219" s="22">
        <f>(((KK215)+(KK216))+(KK217))+(KK218)</f>
        <v>0</v>
      </c>
      <c r="KL219" s="22">
        <f t="shared" si="569"/>
        <v>0</v>
      </c>
      <c r="KM219" s="22">
        <f>(((KM215)+(KM216))+(KM217))+(KM218)</f>
        <v>0</v>
      </c>
      <c r="KN219" s="22">
        <f>(((KN215)+(KN216))+(KN217))+(KN218)</f>
        <v>0</v>
      </c>
      <c r="KO219" s="22">
        <f t="shared" si="570"/>
        <v>0</v>
      </c>
      <c r="KP219" s="22">
        <f>(((KP215)+(KP216))+(KP217))+(KP218)</f>
        <v>0</v>
      </c>
      <c r="KQ219" s="22">
        <f>(((KQ215)+(KQ216))+(KQ217))+(KQ218)</f>
        <v>0</v>
      </c>
      <c r="KR219" s="22">
        <f t="shared" si="571"/>
        <v>0</v>
      </c>
      <c r="KS219" s="22">
        <f t="shared" si="603"/>
        <v>0</v>
      </c>
      <c r="KT219" s="22">
        <f t="shared" si="603"/>
        <v>0</v>
      </c>
      <c r="KU219" s="22">
        <f t="shared" si="573"/>
        <v>0</v>
      </c>
      <c r="KV219" s="22">
        <f t="shared" si="604"/>
        <v>2716.01</v>
      </c>
      <c r="KW219" s="22">
        <f t="shared" si="604"/>
        <v>4225</v>
      </c>
      <c r="KX219" s="22">
        <f t="shared" si="575"/>
        <v>-1508.9899999999998</v>
      </c>
      <c r="KY219" s="22">
        <f>(((KY215)+(KY216))+(KY217))+(KY218)</f>
        <v>0</v>
      </c>
      <c r="KZ219" s="22">
        <f>(((KZ215)+(KZ216))+(KZ217))+(KZ218)</f>
        <v>0</v>
      </c>
      <c r="LA219" s="22">
        <f t="shared" si="576"/>
        <v>0</v>
      </c>
      <c r="LB219" s="22">
        <f>(((LB215)+(LB216))+(LB217))+(LB218)</f>
        <v>0</v>
      </c>
      <c r="LC219" s="22">
        <f>(((LC215)+(LC216))+(LC217))+(LC218)</f>
        <v>0</v>
      </c>
      <c r="LD219" s="22">
        <f t="shared" si="577"/>
        <v>0</v>
      </c>
      <c r="LE219" s="22">
        <f t="shared" si="605"/>
        <v>2716.01</v>
      </c>
      <c r="LF219" s="22">
        <f t="shared" si="605"/>
        <v>4225</v>
      </c>
      <c r="LG219" s="22">
        <f t="shared" si="579"/>
        <v>-1508.9899999999998</v>
      </c>
    </row>
    <row r="220" spans="1:319" x14ac:dyDescent="0.3">
      <c r="A220" s="27" t="s">
        <v>332</v>
      </c>
      <c r="B220" s="19"/>
      <c r="C220" s="19"/>
      <c r="D220" s="20">
        <f t="shared" si="448"/>
        <v>0</v>
      </c>
      <c r="E220" s="19"/>
      <c r="F220" s="19"/>
      <c r="G220" s="20">
        <f t="shared" si="449"/>
        <v>0</v>
      </c>
      <c r="H220" s="19"/>
      <c r="I220" s="19"/>
      <c r="J220" s="20">
        <f t="shared" si="450"/>
        <v>0</v>
      </c>
      <c r="K220" s="19"/>
      <c r="L220" s="19"/>
      <c r="M220" s="20">
        <f t="shared" si="451"/>
        <v>0</v>
      </c>
      <c r="N220" s="19"/>
      <c r="O220" s="19"/>
      <c r="P220" s="20">
        <f t="shared" si="452"/>
        <v>0</v>
      </c>
      <c r="Q220" s="19"/>
      <c r="R220" s="19"/>
      <c r="S220" s="20">
        <f t="shared" si="453"/>
        <v>0</v>
      </c>
      <c r="T220" s="19"/>
      <c r="U220" s="19"/>
      <c r="V220" s="20">
        <f t="shared" si="454"/>
        <v>0</v>
      </c>
      <c r="W220" s="19"/>
      <c r="X220" s="19"/>
      <c r="Y220" s="20">
        <f t="shared" si="455"/>
        <v>0</v>
      </c>
      <c r="Z220" s="19"/>
      <c r="AA220" s="19"/>
      <c r="AB220" s="20">
        <f t="shared" si="456"/>
        <v>0</v>
      </c>
      <c r="AC220" s="19"/>
      <c r="AD220" s="19"/>
      <c r="AE220" s="20">
        <f t="shared" si="457"/>
        <v>0</v>
      </c>
      <c r="AF220" s="19"/>
      <c r="AG220" s="19"/>
      <c r="AH220" s="20">
        <f t="shared" si="458"/>
        <v>0</v>
      </c>
      <c r="AI220" s="19"/>
      <c r="AJ220" s="19"/>
      <c r="AK220" s="20">
        <f t="shared" si="459"/>
        <v>0</v>
      </c>
      <c r="AL220" s="20">
        <f t="shared" si="580"/>
        <v>0</v>
      </c>
      <c r="AM220" s="20">
        <f t="shared" si="580"/>
        <v>0</v>
      </c>
      <c r="AN220" s="20">
        <f t="shared" si="461"/>
        <v>0</v>
      </c>
      <c r="AO220" s="19"/>
      <c r="AP220" s="19"/>
      <c r="AQ220" s="20">
        <f t="shared" si="462"/>
        <v>0</v>
      </c>
      <c r="AR220" s="19"/>
      <c r="AS220" s="19"/>
      <c r="AT220" s="20">
        <f t="shared" si="463"/>
        <v>0</v>
      </c>
      <c r="AU220" s="19"/>
      <c r="AV220" s="19"/>
      <c r="AW220" s="20">
        <f t="shared" si="464"/>
        <v>0</v>
      </c>
      <c r="AX220" s="19"/>
      <c r="AY220" s="19"/>
      <c r="AZ220" s="20">
        <f t="shared" si="465"/>
        <v>0</v>
      </c>
      <c r="BA220" s="19"/>
      <c r="BB220" s="19"/>
      <c r="BC220" s="20">
        <f t="shared" si="466"/>
        <v>0</v>
      </c>
      <c r="BD220" s="19"/>
      <c r="BE220" s="19"/>
      <c r="BF220" s="20">
        <f t="shared" si="467"/>
        <v>0</v>
      </c>
      <c r="BG220" s="20">
        <f t="shared" si="581"/>
        <v>0</v>
      </c>
      <c r="BH220" s="20">
        <f t="shared" si="581"/>
        <v>0</v>
      </c>
      <c r="BI220" s="20">
        <f t="shared" si="469"/>
        <v>0</v>
      </c>
      <c r="BJ220" s="19"/>
      <c r="BK220" s="19"/>
      <c r="BL220" s="20">
        <f t="shared" si="470"/>
        <v>0</v>
      </c>
      <c r="BM220" s="19"/>
      <c r="BN220" s="19"/>
      <c r="BO220" s="20">
        <f t="shared" si="471"/>
        <v>0</v>
      </c>
      <c r="BP220" s="19"/>
      <c r="BQ220" s="19"/>
      <c r="BR220" s="20">
        <f t="shared" si="472"/>
        <v>0</v>
      </c>
      <c r="BS220" s="19"/>
      <c r="BT220" s="19"/>
      <c r="BU220" s="20">
        <f t="shared" si="473"/>
        <v>0</v>
      </c>
      <c r="BV220" s="19"/>
      <c r="BW220" s="19"/>
      <c r="BX220" s="20">
        <f t="shared" si="474"/>
        <v>0</v>
      </c>
      <c r="BY220" s="19"/>
      <c r="BZ220" s="19"/>
      <c r="CA220" s="20">
        <f t="shared" si="475"/>
        <v>0</v>
      </c>
      <c r="CB220" s="20">
        <f t="shared" si="582"/>
        <v>0</v>
      </c>
      <c r="CC220" s="20">
        <f t="shared" si="582"/>
        <v>0</v>
      </c>
      <c r="CD220" s="20">
        <f t="shared" si="477"/>
        <v>0</v>
      </c>
      <c r="CE220" s="19"/>
      <c r="CF220" s="19"/>
      <c r="CG220" s="20">
        <f t="shared" si="478"/>
        <v>0</v>
      </c>
      <c r="CH220" s="19"/>
      <c r="CI220" s="19"/>
      <c r="CJ220" s="20">
        <f t="shared" si="479"/>
        <v>0</v>
      </c>
      <c r="CK220" s="19"/>
      <c r="CL220" s="19"/>
      <c r="CM220" s="20">
        <f t="shared" si="480"/>
        <v>0</v>
      </c>
      <c r="CN220" s="20">
        <f t="shared" si="583"/>
        <v>0</v>
      </c>
      <c r="CO220" s="20">
        <f t="shared" si="583"/>
        <v>0</v>
      </c>
      <c r="CP220" s="20">
        <f t="shared" si="482"/>
        <v>0</v>
      </c>
      <c r="CQ220" s="19"/>
      <c r="CR220" s="19"/>
      <c r="CS220" s="20">
        <f t="shared" si="483"/>
        <v>0</v>
      </c>
      <c r="CT220" s="19"/>
      <c r="CU220" s="19"/>
      <c r="CV220" s="20">
        <f t="shared" si="484"/>
        <v>0</v>
      </c>
      <c r="CW220" s="19"/>
      <c r="CX220" s="19"/>
      <c r="CY220" s="20">
        <f t="shared" si="485"/>
        <v>0</v>
      </c>
      <c r="CZ220" s="20">
        <f t="shared" si="584"/>
        <v>0</v>
      </c>
      <c r="DA220" s="20">
        <f t="shared" si="584"/>
        <v>0</v>
      </c>
      <c r="DB220" s="20">
        <f t="shared" si="487"/>
        <v>0</v>
      </c>
      <c r="DC220" s="20">
        <f t="shared" si="585"/>
        <v>0</v>
      </c>
      <c r="DD220" s="20">
        <f t="shared" si="585"/>
        <v>0</v>
      </c>
      <c r="DE220" s="20">
        <f t="shared" si="489"/>
        <v>0</v>
      </c>
      <c r="DF220" s="19"/>
      <c r="DG220" s="19"/>
      <c r="DH220" s="20">
        <f t="shared" si="490"/>
        <v>0</v>
      </c>
      <c r="DI220" s="19"/>
      <c r="DJ220" s="19"/>
      <c r="DK220" s="20">
        <f t="shared" si="491"/>
        <v>0</v>
      </c>
      <c r="DL220" s="20">
        <f t="shared" si="586"/>
        <v>0</v>
      </c>
      <c r="DM220" s="20">
        <f t="shared" si="586"/>
        <v>0</v>
      </c>
      <c r="DN220" s="20">
        <f t="shared" si="493"/>
        <v>0</v>
      </c>
      <c r="DO220" s="19"/>
      <c r="DP220" s="19"/>
      <c r="DQ220" s="20">
        <f t="shared" si="494"/>
        <v>0</v>
      </c>
      <c r="DR220" s="19"/>
      <c r="DS220" s="19"/>
      <c r="DT220" s="20">
        <f t="shared" si="495"/>
        <v>0</v>
      </c>
      <c r="DU220" s="20">
        <f t="shared" si="587"/>
        <v>0</v>
      </c>
      <c r="DV220" s="20">
        <f t="shared" si="587"/>
        <v>0</v>
      </c>
      <c r="DW220" s="20">
        <f t="shared" si="497"/>
        <v>0</v>
      </c>
      <c r="DX220" s="20">
        <f t="shared" si="588"/>
        <v>0</v>
      </c>
      <c r="DY220" s="20">
        <f t="shared" si="588"/>
        <v>0</v>
      </c>
      <c r="DZ220" s="20">
        <f t="shared" si="499"/>
        <v>0</v>
      </c>
      <c r="EA220" s="19"/>
      <c r="EB220" s="19"/>
      <c r="EC220" s="20">
        <f t="shared" si="500"/>
        <v>0</v>
      </c>
      <c r="ED220" s="19"/>
      <c r="EE220" s="19"/>
      <c r="EF220" s="20">
        <f t="shared" si="501"/>
        <v>0</v>
      </c>
      <c r="EG220" s="19"/>
      <c r="EH220" s="19"/>
      <c r="EI220" s="20">
        <f t="shared" si="502"/>
        <v>0</v>
      </c>
      <c r="EJ220" s="19"/>
      <c r="EK220" s="19"/>
      <c r="EL220" s="20">
        <f t="shared" si="503"/>
        <v>0</v>
      </c>
      <c r="EM220" s="20">
        <f t="shared" si="589"/>
        <v>0</v>
      </c>
      <c r="EN220" s="20">
        <f t="shared" si="589"/>
        <v>0</v>
      </c>
      <c r="EO220" s="20">
        <f t="shared" si="505"/>
        <v>0</v>
      </c>
      <c r="EP220" s="19"/>
      <c r="EQ220" s="19"/>
      <c r="ER220" s="20">
        <f t="shared" si="506"/>
        <v>0</v>
      </c>
      <c r="ES220" s="19"/>
      <c r="ET220" s="19"/>
      <c r="EU220" s="20">
        <f t="shared" si="507"/>
        <v>0</v>
      </c>
      <c r="EV220" s="19"/>
      <c r="EW220" s="19"/>
      <c r="EX220" s="20">
        <f t="shared" si="508"/>
        <v>0</v>
      </c>
      <c r="EY220" s="19"/>
      <c r="EZ220" s="19"/>
      <c r="FA220" s="20">
        <f t="shared" si="509"/>
        <v>0</v>
      </c>
      <c r="FB220" s="20">
        <f t="shared" si="590"/>
        <v>0</v>
      </c>
      <c r="FC220" s="20">
        <f t="shared" si="590"/>
        <v>0</v>
      </c>
      <c r="FD220" s="20">
        <f t="shared" si="511"/>
        <v>0</v>
      </c>
      <c r="FE220" s="19"/>
      <c r="FF220" s="19"/>
      <c r="FG220" s="20">
        <f t="shared" si="512"/>
        <v>0</v>
      </c>
      <c r="FH220" s="19"/>
      <c r="FI220" s="19"/>
      <c r="FJ220" s="20">
        <f t="shared" si="513"/>
        <v>0</v>
      </c>
      <c r="FK220" s="19"/>
      <c r="FL220" s="19"/>
      <c r="FM220" s="20">
        <f t="shared" si="514"/>
        <v>0</v>
      </c>
      <c r="FN220" s="20">
        <f t="shared" si="591"/>
        <v>0</v>
      </c>
      <c r="FO220" s="20">
        <f t="shared" si="591"/>
        <v>0</v>
      </c>
      <c r="FP220" s="20">
        <f t="shared" si="516"/>
        <v>0</v>
      </c>
      <c r="FQ220" s="19"/>
      <c r="FR220" s="19"/>
      <c r="FS220" s="20">
        <f t="shared" si="517"/>
        <v>0</v>
      </c>
      <c r="FT220" s="19"/>
      <c r="FU220" s="19"/>
      <c r="FV220" s="20">
        <f t="shared" si="518"/>
        <v>0</v>
      </c>
      <c r="FW220" s="19"/>
      <c r="FX220" s="19"/>
      <c r="FY220" s="20">
        <f t="shared" si="519"/>
        <v>0</v>
      </c>
      <c r="FZ220" s="20">
        <f t="shared" si="592"/>
        <v>0</v>
      </c>
      <c r="GA220" s="20">
        <f t="shared" si="592"/>
        <v>0</v>
      </c>
      <c r="GB220" s="20">
        <f t="shared" si="521"/>
        <v>0</v>
      </c>
      <c r="GC220" s="19"/>
      <c r="GD220" s="19"/>
      <c r="GE220" s="20">
        <f t="shared" si="522"/>
        <v>0</v>
      </c>
      <c r="GF220" s="19"/>
      <c r="GG220" s="19"/>
      <c r="GH220" s="20">
        <f t="shared" si="523"/>
        <v>0</v>
      </c>
      <c r="GI220" s="19"/>
      <c r="GJ220" s="19"/>
      <c r="GK220" s="20">
        <f t="shared" si="524"/>
        <v>0</v>
      </c>
      <c r="GL220" s="19"/>
      <c r="GM220" s="19"/>
      <c r="GN220" s="20">
        <f t="shared" si="525"/>
        <v>0</v>
      </c>
      <c r="GO220" s="20">
        <f t="shared" si="593"/>
        <v>0</v>
      </c>
      <c r="GP220" s="20">
        <f t="shared" si="593"/>
        <v>0</v>
      </c>
      <c r="GQ220" s="20">
        <f t="shared" si="527"/>
        <v>0</v>
      </c>
      <c r="GR220" s="19"/>
      <c r="GS220" s="19"/>
      <c r="GT220" s="20">
        <f t="shared" si="528"/>
        <v>0</v>
      </c>
      <c r="GU220" s="19"/>
      <c r="GV220" s="19"/>
      <c r="GW220" s="20">
        <f t="shared" si="529"/>
        <v>0</v>
      </c>
      <c r="GX220" s="20">
        <f t="shared" si="594"/>
        <v>0</v>
      </c>
      <c r="GY220" s="20">
        <f t="shared" si="594"/>
        <v>0</v>
      </c>
      <c r="GZ220" s="20">
        <f t="shared" si="531"/>
        <v>0</v>
      </c>
      <c r="HA220" s="19"/>
      <c r="HB220" s="19"/>
      <c r="HC220" s="20">
        <f t="shared" si="532"/>
        <v>0</v>
      </c>
      <c r="HD220" s="19"/>
      <c r="HE220" s="19"/>
      <c r="HF220" s="20">
        <f t="shared" si="533"/>
        <v>0</v>
      </c>
      <c r="HG220" s="19"/>
      <c r="HH220" s="19"/>
      <c r="HI220" s="20">
        <f t="shared" si="534"/>
        <v>0</v>
      </c>
      <c r="HJ220" s="19"/>
      <c r="HK220" s="19"/>
      <c r="HL220" s="20">
        <f t="shared" si="535"/>
        <v>0</v>
      </c>
      <c r="HM220" s="20">
        <f t="shared" si="595"/>
        <v>0</v>
      </c>
      <c r="HN220" s="20">
        <f t="shared" si="595"/>
        <v>0</v>
      </c>
      <c r="HO220" s="20">
        <f t="shared" si="537"/>
        <v>0</v>
      </c>
      <c r="HP220" s="19"/>
      <c r="HQ220" s="19"/>
      <c r="HR220" s="20">
        <f t="shared" si="538"/>
        <v>0</v>
      </c>
      <c r="HS220" s="19"/>
      <c r="HT220" s="19"/>
      <c r="HU220" s="20">
        <f t="shared" si="539"/>
        <v>0</v>
      </c>
      <c r="HV220" s="19"/>
      <c r="HW220" s="19"/>
      <c r="HX220" s="20">
        <f t="shared" si="540"/>
        <v>0</v>
      </c>
      <c r="HY220" s="19"/>
      <c r="HZ220" s="19"/>
      <c r="IA220" s="20">
        <f t="shared" si="541"/>
        <v>0</v>
      </c>
      <c r="IB220" s="20">
        <f t="shared" si="596"/>
        <v>0</v>
      </c>
      <c r="IC220" s="20">
        <f t="shared" si="596"/>
        <v>0</v>
      </c>
      <c r="ID220" s="20">
        <f t="shared" si="543"/>
        <v>0</v>
      </c>
      <c r="IE220" s="20">
        <f t="shared" si="597"/>
        <v>0</v>
      </c>
      <c r="IF220" s="20">
        <f t="shared" si="597"/>
        <v>0</v>
      </c>
      <c r="IG220" s="20">
        <f t="shared" si="545"/>
        <v>0</v>
      </c>
      <c r="IH220" s="19"/>
      <c r="II220" s="19"/>
      <c r="IJ220" s="20">
        <f t="shared" si="546"/>
        <v>0</v>
      </c>
      <c r="IK220" s="19"/>
      <c r="IL220" s="19"/>
      <c r="IM220" s="20">
        <f t="shared" si="547"/>
        <v>0</v>
      </c>
      <c r="IN220" s="19"/>
      <c r="IO220" s="19"/>
      <c r="IP220" s="20">
        <f t="shared" si="548"/>
        <v>0</v>
      </c>
      <c r="IQ220" s="20">
        <f t="shared" si="598"/>
        <v>0</v>
      </c>
      <c r="IR220" s="20">
        <f t="shared" si="598"/>
        <v>0</v>
      </c>
      <c r="IS220" s="20">
        <f t="shared" si="550"/>
        <v>0</v>
      </c>
      <c r="IT220" s="20">
        <f t="shared" si="599"/>
        <v>0</v>
      </c>
      <c r="IU220" s="20">
        <f t="shared" si="599"/>
        <v>0</v>
      </c>
      <c r="IV220" s="20">
        <f t="shared" si="552"/>
        <v>0</v>
      </c>
      <c r="IW220" s="19"/>
      <c r="IX220" s="19"/>
      <c r="IY220" s="20">
        <f t="shared" si="553"/>
        <v>0</v>
      </c>
      <c r="IZ220" s="19"/>
      <c r="JA220" s="19"/>
      <c r="JB220" s="20">
        <f t="shared" si="554"/>
        <v>0</v>
      </c>
      <c r="JC220" s="19"/>
      <c r="JD220" s="19"/>
      <c r="JE220" s="20">
        <f t="shared" si="555"/>
        <v>0</v>
      </c>
      <c r="JF220" s="20">
        <f t="shared" si="600"/>
        <v>0</v>
      </c>
      <c r="JG220" s="20">
        <f t="shared" si="600"/>
        <v>0</v>
      </c>
      <c r="JH220" s="20">
        <f t="shared" si="557"/>
        <v>0</v>
      </c>
      <c r="JI220" s="19"/>
      <c r="JJ220" s="19"/>
      <c r="JK220" s="20">
        <f t="shared" si="558"/>
        <v>0</v>
      </c>
      <c r="JL220" s="19"/>
      <c r="JM220" s="19"/>
      <c r="JN220" s="20">
        <f t="shared" si="559"/>
        <v>0</v>
      </c>
      <c r="JO220" s="19"/>
      <c r="JP220" s="19"/>
      <c r="JQ220" s="20">
        <f t="shared" si="560"/>
        <v>0</v>
      </c>
      <c r="JR220" s="20">
        <f t="shared" si="601"/>
        <v>0</v>
      </c>
      <c r="JS220" s="20">
        <f t="shared" si="601"/>
        <v>0</v>
      </c>
      <c r="JT220" s="20">
        <f t="shared" si="562"/>
        <v>0</v>
      </c>
      <c r="JU220" s="20">
        <f>5.09</f>
        <v>5.09</v>
      </c>
      <c r="JV220" s="19"/>
      <c r="JW220" s="20">
        <f t="shared" si="563"/>
        <v>5.09</v>
      </c>
      <c r="JX220" s="20">
        <f>108.71</f>
        <v>108.71</v>
      </c>
      <c r="JY220" s="19"/>
      <c r="JZ220" s="20">
        <f t="shared" si="564"/>
        <v>108.71</v>
      </c>
      <c r="KA220" s="20">
        <f t="shared" si="602"/>
        <v>113.8</v>
      </c>
      <c r="KB220" s="20">
        <f t="shared" si="602"/>
        <v>0</v>
      </c>
      <c r="KC220" s="20">
        <f t="shared" si="566"/>
        <v>113.8</v>
      </c>
      <c r="KD220" s="20">
        <f>1870.77</f>
        <v>1870.77</v>
      </c>
      <c r="KE220" s="20">
        <f>1000</f>
        <v>1000</v>
      </c>
      <c r="KF220" s="20">
        <f t="shared" si="567"/>
        <v>870.77</v>
      </c>
      <c r="KG220" s="19"/>
      <c r="KH220" s="19"/>
      <c r="KI220" s="20">
        <f t="shared" si="568"/>
        <v>0</v>
      </c>
      <c r="KJ220" s="19"/>
      <c r="KK220" s="19"/>
      <c r="KL220" s="20">
        <f t="shared" si="569"/>
        <v>0</v>
      </c>
      <c r="KM220" s="19"/>
      <c r="KN220" s="19"/>
      <c r="KO220" s="20">
        <f t="shared" si="570"/>
        <v>0</v>
      </c>
      <c r="KP220" s="19"/>
      <c r="KQ220" s="19"/>
      <c r="KR220" s="20">
        <f t="shared" si="571"/>
        <v>0</v>
      </c>
      <c r="KS220" s="20">
        <f t="shared" si="603"/>
        <v>0</v>
      </c>
      <c r="KT220" s="20">
        <f t="shared" si="603"/>
        <v>0</v>
      </c>
      <c r="KU220" s="20">
        <f t="shared" si="573"/>
        <v>0</v>
      </c>
      <c r="KV220" s="20">
        <f t="shared" si="604"/>
        <v>1870.77</v>
      </c>
      <c r="KW220" s="20">
        <f t="shared" si="604"/>
        <v>1000</v>
      </c>
      <c r="KX220" s="20">
        <f t="shared" si="575"/>
        <v>870.77</v>
      </c>
      <c r="KY220" s="19"/>
      <c r="KZ220" s="19"/>
      <c r="LA220" s="20">
        <f t="shared" si="576"/>
        <v>0</v>
      </c>
      <c r="LB220" s="19"/>
      <c r="LC220" s="19"/>
      <c r="LD220" s="20">
        <f t="shared" si="577"/>
        <v>0</v>
      </c>
      <c r="LE220" s="20">
        <f t="shared" si="605"/>
        <v>1984.57</v>
      </c>
      <c r="LF220" s="20">
        <f t="shared" si="605"/>
        <v>1000</v>
      </c>
      <c r="LG220" s="20">
        <f t="shared" si="579"/>
        <v>984.56999999999994</v>
      </c>
    </row>
    <row r="221" spans="1:319" x14ac:dyDescent="0.3">
      <c r="A221" s="27" t="s">
        <v>333</v>
      </c>
      <c r="B221" s="19"/>
      <c r="C221" s="19"/>
      <c r="D221" s="20">
        <f t="shared" si="448"/>
        <v>0</v>
      </c>
      <c r="E221" s="19"/>
      <c r="F221" s="19"/>
      <c r="G221" s="20">
        <f t="shared" si="449"/>
        <v>0</v>
      </c>
      <c r="H221" s="19"/>
      <c r="I221" s="19"/>
      <c r="J221" s="20">
        <f t="shared" si="450"/>
        <v>0</v>
      </c>
      <c r="K221" s="19"/>
      <c r="L221" s="19"/>
      <c r="M221" s="20">
        <f t="shared" si="451"/>
        <v>0</v>
      </c>
      <c r="N221" s="19"/>
      <c r="O221" s="19"/>
      <c r="P221" s="20">
        <f t="shared" si="452"/>
        <v>0</v>
      </c>
      <c r="Q221" s="19"/>
      <c r="R221" s="19"/>
      <c r="S221" s="20">
        <f t="shared" si="453"/>
        <v>0</v>
      </c>
      <c r="T221" s="19"/>
      <c r="U221" s="19"/>
      <c r="V221" s="20">
        <f t="shared" si="454"/>
        <v>0</v>
      </c>
      <c r="W221" s="19"/>
      <c r="X221" s="19"/>
      <c r="Y221" s="20">
        <f t="shared" si="455"/>
        <v>0</v>
      </c>
      <c r="Z221" s="19"/>
      <c r="AA221" s="19"/>
      <c r="AB221" s="20">
        <f t="shared" si="456"/>
        <v>0</v>
      </c>
      <c r="AC221" s="19"/>
      <c r="AD221" s="19"/>
      <c r="AE221" s="20">
        <f t="shared" si="457"/>
        <v>0</v>
      </c>
      <c r="AF221" s="19"/>
      <c r="AG221" s="19"/>
      <c r="AH221" s="20">
        <f t="shared" si="458"/>
        <v>0</v>
      </c>
      <c r="AI221" s="19"/>
      <c r="AJ221" s="19"/>
      <c r="AK221" s="20">
        <f t="shared" si="459"/>
        <v>0</v>
      </c>
      <c r="AL221" s="20">
        <f t="shared" si="580"/>
        <v>0</v>
      </c>
      <c r="AM221" s="20">
        <f t="shared" si="580"/>
        <v>0</v>
      </c>
      <c r="AN221" s="20">
        <f t="shared" si="461"/>
        <v>0</v>
      </c>
      <c r="AO221" s="19"/>
      <c r="AP221" s="19"/>
      <c r="AQ221" s="20">
        <f t="shared" si="462"/>
        <v>0</v>
      </c>
      <c r="AR221" s="19"/>
      <c r="AS221" s="19"/>
      <c r="AT221" s="20">
        <f t="shared" si="463"/>
        <v>0</v>
      </c>
      <c r="AU221" s="19"/>
      <c r="AV221" s="19"/>
      <c r="AW221" s="20">
        <f t="shared" si="464"/>
        <v>0</v>
      </c>
      <c r="AX221" s="19"/>
      <c r="AY221" s="19"/>
      <c r="AZ221" s="20">
        <f t="shared" si="465"/>
        <v>0</v>
      </c>
      <c r="BA221" s="19"/>
      <c r="BB221" s="19"/>
      <c r="BC221" s="20">
        <f t="shared" si="466"/>
        <v>0</v>
      </c>
      <c r="BD221" s="19"/>
      <c r="BE221" s="19"/>
      <c r="BF221" s="20">
        <f t="shared" si="467"/>
        <v>0</v>
      </c>
      <c r="BG221" s="20">
        <f t="shared" si="581"/>
        <v>0</v>
      </c>
      <c r="BH221" s="20">
        <f t="shared" si="581"/>
        <v>0</v>
      </c>
      <c r="BI221" s="20">
        <f t="shared" si="469"/>
        <v>0</v>
      </c>
      <c r="BJ221" s="19"/>
      <c r="BK221" s="19"/>
      <c r="BL221" s="20">
        <f t="shared" si="470"/>
        <v>0</v>
      </c>
      <c r="BM221" s="19"/>
      <c r="BN221" s="19"/>
      <c r="BO221" s="20">
        <f t="shared" si="471"/>
        <v>0</v>
      </c>
      <c r="BP221" s="19"/>
      <c r="BQ221" s="19"/>
      <c r="BR221" s="20">
        <f t="shared" si="472"/>
        <v>0</v>
      </c>
      <c r="BS221" s="19"/>
      <c r="BT221" s="19"/>
      <c r="BU221" s="20">
        <f t="shared" si="473"/>
        <v>0</v>
      </c>
      <c r="BV221" s="19"/>
      <c r="BW221" s="19"/>
      <c r="BX221" s="20">
        <f t="shared" si="474"/>
        <v>0</v>
      </c>
      <c r="BY221" s="19"/>
      <c r="BZ221" s="19"/>
      <c r="CA221" s="20">
        <f t="shared" si="475"/>
        <v>0</v>
      </c>
      <c r="CB221" s="20">
        <f t="shared" si="582"/>
        <v>0</v>
      </c>
      <c r="CC221" s="20">
        <f t="shared" si="582"/>
        <v>0</v>
      </c>
      <c r="CD221" s="20">
        <f t="shared" si="477"/>
        <v>0</v>
      </c>
      <c r="CE221" s="19"/>
      <c r="CF221" s="19"/>
      <c r="CG221" s="20">
        <f t="shared" si="478"/>
        <v>0</v>
      </c>
      <c r="CH221" s="19"/>
      <c r="CI221" s="19"/>
      <c r="CJ221" s="20">
        <f t="shared" si="479"/>
        <v>0</v>
      </c>
      <c r="CK221" s="19"/>
      <c r="CL221" s="19"/>
      <c r="CM221" s="20">
        <f t="shared" si="480"/>
        <v>0</v>
      </c>
      <c r="CN221" s="20">
        <f t="shared" si="583"/>
        <v>0</v>
      </c>
      <c r="CO221" s="20">
        <f t="shared" si="583"/>
        <v>0</v>
      </c>
      <c r="CP221" s="20">
        <f t="shared" si="482"/>
        <v>0</v>
      </c>
      <c r="CQ221" s="19"/>
      <c r="CR221" s="19"/>
      <c r="CS221" s="20">
        <f t="shared" si="483"/>
        <v>0</v>
      </c>
      <c r="CT221" s="19"/>
      <c r="CU221" s="19"/>
      <c r="CV221" s="20">
        <f t="shared" si="484"/>
        <v>0</v>
      </c>
      <c r="CW221" s="19"/>
      <c r="CX221" s="19"/>
      <c r="CY221" s="20">
        <f t="shared" si="485"/>
        <v>0</v>
      </c>
      <c r="CZ221" s="20">
        <f t="shared" si="584"/>
        <v>0</v>
      </c>
      <c r="DA221" s="20">
        <f t="shared" si="584"/>
        <v>0</v>
      </c>
      <c r="DB221" s="20">
        <f t="shared" si="487"/>
        <v>0</v>
      </c>
      <c r="DC221" s="20">
        <f t="shared" si="585"/>
        <v>0</v>
      </c>
      <c r="DD221" s="20">
        <f t="shared" si="585"/>
        <v>0</v>
      </c>
      <c r="DE221" s="20">
        <f t="shared" si="489"/>
        <v>0</v>
      </c>
      <c r="DF221" s="19"/>
      <c r="DG221" s="19"/>
      <c r="DH221" s="20">
        <f t="shared" si="490"/>
        <v>0</v>
      </c>
      <c r="DI221" s="19"/>
      <c r="DJ221" s="19"/>
      <c r="DK221" s="20">
        <f t="shared" si="491"/>
        <v>0</v>
      </c>
      <c r="DL221" s="20">
        <f t="shared" si="586"/>
        <v>0</v>
      </c>
      <c r="DM221" s="20">
        <f t="shared" si="586"/>
        <v>0</v>
      </c>
      <c r="DN221" s="20">
        <f t="shared" si="493"/>
        <v>0</v>
      </c>
      <c r="DO221" s="19"/>
      <c r="DP221" s="19"/>
      <c r="DQ221" s="20">
        <f t="shared" si="494"/>
        <v>0</v>
      </c>
      <c r="DR221" s="19"/>
      <c r="DS221" s="19"/>
      <c r="DT221" s="20">
        <f t="shared" si="495"/>
        <v>0</v>
      </c>
      <c r="DU221" s="20">
        <f t="shared" si="587"/>
        <v>0</v>
      </c>
      <c r="DV221" s="20">
        <f t="shared" si="587"/>
        <v>0</v>
      </c>
      <c r="DW221" s="20">
        <f t="shared" si="497"/>
        <v>0</v>
      </c>
      <c r="DX221" s="20">
        <f t="shared" si="588"/>
        <v>0</v>
      </c>
      <c r="DY221" s="20">
        <f t="shared" si="588"/>
        <v>0</v>
      </c>
      <c r="DZ221" s="20">
        <f t="shared" si="499"/>
        <v>0</v>
      </c>
      <c r="EA221" s="19"/>
      <c r="EB221" s="19"/>
      <c r="EC221" s="20">
        <f t="shared" si="500"/>
        <v>0</v>
      </c>
      <c r="ED221" s="19"/>
      <c r="EE221" s="19"/>
      <c r="EF221" s="20">
        <f t="shared" si="501"/>
        <v>0</v>
      </c>
      <c r="EG221" s="19"/>
      <c r="EH221" s="19"/>
      <c r="EI221" s="20">
        <f t="shared" si="502"/>
        <v>0</v>
      </c>
      <c r="EJ221" s="19"/>
      <c r="EK221" s="19"/>
      <c r="EL221" s="20">
        <f t="shared" si="503"/>
        <v>0</v>
      </c>
      <c r="EM221" s="20">
        <f t="shared" si="589"/>
        <v>0</v>
      </c>
      <c r="EN221" s="20">
        <f t="shared" si="589"/>
        <v>0</v>
      </c>
      <c r="EO221" s="20">
        <f t="shared" si="505"/>
        <v>0</v>
      </c>
      <c r="EP221" s="19"/>
      <c r="EQ221" s="19"/>
      <c r="ER221" s="20">
        <f t="shared" si="506"/>
        <v>0</v>
      </c>
      <c r="ES221" s="19"/>
      <c r="ET221" s="19"/>
      <c r="EU221" s="20">
        <f t="shared" si="507"/>
        <v>0</v>
      </c>
      <c r="EV221" s="19"/>
      <c r="EW221" s="19"/>
      <c r="EX221" s="20">
        <f t="shared" si="508"/>
        <v>0</v>
      </c>
      <c r="EY221" s="19"/>
      <c r="EZ221" s="19"/>
      <c r="FA221" s="20">
        <f t="shared" si="509"/>
        <v>0</v>
      </c>
      <c r="FB221" s="20">
        <f t="shared" si="590"/>
        <v>0</v>
      </c>
      <c r="FC221" s="20">
        <f t="shared" si="590"/>
        <v>0</v>
      </c>
      <c r="FD221" s="20">
        <f t="shared" si="511"/>
        <v>0</v>
      </c>
      <c r="FE221" s="19"/>
      <c r="FF221" s="19"/>
      <c r="FG221" s="20">
        <f t="shared" si="512"/>
        <v>0</v>
      </c>
      <c r="FH221" s="19"/>
      <c r="FI221" s="19"/>
      <c r="FJ221" s="20">
        <f t="shared" si="513"/>
        <v>0</v>
      </c>
      <c r="FK221" s="19"/>
      <c r="FL221" s="19"/>
      <c r="FM221" s="20">
        <f t="shared" si="514"/>
        <v>0</v>
      </c>
      <c r="FN221" s="20">
        <f t="shared" si="591"/>
        <v>0</v>
      </c>
      <c r="FO221" s="20">
        <f t="shared" si="591"/>
        <v>0</v>
      </c>
      <c r="FP221" s="20">
        <f t="shared" si="516"/>
        <v>0</v>
      </c>
      <c r="FQ221" s="19"/>
      <c r="FR221" s="19"/>
      <c r="FS221" s="20">
        <f t="shared" si="517"/>
        <v>0</v>
      </c>
      <c r="FT221" s="19"/>
      <c r="FU221" s="19"/>
      <c r="FV221" s="20">
        <f t="shared" si="518"/>
        <v>0</v>
      </c>
      <c r="FW221" s="19"/>
      <c r="FX221" s="19"/>
      <c r="FY221" s="20">
        <f t="shared" si="519"/>
        <v>0</v>
      </c>
      <c r="FZ221" s="20">
        <f t="shared" si="592"/>
        <v>0</v>
      </c>
      <c r="GA221" s="20">
        <f t="shared" si="592"/>
        <v>0</v>
      </c>
      <c r="GB221" s="20">
        <f t="shared" si="521"/>
        <v>0</v>
      </c>
      <c r="GC221" s="19"/>
      <c r="GD221" s="19"/>
      <c r="GE221" s="20">
        <f t="shared" si="522"/>
        <v>0</v>
      </c>
      <c r="GF221" s="19"/>
      <c r="GG221" s="19"/>
      <c r="GH221" s="20">
        <f t="shared" si="523"/>
        <v>0</v>
      </c>
      <c r="GI221" s="19"/>
      <c r="GJ221" s="19"/>
      <c r="GK221" s="20">
        <f t="shared" si="524"/>
        <v>0</v>
      </c>
      <c r="GL221" s="19"/>
      <c r="GM221" s="19"/>
      <c r="GN221" s="20">
        <f t="shared" si="525"/>
        <v>0</v>
      </c>
      <c r="GO221" s="20">
        <f t="shared" si="593"/>
        <v>0</v>
      </c>
      <c r="GP221" s="20">
        <f t="shared" si="593"/>
        <v>0</v>
      </c>
      <c r="GQ221" s="20">
        <f t="shared" si="527"/>
        <v>0</v>
      </c>
      <c r="GR221" s="19"/>
      <c r="GS221" s="19"/>
      <c r="GT221" s="20">
        <f t="shared" si="528"/>
        <v>0</v>
      </c>
      <c r="GU221" s="19"/>
      <c r="GV221" s="19"/>
      <c r="GW221" s="20">
        <f t="shared" si="529"/>
        <v>0</v>
      </c>
      <c r="GX221" s="20">
        <f t="shared" si="594"/>
        <v>0</v>
      </c>
      <c r="GY221" s="20">
        <f t="shared" si="594"/>
        <v>0</v>
      </c>
      <c r="GZ221" s="20">
        <f t="shared" si="531"/>
        <v>0</v>
      </c>
      <c r="HA221" s="19"/>
      <c r="HB221" s="19"/>
      <c r="HC221" s="20">
        <f t="shared" si="532"/>
        <v>0</v>
      </c>
      <c r="HD221" s="19"/>
      <c r="HE221" s="19"/>
      <c r="HF221" s="20">
        <f t="shared" si="533"/>
        <v>0</v>
      </c>
      <c r="HG221" s="19"/>
      <c r="HH221" s="19"/>
      <c r="HI221" s="20">
        <f t="shared" si="534"/>
        <v>0</v>
      </c>
      <c r="HJ221" s="19"/>
      <c r="HK221" s="19"/>
      <c r="HL221" s="20">
        <f t="shared" si="535"/>
        <v>0</v>
      </c>
      <c r="HM221" s="20">
        <f t="shared" si="595"/>
        <v>0</v>
      </c>
      <c r="HN221" s="20">
        <f t="shared" si="595"/>
        <v>0</v>
      </c>
      <c r="HO221" s="20">
        <f t="shared" si="537"/>
        <v>0</v>
      </c>
      <c r="HP221" s="19"/>
      <c r="HQ221" s="19"/>
      <c r="HR221" s="20">
        <f t="shared" si="538"/>
        <v>0</v>
      </c>
      <c r="HS221" s="19"/>
      <c r="HT221" s="19"/>
      <c r="HU221" s="20">
        <f t="shared" si="539"/>
        <v>0</v>
      </c>
      <c r="HV221" s="19"/>
      <c r="HW221" s="19"/>
      <c r="HX221" s="20">
        <f t="shared" si="540"/>
        <v>0</v>
      </c>
      <c r="HY221" s="19"/>
      <c r="HZ221" s="19"/>
      <c r="IA221" s="20">
        <f t="shared" si="541"/>
        <v>0</v>
      </c>
      <c r="IB221" s="20">
        <f t="shared" si="596"/>
        <v>0</v>
      </c>
      <c r="IC221" s="20">
        <f t="shared" si="596"/>
        <v>0</v>
      </c>
      <c r="ID221" s="20">
        <f t="shared" si="543"/>
        <v>0</v>
      </c>
      <c r="IE221" s="20">
        <f t="shared" si="597"/>
        <v>0</v>
      </c>
      <c r="IF221" s="20">
        <f t="shared" si="597"/>
        <v>0</v>
      </c>
      <c r="IG221" s="20">
        <f t="shared" si="545"/>
        <v>0</v>
      </c>
      <c r="IH221" s="19"/>
      <c r="II221" s="19"/>
      <c r="IJ221" s="20">
        <f t="shared" si="546"/>
        <v>0</v>
      </c>
      <c r="IK221" s="19"/>
      <c r="IL221" s="19"/>
      <c r="IM221" s="20">
        <f t="shared" si="547"/>
        <v>0</v>
      </c>
      <c r="IN221" s="19"/>
      <c r="IO221" s="19"/>
      <c r="IP221" s="20">
        <f t="shared" si="548"/>
        <v>0</v>
      </c>
      <c r="IQ221" s="20">
        <f t="shared" si="598"/>
        <v>0</v>
      </c>
      <c r="IR221" s="20">
        <f t="shared" si="598"/>
        <v>0</v>
      </c>
      <c r="IS221" s="20">
        <f t="shared" si="550"/>
        <v>0</v>
      </c>
      <c r="IT221" s="20">
        <f t="shared" si="599"/>
        <v>0</v>
      </c>
      <c r="IU221" s="20">
        <f t="shared" si="599"/>
        <v>0</v>
      </c>
      <c r="IV221" s="20">
        <f t="shared" si="552"/>
        <v>0</v>
      </c>
      <c r="IW221" s="19"/>
      <c r="IX221" s="19"/>
      <c r="IY221" s="20">
        <f t="shared" si="553"/>
        <v>0</v>
      </c>
      <c r="IZ221" s="19"/>
      <c r="JA221" s="19"/>
      <c r="JB221" s="20">
        <f t="shared" si="554"/>
        <v>0</v>
      </c>
      <c r="JC221" s="19"/>
      <c r="JD221" s="19"/>
      <c r="JE221" s="20">
        <f t="shared" si="555"/>
        <v>0</v>
      </c>
      <c r="JF221" s="20">
        <f t="shared" si="600"/>
        <v>0</v>
      </c>
      <c r="JG221" s="20">
        <f t="shared" si="600"/>
        <v>0</v>
      </c>
      <c r="JH221" s="20">
        <f t="shared" si="557"/>
        <v>0</v>
      </c>
      <c r="JI221" s="19"/>
      <c r="JJ221" s="19"/>
      <c r="JK221" s="20">
        <f t="shared" si="558"/>
        <v>0</v>
      </c>
      <c r="JL221" s="19"/>
      <c r="JM221" s="19"/>
      <c r="JN221" s="20">
        <f t="shared" si="559"/>
        <v>0</v>
      </c>
      <c r="JO221" s="19"/>
      <c r="JP221" s="19"/>
      <c r="JQ221" s="20">
        <f t="shared" si="560"/>
        <v>0</v>
      </c>
      <c r="JR221" s="20">
        <f t="shared" si="601"/>
        <v>0</v>
      </c>
      <c r="JS221" s="20">
        <f t="shared" si="601"/>
        <v>0</v>
      </c>
      <c r="JT221" s="20">
        <f t="shared" si="562"/>
        <v>0</v>
      </c>
      <c r="JU221" s="20">
        <f>6.71</f>
        <v>6.71</v>
      </c>
      <c r="JV221" s="19"/>
      <c r="JW221" s="20">
        <f t="shared" si="563"/>
        <v>6.71</v>
      </c>
      <c r="JX221" s="20">
        <f>146.46</f>
        <v>146.46</v>
      </c>
      <c r="JY221" s="19"/>
      <c r="JZ221" s="20">
        <f t="shared" si="564"/>
        <v>146.46</v>
      </c>
      <c r="KA221" s="20">
        <f t="shared" si="602"/>
        <v>153.17000000000002</v>
      </c>
      <c r="KB221" s="20">
        <f t="shared" si="602"/>
        <v>0</v>
      </c>
      <c r="KC221" s="20">
        <f t="shared" si="566"/>
        <v>153.17000000000002</v>
      </c>
      <c r="KD221" s="20">
        <f>760.38</f>
        <v>760.38</v>
      </c>
      <c r="KE221" s="19"/>
      <c r="KF221" s="20">
        <f t="shared" si="567"/>
        <v>760.38</v>
      </c>
      <c r="KG221" s="19"/>
      <c r="KH221" s="19"/>
      <c r="KI221" s="20">
        <f t="shared" si="568"/>
        <v>0</v>
      </c>
      <c r="KJ221" s="19"/>
      <c r="KK221" s="19"/>
      <c r="KL221" s="20">
        <f t="shared" si="569"/>
        <v>0</v>
      </c>
      <c r="KM221" s="19"/>
      <c r="KN221" s="19"/>
      <c r="KO221" s="20">
        <f t="shared" si="570"/>
        <v>0</v>
      </c>
      <c r="KP221" s="19"/>
      <c r="KQ221" s="19"/>
      <c r="KR221" s="20">
        <f t="shared" si="571"/>
        <v>0</v>
      </c>
      <c r="KS221" s="20">
        <f t="shared" si="603"/>
        <v>0</v>
      </c>
      <c r="KT221" s="20">
        <f t="shared" si="603"/>
        <v>0</v>
      </c>
      <c r="KU221" s="20">
        <f t="shared" si="573"/>
        <v>0</v>
      </c>
      <c r="KV221" s="20">
        <f t="shared" si="604"/>
        <v>760.38</v>
      </c>
      <c r="KW221" s="20">
        <f t="shared" si="604"/>
        <v>0</v>
      </c>
      <c r="KX221" s="20">
        <f t="shared" si="575"/>
        <v>760.38</v>
      </c>
      <c r="KY221" s="19"/>
      <c r="KZ221" s="19"/>
      <c r="LA221" s="20">
        <f t="shared" si="576"/>
        <v>0</v>
      </c>
      <c r="LB221" s="19"/>
      <c r="LC221" s="19"/>
      <c r="LD221" s="20">
        <f t="shared" si="577"/>
        <v>0</v>
      </c>
      <c r="LE221" s="20">
        <f t="shared" si="605"/>
        <v>913.55</v>
      </c>
      <c r="LF221" s="20">
        <f t="shared" si="605"/>
        <v>0</v>
      </c>
      <c r="LG221" s="20">
        <f t="shared" si="579"/>
        <v>913.55</v>
      </c>
    </row>
    <row r="222" spans="1:319" x14ac:dyDescent="0.3">
      <c r="A222" s="27" t="s">
        <v>334</v>
      </c>
      <c r="B222" s="19"/>
      <c r="C222" s="19"/>
      <c r="D222" s="20">
        <f t="shared" si="448"/>
        <v>0</v>
      </c>
      <c r="E222" s="19"/>
      <c r="F222" s="19"/>
      <c r="G222" s="20">
        <f t="shared" si="449"/>
        <v>0</v>
      </c>
      <c r="H222" s="19"/>
      <c r="I222" s="19"/>
      <c r="J222" s="20">
        <f t="shared" si="450"/>
        <v>0</v>
      </c>
      <c r="K222" s="19"/>
      <c r="L222" s="19"/>
      <c r="M222" s="20">
        <f t="shared" si="451"/>
        <v>0</v>
      </c>
      <c r="N222" s="19"/>
      <c r="O222" s="19"/>
      <c r="P222" s="20">
        <f t="shared" si="452"/>
        <v>0</v>
      </c>
      <c r="Q222" s="19"/>
      <c r="R222" s="19"/>
      <c r="S222" s="20">
        <f t="shared" si="453"/>
        <v>0</v>
      </c>
      <c r="T222" s="19"/>
      <c r="U222" s="19"/>
      <c r="V222" s="20">
        <f t="shared" si="454"/>
        <v>0</v>
      </c>
      <c r="W222" s="19"/>
      <c r="X222" s="19"/>
      <c r="Y222" s="20">
        <f t="shared" si="455"/>
        <v>0</v>
      </c>
      <c r="Z222" s="19"/>
      <c r="AA222" s="19"/>
      <c r="AB222" s="20">
        <f t="shared" si="456"/>
        <v>0</v>
      </c>
      <c r="AC222" s="19"/>
      <c r="AD222" s="19"/>
      <c r="AE222" s="20">
        <f t="shared" si="457"/>
        <v>0</v>
      </c>
      <c r="AF222" s="19"/>
      <c r="AG222" s="19"/>
      <c r="AH222" s="20">
        <f t="shared" si="458"/>
        <v>0</v>
      </c>
      <c r="AI222" s="19"/>
      <c r="AJ222" s="19"/>
      <c r="AK222" s="20">
        <f t="shared" si="459"/>
        <v>0</v>
      </c>
      <c r="AL222" s="20">
        <f t="shared" si="580"/>
        <v>0</v>
      </c>
      <c r="AM222" s="20">
        <f t="shared" si="580"/>
        <v>0</v>
      </c>
      <c r="AN222" s="20">
        <f t="shared" si="461"/>
        <v>0</v>
      </c>
      <c r="AO222" s="19"/>
      <c r="AP222" s="19"/>
      <c r="AQ222" s="20">
        <f t="shared" si="462"/>
        <v>0</v>
      </c>
      <c r="AR222" s="19"/>
      <c r="AS222" s="19"/>
      <c r="AT222" s="20">
        <f t="shared" si="463"/>
        <v>0</v>
      </c>
      <c r="AU222" s="19"/>
      <c r="AV222" s="19"/>
      <c r="AW222" s="20">
        <f t="shared" si="464"/>
        <v>0</v>
      </c>
      <c r="AX222" s="19"/>
      <c r="AY222" s="19"/>
      <c r="AZ222" s="20">
        <f t="shared" si="465"/>
        <v>0</v>
      </c>
      <c r="BA222" s="19"/>
      <c r="BB222" s="19"/>
      <c r="BC222" s="20">
        <f t="shared" si="466"/>
        <v>0</v>
      </c>
      <c r="BD222" s="19"/>
      <c r="BE222" s="19"/>
      <c r="BF222" s="20">
        <f t="shared" si="467"/>
        <v>0</v>
      </c>
      <c r="BG222" s="20">
        <f t="shared" si="581"/>
        <v>0</v>
      </c>
      <c r="BH222" s="20">
        <f t="shared" si="581"/>
        <v>0</v>
      </c>
      <c r="BI222" s="20">
        <f t="shared" si="469"/>
        <v>0</v>
      </c>
      <c r="BJ222" s="19"/>
      <c r="BK222" s="19"/>
      <c r="BL222" s="20">
        <f t="shared" si="470"/>
        <v>0</v>
      </c>
      <c r="BM222" s="19"/>
      <c r="BN222" s="19"/>
      <c r="BO222" s="20">
        <f t="shared" si="471"/>
        <v>0</v>
      </c>
      <c r="BP222" s="19"/>
      <c r="BQ222" s="19"/>
      <c r="BR222" s="20">
        <f t="shared" si="472"/>
        <v>0</v>
      </c>
      <c r="BS222" s="19"/>
      <c r="BT222" s="19"/>
      <c r="BU222" s="20">
        <f t="shared" si="473"/>
        <v>0</v>
      </c>
      <c r="BV222" s="19"/>
      <c r="BW222" s="19"/>
      <c r="BX222" s="20">
        <f t="shared" si="474"/>
        <v>0</v>
      </c>
      <c r="BY222" s="19"/>
      <c r="BZ222" s="19"/>
      <c r="CA222" s="20">
        <f t="shared" si="475"/>
        <v>0</v>
      </c>
      <c r="CB222" s="20">
        <f t="shared" si="582"/>
        <v>0</v>
      </c>
      <c r="CC222" s="20">
        <f t="shared" si="582"/>
        <v>0</v>
      </c>
      <c r="CD222" s="20">
        <f t="shared" si="477"/>
        <v>0</v>
      </c>
      <c r="CE222" s="19"/>
      <c r="CF222" s="19"/>
      <c r="CG222" s="20">
        <f t="shared" si="478"/>
        <v>0</v>
      </c>
      <c r="CH222" s="19"/>
      <c r="CI222" s="19"/>
      <c r="CJ222" s="20">
        <f t="shared" si="479"/>
        <v>0</v>
      </c>
      <c r="CK222" s="19"/>
      <c r="CL222" s="19"/>
      <c r="CM222" s="20">
        <f t="shared" si="480"/>
        <v>0</v>
      </c>
      <c r="CN222" s="20">
        <f t="shared" si="583"/>
        <v>0</v>
      </c>
      <c r="CO222" s="20">
        <f t="shared" si="583"/>
        <v>0</v>
      </c>
      <c r="CP222" s="20">
        <f t="shared" si="482"/>
        <v>0</v>
      </c>
      <c r="CQ222" s="19"/>
      <c r="CR222" s="19"/>
      <c r="CS222" s="20">
        <f t="shared" si="483"/>
        <v>0</v>
      </c>
      <c r="CT222" s="19"/>
      <c r="CU222" s="19"/>
      <c r="CV222" s="20">
        <f t="shared" si="484"/>
        <v>0</v>
      </c>
      <c r="CW222" s="19"/>
      <c r="CX222" s="19"/>
      <c r="CY222" s="20">
        <f t="shared" si="485"/>
        <v>0</v>
      </c>
      <c r="CZ222" s="20">
        <f t="shared" si="584"/>
        <v>0</v>
      </c>
      <c r="DA222" s="20">
        <f t="shared" si="584"/>
        <v>0</v>
      </c>
      <c r="DB222" s="20">
        <f t="shared" si="487"/>
        <v>0</v>
      </c>
      <c r="DC222" s="20">
        <f t="shared" si="585"/>
        <v>0</v>
      </c>
      <c r="DD222" s="20">
        <f t="shared" si="585"/>
        <v>0</v>
      </c>
      <c r="DE222" s="20">
        <f t="shared" si="489"/>
        <v>0</v>
      </c>
      <c r="DF222" s="19"/>
      <c r="DG222" s="19"/>
      <c r="DH222" s="20">
        <f t="shared" si="490"/>
        <v>0</v>
      </c>
      <c r="DI222" s="19"/>
      <c r="DJ222" s="19"/>
      <c r="DK222" s="20">
        <f t="shared" si="491"/>
        <v>0</v>
      </c>
      <c r="DL222" s="20">
        <f t="shared" si="586"/>
        <v>0</v>
      </c>
      <c r="DM222" s="20">
        <f t="shared" si="586"/>
        <v>0</v>
      </c>
      <c r="DN222" s="20">
        <f t="shared" si="493"/>
        <v>0</v>
      </c>
      <c r="DO222" s="19"/>
      <c r="DP222" s="19"/>
      <c r="DQ222" s="20">
        <f t="shared" si="494"/>
        <v>0</v>
      </c>
      <c r="DR222" s="19"/>
      <c r="DS222" s="19"/>
      <c r="DT222" s="20">
        <f t="shared" si="495"/>
        <v>0</v>
      </c>
      <c r="DU222" s="20">
        <f t="shared" si="587"/>
        <v>0</v>
      </c>
      <c r="DV222" s="20">
        <f t="shared" si="587"/>
        <v>0</v>
      </c>
      <c r="DW222" s="20">
        <f t="shared" si="497"/>
        <v>0</v>
      </c>
      <c r="DX222" s="20">
        <f t="shared" si="588"/>
        <v>0</v>
      </c>
      <c r="DY222" s="20">
        <f t="shared" si="588"/>
        <v>0</v>
      </c>
      <c r="DZ222" s="20">
        <f t="shared" si="499"/>
        <v>0</v>
      </c>
      <c r="EA222" s="19"/>
      <c r="EB222" s="19"/>
      <c r="EC222" s="20">
        <f t="shared" si="500"/>
        <v>0</v>
      </c>
      <c r="ED222" s="19"/>
      <c r="EE222" s="19"/>
      <c r="EF222" s="20">
        <f t="shared" si="501"/>
        <v>0</v>
      </c>
      <c r="EG222" s="19"/>
      <c r="EH222" s="19"/>
      <c r="EI222" s="20">
        <f t="shared" si="502"/>
        <v>0</v>
      </c>
      <c r="EJ222" s="19"/>
      <c r="EK222" s="19"/>
      <c r="EL222" s="20">
        <f t="shared" si="503"/>
        <v>0</v>
      </c>
      <c r="EM222" s="20">
        <f t="shared" si="589"/>
        <v>0</v>
      </c>
      <c r="EN222" s="20">
        <f t="shared" si="589"/>
        <v>0</v>
      </c>
      <c r="EO222" s="20">
        <f t="shared" si="505"/>
        <v>0</v>
      </c>
      <c r="EP222" s="19"/>
      <c r="EQ222" s="19"/>
      <c r="ER222" s="20">
        <f t="shared" si="506"/>
        <v>0</v>
      </c>
      <c r="ES222" s="19"/>
      <c r="ET222" s="19"/>
      <c r="EU222" s="20">
        <f t="shared" si="507"/>
        <v>0</v>
      </c>
      <c r="EV222" s="19"/>
      <c r="EW222" s="19"/>
      <c r="EX222" s="20">
        <f t="shared" si="508"/>
        <v>0</v>
      </c>
      <c r="EY222" s="19"/>
      <c r="EZ222" s="19"/>
      <c r="FA222" s="20">
        <f t="shared" si="509"/>
        <v>0</v>
      </c>
      <c r="FB222" s="20">
        <f t="shared" si="590"/>
        <v>0</v>
      </c>
      <c r="FC222" s="20">
        <f t="shared" si="590"/>
        <v>0</v>
      </c>
      <c r="FD222" s="20">
        <f t="shared" si="511"/>
        <v>0</v>
      </c>
      <c r="FE222" s="19"/>
      <c r="FF222" s="19"/>
      <c r="FG222" s="20">
        <f t="shared" si="512"/>
        <v>0</v>
      </c>
      <c r="FH222" s="19"/>
      <c r="FI222" s="19"/>
      <c r="FJ222" s="20">
        <f t="shared" si="513"/>
        <v>0</v>
      </c>
      <c r="FK222" s="19"/>
      <c r="FL222" s="19"/>
      <c r="FM222" s="20">
        <f t="shared" si="514"/>
        <v>0</v>
      </c>
      <c r="FN222" s="20">
        <f t="shared" si="591"/>
        <v>0</v>
      </c>
      <c r="FO222" s="20">
        <f t="shared" si="591"/>
        <v>0</v>
      </c>
      <c r="FP222" s="20">
        <f t="shared" si="516"/>
        <v>0</v>
      </c>
      <c r="FQ222" s="19"/>
      <c r="FR222" s="19"/>
      <c r="FS222" s="20">
        <f t="shared" si="517"/>
        <v>0</v>
      </c>
      <c r="FT222" s="19"/>
      <c r="FU222" s="19"/>
      <c r="FV222" s="20">
        <f t="shared" si="518"/>
        <v>0</v>
      </c>
      <c r="FW222" s="19"/>
      <c r="FX222" s="19"/>
      <c r="FY222" s="20">
        <f t="shared" si="519"/>
        <v>0</v>
      </c>
      <c r="FZ222" s="20">
        <f t="shared" si="592"/>
        <v>0</v>
      </c>
      <c r="GA222" s="20">
        <f t="shared" si="592"/>
        <v>0</v>
      </c>
      <c r="GB222" s="20">
        <f t="shared" si="521"/>
        <v>0</v>
      </c>
      <c r="GC222" s="19"/>
      <c r="GD222" s="19"/>
      <c r="GE222" s="20">
        <f t="shared" si="522"/>
        <v>0</v>
      </c>
      <c r="GF222" s="19"/>
      <c r="GG222" s="19"/>
      <c r="GH222" s="20">
        <f t="shared" si="523"/>
        <v>0</v>
      </c>
      <c r="GI222" s="19"/>
      <c r="GJ222" s="19"/>
      <c r="GK222" s="20">
        <f t="shared" si="524"/>
        <v>0</v>
      </c>
      <c r="GL222" s="19"/>
      <c r="GM222" s="19"/>
      <c r="GN222" s="20">
        <f t="shared" si="525"/>
        <v>0</v>
      </c>
      <c r="GO222" s="20">
        <f t="shared" si="593"/>
        <v>0</v>
      </c>
      <c r="GP222" s="20">
        <f t="shared" si="593"/>
        <v>0</v>
      </c>
      <c r="GQ222" s="20">
        <f t="shared" si="527"/>
        <v>0</v>
      </c>
      <c r="GR222" s="19"/>
      <c r="GS222" s="19"/>
      <c r="GT222" s="20">
        <f t="shared" si="528"/>
        <v>0</v>
      </c>
      <c r="GU222" s="19"/>
      <c r="GV222" s="19"/>
      <c r="GW222" s="20">
        <f t="shared" si="529"/>
        <v>0</v>
      </c>
      <c r="GX222" s="20">
        <f t="shared" si="594"/>
        <v>0</v>
      </c>
      <c r="GY222" s="20">
        <f t="shared" si="594"/>
        <v>0</v>
      </c>
      <c r="GZ222" s="20">
        <f t="shared" si="531"/>
        <v>0</v>
      </c>
      <c r="HA222" s="19"/>
      <c r="HB222" s="19"/>
      <c r="HC222" s="20">
        <f t="shared" si="532"/>
        <v>0</v>
      </c>
      <c r="HD222" s="19"/>
      <c r="HE222" s="19"/>
      <c r="HF222" s="20">
        <f t="shared" si="533"/>
        <v>0</v>
      </c>
      <c r="HG222" s="19"/>
      <c r="HH222" s="19"/>
      <c r="HI222" s="20">
        <f t="shared" si="534"/>
        <v>0</v>
      </c>
      <c r="HJ222" s="19"/>
      <c r="HK222" s="19"/>
      <c r="HL222" s="20">
        <f t="shared" si="535"/>
        <v>0</v>
      </c>
      <c r="HM222" s="20">
        <f t="shared" si="595"/>
        <v>0</v>
      </c>
      <c r="HN222" s="20">
        <f t="shared" si="595"/>
        <v>0</v>
      </c>
      <c r="HO222" s="20">
        <f t="shared" si="537"/>
        <v>0</v>
      </c>
      <c r="HP222" s="19"/>
      <c r="HQ222" s="19"/>
      <c r="HR222" s="20">
        <f t="shared" si="538"/>
        <v>0</v>
      </c>
      <c r="HS222" s="19"/>
      <c r="HT222" s="19"/>
      <c r="HU222" s="20">
        <f t="shared" si="539"/>
        <v>0</v>
      </c>
      <c r="HV222" s="19"/>
      <c r="HW222" s="19"/>
      <c r="HX222" s="20">
        <f t="shared" si="540"/>
        <v>0</v>
      </c>
      <c r="HY222" s="19"/>
      <c r="HZ222" s="19"/>
      <c r="IA222" s="20">
        <f t="shared" si="541"/>
        <v>0</v>
      </c>
      <c r="IB222" s="20">
        <f t="shared" si="596"/>
        <v>0</v>
      </c>
      <c r="IC222" s="20">
        <f t="shared" si="596"/>
        <v>0</v>
      </c>
      <c r="ID222" s="20">
        <f t="shared" si="543"/>
        <v>0</v>
      </c>
      <c r="IE222" s="20">
        <f t="shared" si="597"/>
        <v>0</v>
      </c>
      <c r="IF222" s="20">
        <f t="shared" si="597"/>
        <v>0</v>
      </c>
      <c r="IG222" s="20">
        <f t="shared" si="545"/>
        <v>0</v>
      </c>
      <c r="IH222" s="19"/>
      <c r="II222" s="19"/>
      <c r="IJ222" s="20">
        <f t="shared" si="546"/>
        <v>0</v>
      </c>
      <c r="IK222" s="19"/>
      <c r="IL222" s="19"/>
      <c r="IM222" s="20">
        <f t="shared" si="547"/>
        <v>0</v>
      </c>
      <c r="IN222" s="19"/>
      <c r="IO222" s="19"/>
      <c r="IP222" s="20">
        <f t="shared" si="548"/>
        <v>0</v>
      </c>
      <c r="IQ222" s="20">
        <f t="shared" si="598"/>
        <v>0</v>
      </c>
      <c r="IR222" s="20">
        <f t="shared" si="598"/>
        <v>0</v>
      </c>
      <c r="IS222" s="20">
        <f t="shared" si="550"/>
        <v>0</v>
      </c>
      <c r="IT222" s="20">
        <f t="shared" si="599"/>
        <v>0</v>
      </c>
      <c r="IU222" s="20">
        <f t="shared" si="599"/>
        <v>0</v>
      </c>
      <c r="IV222" s="20">
        <f t="shared" si="552"/>
        <v>0</v>
      </c>
      <c r="IW222" s="19"/>
      <c r="IX222" s="19"/>
      <c r="IY222" s="20">
        <f t="shared" si="553"/>
        <v>0</v>
      </c>
      <c r="IZ222" s="19"/>
      <c r="JA222" s="19"/>
      <c r="JB222" s="20">
        <f t="shared" si="554"/>
        <v>0</v>
      </c>
      <c r="JC222" s="19"/>
      <c r="JD222" s="19"/>
      <c r="JE222" s="20">
        <f t="shared" si="555"/>
        <v>0</v>
      </c>
      <c r="JF222" s="20">
        <f t="shared" si="600"/>
        <v>0</v>
      </c>
      <c r="JG222" s="20">
        <f t="shared" si="600"/>
        <v>0</v>
      </c>
      <c r="JH222" s="20">
        <f t="shared" si="557"/>
        <v>0</v>
      </c>
      <c r="JI222" s="19"/>
      <c r="JJ222" s="19"/>
      <c r="JK222" s="20">
        <f t="shared" si="558"/>
        <v>0</v>
      </c>
      <c r="JL222" s="19"/>
      <c r="JM222" s="19"/>
      <c r="JN222" s="20">
        <f t="shared" si="559"/>
        <v>0</v>
      </c>
      <c r="JO222" s="19"/>
      <c r="JP222" s="19"/>
      <c r="JQ222" s="20">
        <f t="shared" si="560"/>
        <v>0</v>
      </c>
      <c r="JR222" s="20">
        <f t="shared" si="601"/>
        <v>0</v>
      </c>
      <c r="JS222" s="20">
        <f t="shared" si="601"/>
        <v>0</v>
      </c>
      <c r="JT222" s="20">
        <f t="shared" si="562"/>
        <v>0</v>
      </c>
      <c r="JU222" s="19"/>
      <c r="JV222" s="19"/>
      <c r="JW222" s="20">
        <f t="shared" si="563"/>
        <v>0</v>
      </c>
      <c r="JX222" s="19"/>
      <c r="JY222" s="19"/>
      <c r="JZ222" s="20">
        <f t="shared" si="564"/>
        <v>0</v>
      </c>
      <c r="KA222" s="20">
        <f t="shared" si="602"/>
        <v>0</v>
      </c>
      <c r="KB222" s="20">
        <f t="shared" si="602"/>
        <v>0</v>
      </c>
      <c r="KC222" s="20">
        <f t="shared" si="566"/>
        <v>0</v>
      </c>
      <c r="KD222" s="19"/>
      <c r="KE222" s="19"/>
      <c r="KF222" s="20">
        <f t="shared" si="567"/>
        <v>0</v>
      </c>
      <c r="KG222" s="19"/>
      <c r="KH222" s="19"/>
      <c r="KI222" s="20">
        <f t="shared" si="568"/>
        <v>0</v>
      </c>
      <c r="KJ222" s="19"/>
      <c r="KK222" s="19"/>
      <c r="KL222" s="20">
        <f t="shared" si="569"/>
        <v>0</v>
      </c>
      <c r="KM222" s="19"/>
      <c r="KN222" s="19"/>
      <c r="KO222" s="20">
        <f t="shared" si="570"/>
        <v>0</v>
      </c>
      <c r="KP222" s="19"/>
      <c r="KQ222" s="19"/>
      <c r="KR222" s="20">
        <f t="shared" si="571"/>
        <v>0</v>
      </c>
      <c r="KS222" s="20">
        <f t="shared" si="603"/>
        <v>0</v>
      </c>
      <c r="KT222" s="20">
        <f t="shared" si="603"/>
        <v>0</v>
      </c>
      <c r="KU222" s="20">
        <f t="shared" si="573"/>
        <v>0</v>
      </c>
      <c r="KV222" s="20">
        <f t="shared" si="604"/>
        <v>0</v>
      </c>
      <c r="KW222" s="20">
        <f t="shared" si="604"/>
        <v>0</v>
      </c>
      <c r="KX222" s="20">
        <f t="shared" si="575"/>
        <v>0</v>
      </c>
      <c r="KY222" s="19"/>
      <c r="KZ222" s="19"/>
      <c r="LA222" s="20">
        <f t="shared" si="576"/>
        <v>0</v>
      </c>
      <c r="LB222" s="19"/>
      <c r="LC222" s="19"/>
      <c r="LD222" s="20">
        <f t="shared" si="577"/>
        <v>0</v>
      </c>
      <c r="LE222" s="20">
        <f t="shared" si="605"/>
        <v>0</v>
      </c>
      <c r="LF222" s="20">
        <f t="shared" si="605"/>
        <v>0</v>
      </c>
      <c r="LG222" s="20">
        <f t="shared" si="579"/>
        <v>0</v>
      </c>
    </row>
    <row r="223" spans="1:319" x14ac:dyDescent="0.3">
      <c r="A223" s="27" t="s">
        <v>335</v>
      </c>
      <c r="B223" s="19"/>
      <c r="C223" s="19"/>
      <c r="D223" s="20">
        <f t="shared" si="448"/>
        <v>0</v>
      </c>
      <c r="E223" s="19"/>
      <c r="F223" s="19"/>
      <c r="G223" s="20">
        <f t="shared" si="449"/>
        <v>0</v>
      </c>
      <c r="H223" s="19"/>
      <c r="I223" s="19"/>
      <c r="J223" s="20">
        <f t="shared" si="450"/>
        <v>0</v>
      </c>
      <c r="K223" s="19"/>
      <c r="L223" s="19"/>
      <c r="M223" s="20">
        <f t="shared" si="451"/>
        <v>0</v>
      </c>
      <c r="N223" s="19"/>
      <c r="O223" s="19"/>
      <c r="P223" s="20">
        <f t="shared" si="452"/>
        <v>0</v>
      </c>
      <c r="Q223" s="19"/>
      <c r="R223" s="19"/>
      <c r="S223" s="20">
        <f t="shared" si="453"/>
        <v>0</v>
      </c>
      <c r="T223" s="19"/>
      <c r="U223" s="19"/>
      <c r="V223" s="20">
        <f t="shared" si="454"/>
        <v>0</v>
      </c>
      <c r="W223" s="19"/>
      <c r="X223" s="19"/>
      <c r="Y223" s="20">
        <f t="shared" si="455"/>
        <v>0</v>
      </c>
      <c r="Z223" s="19"/>
      <c r="AA223" s="19"/>
      <c r="AB223" s="20">
        <f t="shared" si="456"/>
        <v>0</v>
      </c>
      <c r="AC223" s="19"/>
      <c r="AD223" s="19"/>
      <c r="AE223" s="20">
        <f t="shared" si="457"/>
        <v>0</v>
      </c>
      <c r="AF223" s="19"/>
      <c r="AG223" s="19"/>
      <c r="AH223" s="20">
        <f t="shared" si="458"/>
        <v>0</v>
      </c>
      <c r="AI223" s="19"/>
      <c r="AJ223" s="19"/>
      <c r="AK223" s="20">
        <f t="shared" si="459"/>
        <v>0</v>
      </c>
      <c r="AL223" s="20">
        <f t="shared" si="580"/>
        <v>0</v>
      </c>
      <c r="AM223" s="20">
        <f t="shared" si="580"/>
        <v>0</v>
      </c>
      <c r="AN223" s="20">
        <f t="shared" si="461"/>
        <v>0</v>
      </c>
      <c r="AO223" s="19"/>
      <c r="AP223" s="19"/>
      <c r="AQ223" s="20">
        <f t="shared" si="462"/>
        <v>0</v>
      </c>
      <c r="AR223" s="19"/>
      <c r="AS223" s="19"/>
      <c r="AT223" s="20">
        <f t="shared" si="463"/>
        <v>0</v>
      </c>
      <c r="AU223" s="19"/>
      <c r="AV223" s="19"/>
      <c r="AW223" s="20">
        <f t="shared" si="464"/>
        <v>0</v>
      </c>
      <c r="AX223" s="19"/>
      <c r="AY223" s="19"/>
      <c r="AZ223" s="20">
        <f t="shared" si="465"/>
        <v>0</v>
      </c>
      <c r="BA223" s="19"/>
      <c r="BB223" s="19"/>
      <c r="BC223" s="20">
        <f t="shared" si="466"/>
        <v>0</v>
      </c>
      <c r="BD223" s="19"/>
      <c r="BE223" s="19"/>
      <c r="BF223" s="20">
        <f t="shared" si="467"/>
        <v>0</v>
      </c>
      <c r="BG223" s="20">
        <f t="shared" si="581"/>
        <v>0</v>
      </c>
      <c r="BH223" s="20">
        <f t="shared" si="581"/>
        <v>0</v>
      </c>
      <c r="BI223" s="20">
        <f t="shared" si="469"/>
        <v>0</v>
      </c>
      <c r="BJ223" s="19"/>
      <c r="BK223" s="19"/>
      <c r="BL223" s="20">
        <f t="shared" si="470"/>
        <v>0</v>
      </c>
      <c r="BM223" s="19"/>
      <c r="BN223" s="19"/>
      <c r="BO223" s="20">
        <f t="shared" si="471"/>
        <v>0</v>
      </c>
      <c r="BP223" s="19"/>
      <c r="BQ223" s="19"/>
      <c r="BR223" s="20">
        <f t="shared" si="472"/>
        <v>0</v>
      </c>
      <c r="BS223" s="19"/>
      <c r="BT223" s="19"/>
      <c r="BU223" s="20">
        <f t="shared" si="473"/>
        <v>0</v>
      </c>
      <c r="BV223" s="19"/>
      <c r="BW223" s="19"/>
      <c r="BX223" s="20">
        <f t="shared" si="474"/>
        <v>0</v>
      </c>
      <c r="BY223" s="19"/>
      <c r="BZ223" s="19"/>
      <c r="CA223" s="20">
        <f t="shared" si="475"/>
        <v>0</v>
      </c>
      <c r="CB223" s="20">
        <f t="shared" si="582"/>
        <v>0</v>
      </c>
      <c r="CC223" s="20">
        <f t="shared" si="582"/>
        <v>0</v>
      </c>
      <c r="CD223" s="20">
        <f t="shared" si="477"/>
        <v>0</v>
      </c>
      <c r="CE223" s="19"/>
      <c r="CF223" s="19"/>
      <c r="CG223" s="20">
        <f t="shared" si="478"/>
        <v>0</v>
      </c>
      <c r="CH223" s="19"/>
      <c r="CI223" s="19"/>
      <c r="CJ223" s="20">
        <f t="shared" si="479"/>
        <v>0</v>
      </c>
      <c r="CK223" s="19"/>
      <c r="CL223" s="19"/>
      <c r="CM223" s="20">
        <f t="shared" si="480"/>
        <v>0</v>
      </c>
      <c r="CN223" s="20">
        <f t="shared" si="583"/>
        <v>0</v>
      </c>
      <c r="CO223" s="20">
        <f t="shared" si="583"/>
        <v>0</v>
      </c>
      <c r="CP223" s="20">
        <f t="shared" si="482"/>
        <v>0</v>
      </c>
      <c r="CQ223" s="19"/>
      <c r="CR223" s="19"/>
      <c r="CS223" s="20">
        <f t="shared" si="483"/>
        <v>0</v>
      </c>
      <c r="CT223" s="19"/>
      <c r="CU223" s="19"/>
      <c r="CV223" s="20">
        <f t="shared" si="484"/>
        <v>0</v>
      </c>
      <c r="CW223" s="19"/>
      <c r="CX223" s="19"/>
      <c r="CY223" s="20">
        <f t="shared" si="485"/>
        <v>0</v>
      </c>
      <c r="CZ223" s="20">
        <f t="shared" si="584"/>
        <v>0</v>
      </c>
      <c r="DA223" s="20">
        <f t="shared" si="584"/>
        <v>0</v>
      </c>
      <c r="DB223" s="20">
        <f t="shared" si="487"/>
        <v>0</v>
      </c>
      <c r="DC223" s="20">
        <f t="shared" si="585"/>
        <v>0</v>
      </c>
      <c r="DD223" s="20">
        <f t="shared" si="585"/>
        <v>0</v>
      </c>
      <c r="DE223" s="20">
        <f t="shared" si="489"/>
        <v>0</v>
      </c>
      <c r="DF223" s="19"/>
      <c r="DG223" s="19"/>
      <c r="DH223" s="20">
        <f t="shared" si="490"/>
        <v>0</v>
      </c>
      <c r="DI223" s="19"/>
      <c r="DJ223" s="19"/>
      <c r="DK223" s="20">
        <f t="shared" si="491"/>
        <v>0</v>
      </c>
      <c r="DL223" s="20">
        <f t="shared" si="586"/>
        <v>0</v>
      </c>
      <c r="DM223" s="20">
        <f t="shared" si="586"/>
        <v>0</v>
      </c>
      <c r="DN223" s="20">
        <f t="shared" si="493"/>
        <v>0</v>
      </c>
      <c r="DO223" s="19"/>
      <c r="DP223" s="19"/>
      <c r="DQ223" s="20">
        <f t="shared" si="494"/>
        <v>0</v>
      </c>
      <c r="DR223" s="19"/>
      <c r="DS223" s="19"/>
      <c r="DT223" s="20">
        <f t="shared" si="495"/>
        <v>0</v>
      </c>
      <c r="DU223" s="20">
        <f t="shared" si="587"/>
        <v>0</v>
      </c>
      <c r="DV223" s="20">
        <f t="shared" si="587"/>
        <v>0</v>
      </c>
      <c r="DW223" s="20">
        <f t="shared" si="497"/>
        <v>0</v>
      </c>
      <c r="DX223" s="20">
        <f t="shared" si="588"/>
        <v>0</v>
      </c>
      <c r="DY223" s="20">
        <f t="shared" si="588"/>
        <v>0</v>
      </c>
      <c r="DZ223" s="20">
        <f t="shared" si="499"/>
        <v>0</v>
      </c>
      <c r="EA223" s="19"/>
      <c r="EB223" s="19"/>
      <c r="EC223" s="20">
        <f t="shared" si="500"/>
        <v>0</v>
      </c>
      <c r="ED223" s="19"/>
      <c r="EE223" s="19"/>
      <c r="EF223" s="20">
        <f t="shared" si="501"/>
        <v>0</v>
      </c>
      <c r="EG223" s="19"/>
      <c r="EH223" s="19"/>
      <c r="EI223" s="20">
        <f t="shared" si="502"/>
        <v>0</v>
      </c>
      <c r="EJ223" s="19"/>
      <c r="EK223" s="19"/>
      <c r="EL223" s="20">
        <f t="shared" si="503"/>
        <v>0</v>
      </c>
      <c r="EM223" s="20">
        <f t="shared" si="589"/>
        <v>0</v>
      </c>
      <c r="EN223" s="20">
        <f t="shared" si="589"/>
        <v>0</v>
      </c>
      <c r="EO223" s="20">
        <f t="shared" si="505"/>
        <v>0</v>
      </c>
      <c r="EP223" s="19"/>
      <c r="EQ223" s="19"/>
      <c r="ER223" s="20">
        <f t="shared" si="506"/>
        <v>0</v>
      </c>
      <c r="ES223" s="19"/>
      <c r="ET223" s="19"/>
      <c r="EU223" s="20">
        <f t="shared" si="507"/>
        <v>0</v>
      </c>
      <c r="EV223" s="19"/>
      <c r="EW223" s="19"/>
      <c r="EX223" s="20">
        <f t="shared" si="508"/>
        <v>0</v>
      </c>
      <c r="EY223" s="19"/>
      <c r="EZ223" s="19"/>
      <c r="FA223" s="20">
        <f t="shared" si="509"/>
        <v>0</v>
      </c>
      <c r="FB223" s="20">
        <f t="shared" si="590"/>
        <v>0</v>
      </c>
      <c r="FC223" s="20">
        <f t="shared" si="590"/>
        <v>0</v>
      </c>
      <c r="FD223" s="20">
        <f t="shared" si="511"/>
        <v>0</v>
      </c>
      <c r="FE223" s="19"/>
      <c r="FF223" s="19"/>
      <c r="FG223" s="20">
        <f t="shared" si="512"/>
        <v>0</v>
      </c>
      <c r="FH223" s="19"/>
      <c r="FI223" s="19"/>
      <c r="FJ223" s="20">
        <f t="shared" si="513"/>
        <v>0</v>
      </c>
      <c r="FK223" s="19"/>
      <c r="FL223" s="19"/>
      <c r="FM223" s="20">
        <f t="shared" si="514"/>
        <v>0</v>
      </c>
      <c r="FN223" s="20">
        <f t="shared" si="591"/>
        <v>0</v>
      </c>
      <c r="FO223" s="20">
        <f t="shared" si="591"/>
        <v>0</v>
      </c>
      <c r="FP223" s="20">
        <f t="shared" si="516"/>
        <v>0</v>
      </c>
      <c r="FQ223" s="19"/>
      <c r="FR223" s="19"/>
      <c r="FS223" s="20">
        <f t="shared" si="517"/>
        <v>0</v>
      </c>
      <c r="FT223" s="19"/>
      <c r="FU223" s="19"/>
      <c r="FV223" s="20">
        <f t="shared" si="518"/>
        <v>0</v>
      </c>
      <c r="FW223" s="19"/>
      <c r="FX223" s="19"/>
      <c r="FY223" s="20">
        <f t="shared" si="519"/>
        <v>0</v>
      </c>
      <c r="FZ223" s="20">
        <f t="shared" si="592"/>
        <v>0</v>
      </c>
      <c r="GA223" s="20">
        <f t="shared" si="592"/>
        <v>0</v>
      </c>
      <c r="GB223" s="20">
        <f t="shared" si="521"/>
        <v>0</v>
      </c>
      <c r="GC223" s="19"/>
      <c r="GD223" s="19"/>
      <c r="GE223" s="20">
        <f t="shared" si="522"/>
        <v>0</v>
      </c>
      <c r="GF223" s="19"/>
      <c r="GG223" s="19"/>
      <c r="GH223" s="20">
        <f t="shared" si="523"/>
        <v>0</v>
      </c>
      <c r="GI223" s="19"/>
      <c r="GJ223" s="19"/>
      <c r="GK223" s="20">
        <f t="shared" si="524"/>
        <v>0</v>
      </c>
      <c r="GL223" s="19"/>
      <c r="GM223" s="19"/>
      <c r="GN223" s="20">
        <f t="shared" si="525"/>
        <v>0</v>
      </c>
      <c r="GO223" s="20">
        <f t="shared" si="593"/>
        <v>0</v>
      </c>
      <c r="GP223" s="20">
        <f t="shared" si="593"/>
        <v>0</v>
      </c>
      <c r="GQ223" s="20">
        <f t="shared" si="527"/>
        <v>0</v>
      </c>
      <c r="GR223" s="19"/>
      <c r="GS223" s="19"/>
      <c r="GT223" s="20">
        <f t="shared" si="528"/>
        <v>0</v>
      </c>
      <c r="GU223" s="19"/>
      <c r="GV223" s="19"/>
      <c r="GW223" s="20">
        <f t="shared" si="529"/>
        <v>0</v>
      </c>
      <c r="GX223" s="20">
        <f t="shared" si="594"/>
        <v>0</v>
      </c>
      <c r="GY223" s="20">
        <f t="shared" si="594"/>
        <v>0</v>
      </c>
      <c r="GZ223" s="20">
        <f t="shared" si="531"/>
        <v>0</v>
      </c>
      <c r="HA223" s="19"/>
      <c r="HB223" s="19"/>
      <c r="HC223" s="20">
        <f t="shared" si="532"/>
        <v>0</v>
      </c>
      <c r="HD223" s="19"/>
      <c r="HE223" s="19"/>
      <c r="HF223" s="20">
        <f t="shared" si="533"/>
        <v>0</v>
      </c>
      <c r="HG223" s="19"/>
      <c r="HH223" s="19"/>
      <c r="HI223" s="20">
        <f t="shared" si="534"/>
        <v>0</v>
      </c>
      <c r="HJ223" s="19"/>
      <c r="HK223" s="19"/>
      <c r="HL223" s="20">
        <f t="shared" si="535"/>
        <v>0</v>
      </c>
      <c r="HM223" s="20">
        <f t="shared" si="595"/>
        <v>0</v>
      </c>
      <c r="HN223" s="20">
        <f t="shared" si="595"/>
        <v>0</v>
      </c>
      <c r="HO223" s="20">
        <f t="shared" si="537"/>
        <v>0</v>
      </c>
      <c r="HP223" s="19"/>
      <c r="HQ223" s="19"/>
      <c r="HR223" s="20">
        <f t="shared" si="538"/>
        <v>0</v>
      </c>
      <c r="HS223" s="19"/>
      <c r="HT223" s="19"/>
      <c r="HU223" s="20">
        <f t="shared" si="539"/>
        <v>0</v>
      </c>
      <c r="HV223" s="19"/>
      <c r="HW223" s="19"/>
      <c r="HX223" s="20">
        <f t="shared" si="540"/>
        <v>0</v>
      </c>
      <c r="HY223" s="19"/>
      <c r="HZ223" s="19"/>
      <c r="IA223" s="20">
        <f t="shared" si="541"/>
        <v>0</v>
      </c>
      <c r="IB223" s="20">
        <f t="shared" si="596"/>
        <v>0</v>
      </c>
      <c r="IC223" s="20">
        <f t="shared" si="596"/>
        <v>0</v>
      </c>
      <c r="ID223" s="20">
        <f t="shared" si="543"/>
        <v>0</v>
      </c>
      <c r="IE223" s="20">
        <f t="shared" si="597"/>
        <v>0</v>
      </c>
      <c r="IF223" s="20">
        <f t="shared" si="597"/>
        <v>0</v>
      </c>
      <c r="IG223" s="20">
        <f t="shared" si="545"/>
        <v>0</v>
      </c>
      <c r="IH223" s="19"/>
      <c r="II223" s="19"/>
      <c r="IJ223" s="20">
        <f t="shared" si="546"/>
        <v>0</v>
      </c>
      <c r="IK223" s="19"/>
      <c r="IL223" s="19"/>
      <c r="IM223" s="20">
        <f t="shared" si="547"/>
        <v>0</v>
      </c>
      <c r="IN223" s="19"/>
      <c r="IO223" s="19"/>
      <c r="IP223" s="20">
        <f t="shared" si="548"/>
        <v>0</v>
      </c>
      <c r="IQ223" s="20">
        <f t="shared" si="598"/>
        <v>0</v>
      </c>
      <c r="IR223" s="20">
        <f t="shared" si="598"/>
        <v>0</v>
      </c>
      <c r="IS223" s="20">
        <f t="shared" si="550"/>
        <v>0</v>
      </c>
      <c r="IT223" s="20">
        <f t="shared" si="599"/>
        <v>0</v>
      </c>
      <c r="IU223" s="20">
        <f t="shared" si="599"/>
        <v>0</v>
      </c>
      <c r="IV223" s="20">
        <f t="shared" si="552"/>
        <v>0</v>
      </c>
      <c r="IW223" s="19"/>
      <c r="IX223" s="19"/>
      <c r="IY223" s="20">
        <f t="shared" si="553"/>
        <v>0</v>
      </c>
      <c r="IZ223" s="19"/>
      <c r="JA223" s="19"/>
      <c r="JB223" s="20">
        <f t="shared" si="554"/>
        <v>0</v>
      </c>
      <c r="JC223" s="19"/>
      <c r="JD223" s="19"/>
      <c r="JE223" s="20">
        <f t="shared" si="555"/>
        <v>0</v>
      </c>
      <c r="JF223" s="20">
        <f t="shared" si="600"/>
        <v>0</v>
      </c>
      <c r="JG223" s="20">
        <f t="shared" si="600"/>
        <v>0</v>
      </c>
      <c r="JH223" s="20">
        <f t="shared" si="557"/>
        <v>0</v>
      </c>
      <c r="JI223" s="19"/>
      <c r="JJ223" s="19"/>
      <c r="JK223" s="20">
        <f t="shared" si="558"/>
        <v>0</v>
      </c>
      <c r="JL223" s="19"/>
      <c r="JM223" s="19"/>
      <c r="JN223" s="20">
        <f t="shared" si="559"/>
        <v>0</v>
      </c>
      <c r="JO223" s="19"/>
      <c r="JP223" s="19"/>
      <c r="JQ223" s="20">
        <f t="shared" si="560"/>
        <v>0</v>
      </c>
      <c r="JR223" s="20">
        <f t="shared" si="601"/>
        <v>0</v>
      </c>
      <c r="JS223" s="20">
        <f t="shared" si="601"/>
        <v>0</v>
      </c>
      <c r="JT223" s="20">
        <f t="shared" si="562"/>
        <v>0</v>
      </c>
      <c r="JU223" s="19"/>
      <c r="JV223" s="19"/>
      <c r="JW223" s="20">
        <f t="shared" si="563"/>
        <v>0</v>
      </c>
      <c r="JX223" s="19"/>
      <c r="JY223" s="19"/>
      <c r="JZ223" s="20">
        <f t="shared" si="564"/>
        <v>0</v>
      </c>
      <c r="KA223" s="20">
        <f t="shared" si="602"/>
        <v>0</v>
      </c>
      <c r="KB223" s="20">
        <f t="shared" si="602"/>
        <v>0</v>
      </c>
      <c r="KC223" s="20">
        <f t="shared" si="566"/>
        <v>0</v>
      </c>
      <c r="KD223" s="20">
        <f>1184</f>
        <v>1184</v>
      </c>
      <c r="KE223" s="20">
        <f>1250</f>
        <v>1250</v>
      </c>
      <c r="KF223" s="20">
        <f t="shared" si="567"/>
        <v>-66</v>
      </c>
      <c r="KG223" s="19"/>
      <c r="KH223" s="19"/>
      <c r="KI223" s="20">
        <f t="shared" si="568"/>
        <v>0</v>
      </c>
      <c r="KJ223" s="19"/>
      <c r="KK223" s="19"/>
      <c r="KL223" s="20">
        <f t="shared" si="569"/>
        <v>0</v>
      </c>
      <c r="KM223" s="19"/>
      <c r="KN223" s="19"/>
      <c r="KO223" s="20">
        <f t="shared" si="570"/>
        <v>0</v>
      </c>
      <c r="KP223" s="19"/>
      <c r="KQ223" s="19"/>
      <c r="KR223" s="20">
        <f t="shared" si="571"/>
        <v>0</v>
      </c>
      <c r="KS223" s="20">
        <f t="shared" si="603"/>
        <v>0</v>
      </c>
      <c r="KT223" s="20">
        <f t="shared" si="603"/>
        <v>0</v>
      </c>
      <c r="KU223" s="20">
        <f t="shared" si="573"/>
        <v>0</v>
      </c>
      <c r="KV223" s="20">
        <f t="shared" si="604"/>
        <v>1184</v>
      </c>
      <c r="KW223" s="20">
        <f t="shared" si="604"/>
        <v>1250</v>
      </c>
      <c r="KX223" s="20">
        <f t="shared" si="575"/>
        <v>-66</v>
      </c>
      <c r="KY223" s="19"/>
      <c r="KZ223" s="19"/>
      <c r="LA223" s="20">
        <f t="shared" si="576"/>
        <v>0</v>
      </c>
      <c r="LB223" s="19"/>
      <c r="LC223" s="19"/>
      <c r="LD223" s="20">
        <f t="shared" si="577"/>
        <v>0</v>
      </c>
      <c r="LE223" s="20">
        <f t="shared" si="605"/>
        <v>1184</v>
      </c>
      <c r="LF223" s="20">
        <f t="shared" si="605"/>
        <v>1250</v>
      </c>
      <c r="LG223" s="20">
        <f t="shared" si="579"/>
        <v>-66</v>
      </c>
    </row>
    <row r="224" spans="1:319" x14ac:dyDescent="0.3">
      <c r="A224" s="27" t="s">
        <v>336</v>
      </c>
      <c r="B224" s="19"/>
      <c r="C224" s="19"/>
      <c r="D224" s="20">
        <f t="shared" si="448"/>
        <v>0</v>
      </c>
      <c r="E224" s="20">
        <f>133.42</f>
        <v>133.41999999999999</v>
      </c>
      <c r="F224" s="20">
        <f>377.42</f>
        <v>377.42</v>
      </c>
      <c r="G224" s="20">
        <f t="shared" si="449"/>
        <v>-244.00000000000003</v>
      </c>
      <c r="H224" s="19"/>
      <c r="I224" s="19"/>
      <c r="J224" s="20">
        <f t="shared" si="450"/>
        <v>0</v>
      </c>
      <c r="K224" s="19"/>
      <c r="L224" s="19"/>
      <c r="M224" s="20">
        <f t="shared" si="451"/>
        <v>0</v>
      </c>
      <c r="N224" s="19"/>
      <c r="O224" s="19"/>
      <c r="P224" s="20">
        <f t="shared" si="452"/>
        <v>0</v>
      </c>
      <c r="Q224" s="20">
        <f>17.01</f>
        <v>17.010000000000002</v>
      </c>
      <c r="R224" s="20">
        <f>8.4</f>
        <v>8.4</v>
      </c>
      <c r="S224" s="20">
        <f t="shared" si="453"/>
        <v>8.6100000000000012</v>
      </c>
      <c r="T224" s="19"/>
      <c r="U224" s="19"/>
      <c r="V224" s="20">
        <f t="shared" si="454"/>
        <v>0</v>
      </c>
      <c r="W224" s="19"/>
      <c r="X224" s="19"/>
      <c r="Y224" s="20">
        <f t="shared" si="455"/>
        <v>0</v>
      </c>
      <c r="Z224" s="19"/>
      <c r="AA224" s="19"/>
      <c r="AB224" s="20">
        <f t="shared" si="456"/>
        <v>0</v>
      </c>
      <c r="AC224" s="19"/>
      <c r="AD224" s="19"/>
      <c r="AE224" s="20">
        <f t="shared" si="457"/>
        <v>0</v>
      </c>
      <c r="AF224" s="19"/>
      <c r="AG224" s="19"/>
      <c r="AH224" s="20">
        <f t="shared" si="458"/>
        <v>0</v>
      </c>
      <c r="AI224" s="19"/>
      <c r="AJ224" s="19"/>
      <c r="AK224" s="20">
        <f t="shared" si="459"/>
        <v>0</v>
      </c>
      <c r="AL224" s="20">
        <f t="shared" si="580"/>
        <v>17.010000000000002</v>
      </c>
      <c r="AM224" s="20">
        <f t="shared" si="580"/>
        <v>8.4</v>
      </c>
      <c r="AN224" s="20">
        <f t="shared" si="461"/>
        <v>8.6100000000000012</v>
      </c>
      <c r="AO224" s="19"/>
      <c r="AP224" s="19"/>
      <c r="AQ224" s="20">
        <f t="shared" si="462"/>
        <v>0</v>
      </c>
      <c r="AR224" s="20">
        <f>176.71</f>
        <v>176.71</v>
      </c>
      <c r="AS224" s="20">
        <f>185.66</f>
        <v>185.66</v>
      </c>
      <c r="AT224" s="20">
        <f t="shared" si="463"/>
        <v>-8.9499999999999886</v>
      </c>
      <c r="AU224" s="20">
        <f>85.07</f>
        <v>85.07</v>
      </c>
      <c r="AV224" s="20">
        <f>210</f>
        <v>210</v>
      </c>
      <c r="AW224" s="20">
        <f t="shared" si="464"/>
        <v>-124.93</v>
      </c>
      <c r="AX224" s="20">
        <f>267.22</f>
        <v>267.22000000000003</v>
      </c>
      <c r="AY224" s="20">
        <f>311.85</f>
        <v>311.85000000000002</v>
      </c>
      <c r="AZ224" s="20">
        <f t="shared" si="465"/>
        <v>-44.629999999999995</v>
      </c>
      <c r="BA224" s="19"/>
      <c r="BB224" s="19"/>
      <c r="BC224" s="20">
        <f t="shared" si="466"/>
        <v>0</v>
      </c>
      <c r="BD224" s="20"/>
      <c r="BE224" s="20">
        <f>8.21</f>
        <v>8.2100000000000009</v>
      </c>
      <c r="BF224" s="20">
        <f t="shared" si="467"/>
        <v>-8.2100000000000009</v>
      </c>
      <c r="BG224" s="20">
        <f t="shared" si="581"/>
        <v>0</v>
      </c>
      <c r="BH224" s="20">
        <f t="shared" si="581"/>
        <v>8.2100000000000009</v>
      </c>
      <c r="BI224" s="20">
        <f t="shared" si="469"/>
        <v>-8.2100000000000009</v>
      </c>
      <c r="BJ224" s="19"/>
      <c r="BK224" s="19"/>
      <c r="BL224" s="20">
        <f t="shared" si="470"/>
        <v>0</v>
      </c>
      <c r="BM224" s="20">
        <f>99.95</f>
        <v>99.95</v>
      </c>
      <c r="BN224" s="20">
        <f>80</f>
        <v>80</v>
      </c>
      <c r="BO224" s="20">
        <f t="shared" si="471"/>
        <v>19.950000000000003</v>
      </c>
      <c r="BP224" s="19"/>
      <c r="BQ224" s="19"/>
      <c r="BR224" s="20">
        <f t="shared" si="472"/>
        <v>0</v>
      </c>
      <c r="BS224" s="19"/>
      <c r="BT224" s="19"/>
      <c r="BU224" s="20">
        <f t="shared" si="473"/>
        <v>0</v>
      </c>
      <c r="BV224" s="20">
        <f>41.16</f>
        <v>41.16</v>
      </c>
      <c r="BW224" s="20">
        <f>42</f>
        <v>42</v>
      </c>
      <c r="BX224" s="20">
        <f t="shared" si="474"/>
        <v>-0.84000000000000341</v>
      </c>
      <c r="BY224" s="20">
        <f>20.58</f>
        <v>20.58</v>
      </c>
      <c r="BZ224" s="20">
        <f>21</f>
        <v>21</v>
      </c>
      <c r="CA224" s="20">
        <f t="shared" si="475"/>
        <v>-0.42000000000000171</v>
      </c>
      <c r="CB224" s="20">
        <f t="shared" si="582"/>
        <v>61.739999999999995</v>
      </c>
      <c r="CC224" s="20">
        <f t="shared" si="582"/>
        <v>63</v>
      </c>
      <c r="CD224" s="20">
        <f t="shared" si="477"/>
        <v>-1.2600000000000051</v>
      </c>
      <c r="CE224" s="19"/>
      <c r="CF224" s="20">
        <f>18.9</f>
        <v>18.899999999999999</v>
      </c>
      <c r="CG224" s="20">
        <f t="shared" si="478"/>
        <v>-18.899999999999999</v>
      </c>
      <c r="CH224" s="19"/>
      <c r="CI224" s="19"/>
      <c r="CJ224" s="20">
        <f t="shared" si="479"/>
        <v>0</v>
      </c>
      <c r="CK224" s="19"/>
      <c r="CL224" s="19"/>
      <c r="CM224" s="20">
        <f t="shared" si="480"/>
        <v>0</v>
      </c>
      <c r="CN224" s="20">
        <f t="shared" si="583"/>
        <v>0</v>
      </c>
      <c r="CO224" s="20">
        <f t="shared" si="583"/>
        <v>0</v>
      </c>
      <c r="CP224" s="20">
        <f t="shared" si="482"/>
        <v>0</v>
      </c>
      <c r="CQ224" s="19"/>
      <c r="CR224" s="19"/>
      <c r="CS224" s="20">
        <f t="shared" si="483"/>
        <v>0</v>
      </c>
      <c r="CT224" s="20">
        <f>205.8</f>
        <v>205.8</v>
      </c>
      <c r="CU224" s="19"/>
      <c r="CV224" s="20">
        <f t="shared" si="484"/>
        <v>205.8</v>
      </c>
      <c r="CW224" s="19"/>
      <c r="CX224" s="19"/>
      <c r="CY224" s="20">
        <f t="shared" si="485"/>
        <v>0</v>
      </c>
      <c r="CZ224" s="20">
        <f t="shared" si="584"/>
        <v>205.8</v>
      </c>
      <c r="DA224" s="20">
        <f t="shared" si="584"/>
        <v>0</v>
      </c>
      <c r="DB224" s="20">
        <f t="shared" si="487"/>
        <v>205.8</v>
      </c>
      <c r="DC224" s="20">
        <f t="shared" si="585"/>
        <v>896.49</v>
      </c>
      <c r="DD224" s="20">
        <f t="shared" si="585"/>
        <v>877.62</v>
      </c>
      <c r="DE224" s="20">
        <f t="shared" si="489"/>
        <v>18.870000000000005</v>
      </c>
      <c r="DF224" s="19"/>
      <c r="DG224" s="19"/>
      <c r="DH224" s="20">
        <f t="shared" si="490"/>
        <v>0</v>
      </c>
      <c r="DI224" s="20">
        <f>89.4</f>
        <v>89.4</v>
      </c>
      <c r="DJ224" s="20">
        <f>85</f>
        <v>85</v>
      </c>
      <c r="DK224" s="20">
        <f t="shared" si="491"/>
        <v>4.4000000000000057</v>
      </c>
      <c r="DL224" s="20">
        <f t="shared" si="586"/>
        <v>89.4</v>
      </c>
      <c r="DM224" s="20">
        <f t="shared" si="586"/>
        <v>85</v>
      </c>
      <c r="DN224" s="20">
        <f t="shared" si="493"/>
        <v>4.4000000000000057</v>
      </c>
      <c r="DO224" s="19"/>
      <c r="DP224" s="19"/>
      <c r="DQ224" s="20">
        <f t="shared" si="494"/>
        <v>0</v>
      </c>
      <c r="DR224" s="19"/>
      <c r="DS224" s="19"/>
      <c r="DT224" s="20">
        <f t="shared" si="495"/>
        <v>0</v>
      </c>
      <c r="DU224" s="20">
        <f t="shared" si="587"/>
        <v>0</v>
      </c>
      <c r="DV224" s="20">
        <f t="shared" si="587"/>
        <v>0</v>
      </c>
      <c r="DW224" s="20">
        <f t="shared" si="497"/>
        <v>0</v>
      </c>
      <c r="DX224" s="20">
        <f t="shared" si="588"/>
        <v>1136.3200000000002</v>
      </c>
      <c r="DY224" s="20">
        <f t="shared" si="588"/>
        <v>1348.44</v>
      </c>
      <c r="DZ224" s="20">
        <f t="shared" si="499"/>
        <v>-212.11999999999989</v>
      </c>
      <c r="EA224" s="19"/>
      <c r="EB224" s="19"/>
      <c r="EC224" s="20">
        <f t="shared" si="500"/>
        <v>0</v>
      </c>
      <c r="ED224" s="19"/>
      <c r="EE224" s="19"/>
      <c r="EF224" s="20">
        <f t="shared" si="501"/>
        <v>0</v>
      </c>
      <c r="EG224" s="20">
        <f>31.23</f>
        <v>31.23</v>
      </c>
      <c r="EH224" s="20">
        <f>126</f>
        <v>126</v>
      </c>
      <c r="EI224" s="20">
        <f t="shared" si="502"/>
        <v>-94.77</v>
      </c>
      <c r="EJ224" s="19"/>
      <c r="EK224" s="19"/>
      <c r="EL224" s="20">
        <f t="shared" si="503"/>
        <v>0</v>
      </c>
      <c r="EM224" s="20">
        <f t="shared" si="589"/>
        <v>31.23</v>
      </c>
      <c r="EN224" s="20">
        <f t="shared" si="589"/>
        <v>126</v>
      </c>
      <c r="EO224" s="20">
        <f t="shared" si="505"/>
        <v>-94.77</v>
      </c>
      <c r="EP224" s="20">
        <f>197.63</f>
        <v>197.63</v>
      </c>
      <c r="EQ224" s="20">
        <f>300</f>
        <v>300</v>
      </c>
      <c r="ER224" s="20">
        <f t="shared" si="506"/>
        <v>-102.37</v>
      </c>
      <c r="ES224" s="19"/>
      <c r="ET224" s="19"/>
      <c r="EU224" s="20">
        <f t="shared" si="507"/>
        <v>0</v>
      </c>
      <c r="EV224" s="20">
        <f>51.29</f>
        <v>51.29</v>
      </c>
      <c r="EW224" s="20">
        <f>42</f>
        <v>42</v>
      </c>
      <c r="EX224" s="20">
        <f t="shared" si="508"/>
        <v>9.2899999999999991</v>
      </c>
      <c r="EY224" s="19"/>
      <c r="EZ224" s="19"/>
      <c r="FA224" s="20">
        <f t="shared" si="509"/>
        <v>0</v>
      </c>
      <c r="FB224" s="20">
        <f t="shared" si="590"/>
        <v>51.29</v>
      </c>
      <c r="FC224" s="20">
        <f t="shared" si="590"/>
        <v>42</v>
      </c>
      <c r="FD224" s="20">
        <f t="shared" si="511"/>
        <v>9.2899999999999991</v>
      </c>
      <c r="FE224" s="19"/>
      <c r="FF224" s="19"/>
      <c r="FG224" s="20">
        <f t="shared" si="512"/>
        <v>0</v>
      </c>
      <c r="FH224" s="20">
        <f>55.66</f>
        <v>55.66</v>
      </c>
      <c r="FI224" s="20">
        <f>99.46</f>
        <v>99.46</v>
      </c>
      <c r="FJ224" s="20">
        <f t="shared" si="513"/>
        <v>-43.8</v>
      </c>
      <c r="FK224" s="19"/>
      <c r="FL224" s="19"/>
      <c r="FM224" s="20">
        <f t="shared" si="514"/>
        <v>0</v>
      </c>
      <c r="FN224" s="20">
        <f t="shared" si="591"/>
        <v>55.66</v>
      </c>
      <c r="FO224" s="20">
        <f t="shared" si="591"/>
        <v>99.46</v>
      </c>
      <c r="FP224" s="20">
        <f t="shared" si="516"/>
        <v>-43.8</v>
      </c>
      <c r="FQ224" s="19"/>
      <c r="FR224" s="19"/>
      <c r="FS224" s="20">
        <f t="shared" si="517"/>
        <v>0</v>
      </c>
      <c r="FT224" s="20">
        <f>45.11</f>
        <v>45.11</v>
      </c>
      <c r="FU224" s="20">
        <f>50</f>
        <v>50</v>
      </c>
      <c r="FV224" s="20">
        <f t="shared" si="518"/>
        <v>-4.8900000000000006</v>
      </c>
      <c r="FW224" s="19"/>
      <c r="FX224" s="19"/>
      <c r="FY224" s="20">
        <f t="shared" si="519"/>
        <v>0</v>
      </c>
      <c r="FZ224" s="20">
        <f t="shared" si="592"/>
        <v>45.11</v>
      </c>
      <c r="GA224" s="20">
        <f t="shared" si="592"/>
        <v>50</v>
      </c>
      <c r="GB224" s="20">
        <f t="shared" si="521"/>
        <v>-4.8900000000000006</v>
      </c>
      <c r="GC224" s="19"/>
      <c r="GD224" s="19"/>
      <c r="GE224" s="20">
        <f t="shared" si="522"/>
        <v>0</v>
      </c>
      <c r="GF224" s="19"/>
      <c r="GG224" s="19"/>
      <c r="GH224" s="20">
        <f t="shared" si="523"/>
        <v>0</v>
      </c>
      <c r="GI224" s="20">
        <f>41.16</f>
        <v>41.16</v>
      </c>
      <c r="GJ224" s="20">
        <f>42</f>
        <v>42</v>
      </c>
      <c r="GK224" s="20">
        <f t="shared" si="524"/>
        <v>-0.84000000000000341</v>
      </c>
      <c r="GL224" s="19"/>
      <c r="GM224" s="19"/>
      <c r="GN224" s="20">
        <f t="shared" si="525"/>
        <v>0</v>
      </c>
      <c r="GO224" s="20">
        <f t="shared" si="593"/>
        <v>41.16</v>
      </c>
      <c r="GP224" s="20">
        <f t="shared" si="593"/>
        <v>42</v>
      </c>
      <c r="GQ224" s="20">
        <f t="shared" si="527"/>
        <v>-0.84000000000000341</v>
      </c>
      <c r="GR224" s="20"/>
      <c r="GS224" s="19"/>
      <c r="GT224" s="20">
        <f t="shared" si="528"/>
        <v>0</v>
      </c>
      <c r="GU224" s="20"/>
      <c r="GV224" s="19"/>
      <c r="GW224" s="20">
        <f t="shared" si="529"/>
        <v>0</v>
      </c>
      <c r="GX224" s="20">
        <f t="shared" si="594"/>
        <v>422.07999999999993</v>
      </c>
      <c r="GY224" s="20">
        <f t="shared" si="594"/>
        <v>659.46</v>
      </c>
      <c r="GZ224" s="20">
        <f t="shared" si="531"/>
        <v>-237.38000000000011</v>
      </c>
      <c r="HA224" s="19"/>
      <c r="HB224" s="19"/>
      <c r="HC224" s="20">
        <f t="shared" si="532"/>
        <v>0</v>
      </c>
      <c r="HD224" s="19"/>
      <c r="HE224" s="19"/>
      <c r="HF224" s="20">
        <f t="shared" si="533"/>
        <v>0</v>
      </c>
      <c r="HG224" s="20">
        <f>61.73</f>
        <v>61.73</v>
      </c>
      <c r="HH224" s="19"/>
      <c r="HI224" s="20">
        <f t="shared" si="534"/>
        <v>61.73</v>
      </c>
      <c r="HJ224" s="19"/>
      <c r="HK224" s="19"/>
      <c r="HL224" s="20">
        <f t="shared" si="535"/>
        <v>0</v>
      </c>
      <c r="HM224" s="20">
        <f t="shared" si="595"/>
        <v>61.73</v>
      </c>
      <c r="HN224" s="20">
        <f t="shared" si="595"/>
        <v>0</v>
      </c>
      <c r="HO224" s="20">
        <f t="shared" si="537"/>
        <v>61.73</v>
      </c>
      <c r="HP224" s="20">
        <f>20.58</f>
        <v>20.58</v>
      </c>
      <c r="HQ224" s="20">
        <f>45</f>
        <v>45</v>
      </c>
      <c r="HR224" s="20">
        <f t="shared" si="538"/>
        <v>-24.42</v>
      </c>
      <c r="HS224" s="19"/>
      <c r="HT224" s="19"/>
      <c r="HU224" s="20">
        <f t="shared" si="539"/>
        <v>0</v>
      </c>
      <c r="HV224" s="20">
        <f>28.81</f>
        <v>28.81</v>
      </c>
      <c r="HW224" s="20">
        <f>42</f>
        <v>42</v>
      </c>
      <c r="HX224" s="20">
        <f t="shared" si="540"/>
        <v>-13.190000000000001</v>
      </c>
      <c r="HY224" s="19"/>
      <c r="HZ224" s="19"/>
      <c r="IA224" s="20">
        <f t="shared" si="541"/>
        <v>0</v>
      </c>
      <c r="IB224" s="20">
        <f t="shared" si="596"/>
        <v>28.81</v>
      </c>
      <c r="IC224" s="20">
        <f t="shared" si="596"/>
        <v>42</v>
      </c>
      <c r="ID224" s="20">
        <f t="shared" si="543"/>
        <v>-13.190000000000001</v>
      </c>
      <c r="IE224" s="20">
        <f t="shared" si="597"/>
        <v>111.12</v>
      </c>
      <c r="IF224" s="20">
        <f t="shared" si="597"/>
        <v>87</v>
      </c>
      <c r="IG224" s="20">
        <f t="shared" si="545"/>
        <v>24.120000000000005</v>
      </c>
      <c r="IH224" s="20">
        <f>81.22</f>
        <v>81.22</v>
      </c>
      <c r="II224" s="20">
        <f>215</f>
        <v>215</v>
      </c>
      <c r="IJ224" s="20">
        <f t="shared" si="546"/>
        <v>-133.78</v>
      </c>
      <c r="IK224" s="19"/>
      <c r="IL224" s="19"/>
      <c r="IM224" s="20">
        <f t="shared" si="547"/>
        <v>0</v>
      </c>
      <c r="IN224" s="19"/>
      <c r="IO224" s="19"/>
      <c r="IP224" s="20">
        <f t="shared" si="548"/>
        <v>0</v>
      </c>
      <c r="IQ224" s="20">
        <f t="shared" si="598"/>
        <v>0</v>
      </c>
      <c r="IR224" s="20">
        <f t="shared" si="598"/>
        <v>0</v>
      </c>
      <c r="IS224" s="20">
        <f t="shared" si="550"/>
        <v>0</v>
      </c>
      <c r="IT224" s="20">
        <f t="shared" si="599"/>
        <v>192.34</v>
      </c>
      <c r="IU224" s="20">
        <f t="shared" si="599"/>
        <v>302</v>
      </c>
      <c r="IV224" s="20">
        <f t="shared" si="552"/>
        <v>-109.66</v>
      </c>
      <c r="IW224" s="20">
        <f>136.36</f>
        <v>136.36000000000001</v>
      </c>
      <c r="IX224" s="20">
        <f>112</f>
        <v>112</v>
      </c>
      <c r="IY224" s="20">
        <f t="shared" si="553"/>
        <v>24.360000000000014</v>
      </c>
      <c r="IZ224" s="19"/>
      <c r="JA224" s="19"/>
      <c r="JB224" s="20">
        <f t="shared" si="554"/>
        <v>0</v>
      </c>
      <c r="JC224" s="19"/>
      <c r="JD224" s="19"/>
      <c r="JE224" s="20">
        <f t="shared" si="555"/>
        <v>0</v>
      </c>
      <c r="JF224" s="20">
        <f t="shared" si="600"/>
        <v>136.36000000000001</v>
      </c>
      <c r="JG224" s="20">
        <f t="shared" si="600"/>
        <v>112</v>
      </c>
      <c r="JH224" s="20">
        <f t="shared" si="557"/>
        <v>24.360000000000014</v>
      </c>
      <c r="JI224" s="19"/>
      <c r="JJ224" s="19"/>
      <c r="JK224" s="20">
        <f t="shared" si="558"/>
        <v>0</v>
      </c>
      <c r="JL224" s="20">
        <f>615.31</f>
        <v>615.30999999999995</v>
      </c>
      <c r="JM224" s="20">
        <f>1250</f>
        <v>1250</v>
      </c>
      <c r="JN224" s="20">
        <f t="shared" si="559"/>
        <v>-634.69000000000005</v>
      </c>
      <c r="JO224" s="19"/>
      <c r="JP224" s="19"/>
      <c r="JQ224" s="20">
        <f t="shared" si="560"/>
        <v>0</v>
      </c>
      <c r="JR224" s="20">
        <f t="shared" si="601"/>
        <v>615.30999999999995</v>
      </c>
      <c r="JS224" s="20">
        <f t="shared" si="601"/>
        <v>1250</v>
      </c>
      <c r="JT224" s="20">
        <f t="shared" si="562"/>
        <v>-634.69000000000005</v>
      </c>
      <c r="JU224" s="20">
        <f>80.26</f>
        <v>80.260000000000005</v>
      </c>
      <c r="JV224" s="20">
        <f>80</f>
        <v>80</v>
      </c>
      <c r="JW224" s="20">
        <f t="shared" si="563"/>
        <v>0.26000000000000512</v>
      </c>
      <c r="JX224" s="19"/>
      <c r="JY224" s="19"/>
      <c r="JZ224" s="20">
        <f t="shared" si="564"/>
        <v>0</v>
      </c>
      <c r="KA224" s="20">
        <f t="shared" si="602"/>
        <v>80.260000000000005</v>
      </c>
      <c r="KB224" s="20">
        <f t="shared" si="602"/>
        <v>80</v>
      </c>
      <c r="KC224" s="20">
        <f t="shared" si="566"/>
        <v>0.26000000000000512</v>
      </c>
      <c r="KD224" s="20">
        <f>3</f>
        <v>3</v>
      </c>
      <c r="KE224" s="20">
        <f>35</f>
        <v>35</v>
      </c>
      <c r="KF224" s="20">
        <f t="shared" si="567"/>
        <v>-32</v>
      </c>
      <c r="KG224" s="19"/>
      <c r="KH224" s="19"/>
      <c r="KI224" s="20">
        <f t="shared" si="568"/>
        <v>0</v>
      </c>
      <c r="KJ224" s="20">
        <f>164.65</f>
        <v>164.65</v>
      </c>
      <c r="KK224" s="19"/>
      <c r="KL224" s="20">
        <f t="shared" si="569"/>
        <v>164.65</v>
      </c>
      <c r="KM224" s="19"/>
      <c r="KN224" s="19"/>
      <c r="KO224" s="20">
        <f t="shared" si="570"/>
        <v>0</v>
      </c>
      <c r="KP224" s="19"/>
      <c r="KQ224" s="19"/>
      <c r="KR224" s="20">
        <f t="shared" si="571"/>
        <v>0</v>
      </c>
      <c r="KS224" s="20">
        <f t="shared" si="603"/>
        <v>0</v>
      </c>
      <c r="KT224" s="20">
        <f t="shared" si="603"/>
        <v>0</v>
      </c>
      <c r="KU224" s="20">
        <f t="shared" si="573"/>
        <v>0</v>
      </c>
      <c r="KV224" s="20">
        <f t="shared" si="604"/>
        <v>167.65</v>
      </c>
      <c r="KW224" s="20">
        <f t="shared" si="604"/>
        <v>35</v>
      </c>
      <c r="KX224" s="20">
        <f t="shared" si="575"/>
        <v>132.65</v>
      </c>
      <c r="KY224" s="19"/>
      <c r="KZ224" s="19"/>
      <c r="LA224" s="20">
        <f t="shared" si="576"/>
        <v>0</v>
      </c>
      <c r="LB224" s="19"/>
      <c r="LC224" s="19"/>
      <c r="LD224" s="20">
        <f t="shared" si="577"/>
        <v>0</v>
      </c>
      <c r="LE224" s="20">
        <f t="shared" si="605"/>
        <v>2750.32</v>
      </c>
      <c r="LF224" s="20">
        <f t="shared" si="605"/>
        <v>3786.9</v>
      </c>
      <c r="LG224" s="20">
        <f t="shared" si="579"/>
        <v>-1036.58</v>
      </c>
    </row>
    <row r="225" spans="1:319" x14ac:dyDescent="0.3">
      <c r="A225" s="27" t="s">
        <v>337</v>
      </c>
      <c r="B225" s="19"/>
      <c r="C225" s="19"/>
      <c r="D225" s="20">
        <f t="shared" si="448"/>
        <v>0</v>
      </c>
      <c r="E225" s="19"/>
      <c r="F225" s="19"/>
      <c r="G225" s="20">
        <f t="shared" si="449"/>
        <v>0</v>
      </c>
      <c r="H225" s="19"/>
      <c r="I225" s="19"/>
      <c r="J225" s="20">
        <f t="shared" si="450"/>
        <v>0</v>
      </c>
      <c r="K225" s="19"/>
      <c r="L225" s="19"/>
      <c r="M225" s="20">
        <f t="shared" si="451"/>
        <v>0</v>
      </c>
      <c r="N225" s="19"/>
      <c r="O225" s="19"/>
      <c r="P225" s="20">
        <f t="shared" si="452"/>
        <v>0</v>
      </c>
      <c r="Q225" s="19"/>
      <c r="R225" s="19"/>
      <c r="S225" s="20">
        <f t="shared" si="453"/>
        <v>0</v>
      </c>
      <c r="T225" s="19"/>
      <c r="U225" s="19"/>
      <c r="V225" s="20">
        <f t="shared" si="454"/>
        <v>0</v>
      </c>
      <c r="W225" s="19"/>
      <c r="X225" s="19"/>
      <c r="Y225" s="20">
        <f t="shared" si="455"/>
        <v>0</v>
      </c>
      <c r="Z225" s="19"/>
      <c r="AA225" s="19"/>
      <c r="AB225" s="20">
        <f t="shared" si="456"/>
        <v>0</v>
      </c>
      <c r="AC225" s="19"/>
      <c r="AD225" s="19"/>
      <c r="AE225" s="20">
        <f t="shared" si="457"/>
        <v>0</v>
      </c>
      <c r="AF225" s="19"/>
      <c r="AG225" s="19"/>
      <c r="AH225" s="20">
        <f t="shared" si="458"/>
        <v>0</v>
      </c>
      <c r="AI225" s="19"/>
      <c r="AJ225" s="19"/>
      <c r="AK225" s="20">
        <f t="shared" si="459"/>
        <v>0</v>
      </c>
      <c r="AL225" s="20">
        <f t="shared" si="580"/>
        <v>0</v>
      </c>
      <c r="AM225" s="20">
        <f t="shared" si="580"/>
        <v>0</v>
      </c>
      <c r="AN225" s="20">
        <f t="shared" si="461"/>
        <v>0</v>
      </c>
      <c r="AO225" s="19"/>
      <c r="AP225" s="19"/>
      <c r="AQ225" s="20">
        <f t="shared" si="462"/>
        <v>0</v>
      </c>
      <c r="AR225" s="19"/>
      <c r="AS225" s="19"/>
      <c r="AT225" s="20">
        <f t="shared" si="463"/>
        <v>0</v>
      </c>
      <c r="AU225" s="19"/>
      <c r="AV225" s="19"/>
      <c r="AW225" s="20">
        <f t="shared" si="464"/>
        <v>0</v>
      </c>
      <c r="AX225" s="19"/>
      <c r="AY225" s="19"/>
      <c r="AZ225" s="20">
        <f t="shared" si="465"/>
        <v>0</v>
      </c>
      <c r="BA225" s="19"/>
      <c r="BB225" s="19"/>
      <c r="BC225" s="20">
        <f t="shared" si="466"/>
        <v>0</v>
      </c>
      <c r="BD225" s="19"/>
      <c r="BE225" s="19"/>
      <c r="BF225" s="20">
        <f t="shared" si="467"/>
        <v>0</v>
      </c>
      <c r="BG225" s="20">
        <f t="shared" si="581"/>
        <v>0</v>
      </c>
      <c r="BH225" s="20">
        <f t="shared" si="581"/>
        <v>0</v>
      </c>
      <c r="BI225" s="20">
        <f t="shared" si="469"/>
        <v>0</v>
      </c>
      <c r="BJ225" s="19"/>
      <c r="BK225" s="19"/>
      <c r="BL225" s="20">
        <f t="shared" si="470"/>
        <v>0</v>
      </c>
      <c r="BM225" s="19"/>
      <c r="BN225" s="19"/>
      <c r="BO225" s="20">
        <f t="shared" si="471"/>
        <v>0</v>
      </c>
      <c r="BP225" s="19"/>
      <c r="BQ225" s="19"/>
      <c r="BR225" s="20">
        <f t="shared" si="472"/>
        <v>0</v>
      </c>
      <c r="BS225" s="19"/>
      <c r="BT225" s="19"/>
      <c r="BU225" s="20">
        <f t="shared" si="473"/>
        <v>0</v>
      </c>
      <c r="BV225" s="19"/>
      <c r="BW225" s="19"/>
      <c r="BX225" s="20">
        <f t="shared" si="474"/>
        <v>0</v>
      </c>
      <c r="BY225" s="19"/>
      <c r="BZ225" s="19"/>
      <c r="CA225" s="20">
        <f t="shared" si="475"/>
        <v>0</v>
      </c>
      <c r="CB225" s="20">
        <f t="shared" si="582"/>
        <v>0</v>
      </c>
      <c r="CC225" s="20">
        <f t="shared" si="582"/>
        <v>0</v>
      </c>
      <c r="CD225" s="20">
        <f t="shared" si="477"/>
        <v>0</v>
      </c>
      <c r="CE225" s="19"/>
      <c r="CF225" s="19"/>
      <c r="CG225" s="20">
        <f t="shared" si="478"/>
        <v>0</v>
      </c>
      <c r="CH225" s="19"/>
      <c r="CI225" s="19"/>
      <c r="CJ225" s="20">
        <f t="shared" si="479"/>
        <v>0</v>
      </c>
      <c r="CK225" s="19"/>
      <c r="CL225" s="19"/>
      <c r="CM225" s="20">
        <f t="shared" si="480"/>
        <v>0</v>
      </c>
      <c r="CN225" s="20">
        <f t="shared" si="583"/>
        <v>0</v>
      </c>
      <c r="CO225" s="20">
        <f t="shared" si="583"/>
        <v>0</v>
      </c>
      <c r="CP225" s="20">
        <f t="shared" si="482"/>
        <v>0</v>
      </c>
      <c r="CQ225" s="19"/>
      <c r="CR225" s="19"/>
      <c r="CS225" s="20">
        <f t="shared" si="483"/>
        <v>0</v>
      </c>
      <c r="CT225" s="19"/>
      <c r="CU225" s="19"/>
      <c r="CV225" s="20">
        <f t="shared" si="484"/>
        <v>0</v>
      </c>
      <c r="CW225" s="19"/>
      <c r="CX225" s="19"/>
      <c r="CY225" s="20">
        <f t="shared" si="485"/>
        <v>0</v>
      </c>
      <c r="CZ225" s="20">
        <f t="shared" si="584"/>
        <v>0</v>
      </c>
      <c r="DA225" s="20">
        <f t="shared" si="584"/>
        <v>0</v>
      </c>
      <c r="DB225" s="20">
        <f t="shared" si="487"/>
        <v>0</v>
      </c>
      <c r="DC225" s="20">
        <f t="shared" si="585"/>
        <v>0</v>
      </c>
      <c r="DD225" s="20">
        <f t="shared" si="585"/>
        <v>0</v>
      </c>
      <c r="DE225" s="20">
        <f t="shared" si="489"/>
        <v>0</v>
      </c>
      <c r="DF225" s="19"/>
      <c r="DG225" s="19"/>
      <c r="DH225" s="20">
        <f t="shared" si="490"/>
        <v>0</v>
      </c>
      <c r="DI225" s="19"/>
      <c r="DJ225" s="19"/>
      <c r="DK225" s="20">
        <f t="shared" si="491"/>
        <v>0</v>
      </c>
      <c r="DL225" s="20">
        <f t="shared" si="586"/>
        <v>0</v>
      </c>
      <c r="DM225" s="20">
        <f t="shared" si="586"/>
        <v>0</v>
      </c>
      <c r="DN225" s="20">
        <f t="shared" si="493"/>
        <v>0</v>
      </c>
      <c r="DO225" s="19"/>
      <c r="DP225" s="19"/>
      <c r="DQ225" s="20">
        <f t="shared" si="494"/>
        <v>0</v>
      </c>
      <c r="DR225" s="19"/>
      <c r="DS225" s="19"/>
      <c r="DT225" s="20">
        <f t="shared" si="495"/>
        <v>0</v>
      </c>
      <c r="DU225" s="20">
        <f t="shared" si="587"/>
        <v>0</v>
      </c>
      <c r="DV225" s="20">
        <f t="shared" si="587"/>
        <v>0</v>
      </c>
      <c r="DW225" s="20">
        <f t="shared" si="497"/>
        <v>0</v>
      </c>
      <c r="DX225" s="20">
        <f t="shared" si="588"/>
        <v>0</v>
      </c>
      <c r="DY225" s="20">
        <f t="shared" si="588"/>
        <v>0</v>
      </c>
      <c r="DZ225" s="20">
        <f t="shared" si="499"/>
        <v>0</v>
      </c>
      <c r="EA225" s="19"/>
      <c r="EB225" s="19"/>
      <c r="EC225" s="20">
        <f t="shared" si="500"/>
        <v>0</v>
      </c>
      <c r="ED225" s="19"/>
      <c r="EE225" s="19"/>
      <c r="EF225" s="20">
        <f t="shared" si="501"/>
        <v>0</v>
      </c>
      <c r="EG225" s="19"/>
      <c r="EH225" s="19"/>
      <c r="EI225" s="20">
        <f t="shared" si="502"/>
        <v>0</v>
      </c>
      <c r="EJ225" s="19"/>
      <c r="EK225" s="19"/>
      <c r="EL225" s="20">
        <f t="shared" si="503"/>
        <v>0</v>
      </c>
      <c r="EM225" s="20">
        <f t="shared" si="589"/>
        <v>0</v>
      </c>
      <c r="EN225" s="20">
        <f t="shared" si="589"/>
        <v>0</v>
      </c>
      <c r="EO225" s="20">
        <f t="shared" si="505"/>
        <v>0</v>
      </c>
      <c r="EP225" s="19"/>
      <c r="EQ225" s="19"/>
      <c r="ER225" s="20">
        <f t="shared" si="506"/>
        <v>0</v>
      </c>
      <c r="ES225" s="19"/>
      <c r="ET225" s="19"/>
      <c r="EU225" s="20">
        <f t="shared" si="507"/>
        <v>0</v>
      </c>
      <c r="EV225" s="19"/>
      <c r="EW225" s="19"/>
      <c r="EX225" s="20">
        <f t="shared" si="508"/>
        <v>0</v>
      </c>
      <c r="EY225" s="19"/>
      <c r="EZ225" s="19"/>
      <c r="FA225" s="20">
        <f t="shared" si="509"/>
        <v>0</v>
      </c>
      <c r="FB225" s="20">
        <f t="shared" si="590"/>
        <v>0</v>
      </c>
      <c r="FC225" s="20">
        <f t="shared" si="590"/>
        <v>0</v>
      </c>
      <c r="FD225" s="20">
        <f t="shared" si="511"/>
        <v>0</v>
      </c>
      <c r="FE225" s="19"/>
      <c r="FF225" s="19"/>
      <c r="FG225" s="20">
        <f t="shared" si="512"/>
        <v>0</v>
      </c>
      <c r="FH225" s="19"/>
      <c r="FI225" s="19"/>
      <c r="FJ225" s="20">
        <f t="shared" si="513"/>
        <v>0</v>
      </c>
      <c r="FK225" s="19"/>
      <c r="FL225" s="19"/>
      <c r="FM225" s="20">
        <f t="shared" si="514"/>
        <v>0</v>
      </c>
      <c r="FN225" s="20">
        <f t="shared" si="591"/>
        <v>0</v>
      </c>
      <c r="FO225" s="20">
        <f t="shared" si="591"/>
        <v>0</v>
      </c>
      <c r="FP225" s="20">
        <f t="shared" si="516"/>
        <v>0</v>
      </c>
      <c r="FQ225" s="19"/>
      <c r="FR225" s="19"/>
      <c r="FS225" s="20">
        <f t="shared" si="517"/>
        <v>0</v>
      </c>
      <c r="FT225" s="19"/>
      <c r="FU225" s="19"/>
      <c r="FV225" s="20">
        <f t="shared" si="518"/>
        <v>0</v>
      </c>
      <c r="FW225" s="19"/>
      <c r="FX225" s="19"/>
      <c r="FY225" s="20">
        <f t="shared" si="519"/>
        <v>0</v>
      </c>
      <c r="FZ225" s="20">
        <f t="shared" si="592"/>
        <v>0</v>
      </c>
      <c r="GA225" s="20">
        <f t="shared" si="592"/>
        <v>0</v>
      </c>
      <c r="GB225" s="20">
        <f t="shared" si="521"/>
        <v>0</v>
      </c>
      <c r="GC225" s="19"/>
      <c r="GD225" s="19"/>
      <c r="GE225" s="20">
        <f t="shared" si="522"/>
        <v>0</v>
      </c>
      <c r="GF225" s="19"/>
      <c r="GG225" s="19"/>
      <c r="GH225" s="20">
        <f t="shared" si="523"/>
        <v>0</v>
      </c>
      <c r="GI225" s="19"/>
      <c r="GJ225" s="19"/>
      <c r="GK225" s="20">
        <f t="shared" si="524"/>
        <v>0</v>
      </c>
      <c r="GL225" s="19"/>
      <c r="GM225" s="19"/>
      <c r="GN225" s="20">
        <f t="shared" si="525"/>
        <v>0</v>
      </c>
      <c r="GO225" s="20">
        <f t="shared" si="593"/>
        <v>0</v>
      </c>
      <c r="GP225" s="20">
        <f t="shared" si="593"/>
        <v>0</v>
      </c>
      <c r="GQ225" s="20">
        <f t="shared" si="527"/>
        <v>0</v>
      </c>
      <c r="GR225" s="19"/>
      <c r="GS225" s="19"/>
      <c r="GT225" s="20">
        <f t="shared" si="528"/>
        <v>0</v>
      </c>
      <c r="GU225" s="19"/>
      <c r="GV225" s="19"/>
      <c r="GW225" s="20">
        <f t="shared" si="529"/>
        <v>0</v>
      </c>
      <c r="GX225" s="20">
        <f t="shared" si="594"/>
        <v>0</v>
      </c>
      <c r="GY225" s="20">
        <f t="shared" si="594"/>
        <v>0</v>
      </c>
      <c r="GZ225" s="20">
        <f t="shared" si="531"/>
        <v>0</v>
      </c>
      <c r="HA225" s="19"/>
      <c r="HB225" s="19"/>
      <c r="HC225" s="20">
        <f t="shared" si="532"/>
        <v>0</v>
      </c>
      <c r="HD225" s="19"/>
      <c r="HE225" s="19"/>
      <c r="HF225" s="20">
        <f t="shared" si="533"/>
        <v>0</v>
      </c>
      <c r="HG225" s="19"/>
      <c r="HH225" s="19"/>
      <c r="HI225" s="20">
        <f t="shared" si="534"/>
        <v>0</v>
      </c>
      <c r="HJ225" s="19"/>
      <c r="HK225" s="19"/>
      <c r="HL225" s="20">
        <f t="shared" si="535"/>
        <v>0</v>
      </c>
      <c r="HM225" s="20">
        <f t="shared" si="595"/>
        <v>0</v>
      </c>
      <c r="HN225" s="20">
        <f t="shared" si="595"/>
        <v>0</v>
      </c>
      <c r="HO225" s="20">
        <f t="shared" si="537"/>
        <v>0</v>
      </c>
      <c r="HP225" s="19"/>
      <c r="HQ225" s="19"/>
      <c r="HR225" s="20">
        <f t="shared" si="538"/>
        <v>0</v>
      </c>
      <c r="HS225" s="19"/>
      <c r="HT225" s="19"/>
      <c r="HU225" s="20">
        <f t="shared" si="539"/>
        <v>0</v>
      </c>
      <c r="HV225" s="19"/>
      <c r="HW225" s="19"/>
      <c r="HX225" s="20">
        <f t="shared" si="540"/>
        <v>0</v>
      </c>
      <c r="HY225" s="19"/>
      <c r="HZ225" s="19"/>
      <c r="IA225" s="20">
        <f t="shared" si="541"/>
        <v>0</v>
      </c>
      <c r="IB225" s="20">
        <f t="shared" si="596"/>
        <v>0</v>
      </c>
      <c r="IC225" s="20">
        <f t="shared" si="596"/>
        <v>0</v>
      </c>
      <c r="ID225" s="20">
        <f t="shared" si="543"/>
        <v>0</v>
      </c>
      <c r="IE225" s="20">
        <f t="shared" si="597"/>
        <v>0</v>
      </c>
      <c r="IF225" s="20">
        <f t="shared" si="597"/>
        <v>0</v>
      </c>
      <c r="IG225" s="20">
        <f t="shared" si="545"/>
        <v>0</v>
      </c>
      <c r="IH225" s="19"/>
      <c r="II225" s="19"/>
      <c r="IJ225" s="20">
        <f t="shared" si="546"/>
        <v>0</v>
      </c>
      <c r="IK225" s="19"/>
      <c r="IL225" s="19"/>
      <c r="IM225" s="20">
        <f t="shared" si="547"/>
        <v>0</v>
      </c>
      <c r="IN225" s="19"/>
      <c r="IO225" s="19"/>
      <c r="IP225" s="20">
        <f t="shared" si="548"/>
        <v>0</v>
      </c>
      <c r="IQ225" s="20">
        <f t="shared" si="598"/>
        <v>0</v>
      </c>
      <c r="IR225" s="20">
        <f t="shared" si="598"/>
        <v>0</v>
      </c>
      <c r="IS225" s="20">
        <f t="shared" si="550"/>
        <v>0</v>
      </c>
      <c r="IT225" s="20">
        <f t="shared" si="599"/>
        <v>0</v>
      </c>
      <c r="IU225" s="20">
        <f t="shared" si="599"/>
        <v>0</v>
      </c>
      <c r="IV225" s="20">
        <f t="shared" si="552"/>
        <v>0</v>
      </c>
      <c r="IW225" s="19"/>
      <c r="IX225" s="19"/>
      <c r="IY225" s="20">
        <f t="shared" si="553"/>
        <v>0</v>
      </c>
      <c r="IZ225" s="19"/>
      <c r="JA225" s="19"/>
      <c r="JB225" s="20">
        <f t="shared" si="554"/>
        <v>0</v>
      </c>
      <c r="JC225" s="19"/>
      <c r="JD225" s="19"/>
      <c r="JE225" s="20">
        <f t="shared" si="555"/>
        <v>0</v>
      </c>
      <c r="JF225" s="20">
        <f t="shared" si="600"/>
        <v>0</v>
      </c>
      <c r="JG225" s="20">
        <f t="shared" si="600"/>
        <v>0</v>
      </c>
      <c r="JH225" s="20">
        <f t="shared" si="557"/>
        <v>0</v>
      </c>
      <c r="JI225" s="19"/>
      <c r="JJ225" s="19"/>
      <c r="JK225" s="20">
        <f t="shared" si="558"/>
        <v>0</v>
      </c>
      <c r="JL225" s="19"/>
      <c r="JM225" s="19"/>
      <c r="JN225" s="20">
        <f t="shared" si="559"/>
        <v>0</v>
      </c>
      <c r="JO225" s="19"/>
      <c r="JP225" s="19"/>
      <c r="JQ225" s="20">
        <f t="shared" si="560"/>
        <v>0</v>
      </c>
      <c r="JR225" s="20">
        <f t="shared" si="601"/>
        <v>0</v>
      </c>
      <c r="JS225" s="20">
        <f t="shared" si="601"/>
        <v>0</v>
      </c>
      <c r="JT225" s="20">
        <f t="shared" si="562"/>
        <v>0</v>
      </c>
      <c r="JU225" s="19"/>
      <c r="JV225" s="19"/>
      <c r="JW225" s="20">
        <f t="shared" si="563"/>
        <v>0</v>
      </c>
      <c r="JX225" s="19"/>
      <c r="JY225" s="19"/>
      <c r="JZ225" s="20">
        <f t="shared" si="564"/>
        <v>0</v>
      </c>
      <c r="KA225" s="20">
        <f t="shared" si="602"/>
        <v>0</v>
      </c>
      <c r="KB225" s="20">
        <f t="shared" si="602"/>
        <v>0</v>
      </c>
      <c r="KC225" s="20">
        <f t="shared" si="566"/>
        <v>0</v>
      </c>
      <c r="KD225" s="20">
        <f>426.5</f>
        <v>426.5</v>
      </c>
      <c r="KE225" s="20">
        <f>600</f>
        <v>600</v>
      </c>
      <c r="KF225" s="20">
        <f t="shared" si="567"/>
        <v>-173.5</v>
      </c>
      <c r="KG225" s="20">
        <f>167.36</f>
        <v>167.36</v>
      </c>
      <c r="KH225" s="20">
        <f>170</f>
        <v>170</v>
      </c>
      <c r="KI225" s="20">
        <f t="shared" si="568"/>
        <v>-2.6399999999999864</v>
      </c>
      <c r="KJ225" s="19"/>
      <c r="KK225" s="19"/>
      <c r="KL225" s="20">
        <f t="shared" si="569"/>
        <v>0</v>
      </c>
      <c r="KM225" s="19"/>
      <c r="KN225" s="19"/>
      <c r="KO225" s="20">
        <f t="shared" si="570"/>
        <v>0</v>
      </c>
      <c r="KP225" s="19"/>
      <c r="KQ225" s="19"/>
      <c r="KR225" s="20">
        <f t="shared" si="571"/>
        <v>0</v>
      </c>
      <c r="KS225" s="20">
        <f t="shared" si="603"/>
        <v>0</v>
      </c>
      <c r="KT225" s="20">
        <f t="shared" si="603"/>
        <v>0</v>
      </c>
      <c r="KU225" s="20">
        <f t="shared" si="573"/>
        <v>0</v>
      </c>
      <c r="KV225" s="20">
        <f t="shared" si="604"/>
        <v>593.86</v>
      </c>
      <c r="KW225" s="20">
        <f t="shared" si="604"/>
        <v>770</v>
      </c>
      <c r="KX225" s="20">
        <f t="shared" si="575"/>
        <v>-176.14</v>
      </c>
      <c r="KY225" s="19"/>
      <c r="KZ225" s="19"/>
      <c r="LA225" s="20">
        <f t="shared" si="576"/>
        <v>0</v>
      </c>
      <c r="LB225" s="19"/>
      <c r="LC225" s="19"/>
      <c r="LD225" s="20">
        <f t="shared" si="577"/>
        <v>0</v>
      </c>
      <c r="LE225" s="20">
        <f t="shared" si="605"/>
        <v>593.86</v>
      </c>
      <c r="LF225" s="20">
        <f t="shared" si="605"/>
        <v>770</v>
      </c>
      <c r="LG225" s="20">
        <f t="shared" si="579"/>
        <v>-176.14</v>
      </c>
    </row>
    <row r="226" spans="1:319" x14ac:dyDescent="0.3">
      <c r="A226" s="27" t="s">
        <v>338</v>
      </c>
      <c r="B226" s="22">
        <f>(((B222)+(B223))+(B224))+(B225)</f>
        <v>0</v>
      </c>
      <c r="C226" s="22">
        <f>(((C222)+(C223))+(C224))+(C225)</f>
        <v>0</v>
      </c>
      <c r="D226" s="22">
        <f t="shared" si="448"/>
        <v>0</v>
      </c>
      <c r="E226" s="22">
        <f>(((E222)+(E223))+(E224))+(E225)</f>
        <v>133.41999999999999</v>
      </c>
      <c r="F226" s="22">
        <f>(((F222)+(F223))+(F224))+(F225)</f>
        <v>377.42</v>
      </c>
      <c r="G226" s="22">
        <f t="shared" si="449"/>
        <v>-244.00000000000003</v>
      </c>
      <c r="H226" s="22">
        <f>(((H222)+(H223))+(H224))+(H225)</f>
        <v>0</v>
      </c>
      <c r="I226" s="22">
        <f>(((I222)+(I223))+(I224))+(I225)</f>
        <v>0</v>
      </c>
      <c r="J226" s="22">
        <f t="shared" si="450"/>
        <v>0</v>
      </c>
      <c r="K226" s="22">
        <f>(((K222)+(K223))+(K224))+(K225)</f>
        <v>0</v>
      </c>
      <c r="L226" s="22">
        <f>(((L222)+(L223))+(L224))+(L225)</f>
        <v>0</v>
      </c>
      <c r="M226" s="22">
        <f t="shared" si="451"/>
        <v>0</v>
      </c>
      <c r="N226" s="22">
        <f>(((N222)+(N223))+(N224))+(N225)</f>
        <v>0</v>
      </c>
      <c r="O226" s="22">
        <f>(((O222)+(O223))+(O224))+(O225)</f>
        <v>0</v>
      </c>
      <c r="P226" s="22">
        <f t="shared" si="452"/>
        <v>0</v>
      </c>
      <c r="Q226" s="22">
        <f>(((Q222)+(Q223))+(Q224))+(Q225)</f>
        <v>17.010000000000002</v>
      </c>
      <c r="R226" s="22">
        <f>(((R222)+(R223))+(R224))+(R225)</f>
        <v>8.4</v>
      </c>
      <c r="S226" s="22">
        <f t="shared" si="453"/>
        <v>8.6100000000000012</v>
      </c>
      <c r="T226" s="22">
        <f>(((T222)+(T223))+(T224))+(T225)</f>
        <v>0</v>
      </c>
      <c r="U226" s="22">
        <f>(((U222)+(U223))+(U224))+(U225)</f>
        <v>0</v>
      </c>
      <c r="V226" s="22">
        <f t="shared" si="454"/>
        <v>0</v>
      </c>
      <c r="W226" s="22">
        <f>(((W222)+(W223))+(W224))+(W225)</f>
        <v>0</v>
      </c>
      <c r="X226" s="22">
        <f>(((X222)+(X223))+(X224))+(X225)</f>
        <v>0</v>
      </c>
      <c r="Y226" s="22">
        <f t="shared" si="455"/>
        <v>0</v>
      </c>
      <c r="Z226" s="22">
        <f>(((Z222)+(Z223))+(Z224))+(Z225)</f>
        <v>0</v>
      </c>
      <c r="AA226" s="22">
        <f>(((AA222)+(AA223))+(AA224))+(AA225)</f>
        <v>0</v>
      </c>
      <c r="AB226" s="22">
        <f t="shared" si="456"/>
        <v>0</v>
      </c>
      <c r="AC226" s="22">
        <f>(((AC222)+(AC223))+(AC224))+(AC225)</f>
        <v>0</v>
      </c>
      <c r="AD226" s="22">
        <f>(((AD222)+(AD223))+(AD224))+(AD225)</f>
        <v>0</v>
      </c>
      <c r="AE226" s="22">
        <f t="shared" si="457"/>
        <v>0</v>
      </c>
      <c r="AF226" s="22">
        <f>(((AF222)+(AF223))+(AF224))+(AF225)</f>
        <v>0</v>
      </c>
      <c r="AG226" s="22">
        <f>(((AG222)+(AG223))+(AG224))+(AG225)</f>
        <v>0</v>
      </c>
      <c r="AH226" s="22">
        <f t="shared" si="458"/>
        <v>0</v>
      </c>
      <c r="AI226" s="22">
        <f>(((AI222)+(AI223))+(AI224))+(AI225)</f>
        <v>0</v>
      </c>
      <c r="AJ226" s="22">
        <f>(((AJ222)+(AJ223))+(AJ224))+(AJ225)</f>
        <v>0</v>
      </c>
      <c r="AK226" s="22">
        <f t="shared" si="459"/>
        <v>0</v>
      </c>
      <c r="AL226" s="22">
        <f t="shared" si="580"/>
        <v>17.010000000000002</v>
      </c>
      <c r="AM226" s="22">
        <f t="shared" si="580"/>
        <v>8.4</v>
      </c>
      <c r="AN226" s="22">
        <f t="shared" si="461"/>
        <v>8.6100000000000012</v>
      </c>
      <c r="AO226" s="22">
        <f>(((AO222)+(AO223))+(AO224))+(AO225)</f>
        <v>0</v>
      </c>
      <c r="AP226" s="22">
        <f>(((AP222)+(AP223))+(AP224))+(AP225)</f>
        <v>0</v>
      </c>
      <c r="AQ226" s="22">
        <f t="shared" si="462"/>
        <v>0</v>
      </c>
      <c r="AR226" s="22">
        <f>(((AR222)+(AR223))+(AR224))+(AR225)</f>
        <v>176.71</v>
      </c>
      <c r="AS226" s="22">
        <f>(((AS222)+(AS223))+(AS224))+(AS225)</f>
        <v>185.66</v>
      </c>
      <c r="AT226" s="22">
        <f t="shared" si="463"/>
        <v>-8.9499999999999886</v>
      </c>
      <c r="AU226" s="22">
        <f>(((AU222)+(AU223))+(AU224))+(AU225)</f>
        <v>85.07</v>
      </c>
      <c r="AV226" s="22">
        <f>(((AV222)+(AV223))+(AV224))+(AV225)</f>
        <v>210</v>
      </c>
      <c r="AW226" s="22">
        <f t="shared" si="464"/>
        <v>-124.93</v>
      </c>
      <c r="AX226" s="22">
        <f>(((AX222)+(AX223))+(AX224))+(AX225)</f>
        <v>267.22000000000003</v>
      </c>
      <c r="AY226" s="22">
        <f>(((AY222)+(AY223))+(AY224))+(AY225)</f>
        <v>311.85000000000002</v>
      </c>
      <c r="AZ226" s="22">
        <f t="shared" si="465"/>
        <v>-44.629999999999995</v>
      </c>
      <c r="BA226" s="22">
        <f>(((BA222)+(BA223))+(BA224))+(BA225)</f>
        <v>0</v>
      </c>
      <c r="BB226" s="22">
        <f>(((BB222)+(BB223))+(BB224))+(BB225)</f>
        <v>0</v>
      </c>
      <c r="BC226" s="22">
        <f t="shared" si="466"/>
        <v>0</v>
      </c>
      <c r="BD226" s="22">
        <f>(((BD222)+(BD223))+(BD224))+(BD225)</f>
        <v>0</v>
      </c>
      <c r="BE226" s="22">
        <f>(((BE222)+(BE223))+(BE224))+(BE225)</f>
        <v>8.2100000000000009</v>
      </c>
      <c r="BF226" s="22">
        <f t="shared" si="467"/>
        <v>-8.2100000000000009</v>
      </c>
      <c r="BG226" s="22">
        <f t="shared" si="581"/>
        <v>0</v>
      </c>
      <c r="BH226" s="22">
        <f t="shared" si="581"/>
        <v>8.2100000000000009</v>
      </c>
      <c r="BI226" s="22">
        <f t="shared" si="469"/>
        <v>-8.2100000000000009</v>
      </c>
      <c r="BJ226" s="22">
        <f>(((BJ222)+(BJ223))+(BJ224))+(BJ225)</f>
        <v>0</v>
      </c>
      <c r="BK226" s="22">
        <f>(((BK222)+(BK223))+(BK224))+(BK225)</f>
        <v>0</v>
      </c>
      <c r="BL226" s="22">
        <f t="shared" si="470"/>
        <v>0</v>
      </c>
      <c r="BM226" s="22">
        <f>(((BM222)+(BM223))+(BM224))+(BM225)</f>
        <v>99.95</v>
      </c>
      <c r="BN226" s="22">
        <f>(((BN222)+(BN223))+(BN224))+(BN225)</f>
        <v>80</v>
      </c>
      <c r="BO226" s="22">
        <f t="shared" si="471"/>
        <v>19.950000000000003</v>
      </c>
      <c r="BP226" s="22">
        <f>(((BP222)+(BP223))+(BP224))+(BP225)</f>
        <v>0</v>
      </c>
      <c r="BQ226" s="22">
        <f>(((BQ222)+(BQ223))+(BQ224))+(BQ225)</f>
        <v>0</v>
      </c>
      <c r="BR226" s="22">
        <f t="shared" si="472"/>
        <v>0</v>
      </c>
      <c r="BS226" s="22">
        <f>(((BS222)+(BS223))+(BS224))+(BS225)</f>
        <v>0</v>
      </c>
      <c r="BT226" s="22">
        <f>(((BT222)+(BT223))+(BT224))+(BT225)</f>
        <v>0</v>
      </c>
      <c r="BU226" s="22">
        <f t="shared" si="473"/>
        <v>0</v>
      </c>
      <c r="BV226" s="22">
        <f>(((BV222)+(BV223))+(BV224))+(BV225)</f>
        <v>41.16</v>
      </c>
      <c r="BW226" s="22">
        <f>(((BW222)+(BW223))+(BW224))+(BW225)</f>
        <v>42</v>
      </c>
      <c r="BX226" s="22">
        <f t="shared" si="474"/>
        <v>-0.84000000000000341</v>
      </c>
      <c r="BY226" s="22">
        <f>(((BY222)+(BY223))+(BY224))+(BY225)</f>
        <v>20.58</v>
      </c>
      <c r="BZ226" s="22">
        <f>(((BZ222)+(BZ223))+(BZ224))+(BZ225)</f>
        <v>21</v>
      </c>
      <c r="CA226" s="22">
        <f t="shared" si="475"/>
        <v>-0.42000000000000171</v>
      </c>
      <c r="CB226" s="22">
        <f t="shared" si="582"/>
        <v>61.739999999999995</v>
      </c>
      <c r="CC226" s="22">
        <f t="shared" si="582"/>
        <v>63</v>
      </c>
      <c r="CD226" s="22">
        <f t="shared" si="477"/>
        <v>-1.2600000000000051</v>
      </c>
      <c r="CE226" s="22">
        <f>(((CE222)+(CE223))+(CE224))+(CE225)</f>
        <v>0</v>
      </c>
      <c r="CF226" s="22">
        <f>(((CF222)+(CF223))+(CF224))+(CF225)</f>
        <v>18.899999999999999</v>
      </c>
      <c r="CG226" s="22">
        <f t="shared" si="478"/>
        <v>-18.899999999999999</v>
      </c>
      <c r="CH226" s="22">
        <f>(((CH222)+(CH223))+(CH224))+(CH225)</f>
        <v>0</v>
      </c>
      <c r="CI226" s="22">
        <f>(((CI222)+(CI223))+(CI224))+(CI225)</f>
        <v>0</v>
      </c>
      <c r="CJ226" s="22">
        <f t="shared" si="479"/>
        <v>0</v>
      </c>
      <c r="CK226" s="22">
        <f>(((CK222)+(CK223))+(CK224))+(CK225)</f>
        <v>0</v>
      </c>
      <c r="CL226" s="22">
        <f>(((CL222)+(CL223))+(CL224))+(CL225)</f>
        <v>0</v>
      </c>
      <c r="CM226" s="22">
        <f t="shared" si="480"/>
        <v>0</v>
      </c>
      <c r="CN226" s="22">
        <f t="shared" si="583"/>
        <v>0</v>
      </c>
      <c r="CO226" s="22">
        <f t="shared" si="583"/>
        <v>0</v>
      </c>
      <c r="CP226" s="22">
        <f t="shared" si="482"/>
        <v>0</v>
      </c>
      <c r="CQ226" s="22">
        <f>(((CQ222)+(CQ223))+(CQ224))+(CQ225)</f>
        <v>0</v>
      </c>
      <c r="CR226" s="22">
        <f>(((CR222)+(CR223))+(CR224))+(CR225)</f>
        <v>0</v>
      </c>
      <c r="CS226" s="22">
        <f t="shared" si="483"/>
        <v>0</v>
      </c>
      <c r="CT226" s="22">
        <f>(((CT222)+(CT223))+(CT224))+(CT225)</f>
        <v>205.8</v>
      </c>
      <c r="CU226" s="22">
        <f>(((CU222)+(CU223))+(CU224))+(CU225)</f>
        <v>0</v>
      </c>
      <c r="CV226" s="22">
        <f t="shared" si="484"/>
        <v>205.8</v>
      </c>
      <c r="CW226" s="22">
        <f>(((CW222)+(CW223))+(CW224))+(CW225)</f>
        <v>0</v>
      </c>
      <c r="CX226" s="22">
        <f>(((CX222)+(CX223))+(CX224))+(CX225)</f>
        <v>0</v>
      </c>
      <c r="CY226" s="22">
        <f t="shared" si="485"/>
        <v>0</v>
      </c>
      <c r="CZ226" s="22">
        <f t="shared" si="584"/>
        <v>205.8</v>
      </c>
      <c r="DA226" s="22">
        <f t="shared" si="584"/>
        <v>0</v>
      </c>
      <c r="DB226" s="22">
        <f t="shared" si="487"/>
        <v>205.8</v>
      </c>
      <c r="DC226" s="22">
        <f t="shared" si="585"/>
        <v>896.49</v>
      </c>
      <c r="DD226" s="22">
        <f t="shared" si="585"/>
        <v>877.62</v>
      </c>
      <c r="DE226" s="22">
        <f t="shared" si="489"/>
        <v>18.870000000000005</v>
      </c>
      <c r="DF226" s="22">
        <f>(((DF222)+(DF223))+(DF224))+(DF225)</f>
        <v>0</v>
      </c>
      <c r="DG226" s="22">
        <f>(((DG222)+(DG223))+(DG224))+(DG225)</f>
        <v>0</v>
      </c>
      <c r="DH226" s="22">
        <f t="shared" si="490"/>
        <v>0</v>
      </c>
      <c r="DI226" s="22">
        <f>(((DI222)+(DI223))+(DI224))+(DI225)</f>
        <v>89.4</v>
      </c>
      <c r="DJ226" s="22">
        <f>(((DJ222)+(DJ223))+(DJ224))+(DJ225)</f>
        <v>85</v>
      </c>
      <c r="DK226" s="22">
        <f t="shared" si="491"/>
        <v>4.4000000000000057</v>
      </c>
      <c r="DL226" s="22">
        <f t="shared" si="586"/>
        <v>89.4</v>
      </c>
      <c r="DM226" s="22">
        <f t="shared" si="586"/>
        <v>85</v>
      </c>
      <c r="DN226" s="22">
        <f t="shared" si="493"/>
        <v>4.4000000000000057</v>
      </c>
      <c r="DO226" s="22">
        <f>(((DO222)+(DO223))+(DO224))+(DO225)</f>
        <v>0</v>
      </c>
      <c r="DP226" s="22">
        <f>(((DP222)+(DP223))+(DP224))+(DP225)</f>
        <v>0</v>
      </c>
      <c r="DQ226" s="22">
        <f t="shared" si="494"/>
        <v>0</v>
      </c>
      <c r="DR226" s="22">
        <f>(((DR222)+(DR223))+(DR224))+(DR225)</f>
        <v>0</v>
      </c>
      <c r="DS226" s="22">
        <f>(((DS222)+(DS223))+(DS224))+(DS225)</f>
        <v>0</v>
      </c>
      <c r="DT226" s="22">
        <f t="shared" si="495"/>
        <v>0</v>
      </c>
      <c r="DU226" s="22">
        <f t="shared" si="587"/>
        <v>0</v>
      </c>
      <c r="DV226" s="22">
        <f t="shared" si="587"/>
        <v>0</v>
      </c>
      <c r="DW226" s="22">
        <f t="shared" si="497"/>
        <v>0</v>
      </c>
      <c r="DX226" s="22">
        <f t="shared" si="588"/>
        <v>1136.3200000000002</v>
      </c>
      <c r="DY226" s="22">
        <f t="shared" si="588"/>
        <v>1348.44</v>
      </c>
      <c r="DZ226" s="22">
        <f t="shared" si="499"/>
        <v>-212.11999999999989</v>
      </c>
      <c r="EA226" s="22">
        <f>(((EA222)+(EA223))+(EA224))+(EA225)</f>
        <v>0</v>
      </c>
      <c r="EB226" s="22">
        <f>(((EB222)+(EB223))+(EB224))+(EB225)</f>
        <v>0</v>
      </c>
      <c r="EC226" s="22">
        <f t="shared" si="500"/>
        <v>0</v>
      </c>
      <c r="ED226" s="22">
        <f>(((ED222)+(ED223))+(ED224))+(ED225)</f>
        <v>0</v>
      </c>
      <c r="EE226" s="22">
        <f>(((EE222)+(EE223))+(EE224))+(EE225)</f>
        <v>0</v>
      </c>
      <c r="EF226" s="22">
        <f t="shared" si="501"/>
        <v>0</v>
      </c>
      <c r="EG226" s="22">
        <f>(((EG222)+(EG223))+(EG224))+(EG225)</f>
        <v>31.23</v>
      </c>
      <c r="EH226" s="22">
        <f>(((EH222)+(EH223))+(EH224))+(EH225)</f>
        <v>126</v>
      </c>
      <c r="EI226" s="22">
        <f t="shared" si="502"/>
        <v>-94.77</v>
      </c>
      <c r="EJ226" s="22">
        <f>(((EJ222)+(EJ223))+(EJ224))+(EJ225)</f>
        <v>0</v>
      </c>
      <c r="EK226" s="22">
        <f>(((EK222)+(EK223))+(EK224))+(EK225)</f>
        <v>0</v>
      </c>
      <c r="EL226" s="22">
        <f t="shared" si="503"/>
        <v>0</v>
      </c>
      <c r="EM226" s="22">
        <f t="shared" si="589"/>
        <v>31.23</v>
      </c>
      <c r="EN226" s="22">
        <f t="shared" si="589"/>
        <v>126</v>
      </c>
      <c r="EO226" s="22">
        <f t="shared" si="505"/>
        <v>-94.77</v>
      </c>
      <c r="EP226" s="22">
        <f>(((EP222)+(EP223))+(EP224))+(EP225)</f>
        <v>197.63</v>
      </c>
      <c r="EQ226" s="22">
        <f>(((EQ222)+(EQ223))+(EQ224))+(EQ225)</f>
        <v>300</v>
      </c>
      <c r="ER226" s="22">
        <f t="shared" si="506"/>
        <v>-102.37</v>
      </c>
      <c r="ES226" s="22">
        <f>(((ES222)+(ES223))+(ES224))+(ES225)</f>
        <v>0</v>
      </c>
      <c r="ET226" s="22">
        <f>(((ET222)+(ET223))+(ET224))+(ET225)</f>
        <v>0</v>
      </c>
      <c r="EU226" s="22">
        <f t="shared" si="507"/>
        <v>0</v>
      </c>
      <c r="EV226" s="22">
        <f>(((EV222)+(EV223))+(EV224))+(EV225)</f>
        <v>51.29</v>
      </c>
      <c r="EW226" s="22">
        <f>(((EW222)+(EW223))+(EW224))+(EW225)</f>
        <v>42</v>
      </c>
      <c r="EX226" s="22">
        <f t="shared" si="508"/>
        <v>9.2899999999999991</v>
      </c>
      <c r="EY226" s="22">
        <f>(((EY222)+(EY223))+(EY224))+(EY225)</f>
        <v>0</v>
      </c>
      <c r="EZ226" s="22">
        <f>(((EZ222)+(EZ223))+(EZ224))+(EZ225)</f>
        <v>0</v>
      </c>
      <c r="FA226" s="22">
        <f t="shared" si="509"/>
        <v>0</v>
      </c>
      <c r="FB226" s="22">
        <f t="shared" si="590"/>
        <v>51.29</v>
      </c>
      <c r="FC226" s="22">
        <f t="shared" si="590"/>
        <v>42</v>
      </c>
      <c r="FD226" s="22">
        <f t="shared" si="511"/>
        <v>9.2899999999999991</v>
      </c>
      <c r="FE226" s="22">
        <f>(((FE222)+(FE223))+(FE224))+(FE225)</f>
        <v>0</v>
      </c>
      <c r="FF226" s="22">
        <f>(((FF222)+(FF223))+(FF224))+(FF225)</f>
        <v>0</v>
      </c>
      <c r="FG226" s="22">
        <f t="shared" si="512"/>
        <v>0</v>
      </c>
      <c r="FH226" s="22">
        <f>(((FH222)+(FH223))+(FH224))+(FH225)</f>
        <v>55.66</v>
      </c>
      <c r="FI226" s="22">
        <f>(((FI222)+(FI223))+(FI224))+(FI225)</f>
        <v>99.46</v>
      </c>
      <c r="FJ226" s="22">
        <f t="shared" si="513"/>
        <v>-43.8</v>
      </c>
      <c r="FK226" s="22">
        <f>(((FK222)+(FK223))+(FK224))+(FK225)</f>
        <v>0</v>
      </c>
      <c r="FL226" s="22">
        <f>(((FL222)+(FL223))+(FL224))+(FL225)</f>
        <v>0</v>
      </c>
      <c r="FM226" s="22">
        <f t="shared" si="514"/>
        <v>0</v>
      </c>
      <c r="FN226" s="22">
        <f t="shared" si="591"/>
        <v>55.66</v>
      </c>
      <c r="FO226" s="22">
        <f t="shared" si="591"/>
        <v>99.46</v>
      </c>
      <c r="FP226" s="22">
        <f t="shared" si="516"/>
        <v>-43.8</v>
      </c>
      <c r="FQ226" s="22">
        <f>(((FQ222)+(FQ223))+(FQ224))+(FQ225)</f>
        <v>0</v>
      </c>
      <c r="FR226" s="22">
        <f>(((FR222)+(FR223))+(FR224))+(FR225)</f>
        <v>0</v>
      </c>
      <c r="FS226" s="22">
        <f t="shared" si="517"/>
        <v>0</v>
      </c>
      <c r="FT226" s="22">
        <f>(((FT222)+(FT223))+(FT224))+(FT225)</f>
        <v>45.11</v>
      </c>
      <c r="FU226" s="22">
        <f>(((FU222)+(FU223))+(FU224))+(FU225)</f>
        <v>50</v>
      </c>
      <c r="FV226" s="22">
        <f t="shared" si="518"/>
        <v>-4.8900000000000006</v>
      </c>
      <c r="FW226" s="22">
        <f>(((FW222)+(FW223))+(FW224))+(FW225)</f>
        <v>0</v>
      </c>
      <c r="FX226" s="22">
        <f>(((FX222)+(FX223))+(FX224))+(FX225)</f>
        <v>0</v>
      </c>
      <c r="FY226" s="22">
        <f t="shared" si="519"/>
        <v>0</v>
      </c>
      <c r="FZ226" s="22">
        <f t="shared" si="592"/>
        <v>45.11</v>
      </c>
      <c r="GA226" s="22">
        <f t="shared" si="592"/>
        <v>50</v>
      </c>
      <c r="GB226" s="22">
        <f t="shared" si="521"/>
        <v>-4.8900000000000006</v>
      </c>
      <c r="GC226" s="22">
        <f>(((GC222)+(GC223))+(GC224))+(GC225)</f>
        <v>0</v>
      </c>
      <c r="GD226" s="22">
        <f>(((GD222)+(GD223))+(GD224))+(GD225)</f>
        <v>0</v>
      </c>
      <c r="GE226" s="22">
        <f t="shared" si="522"/>
        <v>0</v>
      </c>
      <c r="GF226" s="22">
        <f>(((GF222)+(GF223))+(GF224))+(GF225)</f>
        <v>0</v>
      </c>
      <c r="GG226" s="22">
        <f>(((GG222)+(GG223))+(GG224))+(GG225)</f>
        <v>0</v>
      </c>
      <c r="GH226" s="22">
        <f t="shared" si="523"/>
        <v>0</v>
      </c>
      <c r="GI226" s="22">
        <f>(((GI222)+(GI223))+(GI224))+(GI225)</f>
        <v>41.16</v>
      </c>
      <c r="GJ226" s="22">
        <f>(((GJ222)+(GJ223))+(GJ224))+(GJ225)</f>
        <v>42</v>
      </c>
      <c r="GK226" s="22">
        <f t="shared" si="524"/>
        <v>-0.84000000000000341</v>
      </c>
      <c r="GL226" s="22">
        <f>(((GL222)+(GL223))+(GL224))+(GL225)</f>
        <v>0</v>
      </c>
      <c r="GM226" s="22">
        <f>(((GM222)+(GM223))+(GM224))+(GM225)</f>
        <v>0</v>
      </c>
      <c r="GN226" s="22">
        <f t="shared" si="525"/>
        <v>0</v>
      </c>
      <c r="GO226" s="22">
        <f t="shared" si="593"/>
        <v>41.16</v>
      </c>
      <c r="GP226" s="22">
        <f t="shared" si="593"/>
        <v>42</v>
      </c>
      <c r="GQ226" s="22">
        <f t="shared" si="527"/>
        <v>-0.84000000000000341</v>
      </c>
      <c r="GR226" s="22">
        <f>(((GR222)+(GR223))+(GR224))+(GR225)</f>
        <v>0</v>
      </c>
      <c r="GS226" s="22">
        <f>(((GS222)+(GS223))+(GS224))+(GS225)</f>
        <v>0</v>
      </c>
      <c r="GT226" s="22">
        <f t="shared" si="528"/>
        <v>0</v>
      </c>
      <c r="GU226" s="22">
        <f>(((GU222)+(GU223))+(GU224))+(GU225)</f>
        <v>0</v>
      </c>
      <c r="GV226" s="22">
        <f>(((GV222)+(GV223))+(GV224))+(GV225)</f>
        <v>0</v>
      </c>
      <c r="GW226" s="22">
        <f t="shared" si="529"/>
        <v>0</v>
      </c>
      <c r="GX226" s="22">
        <f t="shared" si="594"/>
        <v>422.07999999999993</v>
      </c>
      <c r="GY226" s="22">
        <f t="shared" si="594"/>
        <v>659.46</v>
      </c>
      <c r="GZ226" s="22">
        <f t="shared" si="531"/>
        <v>-237.38000000000011</v>
      </c>
      <c r="HA226" s="22">
        <f>(((HA222)+(HA223))+(HA224))+(HA225)</f>
        <v>0</v>
      </c>
      <c r="HB226" s="22">
        <f>(((HB222)+(HB223))+(HB224))+(HB225)</f>
        <v>0</v>
      </c>
      <c r="HC226" s="22">
        <f t="shared" si="532"/>
        <v>0</v>
      </c>
      <c r="HD226" s="22">
        <f>(((HD222)+(HD223))+(HD224))+(HD225)</f>
        <v>0</v>
      </c>
      <c r="HE226" s="22">
        <f>(((HE222)+(HE223))+(HE224))+(HE225)</f>
        <v>0</v>
      </c>
      <c r="HF226" s="22">
        <f t="shared" si="533"/>
        <v>0</v>
      </c>
      <c r="HG226" s="22">
        <f>(((HG222)+(HG223))+(HG224))+(HG225)</f>
        <v>61.73</v>
      </c>
      <c r="HH226" s="22">
        <f>(((HH222)+(HH223))+(HH224))+(HH225)</f>
        <v>0</v>
      </c>
      <c r="HI226" s="22">
        <f t="shared" si="534"/>
        <v>61.73</v>
      </c>
      <c r="HJ226" s="22">
        <f>(((HJ222)+(HJ223))+(HJ224))+(HJ225)</f>
        <v>0</v>
      </c>
      <c r="HK226" s="22">
        <f>(((HK222)+(HK223))+(HK224))+(HK225)</f>
        <v>0</v>
      </c>
      <c r="HL226" s="22">
        <f t="shared" si="535"/>
        <v>0</v>
      </c>
      <c r="HM226" s="22">
        <f t="shared" si="595"/>
        <v>61.73</v>
      </c>
      <c r="HN226" s="22">
        <f t="shared" si="595"/>
        <v>0</v>
      </c>
      <c r="HO226" s="22">
        <f t="shared" si="537"/>
        <v>61.73</v>
      </c>
      <c r="HP226" s="22">
        <f>(((HP222)+(HP223))+(HP224))+(HP225)</f>
        <v>20.58</v>
      </c>
      <c r="HQ226" s="22">
        <f>(((HQ222)+(HQ223))+(HQ224))+(HQ225)</f>
        <v>45</v>
      </c>
      <c r="HR226" s="22">
        <f t="shared" si="538"/>
        <v>-24.42</v>
      </c>
      <c r="HS226" s="22">
        <f>(((HS222)+(HS223))+(HS224))+(HS225)</f>
        <v>0</v>
      </c>
      <c r="HT226" s="22">
        <f>(((HT222)+(HT223))+(HT224))+(HT225)</f>
        <v>0</v>
      </c>
      <c r="HU226" s="22">
        <f t="shared" si="539"/>
        <v>0</v>
      </c>
      <c r="HV226" s="22">
        <f>(((HV222)+(HV223))+(HV224))+(HV225)</f>
        <v>28.81</v>
      </c>
      <c r="HW226" s="22">
        <f>(((HW222)+(HW223))+(HW224))+(HW225)</f>
        <v>42</v>
      </c>
      <c r="HX226" s="22">
        <f t="shared" si="540"/>
        <v>-13.190000000000001</v>
      </c>
      <c r="HY226" s="22">
        <f>(((HY222)+(HY223))+(HY224))+(HY225)</f>
        <v>0</v>
      </c>
      <c r="HZ226" s="22">
        <f>(((HZ222)+(HZ223))+(HZ224))+(HZ225)</f>
        <v>0</v>
      </c>
      <c r="IA226" s="22">
        <f t="shared" si="541"/>
        <v>0</v>
      </c>
      <c r="IB226" s="22">
        <f t="shared" si="596"/>
        <v>28.81</v>
      </c>
      <c r="IC226" s="22">
        <f t="shared" si="596"/>
        <v>42</v>
      </c>
      <c r="ID226" s="22">
        <f t="shared" si="543"/>
        <v>-13.190000000000001</v>
      </c>
      <c r="IE226" s="22">
        <f t="shared" si="597"/>
        <v>111.12</v>
      </c>
      <c r="IF226" s="22">
        <f t="shared" si="597"/>
        <v>87</v>
      </c>
      <c r="IG226" s="22">
        <f t="shared" si="545"/>
        <v>24.120000000000005</v>
      </c>
      <c r="IH226" s="22">
        <f>(((IH222)+(IH223))+(IH224))+(IH225)</f>
        <v>81.22</v>
      </c>
      <c r="II226" s="22">
        <f>(((II222)+(II223))+(II224))+(II225)</f>
        <v>215</v>
      </c>
      <c r="IJ226" s="22">
        <f t="shared" si="546"/>
        <v>-133.78</v>
      </c>
      <c r="IK226" s="22">
        <f>(((IK222)+(IK223))+(IK224))+(IK225)</f>
        <v>0</v>
      </c>
      <c r="IL226" s="22">
        <f>(((IL222)+(IL223))+(IL224))+(IL225)</f>
        <v>0</v>
      </c>
      <c r="IM226" s="22">
        <f t="shared" si="547"/>
        <v>0</v>
      </c>
      <c r="IN226" s="22">
        <f>(((IN222)+(IN223))+(IN224))+(IN225)</f>
        <v>0</v>
      </c>
      <c r="IO226" s="22">
        <f>(((IO222)+(IO223))+(IO224))+(IO225)</f>
        <v>0</v>
      </c>
      <c r="IP226" s="22">
        <f t="shared" si="548"/>
        <v>0</v>
      </c>
      <c r="IQ226" s="22">
        <f t="shared" si="598"/>
        <v>0</v>
      </c>
      <c r="IR226" s="22">
        <f t="shared" si="598"/>
        <v>0</v>
      </c>
      <c r="IS226" s="22">
        <f t="shared" si="550"/>
        <v>0</v>
      </c>
      <c r="IT226" s="22">
        <f t="shared" si="599"/>
        <v>192.34</v>
      </c>
      <c r="IU226" s="22">
        <f t="shared" si="599"/>
        <v>302</v>
      </c>
      <c r="IV226" s="22">
        <f t="shared" si="552"/>
        <v>-109.66</v>
      </c>
      <c r="IW226" s="22">
        <f>(((IW222)+(IW223))+(IW224))+(IW225)</f>
        <v>136.36000000000001</v>
      </c>
      <c r="IX226" s="22">
        <f>(((IX222)+(IX223))+(IX224))+(IX225)</f>
        <v>112</v>
      </c>
      <c r="IY226" s="22">
        <f t="shared" si="553"/>
        <v>24.360000000000014</v>
      </c>
      <c r="IZ226" s="22">
        <f>(((IZ222)+(IZ223))+(IZ224))+(IZ225)</f>
        <v>0</v>
      </c>
      <c r="JA226" s="22">
        <f>(((JA222)+(JA223))+(JA224))+(JA225)</f>
        <v>0</v>
      </c>
      <c r="JB226" s="22">
        <f t="shared" si="554"/>
        <v>0</v>
      </c>
      <c r="JC226" s="22">
        <f>(((JC222)+(JC223))+(JC224))+(JC225)</f>
        <v>0</v>
      </c>
      <c r="JD226" s="22">
        <f>(((JD222)+(JD223))+(JD224))+(JD225)</f>
        <v>0</v>
      </c>
      <c r="JE226" s="22">
        <f t="shared" si="555"/>
        <v>0</v>
      </c>
      <c r="JF226" s="22">
        <f t="shared" si="600"/>
        <v>136.36000000000001</v>
      </c>
      <c r="JG226" s="22">
        <f t="shared" si="600"/>
        <v>112</v>
      </c>
      <c r="JH226" s="22">
        <f t="shared" si="557"/>
        <v>24.360000000000014</v>
      </c>
      <c r="JI226" s="22">
        <f>(((JI222)+(JI223))+(JI224))+(JI225)</f>
        <v>0</v>
      </c>
      <c r="JJ226" s="22">
        <f>(((JJ222)+(JJ223))+(JJ224))+(JJ225)</f>
        <v>0</v>
      </c>
      <c r="JK226" s="22">
        <f t="shared" si="558"/>
        <v>0</v>
      </c>
      <c r="JL226" s="22">
        <f>(((JL222)+(JL223))+(JL224))+(JL225)</f>
        <v>615.30999999999995</v>
      </c>
      <c r="JM226" s="22">
        <f>(((JM222)+(JM223))+(JM224))+(JM225)</f>
        <v>1250</v>
      </c>
      <c r="JN226" s="22">
        <f t="shared" si="559"/>
        <v>-634.69000000000005</v>
      </c>
      <c r="JO226" s="22">
        <f>(((JO222)+(JO223))+(JO224))+(JO225)</f>
        <v>0</v>
      </c>
      <c r="JP226" s="22">
        <f>(((JP222)+(JP223))+(JP224))+(JP225)</f>
        <v>0</v>
      </c>
      <c r="JQ226" s="22">
        <f t="shared" si="560"/>
        <v>0</v>
      </c>
      <c r="JR226" s="22">
        <f t="shared" si="601"/>
        <v>615.30999999999995</v>
      </c>
      <c r="JS226" s="22">
        <f t="shared" si="601"/>
        <v>1250</v>
      </c>
      <c r="JT226" s="22">
        <f t="shared" si="562"/>
        <v>-634.69000000000005</v>
      </c>
      <c r="JU226" s="22">
        <f>(((JU222)+(JU223))+(JU224))+(JU225)</f>
        <v>80.260000000000005</v>
      </c>
      <c r="JV226" s="22">
        <f>(((JV222)+(JV223))+(JV224))+(JV225)</f>
        <v>80</v>
      </c>
      <c r="JW226" s="22">
        <f t="shared" si="563"/>
        <v>0.26000000000000512</v>
      </c>
      <c r="JX226" s="22">
        <f>(((JX222)+(JX223))+(JX224))+(JX225)</f>
        <v>0</v>
      </c>
      <c r="JY226" s="22">
        <f>(((JY222)+(JY223))+(JY224))+(JY225)</f>
        <v>0</v>
      </c>
      <c r="JZ226" s="22">
        <f t="shared" si="564"/>
        <v>0</v>
      </c>
      <c r="KA226" s="22">
        <f t="shared" si="602"/>
        <v>80.260000000000005</v>
      </c>
      <c r="KB226" s="22">
        <f t="shared" si="602"/>
        <v>80</v>
      </c>
      <c r="KC226" s="22">
        <f t="shared" si="566"/>
        <v>0.26000000000000512</v>
      </c>
      <c r="KD226" s="22">
        <f>(((KD222)+(KD223))+(KD224))+(KD225)</f>
        <v>1613.5</v>
      </c>
      <c r="KE226" s="22">
        <f>(((KE222)+(KE223))+(KE224))+(KE225)</f>
        <v>1885</v>
      </c>
      <c r="KF226" s="22">
        <f t="shared" si="567"/>
        <v>-271.5</v>
      </c>
      <c r="KG226" s="22">
        <f>(((KG222)+(KG223))+(KG224))+(KG225)</f>
        <v>167.36</v>
      </c>
      <c r="KH226" s="22">
        <f>(((KH222)+(KH223))+(KH224))+(KH225)</f>
        <v>170</v>
      </c>
      <c r="KI226" s="22">
        <f t="shared" si="568"/>
        <v>-2.6399999999999864</v>
      </c>
      <c r="KJ226" s="22">
        <f>(((KJ222)+(KJ223))+(KJ224))+(KJ225)</f>
        <v>164.65</v>
      </c>
      <c r="KK226" s="22">
        <f>(((KK222)+(KK223))+(KK224))+(KK225)</f>
        <v>0</v>
      </c>
      <c r="KL226" s="22">
        <f t="shared" si="569"/>
        <v>164.65</v>
      </c>
      <c r="KM226" s="22">
        <f>(((KM222)+(KM223))+(KM224))+(KM225)</f>
        <v>0</v>
      </c>
      <c r="KN226" s="22">
        <f>(((KN222)+(KN223))+(KN224))+(KN225)</f>
        <v>0</v>
      </c>
      <c r="KO226" s="22">
        <f t="shared" si="570"/>
        <v>0</v>
      </c>
      <c r="KP226" s="22">
        <f>(((KP222)+(KP223))+(KP224))+(KP225)</f>
        <v>0</v>
      </c>
      <c r="KQ226" s="22">
        <f>(((KQ222)+(KQ223))+(KQ224))+(KQ225)</f>
        <v>0</v>
      </c>
      <c r="KR226" s="22">
        <f t="shared" si="571"/>
        <v>0</v>
      </c>
      <c r="KS226" s="22">
        <f t="shared" si="603"/>
        <v>0</v>
      </c>
      <c r="KT226" s="22">
        <f t="shared" si="603"/>
        <v>0</v>
      </c>
      <c r="KU226" s="22">
        <f t="shared" si="573"/>
        <v>0</v>
      </c>
      <c r="KV226" s="22">
        <f t="shared" si="604"/>
        <v>1945.5100000000002</v>
      </c>
      <c r="KW226" s="22">
        <f t="shared" si="604"/>
        <v>2055</v>
      </c>
      <c r="KX226" s="22">
        <f t="shared" si="575"/>
        <v>-109.48999999999978</v>
      </c>
      <c r="KY226" s="22">
        <f>(((KY222)+(KY223))+(KY224))+(KY225)</f>
        <v>0</v>
      </c>
      <c r="KZ226" s="22">
        <f>(((KZ222)+(KZ223))+(KZ224))+(KZ225)</f>
        <v>0</v>
      </c>
      <c r="LA226" s="22">
        <f t="shared" si="576"/>
        <v>0</v>
      </c>
      <c r="LB226" s="22">
        <f>(((LB222)+(LB223))+(LB224))+(LB225)</f>
        <v>0</v>
      </c>
      <c r="LC226" s="22">
        <f>(((LC222)+(LC223))+(LC224))+(LC225)</f>
        <v>0</v>
      </c>
      <c r="LD226" s="22">
        <f t="shared" si="577"/>
        <v>0</v>
      </c>
      <c r="LE226" s="22">
        <f t="shared" si="605"/>
        <v>4528.18</v>
      </c>
      <c r="LF226" s="22">
        <f t="shared" si="605"/>
        <v>5806.9</v>
      </c>
      <c r="LG226" s="22">
        <f t="shared" si="579"/>
        <v>-1278.7199999999993</v>
      </c>
    </row>
    <row r="227" spans="1:319" x14ac:dyDescent="0.3">
      <c r="A227" s="27" t="s">
        <v>339</v>
      </c>
      <c r="B227" s="19"/>
      <c r="C227" s="19"/>
      <c r="D227" s="20">
        <f t="shared" si="448"/>
        <v>0</v>
      </c>
      <c r="E227" s="19"/>
      <c r="F227" s="19"/>
      <c r="G227" s="20">
        <f t="shared" si="449"/>
        <v>0</v>
      </c>
      <c r="H227" s="19"/>
      <c r="I227" s="19"/>
      <c r="J227" s="20">
        <f t="shared" si="450"/>
        <v>0</v>
      </c>
      <c r="K227" s="19"/>
      <c r="L227" s="19"/>
      <c r="M227" s="20">
        <f t="shared" si="451"/>
        <v>0</v>
      </c>
      <c r="N227" s="19"/>
      <c r="O227" s="19"/>
      <c r="P227" s="20">
        <f t="shared" si="452"/>
        <v>0</v>
      </c>
      <c r="Q227" s="19"/>
      <c r="R227" s="19"/>
      <c r="S227" s="20">
        <f t="shared" si="453"/>
        <v>0</v>
      </c>
      <c r="T227" s="19"/>
      <c r="U227" s="19"/>
      <c r="V227" s="20">
        <f t="shared" si="454"/>
        <v>0</v>
      </c>
      <c r="W227" s="19"/>
      <c r="X227" s="19"/>
      <c r="Y227" s="20">
        <f t="shared" si="455"/>
        <v>0</v>
      </c>
      <c r="Z227" s="19"/>
      <c r="AA227" s="19"/>
      <c r="AB227" s="20">
        <f t="shared" si="456"/>
        <v>0</v>
      </c>
      <c r="AC227" s="19"/>
      <c r="AD227" s="19"/>
      <c r="AE227" s="20">
        <f t="shared" si="457"/>
        <v>0</v>
      </c>
      <c r="AF227" s="19"/>
      <c r="AG227" s="19"/>
      <c r="AH227" s="20">
        <f t="shared" si="458"/>
        <v>0</v>
      </c>
      <c r="AI227" s="19"/>
      <c r="AJ227" s="19"/>
      <c r="AK227" s="20">
        <f t="shared" si="459"/>
        <v>0</v>
      </c>
      <c r="AL227" s="20">
        <f t="shared" si="580"/>
        <v>0</v>
      </c>
      <c r="AM227" s="20">
        <f t="shared" si="580"/>
        <v>0</v>
      </c>
      <c r="AN227" s="20">
        <f t="shared" si="461"/>
        <v>0</v>
      </c>
      <c r="AO227" s="19"/>
      <c r="AP227" s="19"/>
      <c r="AQ227" s="20">
        <f t="shared" si="462"/>
        <v>0</v>
      </c>
      <c r="AR227" s="19"/>
      <c r="AS227" s="19"/>
      <c r="AT227" s="20">
        <f t="shared" si="463"/>
        <v>0</v>
      </c>
      <c r="AU227" s="19"/>
      <c r="AV227" s="19"/>
      <c r="AW227" s="20">
        <f t="shared" si="464"/>
        <v>0</v>
      </c>
      <c r="AX227" s="19"/>
      <c r="AY227" s="19"/>
      <c r="AZ227" s="20">
        <f t="shared" si="465"/>
        <v>0</v>
      </c>
      <c r="BA227" s="19"/>
      <c r="BB227" s="19"/>
      <c r="BC227" s="20">
        <f t="shared" si="466"/>
        <v>0</v>
      </c>
      <c r="BD227" s="19"/>
      <c r="BE227" s="19"/>
      <c r="BF227" s="20">
        <f t="shared" si="467"/>
        <v>0</v>
      </c>
      <c r="BG227" s="20">
        <f t="shared" si="581"/>
        <v>0</v>
      </c>
      <c r="BH227" s="20">
        <f t="shared" si="581"/>
        <v>0</v>
      </c>
      <c r="BI227" s="20">
        <f t="shared" si="469"/>
        <v>0</v>
      </c>
      <c r="BJ227" s="19"/>
      <c r="BK227" s="19"/>
      <c r="BL227" s="20">
        <f t="shared" si="470"/>
        <v>0</v>
      </c>
      <c r="BM227" s="19"/>
      <c r="BN227" s="19"/>
      <c r="BO227" s="20">
        <f t="shared" si="471"/>
        <v>0</v>
      </c>
      <c r="BP227" s="19"/>
      <c r="BQ227" s="19"/>
      <c r="BR227" s="20">
        <f t="shared" si="472"/>
        <v>0</v>
      </c>
      <c r="BS227" s="19"/>
      <c r="BT227" s="19"/>
      <c r="BU227" s="20">
        <f t="shared" si="473"/>
        <v>0</v>
      </c>
      <c r="BV227" s="19"/>
      <c r="BW227" s="19"/>
      <c r="BX227" s="20">
        <f t="shared" si="474"/>
        <v>0</v>
      </c>
      <c r="BY227" s="19"/>
      <c r="BZ227" s="19"/>
      <c r="CA227" s="20">
        <f t="shared" si="475"/>
        <v>0</v>
      </c>
      <c r="CB227" s="20">
        <f t="shared" si="582"/>
        <v>0</v>
      </c>
      <c r="CC227" s="20">
        <f t="shared" si="582"/>
        <v>0</v>
      </c>
      <c r="CD227" s="20">
        <f t="shared" si="477"/>
        <v>0</v>
      </c>
      <c r="CE227" s="19"/>
      <c r="CF227" s="19"/>
      <c r="CG227" s="20">
        <f t="shared" si="478"/>
        <v>0</v>
      </c>
      <c r="CH227" s="19"/>
      <c r="CI227" s="19"/>
      <c r="CJ227" s="20">
        <f t="shared" si="479"/>
        <v>0</v>
      </c>
      <c r="CK227" s="19"/>
      <c r="CL227" s="19"/>
      <c r="CM227" s="20">
        <f t="shared" si="480"/>
        <v>0</v>
      </c>
      <c r="CN227" s="20">
        <f t="shared" si="583"/>
        <v>0</v>
      </c>
      <c r="CO227" s="20">
        <f t="shared" si="583"/>
        <v>0</v>
      </c>
      <c r="CP227" s="20">
        <f t="shared" si="482"/>
        <v>0</v>
      </c>
      <c r="CQ227" s="19"/>
      <c r="CR227" s="19"/>
      <c r="CS227" s="20">
        <f t="shared" si="483"/>
        <v>0</v>
      </c>
      <c r="CT227" s="19"/>
      <c r="CU227" s="19"/>
      <c r="CV227" s="20">
        <f t="shared" si="484"/>
        <v>0</v>
      </c>
      <c r="CW227" s="19"/>
      <c r="CX227" s="19"/>
      <c r="CY227" s="20">
        <f t="shared" si="485"/>
        <v>0</v>
      </c>
      <c r="CZ227" s="20">
        <f t="shared" si="584"/>
        <v>0</v>
      </c>
      <c r="DA227" s="20">
        <f t="shared" si="584"/>
        <v>0</v>
      </c>
      <c r="DB227" s="20">
        <f t="shared" si="487"/>
        <v>0</v>
      </c>
      <c r="DC227" s="20">
        <f t="shared" si="585"/>
        <v>0</v>
      </c>
      <c r="DD227" s="20">
        <f t="shared" si="585"/>
        <v>0</v>
      </c>
      <c r="DE227" s="20">
        <f t="shared" si="489"/>
        <v>0</v>
      </c>
      <c r="DF227" s="19"/>
      <c r="DG227" s="19"/>
      <c r="DH227" s="20">
        <f t="shared" si="490"/>
        <v>0</v>
      </c>
      <c r="DI227" s="19"/>
      <c r="DJ227" s="19"/>
      <c r="DK227" s="20">
        <f t="shared" si="491"/>
        <v>0</v>
      </c>
      <c r="DL227" s="20">
        <f t="shared" si="586"/>
        <v>0</v>
      </c>
      <c r="DM227" s="20">
        <f t="shared" si="586"/>
        <v>0</v>
      </c>
      <c r="DN227" s="20">
        <f t="shared" si="493"/>
        <v>0</v>
      </c>
      <c r="DO227" s="19"/>
      <c r="DP227" s="19"/>
      <c r="DQ227" s="20">
        <f t="shared" si="494"/>
        <v>0</v>
      </c>
      <c r="DR227" s="19"/>
      <c r="DS227" s="19"/>
      <c r="DT227" s="20">
        <f t="shared" si="495"/>
        <v>0</v>
      </c>
      <c r="DU227" s="20">
        <f t="shared" si="587"/>
        <v>0</v>
      </c>
      <c r="DV227" s="20">
        <f t="shared" si="587"/>
        <v>0</v>
      </c>
      <c r="DW227" s="20">
        <f t="shared" si="497"/>
        <v>0</v>
      </c>
      <c r="DX227" s="20">
        <f t="shared" si="588"/>
        <v>0</v>
      </c>
      <c r="DY227" s="20">
        <f t="shared" si="588"/>
        <v>0</v>
      </c>
      <c r="DZ227" s="20">
        <f t="shared" si="499"/>
        <v>0</v>
      </c>
      <c r="EA227" s="19"/>
      <c r="EB227" s="19"/>
      <c r="EC227" s="20">
        <f t="shared" si="500"/>
        <v>0</v>
      </c>
      <c r="ED227" s="19"/>
      <c r="EE227" s="19"/>
      <c r="EF227" s="20">
        <f t="shared" si="501"/>
        <v>0</v>
      </c>
      <c r="EG227" s="19"/>
      <c r="EH227" s="19"/>
      <c r="EI227" s="20">
        <f t="shared" si="502"/>
        <v>0</v>
      </c>
      <c r="EJ227" s="19"/>
      <c r="EK227" s="19"/>
      <c r="EL227" s="20">
        <f t="shared" si="503"/>
        <v>0</v>
      </c>
      <c r="EM227" s="20">
        <f t="shared" si="589"/>
        <v>0</v>
      </c>
      <c r="EN227" s="20">
        <f t="shared" si="589"/>
        <v>0</v>
      </c>
      <c r="EO227" s="20">
        <f t="shared" si="505"/>
        <v>0</v>
      </c>
      <c r="EP227" s="19"/>
      <c r="EQ227" s="19"/>
      <c r="ER227" s="20">
        <f t="shared" si="506"/>
        <v>0</v>
      </c>
      <c r="ES227" s="19"/>
      <c r="ET227" s="19"/>
      <c r="EU227" s="20">
        <f t="shared" si="507"/>
        <v>0</v>
      </c>
      <c r="EV227" s="19"/>
      <c r="EW227" s="19"/>
      <c r="EX227" s="20">
        <f t="shared" si="508"/>
        <v>0</v>
      </c>
      <c r="EY227" s="19"/>
      <c r="EZ227" s="19"/>
      <c r="FA227" s="20">
        <f t="shared" si="509"/>
        <v>0</v>
      </c>
      <c r="FB227" s="20">
        <f t="shared" si="590"/>
        <v>0</v>
      </c>
      <c r="FC227" s="20">
        <f t="shared" si="590"/>
        <v>0</v>
      </c>
      <c r="FD227" s="20">
        <f t="shared" si="511"/>
        <v>0</v>
      </c>
      <c r="FE227" s="19"/>
      <c r="FF227" s="19"/>
      <c r="FG227" s="20">
        <f t="shared" si="512"/>
        <v>0</v>
      </c>
      <c r="FH227" s="19"/>
      <c r="FI227" s="19"/>
      <c r="FJ227" s="20">
        <f t="shared" si="513"/>
        <v>0</v>
      </c>
      <c r="FK227" s="19"/>
      <c r="FL227" s="19"/>
      <c r="FM227" s="20">
        <f t="shared" si="514"/>
        <v>0</v>
      </c>
      <c r="FN227" s="20">
        <f t="shared" si="591"/>
        <v>0</v>
      </c>
      <c r="FO227" s="20">
        <f t="shared" si="591"/>
        <v>0</v>
      </c>
      <c r="FP227" s="20">
        <f t="shared" si="516"/>
        <v>0</v>
      </c>
      <c r="FQ227" s="19"/>
      <c r="FR227" s="19"/>
      <c r="FS227" s="20">
        <f t="shared" si="517"/>
        <v>0</v>
      </c>
      <c r="FT227" s="19"/>
      <c r="FU227" s="19"/>
      <c r="FV227" s="20">
        <f t="shared" si="518"/>
        <v>0</v>
      </c>
      <c r="FW227" s="19"/>
      <c r="FX227" s="19"/>
      <c r="FY227" s="20">
        <f t="shared" si="519"/>
        <v>0</v>
      </c>
      <c r="FZ227" s="20">
        <f t="shared" si="592"/>
        <v>0</v>
      </c>
      <c r="GA227" s="20">
        <f t="shared" si="592"/>
        <v>0</v>
      </c>
      <c r="GB227" s="20">
        <f t="shared" si="521"/>
        <v>0</v>
      </c>
      <c r="GC227" s="19"/>
      <c r="GD227" s="19"/>
      <c r="GE227" s="20">
        <f t="shared" si="522"/>
        <v>0</v>
      </c>
      <c r="GF227" s="19"/>
      <c r="GG227" s="19"/>
      <c r="GH227" s="20">
        <f t="shared" si="523"/>
        <v>0</v>
      </c>
      <c r="GI227" s="19"/>
      <c r="GJ227" s="19"/>
      <c r="GK227" s="20">
        <f t="shared" si="524"/>
        <v>0</v>
      </c>
      <c r="GL227" s="19"/>
      <c r="GM227" s="19"/>
      <c r="GN227" s="20">
        <f t="shared" si="525"/>
        <v>0</v>
      </c>
      <c r="GO227" s="20">
        <f t="shared" si="593"/>
        <v>0</v>
      </c>
      <c r="GP227" s="20">
        <f t="shared" si="593"/>
        <v>0</v>
      </c>
      <c r="GQ227" s="20">
        <f t="shared" si="527"/>
        <v>0</v>
      </c>
      <c r="GR227" s="19"/>
      <c r="GS227" s="19"/>
      <c r="GT227" s="20">
        <f t="shared" si="528"/>
        <v>0</v>
      </c>
      <c r="GU227" s="19"/>
      <c r="GV227" s="19"/>
      <c r="GW227" s="20">
        <f t="shared" si="529"/>
        <v>0</v>
      </c>
      <c r="GX227" s="20">
        <f t="shared" si="594"/>
        <v>0</v>
      </c>
      <c r="GY227" s="20">
        <f t="shared" si="594"/>
        <v>0</v>
      </c>
      <c r="GZ227" s="20">
        <f t="shared" si="531"/>
        <v>0</v>
      </c>
      <c r="HA227" s="19"/>
      <c r="HB227" s="19"/>
      <c r="HC227" s="20">
        <f t="shared" si="532"/>
        <v>0</v>
      </c>
      <c r="HD227" s="19"/>
      <c r="HE227" s="19"/>
      <c r="HF227" s="20">
        <f t="shared" si="533"/>
        <v>0</v>
      </c>
      <c r="HG227" s="19"/>
      <c r="HH227" s="19"/>
      <c r="HI227" s="20">
        <f t="shared" si="534"/>
        <v>0</v>
      </c>
      <c r="HJ227" s="19"/>
      <c r="HK227" s="19"/>
      <c r="HL227" s="20">
        <f t="shared" si="535"/>
        <v>0</v>
      </c>
      <c r="HM227" s="20">
        <f t="shared" si="595"/>
        <v>0</v>
      </c>
      <c r="HN227" s="20">
        <f t="shared" si="595"/>
        <v>0</v>
      </c>
      <c r="HO227" s="20">
        <f t="shared" si="537"/>
        <v>0</v>
      </c>
      <c r="HP227" s="19"/>
      <c r="HQ227" s="19"/>
      <c r="HR227" s="20">
        <f t="shared" si="538"/>
        <v>0</v>
      </c>
      <c r="HS227" s="19"/>
      <c r="HT227" s="19"/>
      <c r="HU227" s="20">
        <f t="shared" si="539"/>
        <v>0</v>
      </c>
      <c r="HV227" s="19"/>
      <c r="HW227" s="19"/>
      <c r="HX227" s="20">
        <f t="shared" si="540"/>
        <v>0</v>
      </c>
      <c r="HY227" s="19"/>
      <c r="HZ227" s="19"/>
      <c r="IA227" s="20">
        <f t="shared" si="541"/>
        <v>0</v>
      </c>
      <c r="IB227" s="20">
        <f t="shared" si="596"/>
        <v>0</v>
      </c>
      <c r="IC227" s="20">
        <f t="shared" si="596"/>
        <v>0</v>
      </c>
      <c r="ID227" s="20">
        <f t="shared" si="543"/>
        <v>0</v>
      </c>
      <c r="IE227" s="20">
        <f t="shared" si="597"/>
        <v>0</v>
      </c>
      <c r="IF227" s="20">
        <f t="shared" si="597"/>
        <v>0</v>
      </c>
      <c r="IG227" s="20">
        <f t="shared" si="545"/>
        <v>0</v>
      </c>
      <c r="IH227" s="19"/>
      <c r="II227" s="19"/>
      <c r="IJ227" s="20">
        <f t="shared" si="546"/>
        <v>0</v>
      </c>
      <c r="IK227" s="19"/>
      <c r="IL227" s="19"/>
      <c r="IM227" s="20">
        <f t="shared" si="547"/>
        <v>0</v>
      </c>
      <c r="IN227" s="19"/>
      <c r="IO227" s="19"/>
      <c r="IP227" s="20">
        <f t="shared" si="548"/>
        <v>0</v>
      </c>
      <c r="IQ227" s="20">
        <f t="shared" si="598"/>
        <v>0</v>
      </c>
      <c r="IR227" s="20">
        <f t="shared" si="598"/>
        <v>0</v>
      </c>
      <c r="IS227" s="20">
        <f t="shared" si="550"/>
        <v>0</v>
      </c>
      <c r="IT227" s="20">
        <f t="shared" si="599"/>
        <v>0</v>
      </c>
      <c r="IU227" s="20">
        <f t="shared" si="599"/>
        <v>0</v>
      </c>
      <c r="IV227" s="20">
        <f t="shared" si="552"/>
        <v>0</v>
      </c>
      <c r="IW227" s="19"/>
      <c r="IX227" s="19"/>
      <c r="IY227" s="20">
        <f t="shared" si="553"/>
        <v>0</v>
      </c>
      <c r="IZ227" s="19"/>
      <c r="JA227" s="19"/>
      <c r="JB227" s="20">
        <f t="shared" si="554"/>
        <v>0</v>
      </c>
      <c r="JC227" s="19"/>
      <c r="JD227" s="19"/>
      <c r="JE227" s="20">
        <f t="shared" si="555"/>
        <v>0</v>
      </c>
      <c r="JF227" s="20">
        <f t="shared" si="600"/>
        <v>0</v>
      </c>
      <c r="JG227" s="20">
        <f t="shared" si="600"/>
        <v>0</v>
      </c>
      <c r="JH227" s="20">
        <f t="shared" si="557"/>
        <v>0</v>
      </c>
      <c r="JI227" s="19"/>
      <c r="JJ227" s="19"/>
      <c r="JK227" s="20">
        <f t="shared" si="558"/>
        <v>0</v>
      </c>
      <c r="JL227" s="19"/>
      <c r="JM227" s="19"/>
      <c r="JN227" s="20">
        <f t="shared" si="559"/>
        <v>0</v>
      </c>
      <c r="JO227" s="19"/>
      <c r="JP227" s="19"/>
      <c r="JQ227" s="20">
        <f t="shared" si="560"/>
        <v>0</v>
      </c>
      <c r="JR227" s="20">
        <f t="shared" si="601"/>
        <v>0</v>
      </c>
      <c r="JS227" s="20">
        <f t="shared" si="601"/>
        <v>0</v>
      </c>
      <c r="JT227" s="20">
        <f t="shared" si="562"/>
        <v>0</v>
      </c>
      <c r="JU227" s="19"/>
      <c r="JV227" s="19"/>
      <c r="JW227" s="20">
        <f t="shared" si="563"/>
        <v>0</v>
      </c>
      <c r="JX227" s="19"/>
      <c r="JY227" s="19"/>
      <c r="JZ227" s="20">
        <f t="shared" si="564"/>
        <v>0</v>
      </c>
      <c r="KA227" s="20">
        <f t="shared" si="602"/>
        <v>0</v>
      </c>
      <c r="KB227" s="20">
        <f t="shared" si="602"/>
        <v>0</v>
      </c>
      <c r="KC227" s="20">
        <f t="shared" si="566"/>
        <v>0</v>
      </c>
      <c r="KD227" s="19"/>
      <c r="KE227" s="19"/>
      <c r="KF227" s="20">
        <f t="shared" si="567"/>
        <v>0</v>
      </c>
      <c r="KG227" s="19"/>
      <c r="KH227" s="19"/>
      <c r="KI227" s="20">
        <f t="shared" si="568"/>
        <v>0</v>
      </c>
      <c r="KJ227" s="19"/>
      <c r="KK227" s="19"/>
      <c r="KL227" s="20">
        <f t="shared" si="569"/>
        <v>0</v>
      </c>
      <c r="KM227" s="19"/>
      <c r="KN227" s="19"/>
      <c r="KO227" s="20">
        <f t="shared" si="570"/>
        <v>0</v>
      </c>
      <c r="KP227" s="19"/>
      <c r="KQ227" s="19"/>
      <c r="KR227" s="20">
        <f t="shared" si="571"/>
        <v>0</v>
      </c>
      <c r="KS227" s="20">
        <f t="shared" si="603"/>
        <v>0</v>
      </c>
      <c r="KT227" s="20">
        <f t="shared" si="603"/>
        <v>0</v>
      </c>
      <c r="KU227" s="20">
        <f t="shared" si="573"/>
        <v>0</v>
      </c>
      <c r="KV227" s="20">
        <f t="shared" si="604"/>
        <v>0</v>
      </c>
      <c r="KW227" s="20">
        <f t="shared" si="604"/>
        <v>0</v>
      </c>
      <c r="KX227" s="20">
        <f t="shared" si="575"/>
        <v>0</v>
      </c>
      <c r="KY227" s="19"/>
      <c r="KZ227" s="19"/>
      <c r="LA227" s="20">
        <f t="shared" si="576"/>
        <v>0</v>
      </c>
      <c r="LB227" s="19"/>
      <c r="LC227" s="19"/>
      <c r="LD227" s="20">
        <f t="shared" si="577"/>
        <v>0</v>
      </c>
      <c r="LE227" s="20">
        <f t="shared" si="605"/>
        <v>0</v>
      </c>
      <c r="LF227" s="20">
        <f t="shared" si="605"/>
        <v>0</v>
      </c>
      <c r="LG227" s="20">
        <f t="shared" si="579"/>
        <v>0</v>
      </c>
    </row>
    <row r="228" spans="1:319" x14ac:dyDescent="0.3">
      <c r="A228" s="27" t="s">
        <v>340</v>
      </c>
      <c r="B228" s="19"/>
      <c r="C228" s="19"/>
      <c r="D228" s="20">
        <f t="shared" si="448"/>
        <v>0</v>
      </c>
      <c r="E228" s="19"/>
      <c r="F228" s="19"/>
      <c r="G228" s="20">
        <f t="shared" si="449"/>
        <v>0</v>
      </c>
      <c r="H228" s="19"/>
      <c r="I228" s="19"/>
      <c r="J228" s="20">
        <f t="shared" si="450"/>
        <v>0</v>
      </c>
      <c r="K228" s="19"/>
      <c r="L228" s="19"/>
      <c r="M228" s="20">
        <f t="shared" si="451"/>
        <v>0</v>
      </c>
      <c r="N228" s="19"/>
      <c r="O228" s="19"/>
      <c r="P228" s="20">
        <f t="shared" si="452"/>
        <v>0</v>
      </c>
      <c r="Q228" s="19"/>
      <c r="R228" s="19"/>
      <c r="S228" s="20">
        <f t="shared" si="453"/>
        <v>0</v>
      </c>
      <c r="T228" s="19"/>
      <c r="U228" s="19"/>
      <c r="V228" s="20">
        <f t="shared" si="454"/>
        <v>0</v>
      </c>
      <c r="W228" s="19"/>
      <c r="X228" s="19"/>
      <c r="Y228" s="20">
        <f t="shared" si="455"/>
        <v>0</v>
      </c>
      <c r="Z228" s="19"/>
      <c r="AA228" s="19"/>
      <c r="AB228" s="20">
        <f t="shared" si="456"/>
        <v>0</v>
      </c>
      <c r="AC228" s="19"/>
      <c r="AD228" s="19"/>
      <c r="AE228" s="20">
        <f t="shared" si="457"/>
        <v>0</v>
      </c>
      <c r="AF228" s="19"/>
      <c r="AG228" s="19"/>
      <c r="AH228" s="20">
        <f t="shared" si="458"/>
        <v>0</v>
      </c>
      <c r="AI228" s="19"/>
      <c r="AJ228" s="19"/>
      <c r="AK228" s="20">
        <f t="shared" si="459"/>
        <v>0</v>
      </c>
      <c r="AL228" s="20">
        <f t="shared" si="580"/>
        <v>0</v>
      </c>
      <c r="AM228" s="20">
        <f t="shared" si="580"/>
        <v>0</v>
      </c>
      <c r="AN228" s="20">
        <f t="shared" si="461"/>
        <v>0</v>
      </c>
      <c r="AO228" s="19"/>
      <c r="AP228" s="19"/>
      <c r="AQ228" s="20">
        <f t="shared" si="462"/>
        <v>0</v>
      </c>
      <c r="AR228" s="19"/>
      <c r="AS228" s="19"/>
      <c r="AT228" s="20">
        <f t="shared" si="463"/>
        <v>0</v>
      </c>
      <c r="AU228" s="19"/>
      <c r="AV228" s="19"/>
      <c r="AW228" s="20">
        <f t="shared" si="464"/>
        <v>0</v>
      </c>
      <c r="AX228" s="19"/>
      <c r="AY228" s="19"/>
      <c r="AZ228" s="20">
        <f t="shared" si="465"/>
        <v>0</v>
      </c>
      <c r="BA228" s="19"/>
      <c r="BB228" s="19"/>
      <c r="BC228" s="20">
        <f t="shared" si="466"/>
        <v>0</v>
      </c>
      <c r="BD228" s="19"/>
      <c r="BE228" s="19"/>
      <c r="BF228" s="20">
        <f t="shared" si="467"/>
        <v>0</v>
      </c>
      <c r="BG228" s="20">
        <f t="shared" si="581"/>
        <v>0</v>
      </c>
      <c r="BH228" s="20">
        <f t="shared" si="581"/>
        <v>0</v>
      </c>
      <c r="BI228" s="20">
        <f t="shared" si="469"/>
        <v>0</v>
      </c>
      <c r="BJ228" s="19"/>
      <c r="BK228" s="19"/>
      <c r="BL228" s="20">
        <f t="shared" si="470"/>
        <v>0</v>
      </c>
      <c r="BM228" s="19"/>
      <c r="BN228" s="19"/>
      <c r="BO228" s="20">
        <f t="shared" si="471"/>
        <v>0</v>
      </c>
      <c r="BP228" s="19"/>
      <c r="BQ228" s="19"/>
      <c r="BR228" s="20">
        <f t="shared" si="472"/>
        <v>0</v>
      </c>
      <c r="BS228" s="19"/>
      <c r="BT228" s="19"/>
      <c r="BU228" s="20">
        <f t="shared" si="473"/>
        <v>0</v>
      </c>
      <c r="BV228" s="19"/>
      <c r="BW228" s="19"/>
      <c r="BX228" s="20">
        <f t="shared" si="474"/>
        <v>0</v>
      </c>
      <c r="BY228" s="19"/>
      <c r="BZ228" s="19"/>
      <c r="CA228" s="20">
        <f t="shared" si="475"/>
        <v>0</v>
      </c>
      <c r="CB228" s="20">
        <f t="shared" si="582"/>
        <v>0</v>
      </c>
      <c r="CC228" s="20">
        <f t="shared" si="582"/>
        <v>0</v>
      </c>
      <c r="CD228" s="20">
        <f t="shared" si="477"/>
        <v>0</v>
      </c>
      <c r="CE228" s="19"/>
      <c r="CF228" s="19"/>
      <c r="CG228" s="20">
        <f t="shared" si="478"/>
        <v>0</v>
      </c>
      <c r="CH228" s="19"/>
      <c r="CI228" s="19"/>
      <c r="CJ228" s="20">
        <f t="shared" si="479"/>
        <v>0</v>
      </c>
      <c r="CK228" s="19"/>
      <c r="CL228" s="19"/>
      <c r="CM228" s="20">
        <f t="shared" si="480"/>
        <v>0</v>
      </c>
      <c r="CN228" s="20">
        <f t="shared" si="583"/>
        <v>0</v>
      </c>
      <c r="CO228" s="20">
        <f t="shared" si="583"/>
        <v>0</v>
      </c>
      <c r="CP228" s="20">
        <f t="shared" si="482"/>
        <v>0</v>
      </c>
      <c r="CQ228" s="19"/>
      <c r="CR228" s="19"/>
      <c r="CS228" s="20">
        <f t="shared" si="483"/>
        <v>0</v>
      </c>
      <c r="CT228" s="19"/>
      <c r="CU228" s="19"/>
      <c r="CV228" s="20">
        <f t="shared" si="484"/>
        <v>0</v>
      </c>
      <c r="CW228" s="19"/>
      <c r="CX228" s="19"/>
      <c r="CY228" s="20">
        <f t="shared" si="485"/>
        <v>0</v>
      </c>
      <c r="CZ228" s="20">
        <f t="shared" si="584"/>
        <v>0</v>
      </c>
      <c r="DA228" s="20">
        <f t="shared" si="584"/>
        <v>0</v>
      </c>
      <c r="DB228" s="20">
        <f t="shared" si="487"/>
        <v>0</v>
      </c>
      <c r="DC228" s="20">
        <f t="shared" si="585"/>
        <v>0</v>
      </c>
      <c r="DD228" s="20">
        <f t="shared" si="585"/>
        <v>0</v>
      </c>
      <c r="DE228" s="20">
        <f t="shared" si="489"/>
        <v>0</v>
      </c>
      <c r="DF228" s="19"/>
      <c r="DG228" s="19"/>
      <c r="DH228" s="20">
        <f t="shared" si="490"/>
        <v>0</v>
      </c>
      <c r="DI228" s="19"/>
      <c r="DJ228" s="19"/>
      <c r="DK228" s="20">
        <f t="shared" si="491"/>
        <v>0</v>
      </c>
      <c r="DL228" s="20">
        <f t="shared" si="586"/>
        <v>0</v>
      </c>
      <c r="DM228" s="20">
        <f t="shared" si="586"/>
        <v>0</v>
      </c>
      <c r="DN228" s="20">
        <f t="shared" si="493"/>
        <v>0</v>
      </c>
      <c r="DO228" s="19"/>
      <c r="DP228" s="19"/>
      <c r="DQ228" s="20">
        <f t="shared" si="494"/>
        <v>0</v>
      </c>
      <c r="DR228" s="19"/>
      <c r="DS228" s="19"/>
      <c r="DT228" s="20">
        <f t="shared" si="495"/>
        <v>0</v>
      </c>
      <c r="DU228" s="20">
        <f t="shared" si="587"/>
        <v>0</v>
      </c>
      <c r="DV228" s="20">
        <f t="shared" si="587"/>
        <v>0</v>
      </c>
      <c r="DW228" s="20">
        <f t="shared" si="497"/>
        <v>0</v>
      </c>
      <c r="DX228" s="20">
        <f t="shared" si="588"/>
        <v>0</v>
      </c>
      <c r="DY228" s="20">
        <f t="shared" si="588"/>
        <v>0</v>
      </c>
      <c r="DZ228" s="20">
        <f t="shared" si="499"/>
        <v>0</v>
      </c>
      <c r="EA228" s="19"/>
      <c r="EB228" s="19"/>
      <c r="EC228" s="20">
        <f t="shared" si="500"/>
        <v>0</v>
      </c>
      <c r="ED228" s="19"/>
      <c r="EE228" s="19"/>
      <c r="EF228" s="20">
        <f t="shared" si="501"/>
        <v>0</v>
      </c>
      <c r="EG228" s="19"/>
      <c r="EH228" s="19"/>
      <c r="EI228" s="20">
        <f t="shared" si="502"/>
        <v>0</v>
      </c>
      <c r="EJ228" s="19"/>
      <c r="EK228" s="19"/>
      <c r="EL228" s="20">
        <f t="shared" si="503"/>
        <v>0</v>
      </c>
      <c r="EM228" s="20">
        <f t="shared" si="589"/>
        <v>0</v>
      </c>
      <c r="EN228" s="20">
        <f t="shared" si="589"/>
        <v>0</v>
      </c>
      <c r="EO228" s="20">
        <f t="shared" si="505"/>
        <v>0</v>
      </c>
      <c r="EP228" s="19"/>
      <c r="EQ228" s="19"/>
      <c r="ER228" s="20">
        <f t="shared" si="506"/>
        <v>0</v>
      </c>
      <c r="ES228" s="19"/>
      <c r="ET228" s="19"/>
      <c r="EU228" s="20">
        <f t="shared" si="507"/>
        <v>0</v>
      </c>
      <c r="EV228" s="19"/>
      <c r="EW228" s="19"/>
      <c r="EX228" s="20">
        <f t="shared" si="508"/>
        <v>0</v>
      </c>
      <c r="EY228" s="19"/>
      <c r="EZ228" s="19"/>
      <c r="FA228" s="20">
        <f t="shared" si="509"/>
        <v>0</v>
      </c>
      <c r="FB228" s="20">
        <f t="shared" si="590"/>
        <v>0</v>
      </c>
      <c r="FC228" s="20">
        <f t="shared" si="590"/>
        <v>0</v>
      </c>
      <c r="FD228" s="20">
        <f t="shared" si="511"/>
        <v>0</v>
      </c>
      <c r="FE228" s="19"/>
      <c r="FF228" s="19"/>
      <c r="FG228" s="20">
        <f t="shared" si="512"/>
        <v>0</v>
      </c>
      <c r="FH228" s="19"/>
      <c r="FI228" s="19"/>
      <c r="FJ228" s="20">
        <f t="shared" si="513"/>
        <v>0</v>
      </c>
      <c r="FK228" s="19"/>
      <c r="FL228" s="19"/>
      <c r="FM228" s="20">
        <f t="shared" si="514"/>
        <v>0</v>
      </c>
      <c r="FN228" s="20">
        <f t="shared" si="591"/>
        <v>0</v>
      </c>
      <c r="FO228" s="20">
        <f t="shared" si="591"/>
        <v>0</v>
      </c>
      <c r="FP228" s="20">
        <f t="shared" si="516"/>
        <v>0</v>
      </c>
      <c r="FQ228" s="19"/>
      <c r="FR228" s="19"/>
      <c r="FS228" s="20">
        <f t="shared" si="517"/>
        <v>0</v>
      </c>
      <c r="FT228" s="19"/>
      <c r="FU228" s="19"/>
      <c r="FV228" s="20">
        <f t="shared" si="518"/>
        <v>0</v>
      </c>
      <c r="FW228" s="19"/>
      <c r="FX228" s="19"/>
      <c r="FY228" s="20">
        <f t="shared" si="519"/>
        <v>0</v>
      </c>
      <c r="FZ228" s="20">
        <f t="shared" si="592"/>
        <v>0</v>
      </c>
      <c r="GA228" s="20">
        <f t="shared" si="592"/>
        <v>0</v>
      </c>
      <c r="GB228" s="20">
        <f t="shared" si="521"/>
        <v>0</v>
      </c>
      <c r="GC228" s="19"/>
      <c r="GD228" s="19"/>
      <c r="GE228" s="20">
        <f t="shared" si="522"/>
        <v>0</v>
      </c>
      <c r="GF228" s="19"/>
      <c r="GG228" s="19"/>
      <c r="GH228" s="20">
        <f t="shared" si="523"/>
        <v>0</v>
      </c>
      <c r="GI228" s="19"/>
      <c r="GJ228" s="19"/>
      <c r="GK228" s="20">
        <f t="shared" si="524"/>
        <v>0</v>
      </c>
      <c r="GL228" s="19"/>
      <c r="GM228" s="19"/>
      <c r="GN228" s="20">
        <f t="shared" si="525"/>
        <v>0</v>
      </c>
      <c r="GO228" s="20">
        <f t="shared" si="593"/>
        <v>0</v>
      </c>
      <c r="GP228" s="20">
        <f t="shared" si="593"/>
        <v>0</v>
      </c>
      <c r="GQ228" s="20">
        <f t="shared" si="527"/>
        <v>0</v>
      </c>
      <c r="GR228" s="19"/>
      <c r="GS228" s="19"/>
      <c r="GT228" s="20">
        <f t="shared" si="528"/>
        <v>0</v>
      </c>
      <c r="GU228" s="19"/>
      <c r="GV228" s="19"/>
      <c r="GW228" s="20">
        <f t="shared" si="529"/>
        <v>0</v>
      </c>
      <c r="GX228" s="20">
        <f t="shared" si="594"/>
        <v>0</v>
      </c>
      <c r="GY228" s="20">
        <f t="shared" si="594"/>
        <v>0</v>
      </c>
      <c r="GZ228" s="20">
        <f t="shared" si="531"/>
        <v>0</v>
      </c>
      <c r="HA228" s="19"/>
      <c r="HB228" s="19"/>
      <c r="HC228" s="20">
        <f t="shared" si="532"/>
        <v>0</v>
      </c>
      <c r="HD228" s="19"/>
      <c r="HE228" s="19"/>
      <c r="HF228" s="20">
        <f t="shared" si="533"/>
        <v>0</v>
      </c>
      <c r="HG228" s="19"/>
      <c r="HH228" s="19"/>
      <c r="HI228" s="20">
        <f t="shared" si="534"/>
        <v>0</v>
      </c>
      <c r="HJ228" s="19"/>
      <c r="HK228" s="19"/>
      <c r="HL228" s="20">
        <f t="shared" si="535"/>
        <v>0</v>
      </c>
      <c r="HM228" s="20">
        <f t="shared" si="595"/>
        <v>0</v>
      </c>
      <c r="HN228" s="20">
        <f t="shared" si="595"/>
        <v>0</v>
      </c>
      <c r="HO228" s="20">
        <f t="shared" si="537"/>
        <v>0</v>
      </c>
      <c r="HP228" s="19"/>
      <c r="HQ228" s="19"/>
      <c r="HR228" s="20">
        <f t="shared" si="538"/>
        <v>0</v>
      </c>
      <c r="HS228" s="19"/>
      <c r="HT228" s="19"/>
      <c r="HU228" s="20">
        <f t="shared" si="539"/>
        <v>0</v>
      </c>
      <c r="HV228" s="19"/>
      <c r="HW228" s="19"/>
      <c r="HX228" s="20">
        <f t="shared" si="540"/>
        <v>0</v>
      </c>
      <c r="HY228" s="19"/>
      <c r="HZ228" s="19"/>
      <c r="IA228" s="20">
        <f t="shared" si="541"/>
        <v>0</v>
      </c>
      <c r="IB228" s="20">
        <f t="shared" si="596"/>
        <v>0</v>
      </c>
      <c r="IC228" s="20">
        <f t="shared" si="596"/>
        <v>0</v>
      </c>
      <c r="ID228" s="20">
        <f t="shared" si="543"/>
        <v>0</v>
      </c>
      <c r="IE228" s="20">
        <f t="shared" si="597"/>
        <v>0</v>
      </c>
      <c r="IF228" s="20">
        <f t="shared" si="597"/>
        <v>0</v>
      </c>
      <c r="IG228" s="20">
        <f t="shared" si="545"/>
        <v>0</v>
      </c>
      <c r="IH228" s="19"/>
      <c r="II228" s="19"/>
      <c r="IJ228" s="20">
        <f t="shared" si="546"/>
        <v>0</v>
      </c>
      <c r="IK228" s="19"/>
      <c r="IL228" s="19"/>
      <c r="IM228" s="20">
        <f t="shared" si="547"/>
        <v>0</v>
      </c>
      <c r="IN228" s="19"/>
      <c r="IO228" s="19"/>
      <c r="IP228" s="20">
        <f t="shared" si="548"/>
        <v>0</v>
      </c>
      <c r="IQ228" s="20">
        <f t="shared" si="598"/>
        <v>0</v>
      </c>
      <c r="IR228" s="20">
        <f t="shared" si="598"/>
        <v>0</v>
      </c>
      <c r="IS228" s="20">
        <f t="shared" si="550"/>
        <v>0</v>
      </c>
      <c r="IT228" s="20">
        <f t="shared" si="599"/>
        <v>0</v>
      </c>
      <c r="IU228" s="20">
        <f t="shared" si="599"/>
        <v>0</v>
      </c>
      <c r="IV228" s="20">
        <f t="shared" si="552"/>
        <v>0</v>
      </c>
      <c r="IW228" s="19"/>
      <c r="IX228" s="20">
        <f>0</f>
        <v>0</v>
      </c>
      <c r="IY228" s="20">
        <f t="shared" si="553"/>
        <v>0</v>
      </c>
      <c r="IZ228" s="19"/>
      <c r="JA228" s="19"/>
      <c r="JB228" s="20">
        <f t="shared" si="554"/>
        <v>0</v>
      </c>
      <c r="JC228" s="19"/>
      <c r="JD228" s="19"/>
      <c r="JE228" s="20">
        <f t="shared" si="555"/>
        <v>0</v>
      </c>
      <c r="JF228" s="20">
        <f t="shared" si="600"/>
        <v>0</v>
      </c>
      <c r="JG228" s="20">
        <f t="shared" si="600"/>
        <v>0</v>
      </c>
      <c r="JH228" s="20">
        <f t="shared" si="557"/>
        <v>0</v>
      </c>
      <c r="JI228" s="19"/>
      <c r="JJ228" s="19"/>
      <c r="JK228" s="20">
        <f t="shared" si="558"/>
        <v>0</v>
      </c>
      <c r="JL228" s="19"/>
      <c r="JM228" s="19"/>
      <c r="JN228" s="20">
        <f t="shared" si="559"/>
        <v>0</v>
      </c>
      <c r="JO228" s="19"/>
      <c r="JP228" s="19"/>
      <c r="JQ228" s="20">
        <f t="shared" si="560"/>
        <v>0</v>
      </c>
      <c r="JR228" s="20">
        <f t="shared" si="601"/>
        <v>0</v>
      </c>
      <c r="JS228" s="20">
        <f t="shared" si="601"/>
        <v>0</v>
      </c>
      <c r="JT228" s="20">
        <f t="shared" si="562"/>
        <v>0</v>
      </c>
      <c r="JU228" s="19"/>
      <c r="JV228" s="19"/>
      <c r="JW228" s="20">
        <f t="shared" si="563"/>
        <v>0</v>
      </c>
      <c r="JX228" s="19"/>
      <c r="JY228" s="19"/>
      <c r="JZ228" s="20">
        <f t="shared" si="564"/>
        <v>0</v>
      </c>
      <c r="KA228" s="20">
        <f t="shared" si="602"/>
        <v>0</v>
      </c>
      <c r="KB228" s="20">
        <f t="shared" si="602"/>
        <v>0</v>
      </c>
      <c r="KC228" s="20">
        <f t="shared" si="566"/>
        <v>0</v>
      </c>
      <c r="KD228" s="19"/>
      <c r="KE228" s="20">
        <f>72.73</f>
        <v>72.73</v>
      </c>
      <c r="KF228" s="20">
        <f t="shared" si="567"/>
        <v>-72.73</v>
      </c>
      <c r="KG228" s="19"/>
      <c r="KH228" s="19"/>
      <c r="KI228" s="20">
        <f t="shared" si="568"/>
        <v>0</v>
      </c>
      <c r="KJ228" s="19"/>
      <c r="KK228" s="19"/>
      <c r="KL228" s="20">
        <f t="shared" si="569"/>
        <v>0</v>
      </c>
      <c r="KM228" s="19"/>
      <c r="KN228" s="19"/>
      <c r="KO228" s="20">
        <f t="shared" si="570"/>
        <v>0</v>
      </c>
      <c r="KP228" s="19"/>
      <c r="KQ228" s="19"/>
      <c r="KR228" s="20">
        <f t="shared" si="571"/>
        <v>0</v>
      </c>
      <c r="KS228" s="20">
        <f t="shared" si="603"/>
        <v>0</v>
      </c>
      <c r="KT228" s="20">
        <f t="shared" si="603"/>
        <v>0</v>
      </c>
      <c r="KU228" s="20">
        <f t="shared" si="573"/>
        <v>0</v>
      </c>
      <c r="KV228" s="20">
        <f t="shared" si="604"/>
        <v>0</v>
      </c>
      <c r="KW228" s="20">
        <f t="shared" si="604"/>
        <v>72.73</v>
      </c>
      <c r="KX228" s="20">
        <f t="shared" si="575"/>
        <v>-72.73</v>
      </c>
      <c r="KY228" s="19"/>
      <c r="KZ228" s="19"/>
      <c r="LA228" s="20">
        <f t="shared" si="576"/>
        <v>0</v>
      </c>
      <c r="LB228" s="19"/>
      <c r="LC228" s="19"/>
      <c r="LD228" s="20">
        <f t="shared" si="577"/>
        <v>0</v>
      </c>
      <c r="LE228" s="20">
        <f t="shared" si="605"/>
        <v>0</v>
      </c>
      <c r="LF228" s="20">
        <f t="shared" si="605"/>
        <v>72.73</v>
      </c>
      <c r="LG228" s="20">
        <f t="shared" si="579"/>
        <v>-72.73</v>
      </c>
    </row>
    <row r="229" spans="1:319" x14ac:dyDescent="0.3">
      <c r="A229" s="27" t="s">
        <v>341</v>
      </c>
      <c r="B229" s="22">
        <f>(B227)+(B228)</f>
        <v>0</v>
      </c>
      <c r="C229" s="22">
        <f>(C227)+(C228)</f>
        <v>0</v>
      </c>
      <c r="D229" s="22">
        <f t="shared" ref="D229:D284" si="606">(B229)-(C229)</f>
        <v>0</v>
      </c>
      <c r="E229" s="22">
        <f>(E227)+(E228)</f>
        <v>0</v>
      </c>
      <c r="F229" s="22">
        <f>(F227)+(F228)</f>
        <v>0</v>
      </c>
      <c r="G229" s="22">
        <f t="shared" ref="G229:G284" si="607">(E229)-(F229)</f>
        <v>0</v>
      </c>
      <c r="H229" s="22">
        <f>(H227)+(H228)</f>
        <v>0</v>
      </c>
      <c r="I229" s="22">
        <f>(I227)+(I228)</f>
        <v>0</v>
      </c>
      <c r="J229" s="22">
        <f t="shared" ref="J229:J284" si="608">(H229)-(I229)</f>
        <v>0</v>
      </c>
      <c r="K229" s="22">
        <f>(K227)+(K228)</f>
        <v>0</v>
      </c>
      <c r="L229" s="22">
        <f>(L227)+(L228)</f>
        <v>0</v>
      </c>
      <c r="M229" s="22">
        <f t="shared" ref="M229:M284" si="609">(K229)-(L229)</f>
        <v>0</v>
      </c>
      <c r="N229" s="22">
        <f>(N227)+(N228)</f>
        <v>0</v>
      </c>
      <c r="O229" s="22">
        <f>(O227)+(O228)</f>
        <v>0</v>
      </c>
      <c r="P229" s="22">
        <f t="shared" ref="P229:P284" si="610">(N229)-(O229)</f>
        <v>0</v>
      </c>
      <c r="Q229" s="22">
        <f>(Q227)+(Q228)</f>
        <v>0</v>
      </c>
      <c r="R229" s="22">
        <f>(R227)+(R228)</f>
        <v>0</v>
      </c>
      <c r="S229" s="22">
        <f t="shared" ref="S229:S284" si="611">(Q229)-(R229)</f>
        <v>0</v>
      </c>
      <c r="T229" s="22">
        <f>(T227)+(T228)</f>
        <v>0</v>
      </c>
      <c r="U229" s="22">
        <f>(U227)+(U228)</f>
        <v>0</v>
      </c>
      <c r="V229" s="22">
        <f t="shared" ref="V229:V284" si="612">(T229)-(U229)</f>
        <v>0</v>
      </c>
      <c r="W229" s="22">
        <f>(W227)+(W228)</f>
        <v>0</v>
      </c>
      <c r="X229" s="22">
        <f>(X227)+(X228)</f>
        <v>0</v>
      </c>
      <c r="Y229" s="22">
        <f t="shared" ref="Y229:Y284" si="613">(W229)-(X229)</f>
        <v>0</v>
      </c>
      <c r="Z229" s="22">
        <f>(Z227)+(Z228)</f>
        <v>0</v>
      </c>
      <c r="AA229" s="22">
        <f>(AA227)+(AA228)</f>
        <v>0</v>
      </c>
      <c r="AB229" s="22">
        <f t="shared" ref="AB229:AB284" si="614">(Z229)-(AA229)</f>
        <v>0</v>
      </c>
      <c r="AC229" s="22">
        <f>(AC227)+(AC228)</f>
        <v>0</v>
      </c>
      <c r="AD229" s="22">
        <f>(AD227)+(AD228)</f>
        <v>0</v>
      </c>
      <c r="AE229" s="22">
        <f t="shared" ref="AE229:AE284" si="615">(AC229)-(AD229)</f>
        <v>0</v>
      </c>
      <c r="AF229" s="22">
        <f>(AF227)+(AF228)</f>
        <v>0</v>
      </c>
      <c r="AG229" s="22">
        <f>(AG227)+(AG228)</f>
        <v>0</v>
      </c>
      <c r="AH229" s="22">
        <f t="shared" ref="AH229:AH284" si="616">(AF229)-(AG229)</f>
        <v>0</v>
      </c>
      <c r="AI229" s="22">
        <f>(AI227)+(AI228)</f>
        <v>0</v>
      </c>
      <c r="AJ229" s="22">
        <f>(AJ227)+(AJ228)</f>
        <v>0</v>
      </c>
      <c r="AK229" s="22">
        <f t="shared" ref="AK229:AK284" si="617">(AI229)-(AJ229)</f>
        <v>0</v>
      </c>
      <c r="AL229" s="22">
        <f t="shared" ref="AL229:AM260" si="618">(((((((((H229)+(K229))+(N229))+(Q229))+(T229))+(W229))+(Z229))+(AC229))+(AF229))+(AI229)</f>
        <v>0</v>
      </c>
      <c r="AM229" s="22">
        <f t="shared" si="618"/>
        <v>0</v>
      </c>
      <c r="AN229" s="22">
        <f t="shared" ref="AN229:AN284" si="619">(AL229)-(AM229)</f>
        <v>0</v>
      </c>
      <c r="AO229" s="22">
        <f>(AO227)+(AO228)</f>
        <v>0</v>
      </c>
      <c r="AP229" s="22">
        <f>(AP227)+(AP228)</f>
        <v>0</v>
      </c>
      <c r="AQ229" s="22">
        <f t="shared" ref="AQ229:AQ284" si="620">(AO229)-(AP229)</f>
        <v>0</v>
      </c>
      <c r="AR229" s="22">
        <f>(AR227)+(AR228)</f>
        <v>0</v>
      </c>
      <c r="AS229" s="22">
        <f>(AS227)+(AS228)</f>
        <v>0</v>
      </c>
      <c r="AT229" s="22">
        <f t="shared" ref="AT229:AT284" si="621">(AR229)-(AS229)</f>
        <v>0</v>
      </c>
      <c r="AU229" s="22">
        <f>(AU227)+(AU228)</f>
        <v>0</v>
      </c>
      <c r="AV229" s="22">
        <f>(AV227)+(AV228)</f>
        <v>0</v>
      </c>
      <c r="AW229" s="22">
        <f t="shared" ref="AW229:AW284" si="622">(AU229)-(AV229)</f>
        <v>0</v>
      </c>
      <c r="AX229" s="22">
        <f>(AX227)+(AX228)</f>
        <v>0</v>
      </c>
      <c r="AY229" s="22">
        <f>(AY227)+(AY228)</f>
        <v>0</v>
      </c>
      <c r="AZ229" s="22">
        <f t="shared" ref="AZ229:AZ284" si="623">(AX229)-(AY229)</f>
        <v>0</v>
      </c>
      <c r="BA229" s="22">
        <f>(BA227)+(BA228)</f>
        <v>0</v>
      </c>
      <c r="BB229" s="22">
        <f>(BB227)+(BB228)</f>
        <v>0</v>
      </c>
      <c r="BC229" s="22">
        <f t="shared" ref="BC229:BC284" si="624">(BA229)-(BB229)</f>
        <v>0</v>
      </c>
      <c r="BD229" s="22">
        <f>(BD227)+(BD228)</f>
        <v>0</v>
      </c>
      <c r="BE229" s="22">
        <f>(BE227)+(BE228)</f>
        <v>0</v>
      </c>
      <c r="BF229" s="22">
        <f t="shared" ref="BF229:BF284" si="625">(BD229)-(BE229)</f>
        <v>0</v>
      </c>
      <c r="BG229" s="22">
        <f t="shared" ref="BG229:BH260" si="626">(BA229)+(BD229)</f>
        <v>0</v>
      </c>
      <c r="BH229" s="22">
        <f t="shared" si="626"/>
        <v>0</v>
      </c>
      <c r="BI229" s="22">
        <f t="shared" ref="BI229:BI284" si="627">(BG229)-(BH229)</f>
        <v>0</v>
      </c>
      <c r="BJ229" s="22">
        <f>(BJ227)+(BJ228)</f>
        <v>0</v>
      </c>
      <c r="BK229" s="22">
        <f>(BK227)+(BK228)</f>
        <v>0</v>
      </c>
      <c r="BL229" s="22">
        <f t="shared" ref="BL229:BL284" si="628">(BJ229)-(BK229)</f>
        <v>0</v>
      </c>
      <c r="BM229" s="22">
        <f>(BM227)+(BM228)</f>
        <v>0</v>
      </c>
      <c r="BN229" s="22">
        <f>(BN227)+(BN228)</f>
        <v>0</v>
      </c>
      <c r="BO229" s="22">
        <f t="shared" ref="BO229:BO284" si="629">(BM229)-(BN229)</f>
        <v>0</v>
      </c>
      <c r="BP229" s="22">
        <f>(BP227)+(BP228)</f>
        <v>0</v>
      </c>
      <c r="BQ229" s="22">
        <f>(BQ227)+(BQ228)</f>
        <v>0</v>
      </c>
      <c r="BR229" s="22">
        <f t="shared" ref="BR229:BR284" si="630">(BP229)-(BQ229)</f>
        <v>0</v>
      </c>
      <c r="BS229" s="22">
        <f>(BS227)+(BS228)</f>
        <v>0</v>
      </c>
      <c r="BT229" s="22">
        <f>(BT227)+(BT228)</f>
        <v>0</v>
      </c>
      <c r="BU229" s="22">
        <f t="shared" ref="BU229:BU284" si="631">(BS229)-(BT229)</f>
        <v>0</v>
      </c>
      <c r="BV229" s="22">
        <f>(BV227)+(BV228)</f>
        <v>0</v>
      </c>
      <c r="BW229" s="22">
        <f>(BW227)+(BW228)</f>
        <v>0</v>
      </c>
      <c r="BX229" s="22">
        <f t="shared" ref="BX229:BX284" si="632">(BV229)-(BW229)</f>
        <v>0</v>
      </c>
      <c r="BY229" s="22">
        <f>(BY227)+(BY228)</f>
        <v>0</v>
      </c>
      <c r="BZ229" s="22">
        <f>(BZ227)+(BZ228)</f>
        <v>0</v>
      </c>
      <c r="CA229" s="22">
        <f t="shared" ref="CA229:CA284" si="633">(BY229)-(BZ229)</f>
        <v>0</v>
      </c>
      <c r="CB229" s="22">
        <f t="shared" ref="CB229:CC260" si="634">(((BP229)+(BS229))+(BV229))+(BY229)</f>
        <v>0</v>
      </c>
      <c r="CC229" s="22">
        <f t="shared" si="634"/>
        <v>0</v>
      </c>
      <c r="CD229" s="22">
        <f t="shared" ref="CD229:CD284" si="635">(CB229)-(CC229)</f>
        <v>0</v>
      </c>
      <c r="CE229" s="22">
        <f>(CE227)+(CE228)</f>
        <v>0</v>
      </c>
      <c r="CF229" s="22">
        <f>(CF227)+(CF228)</f>
        <v>0</v>
      </c>
      <c r="CG229" s="22">
        <f t="shared" ref="CG229:CG284" si="636">(CE229)-(CF229)</f>
        <v>0</v>
      </c>
      <c r="CH229" s="22">
        <f>(CH227)+(CH228)</f>
        <v>0</v>
      </c>
      <c r="CI229" s="22">
        <f>(CI227)+(CI228)</f>
        <v>0</v>
      </c>
      <c r="CJ229" s="22">
        <f t="shared" ref="CJ229:CJ284" si="637">(CH229)-(CI229)</f>
        <v>0</v>
      </c>
      <c r="CK229" s="22">
        <f>(CK227)+(CK228)</f>
        <v>0</v>
      </c>
      <c r="CL229" s="22">
        <f>(CL227)+(CL228)</f>
        <v>0</v>
      </c>
      <c r="CM229" s="22">
        <f t="shared" ref="CM229:CM284" si="638">(CK229)-(CL229)</f>
        <v>0</v>
      </c>
      <c r="CN229" s="22">
        <f t="shared" ref="CN229:CO260" si="639">(CH229)+(CK229)</f>
        <v>0</v>
      </c>
      <c r="CO229" s="22">
        <f t="shared" si="639"/>
        <v>0</v>
      </c>
      <c r="CP229" s="22">
        <f t="shared" ref="CP229:CP284" si="640">(CN229)-(CO229)</f>
        <v>0</v>
      </c>
      <c r="CQ229" s="22">
        <f>(CQ227)+(CQ228)</f>
        <v>0</v>
      </c>
      <c r="CR229" s="22">
        <f>(CR227)+(CR228)</f>
        <v>0</v>
      </c>
      <c r="CS229" s="22">
        <f t="shared" ref="CS229:CS284" si="641">(CQ229)-(CR229)</f>
        <v>0</v>
      </c>
      <c r="CT229" s="22">
        <f>(CT227)+(CT228)</f>
        <v>0</v>
      </c>
      <c r="CU229" s="22">
        <f>(CU227)+(CU228)</f>
        <v>0</v>
      </c>
      <c r="CV229" s="22">
        <f t="shared" ref="CV229:CV284" si="642">(CT229)-(CU229)</f>
        <v>0</v>
      </c>
      <c r="CW229" s="22">
        <f>(CW227)+(CW228)</f>
        <v>0</v>
      </c>
      <c r="CX229" s="22">
        <f>(CX227)+(CX228)</f>
        <v>0</v>
      </c>
      <c r="CY229" s="22">
        <f t="shared" ref="CY229:CY284" si="643">(CW229)-(CX229)</f>
        <v>0</v>
      </c>
      <c r="CZ229" s="22">
        <f t="shared" ref="CZ229:DA260" si="644">((CQ229)+(CT229))+(CW229)</f>
        <v>0</v>
      </c>
      <c r="DA229" s="22">
        <f t="shared" si="644"/>
        <v>0</v>
      </c>
      <c r="DB229" s="22">
        <f t="shared" ref="DB229:DB284" si="645">(CZ229)-(DA229)</f>
        <v>0</v>
      </c>
      <c r="DC229" s="22">
        <f t="shared" ref="DC229:DD260" si="646">((((((((((AO229)+(AR229))+(AU229))+(AX229))+(BG229))+(BJ229))+(BM229))+(CB229))+(CE229))+(CN229))+(CZ229)</f>
        <v>0</v>
      </c>
      <c r="DD229" s="22">
        <f t="shared" si="646"/>
        <v>0</v>
      </c>
      <c r="DE229" s="22">
        <f t="shared" ref="DE229:DE284" si="647">(DC229)-(DD229)</f>
        <v>0</v>
      </c>
      <c r="DF229" s="22">
        <f>(DF227)+(DF228)</f>
        <v>0</v>
      </c>
      <c r="DG229" s="22">
        <f>(DG227)+(DG228)</f>
        <v>0</v>
      </c>
      <c r="DH229" s="22">
        <f t="shared" ref="DH229:DH284" si="648">(DF229)-(DG229)</f>
        <v>0</v>
      </c>
      <c r="DI229" s="22">
        <f>(DI227)+(DI228)</f>
        <v>0</v>
      </c>
      <c r="DJ229" s="22">
        <f>(DJ227)+(DJ228)</f>
        <v>0</v>
      </c>
      <c r="DK229" s="22">
        <f t="shared" ref="DK229:DK284" si="649">(DI229)-(DJ229)</f>
        <v>0</v>
      </c>
      <c r="DL229" s="22">
        <f t="shared" ref="DL229:DM260" si="650">(DF229)+(DI229)</f>
        <v>0</v>
      </c>
      <c r="DM229" s="22">
        <f t="shared" si="650"/>
        <v>0</v>
      </c>
      <c r="DN229" s="22">
        <f t="shared" ref="DN229:DN284" si="651">(DL229)-(DM229)</f>
        <v>0</v>
      </c>
      <c r="DO229" s="22">
        <f>(DO227)+(DO228)</f>
        <v>0</v>
      </c>
      <c r="DP229" s="22">
        <f>(DP227)+(DP228)</f>
        <v>0</v>
      </c>
      <c r="DQ229" s="22">
        <f t="shared" ref="DQ229:DQ284" si="652">(DO229)-(DP229)</f>
        <v>0</v>
      </c>
      <c r="DR229" s="22">
        <f>(DR227)+(DR228)</f>
        <v>0</v>
      </c>
      <c r="DS229" s="22">
        <f>(DS227)+(DS228)</f>
        <v>0</v>
      </c>
      <c r="DT229" s="22">
        <f t="shared" ref="DT229:DT284" si="653">(DR229)-(DS229)</f>
        <v>0</v>
      </c>
      <c r="DU229" s="22">
        <f t="shared" ref="DU229:DV260" si="654">(DO229)+(DR229)</f>
        <v>0</v>
      </c>
      <c r="DV229" s="22">
        <f t="shared" si="654"/>
        <v>0</v>
      </c>
      <c r="DW229" s="22">
        <f t="shared" ref="DW229:DW284" si="655">(DU229)-(DV229)</f>
        <v>0</v>
      </c>
      <c r="DX229" s="22">
        <f t="shared" ref="DX229:DY260" si="656">(((((B229)+(E229))+(AL229))+(DC229))+(DL229))+(DU229)</f>
        <v>0</v>
      </c>
      <c r="DY229" s="22">
        <f t="shared" si="656"/>
        <v>0</v>
      </c>
      <c r="DZ229" s="22">
        <f t="shared" ref="DZ229:DZ284" si="657">(DX229)-(DY229)</f>
        <v>0</v>
      </c>
      <c r="EA229" s="22">
        <f>(EA227)+(EA228)</f>
        <v>0</v>
      </c>
      <c r="EB229" s="22">
        <f>(EB227)+(EB228)</f>
        <v>0</v>
      </c>
      <c r="EC229" s="22">
        <f t="shared" ref="EC229:EC284" si="658">(EA229)-(EB229)</f>
        <v>0</v>
      </c>
      <c r="ED229" s="22">
        <f>(ED227)+(ED228)</f>
        <v>0</v>
      </c>
      <c r="EE229" s="22">
        <f>(EE227)+(EE228)</f>
        <v>0</v>
      </c>
      <c r="EF229" s="22">
        <f t="shared" ref="EF229:EF284" si="659">(ED229)-(EE229)</f>
        <v>0</v>
      </c>
      <c r="EG229" s="22">
        <f>(EG227)+(EG228)</f>
        <v>0</v>
      </c>
      <c r="EH229" s="22">
        <f>(EH227)+(EH228)</f>
        <v>0</v>
      </c>
      <c r="EI229" s="22">
        <f t="shared" ref="EI229:EI284" si="660">(EG229)-(EH229)</f>
        <v>0</v>
      </c>
      <c r="EJ229" s="22">
        <f>(EJ227)+(EJ228)</f>
        <v>0</v>
      </c>
      <c r="EK229" s="22">
        <f>(EK227)+(EK228)</f>
        <v>0</v>
      </c>
      <c r="EL229" s="22">
        <f t="shared" ref="EL229:EL284" si="661">(EJ229)-(EK229)</f>
        <v>0</v>
      </c>
      <c r="EM229" s="22">
        <f t="shared" ref="EM229:EN260" si="662">((ED229)+(EG229))+(EJ229)</f>
        <v>0</v>
      </c>
      <c r="EN229" s="22">
        <f t="shared" si="662"/>
        <v>0</v>
      </c>
      <c r="EO229" s="22">
        <f t="shared" ref="EO229:EO284" si="663">(EM229)-(EN229)</f>
        <v>0</v>
      </c>
      <c r="EP229" s="22">
        <f>(EP227)+(EP228)</f>
        <v>0</v>
      </c>
      <c r="EQ229" s="22">
        <f>(EQ227)+(EQ228)</f>
        <v>0</v>
      </c>
      <c r="ER229" s="22">
        <f t="shared" ref="ER229:ER284" si="664">(EP229)-(EQ229)</f>
        <v>0</v>
      </c>
      <c r="ES229" s="22">
        <f>(ES227)+(ES228)</f>
        <v>0</v>
      </c>
      <c r="ET229" s="22">
        <f>(ET227)+(ET228)</f>
        <v>0</v>
      </c>
      <c r="EU229" s="22">
        <f t="shared" ref="EU229:EU284" si="665">(ES229)-(ET229)</f>
        <v>0</v>
      </c>
      <c r="EV229" s="22">
        <f>(EV227)+(EV228)</f>
        <v>0</v>
      </c>
      <c r="EW229" s="22">
        <f>(EW227)+(EW228)</f>
        <v>0</v>
      </c>
      <c r="EX229" s="22">
        <f t="shared" ref="EX229:EX284" si="666">(EV229)-(EW229)</f>
        <v>0</v>
      </c>
      <c r="EY229" s="22">
        <f>(EY227)+(EY228)</f>
        <v>0</v>
      </c>
      <c r="EZ229" s="22">
        <f>(EZ227)+(EZ228)</f>
        <v>0</v>
      </c>
      <c r="FA229" s="22">
        <f t="shared" ref="FA229:FA284" si="667">(EY229)-(EZ229)</f>
        <v>0</v>
      </c>
      <c r="FB229" s="22">
        <f t="shared" ref="FB229:FC260" si="668">((ES229)+(EV229))+(EY229)</f>
        <v>0</v>
      </c>
      <c r="FC229" s="22">
        <f t="shared" si="668"/>
        <v>0</v>
      </c>
      <c r="FD229" s="22">
        <f t="shared" ref="FD229:FD284" si="669">(FB229)-(FC229)</f>
        <v>0</v>
      </c>
      <c r="FE229" s="22">
        <f>(FE227)+(FE228)</f>
        <v>0</v>
      </c>
      <c r="FF229" s="22">
        <f>(FF227)+(FF228)</f>
        <v>0</v>
      </c>
      <c r="FG229" s="22">
        <f t="shared" ref="FG229:FG284" si="670">(FE229)-(FF229)</f>
        <v>0</v>
      </c>
      <c r="FH229" s="22">
        <f>(FH227)+(FH228)</f>
        <v>0</v>
      </c>
      <c r="FI229" s="22">
        <f>(FI227)+(FI228)</f>
        <v>0</v>
      </c>
      <c r="FJ229" s="22">
        <f t="shared" ref="FJ229:FJ284" si="671">(FH229)-(FI229)</f>
        <v>0</v>
      </c>
      <c r="FK229" s="22">
        <f>(FK227)+(FK228)</f>
        <v>0</v>
      </c>
      <c r="FL229" s="22">
        <f>(FL227)+(FL228)</f>
        <v>0</v>
      </c>
      <c r="FM229" s="22">
        <f t="shared" ref="FM229:FM284" si="672">(FK229)-(FL229)</f>
        <v>0</v>
      </c>
      <c r="FN229" s="22">
        <f t="shared" ref="FN229:FO260" si="673">((FE229)+(FH229))+(FK229)</f>
        <v>0</v>
      </c>
      <c r="FO229" s="22">
        <f t="shared" si="673"/>
        <v>0</v>
      </c>
      <c r="FP229" s="22">
        <f t="shared" ref="FP229:FP284" si="674">(FN229)-(FO229)</f>
        <v>0</v>
      </c>
      <c r="FQ229" s="22">
        <f>(FQ227)+(FQ228)</f>
        <v>0</v>
      </c>
      <c r="FR229" s="22">
        <f>(FR227)+(FR228)</f>
        <v>0</v>
      </c>
      <c r="FS229" s="22">
        <f t="shared" ref="FS229:FS284" si="675">(FQ229)-(FR229)</f>
        <v>0</v>
      </c>
      <c r="FT229" s="22">
        <f>(FT227)+(FT228)</f>
        <v>0</v>
      </c>
      <c r="FU229" s="22">
        <f>(FU227)+(FU228)</f>
        <v>0</v>
      </c>
      <c r="FV229" s="22">
        <f t="shared" ref="FV229:FV284" si="676">(FT229)-(FU229)</f>
        <v>0</v>
      </c>
      <c r="FW229" s="22">
        <f>(FW227)+(FW228)</f>
        <v>0</v>
      </c>
      <c r="FX229" s="22">
        <f>(FX227)+(FX228)</f>
        <v>0</v>
      </c>
      <c r="FY229" s="22">
        <f t="shared" ref="FY229:FY284" si="677">(FW229)-(FX229)</f>
        <v>0</v>
      </c>
      <c r="FZ229" s="22">
        <f t="shared" ref="FZ229:GA260" si="678">((FQ229)+(FT229))+(FW229)</f>
        <v>0</v>
      </c>
      <c r="GA229" s="22">
        <f t="shared" si="678"/>
        <v>0</v>
      </c>
      <c r="GB229" s="22">
        <f t="shared" ref="GB229:GB284" si="679">(FZ229)-(GA229)</f>
        <v>0</v>
      </c>
      <c r="GC229" s="22">
        <f>(GC227)+(GC228)</f>
        <v>0</v>
      </c>
      <c r="GD229" s="22">
        <f>(GD227)+(GD228)</f>
        <v>0</v>
      </c>
      <c r="GE229" s="22">
        <f t="shared" ref="GE229:GE284" si="680">(GC229)-(GD229)</f>
        <v>0</v>
      </c>
      <c r="GF229" s="22">
        <f>(GF227)+(GF228)</f>
        <v>0</v>
      </c>
      <c r="GG229" s="22">
        <f>(GG227)+(GG228)</f>
        <v>0</v>
      </c>
      <c r="GH229" s="22">
        <f t="shared" ref="GH229:GH284" si="681">(GF229)-(GG229)</f>
        <v>0</v>
      </c>
      <c r="GI229" s="22">
        <f>(GI227)+(GI228)</f>
        <v>0</v>
      </c>
      <c r="GJ229" s="22">
        <f>(GJ227)+(GJ228)</f>
        <v>0</v>
      </c>
      <c r="GK229" s="22">
        <f t="shared" ref="GK229:GK284" si="682">(GI229)-(GJ229)</f>
        <v>0</v>
      </c>
      <c r="GL229" s="22">
        <f>(GL227)+(GL228)</f>
        <v>0</v>
      </c>
      <c r="GM229" s="22">
        <f>(GM227)+(GM228)</f>
        <v>0</v>
      </c>
      <c r="GN229" s="22">
        <f t="shared" ref="GN229:GN284" si="683">(GL229)-(GM229)</f>
        <v>0</v>
      </c>
      <c r="GO229" s="22">
        <f t="shared" ref="GO229:GP260" si="684">((GF229)+(GI229))+(GL229)</f>
        <v>0</v>
      </c>
      <c r="GP229" s="22">
        <f t="shared" si="684"/>
        <v>0</v>
      </c>
      <c r="GQ229" s="22">
        <f t="shared" ref="GQ229:GQ284" si="685">(GO229)-(GP229)</f>
        <v>0</v>
      </c>
      <c r="GR229" s="22">
        <f>(GR227)+(GR228)</f>
        <v>0</v>
      </c>
      <c r="GS229" s="22">
        <f>(GS227)+(GS228)</f>
        <v>0</v>
      </c>
      <c r="GT229" s="22">
        <f t="shared" ref="GT229:GT284" si="686">(GR229)-(GS229)</f>
        <v>0</v>
      </c>
      <c r="GU229" s="22">
        <f>(GU227)+(GU228)</f>
        <v>0</v>
      </c>
      <c r="GV229" s="22">
        <f>(GV227)+(GV228)</f>
        <v>0</v>
      </c>
      <c r="GW229" s="22">
        <f t="shared" ref="GW229:GW284" si="687">(GU229)-(GV229)</f>
        <v>0</v>
      </c>
      <c r="GX229" s="22">
        <f t="shared" ref="GX229:GY260" si="688">(((((((((EA229)+(EM229))+(EP229))+(FB229))+(FN229))+(FZ229))+(GC229))+(GO229))+(GR229))+(GU229)</f>
        <v>0</v>
      </c>
      <c r="GY229" s="22">
        <f t="shared" si="688"/>
        <v>0</v>
      </c>
      <c r="GZ229" s="22">
        <f t="shared" ref="GZ229:GZ284" si="689">(GX229)-(GY229)</f>
        <v>0</v>
      </c>
      <c r="HA229" s="22">
        <f>(HA227)+(HA228)</f>
        <v>0</v>
      </c>
      <c r="HB229" s="22">
        <f>(HB227)+(HB228)</f>
        <v>0</v>
      </c>
      <c r="HC229" s="22">
        <f t="shared" ref="HC229:HC284" si="690">(HA229)-(HB229)</f>
        <v>0</v>
      </c>
      <c r="HD229" s="22">
        <f>(HD227)+(HD228)</f>
        <v>0</v>
      </c>
      <c r="HE229" s="22">
        <f>(HE227)+(HE228)</f>
        <v>0</v>
      </c>
      <c r="HF229" s="22">
        <f t="shared" ref="HF229:HF284" si="691">(HD229)-(HE229)</f>
        <v>0</v>
      </c>
      <c r="HG229" s="22">
        <f>(HG227)+(HG228)</f>
        <v>0</v>
      </c>
      <c r="HH229" s="22">
        <f>(HH227)+(HH228)</f>
        <v>0</v>
      </c>
      <c r="HI229" s="22">
        <f t="shared" ref="HI229:HI284" si="692">(HG229)-(HH229)</f>
        <v>0</v>
      </c>
      <c r="HJ229" s="22">
        <f>(HJ227)+(HJ228)</f>
        <v>0</v>
      </c>
      <c r="HK229" s="22">
        <f>(HK227)+(HK228)</f>
        <v>0</v>
      </c>
      <c r="HL229" s="22">
        <f t="shared" ref="HL229:HL284" si="693">(HJ229)-(HK229)</f>
        <v>0</v>
      </c>
      <c r="HM229" s="22">
        <f t="shared" ref="HM229:HN260" si="694">(HG229)+(HJ229)</f>
        <v>0</v>
      </c>
      <c r="HN229" s="22">
        <f t="shared" si="694"/>
        <v>0</v>
      </c>
      <c r="HO229" s="22">
        <f t="shared" ref="HO229:HO284" si="695">(HM229)-(HN229)</f>
        <v>0</v>
      </c>
      <c r="HP229" s="22">
        <f>(HP227)+(HP228)</f>
        <v>0</v>
      </c>
      <c r="HQ229" s="22">
        <f>(HQ227)+(HQ228)</f>
        <v>0</v>
      </c>
      <c r="HR229" s="22">
        <f t="shared" ref="HR229:HR284" si="696">(HP229)-(HQ229)</f>
        <v>0</v>
      </c>
      <c r="HS229" s="22">
        <f>(HS227)+(HS228)</f>
        <v>0</v>
      </c>
      <c r="HT229" s="22">
        <f>(HT227)+(HT228)</f>
        <v>0</v>
      </c>
      <c r="HU229" s="22">
        <f t="shared" ref="HU229:HU284" si="697">(HS229)-(HT229)</f>
        <v>0</v>
      </c>
      <c r="HV229" s="22">
        <f>(HV227)+(HV228)</f>
        <v>0</v>
      </c>
      <c r="HW229" s="22">
        <f>(HW227)+(HW228)</f>
        <v>0</v>
      </c>
      <c r="HX229" s="22">
        <f t="shared" ref="HX229:HX284" si="698">(HV229)-(HW229)</f>
        <v>0</v>
      </c>
      <c r="HY229" s="22">
        <f>(HY227)+(HY228)</f>
        <v>0</v>
      </c>
      <c r="HZ229" s="22">
        <f>(HZ227)+(HZ228)</f>
        <v>0</v>
      </c>
      <c r="IA229" s="22">
        <f t="shared" ref="IA229:IA284" si="699">(HY229)-(HZ229)</f>
        <v>0</v>
      </c>
      <c r="IB229" s="22">
        <f t="shared" ref="IB229:IC260" si="700">((HS229)+(HV229))+(HY229)</f>
        <v>0</v>
      </c>
      <c r="IC229" s="22">
        <f t="shared" si="700"/>
        <v>0</v>
      </c>
      <c r="ID229" s="22">
        <f t="shared" ref="ID229:ID284" si="701">(IB229)-(IC229)</f>
        <v>0</v>
      </c>
      <c r="IE229" s="22">
        <f t="shared" ref="IE229:IF260" si="702">(((HD229)+(HM229))+(HP229))+(IB229)</f>
        <v>0</v>
      </c>
      <c r="IF229" s="22">
        <f t="shared" si="702"/>
        <v>0</v>
      </c>
      <c r="IG229" s="22">
        <f t="shared" ref="IG229:IG284" si="703">(IE229)-(IF229)</f>
        <v>0</v>
      </c>
      <c r="IH229" s="22">
        <f>(IH227)+(IH228)</f>
        <v>0</v>
      </c>
      <c r="II229" s="22">
        <f>(II227)+(II228)</f>
        <v>0</v>
      </c>
      <c r="IJ229" s="22">
        <f t="shared" ref="IJ229:IJ284" si="704">(IH229)-(II229)</f>
        <v>0</v>
      </c>
      <c r="IK229" s="22">
        <f>(IK227)+(IK228)</f>
        <v>0</v>
      </c>
      <c r="IL229" s="22">
        <f>(IL227)+(IL228)</f>
        <v>0</v>
      </c>
      <c r="IM229" s="22">
        <f t="shared" ref="IM229:IM284" si="705">(IK229)-(IL229)</f>
        <v>0</v>
      </c>
      <c r="IN229" s="22">
        <f>(IN227)+(IN228)</f>
        <v>0</v>
      </c>
      <c r="IO229" s="22">
        <f>(IO227)+(IO228)</f>
        <v>0</v>
      </c>
      <c r="IP229" s="22">
        <f t="shared" ref="IP229:IP284" si="706">(IN229)-(IO229)</f>
        <v>0</v>
      </c>
      <c r="IQ229" s="22">
        <f t="shared" ref="IQ229:IR260" si="707">(IK229)+(IN229)</f>
        <v>0</v>
      </c>
      <c r="IR229" s="22">
        <f t="shared" si="707"/>
        <v>0</v>
      </c>
      <c r="IS229" s="22">
        <f t="shared" ref="IS229:IS284" si="708">(IQ229)-(IR229)</f>
        <v>0</v>
      </c>
      <c r="IT229" s="22">
        <f t="shared" ref="IT229:IU260" si="709">(((HA229)+(IE229))+(IH229))+(IQ229)</f>
        <v>0</v>
      </c>
      <c r="IU229" s="22">
        <f t="shared" si="709"/>
        <v>0</v>
      </c>
      <c r="IV229" s="22">
        <f t="shared" ref="IV229:IV284" si="710">(IT229)-(IU229)</f>
        <v>0</v>
      </c>
      <c r="IW229" s="22">
        <f>(IW227)+(IW228)</f>
        <v>0</v>
      </c>
      <c r="IX229" s="22">
        <f>(IX227)+(IX228)</f>
        <v>0</v>
      </c>
      <c r="IY229" s="22">
        <f t="shared" ref="IY229:IY284" si="711">(IW229)-(IX229)</f>
        <v>0</v>
      </c>
      <c r="IZ229" s="22">
        <f>(IZ227)+(IZ228)</f>
        <v>0</v>
      </c>
      <c r="JA229" s="22">
        <f>(JA227)+(JA228)</f>
        <v>0</v>
      </c>
      <c r="JB229" s="22">
        <f t="shared" ref="JB229:JB284" si="712">(IZ229)-(JA229)</f>
        <v>0</v>
      </c>
      <c r="JC229" s="22">
        <f>(JC227)+(JC228)</f>
        <v>0</v>
      </c>
      <c r="JD229" s="22">
        <f>(JD227)+(JD228)</f>
        <v>0</v>
      </c>
      <c r="JE229" s="22">
        <f t="shared" ref="JE229:JE284" si="713">(JC229)-(JD229)</f>
        <v>0</v>
      </c>
      <c r="JF229" s="22">
        <f t="shared" ref="JF229:JG260" si="714">((IW229)+(IZ229))+(JC229)</f>
        <v>0</v>
      </c>
      <c r="JG229" s="22">
        <f t="shared" si="714"/>
        <v>0</v>
      </c>
      <c r="JH229" s="22">
        <f t="shared" ref="JH229:JH284" si="715">(JF229)-(JG229)</f>
        <v>0</v>
      </c>
      <c r="JI229" s="22">
        <f>(JI227)+(JI228)</f>
        <v>0</v>
      </c>
      <c r="JJ229" s="22">
        <f>(JJ227)+(JJ228)</f>
        <v>0</v>
      </c>
      <c r="JK229" s="22">
        <f t="shared" ref="JK229:JK284" si="716">(JI229)-(JJ229)</f>
        <v>0</v>
      </c>
      <c r="JL229" s="22">
        <f>(JL227)+(JL228)</f>
        <v>0</v>
      </c>
      <c r="JM229" s="22">
        <f>(JM227)+(JM228)</f>
        <v>0</v>
      </c>
      <c r="JN229" s="22">
        <f t="shared" ref="JN229:JN284" si="717">(JL229)-(JM229)</f>
        <v>0</v>
      </c>
      <c r="JO229" s="22">
        <f>(JO227)+(JO228)</f>
        <v>0</v>
      </c>
      <c r="JP229" s="22">
        <f>(JP227)+(JP228)</f>
        <v>0</v>
      </c>
      <c r="JQ229" s="22">
        <f t="shared" ref="JQ229:JQ284" si="718">(JO229)-(JP229)</f>
        <v>0</v>
      </c>
      <c r="JR229" s="22">
        <f t="shared" ref="JR229:JS260" si="719">((JI229)+(JL229))+(JO229)</f>
        <v>0</v>
      </c>
      <c r="JS229" s="22">
        <f t="shared" si="719"/>
        <v>0</v>
      </c>
      <c r="JT229" s="22">
        <f t="shared" ref="JT229:JT284" si="720">(JR229)-(JS229)</f>
        <v>0</v>
      </c>
      <c r="JU229" s="22">
        <f>(JU227)+(JU228)</f>
        <v>0</v>
      </c>
      <c r="JV229" s="22">
        <f>(JV227)+(JV228)</f>
        <v>0</v>
      </c>
      <c r="JW229" s="22">
        <f t="shared" ref="JW229:JW284" si="721">(JU229)-(JV229)</f>
        <v>0</v>
      </c>
      <c r="JX229" s="22">
        <f>(JX227)+(JX228)</f>
        <v>0</v>
      </c>
      <c r="JY229" s="22">
        <f>(JY227)+(JY228)</f>
        <v>0</v>
      </c>
      <c r="JZ229" s="22">
        <f t="shared" ref="JZ229:JZ284" si="722">(JX229)-(JY229)</f>
        <v>0</v>
      </c>
      <c r="KA229" s="22">
        <f t="shared" ref="KA229:KB260" si="723">(JU229)+(JX229)</f>
        <v>0</v>
      </c>
      <c r="KB229" s="22">
        <f t="shared" si="723"/>
        <v>0</v>
      </c>
      <c r="KC229" s="22">
        <f t="shared" ref="KC229:KC284" si="724">(KA229)-(KB229)</f>
        <v>0</v>
      </c>
      <c r="KD229" s="22">
        <f>(KD227)+(KD228)</f>
        <v>0</v>
      </c>
      <c r="KE229" s="22">
        <f>(KE227)+(KE228)</f>
        <v>72.73</v>
      </c>
      <c r="KF229" s="22">
        <f t="shared" ref="KF229:KF284" si="725">(KD229)-(KE229)</f>
        <v>-72.73</v>
      </c>
      <c r="KG229" s="22">
        <f>(KG227)+(KG228)</f>
        <v>0</v>
      </c>
      <c r="KH229" s="22">
        <f>(KH227)+(KH228)</f>
        <v>0</v>
      </c>
      <c r="KI229" s="22">
        <f t="shared" ref="KI229:KI284" si="726">(KG229)-(KH229)</f>
        <v>0</v>
      </c>
      <c r="KJ229" s="22">
        <f>(KJ227)+(KJ228)</f>
        <v>0</v>
      </c>
      <c r="KK229" s="22">
        <f>(KK227)+(KK228)</f>
        <v>0</v>
      </c>
      <c r="KL229" s="22">
        <f t="shared" ref="KL229:KL284" si="727">(KJ229)-(KK229)</f>
        <v>0</v>
      </c>
      <c r="KM229" s="22">
        <f>(KM227)+(KM228)</f>
        <v>0</v>
      </c>
      <c r="KN229" s="22">
        <f>(KN227)+(KN228)</f>
        <v>0</v>
      </c>
      <c r="KO229" s="22">
        <f t="shared" ref="KO229:KO284" si="728">(KM229)-(KN229)</f>
        <v>0</v>
      </c>
      <c r="KP229" s="22">
        <f>(KP227)+(KP228)</f>
        <v>0</v>
      </c>
      <c r="KQ229" s="22">
        <f>(KQ227)+(KQ228)</f>
        <v>0</v>
      </c>
      <c r="KR229" s="22">
        <f t="shared" ref="KR229:KR284" si="729">(KP229)-(KQ229)</f>
        <v>0</v>
      </c>
      <c r="KS229" s="22">
        <f t="shared" ref="KS229:KT260" si="730">(KM229)+(KP229)</f>
        <v>0</v>
      </c>
      <c r="KT229" s="22">
        <f t="shared" si="730"/>
        <v>0</v>
      </c>
      <c r="KU229" s="22">
        <f t="shared" ref="KU229:KU284" si="731">(KS229)-(KT229)</f>
        <v>0</v>
      </c>
      <c r="KV229" s="22">
        <f t="shared" ref="KV229:KW260" si="732">(((KD229)+(KG229))+(KJ229))+(KS229)</f>
        <v>0</v>
      </c>
      <c r="KW229" s="22">
        <f t="shared" si="732"/>
        <v>72.73</v>
      </c>
      <c r="KX229" s="22">
        <f t="shared" ref="KX229:KX284" si="733">(KV229)-(KW229)</f>
        <v>-72.73</v>
      </c>
      <c r="KY229" s="22">
        <f>(KY227)+(KY228)</f>
        <v>0</v>
      </c>
      <c r="KZ229" s="22">
        <f>(KZ227)+(KZ228)</f>
        <v>0</v>
      </c>
      <c r="LA229" s="22">
        <f t="shared" ref="LA229:LA284" si="734">(KY229)-(KZ229)</f>
        <v>0</v>
      </c>
      <c r="LB229" s="22">
        <f>(LB227)+(LB228)</f>
        <v>0</v>
      </c>
      <c r="LC229" s="22">
        <f>(LC227)+(LC228)</f>
        <v>0</v>
      </c>
      <c r="LD229" s="22">
        <f t="shared" ref="LD229:LD284" si="735">(LB229)-(LC229)</f>
        <v>0</v>
      </c>
      <c r="LE229" s="22">
        <f t="shared" ref="LE229:LF260" si="736">((((((((DX229)+(GX229))+(IT229))+(JF229))+(JR229))+(KA229))+(KV229))+(KY229))+(LB229)</f>
        <v>0</v>
      </c>
      <c r="LF229" s="22">
        <f t="shared" si="736"/>
        <v>72.73</v>
      </c>
      <c r="LG229" s="22">
        <f t="shared" ref="LG229:LG284" si="737">(LE229)-(LF229)</f>
        <v>-72.73</v>
      </c>
    </row>
    <row r="230" spans="1:319" x14ac:dyDescent="0.3">
      <c r="A230" s="27" t="s">
        <v>342</v>
      </c>
      <c r="B230" s="19"/>
      <c r="C230" s="19"/>
      <c r="D230" s="20">
        <f t="shared" si="606"/>
        <v>0</v>
      </c>
      <c r="E230" s="19"/>
      <c r="F230" s="19"/>
      <c r="G230" s="20">
        <f t="shared" si="607"/>
        <v>0</v>
      </c>
      <c r="H230" s="19"/>
      <c r="I230" s="19"/>
      <c r="J230" s="20">
        <f t="shared" si="608"/>
        <v>0</v>
      </c>
      <c r="K230" s="19"/>
      <c r="L230" s="19"/>
      <c r="M230" s="20">
        <f t="shared" si="609"/>
        <v>0</v>
      </c>
      <c r="N230" s="19"/>
      <c r="O230" s="19"/>
      <c r="P230" s="20">
        <f t="shared" si="610"/>
        <v>0</v>
      </c>
      <c r="Q230" s="19"/>
      <c r="R230" s="19"/>
      <c r="S230" s="20">
        <f t="shared" si="611"/>
        <v>0</v>
      </c>
      <c r="T230" s="19"/>
      <c r="U230" s="19"/>
      <c r="V230" s="20">
        <f t="shared" si="612"/>
        <v>0</v>
      </c>
      <c r="W230" s="19"/>
      <c r="X230" s="19"/>
      <c r="Y230" s="20">
        <f t="shared" si="613"/>
        <v>0</v>
      </c>
      <c r="Z230" s="19"/>
      <c r="AA230" s="19"/>
      <c r="AB230" s="20">
        <f t="shared" si="614"/>
        <v>0</v>
      </c>
      <c r="AC230" s="19"/>
      <c r="AD230" s="19"/>
      <c r="AE230" s="20">
        <f t="shared" si="615"/>
        <v>0</v>
      </c>
      <c r="AF230" s="19"/>
      <c r="AG230" s="19"/>
      <c r="AH230" s="20">
        <f t="shared" si="616"/>
        <v>0</v>
      </c>
      <c r="AI230" s="19"/>
      <c r="AJ230" s="19"/>
      <c r="AK230" s="20">
        <f t="shared" si="617"/>
        <v>0</v>
      </c>
      <c r="AL230" s="20">
        <f t="shared" si="618"/>
        <v>0</v>
      </c>
      <c r="AM230" s="20">
        <f t="shared" si="618"/>
        <v>0</v>
      </c>
      <c r="AN230" s="20">
        <f t="shared" si="619"/>
        <v>0</v>
      </c>
      <c r="AO230" s="19"/>
      <c r="AP230" s="19"/>
      <c r="AQ230" s="20">
        <f t="shared" si="620"/>
        <v>0</v>
      </c>
      <c r="AR230" s="19"/>
      <c r="AS230" s="19"/>
      <c r="AT230" s="20">
        <f t="shared" si="621"/>
        <v>0</v>
      </c>
      <c r="AU230" s="19"/>
      <c r="AV230" s="19"/>
      <c r="AW230" s="20">
        <f t="shared" si="622"/>
        <v>0</v>
      </c>
      <c r="AX230" s="19"/>
      <c r="AY230" s="19"/>
      <c r="AZ230" s="20">
        <f t="shared" si="623"/>
        <v>0</v>
      </c>
      <c r="BA230" s="19"/>
      <c r="BB230" s="19"/>
      <c r="BC230" s="20">
        <f t="shared" si="624"/>
        <v>0</v>
      </c>
      <c r="BD230" s="19"/>
      <c r="BE230" s="19"/>
      <c r="BF230" s="20">
        <f t="shared" si="625"/>
        <v>0</v>
      </c>
      <c r="BG230" s="20">
        <f t="shared" si="626"/>
        <v>0</v>
      </c>
      <c r="BH230" s="20">
        <f t="shared" si="626"/>
        <v>0</v>
      </c>
      <c r="BI230" s="20">
        <f t="shared" si="627"/>
        <v>0</v>
      </c>
      <c r="BJ230" s="19"/>
      <c r="BK230" s="19"/>
      <c r="BL230" s="20">
        <f t="shared" si="628"/>
        <v>0</v>
      </c>
      <c r="BM230" s="19"/>
      <c r="BN230" s="19"/>
      <c r="BO230" s="20">
        <f t="shared" si="629"/>
        <v>0</v>
      </c>
      <c r="BP230" s="19"/>
      <c r="BQ230" s="19"/>
      <c r="BR230" s="20">
        <f t="shared" si="630"/>
        <v>0</v>
      </c>
      <c r="BS230" s="19"/>
      <c r="BT230" s="19"/>
      <c r="BU230" s="20">
        <f t="shared" si="631"/>
        <v>0</v>
      </c>
      <c r="BV230" s="19"/>
      <c r="BW230" s="19"/>
      <c r="BX230" s="20">
        <f t="shared" si="632"/>
        <v>0</v>
      </c>
      <c r="BY230" s="19"/>
      <c r="BZ230" s="19"/>
      <c r="CA230" s="20">
        <f t="shared" si="633"/>
        <v>0</v>
      </c>
      <c r="CB230" s="20">
        <f t="shared" si="634"/>
        <v>0</v>
      </c>
      <c r="CC230" s="20">
        <f t="shared" si="634"/>
        <v>0</v>
      </c>
      <c r="CD230" s="20">
        <f t="shared" si="635"/>
        <v>0</v>
      </c>
      <c r="CE230" s="19"/>
      <c r="CF230" s="19"/>
      <c r="CG230" s="20">
        <f t="shared" si="636"/>
        <v>0</v>
      </c>
      <c r="CH230" s="19"/>
      <c r="CI230" s="19"/>
      <c r="CJ230" s="20">
        <f t="shared" si="637"/>
        <v>0</v>
      </c>
      <c r="CK230" s="19"/>
      <c r="CL230" s="19"/>
      <c r="CM230" s="20">
        <f t="shared" si="638"/>
        <v>0</v>
      </c>
      <c r="CN230" s="20">
        <f t="shared" si="639"/>
        <v>0</v>
      </c>
      <c r="CO230" s="20">
        <f t="shared" si="639"/>
        <v>0</v>
      </c>
      <c r="CP230" s="20">
        <f t="shared" si="640"/>
        <v>0</v>
      </c>
      <c r="CQ230" s="19"/>
      <c r="CR230" s="19"/>
      <c r="CS230" s="20">
        <f t="shared" si="641"/>
        <v>0</v>
      </c>
      <c r="CT230" s="19"/>
      <c r="CU230" s="19"/>
      <c r="CV230" s="20">
        <f t="shared" si="642"/>
        <v>0</v>
      </c>
      <c r="CW230" s="19"/>
      <c r="CX230" s="19"/>
      <c r="CY230" s="20">
        <f t="shared" si="643"/>
        <v>0</v>
      </c>
      <c r="CZ230" s="20">
        <f t="shared" si="644"/>
        <v>0</v>
      </c>
      <c r="DA230" s="20">
        <f t="shared" si="644"/>
        <v>0</v>
      </c>
      <c r="DB230" s="20">
        <f t="shared" si="645"/>
        <v>0</v>
      </c>
      <c r="DC230" s="20">
        <f t="shared" si="646"/>
        <v>0</v>
      </c>
      <c r="DD230" s="20">
        <f t="shared" si="646"/>
        <v>0</v>
      </c>
      <c r="DE230" s="20">
        <f t="shared" si="647"/>
        <v>0</v>
      </c>
      <c r="DF230" s="19"/>
      <c r="DG230" s="19"/>
      <c r="DH230" s="20">
        <f t="shared" si="648"/>
        <v>0</v>
      </c>
      <c r="DI230" s="19"/>
      <c r="DJ230" s="19"/>
      <c r="DK230" s="20">
        <f t="shared" si="649"/>
        <v>0</v>
      </c>
      <c r="DL230" s="20">
        <f t="shared" si="650"/>
        <v>0</v>
      </c>
      <c r="DM230" s="20">
        <f t="shared" si="650"/>
        <v>0</v>
      </c>
      <c r="DN230" s="20">
        <f t="shared" si="651"/>
        <v>0</v>
      </c>
      <c r="DO230" s="19"/>
      <c r="DP230" s="19"/>
      <c r="DQ230" s="20">
        <f t="shared" si="652"/>
        <v>0</v>
      </c>
      <c r="DR230" s="19"/>
      <c r="DS230" s="19"/>
      <c r="DT230" s="20">
        <f t="shared" si="653"/>
        <v>0</v>
      </c>
      <c r="DU230" s="20">
        <f t="shared" si="654"/>
        <v>0</v>
      </c>
      <c r="DV230" s="20">
        <f t="shared" si="654"/>
        <v>0</v>
      </c>
      <c r="DW230" s="20">
        <f t="shared" si="655"/>
        <v>0</v>
      </c>
      <c r="DX230" s="20">
        <f t="shared" si="656"/>
        <v>0</v>
      </c>
      <c r="DY230" s="20">
        <f t="shared" si="656"/>
        <v>0</v>
      </c>
      <c r="DZ230" s="20">
        <f t="shared" si="657"/>
        <v>0</v>
      </c>
      <c r="EA230" s="19"/>
      <c r="EB230" s="19"/>
      <c r="EC230" s="20">
        <f t="shared" si="658"/>
        <v>0</v>
      </c>
      <c r="ED230" s="19"/>
      <c r="EE230" s="19"/>
      <c r="EF230" s="20">
        <f t="shared" si="659"/>
        <v>0</v>
      </c>
      <c r="EG230" s="19"/>
      <c r="EH230" s="19"/>
      <c r="EI230" s="20">
        <f t="shared" si="660"/>
        <v>0</v>
      </c>
      <c r="EJ230" s="19"/>
      <c r="EK230" s="19"/>
      <c r="EL230" s="20">
        <f t="shared" si="661"/>
        <v>0</v>
      </c>
      <c r="EM230" s="20">
        <f t="shared" si="662"/>
        <v>0</v>
      </c>
      <c r="EN230" s="20">
        <f t="shared" si="662"/>
        <v>0</v>
      </c>
      <c r="EO230" s="20">
        <f t="shared" si="663"/>
        <v>0</v>
      </c>
      <c r="EP230" s="19"/>
      <c r="EQ230" s="19"/>
      <c r="ER230" s="20">
        <f t="shared" si="664"/>
        <v>0</v>
      </c>
      <c r="ES230" s="19"/>
      <c r="ET230" s="19"/>
      <c r="EU230" s="20">
        <f t="shared" si="665"/>
        <v>0</v>
      </c>
      <c r="EV230" s="19"/>
      <c r="EW230" s="19"/>
      <c r="EX230" s="20">
        <f t="shared" si="666"/>
        <v>0</v>
      </c>
      <c r="EY230" s="19"/>
      <c r="EZ230" s="19"/>
      <c r="FA230" s="20">
        <f t="shared" si="667"/>
        <v>0</v>
      </c>
      <c r="FB230" s="20">
        <f t="shared" si="668"/>
        <v>0</v>
      </c>
      <c r="FC230" s="20">
        <f t="shared" si="668"/>
        <v>0</v>
      </c>
      <c r="FD230" s="20">
        <f t="shared" si="669"/>
        <v>0</v>
      </c>
      <c r="FE230" s="19"/>
      <c r="FF230" s="19"/>
      <c r="FG230" s="20">
        <f t="shared" si="670"/>
        <v>0</v>
      </c>
      <c r="FH230" s="19"/>
      <c r="FI230" s="19"/>
      <c r="FJ230" s="20">
        <f t="shared" si="671"/>
        <v>0</v>
      </c>
      <c r="FK230" s="19"/>
      <c r="FL230" s="19"/>
      <c r="FM230" s="20">
        <f t="shared" si="672"/>
        <v>0</v>
      </c>
      <c r="FN230" s="20">
        <f t="shared" si="673"/>
        <v>0</v>
      </c>
      <c r="FO230" s="20">
        <f t="shared" si="673"/>
        <v>0</v>
      </c>
      <c r="FP230" s="20">
        <f t="shared" si="674"/>
        <v>0</v>
      </c>
      <c r="FQ230" s="19"/>
      <c r="FR230" s="19"/>
      <c r="FS230" s="20">
        <f t="shared" si="675"/>
        <v>0</v>
      </c>
      <c r="FT230" s="19"/>
      <c r="FU230" s="19"/>
      <c r="FV230" s="20">
        <f t="shared" si="676"/>
        <v>0</v>
      </c>
      <c r="FW230" s="19"/>
      <c r="FX230" s="19"/>
      <c r="FY230" s="20">
        <f t="shared" si="677"/>
        <v>0</v>
      </c>
      <c r="FZ230" s="20">
        <f t="shared" si="678"/>
        <v>0</v>
      </c>
      <c r="GA230" s="20">
        <f t="shared" si="678"/>
        <v>0</v>
      </c>
      <c r="GB230" s="20">
        <f t="shared" si="679"/>
        <v>0</v>
      </c>
      <c r="GC230" s="19"/>
      <c r="GD230" s="19"/>
      <c r="GE230" s="20">
        <f t="shared" si="680"/>
        <v>0</v>
      </c>
      <c r="GF230" s="19"/>
      <c r="GG230" s="19"/>
      <c r="GH230" s="20">
        <f t="shared" si="681"/>
        <v>0</v>
      </c>
      <c r="GI230" s="19"/>
      <c r="GJ230" s="19"/>
      <c r="GK230" s="20">
        <f t="shared" si="682"/>
        <v>0</v>
      </c>
      <c r="GL230" s="19"/>
      <c r="GM230" s="19"/>
      <c r="GN230" s="20">
        <f t="shared" si="683"/>
        <v>0</v>
      </c>
      <c r="GO230" s="20">
        <f t="shared" si="684"/>
        <v>0</v>
      </c>
      <c r="GP230" s="20">
        <f t="shared" si="684"/>
        <v>0</v>
      </c>
      <c r="GQ230" s="20">
        <f t="shared" si="685"/>
        <v>0</v>
      </c>
      <c r="GR230" s="19"/>
      <c r="GS230" s="19"/>
      <c r="GT230" s="20">
        <f t="shared" si="686"/>
        <v>0</v>
      </c>
      <c r="GU230" s="19"/>
      <c r="GV230" s="19"/>
      <c r="GW230" s="20">
        <f t="shared" si="687"/>
        <v>0</v>
      </c>
      <c r="GX230" s="20">
        <f t="shared" si="688"/>
        <v>0</v>
      </c>
      <c r="GY230" s="20">
        <f t="shared" si="688"/>
        <v>0</v>
      </c>
      <c r="GZ230" s="20">
        <f t="shared" si="689"/>
        <v>0</v>
      </c>
      <c r="HA230" s="19"/>
      <c r="HB230" s="19"/>
      <c r="HC230" s="20">
        <f t="shared" si="690"/>
        <v>0</v>
      </c>
      <c r="HD230" s="19"/>
      <c r="HE230" s="19"/>
      <c r="HF230" s="20">
        <f t="shared" si="691"/>
        <v>0</v>
      </c>
      <c r="HG230" s="19"/>
      <c r="HH230" s="19"/>
      <c r="HI230" s="20">
        <f t="shared" si="692"/>
        <v>0</v>
      </c>
      <c r="HJ230" s="19"/>
      <c r="HK230" s="19"/>
      <c r="HL230" s="20">
        <f t="shared" si="693"/>
        <v>0</v>
      </c>
      <c r="HM230" s="20">
        <f t="shared" si="694"/>
        <v>0</v>
      </c>
      <c r="HN230" s="20">
        <f t="shared" si="694"/>
        <v>0</v>
      </c>
      <c r="HO230" s="20">
        <f t="shared" si="695"/>
        <v>0</v>
      </c>
      <c r="HP230" s="19"/>
      <c r="HQ230" s="19"/>
      <c r="HR230" s="20">
        <f t="shared" si="696"/>
        <v>0</v>
      </c>
      <c r="HS230" s="19"/>
      <c r="HT230" s="19"/>
      <c r="HU230" s="20">
        <f t="shared" si="697"/>
        <v>0</v>
      </c>
      <c r="HV230" s="19"/>
      <c r="HW230" s="19"/>
      <c r="HX230" s="20">
        <f t="shared" si="698"/>
        <v>0</v>
      </c>
      <c r="HY230" s="19"/>
      <c r="HZ230" s="19"/>
      <c r="IA230" s="20">
        <f t="shared" si="699"/>
        <v>0</v>
      </c>
      <c r="IB230" s="20">
        <f t="shared" si="700"/>
        <v>0</v>
      </c>
      <c r="IC230" s="20">
        <f t="shared" si="700"/>
        <v>0</v>
      </c>
      <c r="ID230" s="20">
        <f t="shared" si="701"/>
        <v>0</v>
      </c>
      <c r="IE230" s="20">
        <f t="shared" si="702"/>
        <v>0</v>
      </c>
      <c r="IF230" s="20">
        <f t="shared" si="702"/>
        <v>0</v>
      </c>
      <c r="IG230" s="20">
        <f t="shared" si="703"/>
        <v>0</v>
      </c>
      <c r="IH230" s="19"/>
      <c r="II230" s="19"/>
      <c r="IJ230" s="20">
        <f t="shared" si="704"/>
        <v>0</v>
      </c>
      <c r="IK230" s="19"/>
      <c r="IL230" s="19"/>
      <c r="IM230" s="20">
        <f t="shared" si="705"/>
        <v>0</v>
      </c>
      <c r="IN230" s="19"/>
      <c r="IO230" s="19"/>
      <c r="IP230" s="20">
        <f t="shared" si="706"/>
        <v>0</v>
      </c>
      <c r="IQ230" s="20">
        <f t="shared" si="707"/>
        <v>0</v>
      </c>
      <c r="IR230" s="20">
        <f t="shared" si="707"/>
        <v>0</v>
      </c>
      <c r="IS230" s="20">
        <f t="shared" si="708"/>
        <v>0</v>
      </c>
      <c r="IT230" s="20">
        <f t="shared" si="709"/>
        <v>0</v>
      </c>
      <c r="IU230" s="20">
        <f t="shared" si="709"/>
        <v>0</v>
      </c>
      <c r="IV230" s="20">
        <f t="shared" si="710"/>
        <v>0</v>
      </c>
      <c r="IW230" s="19"/>
      <c r="IX230" s="19"/>
      <c r="IY230" s="20">
        <f t="shared" si="711"/>
        <v>0</v>
      </c>
      <c r="IZ230" s="19"/>
      <c r="JA230" s="19"/>
      <c r="JB230" s="20">
        <f t="shared" si="712"/>
        <v>0</v>
      </c>
      <c r="JC230" s="19"/>
      <c r="JD230" s="19"/>
      <c r="JE230" s="20">
        <f t="shared" si="713"/>
        <v>0</v>
      </c>
      <c r="JF230" s="20">
        <f t="shared" si="714"/>
        <v>0</v>
      </c>
      <c r="JG230" s="20">
        <f t="shared" si="714"/>
        <v>0</v>
      </c>
      <c r="JH230" s="20">
        <f t="shared" si="715"/>
        <v>0</v>
      </c>
      <c r="JI230" s="19"/>
      <c r="JJ230" s="19"/>
      <c r="JK230" s="20">
        <f t="shared" si="716"/>
        <v>0</v>
      </c>
      <c r="JL230" s="19"/>
      <c r="JM230" s="19"/>
      <c r="JN230" s="20">
        <f t="shared" si="717"/>
        <v>0</v>
      </c>
      <c r="JO230" s="19"/>
      <c r="JP230" s="19"/>
      <c r="JQ230" s="20">
        <f t="shared" si="718"/>
        <v>0</v>
      </c>
      <c r="JR230" s="20">
        <f t="shared" si="719"/>
        <v>0</v>
      </c>
      <c r="JS230" s="20">
        <f t="shared" si="719"/>
        <v>0</v>
      </c>
      <c r="JT230" s="20">
        <f t="shared" si="720"/>
        <v>0</v>
      </c>
      <c r="JU230" s="19"/>
      <c r="JV230" s="19"/>
      <c r="JW230" s="20">
        <f t="shared" si="721"/>
        <v>0</v>
      </c>
      <c r="JX230" s="19"/>
      <c r="JY230" s="19"/>
      <c r="JZ230" s="20">
        <f t="shared" si="722"/>
        <v>0</v>
      </c>
      <c r="KA230" s="20">
        <f t="shared" si="723"/>
        <v>0</v>
      </c>
      <c r="KB230" s="20">
        <f t="shared" si="723"/>
        <v>0</v>
      </c>
      <c r="KC230" s="20">
        <f t="shared" si="724"/>
        <v>0</v>
      </c>
      <c r="KD230" s="19"/>
      <c r="KE230" s="19"/>
      <c r="KF230" s="20">
        <f t="shared" si="725"/>
        <v>0</v>
      </c>
      <c r="KG230" s="19"/>
      <c r="KH230" s="19"/>
      <c r="KI230" s="20">
        <f t="shared" si="726"/>
        <v>0</v>
      </c>
      <c r="KJ230" s="19"/>
      <c r="KK230" s="19"/>
      <c r="KL230" s="20">
        <f t="shared" si="727"/>
        <v>0</v>
      </c>
      <c r="KM230" s="19"/>
      <c r="KN230" s="19"/>
      <c r="KO230" s="20">
        <f t="shared" si="728"/>
        <v>0</v>
      </c>
      <c r="KP230" s="19"/>
      <c r="KQ230" s="19"/>
      <c r="KR230" s="20">
        <f t="shared" si="729"/>
        <v>0</v>
      </c>
      <c r="KS230" s="20">
        <f t="shared" si="730"/>
        <v>0</v>
      </c>
      <c r="KT230" s="20">
        <f t="shared" si="730"/>
        <v>0</v>
      </c>
      <c r="KU230" s="20">
        <f t="shared" si="731"/>
        <v>0</v>
      </c>
      <c r="KV230" s="20">
        <f t="shared" si="732"/>
        <v>0</v>
      </c>
      <c r="KW230" s="20">
        <f t="shared" si="732"/>
        <v>0</v>
      </c>
      <c r="KX230" s="20">
        <f t="shared" si="733"/>
        <v>0</v>
      </c>
      <c r="KY230" s="19"/>
      <c r="KZ230" s="19"/>
      <c r="LA230" s="20">
        <f t="shared" si="734"/>
        <v>0</v>
      </c>
      <c r="LB230" s="19"/>
      <c r="LC230" s="19"/>
      <c r="LD230" s="20">
        <f t="shared" si="735"/>
        <v>0</v>
      </c>
      <c r="LE230" s="20">
        <f t="shared" si="736"/>
        <v>0</v>
      </c>
      <c r="LF230" s="20">
        <f t="shared" si="736"/>
        <v>0</v>
      </c>
      <c r="LG230" s="20">
        <f t="shared" si="737"/>
        <v>0</v>
      </c>
    </row>
    <row r="231" spans="1:319" x14ac:dyDescent="0.3">
      <c r="A231" s="27" t="s">
        <v>343</v>
      </c>
      <c r="B231" s="19"/>
      <c r="C231" s="19"/>
      <c r="D231" s="20">
        <f t="shared" si="606"/>
        <v>0</v>
      </c>
      <c r="E231" s="19"/>
      <c r="F231" s="19"/>
      <c r="G231" s="20">
        <f t="shared" si="607"/>
        <v>0</v>
      </c>
      <c r="H231" s="19"/>
      <c r="I231" s="19"/>
      <c r="J231" s="20">
        <f t="shared" si="608"/>
        <v>0</v>
      </c>
      <c r="K231" s="19"/>
      <c r="L231" s="19"/>
      <c r="M231" s="20">
        <f t="shared" si="609"/>
        <v>0</v>
      </c>
      <c r="N231" s="19"/>
      <c r="O231" s="19"/>
      <c r="P231" s="20">
        <f t="shared" si="610"/>
        <v>0</v>
      </c>
      <c r="Q231" s="19"/>
      <c r="R231" s="19"/>
      <c r="S231" s="20">
        <f t="shared" si="611"/>
        <v>0</v>
      </c>
      <c r="T231" s="19"/>
      <c r="U231" s="19"/>
      <c r="V231" s="20">
        <f t="shared" si="612"/>
        <v>0</v>
      </c>
      <c r="W231" s="19"/>
      <c r="X231" s="19"/>
      <c r="Y231" s="20">
        <f t="shared" si="613"/>
        <v>0</v>
      </c>
      <c r="Z231" s="19"/>
      <c r="AA231" s="19"/>
      <c r="AB231" s="20">
        <f t="shared" si="614"/>
        <v>0</v>
      </c>
      <c r="AC231" s="19"/>
      <c r="AD231" s="19"/>
      <c r="AE231" s="20">
        <f t="shared" si="615"/>
        <v>0</v>
      </c>
      <c r="AF231" s="19"/>
      <c r="AG231" s="19"/>
      <c r="AH231" s="20">
        <f t="shared" si="616"/>
        <v>0</v>
      </c>
      <c r="AI231" s="19"/>
      <c r="AJ231" s="19"/>
      <c r="AK231" s="20">
        <f t="shared" si="617"/>
        <v>0</v>
      </c>
      <c r="AL231" s="20">
        <f t="shared" si="618"/>
        <v>0</v>
      </c>
      <c r="AM231" s="20">
        <f t="shared" si="618"/>
        <v>0</v>
      </c>
      <c r="AN231" s="20">
        <f t="shared" si="619"/>
        <v>0</v>
      </c>
      <c r="AO231" s="19"/>
      <c r="AP231" s="19"/>
      <c r="AQ231" s="20">
        <f t="shared" si="620"/>
        <v>0</v>
      </c>
      <c r="AR231" s="19"/>
      <c r="AS231" s="19"/>
      <c r="AT231" s="20">
        <f t="shared" si="621"/>
        <v>0</v>
      </c>
      <c r="AU231" s="19"/>
      <c r="AV231" s="19"/>
      <c r="AW231" s="20">
        <f t="shared" si="622"/>
        <v>0</v>
      </c>
      <c r="AX231" s="19"/>
      <c r="AY231" s="19"/>
      <c r="AZ231" s="20">
        <f t="shared" si="623"/>
        <v>0</v>
      </c>
      <c r="BA231" s="19"/>
      <c r="BB231" s="19"/>
      <c r="BC231" s="20">
        <f t="shared" si="624"/>
        <v>0</v>
      </c>
      <c r="BD231" s="19"/>
      <c r="BE231" s="19"/>
      <c r="BF231" s="20">
        <f t="shared" si="625"/>
        <v>0</v>
      </c>
      <c r="BG231" s="20">
        <f t="shared" si="626"/>
        <v>0</v>
      </c>
      <c r="BH231" s="20">
        <f t="shared" si="626"/>
        <v>0</v>
      </c>
      <c r="BI231" s="20">
        <f t="shared" si="627"/>
        <v>0</v>
      </c>
      <c r="BJ231" s="19"/>
      <c r="BK231" s="19"/>
      <c r="BL231" s="20">
        <f t="shared" si="628"/>
        <v>0</v>
      </c>
      <c r="BM231" s="19"/>
      <c r="BN231" s="19"/>
      <c r="BO231" s="20">
        <f t="shared" si="629"/>
        <v>0</v>
      </c>
      <c r="BP231" s="19"/>
      <c r="BQ231" s="19"/>
      <c r="BR231" s="20">
        <f t="shared" si="630"/>
        <v>0</v>
      </c>
      <c r="BS231" s="19"/>
      <c r="BT231" s="19"/>
      <c r="BU231" s="20">
        <f t="shared" si="631"/>
        <v>0</v>
      </c>
      <c r="BV231" s="19"/>
      <c r="BW231" s="19"/>
      <c r="BX231" s="20">
        <f t="shared" si="632"/>
        <v>0</v>
      </c>
      <c r="BY231" s="19"/>
      <c r="BZ231" s="19"/>
      <c r="CA231" s="20">
        <f t="shared" si="633"/>
        <v>0</v>
      </c>
      <c r="CB231" s="20">
        <f t="shared" si="634"/>
        <v>0</v>
      </c>
      <c r="CC231" s="20">
        <f t="shared" si="634"/>
        <v>0</v>
      </c>
      <c r="CD231" s="20">
        <f t="shared" si="635"/>
        <v>0</v>
      </c>
      <c r="CE231" s="19"/>
      <c r="CF231" s="19"/>
      <c r="CG231" s="20">
        <f t="shared" si="636"/>
        <v>0</v>
      </c>
      <c r="CH231" s="19"/>
      <c r="CI231" s="19"/>
      <c r="CJ231" s="20">
        <f t="shared" si="637"/>
        <v>0</v>
      </c>
      <c r="CK231" s="19"/>
      <c r="CL231" s="19"/>
      <c r="CM231" s="20">
        <f t="shared" si="638"/>
        <v>0</v>
      </c>
      <c r="CN231" s="20">
        <f t="shared" si="639"/>
        <v>0</v>
      </c>
      <c r="CO231" s="20">
        <f t="shared" si="639"/>
        <v>0</v>
      </c>
      <c r="CP231" s="20">
        <f t="shared" si="640"/>
        <v>0</v>
      </c>
      <c r="CQ231" s="19"/>
      <c r="CR231" s="19"/>
      <c r="CS231" s="20">
        <f t="shared" si="641"/>
        <v>0</v>
      </c>
      <c r="CT231" s="19"/>
      <c r="CU231" s="19"/>
      <c r="CV231" s="20">
        <f t="shared" si="642"/>
        <v>0</v>
      </c>
      <c r="CW231" s="19"/>
      <c r="CX231" s="19"/>
      <c r="CY231" s="20">
        <f t="shared" si="643"/>
        <v>0</v>
      </c>
      <c r="CZ231" s="20">
        <f t="shared" si="644"/>
        <v>0</v>
      </c>
      <c r="DA231" s="20">
        <f t="shared" si="644"/>
        <v>0</v>
      </c>
      <c r="DB231" s="20">
        <f t="shared" si="645"/>
        <v>0</v>
      </c>
      <c r="DC231" s="20">
        <f t="shared" si="646"/>
        <v>0</v>
      </c>
      <c r="DD231" s="20">
        <f t="shared" si="646"/>
        <v>0</v>
      </c>
      <c r="DE231" s="20">
        <f t="shared" si="647"/>
        <v>0</v>
      </c>
      <c r="DF231" s="19"/>
      <c r="DG231" s="19"/>
      <c r="DH231" s="20">
        <f t="shared" si="648"/>
        <v>0</v>
      </c>
      <c r="DI231" s="19"/>
      <c r="DJ231" s="19"/>
      <c r="DK231" s="20">
        <f t="shared" si="649"/>
        <v>0</v>
      </c>
      <c r="DL231" s="20">
        <f t="shared" si="650"/>
        <v>0</v>
      </c>
      <c r="DM231" s="20">
        <f t="shared" si="650"/>
        <v>0</v>
      </c>
      <c r="DN231" s="20">
        <f t="shared" si="651"/>
        <v>0</v>
      </c>
      <c r="DO231" s="19"/>
      <c r="DP231" s="19"/>
      <c r="DQ231" s="20">
        <f t="shared" si="652"/>
        <v>0</v>
      </c>
      <c r="DR231" s="19"/>
      <c r="DS231" s="19"/>
      <c r="DT231" s="20">
        <f t="shared" si="653"/>
        <v>0</v>
      </c>
      <c r="DU231" s="20">
        <f t="shared" si="654"/>
        <v>0</v>
      </c>
      <c r="DV231" s="20">
        <f t="shared" si="654"/>
        <v>0</v>
      </c>
      <c r="DW231" s="20">
        <f t="shared" si="655"/>
        <v>0</v>
      </c>
      <c r="DX231" s="20">
        <f t="shared" si="656"/>
        <v>0</v>
      </c>
      <c r="DY231" s="20">
        <f t="shared" si="656"/>
        <v>0</v>
      </c>
      <c r="DZ231" s="20">
        <f t="shared" si="657"/>
        <v>0</v>
      </c>
      <c r="EA231" s="19"/>
      <c r="EB231" s="19"/>
      <c r="EC231" s="20">
        <f t="shared" si="658"/>
        <v>0</v>
      </c>
      <c r="ED231" s="19"/>
      <c r="EE231" s="19"/>
      <c r="EF231" s="20">
        <f t="shared" si="659"/>
        <v>0</v>
      </c>
      <c r="EG231" s="19"/>
      <c r="EH231" s="19"/>
      <c r="EI231" s="20">
        <f t="shared" si="660"/>
        <v>0</v>
      </c>
      <c r="EJ231" s="19"/>
      <c r="EK231" s="19"/>
      <c r="EL231" s="20">
        <f t="shared" si="661"/>
        <v>0</v>
      </c>
      <c r="EM231" s="20">
        <f t="shared" si="662"/>
        <v>0</v>
      </c>
      <c r="EN231" s="20">
        <f t="shared" si="662"/>
        <v>0</v>
      </c>
      <c r="EO231" s="20">
        <f t="shared" si="663"/>
        <v>0</v>
      </c>
      <c r="EP231" s="19"/>
      <c r="EQ231" s="19"/>
      <c r="ER231" s="20">
        <f t="shared" si="664"/>
        <v>0</v>
      </c>
      <c r="ES231" s="19"/>
      <c r="ET231" s="19"/>
      <c r="EU231" s="20">
        <f t="shared" si="665"/>
        <v>0</v>
      </c>
      <c r="EV231" s="19"/>
      <c r="EW231" s="19"/>
      <c r="EX231" s="20">
        <f t="shared" si="666"/>
        <v>0</v>
      </c>
      <c r="EY231" s="19"/>
      <c r="EZ231" s="19"/>
      <c r="FA231" s="20">
        <f t="shared" si="667"/>
        <v>0</v>
      </c>
      <c r="FB231" s="20">
        <f t="shared" si="668"/>
        <v>0</v>
      </c>
      <c r="FC231" s="20">
        <f t="shared" si="668"/>
        <v>0</v>
      </c>
      <c r="FD231" s="20">
        <f t="shared" si="669"/>
        <v>0</v>
      </c>
      <c r="FE231" s="19"/>
      <c r="FF231" s="19"/>
      <c r="FG231" s="20">
        <f t="shared" si="670"/>
        <v>0</v>
      </c>
      <c r="FH231" s="19"/>
      <c r="FI231" s="19"/>
      <c r="FJ231" s="20">
        <f t="shared" si="671"/>
        <v>0</v>
      </c>
      <c r="FK231" s="19"/>
      <c r="FL231" s="19"/>
      <c r="FM231" s="20">
        <f t="shared" si="672"/>
        <v>0</v>
      </c>
      <c r="FN231" s="20">
        <f t="shared" si="673"/>
        <v>0</v>
      </c>
      <c r="FO231" s="20">
        <f t="shared" si="673"/>
        <v>0</v>
      </c>
      <c r="FP231" s="20">
        <f t="shared" si="674"/>
        <v>0</v>
      </c>
      <c r="FQ231" s="19"/>
      <c r="FR231" s="19"/>
      <c r="FS231" s="20">
        <f t="shared" si="675"/>
        <v>0</v>
      </c>
      <c r="FT231" s="19"/>
      <c r="FU231" s="19"/>
      <c r="FV231" s="20">
        <f t="shared" si="676"/>
        <v>0</v>
      </c>
      <c r="FW231" s="19"/>
      <c r="FX231" s="19"/>
      <c r="FY231" s="20">
        <f t="shared" si="677"/>
        <v>0</v>
      </c>
      <c r="FZ231" s="20">
        <f t="shared" si="678"/>
        <v>0</v>
      </c>
      <c r="GA231" s="20">
        <f t="shared" si="678"/>
        <v>0</v>
      </c>
      <c r="GB231" s="20">
        <f t="shared" si="679"/>
        <v>0</v>
      </c>
      <c r="GC231" s="19"/>
      <c r="GD231" s="19"/>
      <c r="GE231" s="20">
        <f t="shared" si="680"/>
        <v>0</v>
      </c>
      <c r="GF231" s="19"/>
      <c r="GG231" s="19"/>
      <c r="GH231" s="20">
        <f t="shared" si="681"/>
        <v>0</v>
      </c>
      <c r="GI231" s="19"/>
      <c r="GJ231" s="19"/>
      <c r="GK231" s="20">
        <f t="shared" si="682"/>
        <v>0</v>
      </c>
      <c r="GL231" s="19"/>
      <c r="GM231" s="19"/>
      <c r="GN231" s="20">
        <f t="shared" si="683"/>
        <v>0</v>
      </c>
      <c r="GO231" s="20">
        <f t="shared" si="684"/>
        <v>0</v>
      </c>
      <c r="GP231" s="20">
        <f t="shared" si="684"/>
        <v>0</v>
      </c>
      <c r="GQ231" s="20">
        <f t="shared" si="685"/>
        <v>0</v>
      </c>
      <c r="GR231" s="19"/>
      <c r="GS231" s="19"/>
      <c r="GT231" s="20">
        <f t="shared" si="686"/>
        <v>0</v>
      </c>
      <c r="GU231" s="19"/>
      <c r="GV231" s="19"/>
      <c r="GW231" s="20">
        <f t="shared" si="687"/>
        <v>0</v>
      </c>
      <c r="GX231" s="20">
        <f t="shared" si="688"/>
        <v>0</v>
      </c>
      <c r="GY231" s="20">
        <f t="shared" si="688"/>
        <v>0</v>
      </c>
      <c r="GZ231" s="20">
        <f t="shared" si="689"/>
        <v>0</v>
      </c>
      <c r="HA231" s="19"/>
      <c r="HB231" s="19"/>
      <c r="HC231" s="20">
        <f t="shared" si="690"/>
        <v>0</v>
      </c>
      <c r="HD231" s="19"/>
      <c r="HE231" s="19"/>
      <c r="HF231" s="20">
        <f t="shared" si="691"/>
        <v>0</v>
      </c>
      <c r="HG231" s="19"/>
      <c r="HH231" s="19"/>
      <c r="HI231" s="20">
        <f t="shared" si="692"/>
        <v>0</v>
      </c>
      <c r="HJ231" s="19"/>
      <c r="HK231" s="19"/>
      <c r="HL231" s="20">
        <f t="shared" si="693"/>
        <v>0</v>
      </c>
      <c r="HM231" s="20">
        <f t="shared" si="694"/>
        <v>0</v>
      </c>
      <c r="HN231" s="20">
        <f t="shared" si="694"/>
        <v>0</v>
      </c>
      <c r="HO231" s="20">
        <f t="shared" si="695"/>
        <v>0</v>
      </c>
      <c r="HP231" s="19"/>
      <c r="HQ231" s="19"/>
      <c r="HR231" s="20">
        <f t="shared" si="696"/>
        <v>0</v>
      </c>
      <c r="HS231" s="19"/>
      <c r="HT231" s="19"/>
      <c r="HU231" s="20">
        <f t="shared" si="697"/>
        <v>0</v>
      </c>
      <c r="HV231" s="19"/>
      <c r="HW231" s="19"/>
      <c r="HX231" s="20">
        <f t="shared" si="698"/>
        <v>0</v>
      </c>
      <c r="HY231" s="19"/>
      <c r="HZ231" s="19"/>
      <c r="IA231" s="20">
        <f t="shared" si="699"/>
        <v>0</v>
      </c>
      <c r="IB231" s="20">
        <f t="shared" si="700"/>
        <v>0</v>
      </c>
      <c r="IC231" s="20">
        <f t="shared" si="700"/>
        <v>0</v>
      </c>
      <c r="ID231" s="20">
        <f t="shared" si="701"/>
        <v>0</v>
      </c>
      <c r="IE231" s="20">
        <f t="shared" si="702"/>
        <v>0</v>
      </c>
      <c r="IF231" s="20">
        <f t="shared" si="702"/>
        <v>0</v>
      </c>
      <c r="IG231" s="20">
        <f t="shared" si="703"/>
        <v>0</v>
      </c>
      <c r="IH231" s="19"/>
      <c r="II231" s="19"/>
      <c r="IJ231" s="20">
        <f t="shared" si="704"/>
        <v>0</v>
      </c>
      <c r="IK231" s="19"/>
      <c r="IL231" s="19"/>
      <c r="IM231" s="20">
        <f t="shared" si="705"/>
        <v>0</v>
      </c>
      <c r="IN231" s="19"/>
      <c r="IO231" s="19"/>
      <c r="IP231" s="20">
        <f t="shared" si="706"/>
        <v>0</v>
      </c>
      <c r="IQ231" s="20">
        <f t="shared" si="707"/>
        <v>0</v>
      </c>
      <c r="IR231" s="20">
        <f t="shared" si="707"/>
        <v>0</v>
      </c>
      <c r="IS231" s="20">
        <f t="shared" si="708"/>
        <v>0</v>
      </c>
      <c r="IT231" s="20">
        <f t="shared" si="709"/>
        <v>0</v>
      </c>
      <c r="IU231" s="20">
        <f t="shared" si="709"/>
        <v>0</v>
      </c>
      <c r="IV231" s="20">
        <f t="shared" si="710"/>
        <v>0</v>
      </c>
      <c r="IW231" s="19"/>
      <c r="IX231" s="19"/>
      <c r="IY231" s="20">
        <f t="shared" si="711"/>
        <v>0</v>
      </c>
      <c r="IZ231" s="19"/>
      <c r="JA231" s="19"/>
      <c r="JB231" s="20">
        <f t="shared" si="712"/>
        <v>0</v>
      </c>
      <c r="JC231" s="19"/>
      <c r="JD231" s="19"/>
      <c r="JE231" s="20">
        <f t="shared" si="713"/>
        <v>0</v>
      </c>
      <c r="JF231" s="20">
        <f t="shared" si="714"/>
        <v>0</v>
      </c>
      <c r="JG231" s="20">
        <f t="shared" si="714"/>
        <v>0</v>
      </c>
      <c r="JH231" s="20">
        <f t="shared" si="715"/>
        <v>0</v>
      </c>
      <c r="JI231" s="19"/>
      <c r="JJ231" s="19"/>
      <c r="JK231" s="20">
        <f t="shared" si="716"/>
        <v>0</v>
      </c>
      <c r="JL231" s="19"/>
      <c r="JM231" s="19"/>
      <c r="JN231" s="20">
        <f t="shared" si="717"/>
        <v>0</v>
      </c>
      <c r="JO231" s="19"/>
      <c r="JP231" s="19"/>
      <c r="JQ231" s="20">
        <f t="shared" si="718"/>
        <v>0</v>
      </c>
      <c r="JR231" s="20">
        <f t="shared" si="719"/>
        <v>0</v>
      </c>
      <c r="JS231" s="20">
        <f t="shared" si="719"/>
        <v>0</v>
      </c>
      <c r="JT231" s="20">
        <f t="shared" si="720"/>
        <v>0</v>
      </c>
      <c r="JU231" s="19"/>
      <c r="JV231" s="19"/>
      <c r="JW231" s="20">
        <f t="shared" si="721"/>
        <v>0</v>
      </c>
      <c r="JX231" s="19"/>
      <c r="JY231" s="19"/>
      <c r="JZ231" s="20">
        <f t="shared" si="722"/>
        <v>0</v>
      </c>
      <c r="KA231" s="20">
        <f t="shared" si="723"/>
        <v>0</v>
      </c>
      <c r="KB231" s="20">
        <f t="shared" si="723"/>
        <v>0</v>
      </c>
      <c r="KC231" s="20">
        <f t="shared" si="724"/>
        <v>0</v>
      </c>
      <c r="KD231" s="20">
        <f>1874.58</f>
        <v>1874.58</v>
      </c>
      <c r="KE231" s="20">
        <f>2083.33</f>
        <v>2083.33</v>
      </c>
      <c r="KF231" s="20">
        <f t="shared" si="725"/>
        <v>-208.75</v>
      </c>
      <c r="KG231" s="19"/>
      <c r="KH231" s="19"/>
      <c r="KI231" s="20">
        <f t="shared" si="726"/>
        <v>0</v>
      </c>
      <c r="KJ231" s="19"/>
      <c r="KK231" s="19"/>
      <c r="KL231" s="20">
        <f t="shared" si="727"/>
        <v>0</v>
      </c>
      <c r="KM231" s="19"/>
      <c r="KN231" s="19"/>
      <c r="KO231" s="20">
        <f t="shared" si="728"/>
        <v>0</v>
      </c>
      <c r="KP231" s="19"/>
      <c r="KQ231" s="19"/>
      <c r="KR231" s="20">
        <f t="shared" si="729"/>
        <v>0</v>
      </c>
      <c r="KS231" s="20">
        <f t="shared" si="730"/>
        <v>0</v>
      </c>
      <c r="KT231" s="20">
        <f t="shared" si="730"/>
        <v>0</v>
      </c>
      <c r="KU231" s="20">
        <f t="shared" si="731"/>
        <v>0</v>
      </c>
      <c r="KV231" s="20">
        <f t="shared" si="732"/>
        <v>1874.58</v>
      </c>
      <c r="KW231" s="20">
        <f t="shared" si="732"/>
        <v>2083.33</v>
      </c>
      <c r="KX231" s="20">
        <f t="shared" si="733"/>
        <v>-208.75</v>
      </c>
      <c r="KY231" s="19"/>
      <c r="KZ231" s="19"/>
      <c r="LA231" s="20">
        <f t="shared" si="734"/>
        <v>0</v>
      </c>
      <c r="LB231" s="19"/>
      <c r="LC231" s="19"/>
      <c r="LD231" s="20">
        <f t="shared" si="735"/>
        <v>0</v>
      </c>
      <c r="LE231" s="20">
        <f t="shared" si="736"/>
        <v>1874.58</v>
      </c>
      <c r="LF231" s="20">
        <f t="shared" si="736"/>
        <v>2083.33</v>
      </c>
      <c r="LG231" s="20">
        <f t="shared" si="737"/>
        <v>-208.75</v>
      </c>
    </row>
    <row r="232" spans="1:319" x14ac:dyDescent="0.3">
      <c r="A232" s="27" t="s">
        <v>344</v>
      </c>
      <c r="B232" s="19"/>
      <c r="C232" s="19"/>
      <c r="D232" s="20">
        <f t="shared" si="606"/>
        <v>0</v>
      </c>
      <c r="E232" s="19"/>
      <c r="F232" s="20">
        <f>136.83</f>
        <v>136.83000000000001</v>
      </c>
      <c r="G232" s="20">
        <f t="shared" si="607"/>
        <v>-136.83000000000001</v>
      </c>
      <c r="H232" s="19"/>
      <c r="I232" s="19"/>
      <c r="J232" s="20">
        <f t="shared" si="608"/>
        <v>0</v>
      </c>
      <c r="K232" s="19"/>
      <c r="L232" s="19"/>
      <c r="M232" s="20">
        <f t="shared" si="609"/>
        <v>0</v>
      </c>
      <c r="N232" s="19"/>
      <c r="O232" s="19"/>
      <c r="P232" s="20">
        <f t="shared" si="610"/>
        <v>0</v>
      </c>
      <c r="Q232" s="19"/>
      <c r="R232" s="19"/>
      <c r="S232" s="20">
        <f t="shared" si="611"/>
        <v>0</v>
      </c>
      <c r="T232" s="19"/>
      <c r="U232" s="19"/>
      <c r="V232" s="20">
        <f t="shared" si="612"/>
        <v>0</v>
      </c>
      <c r="W232" s="19"/>
      <c r="X232" s="19"/>
      <c r="Y232" s="20">
        <f t="shared" si="613"/>
        <v>0</v>
      </c>
      <c r="Z232" s="19"/>
      <c r="AA232" s="19"/>
      <c r="AB232" s="20">
        <f t="shared" si="614"/>
        <v>0</v>
      </c>
      <c r="AC232" s="19"/>
      <c r="AD232" s="19"/>
      <c r="AE232" s="20">
        <f t="shared" si="615"/>
        <v>0</v>
      </c>
      <c r="AF232" s="19"/>
      <c r="AG232" s="19"/>
      <c r="AH232" s="20">
        <f t="shared" si="616"/>
        <v>0</v>
      </c>
      <c r="AI232" s="19"/>
      <c r="AJ232" s="19"/>
      <c r="AK232" s="20">
        <f t="shared" si="617"/>
        <v>0</v>
      </c>
      <c r="AL232" s="20">
        <f t="shared" si="618"/>
        <v>0</v>
      </c>
      <c r="AM232" s="20">
        <f t="shared" si="618"/>
        <v>0</v>
      </c>
      <c r="AN232" s="20">
        <f t="shared" si="619"/>
        <v>0</v>
      </c>
      <c r="AO232" s="19"/>
      <c r="AP232" s="19"/>
      <c r="AQ232" s="20">
        <f t="shared" si="620"/>
        <v>0</v>
      </c>
      <c r="AR232" s="19"/>
      <c r="AS232" s="19"/>
      <c r="AT232" s="20">
        <f t="shared" si="621"/>
        <v>0</v>
      </c>
      <c r="AU232" s="19"/>
      <c r="AV232" s="19"/>
      <c r="AW232" s="20">
        <f t="shared" si="622"/>
        <v>0</v>
      </c>
      <c r="AX232" s="19"/>
      <c r="AY232" s="19"/>
      <c r="AZ232" s="20">
        <f t="shared" si="623"/>
        <v>0</v>
      </c>
      <c r="BA232" s="19"/>
      <c r="BB232" s="19"/>
      <c r="BC232" s="20">
        <f t="shared" si="624"/>
        <v>0</v>
      </c>
      <c r="BD232" s="19"/>
      <c r="BE232" s="19"/>
      <c r="BF232" s="20">
        <f t="shared" si="625"/>
        <v>0</v>
      </c>
      <c r="BG232" s="20">
        <f t="shared" si="626"/>
        <v>0</v>
      </c>
      <c r="BH232" s="20">
        <f t="shared" si="626"/>
        <v>0</v>
      </c>
      <c r="BI232" s="20">
        <f t="shared" si="627"/>
        <v>0</v>
      </c>
      <c r="BJ232" s="19"/>
      <c r="BK232" s="19"/>
      <c r="BL232" s="20">
        <f t="shared" si="628"/>
        <v>0</v>
      </c>
      <c r="BM232" s="19"/>
      <c r="BN232" s="19"/>
      <c r="BO232" s="20">
        <f t="shared" si="629"/>
        <v>0</v>
      </c>
      <c r="BP232" s="19"/>
      <c r="BQ232" s="19"/>
      <c r="BR232" s="20">
        <f t="shared" si="630"/>
        <v>0</v>
      </c>
      <c r="BS232" s="19"/>
      <c r="BT232" s="19"/>
      <c r="BU232" s="20">
        <f t="shared" si="631"/>
        <v>0</v>
      </c>
      <c r="BV232" s="19"/>
      <c r="BW232" s="19"/>
      <c r="BX232" s="20">
        <f t="shared" si="632"/>
        <v>0</v>
      </c>
      <c r="BY232" s="19"/>
      <c r="BZ232" s="19"/>
      <c r="CA232" s="20">
        <f t="shared" si="633"/>
        <v>0</v>
      </c>
      <c r="CB232" s="20">
        <f t="shared" si="634"/>
        <v>0</v>
      </c>
      <c r="CC232" s="20">
        <f t="shared" si="634"/>
        <v>0</v>
      </c>
      <c r="CD232" s="20">
        <f t="shared" si="635"/>
        <v>0</v>
      </c>
      <c r="CE232" s="19"/>
      <c r="CF232" s="19"/>
      <c r="CG232" s="20">
        <f t="shared" si="636"/>
        <v>0</v>
      </c>
      <c r="CH232" s="19"/>
      <c r="CI232" s="19"/>
      <c r="CJ232" s="20">
        <f t="shared" si="637"/>
        <v>0</v>
      </c>
      <c r="CK232" s="19"/>
      <c r="CL232" s="19"/>
      <c r="CM232" s="20">
        <f t="shared" si="638"/>
        <v>0</v>
      </c>
      <c r="CN232" s="20">
        <f t="shared" si="639"/>
        <v>0</v>
      </c>
      <c r="CO232" s="20">
        <f t="shared" si="639"/>
        <v>0</v>
      </c>
      <c r="CP232" s="20">
        <f t="shared" si="640"/>
        <v>0</v>
      </c>
      <c r="CQ232" s="19"/>
      <c r="CR232" s="19"/>
      <c r="CS232" s="20">
        <f t="shared" si="641"/>
        <v>0</v>
      </c>
      <c r="CT232" s="19"/>
      <c r="CU232" s="19"/>
      <c r="CV232" s="20">
        <f t="shared" si="642"/>
        <v>0</v>
      </c>
      <c r="CW232" s="19"/>
      <c r="CX232" s="19"/>
      <c r="CY232" s="20">
        <f t="shared" si="643"/>
        <v>0</v>
      </c>
      <c r="CZ232" s="20">
        <f t="shared" si="644"/>
        <v>0</v>
      </c>
      <c r="DA232" s="20">
        <f t="shared" si="644"/>
        <v>0</v>
      </c>
      <c r="DB232" s="20">
        <f t="shared" si="645"/>
        <v>0</v>
      </c>
      <c r="DC232" s="20">
        <f t="shared" si="646"/>
        <v>0</v>
      </c>
      <c r="DD232" s="20">
        <f t="shared" si="646"/>
        <v>0</v>
      </c>
      <c r="DE232" s="20">
        <f t="shared" si="647"/>
        <v>0</v>
      </c>
      <c r="DF232" s="19"/>
      <c r="DG232" s="19"/>
      <c r="DH232" s="20">
        <f t="shared" si="648"/>
        <v>0</v>
      </c>
      <c r="DI232" s="19"/>
      <c r="DJ232" s="19"/>
      <c r="DK232" s="20">
        <f t="shared" si="649"/>
        <v>0</v>
      </c>
      <c r="DL232" s="20">
        <f t="shared" si="650"/>
        <v>0</v>
      </c>
      <c r="DM232" s="20">
        <f t="shared" si="650"/>
        <v>0</v>
      </c>
      <c r="DN232" s="20">
        <f t="shared" si="651"/>
        <v>0</v>
      </c>
      <c r="DO232" s="19"/>
      <c r="DP232" s="19"/>
      <c r="DQ232" s="20">
        <f t="shared" si="652"/>
        <v>0</v>
      </c>
      <c r="DR232" s="19"/>
      <c r="DS232" s="19"/>
      <c r="DT232" s="20">
        <f t="shared" si="653"/>
        <v>0</v>
      </c>
      <c r="DU232" s="20">
        <f t="shared" si="654"/>
        <v>0</v>
      </c>
      <c r="DV232" s="20">
        <f t="shared" si="654"/>
        <v>0</v>
      </c>
      <c r="DW232" s="20">
        <f t="shared" si="655"/>
        <v>0</v>
      </c>
      <c r="DX232" s="20">
        <f t="shared" si="656"/>
        <v>0</v>
      </c>
      <c r="DY232" s="20">
        <f t="shared" si="656"/>
        <v>136.83000000000001</v>
      </c>
      <c r="DZ232" s="20">
        <f t="shared" si="657"/>
        <v>-136.83000000000001</v>
      </c>
      <c r="EA232" s="19"/>
      <c r="EB232" s="19"/>
      <c r="EC232" s="20">
        <f t="shared" si="658"/>
        <v>0</v>
      </c>
      <c r="ED232" s="19"/>
      <c r="EE232" s="19"/>
      <c r="EF232" s="20">
        <f t="shared" si="659"/>
        <v>0</v>
      </c>
      <c r="EG232" s="19"/>
      <c r="EH232" s="19"/>
      <c r="EI232" s="20">
        <f t="shared" si="660"/>
        <v>0</v>
      </c>
      <c r="EJ232" s="19"/>
      <c r="EK232" s="19"/>
      <c r="EL232" s="20">
        <f t="shared" si="661"/>
        <v>0</v>
      </c>
      <c r="EM232" s="20">
        <f t="shared" si="662"/>
        <v>0</v>
      </c>
      <c r="EN232" s="20">
        <f t="shared" si="662"/>
        <v>0</v>
      </c>
      <c r="EO232" s="20">
        <f t="shared" si="663"/>
        <v>0</v>
      </c>
      <c r="EP232" s="19"/>
      <c r="EQ232" s="19"/>
      <c r="ER232" s="20">
        <f t="shared" si="664"/>
        <v>0</v>
      </c>
      <c r="ES232" s="19"/>
      <c r="ET232" s="19"/>
      <c r="EU232" s="20">
        <f t="shared" si="665"/>
        <v>0</v>
      </c>
      <c r="EV232" s="19"/>
      <c r="EW232" s="19"/>
      <c r="EX232" s="20">
        <f t="shared" si="666"/>
        <v>0</v>
      </c>
      <c r="EY232" s="19"/>
      <c r="EZ232" s="19"/>
      <c r="FA232" s="20">
        <f t="shared" si="667"/>
        <v>0</v>
      </c>
      <c r="FB232" s="20">
        <f t="shared" si="668"/>
        <v>0</v>
      </c>
      <c r="FC232" s="20">
        <f t="shared" si="668"/>
        <v>0</v>
      </c>
      <c r="FD232" s="20">
        <f t="shared" si="669"/>
        <v>0</v>
      </c>
      <c r="FE232" s="19"/>
      <c r="FF232" s="19"/>
      <c r="FG232" s="20">
        <f t="shared" si="670"/>
        <v>0</v>
      </c>
      <c r="FH232" s="19"/>
      <c r="FI232" s="19"/>
      <c r="FJ232" s="20">
        <f t="shared" si="671"/>
        <v>0</v>
      </c>
      <c r="FK232" s="19"/>
      <c r="FL232" s="19"/>
      <c r="FM232" s="20">
        <f t="shared" si="672"/>
        <v>0</v>
      </c>
      <c r="FN232" s="20">
        <f t="shared" si="673"/>
        <v>0</v>
      </c>
      <c r="FO232" s="20">
        <f t="shared" si="673"/>
        <v>0</v>
      </c>
      <c r="FP232" s="20">
        <f t="shared" si="674"/>
        <v>0</v>
      </c>
      <c r="FQ232" s="19"/>
      <c r="FR232" s="19"/>
      <c r="FS232" s="20">
        <f t="shared" si="675"/>
        <v>0</v>
      </c>
      <c r="FT232" s="19"/>
      <c r="FU232" s="19"/>
      <c r="FV232" s="20">
        <f t="shared" si="676"/>
        <v>0</v>
      </c>
      <c r="FW232" s="19"/>
      <c r="FX232" s="19"/>
      <c r="FY232" s="20">
        <f t="shared" si="677"/>
        <v>0</v>
      </c>
      <c r="FZ232" s="20">
        <f t="shared" si="678"/>
        <v>0</v>
      </c>
      <c r="GA232" s="20">
        <f t="shared" si="678"/>
        <v>0</v>
      </c>
      <c r="GB232" s="20">
        <f t="shared" si="679"/>
        <v>0</v>
      </c>
      <c r="GC232" s="19"/>
      <c r="GD232" s="19"/>
      <c r="GE232" s="20">
        <f t="shared" si="680"/>
        <v>0</v>
      </c>
      <c r="GF232" s="19"/>
      <c r="GG232" s="19"/>
      <c r="GH232" s="20">
        <f t="shared" si="681"/>
        <v>0</v>
      </c>
      <c r="GI232" s="19"/>
      <c r="GJ232" s="19"/>
      <c r="GK232" s="20">
        <f t="shared" si="682"/>
        <v>0</v>
      </c>
      <c r="GL232" s="19"/>
      <c r="GM232" s="19"/>
      <c r="GN232" s="20">
        <f t="shared" si="683"/>
        <v>0</v>
      </c>
      <c r="GO232" s="20">
        <f t="shared" si="684"/>
        <v>0</v>
      </c>
      <c r="GP232" s="20">
        <f t="shared" si="684"/>
        <v>0</v>
      </c>
      <c r="GQ232" s="20">
        <f t="shared" si="685"/>
        <v>0</v>
      </c>
      <c r="GR232" s="19"/>
      <c r="GS232" s="19"/>
      <c r="GT232" s="20">
        <f t="shared" si="686"/>
        <v>0</v>
      </c>
      <c r="GU232" s="19"/>
      <c r="GV232" s="19"/>
      <c r="GW232" s="20">
        <f t="shared" si="687"/>
        <v>0</v>
      </c>
      <c r="GX232" s="20">
        <f t="shared" si="688"/>
        <v>0</v>
      </c>
      <c r="GY232" s="20">
        <f t="shared" si="688"/>
        <v>0</v>
      </c>
      <c r="GZ232" s="20">
        <f t="shared" si="689"/>
        <v>0</v>
      </c>
      <c r="HA232" s="19"/>
      <c r="HB232" s="19"/>
      <c r="HC232" s="20">
        <f t="shared" si="690"/>
        <v>0</v>
      </c>
      <c r="HD232" s="19"/>
      <c r="HE232" s="19"/>
      <c r="HF232" s="20">
        <f t="shared" si="691"/>
        <v>0</v>
      </c>
      <c r="HG232" s="19"/>
      <c r="HH232" s="19"/>
      <c r="HI232" s="20">
        <f t="shared" si="692"/>
        <v>0</v>
      </c>
      <c r="HJ232" s="19"/>
      <c r="HK232" s="19"/>
      <c r="HL232" s="20">
        <f t="shared" si="693"/>
        <v>0</v>
      </c>
      <c r="HM232" s="20">
        <f t="shared" si="694"/>
        <v>0</v>
      </c>
      <c r="HN232" s="20">
        <f t="shared" si="694"/>
        <v>0</v>
      </c>
      <c r="HO232" s="20">
        <f t="shared" si="695"/>
        <v>0</v>
      </c>
      <c r="HP232" s="19"/>
      <c r="HQ232" s="19"/>
      <c r="HR232" s="20">
        <f t="shared" si="696"/>
        <v>0</v>
      </c>
      <c r="HS232" s="19"/>
      <c r="HT232" s="19"/>
      <c r="HU232" s="20">
        <f t="shared" si="697"/>
        <v>0</v>
      </c>
      <c r="HV232" s="19"/>
      <c r="HW232" s="19"/>
      <c r="HX232" s="20">
        <f t="shared" si="698"/>
        <v>0</v>
      </c>
      <c r="HY232" s="19"/>
      <c r="HZ232" s="19"/>
      <c r="IA232" s="20">
        <f t="shared" si="699"/>
        <v>0</v>
      </c>
      <c r="IB232" s="20">
        <f t="shared" si="700"/>
        <v>0</v>
      </c>
      <c r="IC232" s="20">
        <f t="shared" si="700"/>
        <v>0</v>
      </c>
      <c r="ID232" s="20">
        <f t="shared" si="701"/>
        <v>0</v>
      </c>
      <c r="IE232" s="20">
        <f t="shared" si="702"/>
        <v>0</v>
      </c>
      <c r="IF232" s="20">
        <f t="shared" si="702"/>
        <v>0</v>
      </c>
      <c r="IG232" s="20">
        <f t="shared" si="703"/>
        <v>0</v>
      </c>
      <c r="IH232" s="19"/>
      <c r="II232" s="19"/>
      <c r="IJ232" s="20">
        <f t="shared" si="704"/>
        <v>0</v>
      </c>
      <c r="IK232" s="19"/>
      <c r="IL232" s="19"/>
      <c r="IM232" s="20">
        <f t="shared" si="705"/>
        <v>0</v>
      </c>
      <c r="IN232" s="19"/>
      <c r="IO232" s="19"/>
      <c r="IP232" s="20">
        <f t="shared" si="706"/>
        <v>0</v>
      </c>
      <c r="IQ232" s="20">
        <f t="shared" si="707"/>
        <v>0</v>
      </c>
      <c r="IR232" s="20">
        <f t="shared" si="707"/>
        <v>0</v>
      </c>
      <c r="IS232" s="20">
        <f t="shared" si="708"/>
        <v>0</v>
      </c>
      <c r="IT232" s="20">
        <f t="shared" si="709"/>
        <v>0</v>
      </c>
      <c r="IU232" s="20">
        <f t="shared" si="709"/>
        <v>0</v>
      </c>
      <c r="IV232" s="20">
        <f t="shared" si="710"/>
        <v>0</v>
      </c>
      <c r="IW232" s="19"/>
      <c r="IX232" s="19"/>
      <c r="IY232" s="20">
        <f t="shared" si="711"/>
        <v>0</v>
      </c>
      <c r="IZ232" s="19"/>
      <c r="JA232" s="19"/>
      <c r="JB232" s="20">
        <f t="shared" si="712"/>
        <v>0</v>
      </c>
      <c r="JC232" s="19"/>
      <c r="JD232" s="19"/>
      <c r="JE232" s="20">
        <f t="shared" si="713"/>
        <v>0</v>
      </c>
      <c r="JF232" s="20">
        <f t="shared" si="714"/>
        <v>0</v>
      </c>
      <c r="JG232" s="20">
        <f t="shared" si="714"/>
        <v>0</v>
      </c>
      <c r="JH232" s="20">
        <f t="shared" si="715"/>
        <v>0</v>
      </c>
      <c r="JI232" s="19"/>
      <c r="JJ232" s="19"/>
      <c r="JK232" s="20">
        <f t="shared" si="716"/>
        <v>0</v>
      </c>
      <c r="JL232" s="19"/>
      <c r="JM232" s="19"/>
      <c r="JN232" s="20">
        <f t="shared" si="717"/>
        <v>0</v>
      </c>
      <c r="JO232" s="19"/>
      <c r="JP232" s="19"/>
      <c r="JQ232" s="20">
        <f t="shared" si="718"/>
        <v>0</v>
      </c>
      <c r="JR232" s="20">
        <f t="shared" si="719"/>
        <v>0</v>
      </c>
      <c r="JS232" s="20">
        <f t="shared" si="719"/>
        <v>0</v>
      </c>
      <c r="JT232" s="20">
        <f t="shared" si="720"/>
        <v>0</v>
      </c>
      <c r="JU232" s="19"/>
      <c r="JV232" s="19"/>
      <c r="JW232" s="20">
        <f t="shared" si="721"/>
        <v>0</v>
      </c>
      <c r="JX232" s="19"/>
      <c r="JY232" s="19"/>
      <c r="JZ232" s="20">
        <f t="shared" si="722"/>
        <v>0</v>
      </c>
      <c r="KA232" s="20">
        <f t="shared" si="723"/>
        <v>0</v>
      </c>
      <c r="KB232" s="20">
        <f t="shared" si="723"/>
        <v>0</v>
      </c>
      <c r="KC232" s="20">
        <f t="shared" si="724"/>
        <v>0</v>
      </c>
      <c r="KD232" s="20">
        <f>389.08</f>
        <v>389.08</v>
      </c>
      <c r="KE232" s="20">
        <f>416.67</f>
        <v>416.67</v>
      </c>
      <c r="KF232" s="20">
        <f t="shared" si="725"/>
        <v>-27.590000000000032</v>
      </c>
      <c r="KG232" s="19"/>
      <c r="KH232" s="19"/>
      <c r="KI232" s="20">
        <f t="shared" si="726"/>
        <v>0</v>
      </c>
      <c r="KJ232" s="19"/>
      <c r="KK232" s="19"/>
      <c r="KL232" s="20">
        <f t="shared" si="727"/>
        <v>0</v>
      </c>
      <c r="KM232" s="19"/>
      <c r="KN232" s="19"/>
      <c r="KO232" s="20">
        <f t="shared" si="728"/>
        <v>0</v>
      </c>
      <c r="KP232" s="19"/>
      <c r="KQ232" s="19"/>
      <c r="KR232" s="20">
        <f t="shared" si="729"/>
        <v>0</v>
      </c>
      <c r="KS232" s="20">
        <f t="shared" si="730"/>
        <v>0</v>
      </c>
      <c r="KT232" s="20">
        <f t="shared" si="730"/>
        <v>0</v>
      </c>
      <c r="KU232" s="20">
        <f t="shared" si="731"/>
        <v>0</v>
      </c>
      <c r="KV232" s="20">
        <f t="shared" si="732"/>
        <v>389.08</v>
      </c>
      <c r="KW232" s="20">
        <f t="shared" si="732"/>
        <v>416.67</v>
      </c>
      <c r="KX232" s="20">
        <f t="shared" si="733"/>
        <v>-27.590000000000032</v>
      </c>
      <c r="KY232" s="19"/>
      <c r="KZ232" s="19"/>
      <c r="LA232" s="20">
        <f t="shared" si="734"/>
        <v>0</v>
      </c>
      <c r="LB232" s="19"/>
      <c r="LC232" s="19"/>
      <c r="LD232" s="20">
        <f t="shared" si="735"/>
        <v>0</v>
      </c>
      <c r="LE232" s="20">
        <f t="shared" si="736"/>
        <v>389.08</v>
      </c>
      <c r="LF232" s="20">
        <f t="shared" si="736"/>
        <v>553.5</v>
      </c>
      <c r="LG232" s="20">
        <f t="shared" si="737"/>
        <v>-164.42000000000002</v>
      </c>
    </row>
    <row r="233" spans="1:319" x14ac:dyDescent="0.3">
      <c r="A233" s="27" t="s">
        <v>345</v>
      </c>
      <c r="B233" s="19"/>
      <c r="C233" s="19"/>
      <c r="D233" s="20">
        <f t="shared" si="606"/>
        <v>0</v>
      </c>
      <c r="E233" s="19"/>
      <c r="F233" s="19"/>
      <c r="G233" s="20">
        <f t="shared" si="607"/>
        <v>0</v>
      </c>
      <c r="H233" s="19"/>
      <c r="I233" s="19"/>
      <c r="J233" s="20">
        <f t="shared" si="608"/>
        <v>0</v>
      </c>
      <c r="K233" s="19"/>
      <c r="L233" s="19"/>
      <c r="M233" s="20">
        <f t="shared" si="609"/>
        <v>0</v>
      </c>
      <c r="N233" s="19"/>
      <c r="O233" s="19"/>
      <c r="P233" s="20">
        <f t="shared" si="610"/>
        <v>0</v>
      </c>
      <c r="Q233" s="19"/>
      <c r="R233" s="19"/>
      <c r="S233" s="20">
        <f t="shared" si="611"/>
        <v>0</v>
      </c>
      <c r="T233" s="19"/>
      <c r="U233" s="19"/>
      <c r="V233" s="20">
        <f t="shared" si="612"/>
        <v>0</v>
      </c>
      <c r="W233" s="19"/>
      <c r="X233" s="19"/>
      <c r="Y233" s="20">
        <f t="shared" si="613"/>
        <v>0</v>
      </c>
      <c r="Z233" s="19"/>
      <c r="AA233" s="19"/>
      <c r="AB233" s="20">
        <f t="shared" si="614"/>
        <v>0</v>
      </c>
      <c r="AC233" s="19"/>
      <c r="AD233" s="19"/>
      <c r="AE233" s="20">
        <f t="shared" si="615"/>
        <v>0</v>
      </c>
      <c r="AF233" s="19"/>
      <c r="AG233" s="19"/>
      <c r="AH233" s="20">
        <f t="shared" si="616"/>
        <v>0</v>
      </c>
      <c r="AI233" s="19"/>
      <c r="AJ233" s="19"/>
      <c r="AK233" s="20">
        <f t="shared" si="617"/>
        <v>0</v>
      </c>
      <c r="AL233" s="20">
        <f t="shared" si="618"/>
        <v>0</v>
      </c>
      <c r="AM233" s="20">
        <f t="shared" si="618"/>
        <v>0</v>
      </c>
      <c r="AN233" s="20">
        <f t="shared" si="619"/>
        <v>0</v>
      </c>
      <c r="AO233" s="19"/>
      <c r="AP233" s="19"/>
      <c r="AQ233" s="20">
        <f t="shared" si="620"/>
        <v>0</v>
      </c>
      <c r="AR233" s="19"/>
      <c r="AS233" s="19"/>
      <c r="AT233" s="20">
        <f t="shared" si="621"/>
        <v>0</v>
      </c>
      <c r="AU233" s="19"/>
      <c r="AV233" s="19"/>
      <c r="AW233" s="20">
        <f t="shared" si="622"/>
        <v>0</v>
      </c>
      <c r="AX233" s="19"/>
      <c r="AY233" s="19"/>
      <c r="AZ233" s="20">
        <f t="shared" si="623"/>
        <v>0</v>
      </c>
      <c r="BA233" s="19"/>
      <c r="BB233" s="19"/>
      <c r="BC233" s="20">
        <f t="shared" si="624"/>
        <v>0</v>
      </c>
      <c r="BD233" s="19"/>
      <c r="BE233" s="19"/>
      <c r="BF233" s="20">
        <f t="shared" si="625"/>
        <v>0</v>
      </c>
      <c r="BG233" s="20">
        <f t="shared" si="626"/>
        <v>0</v>
      </c>
      <c r="BH233" s="20">
        <f t="shared" si="626"/>
        <v>0</v>
      </c>
      <c r="BI233" s="20">
        <f t="shared" si="627"/>
        <v>0</v>
      </c>
      <c r="BJ233" s="19"/>
      <c r="BK233" s="19"/>
      <c r="BL233" s="20">
        <f t="shared" si="628"/>
        <v>0</v>
      </c>
      <c r="BM233" s="19"/>
      <c r="BN233" s="19"/>
      <c r="BO233" s="20">
        <f t="shared" si="629"/>
        <v>0</v>
      </c>
      <c r="BP233" s="19"/>
      <c r="BQ233" s="19"/>
      <c r="BR233" s="20">
        <f t="shared" si="630"/>
        <v>0</v>
      </c>
      <c r="BS233" s="19"/>
      <c r="BT233" s="19"/>
      <c r="BU233" s="20">
        <f t="shared" si="631"/>
        <v>0</v>
      </c>
      <c r="BV233" s="19"/>
      <c r="BW233" s="19"/>
      <c r="BX233" s="20">
        <f t="shared" si="632"/>
        <v>0</v>
      </c>
      <c r="BY233" s="19"/>
      <c r="BZ233" s="19"/>
      <c r="CA233" s="20">
        <f t="shared" si="633"/>
        <v>0</v>
      </c>
      <c r="CB233" s="20">
        <f t="shared" si="634"/>
        <v>0</v>
      </c>
      <c r="CC233" s="20">
        <f t="shared" si="634"/>
        <v>0</v>
      </c>
      <c r="CD233" s="20">
        <f t="shared" si="635"/>
        <v>0</v>
      </c>
      <c r="CE233" s="19"/>
      <c r="CF233" s="19"/>
      <c r="CG233" s="20">
        <f t="shared" si="636"/>
        <v>0</v>
      </c>
      <c r="CH233" s="19"/>
      <c r="CI233" s="19"/>
      <c r="CJ233" s="20">
        <f t="shared" si="637"/>
        <v>0</v>
      </c>
      <c r="CK233" s="19"/>
      <c r="CL233" s="19"/>
      <c r="CM233" s="20">
        <f t="shared" si="638"/>
        <v>0</v>
      </c>
      <c r="CN233" s="20">
        <f t="shared" si="639"/>
        <v>0</v>
      </c>
      <c r="CO233" s="20">
        <f t="shared" si="639"/>
        <v>0</v>
      </c>
      <c r="CP233" s="20">
        <f t="shared" si="640"/>
        <v>0</v>
      </c>
      <c r="CQ233" s="19"/>
      <c r="CR233" s="19"/>
      <c r="CS233" s="20">
        <f t="shared" si="641"/>
        <v>0</v>
      </c>
      <c r="CT233" s="19"/>
      <c r="CU233" s="19"/>
      <c r="CV233" s="20">
        <f t="shared" si="642"/>
        <v>0</v>
      </c>
      <c r="CW233" s="19"/>
      <c r="CX233" s="19"/>
      <c r="CY233" s="20">
        <f t="shared" si="643"/>
        <v>0</v>
      </c>
      <c r="CZ233" s="20">
        <f t="shared" si="644"/>
        <v>0</v>
      </c>
      <c r="DA233" s="20">
        <f t="shared" si="644"/>
        <v>0</v>
      </c>
      <c r="DB233" s="20">
        <f t="shared" si="645"/>
        <v>0</v>
      </c>
      <c r="DC233" s="20">
        <f t="shared" si="646"/>
        <v>0</v>
      </c>
      <c r="DD233" s="20">
        <f t="shared" si="646"/>
        <v>0</v>
      </c>
      <c r="DE233" s="20">
        <f t="shared" si="647"/>
        <v>0</v>
      </c>
      <c r="DF233" s="19"/>
      <c r="DG233" s="19"/>
      <c r="DH233" s="20">
        <f t="shared" si="648"/>
        <v>0</v>
      </c>
      <c r="DI233" s="19"/>
      <c r="DJ233" s="19"/>
      <c r="DK233" s="20">
        <f t="shared" si="649"/>
        <v>0</v>
      </c>
      <c r="DL233" s="20">
        <f t="shared" si="650"/>
        <v>0</v>
      </c>
      <c r="DM233" s="20">
        <f t="shared" si="650"/>
        <v>0</v>
      </c>
      <c r="DN233" s="20">
        <f t="shared" si="651"/>
        <v>0</v>
      </c>
      <c r="DO233" s="19"/>
      <c r="DP233" s="19"/>
      <c r="DQ233" s="20">
        <f t="shared" si="652"/>
        <v>0</v>
      </c>
      <c r="DR233" s="19"/>
      <c r="DS233" s="19"/>
      <c r="DT233" s="20">
        <f t="shared" si="653"/>
        <v>0</v>
      </c>
      <c r="DU233" s="20">
        <f t="shared" si="654"/>
        <v>0</v>
      </c>
      <c r="DV233" s="20">
        <f t="shared" si="654"/>
        <v>0</v>
      </c>
      <c r="DW233" s="20">
        <f t="shared" si="655"/>
        <v>0</v>
      </c>
      <c r="DX233" s="20">
        <f t="shared" si="656"/>
        <v>0</v>
      </c>
      <c r="DY233" s="20">
        <f t="shared" si="656"/>
        <v>0</v>
      </c>
      <c r="DZ233" s="20">
        <f t="shared" si="657"/>
        <v>0</v>
      </c>
      <c r="EA233" s="19"/>
      <c r="EB233" s="19"/>
      <c r="EC233" s="20">
        <f t="shared" si="658"/>
        <v>0</v>
      </c>
      <c r="ED233" s="19"/>
      <c r="EE233" s="19"/>
      <c r="EF233" s="20">
        <f t="shared" si="659"/>
        <v>0</v>
      </c>
      <c r="EG233" s="19"/>
      <c r="EH233" s="19"/>
      <c r="EI233" s="20">
        <f t="shared" si="660"/>
        <v>0</v>
      </c>
      <c r="EJ233" s="19"/>
      <c r="EK233" s="19"/>
      <c r="EL233" s="20">
        <f t="shared" si="661"/>
        <v>0</v>
      </c>
      <c r="EM233" s="20">
        <f t="shared" si="662"/>
        <v>0</v>
      </c>
      <c r="EN233" s="20">
        <f t="shared" si="662"/>
        <v>0</v>
      </c>
      <c r="EO233" s="20">
        <f t="shared" si="663"/>
        <v>0</v>
      </c>
      <c r="EP233" s="19"/>
      <c r="EQ233" s="19"/>
      <c r="ER233" s="20">
        <f t="shared" si="664"/>
        <v>0</v>
      </c>
      <c r="ES233" s="19"/>
      <c r="ET233" s="19"/>
      <c r="EU233" s="20">
        <f t="shared" si="665"/>
        <v>0</v>
      </c>
      <c r="EV233" s="19"/>
      <c r="EW233" s="19"/>
      <c r="EX233" s="20">
        <f t="shared" si="666"/>
        <v>0</v>
      </c>
      <c r="EY233" s="19"/>
      <c r="EZ233" s="19"/>
      <c r="FA233" s="20">
        <f t="shared" si="667"/>
        <v>0</v>
      </c>
      <c r="FB233" s="20">
        <f t="shared" si="668"/>
        <v>0</v>
      </c>
      <c r="FC233" s="20">
        <f t="shared" si="668"/>
        <v>0</v>
      </c>
      <c r="FD233" s="20">
        <f t="shared" si="669"/>
        <v>0</v>
      </c>
      <c r="FE233" s="19"/>
      <c r="FF233" s="19"/>
      <c r="FG233" s="20">
        <f t="shared" si="670"/>
        <v>0</v>
      </c>
      <c r="FH233" s="19"/>
      <c r="FI233" s="19"/>
      <c r="FJ233" s="20">
        <f t="shared" si="671"/>
        <v>0</v>
      </c>
      <c r="FK233" s="19"/>
      <c r="FL233" s="19"/>
      <c r="FM233" s="20">
        <f t="shared" si="672"/>
        <v>0</v>
      </c>
      <c r="FN233" s="20">
        <f t="shared" si="673"/>
        <v>0</v>
      </c>
      <c r="FO233" s="20">
        <f t="shared" si="673"/>
        <v>0</v>
      </c>
      <c r="FP233" s="20">
        <f t="shared" si="674"/>
        <v>0</v>
      </c>
      <c r="FQ233" s="19"/>
      <c r="FR233" s="19"/>
      <c r="FS233" s="20">
        <f t="shared" si="675"/>
        <v>0</v>
      </c>
      <c r="FT233" s="19"/>
      <c r="FU233" s="19"/>
      <c r="FV233" s="20">
        <f t="shared" si="676"/>
        <v>0</v>
      </c>
      <c r="FW233" s="19"/>
      <c r="FX233" s="19"/>
      <c r="FY233" s="20">
        <f t="shared" si="677"/>
        <v>0</v>
      </c>
      <c r="FZ233" s="20">
        <f t="shared" si="678"/>
        <v>0</v>
      </c>
      <c r="GA233" s="20">
        <f t="shared" si="678"/>
        <v>0</v>
      </c>
      <c r="GB233" s="20">
        <f t="shared" si="679"/>
        <v>0</v>
      </c>
      <c r="GC233" s="19"/>
      <c r="GD233" s="19"/>
      <c r="GE233" s="20">
        <f t="shared" si="680"/>
        <v>0</v>
      </c>
      <c r="GF233" s="19"/>
      <c r="GG233" s="19"/>
      <c r="GH233" s="20">
        <f t="shared" si="681"/>
        <v>0</v>
      </c>
      <c r="GI233" s="19"/>
      <c r="GJ233" s="19"/>
      <c r="GK233" s="20">
        <f t="shared" si="682"/>
        <v>0</v>
      </c>
      <c r="GL233" s="19"/>
      <c r="GM233" s="19"/>
      <c r="GN233" s="20">
        <f t="shared" si="683"/>
        <v>0</v>
      </c>
      <c r="GO233" s="20">
        <f t="shared" si="684"/>
        <v>0</v>
      </c>
      <c r="GP233" s="20">
        <f t="shared" si="684"/>
        <v>0</v>
      </c>
      <c r="GQ233" s="20">
        <f t="shared" si="685"/>
        <v>0</v>
      </c>
      <c r="GR233" s="19"/>
      <c r="GS233" s="19"/>
      <c r="GT233" s="20">
        <f t="shared" si="686"/>
        <v>0</v>
      </c>
      <c r="GU233" s="19"/>
      <c r="GV233" s="19"/>
      <c r="GW233" s="20">
        <f t="shared" si="687"/>
        <v>0</v>
      </c>
      <c r="GX233" s="20">
        <f t="shared" si="688"/>
        <v>0</v>
      </c>
      <c r="GY233" s="20">
        <f t="shared" si="688"/>
        <v>0</v>
      </c>
      <c r="GZ233" s="20">
        <f t="shared" si="689"/>
        <v>0</v>
      </c>
      <c r="HA233" s="19"/>
      <c r="HB233" s="19"/>
      <c r="HC233" s="20">
        <f t="shared" si="690"/>
        <v>0</v>
      </c>
      <c r="HD233" s="19"/>
      <c r="HE233" s="19"/>
      <c r="HF233" s="20">
        <f t="shared" si="691"/>
        <v>0</v>
      </c>
      <c r="HG233" s="19"/>
      <c r="HH233" s="19"/>
      <c r="HI233" s="20">
        <f t="shared" si="692"/>
        <v>0</v>
      </c>
      <c r="HJ233" s="19"/>
      <c r="HK233" s="19"/>
      <c r="HL233" s="20">
        <f t="shared" si="693"/>
        <v>0</v>
      </c>
      <c r="HM233" s="20">
        <f t="shared" si="694"/>
        <v>0</v>
      </c>
      <c r="HN233" s="20">
        <f t="shared" si="694"/>
        <v>0</v>
      </c>
      <c r="HO233" s="20">
        <f t="shared" si="695"/>
        <v>0</v>
      </c>
      <c r="HP233" s="19"/>
      <c r="HQ233" s="19"/>
      <c r="HR233" s="20">
        <f t="shared" si="696"/>
        <v>0</v>
      </c>
      <c r="HS233" s="19"/>
      <c r="HT233" s="19"/>
      <c r="HU233" s="20">
        <f t="shared" si="697"/>
        <v>0</v>
      </c>
      <c r="HV233" s="19"/>
      <c r="HW233" s="19"/>
      <c r="HX233" s="20">
        <f t="shared" si="698"/>
        <v>0</v>
      </c>
      <c r="HY233" s="19"/>
      <c r="HZ233" s="19"/>
      <c r="IA233" s="20">
        <f t="shared" si="699"/>
        <v>0</v>
      </c>
      <c r="IB233" s="20">
        <f t="shared" si="700"/>
        <v>0</v>
      </c>
      <c r="IC233" s="20">
        <f t="shared" si="700"/>
        <v>0</v>
      </c>
      <c r="ID233" s="20">
        <f t="shared" si="701"/>
        <v>0</v>
      </c>
      <c r="IE233" s="20">
        <f t="shared" si="702"/>
        <v>0</v>
      </c>
      <c r="IF233" s="20">
        <f t="shared" si="702"/>
        <v>0</v>
      </c>
      <c r="IG233" s="20">
        <f t="shared" si="703"/>
        <v>0</v>
      </c>
      <c r="IH233" s="19"/>
      <c r="II233" s="19"/>
      <c r="IJ233" s="20">
        <f t="shared" si="704"/>
        <v>0</v>
      </c>
      <c r="IK233" s="19"/>
      <c r="IL233" s="19"/>
      <c r="IM233" s="20">
        <f t="shared" si="705"/>
        <v>0</v>
      </c>
      <c r="IN233" s="19"/>
      <c r="IO233" s="19"/>
      <c r="IP233" s="20">
        <f t="shared" si="706"/>
        <v>0</v>
      </c>
      <c r="IQ233" s="20">
        <f t="shared" si="707"/>
        <v>0</v>
      </c>
      <c r="IR233" s="20">
        <f t="shared" si="707"/>
        <v>0</v>
      </c>
      <c r="IS233" s="20">
        <f t="shared" si="708"/>
        <v>0</v>
      </c>
      <c r="IT233" s="20">
        <f t="shared" si="709"/>
        <v>0</v>
      </c>
      <c r="IU233" s="20">
        <f t="shared" si="709"/>
        <v>0</v>
      </c>
      <c r="IV233" s="20">
        <f t="shared" si="710"/>
        <v>0</v>
      </c>
      <c r="IW233" s="19"/>
      <c r="IX233" s="19"/>
      <c r="IY233" s="20">
        <f t="shared" si="711"/>
        <v>0</v>
      </c>
      <c r="IZ233" s="19"/>
      <c r="JA233" s="19"/>
      <c r="JB233" s="20">
        <f t="shared" si="712"/>
        <v>0</v>
      </c>
      <c r="JC233" s="19"/>
      <c r="JD233" s="19"/>
      <c r="JE233" s="20">
        <f t="shared" si="713"/>
        <v>0</v>
      </c>
      <c r="JF233" s="20">
        <f t="shared" si="714"/>
        <v>0</v>
      </c>
      <c r="JG233" s="20">
        <f t="shared" si="714"/>
        <v>0</v>
      </c>
      <c r="JH233" s="20">
        <f t="shared" si="715"/>
        <v>0</v>
      </c>
      <c r="JI233" s="19"/>
      <c r="JJ233" s="19"/>
      <c r="JK233" s="20">
        <f t="shared" si="716"/>
        <v>0</v>
      </c>
      <c r="JL233" s="19"/>
      <c r="JM233" s="19"/>
      <c r="JN233" s="20">
        <f t="shared" si="717"/>
        <v>0</v>
      </c>
      <c r="JO233" s="19"/>
      <c r="JP233" s="19"/>
      <c r="JQ233" s="20">
        <f t="shared" si="718"/>
        <v>0</v>
      </c>
      <c r="JR233" s="20">
        <f t="shared" si="719"/>
        <v>0</v>
      </c>
      <c r="JS233" s="20">
        <f t="shared" si="719"/>
        <v>0</v>
      </c>
      <c r="JT233" s="20">
        <f t="shared" si="720"/>
        <v>0</v>
      </c>
      <c r="JU233" s="19"/>
      <c r="JV233" s="19"/>
      <c r="JW233" s="20">
        <f t="shared" si="721"/>
        <v>0</v>
      </c>
      <c r="JX233" s="19"/>
      <c r="JY233" s="19"/>
      <c r="JZ233" s="20">
        <f t="shared" si="722"/>
        <v>0</v>
      </c>
      <c r="KA233" s="20">
        <f t="shared" si="723"/>
        <v>0</v>
      </c>
      <c r="KB233" s="20">
        <f t="shared" si="723"/>
        <v>0</v>
      </c>
      <c r="KC233" s="20">
        <f t="shared" si="724"/>
        <v>0</v>
      </c>
      <c r="KD233" s="20">
        <f>346.17</f>
        <v>346.17</v>
      </c>
      <c r="KE233" s="20">
        <f>333.33</f>
        <v>333.33</v>
      </c>
      <c r="KF233" s="20">
        <f t="shared" si="725"/>
        <v>12.840000000000032</v>
      </c>
      <c r="KG233" s="19"/>
      <c r="KH233" s="19"/>
      <c r="KI233" s="20">
        <f t="shared" si="726"/>
        <v>0</v>
      </c>
      <c r="KJ233" s="19"/>
      <c r="KK233" s="19"/>
      <c r="KL233" s="20">
        <f t="shared" si="727"/>
        <v>0</v>
      </c>
      <c r="KM233" s="19"/>
      <c r="KN233" s="19"/>
      <c r="KO233" s="20">
        <f t="shared" si="728"/>
        <v>0</v>
      </c>
      <c r="KP233" s="19"/>
      <c r="KQ233" s="19"/>
      <c r="KR233" s="20">
        <f t="shared" si="729"/>
        <v>0</v>
      </c>
      <c r="KS233" s="20">
        <f t="shared" si="730"/>
        <v>0</v>
      </c>
      <c r="KT233" s="20">
        <f t="shared" si="730"/>
        <v>0</v>
      </c>
      <c r="KU233" s="20">
        <f t="shared" si="731"/>
        <v>0</v>
      </c>
      <c r="KV233" s="20">
        <f t="shared" si="732"/>
        <v>346.17</v>
      </c>
      <c r="KW233" s="20">
        <f t="shared" si="732"/>
        <v>333.33</v>
      </c>
      <c r="KX233" s="20">
        <f t="shared" si="733"/>
        <v>12.840000000000032</v>
      </c>
      <c r="KY233" s="19"/>
      <c r="KZ233" s="19"/>
      <c r="LA233" s="20">
        <f t="shared" si="734"/>
        <v>0</v>
      </c>
      <c r="LB233" s="19"/>
      <c r="LC233" s="19"/>
      <c r="LD233" s="20">
        <f t="shared" si="735"/>
        <v>0</v>
      </c>
      <c r="LE233" s="20">
        <f t="shared" si="736"/>
        <v>346.17</v>
      </c>
      <c r="LF233" s="20">
        <f t="shared" si="736"/>
        <v>333.33</v>
      </c>
      <c r="LG233" s="20">
        <f t="shared" si="737"/>
        <v>12.840000000000032</v>
      </c>
    </row>
    <row r="234" spans="1:319" x14ac:dyDescent="0.3">
      <c r="A234" s="27" t="s">
        <v>346</v>
      </c>
      <c r="B234" s="19"/>
      <c r="C234" s="19"/>
      <c r="D234" s="20">
        <f t="shared" si="606"/>
        <v>0</v>
      </c>
      <c r="E234" s="19"/>
      <c r="F234" s="19"/>
      <c r="G234" s="20">
        <f t="shared" si="607"/>
        <v>0</v>
      </c>
      <c r="H234" s="19"/>
      <c r="I234" s="19"/>
      <c r="J234" s="20">
        <f t="shared" si="608"/>
        <v>0</v>
      </c>
      <c r="K234" s="19"/>
      <c r="L234" s="19"/>
      <c r="M234" s="20">
        <f t="shared" si="609"/>
        <v>0</v>
      </c>
      <c r="N234" s="19"/>
      <c r="O234" s="19"/>
      <c r="P234" s="20">
        <f t="shared" si="610"/>
        <v>0</v>
      </c>
      <c r="Q234" s="19"/>
      <c r="R234" s="19"/>
      <c r="S234" s="20">
        <f t="shared" si="611"/>
        <v>0</v>
      </c>
      <c r="T234" s="19"/>
      <c r="U234" s="19"/>
      <c r="V234" s="20">
        <f t="shared" si="612"/>
        <v>0</v>
      </c>
      <c r="W234" s="19"/>
      <c r="X234" s="19"/>
      <c r="Y234" s="20">
        <f t="shared" si="613"/>
        <v>0</v>
      </c>
      <c r="Z234" s="19"/>
      <c r="AA234" s="19"/>
      <c r="AB234" s="20">
        <f t="shared" si="614"/>
        <v>0</v>
      </c>
      <c r="AC234" s="19"/>
      <c r="AD234" s="19"/>
      <c r="AE234" s="20">
        <f t="shared" si="615"/>
        <v>0</v>
      </c>
      <c r="AF234" s="19"/>
      <c r="AG234" s="19"/>
      <c r="AH234" s="20">
        <f t="shared" si="616"/>
        <v>0</v>
      </c>
      <c r="AI234" s="19"/>
      <c r="AJ234" s="19"/>
      <c r="AK234" s="20">
        <f t="shared" si="617"/>
        <v>0</v>
      </c>
      <c r="AL234" s="20">
        <f t="shared" si="618"/>
        <v>0</v>
      </c>
      <c r="AM234" s="20">
        <f t="shared" si="618"/>
        <v>0</v>
      </c>
      <c r="AN234" s="20">
        <f t="shared" si="619"/>
        <v>0</v>
      </c>
      <c r="AO234" s="19"/>
      <c r="AP234" s="19"/>
      <c r="AQ234" s="20">
        <f t="shared" si="620"/>
        <v>0</v>
      </c>
      <c r="AR234" s="19"/>
      <c r="AS234" s="19"/>
      <c r="AT234" s="20">
        <f t="shared" si="621"/>
        <v>0</v>
      </c>
      <c r="AU234" s="19"/>
      <c r="AV234" s="19"/>
      <c r="AW234" s="20">
        <f t="shared" si="622"/>
        <v>0</v>
      </c>
      <c r="AX234" s="19"/>
      <c r="AY234" s="19"/>
      <c r="AZ234" s="20">
        <f t="shared" si="623"/>
        <v>0</v>
      </c>
      <c r="BA234" s="19"/>
      <c r="BB234" s="19"/>
      <c r="BC234" s="20">
        <f t="shared" si="624"/>
        <v>0</v>
      </c>
      <c r="BD234" s="19"/>
      <c r="BE234" s="19"/>
      <c r="BF234" s="20">
        <f t="shared" si="625"/>
        <v>0</v>
      </c>
      <c r="BG234" s="20">
        <f t="shared" si="626"/>
        <v>0</v>
      </c>
      <c r="BH234" s="20">
        <f t="shared" si="626"/>
        <v>0</v>
      </c>
      <c r="BI234" s="20">
        <f t="shared" si="627"/>
        <v>0</v>
      </c>
      <c r="BJ234" s="19"/>
      <c r="BK234" s="19"/>
      <c r="BL234" s="20">
        <f t="shared" si="628"/>
        <v>0</v>
      </c>
      <c r="BM234" s="19"/>
      <c r="BN234" s="19"/>
      <c r="BO234" s="20">
        <f t="shared" si="629"/>
        <v>0</v>
      </c>
      <c r="BP234" s="19"/>
      <c r="BQ234" s="19"/>
      <c r="BR234" s="20">
        <f t="shared" si="630"/>
        <v>0</v>
      </c>
      <c r="BS234" s="19"/>
      <c r="BT234" s="19"/>
      <c r="BU234" s="20">
        <f t="shared" si="631"/>
        <v>0</v>
      </c>
      <c r="BV234" s="19"/>
      <c r="BW234" s="19"/>
      <c r="BX234" s="20">
        <f t="shared" si="632"/>
        <v>0</v>
      </c>
      <c r="BY234" s="19"/>
      <c r="BZ234" s="19"/>
      <c r="CA234" s="20">
        <f t="shared" si="633"/>
        <v>0</v>
      </c>
      <c r="CB234" s="20">
        <f t="shared" si="634"/>
        <v>0</v>
      </c>
      <c r="CC234" s="20">
        <f t="shared" si="634"/>
        <v>0</v>
      </c>
      <c r="CD234" s="20">
        <f t="shared" si="635"/>
        <v>0</v>
      </c>
      <c r="CE234" s="19"/>
      <c r="CF234" s="19"/>
      <c r="CG234" s="20">
        <f t="shared" si="636"/>
        <v>0</v>
      </c>
      <c r="CH234" s="19"/>
      <c r="CI234" s="19"/>
      <c r="CJ234" s="20">
        <f t="shared" si="637"/>
        <v>0</v>
      </c>
      <c r="CK234" s="19"/>
      <c r="CL234" s="19"/>
      <c r="CM234" s="20">
        <f t="shared" si="638"/>
        <v>0</v>
      </c>
      <c r="CN234" s="20">
        <f t="shared" si="639"/>
        <v>0</v>
      </c>
      <c r="CO234" s="20">
        <f t="shared" si="639"/>
        <v>0</v>
      </c>
      <c r="CP234" s="20">
        <f t="shared" si="640"/>
        <v>0</v>
      </c>
      <c r="CQ234" s="19"/>
      <c r="CR234" s="19"/>
      <c r="CS234" s="20">
        <f t="shared" si="641"/>
        <v>0</v>
      </c>
      <c r="CT234" s="19"/>
      <c r="CU234" s="19"/>
      <c r="CV234" s="20">
        <f t="shared" si="642"/>
        <v>0</v>
      </c>
      <c r="CW234" s="19"/>
      <c r="CX234" s="19"/>
      <c r="CY234" s="20">
        <f t="shared" si="643"/>
        <v>0</v>
      </c>
      <c r="CZ234" s="20">
        <f t="shared" si="644"/>
        <v>0</v>
      </c>
      <c r="DA234" s="20">
        <f t="shared" si="644"/>
        <v>0</v>
      </c>
      <c r="DB234" s="20">
        <f t="shared" si="645"/>
        <v>0</v>
      </c>
      <c r="DC234" s="20">
        <f t="shared" si="646"/>
        <v>0</v>
      </c>
      <c r="DD234" s="20">
        <f t="shared" si="646"/>
        <v>0</v>
      </c>
      <c r="DE234" s="20">
        <f t="shared" si="647"/>
        <v>0</v>
      </c>
      <c r="DF234" s="19"/>
      <c r="DG234" s="19"/>
      <c r="DH234" s="20">
        <f t="shared" si="648"/>
        <v>0</v>
      </c>
      <c r="DI234" s="19"/>
      <c r="DJ234" s="19"/>
      <c r="DK234" s="20">
        <f t="shared" si="649"/>
        <v>0</v>
      </c>
      <c r="DL234" s="20">
        <f t="shared" si="650"/>
        <v>0</v>
      </c>
      <c r="DM234" s="20">
        <f t="shared" si="650"/>
        <v>0</v>
      </c>
      <c r="DN234" s="20">
        <f t="shared" si="651"/>
        <v>0</v>
      </c>
      <c r="DO234" s="19"/>
      <c r="DP234" s="19"/>
      <c r="DQ234" s="20">
        <f t="shared" si="652"/>
        <v>0</v>
      </c>
      <c r="DR234" s="19"/>
      <c r="DS234" s="19"/>
      <c r="DT234" s="20">
        <f t="shared" si="653"/>
        <v>0</v>
      </c>
      <c r="DU234" s="20">
        <f t="shared" si="654"/>
        <v>0</v>
      </c>
      <c r="DV234" s="20">
        <f t="shared" si="654"/>
        <v>0</v>
      </c>
      <c r="DW234" s="20">
        <f t="shared" si="655"/>
        <v>0</v>
      </c>
      <c r="DX234" s="20">
        <f t="shared" si="656"/>
        <v>0</v>
      </c>
      <c r="DY234" s="20">
        <f t="shared" si="656"/>
        <v>0</v>
      </c>
      <c r="DZ234" s="20">
        <f t="shared" si="657"/>
        <v>0</v>
      </c>
      <c r="EA234" s="19"/>
      <c r="EB234" s="19"/>
      <c r="EC234" s="20">
        <f t="shared" si="658"/>
        <v>0</v>
      </c>
      <c r="ED234" s="19"/>
      <c r="EE234" s="19"/>
      <c r="EF234" s="20">
        <f t="shared" si="659"/>
        <v>0</v>
      </c>
      <c r="EG234" s="19"/>
      <c r="EH234" s="19"/>
      <c r="EI234" s="20">
        <f t="shared" si="660"/>
        <v>0</v>
      </c>
      <c r="EJ234" s="19"/>
      <c r="EK234" s="19"/>
      <c r="EL234" s="20">
        <f t="shared" si="661"/>
        <v>0</v>
      </c>
      <c r="EM234" s="20">
        <f t="shared" si="662"/>
        <v>0</v>
      </c>
      <c r="EN234" s="20">
        <f t="shared" si="662"/>
        <v>0</v>
      </c>
      <c r="EO234" s="20">
        <f t="shared" si="663"/>
        <v>0</v>
      </c>
      <c r="EP234" s="19"/>
      <c r="EQ234" s="19"/>
      <c r="ER234" s="20">
        <f t="shared" si="664"/>
        <v>0</v>
      </c>
      <c r="ES234" s="19"/>
      <c r="ET234" s="19"/>
      <c r="EU234" s="20">
        <f t="shared" si="665"/>
        <v>0</v>
      </c>
      <c r="EV234" s="19"/>
      <c r="EW234" s="19"/>
      <c r="EX234" s="20">
        <f t="shared" si="666"/>
        <v>0</v>
      </c>
      <c r="EY234" s="19"/>
      <c r="EZ234" s="19"/>
      <c r="FA234" s="20">
        <f t="shared" si="667"/>
        <v>0</v>
      </c>
      <c r="FB234" s="20">
        <f t="shared" si="668"/>
        <v>0</v>
      </c>
      <c r="FC234" s="20">
        <f t="shared" si="668"/>
        <v>0</v>
      </c>
      <c r="FD234" s="20">
        <f t="shared" si="669"/>
        <v>0</v>
      </c>
      <c r="FE234" s="19"/>
      <c r="FF234" s="19"/>
      <c r="FG234" s="20">
        <f t="shared" si="670"/>
        <v>0</v>
      </c>
      <c r="FH234" s="19"/>
      <c r="FI234" s="19"/>
      <c r="FJ234" s="20">
        <f t="shared" si="671"/>
        <v>0</v>
      </c>
      <c r="FK234" s="19"/>
      <c r="FL234" s="19"/>
      <c r="FM234" s="20">
        <f t="shared" si="672"/>
        <v>0</v>
      </c>
      <c r="FN234" s="20">
        <f t="shared" si="673"/>
        <v>0</v>
      </c>
      <c r="FO234" s="20">
        <f t="shared" si="673"/>
        <v>0</v>
      </c>
      <c r="FP234" s="20">
        <f t="shared" si="674"/>
        <v>0</v>
      </c>
      <c r="FQ234" s="19"/>
      <c r="FR234" s="19"/>
      <c r="FS234" s="20">
        <f t="shared" si="675"/>
        <v>0</v>
      </c>
      <c r="FT234" s="19"/>
      <c r="FU234" s="19"/>
      <c r="FV234" s="20">
        <f t="shared" si="676"/>
        <v>0</v>
      </c>
      <c r="FW234" s="19"/>
      <c r="FX234" s="19"/>
      <c r="FY234" s="20">
        <f t="shared" si="677"/>
        <v>0</v>
      </c>
      <c r="FZ234" s="20">
        <f t="shared" si="678"/>
        <v>0</v>
      </c>
      <c r="GA234" s="20">
        <f t="shared" si="678"/>
        <v>0</v>
      </c>
      <c r="GB234" s="20">
        <f t="shared" si="679"/>
        <v>0</v>
      </c>
      <c r="GC234" s="19"/>
      <c r="GD234" s="19"/>
      <c r="GE234" s="20">
        <f t="shared" si="680"/>
        <v>0</v>
      </c>
      <c r="GF234" s="19"/>
      <c r="GG234" s="19"/>
      <c r="GH234" s="20">
        <f t="shared" si="681"/>
        <v>0</v>
      </c>
      <c r="GI234" s="19"/>
      <c r="GJ234" s="19"/>
      <c r="GK234" s="20">
        <f t="shared" si="682"/>
        <v>0</v>
      </c>
      <c r="GL234" s="19"/>
      <c r="GM234" s="19"/>
      <c r="GN234" s="20">
        <f t="shared" si="683"/>
        <v>0</v>
      </c>
      <c r="GO234" s="20">
        <f t="shared" si="684"/>
        <v>0</v>
      </c>
      <c r="GP234" s="20">
        <f t="shared" si="684"/>
        <v>0</v>
      </c>
      <c r="GQ234" s="20">
        <f t="shared" si="685"/>
        <v>0</v>
      </c>
      <c r="GR234" s="19"/>
      <c r="GS234" s="19"/>
      <c r="GT234" s="20">
        <f t="shared" si="686"/>
        <v>0</v>
      </c>
      <c r="GU234" s="19"/>
      <c r="GV234" s="19"/>
      <c r="GW234" s="20">
        <f t="shared" si="687"/>
        <v>0</v>
      </c>
      <c r="GX234" s="20">
        <f t="shared" si="688"/>
        <v>0</v>
      </c>
      <c r="GY234" s="20">
        <f t="shared" si="688"/>
        <v>0</v>
      </c>
      <c r="GZ234" s="20">
        <f t="shared" si="689"/>
        <v>0</v>
      </c>
      <c r="HA234" s="19"/>
      <c r="HB234" s="19"/>
      <c r="HC234" s="20">
        <f t="shared" si="690"/>
        <v>0</v>
      </c>
      <c r="HD234" s="19"/>
      <c r="HE234" s="19"/>
      <c r="HF234" s="20">
        <f t="shared" si="691"/>
        <v>0</v>
      </c>
      <c r="HG234" s="19"/>
      <c r="HH234" s="19"/>
      <c r="HI234" s="20">
        <f t="shared" si="692"/>
        <v>0</v>
      </c>
      <c r="HJ234" s="19"/>
      <c r="HK234" s="19"/>
      <c r="HL234" s="20">
        <f t="shared" si="693"/>
        <v>0</v>
      </c>
      <c r="HM234" s="20">
        <f t="shared" si="694"/>
        <v>0</v>
      </c>
      <c r="HN234" s="20">
        <f t="shared" si="694"/>
        <v>0</v>
      </c>
      <c r="HO234" s="20">
        <f t="shared" si="695"/>
        <v>0</v>
      </c>
      <c r="HP234" s="19"/>
      <c r="HQ234" s="19"/>
      <c r="HR234" s="20">
        <f t="shared" si="696"/>
        <v>0</v>
      </c>
      <c r="HS234" s="19"/>
      <c r="HT234" s="19"/>
      <c r="HU234" s="20">
        <f t="shared" si="697"/>
        <v>0</v>
      </c>
      <c r="HV234" s="19"/>
      <c r="HW234" s="19"/>
      <c r="HX234" s="20">
        <f t="shared" si="698"/>
        <v>0</v>
      </c>
      <c r="HY234" s="19"/>
      <c r="HZ234" s="19"/>
      <c r="IA234" s="20">
        <f t="shared" si="699"/>
        <v>0</v>
      </c>
      <c r="IB234" s="20">
        <f t="shared" si="700"/>
        <v>0</v>
      </c>
      <c r="IC234" s="20">
        <f t="shared" si="700"/>
        <v>0</v>
      </c>
      <c r="ID234" s="20">
        <f t="shared" si="701"/>
        <v>0</v>
      </c>
      <c r="IE234" s="20">
        <f t="shared" si="702"/>
        <v>0</v>
      </c>
      <c r="IF234" s="20">
        <f t="shared" si="702"/>
        <v>0</v>
      </c>
      <c r="IG234" s="20">
        <f t="shared" si="703"/>
        <v>0</v>
      </c>
      <c r="IH234" s="19"/>
      <c r="II234" s="19"/>
      <c r="IJ234" s="20">
        <f t="shared" si="704"/>
        <v>0</v>
      </c>
      <c r="IK234" s="19"/>
      <c r="IL234" s="19"/>
      <c r="IM234" s="20">
        <f t="shared" si="705"/>
        <v>0</v>
      </c>
      <c r="IN234" s="19"/>
      <c r="IO234" s="19"/>
      <c r="IP234" s="20">
        <f t="shared" si="706"/>
        <v>0</v>
      </c>
      <c r="IQ234" s="20">
        <f t="shared" si="707"/>
        <v>0</v>
      </c>
      <c r="IR234" s="20">
        <f t="shared" si="707"/>
        <v>0</v>
      </c>
      <c r="IS234" s="20">
        <f t="shared" si="708"/>
        <v>0</v>
      </c>
      <c r="IT234" s="20">
        <f t="shared" si="709"/>
        <v>0</v>
      </c>
      <c r="IU234" s="20">
        <f t="shared" si="709"/>
        <v>0</v>
      </c>
      <c r="IV234" s="20">
        <f t="shared" si="710"/>
        <v>0</v>
      </c>
      <c r="IW234" s="19"/>
      <c r="IX234" s="19"/>
      <c r="IY234" s="20">
        <f t="shared" si="711"/>
        <v>0</v>
      </c>
      <c r="IZ234" s="19"/>
      <c r="JA234" s="19"/>
      <c r="JB234" s="20">
        <f t="shared" si="712"/>
        <v>0</v>
      </c>
      <c r="JC234" s="19"/>
      <c r="JD234" s="19"/>
      <c r="JE234" s="20">
        <f t="shared" si="713"/>
        <v>0</v>
      </c>
      <c r="JF234" s="20">
        <f t="shared" si="714"/>
        <v>0</v>
      </c>
      <c r="JG234" s="20">
        <f t="shared" si="714"/>
        <v>0</v>
      </c>
      <c r="JH234" s="20">
        <f t="shared" si="715"/>
        <v>0</v>
      </c>
      <c r="JI234" s="19"/>
      <c r="JJ234" s="19"/>
      <c r="JK234" s="20">
        <f t="shared" si="716"/>
        <v>0</v>
      </c>
      <c r="JL234" s="19"/>
      <c r="JM234" s="19"/>
      <c r="JN234" s="20">
        <f t="shared" si="717"/>
        <v>0</v>
      </c>
      <c r="JO234" s="19"/>
      <c r="JP234" s="19"/>
      <c r="JQ234" s="20">
        <f t="shared" si="718"/>
        <v>0</v>
      </c>
      <c r="JR234" s="20">
        <f t="shared" si="719"/>
        <v>0</v>
      </c>
      <c r="JS234" s="20">
        <f t="shared" si="719"/>
        <v>0</v>
      </c>
      <c r="JT234" s="20">
        <f t="shared" si="720"/>
        <v>0</v>
      </c>
      <c r="JU234" s="19"/>
      <c r="JV234" s="19"/>
      <c r="JW234" s="20">
        <f t="shared" si="721"/>
        <v>0</v>
      </c>
      <c r="JX234" s="19"/>
      <c r="JY234" s="19"/>
      <c r="JZ234" s="20">
        <f t="shared" si="722"/>
        <v>0</v>
      </c>
      <c r="KA234" s="20">
        <f t="shared" si="723"/>
        <v>0</v>
      </c>
      <c r="KB234" s="20">
        <f t="shared" si="723"/>
        <v>0</v>
      </c>
      <c r="KC234" s="20">
        <f t="shared" si="724"/>
        <v>0</v>
      </c>
      <c r="KD234" s="20">
        <f>467.58</f>
        <v>467.58</v>
      </c>
      <c r="KE234" s="20">
        <f>458.33</f>
        <v>458.33</v>
      </c>
      <c r="KF234" s="20">
        <f t="shared" si="725"/>
        <v>9.25</v>
      </c>
      <c r="KG234" s="19"/>
      <c r="KH234" s="19"/>
      <c r="KI234" s="20">
        <f t="shared" si="726"/>
        <v>0</v>
      </c>
      <c r="KJ234" s="19"/>
      <c r="KK234" s="19"/>
      <c r="KL234" s="20">
        <f t="shared" si="727"/>
        <v>0</v>
      </c>
      <c r="KM234" s="19"/>
      <c r="KN234" s="19"/>
      <c r="KO234" s="20">
        <f t="shared" si="728"/>
        <v>0</v>
      </c>
      <c r="KP234" s="19"/>
      <c r="KQ234" s="19"/>
      <c r="KR234" s="20">
        <f t="shared" si="729"/>
        <v>0</v>
      </c>
      <c r="KS234" s="20">
        <f t="shared" si="730"/>
        <v>0</v>
      </c>
      <c r="KT234" s="20">
        <f t="shared" si="730"/>
        <v>0</v>
      </c>
      <c r="KU234" s="20">
        <f t="shared" si="731"/>
        <v>0</v>
      </c>
      <c r="KV234" s="20">
        <f t="shared" si="732"/>
        <v>467.58</v>
      </c>
      <c r="KW234" s="20">
        <f t="shared" si="732"/>
        <v>458.33</v>
      </c>
      <c r="KX234" s="20">
        <f t="shared" si="733"/>
        <v>9.25</v>
      </c>
      <c r="KY234" s="19"/>
      <c r="KZ234" s="19"/>
      <c r="LA234" s="20">
        <f t="shared" si="734"/>
        <v>0</v>
      </c>
      <c r="LB234" s="19"/>
      <c r="LC234" s="19"/>
      <c r="LD234" s="20">
        <f t="shared" si="735"/>
        <v>0</v>
      </c>
      <c r="LE234" s="20">
        <f t="shared" si="736"/>
        <v>467.58</v>
      </c>
      <c r="LF234" s="20">
        <f t="shared" si="736"/>
        <v>458.33</v>
      </c>
      <c r="LG234" s="20">
        <f t="shared" si="737"/>
        <v>9.25</v>
      </c>
    </row>
    <row r="235" spans="1:319" x14ac:dyDescent="0.3">
      <c r="A235" s="27" t="s">
        <v>347</v>
      </c>
      <c r="B235" s="19"/>
      <c r="C235" s="19"/>
      <c r="D235" s="20">
        <f t="shared" si="606"/>
        <v>0</v>
      </c>
      <c r="E235" s="19"/>
      <c r="F235" s="19"/>
      <c r="G235" s="20">
        <f t="shared" si="607"/>
        <v>0</v>
      </c>
      <c r="H235" s="19"/>
      <c r="I235" s="19"/>
      <c r="J235" s="20">
        <f t="shared" si="608"/>
        <v>0</v>
      </c>
      <c r="K235" s="19"/>
      <c r="L235" s="19"/>
      <c r="M235" s="20">
        <f t="shared" si="609"/>
        <v>0</v>
      </c>
      <c r="N235" s="19"/>
      <c r="O235" s="19"/>
      <c r="P235" s="20">
        <f t="shared" si="610"/>
        <v>0</v>
      </c>
      <c r="Q235" s="19"/>
      <c r="R235" s="19"/>
      <c r="S235" s="20">
        <f t="shared" si="611"/>
        <v>0</v>
      </c>
      <c r="T235" s="19"/>
      <c r="U235" s="19"/>
      <c r="V235" s="20">
        <f t="shared" si="612"/>
        <v>0</v>
      </c>
      <c r="W235" s="19"/>
      <c r="X235" s="19"/>
      <c r="Y235" s="20">
        <f t="shared" si="613"/>
        <v>0</v>
      </c>
      <c r="Z235" s="19"/>
      <c r="AA235" s="19"/>
      <c r="AB235" s="20">
        <f t="shared" si="614"/>
        <v>0</v>
      </c>
      <c r="AC235" s="19"/>
      <c r="AD235" s="19"/>
      <c r="AE235" s="20">
        <f t="shared" si="615"/>
        <v>0</v>
      </c>
      <c r="AF235" s="19"/>
      <c r="AG235" s="19"/>
      <c r="AH235" s="20">
        <f t="shared" si="616"/>
        <v>0</v>
      </c>
      <c r="AI235" s="19"/>
      <c r="AJ235" s="19"/>
      <c r="AK235" s="20">
        <f t="shared" si="617"/>
        <v>0</v>
      </c>
      <c r="AL235" s="20">
        <f t="shared" si="618"/>
        <v>0</v>
      </c>
      <c r="AM235" s="20">
        <f t="shared" si="618"/>
        <v>0</v>
      </c>
      <c r="AN235" s="20">
        <f t="shared" si="619"/>
        <v>0</v>
      </c>
      <c r="AO235" s="19"/>
      <c r="AP235" s="19"/>
      <c r="AQ235" s="20">
        <f t="shared" si="620"/>
        <v>0</v>
      </c>
      <c r="AR235" s="19"/>
      <c r="AS235" s="19"/>
      <c r="AT235" s="20">
        <f t="shared" si="621"/>
        <v>0</v>
      </c>
      <c r="AU235" s="19"/>
      <c r="AV235" s="19"/>
      <c r="AW235" s="20">
        <f t="shared" si="622"/>
        <v>0</v>
      </c>
      <c r="AX235" s="19"/>
      <c r="AY235" s="19"/>
      <c r="AZ235" s="20">
        <f t="shared" si="623"/>
        <v>0</v>
      </c>
      <c r="BA235" s="19"/>
      <c r="BB235" s="19"/>
      <c r="BC235" s="20">
        <f t="shared" si="624"/>
        <v>0</v>
      </c>
      <c r="BD235" s="19"/>
      <c r="BE235" s="19"/>
      <c r="BF235" s="20">
        <f t="shared" si="625"/>
        <v>0</v>
      </c>
      <c r="BG235" s="20">
        <f t="shared" si="626"/>
        <v>0</v>
      </c>
      <c r="BH235" s="20">
        <f t="shared" si="626"/>
        <v>0</v>
      </c>
      <c r="BI235" s="20">
        <f t="shared" si="627"/>
        <v>0</v>
      </c>
      <c r="BJ235" s="19"/>
      <c r="BK235" s="19"/>
      <c r="BL235" s="20">
        <f t="shared" si="628"/>
        <v>0</v>
      </c>
      <c r="BM235" s="19"/>
      <c r="BN235" s="19"/>
      <c r="BO235" s="20">
        <f t="shared" si="629"/>
        <v>0</v>
      </c>
      <c r="BP235" s="19"/>
      <c r="BQ235" s="19"/>
      <c r="BR235" s="20">
        <f t="shared" si="630"/>
        <v>0</v>
      </c>
      <c r="BS235" s="19"/>
      <c r="BT235" s="19"/>
      <c r="BU235" s="20">
        <f t="shared" si="631"/>
        <v>0</v>
      </c>
      <c r="BV235" s="19"/>
      <c r="BW235" s="19"/>
      <c r="BX235" s="20">
        <f t="shared" si="632"/>
        <v>0</v>
      </c>
      <c r="BY235" s="19"/>
      <c r="BZ235" s="19"/>
      <c r="CA235" s="20">
        <f t="shared" si="633"/>
        <v>0</v>
      </c>
      <c r="CB235" s="20">
        <f t="shared" si="634"/>
        <v>0</v>
      </c>
      <c r="CC235" s="20">
        <f t="shared" si="634"/>
        <v>0</v>
      </c>
      <c r="CD235" s="20">
        <f t="shared" si="635"/>
        <v>0</v>
      </c>
      <c r="CE235" s="19"/>
      <c r="CF235" s="19"/>
      <c r="CG235" s="20">
        <f t="shared" si="636"/>
        <v>0</v>
      </c>
      <c r="CH235" s="19"/>
      <c r="CI235" s="19"/>
      <c r="CJ235" s="20">
        <f t="shared" si="637"/>
        <v>0</v>
      </c>
      <c r="CK235" s="19"/>
      <c r="CL235" s="19"/>
      <c r="CM235" s="20">
        <f t="shared" si="638"/>
        <v>0</v>
      </c>
      <c r="CN235" s="20">
        <f t="shared" si="639"/>
        <v>0</v>
      </c>
      <c r="CO235" s="20">
        <f t="shared" si="639"/>
        <v>0</v>
      </c>
      <c r="CP235" s="20">
        <f t="shared" si="640"/>
        <v>0</v>
      </c>
      <c r="CQ235" s="19"/>
      <c r="CR235" s="19"/>
      <c r="CS235" s="20">
        <f t="shared" si="641"/>
        <v>0</v>
      </c>
      <c r="CT235" s="19"/>
      <c r="CU235" s="19"/>
      <c r="CV235" s="20">
        <f t="shared" si="642"/>
        <v>0</v>
      </c>
      <c r="CW235" s="19"/>
      <c r="CX235" s="19"/>
      <c r="CY235" s="20">
        <f t="shared" si="643"/>
        <v>0</v>
      </c>
      <c r="CZ235" s="20">
        <f t="shared" si="644"/>
        <v>0</v>
      </c>
      <c r="DA235" s="20">
        <f t="shared" si="644"/>
        <v>0</v>
      </c>
      <c r="DB235" s="20">
        <f t="shared" si="645"/>
        <v>0</v>
      </c>
      <c r="DC235" s="20">
        <f t="shared" si="646"/>
        <v>0</v>
      </c>
      <c r="DD235" s="20">
        <f t="shared" si="646"/>
        <v>0</v>
      </c>
      <c r="DE235" s="20">
        <f t="shared" si="647"/>
        <v>0</v>
      </c>
      <c r="DF235" s="19"/>
      <c r="DG235" s="19"/>
      <c r="DH235" s="20">
        <f t="shared" si="648"/>
        <v>0</v>
      </c>
      <c r="DI235" s="19"/>
      <c r="DJ235" s="19"/>
      <c r="DK235" s="20">
        <f t="shared" si="649"/>
        <v>0</v>
      </c>
      <c r="DL235" s="20">
        <f t="shared" si="650"/>
        <v>0</v>
      </c>
      <c r="DM235" s="20">
        <f t="shared" si="650"/>
        <v>0</v>
      </c>
      <c r="DN235" s="20">
        <f t="shared" si="651"/>
        <v>0</v>
      </c>
      <c r="DO235" s="19"/>
      <c r="DP235" s="19"/>
      <c r="DQ235" s="20">
        <f t="shared" si="652"/>
        <v>0</v>
      </c>
      <c r="DR235" s="19"/>
      <c r="DS235" s="19"/>
      <c r="DT235" s="20">
        <f t="shared" si="653"/>
        <v>0</v>
      </c>
      <c r="DU235" s="20">
        <f t="shared" si="654"/>
        <v>0</v>
      </c>
      <c r="DV235" s="20">
        <f t="shared" si="654"/>
        <v>0</v>
      </c>
      <c r="DW235" s="20">
        <f t="shared" si="655"/>
        <v>0</v>
      </c>
      <c r="DX235" s="20">
        <f t="shared" si="656"/>
        <v>0</v>
      </c>
      <c r="DY235" s="20">
        <f t="shared" si="656"/>
        <v>0</v>
      </c>
      <c r="DZ235" s="20">
        <f t="shared" si="657"/>
        <v>0</v>
      </c>
      <c r="EA235" s="19"/>
      <c r="EB235" s="19"/>
      <c r="EC235" s="20">
        <f t="shared" si="658"/>
        <v>0</v>
      </c>
      <c r="ED235" s="19"/>
      <c r="EE235" s="19"/>
      <c r="EF235" s="20">
        <f t="shared" si="659"/>
        <v>0</v>
      </c>
      <c r="EG235" s="19"/>
      <c r="EH235" s="19"/>
      <c r="EI235" s="20">
        <f t="shared" si="660"/>
        <v>0</v>
      </c>
      <c r="EJ235" s="19"/>
      <c r="EK235" s="19"/>
      <c r="EL235" s="20">
        <f t="shared" si="661"/>
        <v>0</v>
      </c>
      <c r="EM235" s="20">
        <f t="shared" si="662"/>
        <v>0</v>
      </c>
      <c r="EN235" s="20">
        <f t="shared" si="662"/>
        <v>0</v>
      </c>
      <c r="EO235" s="20">
        <f t="shared" si="663"/>
        <v>0</v>
      </c>
      <c r="EP235" s="19"/>
      <c r="EQ235" s="19"/>
      <c r="ER235" s="20">
        <f t="shared" si="664"/>
        <v>0</v>
      </c>
      <c r="ES235" s="19"/>
      <c r="ET235" s="19"/>
      <c r="EU235" s="20">
        <f t="shared" si="665"/>
        <v>0</v>
      </c>
      <c r="EV235" s="19"/>
      <c r="EW235" s="19"/>
      <c r="EX235" s="20">
        <f t="shared" si="666"/>
        <v>0</v>
      </c>
      <c r="EY235" s="19"/>
      <c r="EZ235" s="19"/>
      <c r="FA235" s="20">
        <f t="shared" si="667"/>
        <v>0</v>
      </c>
      <c r="FB235" s="20">
        <f t="shared" si="668"/>
        <v>0</v>
      </c>
      <c r="FC235" s="20">
        <f t="shared" si="668"/>
        <v>0</v>
      </c>
      <c r="FD235" s="20">
        <f t="shared" si="669"/>
        <v>0</v>
      </c>
      <c r="FE235" s="19"/>
      <c r="FF235" s="19"/>
      <c r="FG235" s="20">
        <f t="shared" si="670"/>
        <v>0</v>
      </c>
      <c r="FH235" s="19"/>
      <c r="FI235" s="19"/>
      <c r="FJ235" s="20">
        <f t="shared" si="671"/>
        <v>0</v>
      </c>
      <c r="FK235" s="19"/>
      <c r="FL235" s="19"/>
      <c r="FM235" s="20">
        <f t="shared" si="672"/>
        <v>0</v>
      </c>
      <c r="FN235" s="20">
        <f t="shared" si="673"/>
        <v>0</v>
      </c>
      <c r="FO235" s="20">
        <f t="shared" si="673"/>
        <v>0</v>
      </c>
      <c r="FP235" s="20">
        <f t="shared" si="674"/>
        <v>0</v>
      </c>
      <c r="FQ235" s="19"/>
      <c r="FR235" s="19"/>
      <c r="FS235" s="20">
        <f t="shared" si="675"/>
        <v>0</v>
      </c>
      <c r="FT235" s="19"/>
      <c r="FU235" s="19"/>
      <c r="FV235" s="20">
        <f t="shared" si="676"/>
        <v>0</v>
      </c>
      <c r="FW235" s="19"/>
      <c r="FX235" s="19"/>
      <c r="FY235" s="20">
        <f t="shared" si="677"/>
        <v>0</v>
      </c>
      <c r="FZ235" s="20">
        <f t="shared" si="678"/>
        <v>0</v>
      </c>
      <c r="GA235" s="20">
        <f t="shared" si="678"/>
        <v>0</v>
      </c>
      <c r="GB235" s="20">
        <f t="shared" si="679"/>
        <v>0</v>
      </c>
      <c r="GC235" s="19"/>
      <c r="GD235" s="19"/>
      <c r="GE235" s="20">
        <f t="shared" si="680"/>
        <v>0</v>
      </c>
      <c r="GF235" s="19"/>
      <c r="GG235" s="19"/>
      <c r="GH235" s="20">
        <f t="shared" si="681"/>
        <v>0</v>
      </c>
      <c r="GI235" s="19"/>
      <c r="GJ235" s="19"/>
      <c r="GK235" s="20">
        <f t="shared" si="682"/>
        <v>0</v>
      </c>
      <c r="GL235" s="19"/>
      <c r="GM235" s="19"/>
      <c r="GN235" s="20">
        <f t="shared" si="683"/>
        <v>0</v>
      </c>
      <c r="GO235" s="20">
        <f t="shared" si="684"/>
        <v>0</v>
      </c>
      <c r="GP235" s="20">
        <f t="shared" si="684"/>
        <v>0</v>
      </c>
      <c r="GQ235" s="20">
        <f t="shared" si="685"/>
        <v>0</v>
      </c>
      <c r="GR235" s="19"/>
      <c r="GS235" s="19"/>
      <c r="GT235" s="20">
        <f t="shared" si="686"/>
        <v>0</v>
      </c>
      <c r="GU235" s="19"/>
      <c r="GV235" s="19"/>
      <c r="GW235" s="20">
        <f t="shared" si="687"/>
        <v>0</v>
      </c>
      <c r="GX235" s="20">
        <f t="shared" si="688"/>
        <v>0</v>
      </c>
      <c r="GY235" s="20">
        <f t="shared" si="688"/>
        <v>0</v>
      </c>
      <c r="GZ235" s="20">
        <f t="shared" si="689"/>
        <v>0</v>
      </c>
      <c r="HA235" s="19"/>
      <c r="HB235" s="19"/>
      <c r="HC235" s="20">
        <f t="shared" si="690"/>
        <v>0</v>
      </c>
      <c r="HD235" s="19"/>
      <c r="HE235" s="19"/>
      <c r="HF235" s="20">
        <f t="shared" si="691"/>
        <v>0</v>
      </c>
      <c r="HG235" s="19"/>
      <c r="HH235" s="19"/>
      <c r="HI235" s="20">
        <f t="shared" si="692"/>
        <v>0</v>
      </c>
      <c r="HJ235" s="19"/>
      <c r="HK235" s="19"/>
      <c r="HL235" s="20">
        <f t="shared" si="693"/>
        <v>0</v>
      </c>
      <c r="HM235" s="20">
        <f t="shared" si="694"/>
        <v>0</v>
      </c>
      <c r="HN235" s="20">
        <f t="shared" si="694"/>
        <v>0</v>
      </c>
      <c r="HO235" s="20">
        <f t="shared" si="695"/>
        <v>0</v>
      </c>
      <c r="HP235" s="19"/>
      <c r="HQ235" s="19"/>
      <c r="HR235" s="20">
        <f t="shared" si="696"/>
        <v>0</v>
      </c>
      <c r="HS235" s="19"/>
      <c r="HT235" s="19"/>
      <c r="HU235" s="20">
        <f t="shared" si="697"/>
        <v>0</v>
      </c>
      <c r="HV235" s="19"/>
      <c r="HW235" s="19"/>
      <c r="HX235" s="20">
        <f t="shared" si="698"/>
        <v>0</v>
      </c>
      <c r="HY235" s="19"/>
      <c r="HZ235" s="19"/>
      <c r="IA235" s="20">
        <f t="shared" si="699"/>
        <v>0</v>
      </c>
      <c r="IB235" s="20">
        <f t="shared" si="700"/>
        <v>0</v>
      </c>
      <c r="IC235" s="20">
        <f t="shared" si="700"/>
        <v>0</v>
      </c>
      <c r="ID235" s="20">
        <f t="shared" si="701"/>
        <v>0</v>
      </c>
      <c r="IE235" s="20">
        <f t="shared" si="702"/>
        <v>0</v>
      </c>
      <c r="IF235" s="20">
        <f t="shared" si="702"/>
        <v>0</v>
      </c>
      <c r="IG235" s="20">
        <f t="shared" si="703"/>
        <v>0</v>
      </c>
      <c r="IH235" s="19"/>
      <c r="II235" s="19"/>
      <c r="IJ235" s="20">
        <f t="shared" si="704"/>
        <v>0</v>
      </c>
      <c r="IK235" s="19"/>
      <c r="IL235" s="19"/>
      <c r="IM235" s="20">
        <f t="shared" si="705"/>
        <v>0</v>
      </c>
      <c r="IN235" s="19"/>
      <c r="IO235" s="19"/>
      <c r="IP235" s="20">
        <f t="shared" si="706"/>
        <v>0</v>
      </c>
      <c r="IQ235" s="20">
        <f t="shared" si="707"/>
        <v>0</v>
      </c>
      <c r="IR235" s="20">
        <f t="shared" si="707"/>
        <v>0</v>
      </c>
      <c r="IS235" s="20">
        <f t="shared" si="708"/>
        <v>0</v>
      </c>
      <c r="IT235" s="20">
        <f t="shared" si="709"/>
        <v>0</v>
      </c>
      <c r="IU235" s="20">
        <f t="shared" si="709"/>
        <v>0</v>
      </c>
      <c r="IV235" s="20">
        <f t="shared" si="710"/>
        <v>0</v>
      </c>
      <c r="IW235" s="19"/>
      <c r="IX235" s="19"/>
      <c r="IY235" s="20">
        <f t="shared" si="711"/>
        <v>0</v>
      </c>
      <c r="IZ235" s="19"/>
      <c r="JA235" s="19"/>
      <c r="JB235" s="20">
        <f t="shared" si="712"/>
        <v>0</v>
      </c>
      <c r="JC235" s="19"/>
      <c r="JD235" s="19"/>
      <c r="JE235" s="20">
        <f t="shared" si="713"/>
        <v>0</v>
      </c>
      <c r="JF235" s="20">
        <f t="shared" si="714"/>
        <v>0</v>
      </c>
      <c r="JG235" s="20">
        <f t="shared" si="714"/>
        <v>0</v>
      </c>
      <c r="JH235" s="20">
        <f t="shared" si="715"/>
        <v>0</v>
      </c>
      <c r="JI235" s="19"/>
      <c r="JJ235" s="19"/>
      <c r="JK235" s="20">
        <f t="shared" si="716"/>
        <v>0</v>
      </c>
      <c r="JL235" s="19"/>
      <c r="JM235" s="19"/>
      <c r="JN235" s="20">
        <f t="shared" si="717"/>
        <v>0</v>
      </c>
      <c r="JO235" s="19"/>
      <c r="JP235" s="19"/>
      <c r="JQ235" s="20">
        <f t="shared" si="718"/>
        <v>0</v>
      </c>
      <c r="JR235" s="20">
        <f t="shared" si="719"/>
        <v>0</v>
      </c>
      <c r="JS235" s="20">
        <f t="shared" si="719"/>
        <v>0</v>
      </c>
      <c r="JT235" s="20">
        <f t="shared" si="720"/>
        <v>0</v>
      </c>
      <c r="JU235" s="19"/>
      <c r="JV235" s="19"/>
      <c r="JW235" s="20">
        <f t="shared" si="721"/>
        <v>0</v>
      </c>
      <c r="JX235" s="19"/>
      <c r="JY235" s="19"/>
      <c r="JZ235" s="20">
        <f t="shared" si="722"/>
        <v>0</v>
      </c>
      <c r="KA235" s="20">
        <f t="shared" si="723"/>
        <v>0</v>
      </c>
      <c r="KB235" s="20">
        <f t="shared" si="723"/>
        <v>0</v>
      </c>
      <c r="KC235" s="20">
        <f t="shared" si="724"/>
        <v>0</v>
      </c>
      <c r="KD235" s="20">
        <f>292.75</f>
        <v>292.75</v>
      </c>
      <c r="KE235" s="20">
        <f>291.67</f>
        <v>291.67</v>
      </c>
      <c r="KF235" s="20">
        <f t="shared" si="725"/>
        <v>1.0799999999999841</v>
      </c>
      <c r="KG235" s="19"/>
      <c r="KH235" s="19"/>
      <c r="KI235" s="20">
        <f t="shared" si="726"/>
        <v>0</v>
      </c>
      <c r="KJ235" s="19"/>
      <c r="KK235" s="19"/>
      <c r="KL235" s="20">
        <f t="shared" si="727"/>
        <v>0</v>
      </c>
      <c r="KM235" s="19"/>
      <c r="KN235" s="19"/>
      <c r="KO235" s="20">
        <f t="shared" si="728"/>
        <v>0</v>
      </c>
      <c r="KP235" s="19"/>
      <c r="KQ235" s="19"/>
      <c r="KR235" s="20">
        <f t="shared" si="729"/>
        <v>0</v>
      </c>
      <c r="KS235" s="20">
        <f t="shared" si="730"/>
        <v>0</v>
      </c>
      <c r="KT235" s="20">
        <f t="shared" si="730"/>
        <v>0</v>
      </c>
      <c r="KU235" s="20">
        <f t="shared" si="731"/>
        <v>0</v>
      </c>
      <c r="KV235" s="20">
        <f t="shared" si="732"/>
        <v>292.75</v>
      </c>
      <c r="KW235" s="20">
        <f t="shared" si="732"/>
        <v>291.67</v>
      </c>
      <c r="KX235" s="20">
        <f t="shared" si="733"/>
        <v>1.0799999999999841</v>
      </c>
      <c r="KY235" s="19"/>
      <c r="KZ235" s="19"/>
      <c r="LA235" s="20">
        <f t="shared" si="734"/>
        <v>0</v>
      </c>
      <c r="LB235" s="19"/>
      <c r="LC235" s="19"/>
      <c r="LD235" s="20">
        <f t="shared" si="735"/>
        <v>0</v>
      </c>
      <c r="LE235" s="20">
        <f t="shared" si="736"/>
        <v>292.75</v>
      </c>
      <c r="LF235" s="20">
        <f t="shared" si="736"/>
        <v>291.67</v>
      </c>
      <c r="LG235" s="20">
        <f t="shared" si="737"/>
        <v>1.0799999999999841</v>
      </c>
    </row>
    <row r="236" spans="1:319" x14ac:dyDescent="0.3">
      <c r="A236" s="27" t="s">
        <v>348</v>
      </c>
      <c r="B236" s="19"/>
      <c r="C236" s="19"/>
      <c r="D236" s="20">
        <f t="shared" si="606"/>
        <v>0</v>
      </c>
      <c r="E236" s="19"/>
      <c r="F236" s="19"/>
      <c r="G236" s="20">
        <f t="shared" si="607"/>
        <v>0</v>
      </c>
      <c r="H236" s="19"/>
      <c r="I236" s="19"/>
      <c r="J236" s="20">
        <f t="shared" si="608"/>
        <v>0</v>
      </c>
      <c r="K236" s="19"/>
      <c r="L236" s="19"/>
      <c r="M236" s="20">
        <f t="shared" si="609"/>
        <v>0</v>
      </c>
      <c r="N236" s="19"/>
      <c r="O236" s="19"/>
      <c r="P236" s="20">
        <f t="shared" si="610"/>
        <v>0</v>
      </c>
      <c r="Q236" s="19"/>
      <c r="R236" s="19"/>
      <c r="S236" s="20">
        <f t="shared" si="611"/>
        <v>0</v>
      </c>
      <c r="T236" s="19"/>
      <c r="U236" s="19"/>
      <c r="V236" s="20">
        <f t="shared" si="612"/>
        <v>0</v>
      </c>
      <c r="W236" s="19"/>
      <c r="X236" s="19"/>
      <c r="Y236" s="20">
        <f t="shared" si="613"/>
        <v>0</v>
      </c>
      <c r="Z236" s="19"/>
      <c r="AA236" s="19"/>
      <c r="AB236" s="20">
        <f t="shared" si="614"/>
        <v>0</v>
      </c>
      <c r="AC236" s="19"/>
      <c r="AD236" s="19"/>
      <c r="AE236" s="20">
        <f t="shared" si="615"/>
        <v>0</v>
      </c>
      <c r="AF236" s="19"/>
      <c r="AG236" s="19"/>
      <c r="AH236" s="20">
        <f t="shared" si="616"/>
        <v>0</v>
      </c>
      <c r="AI236" s="19"/>
      <c r="AJ236" s="19"/>
      <c r="AK236" s="20">
        <f t="shared" si="617"/>
        <v>0</v>
      </c>
      <c r="AL236" s="20">
        <f t="shared" si="618"/>
        <v>0</v>
      </c>
      <c r="AM236" s="20">
        <f t="shared" si="618"/>
        <v>0</v>
      </c>
      <c r="AN236" s="20">
        <f t="shared" si="619"/>
        <v>0</v>
      </c>
      <c r="AO236" s="19"/>
      <c r="AP236" s="19"/>
      <c r="AQ236" s="20">
        <f t="shared" si="620"/>
        <v>0</v>
      </c>
      <c r="AR236" s="19"/>
      <c r="AS236" s="19"/>
      <c r="AT236" s="20">
        <f t="shared" si="621"/>
        <v>0</v>
      </c>
      <c r="AU236" s="19"/>
      <c r="AV236" s="19"/>
      <c r="AW236" s="20">
        <f t="shared" si="622"/>
        <v>0</v>
      </c>
      <c r="AX236" s="19"/>
      <c r="AY236" s="19"/>
      <c r="AZ236" s="20">
        <f t="shared" si="623"/>
        <v>0</v>
      </c>
      <c r="BA236" s="19"/>
      <c r="BB236" s="19"/>
      <c r="BC236" s="20">
        <f t="shared" si="624"/>
        <v>0</v>
      </c>
      <c r="BD236" s="19"/>
      <c r="BE236" s="19"/>
      <c r="BF236" s="20">
        <f t="shared" si="625"/>
        <v>0</v>
      </c>
      <c r="BG236" s="20">
        <f t="shared" si="626"/>
        <v>0</v>
      </c>
      <c r="BH236" s="20">
        <f t="shared" si="626"/>
        <v>0</v>
      </c>
      <c r="BI236" s="20">
        <f t="shared" si="627"/>
        <v>0</v>
      </c>
      <c r="BJ236" s="19"/>
      <c r="BK236" s="19"/>
      <c r="BL236" s="20">
        <f t="shared" si="628"/>
        <v>0</v>
      </c>
      <c r="BM236" s="19"/>
      <c r="BN236" s="19"/>
      <c r="BO236" s="20">
        <f t="shared" si="629"/>
        <v>0</v>
      </c>
      <c r="BP236" s="19"/>
      <c r="BQ236" s="19"/>
      <c r="BR236" s="20">
        <f t="shared" si="630"/>
        <v>0</v>
      </c>
      <c r="BS236" s="19"/>
      <c r="BT236" s="19"/>
      <c r="BU236" s="20">
        <f t="shared" si="631"/>
        <v>0</v>
      </c>
      <c r="BV236" s="19"/>
      <c r="BW236" s="19"/>
      <c r="BX236" s="20">
        <f t="shared" si="632"/>
        <v>0</v>
      </c>
      <c r="BY236" s="19"/>
      <c r="BZ236" s="19"/>
      <c r="CA236" s="20">
        <f t="shared" si="633"/>
        <v>0</v>
      </c>
      <c r="CB236" s="20">
        <f t="shared" si="634"/>
        <v>0</v>
      </c>
      <c r="CC236" s="20">
        <f t="shared" si="634"/>
        <v>0</v>
      </c>
      <c r="CD236" s="20">
        <f t="shared" si="635"/>
        <v>0</v>
      </c>
      <c r="CE236" s="19"/>
      <c r="CF236" s="19"/>
      <c r="CG236" s="20">
        <f t="shared" si="636"/>
        <v>0</v>
      </c>
      <c r="CH236" s="19"/>
      <c r="CI236" s="19"/>
      <c r="CJ236" s="20">
        <f t="shared" si="637"/>
        <v>0</v>
      </c>
      <c r="CK236" s="19"/>
      <c r="CL236" s="19"/>
      <c r="CM236" s="20">
        <f t="shared" si="638"/>
        <v>0</v>
      </c>
      <c r="CN236" s="20">
        <f t="shared" si="639"/>
        <v>0</v>
      </c>
      <c r="CO236" s="20">
        <f t="shared" si="639"/>
        <v>0</v>
      </c>
      <c r="CP236" s="20">
        <f t="shared" si="640"/>
        <v>0</v>
      </c>
      <c r="CQ236" s="19"/>
      <c r="CR236" s="19"/>
      <c r="CS236" s="20">
        <f t="shared" si="641"/>
        <v>0</v>
      </c>
      <c r="CT236" s="19"/>
      <c r="CU236" s="19"/>
      <c r="CV236" s="20">
        <f t="shared" si="642"/>
        <v>0</v>
      </c>
      <c r="CW236" s="19"/>
      <c r="CX236" s="19"/>
      <c r="CY236" s="20">
        <f t="shared" si="643"/>
        <v>0</v>
      </c>
      <c r="CZ236" s="20">
        <f t="shared" si="644"/>
        <v>0</v>
      </c>
      <c r="DA236" s="20">
        <f t="shared" si="644"/>
        <v>0</v>
      </c>
      <c r="DB236" s="20">
        <f t="shared" si="645"/>
        <v>0</v>
      </c>
      <c r="DC236" s="20">
        <f t="shared" si="646"/>
        <v>0</v>
      </c>
      <c r="DD236" s="20">
        <f t="shared" si="646"/>
        <v>0</v>
      </c>
      <c r="DE236" s="20">
        <f t="shared" si="647"/>
        <v>0</v>
      </c>
      <c r="DF236" s="19"/>
      <c r="DG236" s="19"/>
      <c r="DH236" s="20">
        <f t="shared" si="648"/>
        <v>0</v>
      </c>
      <c r="DI236" s="19"/>
      <c r="DJ236" s="19"/>
      <c r="DK236" s="20">
        <f t="shared" si="649"/>
        <v>0</v>
      </c>
      <c r="DL236" s="20">
        <f t="shared" si="650"/>
        <v>0</v>
      </c>
      <c r="DM236" s="20">
        <f t="shared" si="650"/>
        <v>0</v>
      </c>
      <c r="DN236" s="20">
        <f t="shared" si="651"/>
        <v>0</v>
      </c>
      <c r="DO236" s="19"/>
      <c r="DP236" s="19"/>
      <c r="DQ236" s="20">
        <f t="shared" si="652"/>
        <v>0</v>
      </c>
      <c r="DR236" s="19"/>
      <c r="DS236" s="19"/>
      <c r="DT236" s="20">
        <f t="shared" si="653"/>
        <v>0</v>
      </c>
      <c r="DU236" s="20">
        <f t="shared" si="654"/>
        <v>0</v>
      </c>
      <c r="DV236" s="20">
        <f t="shared" si="654"/>
        <v>0</v>
      </c>
      <c r="DW236" s="20">
        <f t="shared" si="655"/>
        <v>0</v>
      </c>
      <c r="DX236" s="20">
        <f t="shared" si="656"/>
        <v>0</v>
      </c>
      <c r="DY236" s="20">
        <f t="shared" si="656"/>
        <v>0</v>
      </c>
      <c r="DZ236" s="20">
        <f t="shared" si="657"/>
        <v>0</v>
      </c>
      <c r="EA236" s="19"/>
      <c r="EB236" s="19"/>
      <c r="EC236" s="20">
        <f t="shared" si="658"/>
        <v>0</v>
      </c>
      <c r="ED236" s="19"/>
      <c r="EE236" s="19"/>
      <c r="EF236" s="20">
        <f t="shared" si="659"/>
        <v>0</v>
      </c>
      <c r="EG236" s="19"/>
      <c r="EH236" s="19"/>
      <c r="EI236" s="20">
        <f t="shared" si="660"/>
        <v>0</v>
      </c>
      <c r="EJ236" s="19"/>
      <c r="EK236" s="19"/>
      <c r="EL236" s="20">
        <f t="shared" si="661"/>
        <v>0</v>
      </c>
      <c r="EM236" s="20">
        <f t="shared" si="662"/>
        <v>0</v>
      </c>
      <c r="EN236" s="20">
        <f t="shared" si="662"/>
        <v>0</v>
      </c>
      <c r="EO236" s="20">
        <f t="shared" si="663"/>
        <v>0</v>
      </c>
      <c r="EP236" s="19"/>
      <c r="EQ236" s="19"/>
      <c r="ER236" s="20">
        <f t="shared" si="664"/>
        <v>0</v>
      </c>
      <c r="ES236" s="19"/>
      <c r="ET236" s="19"/>
      <c r="EU236" s="20">
        <f t="shared" si="665"/>
        <v>0</v>
      </c>
      <c r="EV236" s="19"/>
      <c r="EW236" s="19"/>
      <c r="EX236" s="20">
        <f t="shared" si="666"/>
        <v>0</v>
      </c>
      <c r="EY236" s="19"/>
      <c r="EZ236" s="19"/>
      <c r="FA236" s="20">
        <f t="shared" si="667"/>
        <v>0</v>
      </c>
      <c r="FB236" s="20">
        <f t="shared" si="668"/>
        <v>0</v>
      </c>
      <c r="FC236" s="20">
        <f t="shared" si="668"/>
        <v>0</v>
      </c>
      <c r="FD236" s="20">
        <f t="shared" si="669"/>
        <v>0</v>
      </c>
      <c r="FE236" s="19"/>
      <c r="FF236" s="19"/>
      <c r="FG236" s="20">
        <f t="shared" si="670"/>
        <v>0</v>
      </c>
      <c r="FH236" s="19"/>
      <c r="FI236" s="19"/>
      <c r="FJ236" s="20">
        <f t="shared" si="671"/>
        <v>0</v>
      </c>
      <c r="FK236" s="19"/>
      <c r="FL236" s="19"/>
      <c r="FM236" s="20">
        <f t="shared" si="672"/>
        <v>0</v>
      </c>
      <c r="FN236" s="20">
        <f t="shared" si="673"/>
        <v>0</v>
      </c>
      <c r="FO236" s="20">
        <f t="shared" si="673"/>
        <v>0</v>
      </c>
      <c r="FP236" s="20">
        <f t="shared" si="674"/>
        <v>0</v>
      </c>
      <c r="FQ236" s="19"/>
      <c r="FR236" s="19"/>
      <c r="FS236" s="20">
        <f t="shared" si="675"/>
        <v>0</v>
      </c>
      <c r="FT236" s="19"/>
      <c r="FU236" s="19"/>
      <c r="FV236" s="20">
        <f t="shared" si="676"/>
        <v>0</v>
      </c>
      <c r="FW236" s="19"/>
      <c r="FX236" s="19"/>
      <c r="FY236" s="20">
        <f t="shared" si="677"/>
        <v>0</v>
      </c>
      <c r="FZ236" s="20">
        <f t="shared" si="678"/>
        <v>0</v>
      </c>
      <c r="GA236" s="20">
        <f t="shared" si="678"/>
        <v>0</v>
      </c>
      <c r="GB236" s="20">
        <f t="shared" si="679"/>
        <v>0</v>
      </c>
      <c r="GC236" s="19"/>
      <c r="GD236" s="19"/>
      <c r="GE236" s="20">
        <f t="shared" si="680"/>
        <v>0</v>
      </c>
      <c r="GF236" s="19"/>
      <c r="GG236" s="19"/>
      <c r="GH236" s="20">
        <f t="shared" si="681"/>
        <v>0</v>
      </c>
      <c r="GI236" s="19"/>
      <c r="GJ236" s="19"/>
      <c r="GK236" s="20">
        <f t="shared" si="682"/>
        <v>0</v>
      </c>
      <c r="GL236" s="19"/>
      <c r="GM236" s="19"/>
      <c r="GN236" s="20">
        <f t="shared" si="683"/>
        <v>0</v>
      </c>
      <c r="GO236" s="20">
        <f t="shared" si="684"/>
        <v>0</v>
      </c>
      <c r="GP236" s="20">
        <f t="shared" si="684"/>
        <v>0</v>
      </c>
      <c r="GQ236" s="20">
        <f t="shared" si="685"/>
        <v>0</v>
      </c>
      <c r="GR236" s="19"/>
      <c r="GS236" s="19"/>
      <c r="GT236" s="20">
        <f t="shared" si="686"/>
        <v>0</v>
      </c>
      <c r="GU236" s="19"/>
      <c r="GV236" s="19"/>
      <c r="GW236" s="20">
        <f t="shared" si="687"/>
        <v>0</v>
      </c>
      <c r="GX236" s="20">
        <f t="shared" si="688"/>
        <v>0</v>
      </c>
      <c r="GY236" s="20">
        <f t="shared" si="688"/>
        <v>0</v>
      </c>
      <c r="GZ236" s="20">
        <f t="shared" si="689"/>
        <v>0</v>
      </c>
      <c r="HA236" s="19"/>
      <c r="HB236" s="19"/>
      <c r="HC236" s="20">
        <f t="shared" si="690"/>
        <v>0</v>
      </c>
      <c r="HD236" s="19"/>
      <c r="HE236" s="19"/>
      <c r="HF236" s="20">
        <f t="shared" si="691"/>
        <v>0</v>
      </c>
      <c r="HG236" s="19"/>
      <c r="HH236" s="19"/>
      <c r="HI236" s="20">
        <f t="shared" si="692"/>
        <v>0</v>
      </c>
      <c r="HJ236" s="19"/>
      <c r="HK236" s="19"/>
      <c r="HL236" s="20">
        <f t="shared" si="693"/>
        <v>0</v>
      </c>
      <c r="HM236" s="20">
        <f t="shared" si="694"/>
        <v>0</v>
      </c>
      <c r="HN236" s="20">
        <f t="shared" si="694"/>
        <v>0</v>
      </c>
      <c r="HO236" s="20">
        <f t="shared" si="695"/>
        <v>0</v>
      </c>
      <c r="HP236" s="19"/>
      <c r="HQ236" s="19"/>
      <c r="HR236" s="20">
        <f t="shared" si="696"/>
        <v>0</v>
      </c>
      <c r="HS236" s="19"/>
      <c r="HT236" s="19"/>
      <c r="HU236" s="20">
        <f t="shared" si="697"/>
        <v>0</v>
      </c>
      <c r="HV236" s="19"/>
      <c r="HW236" s="19"/>
      <c r="HX236" s="20">
        <f t="shared" si="698"/>
        <v>0</v>
      </c>
      <c r="HY236" s="19"/>
      <c r="HZ236" s="19"/>
      <c r="IA236" s="20">
        <f t="shared" si="699"/>
        <v>0</v>
      </c>
      <c r="IB236" s="20">
        <f t="shared" si="700"/>
        <v>0</v>
      </c>
      <c r="IC236" s="20">
        <f t="shared" si="700"/>
        <v>0</v>
      </c>
      <c r="ID236" s="20">
        <f t="shared" si="701"/>
        <v>0</v>
      </c>
      <c r="IE236" s="20">
        <f t="shared" si="702"/>
        <v>0</v>
      </c>
      <c r="IF236" s="20">
        <f t="shared" si="702"/>
        <v>0</v>
      </c>
      <c r="IG236" s="20">
        <f t="shared" si="703"/>
        <v>0</v>
      </c>
      <c r="IH236" s="19"/>
      <c r="II236" s="19"/>
      <c r="IJ236" s="20">
        <f t="shared" si="704"/>
        <v>0</v>
      </c>
      <c r="IK236" s="19"/>
      <c r="IL236" s="19"/>
      <c r="IM236" s="20">
        <f t="shared" si="705"/>
        <v>0</v>
      </c>
      <c r="IN236" s="19"/>
      <c r="IO236" s="19"/>
      <c r="IP236" s="20">
        <f t="shared" si="706"/>
        <v>0</v>
      </c>
      <c r="IQ236" s="20">
        <f t="shared" si="707"/>
        <v>0</v>
      </c>
      <c r="IR236" s="20">
        <f t="shared" si="707"/>
        <v>0</v>
      </c>
      <c r="IS236" s="20">
        <f t="shared" si="708"/>
        <v>0</v>
      </c>
      <c r="IT236" s="20">
        <f t="shared" si="709"/>
        <v>0</v>
      </c>
      <c r="IU236" s="20">
        <f t="shared" si="709"/>
        <v>0</v>
      </c>
      <c r="IV236" s="20">
        <f t="shared" si="710"/>
        <v>0</v>
      </c>
      <c r="IW236" s="19"/>
      <c r="IX236" s="20">
        <f>0</f>
        <v>0</v>
      </c>
      <c r="IY236" s="20">
        <f t="shared" si="711"/>
        <v>0</v>
      </c>
      <c r="IZ236" s="19"/>
      <c r="JA236" s="19"/>
      <c r="JB236" s="20">
        <f t="shared" si="712"/>
        <v>0</v>
      </c>
      <c r="JC236" s="19"/>
      <c r="JD236" s="19"/>
      <c r="JE236" s="20">
        <f t="shared" si="713"/>
        <v>0</v>
      </c>
      <c r="JF236" s="20">
        <f t="shared" si="714"/>
        <v>0</v>
      </c>
      <c r="JG236" s="20">
        <f t="shared" si="714"/>
        <v>0</v>
      </c>
      <c r="JH236" s="20">
        <f t="shared" si="715"/>
        <v>0</v>
      </c>
      <c r="JI236" s="19"/>
      <c r="JJ236" s="19"/>
      <c r="JK236" s="20">
        <f t="shared" si="716"/>
        <v>0</v>
      </c>
      <c r="JL236" s="19"/>
      <c r="JM236" s="19"/>
      <c r="JN236" s="20">
        <f t="shared" si="717"/>
        <v>0</v>
      </c>
      <c r="JO236" s="19"/>
      <c r="JP236" s="19"/>
      <c r="JQ236" s="20">
        <f t="shared" si="718"/>
        <v>0</v>
      </c>
      <c r="JR236" s="20">
        <f t="shared" si="719"/>
        <v>0</v>
      </c>
      <c r="JS236" s="20">
        <f t="shared" si="719"/>
        <v>0</v>
      </c>
      <c r="JT236" s="20">
        <f t="shared" si="720"/>
        <v>0</v>
      </c>
      <c r="JU236" s="19"/>
      <c r="JV236" s="19"/>
      <c r="JW236" s="20">
        <f t="shared" si="721"/>
        <v>0</v>
      </c>
      <c r="JX236" s="19"/>
      <c r="JY236" s="19"/>
      <c r="JZ236" s="20">
        <f t="shared" si="722"/>
        <v>0</v>
      </c>
      <c r="KA236" s="20">
        <f t="shared" si="723"/>
        <v>0</v>
      </c>
      <c r="KB236" s="20">
        <f t="shared" si="723"/>
        <v>0</v>
      </c>
      <c r="KC236" s="20">
        <f t="shared" si="724"/>
        <v>0</v>
      </c>
      <c r="KD236" s="19"/>
      <c r="KE236" s="19"/>
      <c r="KF236" s="20">
        <f t="shared" si="725"/>
        <v>0</v>
      </c>
      <c r="KG236" s="19"/>
      <c r="KH236" s="19"/>
      <c r="KI236" s="20">
        <f t="shared" si="726"/>
        <v>0</v>
      </c>
      <c r="KJ236" s="19"/>
      <c r="KK236" s="19"/>
      <c r="KL236" s="20">
        <f t="shared" si="727"/>
        <v>0</v>
      </c>
      <c r="KM236" s="19"/>
      <c r="KN236" s="19"/>
      <c r="KO236" s="20">
        <f t="shared" si="728"/>
        <v>0</v>
      </c>
      <c r="KP236" s="19"/>
      <c r="KQ236" s="19"/>
      <c r="KR236" s="20">
        <f t="shared" si="729"/>
        <v>0</v>
      </c>
      <c r="KS236" s="20">
        <f t="shared" si="730"/>
        <v>0</v>
      </c>
      <c r="KT236" s="20">
        <f t="shared" si="730"/>
        <v>0</v>
      </c>
      <c r="KU236" s="20">
        <f t="shared" si="731"/>
        <v>0</v>
      </c>
      <c r="KV236" s="20">
        <f t="shared" si="732"/>
        <v>0</v>
      </c>
      <c r="KW236" s="20">
        <f t="shared" si="732"/>
        <v>0</v>
      </c>
      <c r="KX236" s="20">
        <f t="shared" si="733"/>
        <v>0</v>
      </c>
      <c r="KY236" s="19"/>
      <c r="KZ236" s="19"/>
      <c r="LA236" s="20">
        <f t="shared" si="734"/>
        <v>0</v>
      </c>
      <c r="LB236" s="19"/>
      <c r="LC236" s="19"/>
      <c r="LD236" s="20">
        <f t="shared" si="735"/>
        <v>0</v>
      </c>
      <c r="LE236" s="20">
        <f t="shared" si="736"/>
        <v>0</v>
      </c>
      <c r="LF236" s="20">
        <f t="shared" si="736"/>
        <v>0</v>
      </c>
      <c r="LG236" s="20">
        <f t="shared" si="737"/>
        <v>0</v>
      </c>
    </row>
    <row r="237" spans="1:319" x14ac:dyDescent="0.3">
      <c r="A237" s="27" t="s">
        <v>349</v>
      </c>
      <c r="B237" s="22">
        <f>((((((B230)+(B231))+(B232))+(B233))+(B234))+(B235))+(B236)</f>
        <v>0</v>
      </c>
      <c r="C237" s="22">
        <f>((((((C230)+(C231))+(C232))+(C233))+(C234))+(C235))+(C236)</f>
        <v>0</v>
      </c>
      <c r="D237" s="22">
        <f t="shared" si="606"/>
        <v>0</v>
      </c>
      <c r="E237" s="22">
        <f>((((((E230)+(E231))+(E232))+(E233))+(E234))+(E235))+(E236)</f>
        <v>0</v>
      </c>
      <c r="F237" s="22">
        <f>((((((F230)+(F231))+(F232))+(F233))+(F234))+(F235))+(F236)</f>
        <v>136.83000000000001</v>
      </c>
      <c r="G237" s="22">
        <f t="shared" si="607"/>
        <v>-136.83000000000001</v>
      </c>
      <c r="H237" s="22">
        <f>((((((H230)+(H231))+(H232))+(H233))+(H234))+(H235))+(H236)</f>
        <v>0</v>
      </c>
      <c r="I237" s="22">
        <f>((((((I230)+(I231))+(I232))+(I233))+(I234))+(I235))+(I236)</f>
        <v>0</v>
      </c>
      <c r="J237" s="22">
        <f t="shared" si="608"/>
        <v>0</v>
      </c>
      <c r="K237" s="22">
        <f>((((((K230)+(K231))+(K232))+(K233))+(K234))+(K235))+(K236)</f>
        <v>0</v>
      </c>
      <c r="L237" s="22">
        <f>((((((L230)+(L231))+(L232))+(L233))+(L234))+(L235))+(L236)</f>
        <v>0</v>
      </c>
      <c r="M237" s="22">
        <f t="shared" si="609"/>
        <v>0</v>
      </c>
      <c r="N237" s="22">
        <f>((((((N230)+(N231))+(N232))+(N233))+(N234))+(N235))+(N236)</f>
        <v>0</v>
      </c>
      <c r="O237" s="22">
        <f>((((((O230)+(O231))+(O232))+(O233))+(O234))+(O235))+(O236)</f>
        <v>0</v>
      </c>
      <c r="P237" s="22">
        <f t="shared" si="610"/>
        <v>0</v>
      </c>
      <c r="Q237" s="22">
        <f>((((((Q230)+(Q231))+(Q232))+(Q233))+(Q234))+(Q235))+(Q236)</f>
        <v>0</v>
      </c>
      <c r="R237" s="22">
        <f>((((((R230)+(R231))+(R232))+(R233))+(R234))+(R235))+(R236)</f>
        <v>0</v>
      </c>
      <c r="S237" s="22">
        <f t="shared" si="611"/>
        <v>0</v>
      </c>
      <c r="T237" s="22">
        <f>((((((T230)+(T231))+(T232))+(T233))+(T234))+(T235))+(T236)</f>
        <v>0</v>
      </c>
      <c r="U237" s="22">
        <f>((((((U230)+(U231))+(U232))+(U233))+(U234))+(U235))+(U236)</f>
        <v>0</v>
      </c>
      <c r="V237" s="22">
        <f t="shared" si="612"/>
        <v>0</v>
      </c>
      <c r="W237" s="22">
        <f>((((((W230)+(W231))+(W232))+(W233))+(W234))+(W235))+(W236)</f>
        <v>0</v>
      </c>
      <c r="X237" s="22">
        <f>((((((X230)+(X231))+(X232))+(X233))+(X234))+(X235))+(X236)</f>
        <v>0</v>
      </c>
      <c r="Y237" s="22">
        <f t="shared" si="613"/>
        <v>0</v>
      </c>
      <c r="Z237" s="22">
        <f>((((((Z230)+(Z231))+(Z232))+(Z233))+(Z234))+(Z235))+(Z236)</f>
        <v>0</v>
      </c>
      <c r="AA237" s="22">
        <f>((((((AA230)+(AA231))+(AA232))+(AA233))+(AA234))+(AA235))+(AA236)</f>
        <v>0</v>
      </c>
      <c r="AB237" s="22">
        <f t="shared" si="614"/>
        <v>0</v>
      </c>
      <c r="AC237" s="22">
        <f>((((((AC230)+(AC231))+(AC232))+(AC233))+(AC234))+(AC235))+(AC236)</f>
        <v>0</v>
      </c>
      <c r="AD237" s="22">
        <f>((((((AD230)+(AD231))+(AD232))+(AD233))+(AD234))+(AD235))+(AD236)</f>
        <v>0</v>
      </c>
      <c r="AE237" s="22">
        <f t="shared" si="615"/>
        <v>0</v>
      </c>
      <c r="AF237" s="22">
        <f>((((((AF230)+(AF231))+(AF232))+(AF233))+(AF234))+(AF235))+(AF236)</f>
        <v>0</v>
      </c>
      <c r="AG237" s="22">
        <f>((((((AG230)+(AG231))+(AG232))+(AG233))+(AG234))+(AG235))+(AG236)</f>
        <v>0</v>
      </c>
      <c r="AH237" s="22">
        <f t="shared" si="616"/>
        <v>0</v>
      </c>
      <c r="AI237" s="22">
        <f>((((((AI230)+(AI231))+(AI232))+(AI233))+(AI234))+(AI235))+(AI236)</f>
        <v>0</v>
      </c>
      <c r="AJ237" s="22">
        <f>((((((AJ230)+(AJ231))+(AJ232))+(AJ233))+(AJ234))+(AJ235))+(AJ236)</f>
        <v>0</v>
      </c>
      <c r="AK237" s="22">
        <f t="shared" si="617"/>
        <v>0</v>
      </c>
      <c r="AL237" s="22">
        <f t="shared" si="618"/>
        <v>0</v>
      </c>
      <c r="AM237" s="22">
        <f t="shared" si="618"/>
        <v>0</v>
      </c>
      <c r="AN237" s="22">
        <f t="shared" si="619"/>
        <v>0</v>
      </c>
      <c r="AO237" s="22">
        <f>((((((AO230)+(AO231))+(AO232))+(AO233))+(AO234))+(AO235))+(AO236)</f>
        <v>0</v>
      </c>
      <c r="AP237" s="22">
        <f>((((((AP230)+(AP231))+(AP232))+(AP233))+(AP234))+(AP235))+(AP236)</f>
        <v>0</v>
      </c>
      <c r="AQ237" s="22">
        <f t="shared" si="620"/>
        <v>0</v>
      </c>
      <c r="AR237" s="22">
        <f>((((((AR230)+(AR231))+(AR232))+(AR233))+(AR234))+(AR235))+(AR236)</f>
        <v>0</v>
      </c>
      <c r="AS237" s="22">
        <f>((((((AS230)+(AS231))+(AS232))+(AS233))+(AS234))+(AS235))+(AS236)</f>
        <v>0</v>
      </c>
      <c r="AT237" s="22">
        <f t="shared" si="621"/>
        <v>0</v>
      </c>
      <c r="AU237" s="22">
        <f>((((((AU230)+(AU231))+(AU232))+(AU233))+(AU234))+(AU235))+(AU236)</f>
        <v>0</v>
      </c>
      <c r="AV237" s="22">
        <f>((((((AV230)+(AV231))+(AV232))+(AV233))+(AV234))+(AV235))+(AV236)</f>
        <v>0</v>
      </c>
      <c r="AW237" s="22">
        <f t="shared" si="622"/>
        <v>0</v>
      </c>
      <c r="AX237" s="22">
        <f>((((((AX230)+(AX231))+(AX232))+(AX233))+(AX234))+(AX235))+(AX236)</f>
        <v>0</v>
      </c>
      <c r="AY237" s="22">
        <f>((((((AY230)+(AY231))+(AY232))+(AY233))+(AY234))+(AY235))+(AY236)</f>
        <v>0</v>
      </c>
      <c r="AZ237" s="22">
        <f t="shared" si="623"/>
        <v>0</v>
      </c>
      <c r="BA237" s="22">
        <f>((((((BA230)+(BA231))+(BA232))+(BA233))+(BA234))+(BA235))+(BA236)</f>
        <v>0</v>
      </c>
      <c r="BB237" s="22">
        <f>((((((BB230)+(BB231))+(BB232))+(BB233))+(BB234))+(BB235))+(BB236)</f>
        <v>0</v>
      </c>
      <c r="BC237" s="22">
        <f t="shared" si="624"/>
        <v>0</v>
      </c>
      <c r="BD237" s="22">
        <f>((((((BD230)+(BD231))+(BD232))+(BD233))+(BD234))+(BD235))+(BD236)</f>
        <v>0</v>
      </c>
      <c r="BE237" s="22">
        <f>((((((BE230)+(BE231))+(BE232))+(BE233))+(BE234))+(BE235))+(BE236)</f>
        <v>0</v>
      </c>
      <c r="BF237" s="22">
        <f t="shared" si="625"/>
        <v>0</v>
      </c>
      <c r="BG237" s="22">
        <f t="shared" si="626"/>
        <v>0</v>
      </c>
      <c r="BH237" s="22">
        <f t="shared" si="626"/>
        <v>0</v>
      </c>
      <c r="BI237" s="22">
        <f t="shared" si="627"/>
        <v>0</v>
      </c>
      <c r="BJ237" s="22">
        <f>((((((BJ230)+(BJ231))+(BJ232))+(BJ233))+(BJ234))+(BJ235))+(BJ236)</f>
        <v>0</v>
      </c>
      <c r="BK237" s="22">
        <f>((((((BK230)+(BK231))+(BK232))+(BK233))+(BK234))+(BK235))+(BK236)</f>
        <v>0</v>
      </c>
      <c r="BL237" s="22">
        <f t="shared" si="628"/>
        <v>0</v>
      </c>
      <c r="BM237" s="22">
        <f>((((((BM230)+(BM231))+(BM232))+(BM233))+(BM234))+(BM235))+(BM236)</f>
        <v>0</v>
      </c>
      <c r="BN237" s="22">
        <f>((((((BN230)+(BN231))+(BN232))+(BN233))+(BN234))+(BN235))+(BN236)</f>
        <v>0</v>
      </c>
      <c r="BO237" s="22">
        <f t="shared" si="629"/>
        <v>0</v>
      </c>
      <c r="BP237" s="22">
        <f>((((((BP230)+(BP231))+(BP232))+(BP233))+(BP234))+(BP235))+(BP236)</f>
        <v>0</v>
      </c>
      <c r="BQ237" s="22">
        <f>((((((BQ230)+(BQ231))+(BQ232))+(BQ233))+(BQ234))+(BQ235))+(BQ236)</f>
        <v>0</v>
      </c>
      <c r="BR237" s="22">
        <f t="shared" si="630"/>
        <v>0</v>
      </c>
      <c r="BS237" s="22">
        <f>((((((BS230)+(BS231))+(BS232))+(BS233))+(BS234))+(BS235))+(BS236)</f>
        <v>0</v>
      </c>
      <c r="BT237" s="22">
        <f>((((((BT230)+(BT231))+(BT232))+(BT233))+(BT234))+(BT235))+(BT236)</f>
        <v>0</v>
      </c>
      <c r="BU237" s="22">
        <f t="shared" si="631"/>
        <v>0</v>
      </c>
      <c r="BV237" s="22">
        <f>((((((BV230)+(BV231))+(BV232))+(BV233))+(BV234))+(BV235))+(BV236)</f>
        <v>0</v>
      </c>
      <c r="BW237" s="22">
        <f>((((((BW230)+(BW231))+(BW232))+(BW233))+(BW234))+(BW235))+(BW236)</f>
        <v>0</v>
      </c>
      <c r="BX237" s="22">
        <f t="shared" si="632"/>
        <v>0</v>
      </c>
      <c r="BY237" s="22">
        <f>((((((BY230)+(BY231))+(BY232))+(BY233))+(BY234))+(BY235))+(BY236)</f>
        <v>0</v>
      </c>
      <c r="BZ237" s="22">
        <f>((((((BZ230)+(BZ231))+(BZ232))+(BZ233))+(BZ234))+(BZ235))+(BZ236)</f>
        <v>0</v>
      </c>
      <c r="CA237" s="22">
        <f t="shared" si="633"/>
        <v>0</v>
      </c>
      <c r="CB237" s="22">
        <f t="shared" si="634"/>
        <v>0</v>
      </c>
      <c r="CC237" s="22">
        <f t="shared" si="634"/>
        <v>0</v>
      </c>
      <c r="CD237" s="22">
        <f t="shared" si="635"/>
        <v>0</v>
      </c>
      <c r="CE237" s="22">
        <f>((((((CE230)+(CE231))+(CE232))+(CE233))+(CE234))+(CE235))+(CE236)</f>
        <v>0</v>
      </c>
      <c r="CF237" s="22">
        <f>((((((CF230)+(CF231))+(CF232))+(CF233))+(CF234))+(CF235))+(CF236)</f>
        <v>0</v>
      </c>
      <c r="CG237" s="22">
        <f t="shared" si="636"/>
        <v>0</v>
      </c>
      <c r="CH237" s="22">
        <f>((((((CH230)+(CH231))+(CH232))+(CH233))+(CH234))+(CH235))+(CH236)</f>
        <v>0</v>
      </c>
      <c r="CI237" s="22">
        <f>((((((CI230)+(CI231))+(CI232))+(CI233))+(CI234))+(CI235))+(CI236)</f>
        <v>0</v>
      </c>
      <c r="CJ237" s="22">
        <f t="shared" si="637"/>
        <v>0</v>
      </c>
      <c r="CK237" s="22">
        <f>((((((CK230)+(CK231))+(CK232))+(CK233))+(CK234))+(CK235))+(CK236)</f>
        <v>0</v>
      </c>
      <c r="CL237" s="22">
        <f>((((((CL230)+(CL231))+(CL232))+(CL233))+(CL234))+(CL235))+(CL236)</f>
        <v>0</v>
      </c>
      <c r="CM237" s="22">
        <f t="shared" si="638"/>
        <v>0</v>
      </c>
      <c r="CN237" s="22">
        <f t="shared" si="639"/>
        <v>0</v>
      </c>
      <c r="CO237" s="22">
        <f t="shared" si="639"/>
        <v>0</v>
      </c>
      <c r="CP237" s="22">
        <f t="shared" si="640"/>
        <v>0</v>
      </c>
      <c r="CQ237" s="22">
        <f>((((((CQ230)+(CQ231))+(CQ232))+(CQ233))+(CQ234))+(CQ235))+(CQ236)</f>
        <v>0</v>
      </c>
      <c r="CR237" s="22">
        <f>((((((CR230)+(CR231))+(CR232))+(CR233))+(CR234))+(CR235))+(CR236)</f>
        <v>0</v>
      </c>
      <c r="CS237" s="22">
        <f t="shared" si="641"/>
        <v>0</v>
      </c>
      <c r="CT237" s="22">
        <f>((((((CT230)+(CT231))+(CT232))+(CT233))+(CT234))+(CT235))+(CT236)</f>
        <v>0</v>
      </c>
      <c r="CU237" s="22">
        <f>((((((CU230)+(CU231))+(CU232))+(CU233))+(CU234))+(CU235))+(CU236)</f>
        <v>0</v>
      </c>
      <c r="CV237" s="22">
        <f t="shared" si="642"/>
        <v>0</v>
      </c>
      <c r="CW237" s="22">
        <f>((((((CW230)+(CW231))+(CW232))+(CW233))+(CW234))+(CW235))+(CW236)</f>
        <v>0</v>
      </c>
      <c r="CX237" s="22">
        <f>((((((CX230)+(CX231))+(CX232))+(CX233))+(CX234))+(CX235))+(CX236)</f>
        <v>0</v>
      </c>
      <c r="CY237" s="22">
        <f t="shared" si="643"/>
        <v>0</v>
      </c>
      <c r="CZ237" s="22">
        <f t="shared" si="644"/>
        <v>0</v>
      </c>
      <c r="DA237" s="22">
        <f t="shared" si="644"/>
        <v>0</v>
      </c>
      <c r="DB237" s="22">
        <f t="shared" si="645"/>
        <v>0</v>
      </c>
      <c r="DC237" s="22">
        <f t="shared" si="646"/>
        <v>0</v>
      </c>
      <c r="DD237" s="22">
        <f t="shared" si="646"/>
        <v>0</v>
      </c>
      <c r="DE237" s="22">
        <f t="shared" si="647"/>
        <v>0</v>
      </c>
      <c r="DF237" s="22">
        <f>((((((DF230)+(DF231))+(DF232))+(DF233))+(DF234))+(DF235))+(DF236)</f>
        <v>0</v>
      </c>
      <c r="DG237" s="22">
        <f>((((((DG230)+(DG231))+(DG232))+(DG233))+(DG234))+(DG235))+(DG236)</f>
        <v>0</v>
      </c>
      <c r="DH237" s="22">
        <f t="shared" si="648"/>
        <v>0</v>
      </c>
      <c r="DI237" s="22">
        <f>((((((DI230)+(DI231))+(DI232))+(DI233))+(DI234))+(DI235))+(DI236)</f>
        <v>0</v>
      </c>
      <c r="DJ237" s="22">
        <f>((((((DJ230)+(DJ231))+(DJ232))+(DJ233))+(DJ234))+(DJ235))+(DJ236)</f>
        <v>0</v>
      </c>
      <c r="DK237" s="22">
        <f t="shared" si="649"/>
        <v>0</v>
      </c>
      <c r="DL237" s="22">
        <f t="shared" si="650"/>
        <v>0</v>
      </c>
      <c r="DM237" s="22">
        <f t="shared" si="650"/>
        <v>0</v>
      </c>
      <c r="DN237" s="22">
        <f t="shared" si="651"/>
        <v>0</v>
      </c>
      <c r="DO237" s="22">
        <f>((((((DO230)+(DO231))+(DO232))+(DO233))+(DO234))+(DO235))+(DO236)</f>
        <v>0</v>
      </c>
      <c r="DP237" s="22">
        <f>((((((DP230)+(DP231))+(DP232))+(DP233))+(DP234))+(DP235))+(DP236)</f>
        <v>0</v>
      </c>
      <c r="DQ237" s="22">
        <f t="shared" si="652"/>
        <v>0</v>
      </c>
      <c r="DR237" s="22">
        <f>((((((DR230)+(DR231))+(DR232))+(DR233))+(DR234))+(DR235))+(DR236)</f>
        <v>0</v>
      </c>
      <c r="DS237" s="22">
        <f>((((((DS230)+(DS231))+(DS232))+(DS233))+(DS234))+(DS235))+(DS236)</f>
        <v>0</v>
      </c>
      <c r="DT237" s="22">
        <f t="shared" si="653"/>
        <v>0</v>
      </c>
      <c r="DU237" s="22">
        <f t="shared" si="654"/>
        <v>0</v>
      </c>
      <c r="DV237" s="22">
        <f t="shared" si="654"/>
        <v>0</v>
      </c>
      <c r="DW237" s="22">
        <f t="shared" si="655"/>
        <v>0</v>
      </c>
      <c r="DX237" s="22">
        <f t="shared" si="656"/>
        <v>0</v>
      </c>
      <c r="DY237" s="22">
        <f t="shared" si="656"/>
        <v>136.83000000000001</v>
      </c>
      <c r="DZ237" s="22">
        <f t="shared" si="657"/>
        <v>-136.83000000000001</v>
      </c>
      <c r="EA237" s="22">
        <f>((((((EA230)+(EA231))+(EA232))+(EA233))+(EA234))+(EA235))+(EA236)</f>
        <v>0</v>
      </c>
      <c r="EB237" s="22">
        <f>((((((EB230)+(EB231))+(EB232))+(EB233))+(EB234))+(EB235))+(EB236)</f>
        <v>0</v>
      </c>
      <c r="EC237" s="22">
        <f t="shared" si="658"/>
        <v>0</v>
      </c>
      <c r="ED237" s="22">
        <f>((((((ED230)+(ED231))+(ED232))+(ED233))+(ED234))+(ED235))+(ED236)</f>
        <v>0</v>
      </c>
      <c r="EE237" s="22">
        <f>((((((EE230)+(EE231))+(EE232))+(EE233))+(EE234))+(EE235))+(EE236)</f>
        <v>0</v>
      </c>
      <c r="EF237" s="22">
        <f t="shared" si="659"/>
        <v>0</v>
      </c>
      <c r="EG237" s="22">
        <f>((((((EG230)+(EG231))+(EG232))+(EG233))+(EG234))+(EG235))+(EG236)</f>
        <v>0</v>
      </c>
      <c r="EH237" s="22">
        <f>((((((EH230)+(EH231))+(EH232))+(EH233))+(EH234))+(EH235))+(EH236)</f>
        <v>0</v>
      </c>
      <c r="EI237" s="22">
        <f t="shared" si="660"/>
        <v>0</v>
      </c>
      <c r="EJ237" s="22">
        <f>((((((EJ230)+(EJ231))+(EJ232))+(EJ233))+(EJ234))+(EJ235))+(EJ236)</f>
        <v>0</v>
      </c>
      <c r="EK237" s="22">
        <f>((((((EK230)+(EK231))+(EK232))+(EK233))+(EK234))+(EK235))+(EK236)</f>
        <v>0</v>
      </c>
      <c r="EL237" s="22">
        <f t="shared" si="661"/>
        <v>0</v>
      </c>
      <c r="EM237" s="22">
        <f t="shared" si="662"/>
        <v>0</v>
      </c>
      <c r="EN237" s="22">
        <f t="shared" si="662"/>
        <v>0</v>
      </c>
      <c r="EO237" s="22">
        <f t="shared" si="663"/>
        <v>0</v>
      </c>
      <c r="EP237" s="22">
        <f>((((((EP230)+(EP231))+(EP232))+(EP233))+(EP234))+(EP235))+(EP236)</f>
        <v>0</v>
      </c>
      <c r="EQ237" s="22">
        <f>((((((EQ230)+(EQ231))+(EQ232))+(EQ233))+(EQ234))+(EQ235))+(EQ236)</f>
        <v>0</v>
      </c>
      <c r="ER237" s="22">
        <f t="shared" si="664"/>
        <v>0</v>
      </c>
      <c r="ES237" s="22">
        <f>((((((ES230)+(ES231))+(ES232))+(ES233))+(ES234))+(ES235))+(ES236)</f>
        <v>0</v>
      </c>
      <c r="ET237" s="22">
        <f>((((((ET230)+(ET231))+(ET232))+(ET233))+(ET234))+(ET235))+(ET236)</f>
        <v>0</v>
      </c>
      <c r="EU237" s="22">
        <f t="shared" si="665"/>
        <v>0</v>
      </c>
      <c r="EV237" s="22">
        <f>((((((EV230)+(EV231))+(EV232))+(EV233))+(EV234))+(EV235))+(EV236)</f>
        <v>0</v>
      </c>
      <c r="EW237" s="22">
        <f>((((((EW230)+(EW231))+(EW232))+(EW233))+(EW234))+(EW235))+(EW236)</f>
        <v>0</v>
      </c>
      <c r="EX237" s="22">
        <f t="shared" si="666"/>
        <v>0</v>
      </c>
      <c r="EY237" s="22">
        <f>((((((EY230)+(EY231))+(EY232))+(EY233))+(EY234))+(EY235))+(EY236)</f>
        <v>0</v>
      </c>
      <c r="EZ237" s="22">
        <f>((((((EZ230)+(EZ231))+(EZ232))+(EZ233))+(EZ234))+(EZ235))+(EZ236)</f>
        <v>0</v>
      </c>
      <c r="FA237" s="22">
        <f t="shared" si="667"/>
        <v>0</v>
      </c>
      <c r="FB237" s="22">
        <f t="shared" si="668"/>
        <v>0</v>
      </c>
      <c r="FC237" s="22">
        <f t="shared" si="668"/>
        <v>0</v>
      </c>
      <c r="FD237" s="22">
        <f t="shared" si="669"/>
        <v>0</v>
      </c>
      <c r="FE237" s="22">
        <f>((((((FE230)+(FE231))+(FE232))+(FE233))+(FE234))+(FE235))+(FE236)</f>
        <v>0</v>
      </c>
      <c r="FF237" s="22">
        <f>((((((FF230)+(FF231))+(FF232))+(FF233))+(FF234))+(FF235))+(FF236)</f>
        <v>0</v>
      </c>
      <c r="FG237" s="22">
        <f t="shared" si="670"/>
        <v>0</v>
      </c>
      <c r="FH237" s="22">
        <f>((((((FH230)+(FH231))+(FH232))+(FH233))+(FH234))+(FH235))+(FH236)</f>
        <v>0</v>
      </c>
      <c r="FI237" s="22">
        <f>((((((FI230)+(FI231))+(FI232))+(FI233))+(FI234))+(FI235))+(FI236)</f>
        <v>0</v>
      </c>
      <c r="FJ237" s="22">
        <f t="shared" si="671"/>
        <v>0</v>
      </c>
      <c r="FK237" s="22">
        <f>((((((FK230)+(FK231))+(FK232))+(FK233))+(FK234))+(FK235))+(FK236)</f>
        <v>0</v>
      </c>
      <c r="FL237" s="22">
        <f>((((((FL230)+(FL231))+(FL232))+(FL233))+(FL234))+(FL235))+(FL236)</f>
        <v>0</v>
      </c>
      <c r="FM237" s="22">
        <f t="shared" si="672"/>
        <v>0</v>
      </c>
      <c r="FN237" s="22">
        <f t="shared" si="673"/>
        <v>0</v>
      </c>
      <c r="FO237" s="22">
        <f t="shared" si="673"/>
        <v>0</v>
      </c>
      <c r="FP237" s="22">
        <f t="shared" si="674"/>
        <v>0</v>
      </c>
      <c r="FQ237" s="22">
        <f>((((((FQ230)+(FQ231))+(FQ232))+(FQ233))+(FQ234))+(FQ235))+(FQ236)</f>
        <v>0</v>
      </c>
      <c r="FR237" s="22">
        <f>((((((FR230)+(FR231))+(FR232))+(FR233))+(FR234))+(FR235))+(FR236)</f>
        <v>0</v>
      </c>
      <c r="FS237" s="22">
        <f t="shared" si="675"/>
        <v>0</v>
      </c>
      <c r="FT237" s="22">
        <f>((((((FT230)+(FT231))+(FT232))+(FT233))+(FT234))+(FT235))+(FT236)</f>
        <v>0</v>
      </c>
      <c r="FU237" s="22">
        <f>((((((FU230)+(FU231))+(FU232))+(FU233))+(FU234))+(FU235))+(FU236)</f>
        <v>0</v>
      </c>
      <c r="FV237" s="22">
        <f t="shared" si="676"/>
        <v>0</v>
      </c>
      <c r="FW237" s="22">
        <f>((((((FW230)+(FW231))+(FW232))+(FW233))+(FW234))+(FW235))+(FW236)</f>
        <v>0</v>
      </c>
      <c r="FX237" s="22">
        <f>((((((FX230)+(FX231))+(FX232))+(FX233))+(FX234))+(FX235))+(FX236)</f>
        <v>0</v>
      </c>
      <c r="FY237" s="22">
        <f t="shared" si="677"/>
        <v>0</v>
      </c>
      <c r="FZ237" s="22">
        <f t="shared" si="678"/>
        <v>0</v>
      </c>
      <c r="GA237" s="22">
        <f t="shared" si="678"/>
        <v>0</v>
      </c>
      <c r="GB237" s="22">
        <f t="shared" si="679"/>
        <v>0</v>
      </c>
      <c r="GC237" s="22">
        <f>((((((GC230)+(GC231))+(GC232))+(GC233))+(GC234))+(GC235))+(GC236)</f>
        <v>0</v>
      </c>
      <c r="GD237" s="22">
        <f>((((((GD230)+(GD231))+(GD232))+(GD233))+(GD234))+(GD235))+(GD236)</f>
        <v>0</v>
      </c>
      <c r="GE237" s="22">
        <f t="shared" si="680"/>
        <v>0</v>
      </c>
      <c r="GF237" s="22">
        <f>((((((GF230)+(GF231))+(GF232))+(GF233))+(GF234))+(GF235))+(GF236)</f>
        <v>0</v>
      </c>
      <c r="GG237" s="22">
        <f>((((((GG230)+(GG231))+(GG232))+(GG233))+(GG234))+(GG235))+(GG236)</f>
        <v>0</v>
      </c>
      <c r="GH237" s="22">
        <f t="shared" si="681"/>
        <v>0</v>
      </c>
      <c r="GI237" s="22">
        <f>((((((GI230)+(GI231))+(GI232))+(GI233))+(GI234))+(GI235))+(GI236)</f>
        <v>0</v>
      </c>
      <c r="GJ237" s="22">
        <f>((((((GJ230)+(GJ231))+(GJ232))+(GJ233))+(GJ234))+(GJ235))+(GJ236)</f>
        <v>0</v>
      </c>
      <c r="GK237" s="22">
        <f t="shared" si="682"/>
        <v>0</v>
      </c>
      <c r="GL237" s="22">
        <f>((((((GL230)+(GL231))+(GL232))+(GL233))+(GL234))+(GL235))+(GL236)</f>
        <v>0</v>
      </c>
      <c r="GM237" s="22">
        <f>((((((GM230)+(GM231))+(GM232))+(GM233))+(GM234))+(GM235))+(GM236)</f>
        <v>0</v>
      </c>
      <c r="GN237" s="22">
        <f t="shared" si="683"/>
        <v>0</v>
      </c>
      <c r="GO237" s="22">
        <f t="shared" si="684"/>
        <v>0</v>
      </c>
      <c r="GP237" s="22">
        <f t="shared" si="684"/>
        <v>0</v>
      </c>
      <c r="GQ237" s="22">
        <f t="shared" si="685"/>
        <v>0</v>
      </c>
      <c r="GR237" s="22">
        <f>((((((GR230)+(GR231))+(GR232))+(GR233))+(GR234))+(GR235))+(GR236)</f>
        <v>0</v>
      </c>
      <c r="GS237" s="22">
        <f>((((((GS230)+(GS231))+(GS232))+(GS233))+(GS234))+(GS235))+(GS236)</f>
        <v>0</v>
      </c>
      <c r="GT237" s="22">
        <f t="shared" si="686"/>
        <v>0</v>
      </c>
      <c r="GU237" s="22">
        <f>((((((GU230)+(GU231))+(GU232))+(GU233))+(GU234))+(GU235))+(GU236)</f>
        <v>0</v>
      </c>
      <c r="GV237" s="22">
        <f>((((((GV230)+(GV231))+(GV232))+(GV233))+(GV234))+(GV235))+(GV236)</f>
        <v>0</v>
      </c>
      <c r="GW237" s="22">
        <f t="shared" si="687"/>
        <v>0</v>
      </c>
      <c r="GX237" s="22">
        <f t="shared" si="688"/>
        <v>0</v>
      </c>
      <c r="GY237" s="22">
        <f t="shared" si="688"/>
        <v>0</v>
      </c>
      <c r="GZ237" s="22">
        <f t="shared" si="689"/>
        <v>0</v>
      </c>
      <c r="HA237" s="22">
        <f>((((((HA230)+(HA231))+(HA232))+(HA233))+(HA234))+(HA235))+(HA236)</f>
        <v>0</v>
      </c>
      <c r="HB237" s="22">
        <f>((((((HB230)+(HB231))+(HB232))+(HB233))+(HB234))+(HB235))+(HB236)</f>
        <v>0</v>
      </c>
      <c r="HC237" s="22">
        <f t="shared" si="690"/>
        <v>0</v>
      </c>
      <c r="HD237" s="22">
        <f>((((((HD230)+(HD231))+(HD232))+(HD233))+(HD234))+(HD235))+(HD236)</f>
        <v>0</v>
      </c>
      <c r="HE237" s="22">
        <f>((((((HE230)+(HE231))+(HE232))+(HE233))+(HE234))+(HE235))+(HE236)</f>
        <v>0</v>
      </c>
      <c r="HF237" s="22">
        <f t="shared" si="691"/>
        <v>0</v>
      </c>
      <c r="HG237" s="22">
        <f>((((((HG230)+(HG231))+(HG232))+(HG233))+(HG234))+(HG235))+(HG236)</f>
        <v>0</v>
      </c>
      <c r="HH237" s="22">
        <f>((((((HH230)+(HH231))+(HH232))+(HH233))+(HH234))+(HH235))+(HH236)</f>
        <v>0</v>
      </c>
      <c r="HI237" s="22">
        <f t="shared" si="692"/>
        <v>0</v>
      </c>
      <c r="HJ237" s="22">
        <f>((((((HJ230)+(HJ231))+(HJ232))+(HJ233))+(HJ234))+(HJ235))+(HJ236)</f>
        <v>0</v>
      </c>
      <c r="HK237" s="22">
        <f>((((((HK230)+(HK231))+(HK232))+(HK233))+(HK234))+(HK235))+(HK236)</f>
        <v>0</v>
      </c>
      <c r="HL237" s="22">
        <f t="shared" si="693"/>
        <v>0</v>
      </c>
      <c r="HM237" s="22">
        <f t="shared" si="694"/>
        <v>0</v>
      </c>
      <c r="HN237" s="22">
        <f t="shared" si="694"/>
        <v>0</v>
      </c>
      <c r="HO237" s="22">
        <f t="shared" si="695"/>
        <v>0</v>
      </c>
      <c r="HP237" s="22">
        <f>((((((HP230)+(HP231))+(HP232))+(HP233))+(HP234))+(HP235))+(HP236)</f>
        <v>0</v>
      </c>
      <c r="HQ237" s="22">
        <f>((((((HQ230)+(HQ231))+(HQ232))+(HQ233))+(HQ234))+(HQ235))+(HQ236)</f>
        <v>0</v>
      </c>
      <c r="HR237" s="22">
        <f t="shared" si="696"/>
        <v>0</v>
      </c>
      <c r="HS237" s="22">
        <f>((((((HS230)+(HS231))+(HS232))+(HS233))+(HS234))+(HS235))+(HS236)</f>
        <v>0</v>
      </c>
      <c r="HT237" s="22">
        <f>((((((HT230)+(HT231))+(HT232))+(HT233))+(HT234))+(HT235))+(HT236)</f>
        <v>0</v>
      </c>
      <c r="HU237" s="22">
        <f t="shared" si="697"/>
        <v>0</v>
      </c>
      <c r="HV237" s="22">
        <f>((((((HV230)+(HV231))+(HV232))+(HV233))+(HV234))+(HV235))+(HV236)</f>
        <v>0</v>
      </c>
      <c r="HW237" s="22">
        <f>((((((HW230)+(HW231))+(HW232))+(HW233))+(HW234))+(HW235))+(HW236)</f>
        <v>0</v>
      </c>
      <c r="HX237" s="22">
        <f t="shared" si="698"/>
        <v>0</v>
      </c>
      <c r="HY237" s="22">
        <f>((((((HY230)+(HY231))+(HY232))+(HY233))+(HY234))+(HY235))+(HY236)</f>
        <v>0</v>
      </c>
      <c r="HZ237" s="22">
        <f>((((((HZ230)+(HZ231))+(HZ232))+(HZ233))+(HZ234))+(HZ235))+(HZ236)</f>
        <v>0</v>
      </c>
      <c r="IA237" s="22">
        <f t="shared" si="699"/>
        <v>0</v>
      </c>
      <c r="IB237" s="22">
        <f t="shared" si="700"/>
        <v>0</v>
      </c>
      <c r="IC237" s="22">
        <f t="shared" si="700"/>
        <v>0</v>
      </c>
      <c r="ID237" s="22">
        <f t="shared" si="701"/>
        <v>0</v>
      </c>
      <c r="IE237" s="22">
        <f t="shared" si="702"/>
        <v>0</v>
      </c>
      <c r="IF237" s="22">
        <f t="shared" si="702"/>
        <v>0</v>
      </c>
      <c r="IG237" s="22">
        <f t="shared" si="703"/>
        <v>0</v>
      </c>
      <c r="IH237" s="22">
        <f>((((((IH230)+(IH231))+(IH232))+(IH233))+(IH234))+(IH235))+(IH236)</f>
        <v>0</v>
      </c>
      <c r="II237" s="22">
        <f>((((((II230)+(II231))+(II232))+(II233))+(II234))+(II235))+(II236)</f>
        <v>0</v>
      </c>
      <c r="IJ237" s="22">
        <f t="shared" si="704"/>
        <v>0</v>
      </c>
      <c r="IK237" s="22">
        <f>((((((IK230)+(IK231))+(IK232))+(IK233))+(IK234))+(IK235))+(IK236)</f>
        <v>0</v>
      </c>
      <c r="IL237" s="22">
        <f>((((((IL230)+(IL231))+(IL232))+(IL233))+(IL234))+(IL235))+(IL236)</f>
        <v>0</v>
      </c>
      <c r="IM237" s="22">
        <f t="shared" si="705"/>
        <v>0</v>
      </c>
      <c r="IN237" s="22">
        <f>((((((IN230)+(IN231))+(IN232))+(IN233))+(IN234))+(IN235))+(IN236)</f>
        <v>0</v>
      </c>
      <c r="IO237" s="22">
        <f>((((((IO230)+(IO231))+(IO232))+(IO233))+(IO234))+(IO235))+(IO236)</f>
        <v>0</v>
      </c>
      <c r="IP237" s="22">
        <f t="shared" si="706"/>
        <v>0</v>
      </c>
      <c r="IQ237" s="22">
        <f t="shared" si="707"/>
        <v>0</v>
      </c>
      <c r="IR237" s="22">
        <f t="shared" si="707"/>
        <v>0</v>
      </c>
      <c r="IS237" s="22">
        <f t="shared" si="708"/>
        <v>0</v>
      </c>
      <c r="IT237" s="22">
        <f t="shared" si="709"/>
        <v>0</v>
      </c>
      <c r="IU237" s="22">
        <f t="shared" si="709"/>
        <v>0</v>
      </c>
      <c r="IV237" s="22">
        <f t="shared" si="710"/>
        <v>0</v>
      </c>
      <c r="IW237" s="22">
        <f>((((((IW230)+(IW231))+(IW232))+(IW233))+(IW234))+(IW235))+(IW236)</f>
        <v>0</v>
      </c>
      <c r="IX237" s="22">
        <f>((((((IX230)+(IX231))+(IX232))+(IX233))+(IX234))+(IX235))+(IX236)</f>
        <v>0</v>
      </c>
      <c r="IY237" s="22">
        <f t="shared" si="711"/>
        <v>0</v>
      </c>
      <c r="IZ237" s="22">
        <f>((((((IZ230)+(IZ231))+(IZ232))+(IZ233))+(IZ234))+(IZ235))+(IZ236)</f>
        <v>0</v>
      </c>
      <c r="JA237" s="22">
        <f>((((((JA230)+(JA231))+(JA232))+(JA233))+(JA234))+(JA235))+(JA236)</f>
        <v>0</v>
      </c>
      <c r="JB237" s="22">
        <f t="shared" si="712"/>
        <v>0</v>
      </c>
      <c r="JC237" s="22">
        <f>((((((JC230)+(JC231))+(JC232))+(JC233))+(JC234))+(JC235))+(JC236)</f>
        <v>0</v>
      </c>
      <c r="JD237" s="22">
        <f>((((((JD230)+(JD231))+(JD232))+(JD233))+(JD234))+(JD235))+(JD236)</f>
        <v>0</v>
      </c>
      <c r="JE237" s="22">
        <f t="shared" si="713"/>
        <v>0</v>
      </c>
      <c r="JF237" s="22">
        <f t="shared" si="714"/>
        <v>0</v>
      </c>
      <c r="JG237" s="22">
        <f t="shared" si="714"/>
        <v>0</v>
      </c>
      <c r="JH237" s="22">
        <f t="shared" si="715"/>
        <v>0</v>
      </c>
      <c r="JI237" s="22">
        <f>((((((JI230)+(JI231))+(JI232))+(JI233))+(JI234))+(JI235))+(JI236)</f>
        <v>0</v>
      </c>
      <c r="JJ237" s="22">
        <f>((((((JJ230)+(JJ231))+(JJ232))+(JJ233))+(JJ234))+(JJ235))+(JJ236)</f>
        <v>0</v>
      </c>
      <c r="JK237" s="22">
        <f t="shared" si="716"/>
        <v>0</v>
      </c>
      <c r="JL237" s="22">
        <f>((((((JL230)+(JL231))+(JL232))+(JL233))+(JL234))+(JL235))+(JL236)</f>
        <v>0</v>
      </c>
      <c r="JM237" s="22">
        <f>((((((JM230)+(JM231))+(JM232))+(JM233))+(JM234))+(JM235))+(JM236)</f>
        <v>0</v>
      </c>
      <c r="JN237" s="22">
        <f t="shared" si="717"/>
        <v>0</v>
      </c>
      <c r="JO237" s="22">
        <f>((((((JO230)+(JO231))+(JO232))+(JO233))+(JO234))+(JO235))+(JO236)</f>
        <v>0</v>
      </c>
      <c r="JP237" s="22">
        <f>((((((JP230)+(JP231))+(JP232))+(JP233))+(JP234))+(JP235))+(JP236)</f>
        <v>0</v>
      </c>
      <c r="JQ237" s="22">
        <f t="shared" si="718"/>
        <v>0</v>
      </c>
      <c r="JR237" s="22">
        <f t="shared" si="719"/>
        <v>0</v>
      </c>
      <c r="JS237" s="22">
        <f t="shared" si="719"/>
        <v>0</v>
      </c>
      <c r="JT237" s="22">
        <f t="shared" si="720"/>
        <v>0</v>
      </c>
      <c r="JU237" s="22">
        <f>((((((JU230)+(JU231))+(JU232))+(JU233))+(JU234))+(JU235))+(JU236)</f>
        <v>0</v>
      </c>
      <c r="JV237" s="22">
        <f>((((((JV230)+(JV231))+(JV232))+(JV233))+(JV234))+(JV235))+(JV236)</f>
        <v>0</v>
      </c>
      <c r="JW237" s="22">
        <f t="shared" si="721"/>
        <v>0</v>
      </c>
      <c r="JX237" s="22">
        <f>((((((JX230)+(JX231))+(JX232))+(JX233))+(JX234))+(JX235))+(JX236)</f>
        <v>0</v>
      </c>
      <c r="JY237" s="22">
        <f>((((((JY230)+(JY231))+(JY232))+(JY233))+(JY234))+(JY235))+(JY236)</f>
        <v>0</v>
      </c>
      <c r="JZ237" s="22">
        <f t="shared" si="722"/>
        <v>0</v>
      </c>
      <c r="KA237" s="22">
        <f t="shared" si="723"/>
        <v>0</v>
      </c>
      <c r="KB237" s="22">
        <f t="shared" si="723"/>
        <v>0</v>
      </c>
      <c r="KC237" s="22">
        <f t="shared" si="724"/>
        <v>0</v>
      </c>
      <c r="KD237" s="22">
        <f>((((((KD230)+(KD231))+(KD232))+(KD233))+(KD234))+(KD235))+(KD236)</f>
        <v>3370.16</v>
      </c>
      <c r="KE237" s="22">
        <f>((((((KE230)+(KE231))+(KE232))+(KE233))+(KE234))+(KE235))+(KE236)</f>
        <v>3583.33</v>
      </c>
      <c r="KF237" s="22">
        <f t="shared" si="725"/>
        <v>-213.17000000000007</v>
      </c>
      <c r="KG237" s="22">
        <f>((((((KG230)+(KG231))+(KG232))+(KG233))+(KG234))+(KG235))+(KG236)</f>
        <v>0</v>
      </c>
      <c r="KH237" s="22">
        <f>((((((KH230)+(KH231))+(KH232))+(KH233))+(KH234))+(KH235))+(KH236)</f>
        <v>0</v>
      </c>
      <c r="KI237" s="22">
        <f t="shared" si="726"/>
        <v>0</v>
      </c>
      <c r="KJ237" s="22">
        <f>((((((KJ230)+(KJ231))+(KJ232))+(KJ233))+(KJ234))+(KJ235))+(KJ236)</f>
        <v>0</v>
      </c>
      <c r="KK237" s="22">
        <f>((((((KK230)+(KK231))+(KK232))+(KK233))+(KK234))+(KK235))+(KK236)</f>
        <v>0</v>
      </c>
      <c r="KL237" s="22">
        <f t="shared" si="727"/>
        <v>0</v>
      </c>
      <c r="KM237" s="22">
        <f>((((((KM230)+(KM231))+(KM232))+(KM233))+(KM234))+(KM235))+(KM236)</f>
        <v>0</v>
      </c>
      <c r="KN237" s="22">
        <f>((((((KN230)+(KN231))+(KN232))+(KN233))+(KN234))+(KN235))+(KN236)</f>
        <v>0</v>
      </c>
      <c r="KO237" s="22">
        <f t="shared" si="728"/>
        <v>0</v>
      </c>
      <c r="KP237" s="22">
        <f>((((((KP230)+(KP231))+(KP232))+(KP233))+(KP234))+(KP235))+(KP236)</f>
        <v>0</v>
      </c>
      <c r="KQ237" s="22">
        <f>((((((KQ230)+(KQ231))+(KQ232))+(KQ233))+(KQ234))+(KQ235))+(KQ236)</f>
        <v>0</v>
      </c>
      <c r="KR237" s="22">
        <f t="shared" si="729"/>
        <v>0</v>
      </c>
      <c r="KS237" s="22">
        <f t="shared" si="730"/>
        <v>0</v>
      </c>
      <c r="KT237" s="22">
        <f t="shared" si="730"/>
        <v>0</v>
      </c>
      <c r="KU237" s="22">
        <f t="shared" si="731"/>
        <v>0</v>
      </c>
      <c r="KV237" s="22">
        <f t="shared" si="732"/>
        <v>3370.16</v>
      </c>
      <c r="KW237" s="22">
        <f t="shared" si="732"/>
        <v>3583.33</v>
      </c>
      <c r="KX237" s="22">
        <f t="shared" si="733"/>
        <v>-213.17000000000007</v>
      </c>
      <c r="KY237" s="22">
        <f>((((((KY230)+(KY231))+(KY232))+(KY233))+(KY234))+(KY235))+(KY236)</f>
        <v>0</v>
      </c>
      <c r="KZ237" s="22">
        <f>((((((KZ230)+(KZ231))+(KZ232))+(KZ233))+(KZ234))+(KZ235))+(KZ236)</f>
        <v>0</v>
      </c>
      <c r="LA237" s="22">
        <f t="shared" si="734"/>
        <v>0</v>
      </c>
      <c r="LB237" s="22">
        <f>((((((LB230)+(LB231))+(LB232))+(LB233))+(LB234))+(LB235))+(LB236)</f>
        <v>0</v>
      </c>
      <c r="LC237" s="22">
        <f>((((((LC230)+(LC231))+(LC232))+(LC233))+(LC234))+(LC235))+(LC236)</f>
        <v>0</v>
      </c>
      <c r="LD237" s="22">
        <f t="shared" si="735"/>
        <v>0</v>
      </c>
      <c r="LE237" s="22">
        <f t="shared" si="736"/>
        <v>3370.16</v>
      </c>
      <c r="LF237" s="22">
        <f t="shared" si="736"/>
        <v>3720.16</v>
      </c>
      <c r="LG237" s="22">
        <f t="shared" si="737"/>
        <v>-350</v>
      </c>
    </row>
    <row r="238" spans="1:319" x14ac:dyDescent="0.3">
      <c r="A238" s="27" t="s">
        <v>350</v>
      </c>
      <c r="B238" s="19"/>
      <c r="C238" s="19"/>
      <c r="D238" s="20">
        <f t="shared" si="606"/>
        <v>0</v>
      </c>
      <c r="E238" s="19"/>
      <c r="F238" s="19"/>
      <c r="G238" s="20">
        <f t="shared" si="607"/>
        <v>0</v>
      </c>
      <c r="H238" s="19"/>
      <c r="I238" s="19"/>
      <c r="J238" s="20">
        <f t="shared" si="608"/>
        <v>0</v>
      </c>
      <c r="K238" s="19"/>
      <c r="L238" s="19"/>
      <c r="M238" s="20">
        <f t="shared" si="609"/>
        <v>0</v>
      </c>
      <c r="N238" s="19"/>
      <c r="O238" s="19"/>
      <c r="P238" s="20">
        <f t="shared" si="610"/>
        <v>0</v>
      </c>
      <c r="Q238" s="19"/>
      <c r="R238" s="19"/>
      <c r="S238" s="20">
        <f t="shared" si="611"/>
        <v>0</v>
      </c>
      <c r="T238" s="19"/>
      <c r="U238" s="19"/>
      <c r="V238" s="20">
        <f t="shared" si="612"/>
        <v>0</v>
      </c>
      <c r="W238" s="19"/>
      <c r="X238" s="19"/>
      <c r="Y238" s="20">
        <f t="shared" si="613"/>
        <v>0</v>
      </c>
      <c r="Z238" s="19"/>
      <c r="AA238" s="19"/>
      <c r="AB238" s="20">
        <f t="shared" si="614"/>
        <v>0</v>
      </c>
      <c r="AC238" s="19"/>
      <c r="AD238" s="19"/>
      <c r="AE238" s="20">
        <f t="shared" si="615"/>
        <v>0</v>
      </c>
      <c r="AF238" s="19"/>
      <c r="AG238" s="19"/>
      <c r="AH238" s="20">
        <f t="shared" si="616"/>
        <v>0</v>
      </c>
      <c r="AI238" s="19"/>
      <c r="AJ238" s="19"/>
      <c r="AK238" s="20">
        <f t="shared" si="617"/>
        <v>0</v>
      </c>
      <c r="AL238" s="20">
        <f t="shared" si="618"/>
        <v>0</v>
      </c>
      <c r="AM238" s="20">
        <f t="shared" si="618"/>
        <v>0</v>
      </c>
      <c r="AN238" s="20">
        <f t="shared" si="619"/>
        <v>0</v>
      </c>
      <c r="AO238" s="19"/>
      <c r="AP238" s="19"/>
      <c r="AQ238" s="20">
        <f t="shared" si="620"/>
        <v>0</v>
      </c>
      <c r="AR238" s="19"/>
      <c r="AS238" s="19"/>
      <c r="AT238" s="20">
        <f t="shared" si="621"/>
        <v>0</v>
      </c>
      <c r="AU238" s="19"/>
      <c r="AV238" s="19"/>
      <c r="AW238" s="20">
        <f t="shared" si="622"/>
        <v>0</v>
      </c>
      <c r="AX238" s="19"/>
      <c r="AY238" s="19"/>
      <c r="AZ238" s="20">
        <f t="shared" si="623"/>
        <v>0</v>
      </c>
      <c r="BA238" s="19"/>
      <c r="BB238" s="19"/>
      <c r="BC238" s="20">
        <f t="shared" si="624"/>
        <v>0</v>
      </c>
      <c r="BD238" s="19"/>
      <c r="BE238" s="19"/>
      <c r="BF238" s="20">
        <f t="shared" si="625"/>
        <v>0</v>
      </c>
      <c r="BG238" s="20">
        <f t="shared" si="626"/>
        <v>0</v>
      </c>
      <c r="BH238" s="20">
        <f t="shared" si="626"/>
        <v>0</v>
      </c>
      <c r="BI238" s="20">
        <f t="shared" si="627"/>
        <v>0</v>
      </c>
      <c r="BJ238" s="19"/>
      <c r="BK238" s="19"/>
      <c r="BL238" s="20">
        <f t="shared" si="628"/>
        <v>0</v>
      </c>
      <c r="BM238" s="19"/>
      <c r="BN238" s="19"/>
      <c r="BO238" s="20">
        <f t="shared" si="629"/>
        <v>0</v>
      </c>
      <c r="BP238" s="19"/>
      <c r="BQ238" s="19"/>
      <c r="BR238" s="20">
        <f t="shared" si="630"/>
        <v>0</v>
      </c>
      <c r="BS238" s="19"/>
      <c r="BT238" s="19"/>
      <c r="BU238" s="20">
        <f t="shared" si="631"/>
        <v>0</v>
      </c>
      <c r="BV238" s="19"/>
      <c r="BW238" s="19"/>
      <c r="BX238" s="20">
        <f t="shared" si="632"/>
        <v>0</v>
      </c>
      <c r="BY238" s="19"/>
      <c r="BZ238" s="19"/>
      <c r="CA238" s="20">
        <f t="shared" si="633"/>
        <v>0</v>
      </c>
      <c r="CB238" s="20">
        <f t="shared" si="634"/>
        <v>0</v>
      </c>
      <c r="CC238" s="20">
        <f t="shared" si="634"/>
        <v>0</v>
      </c>
      <c r="CD238" s="20">
        <f t="shared" si="635"/>
        <v>0</v>
      </c>
      <c r="CE238" s="19"/>
      <c r="CF238" s="19"/>
      <c r="CG238" s="20">
        <f t="shared" si="636"/>
        <v>0</v>
      </c>
      <c r="CH238" s="19"/>
      <c r="CI238" s="19"/>
      <c r="CJ238" s="20">
        <f t="shared" si="637"/>
        <v>0</v>
      </c>
      <c r="CK238" s="19"/>
      <c r="CL238" s="19"/>
      <c r="CM238" s="20">
        <f t="shared" si="638"/>
        <v>0</v>
      </c>
      <c r="CN238" s="20">
        <f t="shared" si="639"/>
        <v>0</v>
      </c>
      <c r="CO238" s="20">
        <f t="shared" si="639"/>
        <v>0</v>
      </c>
      <c r="CP238" s="20">
        <f t="shared" si="640"/>
        <v>0</v>
      </c>
      <c r="CQ238" s="19"/>
      <c r="CR238" s="19"/>
      <c r="CS238" s="20">
        <f t="shared" si="641"/>
        <v>0</v>
      </c>
      <c r="CT238" s="19"/>
      <c r="CU238" s="19"/>
      <c r="CV238" s="20">
        <f t="shared" si="642"/>
        <v>0</v>
      </c>
      <c r="CW238" s="19"/>
      <c r="CX238" s="19"/>
      <c r="CY238" s="20">
        <f t="shared" si="643"/>
        <v>0</v>
      </c>
      <c r="CZ238" s="20">
        <f t="shared" si="644"/>
        <v>0</v>
      </c>
      <c r="DA238" s="20">
        <f t="shared" si="644"/>
        <v>0</v>
      </c>
      <c r="DB238" s="20">
        <f t="shared" si="645"/>
        <v>0</v>
      </c>
      <c r="DC238" s="20">
        <f t="shared" si="646"/>
        <v>0</v>
      </c>
      <c r="DD238" s="20">
        <f t="shared" si="646"/>
        <v>0</v>
      </c>
      <c r="DE238" s="20">
        <f t="shared" si="647"/>
        <v>0</v>
      </c>
      <c r="DF238" s="19"/>
      <c r="DG238" s="19"/>
      <c r="DH238" s="20">
        <f t="shared" si="648"/>
        <v>0</v>
      </c>
      <c r="DI238" s="19"/>
      <c r="DJ238" s="19"/>
      <c r="DK238" s="20">
        <f t="shared" si="649"/>
        <v>0</v>
      </c>
      <c r="DL238" s="20">
        <f t="shared" si="650"/>
        <v>0</v>
      </c>
      <c r="DM238" s="20">
        <f t="shared" si="650"/>
        <v>0</v>
      </c>
      <c r="DN238" s="20">
        <f t="shared" si="651"/>
        <v>0</v>
      </c>
      <c r="DO238" s="19"/>
      <c r="DP238" s="19"/>
      <c r="DQ238" s="20">
        <f t="shared" si="652"/>
        <v>0</v>
      </c>
      <c r="DR238" s="19"/>
      <c r="DS238" s="19"/>
      <c r="DT238" s="20">
        <f t="shared" si="653"/>
        <v>0</v>
      </c>
      <c r="DU238" s="20">
        <f t="shared" si="654"/>
        <v>0</v>
      </c>
      <c r="DV238" s="20">
        <f t="shared" si="654"/>
        <v>0</v>
      </c>
      <c r="DW238" s="20">
        <f t="shared" si="655"/>
        <v>0</v>
      </c>
      <c r="DX238" s="20">
        <f t="shared" si="656"/>
        <v>0</v>
      </c>
      <c r="DY238" s="20">
        <f t="shared" si="656"/>
        <v>0</v>
      </c>
      <c r="DZ238" s="20">
        <f t="shared" si="657"/>
        <v>0</v>
      </c>
      <c r="EA238" s="19"/>
      <c r="EB238" s="19"/>
      <c r="EC238" s="20">
        <f t="shared" si="658"/>
        <v>0</v>
      </c>
      <c r="ED238" s="19"/>
      <c r="EE238" s="19"/>
      <c r="EF238" s="20">
        <f t="shared" si="659"/>
        <v>0</v>
      </c>
      <c r="EG238" s="19"/>
      <c r="EH238" s="19"/>
      <c r="EI238" s="20">
        <f t="shared" si="660"/>
        <v>0</v>
      </c>
      <c r="EJ238" s="19"/>
      <c r="EK238" s="19"/>
      <c r="EL238" s="20">
        <f t="shared" si="661"/>
        <v>0</v>
      </c>
      <c r="EM238" s="20">
        <f t="shared" si="662"/>
        <v>0</v>
      </c>
      <c r="EN238" s="20">
        <f t="shared" si="662"/>
        <v>0</v>
      </c>
      <c r="EO238" s="20">
        <f t="shared" si="663"/>
        <v>0</v>
      </c>
      <c r="EP238" s="19"/>
      <c r="EQ238" s="19"/>
      <c r="ER238" s="20">
        <f t="shared" si="664"/>
        <v>0</v>
      </c>
      <c r="ES238" s="19"/>
      <c r="ET238" s="19"/>
      <c r="EU238" s="20">
        <f t="shared" si="665"/>
        <v>0</v>
      </c>
      <c r="EV238" s="19"/>
      <c r="EW238" s="19"/>
      <c r="EX238" s="20">
        <f t="shared" si="666"/>
        <v>0</v>
      </c>
      <c r="EY238" s="19"/>
      <c r="EZ238" s="19"/>
      <c r="FA238" s="20">
        <f t="shared" si="667"/>
        <v>0</v>
      </c>
      <c r="FB238" s="20">
        <f t="shared" si="668"/>
        <v>0</v>
      </c>
      <c r="FC238" s="20">
        <f t="shared" si="668"/>
        <v>0</v>
      </c>
      <c r="FD238" s="20">
        <f t="shared" si="669"/>
        <v>0</v>
      </c>
      <c r="FE238" s="19"/>
      <c r="FF238" s="19"/>
      <c r="FG238" s="20">
        <f t="shared" si="670"/>
        <v>0</v>
      </c>
      <c r="FH238" s="19"/>
      <c r="FI238" s="19"/>
      <c r="FJ238" s="20">
        <f t="shared" si="671"/>
        <v>0</v>
      </c>
      <c r="FK238" s="19"/>
      <c r="FL238" s="19"/>
      <c r="FM238" s="20">
        <f t="shared" si="672"/>
        <v>0</v>
      </c>
      <c r="FN238" s="20">
        <f t="shared" si="673"/>
        <v>0</v>
      </c>
      <c r="FO238" s="20">
        <f t="shared" si="673"/>
        <v>0</v>
      </c>
      <c r="FP238" s="20">
        <f t="shared" si="674"/>
        <v>0</v>
      </c>
      <c r="FQ238" s="19"/>
      <c r="FR238" s="19"/>
      <c r="FS238" s="20">
        <f t="shared" si="675"/>
        <v>0</v>
      </c>
      <c r="FT238" s="19"/>
      <c r="FU238" s="19"/>
      <c r="FV238" s="20">
        <f t="shared" si="676"/>
        <v>0</v>
      </c>
      <c r="FW238" s="19"/>
      <c r="FX238" s="19"/>
      <c r="FY238" s="20">
        <f t="shared" si="677"/>
        <v>0</v>
      </c>
      <c r="FZ238" s="20">
        <f t="shared" si="678"/>
        <v>0</v>
      </c>
      <c r="GA238" s="20">
        <f t="shared" si="678"/>
        <v>0</v>
      </c>
      <c r="GB238" s="20">
        <f t="shared" si="679"/>
        <v>0</v>
      </c>
      <c r="GC238" s="19"/>
      <c r="GD238" s="19"/>
      <c r="GE238" s="20">
        <f t="shared" si="680"/>
        <v>0</v>
      </c>
      <c r="GF238" s="19"/>
      <c r="GG238" s="19"/>
      <c r="GH238" s="20">
        <f t="shared" si="681"/>
        <v>0</v>
      </c>
      <c r="GI238" s="19"/>
      <c r="GJ238" s="19"/>
      <c r="GK238" s="20">
        <f t="shared" si="682"/>
        <v>0</v>
      </c>
      <c r="GL238" s="19"/>
      <c r="GM238" s="19"/>
      <c r="GN238" s="20">
        <f t="shared" si="683"/>
        <v>0</v>
      </c>
      <c r="GO238" s="20">
        <f t="shared" si="684"/>
        <v>0</v>
      </c>
      <c r="GP238" s="20">
        <f t="shared" si="684"/>
        <v>0</v>
      </c>
      <c r="GQ238" s="20">
        <f t="shared" si="685"/>
        <v>0</v>
      </c>
      <c r="GR238" s="19"/>
      <c r="GS238" s="19"/>
      <c r="GT238" s="20">
        <f t="shared" si="686"/>
        <v>0</v>
      </c>
      <c r="GU238" s="19"/>
      <c r="GV238" s="19"/>
      <c r="GW238" s="20">
        <f t="shared" si="687"/>
        <v>0</v>
      </c>
      <c r="GX238" s="20">
        <f t="shared" si="688"/>
        <v>0</v>
      </c>
      <c r="GY238" s="20">
        <f t="shared" si="688"/>
        <v>0</v>
      </c>
      <c r="GZ238" s="20">
        <f t="shared" si="689"/>
        <v>0</v>
      </c>
      <c r="HA238" s="19"/>
      <c r="HB238" s="19"/>
      <c r="HC238" s="20">
        <f t="shared" si="690"/>
        <v>0</v>
      </c>
      <c r="HD238" s="19"/>
      <c r="HE238" s="19"/>
      <c r="HF238" s="20">
        <f t="shared" si="691"/>
        <v>0</v>
      </c>
      <c r="HG238" s="19"/>
      <c r="HH238" s="19"/>
      <c r="HI238" s="20">
        <f t="shared" si="692"/>
        <v>0</v>
      </c>
      <c r="HJ238" s="19"/>
      <c r="HK238" s="19"/>
      <c r="HL238" s="20">
        <f t="shared" si="693"/>
        <v>0</v>
      </c>
      <c r="HM238" s="20">
        <f t="shared" si="694"/>
        <v>0</v>
      </c>
      <c r="HN238" s="20">
        <f t="shared" si="694"/>
        <v>0</v>
      </c>
      <c r="HO238" s="20">
        <f t="shared" si="695"/>
        <v>0</v>
      </c>
      <c r="HP238" s="19"/>
      <c r="HQ238" s="19"/>
      <c r="HR238" s="20">
        <f t="shared" si="696"/>
        <v>0</v>
      </c>
      <c r="HS238" s="19"/>
      <c r="HT238" s="19"/>
      <c r="HU238" s="20">
        <f t="shared" si="697"/>
        <v>0</v>
      </c>
      <c r="HV238" s="19"/>
      <c r="HW238" s="19"/>
      <c r="HX238" s="20">
        <f t="shared" si="698"/>
        <v>0</v>
      </c>
      <c r="HY238" s="19"/>
      <c r="HZ238" s="19"/>
      <c r="IA238" s="20">
        <f t="shared" si="699"/>
        <v>0</v>
      </c>
      <c r="IB238" s="20">
        <f t="shared" si="700"/>
        <v>0</v>
      </c>
      <c r="IC238" s="20">
        <f t="shared" si="700"/>
        <v>0</v>
      </c>
      <c r="ID238" s="20">
        <f t="shared" si="701"/>
        <v>0</v>
      </c>
      <c r="IE238" s="20">
        <f t="shared" si="702"/>
        <v>0</v>
      </c>
      <c r="IF238" s="20">
        <f t="shared" si="702"/>
        <v>0</v>
      </c>
      <c r="IG238" s="20">
        <f t="shared" si="703"/>
        <v>0</v>
      </c>
      <c r="IH238" s="19"/>
      <c r="II238" s="19"/>
      <c r="IJ238" s="20">
        <f t="shared" si="704"/>
        <v>0</v>
      </c>
      <c r="IK238" s="19"/>
      <c r="IL238" s="19"/>
      <c r="IM238" s="20">
        <f t="shared" si="705"/>
        <v>0</v>
      </c>
      <c r="IN238" s="19"/>
      <c r="IO238" s="19"/>
      <c r="IP238" s="20">
        <f t="shared" si="706"/>
        <v>0</v>
      </c>
      <c r="IQ238" s="20">
        <f t="shared" si="707"/>
        <v>0</v>
      </c>
      <c r="IR238" s="20">
        <f t="shared" si="707"/>
        <v>0</v>
      </c>
      <c r="IS238" s="20">
        <f t="shared" si="708"/>
        <v>0</v>
      </c>
      <c r="IT238" s="20">
        <f t="shared" si="709"/>
        <v>0</v>
      </c>
      <c r="IU238" s="20">
        <f t="shared" si="709"/>
        <v>0</v>
      </c>
      <c r="IV238" s="20">
        <f t="shared" si="710"/>
        <v>0</v>
      </c>
      <c r="IW238" s="19"/>
      <c r="IX238" s="19"/>
      <c r="IY238" s="20">
        <f t="shared" si="711"/>
        <v>0</v>
      </c>
      <c r="IZ238" s="19"/>
      <c r="JA238" s="19"/>
      <c r="JB238" s="20">
        <f t="shared" si="712"/>
        <v>0</v>
      </c>
      <c r="JC238" s="19"/>
      <c r="JD238" s="19"/>
      <c r="JE238" s="20">
        <f t="shared" si="713"/>
        <v>0</v>
      </c>
      <c r="JF238" s="20">
        <f t="shared" si="714"/>
        <v>0</v>
      </c>
      <c r="JG238" s="20">
        <f t="shared" si="714"/>
        <v>0</v>
      </c>
      <c r="JH238" s="20">
        <f t="shared" si="715"/>
        <v>0</v>
      </c>
      <c r="JI238" s="19"/>
      <c r="JJ238" s="19"/>
      <c r="JK238" s="20">
        <f t="shared" si="716"/>
        <v>0</v>
      </c>
      <c r="JL238" s="19"/>
      <c r="JM238" s="19"/>
      <c r="JN238" s="20">
        <f t="shared" si="717"/>
        <v>0</v>
      </c>
      <c r="JO238" s="19"/>
      <c r="JP238" s="19"/>
      <c r="JQ238" s="20">
        <f t="shared" si="718"/>
        <v>0</v>
      </c>
      <c r="JR238" s="20">
        <f t="shared" si="719"/>
        <v>0</v>
      </c>
      <c r="JS238" s="20">
        <f t="shared" si="719"/>
        <v>0</v>
      </c>
      <c r="JT238" s="20">
        <f t="shared" si="720"/>
        <v>0</v>
      </c>
      <c r="JU238" s="19"/>
      <c r="JV238" s="19"/>
      <c r="JW238" s="20">
        <f t="shared" si="721"/>
        <v>0</v>
      </c>
      <c r="JX238" s="19"/>
      <c r="JY238" s="19"/>
      <c r="JZ238" s="20">
        <f t="shared" si="722"/>
        <v>0</v>
      </c>
      <c r="KA238" s="20">
        <f t="shared" si="723"/>
        <v>0</v>
      </c>
      <c r="KB238" s="20">
        <f t="shared" si="723"/>
        <v>0</v>
      </c>
      <c r="KC238" s="20">
        <f t="shared" si="724"/>
        <v>0</v>
      </c>
      <c r="KD238" s="19"/>
      <c r="KE238" s="19"/>
      <c r="KF238" s="20">
        <f t="shared" si="725"/>
        <v>0</v>
      </c>
      <c r="KG238" s="19"/>
      <c r="KH238" s="19"/>
      <c r="KI238" s="20">
        <f t="shared" si="726"/>
        <v>0</v>
      </c>
      <c r="KJ238" s="19"/>
      <c r="KK238" s="19"/>
      <c r="KL238" s="20">
        <f t="shared" si="727"/>
        <v>0</v>
      </c>
      <c r="KM238" s="19"/>
      <c r="KN238" s="19"/>
      <c r="KO238" s="20">
        <f t="shared" si="728"/>
        <v>0</v>
      </c>
      <c r="KP238" s="19"/>
      <c r="KQ238" s="19"/>
      <c r="KR238" s="20">
        <f t="shared" si="729"/>
        <v>0</v>
      </c>
      <c r="KS238" s="20">
        <f t="shared" si="730"/>
        <v>0</v>
      </c>
      <c r="KT238" s="20">
        <f t="shared" si="730"/>
        <v>0</v>
      </c>
      <c r="KU238" s="20">
        <f t="shared" si="731"/>
        <v>0</v>
      </c>
      <c r="KV238" s="20">
        <f t="shared" si="732"/>
        <v>0</v>
      </c>
      <c r="KW238" s="20">
        <f t="shared" si="732"/>
        <v>0</v>
      </c>
      <c r="KX238" s="20">
        <f t="shared" si="733"/>
        <v>0</v>
      </c>
      <c r="KY238" s="19"/>
      <c r="KZ238" s="19"/>
      <c r="LA238" s="20">
        <f t="shared" si="734"/>
        <v>0</v>
      </c>
      <c r="LB238" s="19"/>
      <c r="LC238" s="19"/>
      <c r="LD238" s="20">
        <f t="shared" si="735"/>
        <v>0</v>
      </c>
      <c r="LE238" s="20">
        <f t="shared" si="736"/>
        <v>0</v>
      </c>
      <c r="LF238" s="20">
        <f t="shared" si="736"/>
        <v>0</v>
      </c>
      <c r="LG238" s="20">
        <f t="shared" si="737"/>
        <v>0</v>
      </c>
    </row>
    <row r="239" spans="1:319" x14ac:dyDescent="0.3">
      <c r="A239" s="27" t="s">
        <v>351</v>
      </c>
      <c r="B239" s="19"/>
      <c r="C239" s="19"/>
      <c r="D239" s="20">
        <f t="shared" si="606"/>
        <v>0</v>
      </c>
      <c r="E239" s="19"/>
      <c r="F239" s="19"/>
      <c r="G239" s="20">
        <f t="shared" si="607"/>
        <v>0</v>
      </c>
      <c r="H239" s="19"/>
      <c r="I239" s="19"/>
      <c r="J239" s="20">
        <f t="shared" si="608"/>
        <v>0</v>
      </c>
      <c r="K239" s="19"/>
      <c r="L239" s="19"/>
      <c r="M239" s="20">
        <f t="shared" si="609"/>
        <v>0</v>
      </c>
      <c r="N239" s="19"/>
      <c r="O239" s="19"/>
      <c r="P239" s="20">
        <f t="shared" si="610"/>
        <v>0</v>
      </c>
      <c r="Q239" s="19"/>
      <c r="R239" s="19"/>
      <c r="S239" s="20">
        <f t="shared" si="611"/>
        <v>0</v>
      </c>
      <c r="T239" s="19"/>
      <c r="U239" s="19"/>
      <c r="V239" s="20">
        <f t="shared" si="612"/>
        <v>0</v>
      </c>
      <c r="W239" s="19"/>
      <c r="X239" s="19"/>
      <c r="Y239" s="20">
        <f t="shared" si="613"/>
        <v>0</v>
      </c>
      <c r="Z239" s="19"/>
      <c r="AA239" s="19"/>
      <c r="AB239" s="20">
        <f t="shared" si="614"/>
        <v>0</v>
      </c>
      <c r="AC239" s="19"/>
      <c r="AD239" s="19"/>
      <c r="AE239" s="20">
        <f t="shared" si="615"/>
        <v>0</v>
      </c>
      <c r="AF239" s="19"/>
      <c r="AG239" s="19"/>
      <c r="AH239" s="20">
        <f t="shared" si="616"/>
        <v>0</v>
      </c>
      <c r="AI239" s="19"/>
      <c r="AJ239" s="19"/>
      <c r="AK239" s="20">
        <f t="shared" si="617"/>
        <v>0</v>
      </c>
      <c r="AL239" s="20">
        <f t="shared" si="618"/>
        <v>0</v>
      </c>
      <c r="AM239" s="20">
        <f t="shared" si="618"/>
        <v>0</v>
      </c>
      <c r="AN239" s="20">
        <f t="shared" si="619"/>
        <v>0</v>
      </c>
      <c r="AO239" s="19"/>
      <c r="AP239" s="19"/>
      <c r="AQ239" s="20">
        <f t="shared" si="620"/>
        <v>0</v>
      </c>
      <c r="AR239" s="19"/>
      <c r="AS239" s="19"/>
      <c r="AT239" s="20">
        <f t="shared" si="621"/>
        <v>0</v>
      </c>
      <c r="AU239" s="19"/>
      <c r="AV239" s="19"/>
      <c r="AW239" s="20">
        <f t="shared" si="622"/>
        <v>0</v>
      </c>
      <c r="AX239" s="19"/>
      <c r="AY239" s="19"/>
      <c r="AZ239" s="20">
        <f t="shared" si="623"/>
        <v>0</v>
      </c>
      <c r="BA239" s="19"/>
      <c r="BB239" s="19"/>
      <c r="BC239" s="20">
        <f t="shared" si="624"/>
        <v>0</v>
      </c>
      <c r="BD239" s="19"/>
      <c r="BE239" s="19"/>
      <c r="BF239" s="20">
        <f t="shared" si="625"/>
        <v>0</v>
      </c>
      <c r="BG239" s="20">
        <f t="shared" si="626"/>
        <v>0</v>
      </c>
      <c r="BH239" s="20">
        <f t="shared" si="626"/>
        <v>0</v>
      </c>
      <c r="BI239" s="20">
        <f t="shared" si="627"/>
        <v>0</v>
      </c>
      <c r="BJ239" s="19"/>
      <c r="BK239" s="19"/>
      <c r="BL239" s="20">
        <f t="shared" si="628"/>
        <v>0</v>
      </c>
      <c r="BM239" s="19"/>
      <c r="BN239" s="19"/>
      <c r="BO239" s="20">
        <f t="shared" si="629"/>
        <v>0</v>
      </c>
      <c r="BP239" s="19"/>
      <c r="BQ239" s="19"/>
      <c r="BR239" s="20">
        <f t="shared" si="630"/>
        <v>0</v>
      </c>
      <c r="BS239" s="19"/>
      <c r="BT239" s="19"/>
      <c r="BU239" s="20">
        <f t="shared" si="631"/>
        <v>0</v>
      </c>
      <c r="BV239" s="19"/>
      <c r="BW239" s="19"/>
      <c r="BX239" s="20">
        <f t="shared" si="632"/>
        <v>0</v>
      </c>
      <c r="BY239" s="19"/>
      <c r="BZ239" s="19"/>
      <c r="CA239" s="20">
        <f t="shared" si="633"/>
        <v>0</v>
      </c>
      <c r="CB239" s="20">
        <f t="shared" si="634"/>
        <v>0</v>
      </c>
      <c r="CC239" s="20">
        <f t="shared" si="634"/>
        <v>0</v>
      </c>
      <c r="CD239" s="20">
        <f t="shared" si="635"/>
        <v>0</v>
      </c>
      <c r="CE239" s="19"/>
      <c r="CF239" s="19"/>
      <c r="CG239" s="20">
        <f t="shared" si="636"/>
        <v>0</v>
      </c>
      <c r="CH239" s="19"/>
      <c r="CI239" s="19"/>
      <c r="CJ239" s="20">
        <f t="shared" si="637"/>
        <v>0</v>
      </c>
      <c r="CK239" s="19"/>
      <c r="CL239" s="19"/>
      <c r="CM239" s="20">
        <f t="shared" si="638"/>
        <v>0</v>
      </c>
      <c r="CN239" s="20">
        <f t="shared" si="639"/>
        <v>0</v>
      </c>
      <c r="CO239" s="20">
        <f t="shared" si="639"/>
        <v>0</v>
      </c>
      <c r="CP239" s="20">
        <f t="shared" si="640"/>
        <v>0</v>
      </c>
      <c r="CQ239" s="19"/>
      <c r="CR239" s="19"/>
      <c r="CS239" s="20">
        <f t="shared" si="641"/>
        <v>0</v>
      </c>
      <c r="CT239" s="19"/>
      <c r="CU239" s="19"/>
      <c r="CV239" s="20">
        <f t="shared" si="642"/>
        <v>0</v>
      </c>
      <c r="CW239" s="19"/>
      <c r="CX239" s="19"/>
      <c r="CY239" s="20">
        <f t="shared" si="643"/>
        <v>0</v>
      </c>
      <c r="CZ239" s="20">
        <f t="shared" si="644"/>
        <v>0</v>
      </c>
      <c r="DA239" s="20">
        <f t="shared" si="644"/>
        <v>0</v>
      </c>
      <c r="DB239" s="20">
        <f t="shared" si="645"/>
        <v>0</v>
      </c>
      <c r="DC239" s="20">
        <f t="shared" si="646"/>
        <v>0</v>
      </c>
      <c r="DD239" s="20">
        <f t="shared" si="646"/>
        <v>0</v>
      </c>
      <c r="DE239" s="20">
        <f t="shared" si="647"/>
        <v>0</v>
      </c>
      <c r="DF239" s="19"/>
      <c r="DG239" s="19"/>
      <c r="DH239" s="20">
        <f t="shared" si="648"/>
        <v>0</v>
      </c>
      <c r="DI239" s="19"/>
      <c r="DJ239" s="19"/>
      <c r="DK239" s="20">
        <f t="shared" si="649"/>
        <v>0</v>
      </c>
      <c r="DL239" s="20">
        <f t="shared" si="650"/>
        <v>0</v>
      </c>
      <c r="DM239" s="20">
        <f t="shared" si="650"/>
        <v>0</v>
      </c>
      <c r="DN239" s="20">
        <f t="shared" si="651"/>
        <v>0</v>
      </c>
      <c r="DO239" s="19"/>
      <c r="DP239" s="19"/>
      <c r="DQ239" s="20">
        <f t="shared" si="652"/>
        <v>0</v>
      </c>
      <c r="DR239" s="19"/>
      <c r="DS239" s="19"/>
      <c r="DT239" s="20">
        <f t="shared" si="653"/>
        <v>0</v>
      </c>
      <c r="DU239" s="20">
        <f t="shared" si="654"/>
        <v>0</v>
      </c>
      <c r="DV239" s="20">
        <f t="shared" si="654"/>
        <v>0</v>
      </c>
      <c r="DW239" s="20">
        <f t="shared" si="655"/>
        <v>0</v>
      </c>
      <c r="DX239" s="20">
        <f t="shared" si="656"/>
        <v>0</v>
      </c>
      <c r="DY239" s="20">
        <f t="shared" si="656"/>
        <v>0</v>
      </c>
      <c r="DZ239" s="20">
        <f t="shared" si="657"/>
        <v>0</v>
      </c>
      <c r="EA239" s="19"/>
      <c r="EB239" s="19"/>
      <c r="EC239" s="20">
        <f t="shared" si="658"/>
        <v>0</v>
      </c>
      <c r="ED239" s="19"/>
      <c r="EE239" s="19"/>
      <c r="EF239" s="20">
        <f t="shared" si="659"/>
        <v>0</v>
      </c>
      <c r="EG239" s="19"/>
      <c r="EH239" s="19"/>
      <c r="EI239" s="20">
        <f t="shared" si="660"/>
        <v>0</v>
      </c>
      <c r="EJ239" s="19"/>
      <c r="EK239" s="19"/>
      <c r="EL239" s="20">
        <f t="shared" si="661"/>
        <v>0</v>
      </c>
      <c r="EM239" s="20">
        <f t="shared" si="662"/>
        <v>0</v>
      </c>
      <c r="EN239" s="20">
        <f t="shared" si="662"/>
        <v>0</v>
      </c>
      <c r="EO239" s="20">
        <f t="shared" si="663"/>
        <v>0</v>
      </c>
      <c r="EP239" s="19"/>
      <c r="EQ239" s="19"/>
      <c r="ER239" s="20">
        <f t="shared" si="664"/>
        <v>0</v>
      </c>
      <c r="ES239" s="19"/>
      <c r="ET239" s="19"/>
      <c r="EU239" s="20">
        <f t="shared" si="665"/>
        <v>0</v>
      </c>
      <c r="EV239" s="19"/>
      <c r="EW239" s="19"/>
      <c r="EX239" s="20">
        <f t="shared" si="666"/>
        <v>0</v>
      </c>
      <c r="EY239" s="19"/>
      <c r="EZ239" s="19"/>
      <c r="FA239" s="20">
        <f t="shared" si="667"/>
        <v>0</v>
      </c>
      <c r="FB239" s="20">
        <f t="shared" si="668"/>
        <v>0</v>
      </c>
      <c r="FC239" s="20">
        <f t="shared" si="668"/>
        <v>0</v>
      </c>
      <c r="FD239" s="20">
        <f t="shared" si="669"/>
        <v>0</v>
      </c>
      <c r="FE239" s="19"/>
      <c r="FF239" s="19"/>
      <c r="FG239" s="20">
        <f t="shared" si="670"/>
        <v>0</v>
      </c>
      <c r="FH239" s="19"/>
      <c r="FI239" s="19"/>
      <c r="FJ239" s="20">
        <f t="shared" si="671"/>
        <v>0</v>
      </c>
      <c r="FK239" s="19"/>
      <c r="FL239" s="19"/>
      <c r="FM239" s="20">
        <f t="shared" si="672"/>
        <v>0</v>
      </c>
      <c r="FN239" s="20">
        <f t="shared" si="673"/>
        <v>0</v>
      </c>
      <c r="FO239" s="20">
        <f t="shared" si="673"/>
        <v>0</v>
      </c>
      <c r="FP239" s="20">
        <f t="shared" si="674"/>
        <v>0</v>
      </c>
      <c r="FQ239" s="19"/>
      <c r="FR239" s="19"/>
      <c r="FS239" s="20">
        <f t="shared" si="675"/>
        <v>0</v>
      </c>
      <c r="FT239" s="19"/>
      <c r="FU239" s="19"/>
      <c r="FV239" s="20">
        <f t="shared" si="676"/>
        <v>0</v>
      </c>
      <c r="FW239" s="19"/>
      <c r="FX239" s="19"/>
      <c r="FY239" s="20">
        <f t="shared" si="677"/>
        <v>0</v>
      </c>
      <c r="FZ239" s="20">
        <f t="shared" si="678"/>
        <v>0</v>
      </c>
      <c r="GA239" s="20">
        <f t="shared" si="678"/>
        <v>0</v>
      </c>
      <c r="GB239" s="20">
        <f t="shared" si="679"/>
        <v>0</v>
      </c>
      <c r="GC239" s="19"/>
      <c r="GD239" s="19"/>
      <c r="GE239" s="20">
        <f t="shared" si="680"/>
        <v>0</v>
      </c>
      <c r="GF239" s="19"/>
      <c r="GG239" s="19"/>
      <c r="GH239" s="20">
        <f t="shared" si="681"/>
        <v>0</v>
      </c>
      <c r="GI239" s="19"/>
      <c r="GJ239" s="19"/>
      <c r="GK239" s="20">
        <f t="shared" si="682"/>
        <v>0</v>
      </c>
      <c r="GL239" s="19"/>
      <c r="GM239" s="19"/>
      <c r="GN239" s="20">
        <f t="shared" si="683"/>
        <v>0</v>
      </c>
      <c r="GO239" s="20">
        <f t="shared" si="684"/>
        <v>0</v>
      </c>
      <c r="GP239" s="20">
        <f t="shared" si="684"/>
        <v>0</v>
      </c>
      <c r="GQ239" s="20">
        <f t="shared" si="685"/>
        <v>0</v>
      </c>
      <c r="GR239" s="19"/>
      <c r="GS239" s="19"/>
      <c r="GT239" s="20">
        <f t="shared" si="686"/>
        <v>0</v>
      </c>
      <c r="GU239" s="19"/>
      <c r="GV239" s="19"/>
      <c r="GW239" s="20">
        <f t="shared" si="687"/>
        <v>0</v>
      </c>
      <c r="GX239" s="20">
        <f t="shared" si="688"/>
        <v>0</v>
      </c>
      <c r="GY239" s="20">
        <f t="shared" si="688"/>
        <v>0</v>
      </c>
      <c r="GZ239" s="20">
        <f t="shared" si="689"/>
        <v>0</v>
      </c>
      <c r="HA239" s="19"/>
      <c r="HB239" s="19"/>
      <c r="HC239" s="20">
        <f t="shared" si="690"/>
        <v>0</v>
      </c>
      <c r="HD239" s="19"/>
      <c r="HE239" s="19"/>
      <c r="HF239" s="20">
        <f t="shared" si="691"/>
        <v>0</v>
      </c>
      <c r="HG239" s="19"/>
      <c r="HH239" s="19"/>
      <c r="HI239" s="20">
        <f t="shared" si="692"/>
        <v>0</v>
      </c>
      <c r="HJ239" s="19"/>
      <c r="HK239" s="19"/>
      <c r="HL239" s="20">
        <f t="shared" si="693"/>
        <v>0</v>
      </c>
      <c r="HM239" s="20">
        <f t="shared" si="694"/>
        <v>0</v>
      </c>
      <c r="HN239" s="20">
        <f t="shared" si="694"/>
        <v>0</v>
      </c>
      <c r="HO239" s="20">
        <f t="shared" si="695"/>
        <v>0</v>
      </c>
      <c r="HP239" s="19"/>
      <c r="HQ239" s="19"/>
      <c r="HR239" s="20">
        <f t="shared" si="696"/>
        <v>0</v>
      </c>
      <c r="HS239" s="19"/>
      <c r="HT239" s="19"/>
      <c r="HU239" s="20">
        <f t="shared" si="697"/>
        <v>0</v>
      </c>
      <c r="HV239" s="19"/>
      <c r="HW239" s="19"/>
      <c r="HX239" s="20">
        <f t="shared" si="698"/>
        <v>0</v>
      </c>
      <c r="HY239" s="19"/>
      <c r="HZ239" s="19"/>
      <c r="IA239" s="20">
        <f t="shared" si="699"/>
        <v>0</v>
      </c>
      <c r="IB239" s="20">
        <f t="shared" si="700"/>
        <v>0</v>
      </c>
      <c r="IC239" s="20">
        <f t="shared" si="700"/>
        <v>0</v>
      </c>
      <c r="ID239" s="20">
        <f t="shared" si="701"/>
        <v>0</v>
      </c>
      <c r="IE239" s="20">
        <f t="shared" si="702"/>
        <v>0</v>
      </c>
      <c r="IF239" s="20">
        <f t="shared" si="702"/>
        <v>0</v>
      </c>
      <c r="IG239" s="20">
        <f t="shared" si="703"/>
        <v>0</v>
      </c>
      <c r="IH239" s="19"/>
      <c r="II239" s="19"/>
      <c r="IJ239" s="20">
        <f t="shared" si="704"/>
        <v>0</v>
      </c>
      <c r="IK239" s="19"/>
      <c r="IL239" s="19"/>
      <c r="IM239" s="20">
        <f t="shared" si="705"/>
        <v>0</v>
      </c>
      <c r="IN239" s="19"/>
      <c r="IO239" s="19"/>
      <c r="IP239" s="20">
        <f t="shared" si="706"/>
        <v>0</v>
      </c>
      <c r="IQ239" s="20">
        <f t="shared" si="707"/>
        <v>0</v>
      </c>
      <c r="IR239" s="20">
        <f t="shared" si="707"/>
        <v>0</v>
      </c>
      <c r="IS239" s="20">
        <f t="shared" si="708"/>
        <v>0</v>
      </c>
      <c r="IT239" s="20">
        <f t="shared" si="709"/>
        <v>0</v>
      </c>
      <c r="IU239" s="20">
        <f t="shared" si="709"/>
        <v>0</v>
      </c>
      <c r="IV239" s="20">
        <f t="shared" si="710"/>
        <v>0</v>
      </c>
      <c r="IW239" s="19"/>
      <c r="IX239" s="19"/>
      <c r="IY239" s="20">
        <f t="shared" si="711"/>
        <v>0</v>
      </c>
      <c r="IZ239" s="19"/>
      <c r="JA239" s="19"/>
      <c r="JB239" s="20">
        <f t="shared" si="712"/>
        <v>0</v>
      </c>
      <c r="JC239" s="19"/>
      <c r="JD239" s="19"/>
      <c r="JE239" s="20">
        <f t="shared" si="713"/>
        <v>0</v>
      </c>
      <c r="JF239" s="20">
        <f t="shared" si="714"/>
        <v>0</v>
      </c>
      <c r="JG239" s="20">
        <f t="shared" si="714"/>
        <v>0</v>
      </c>
      <c r="JH239" s="20">
        <f t="shared" si="715"/>
        <v>0</v>
      </c>
      <c r="JI239" s="19"/>
      <c r="JJ239" s="19"/>
      <c r="JK239" s="20">
        <f t="shared" si="716"/>
        <v>0</v>
      </c>
      <c r="JL239" s="19"/>
      <c r="JM239" s="19"/>
      <c r="JN239" s="20">
        <f t="shared" si="717"/>
        <v>0</v>
      </c>
      <c r="JO239" s="19"/>
      <c r="JP239" s="19"/>
      <c r="JQ239" s="20">
        <f t="shared" si="718"/>
        <v>0</v>
      </c>
      <c r="JR239" s="20">
        <f t="shared" si="719"/>
        <v>0</v>
      </c>
      <c r="JS239" s="20">
        <f t="shared" si="719"/>
        <v>0</v>
      </c>
      <c r="JT239" s="20">
        <f t="shared" si="720"/>
        <v>0</v>
      </c>
      <c r="JU239" s="19"/>
      <c r="JV239" s="19"/>
      <c r="JW239" s="20">
        <f t="shared" si="721"/>
        <v>0</v>
      </c>
      <c r="JX239" s="19"/>
      <c r="JY239" s="20">
        <f>5000</f>
        <v>5000</v>
      </c>
      <c r="JZ239" s="20">
        <f t="shared" si="722"/>
        <v>-5000</v>
      </c>
      <c r="KA239" s="20">
        <f t="shared" si="723"/>
        <v>0</v>
      </c>
      <c r="KB239" s="20">
        <f t="shared" si="723"/>
        <v>5000</v>
      </c>
      <c r="KC239" s="20">
        <f t="shared" si="724"/>
        <v>-5000</v>
      </c>
      <c r="KD239" s="19"/>
      <c r="KE239" s="19"/>
      <c r="KF239" s="20">
        <f t="shared" si="725"/>
        <v>0</v>
      </c>
      <c r="KG239" s="19"/>
      <c r="KH239" s="19"/>
      <c r="KI239" s="20">
        <f t="shared" si="726"/>
        <v>0</v>
      </c>
      <c r="KJ239" s="19"/>
      <c r="KK239" s="19"/>
      <c r="KL239" s="20">
        <f t="shared" si="727"/>
        <v>0</v>
      </c>
      <c r="KM239" s="19"/>
      <c r="KN239" s="19"/>
      <c r="KO239" s="20">
        <f t="shared" si="728"/>
        <v>0</v>
      </c>
      <c r="KP239" s="19"/>
      <c r="KQ239" s="19"/>
      <c r="KR239" s="20">
        <f t="shared" si="729"/>
        <v>0</v>
      </c>
      <c r="KS239" s="20">
        <f t="shared" si="730"/>
        <v>0</v>
      </c>
      <c r="KT239" s="20">
        <f t="shared" si="730"/>
        <v>0</v>
      </c>
      <c r="KU239" s="20">
        <f t="shared" si="731"/>
        <v>0</v>
      </c>
      <c r="KV239" s="20">
        <f t="shared" si="732"/>
        <v>0</v>
      </c>
      <c r="KW239" s="20">
        <f t="shared" si="732"/>
        <v>0</v>
      </c>
      <c r="KX239" s="20">
        <f t="shared" si="733"/>
        <v>0</v>
      </c>
      <c r="KY239" s="19"/>
      <c r="KZ239" s="19"/>
      <c r="LA239" s="20">
        <f t="shared" si="734"/>
        <v>0</v>
      </c>
      <c r="LB239" s="19"/>
      <c r="LC239" s="19"/>
      <c r="LD239" s="20">
        <f t="shared" si="735"/>
        <v>0</v>
      </c>
      <c r="LE239" s="20">
        <f t="shared" si="736"/>
        <v>0</v>
      </c>
      <c r="LF239" s="20">
        <f t="shared" si="736"/>
        <v>5000</v>
      </c>
      <c r="LG239" s="20">
        <f t="shared" si="737"/>
        <v>-5000</v>
      </c>
    </row>
    <row r="240" spans="1:319" x14ac:dyDescent="0.3">
      <c r="A240" s="27" t="s">
        <v>352</v>
      </c>
      <c r="B240" s="19"/>
      <c r="C240" s="19"/>
      <c r="D240" s="20">
        <f t="shared" si="606"/>
        <v>0</v>
      </c>
      <c r="E240" s="19"/>
      <c r="F240" s="20">
        <f>36.58</f>
        <v>36.58</v>
      </c>
      <c r="G240" s="20">
        <f t="shared" si="607"/>
        <v>-36.58</v>
      </c>
      <c r="H240" s="19"/>
      <c r="I240" s="19"/>
      <c r="J240" s="20">
        <f t="shared" si="608"/>
        <v>0</v>
      </c>
      <c r="K240" s="19"/>
      <c r="L240" s="19"/>
      <c r="M240" s="20">
        <f t="shared" si="609"/>
        <v>0</v>
      </c>
      <c r="N240" s="19"/>
      <c r="O240" s="19"/>
      <c r="P240" s="20">
        <f t="shared" si="610"/>
        <v>0</v>
      </c>
      <c r="Q240" s="19"/>
      <c r="R240" s="19"/>
      <c r="S240" s="20">
        <f t="shared" si="611"/>
        <v>0</v>
      </c>
      <c r="T240" s="19"/>
      <c r="U240" s="19"/>
      <c r="V240" s="20">
        <f t="shared" si="612"/>
        <v>0</v>
      </c>
      <c r="W240" s="19"/>
      <c r="X240" s="19"/>
      <c r="Y240" s="20">
        <f t="shared" si="613"/>
        <v>0</v>
      </c>
      <c r="Z240" s="19"/>
      <c r="AA240" s="19"/>
      <c r="AB240" s="20">
        <f t="shared" si="614"/>
        <v>0</v>
      </c>
      <c r="AC240" s="19"/>
      <c r="AD240" s="19"/>
      <c r="AE240" s="20">
        <f t="shared" si="615"/>
        <v>0</v>
      </c>
      <c r="AF240" s="19"/>
      <c r="AG240" s="19"/>
      <c r="AH240" s="20">
        <f t="shared" si="616"/>
        <v>0</v>
      </c>
      <c r="AI240" s="19"/>
      <c r="AJ240" s="19"/>
      <c r="AK240" s="20">
        <f t="shared" si="617"/>
        <v>0</v>
      </c>
      <c r="AL240" s="20">
        <f t="shared" si="618"/>
        <v>0</v>
      </c>
      <c r="AM240" s="20">
        <f t="shared" si="618"/>
        <v>0</v>
      </c>
      <c r="AN240" s="20">
        <f t="shared" si="619"/>
        <v>0</v>
      </c>
      <c r="AO240" s="19"/>
      <c r="AP240" s="19"/>
      <c r="AQ240" s="20">
        <f t="shared" si="620"/>
        <v>0</v>
      </c>
      <c r="AR240" s="19"/>
      <c r="AS240" s="20">
        <f>200</f>
        <v>200</v>
      </c>
      <c r="AT240" s="20">
        <f t="shared" si="621"/>
        <v>-200</v>
      </c>
      <c r="AU240" s="19"/>
      <c r="AV240" s="19"/>
      <c r="AW240" s="20">
        <f t="shared" si="622"/>
        <v>0</v>
      </c>
      <c r="AX240" s="19"/>
      <c r="AY240" s="19"/>
      <c r="AZ240" s="20">
        <f t="shared" si="623"/>
        <v>0</v>
      </c>
      <c r="BA240" s="19"/>
      <c r="BB240" s="19"/>
      <c r="BC240" s="20">
        <f t="shared" si="624"/>
        <v>0</v>
      </c>
      <c r="BD240" s="19"/>
      <c r="BE240" s="19"/>
      <c r="BF240" s="20">
        <f t="shared" si="625"/>
        <v>0</v>
      </c>
      <c r="BG240" s="20">
        <f t="shared" si="626"/>
        <v>0</v>
      </c>
      <c r="BH240" s="20">
        <f t="shared" si="626"/>
        <v>0</v>
      </c>
      <c r="BI240" s="20">
        <f t="shared" si="627"/>
        <v>0</v>
      </c>
      <c r="BJ240" s="19"/>
      <c r="BK240" s="19"/>
      <c r="BL240" s="20">
        <f t="shared" si="628"/>
        <v>0</v>
      </c>
      <c r="BM240" s="19"/>
      <c r="BN240" s="19"/>
      <c r="BO240" s="20">
        <f t="shared" si="629"/>
        <v>0</v>
      </c>
      <c r="BP240" s="19"/>
      <c r="BQ240" s="19"/>
      <c r="BR240" s="20">
        <f t="shared" si="630"/>
        <v>0</v>
      </c>
      <c r="BS240" s="19"/>
      <c r="BT240" s="19"/>
      <c r="BU240" s="20">
        <f t="shared" si="631"/>
        <v>0</v>
      </c>
      <c r="BV240" s="19"/>
      <c r="BW240" s="19"/>
      <c r="BX240" s="20">
        <f t="shared" si="632"/>
        <v>0</v>
      </c>
      <c r="BY240" s="19"/>
      <c r="BZ240" s="19"/>
      <c r="CA240" s="20">
        <f t="shared" si="633"/>
        <v>0</v>
      </c>
      <c r="CB240" s="20">
        <f t="shared" si="634"/>
        <v>0</v>
      </c>
      <c r="CC240" s="20">
        <f t="shared" si="634"/>
        <v>0</v>
      </c>
      <c r="CD240" s="20">
        <f t="shared" si="635"/>
        <v>0</v>
      </c>
      <c r="CE240" s="19"/>
      <c r="CF240" s="19"/>
      <c r="CG240" s="20">
        <f t="shared" si="636"/>
        <v>0</v>
      </c>
      <c r="CH240" s="19"/>
      <c r="CI240" s="19"/>
      <c r="CJ240" s="20">
        <f t="shared" si="637"/>
        <v>0</v>
      </c>
      <c r="CK240" s="19"/>
      <c r="CL240" s="19"/>
      <c r="CM240" s="20">
        <f t="shared" si="638"/>
        <v>0</v>
      </c>
      <c r="CN240" s="20">
        <f t="shared" si="639"/>
        <v>0</v>
      </c>
      <c r="CO240" s="20">
        <f t="shared" si="639"/>
        <v>0</v>
      </c>
      <c r="CP240" s="20">
        <f t="shared" si="640"/>
        <v>0</v>
      </c>
      <c r="CQ240" s="19"/>
      <c r="CR240" s="19"/>
      <c r="CS240" s="20">
        <f t="shared" si="641"/>
        <v>0</v>
      </c>
      <c r="CT240" s="19"/>
      <c r="CU240" s="19"/>
      <c r="CV240" s="20">
        <f t="shared" si="642"/>
        <v>0</v>
      </c>
      <c r="CW240" s="19"/>
      <c r="CX240" s="19"/>
      <c r="CY240" s="20">
        <f t="shared" si="643"/>
        <v>0</v>
      </c>
      <c r="CZ240" s="20">
        <f t="shared" si="644"/>
        <v>0</v>
      </c>
      <c r="DA240" s="20">
        <f t="shared" si="644"/>
        <v>0</v>
      </c>
      <c r="DB240" s="20">
        <f t="shared" si="645"/>
        <v>0</v>
      </c>
      <c r="DC240" s="20">
        <f t="shared" si="646"/>
        <v>0</v>
      </c>
      <c r="DD240" s="20">
        <f t="shared" si="646"/>
        <v>200</v>
      </c>
      <c r="DE240" s="20">
        <f t="shared" si="647"/>
        <v>-200</v>
      </c>
      <c r="DF240" s="19"/>
      <c r="DG240" s="19"/>
      <c r="DH240" s="20">
        <f t="shared" si="648"/>
        <v>0</v>
      </c>
      <c r="DI240" s="19"/>
      <c r="DJ240" s="19"/>
      <c r="DK240" s="20">
        <f t="shared" si="649"/>
        <v>0</v>
      </c>
      <c r="DL240" s="20">
        <f t="shared" si="650"/>
        <v>0</v>
      </c>
      <c r="DM240" s="20">
        <f t="shared" si="650"/>
        <v>0</v>
      </c>
      <c r="DN240" s="20">
        <f t="shared" si="651"/>
        <v>0</v>
      </c>
      <c r="DO240" s="19"/>
      <c r="DP240" s="19"/>
      <c r="DQ240" s="20">
        <f t="shared" si="652"/>
        <v>0</v>
      </c>
      <c r="DR240" s="19"/>
      <c r="DS240" s="19"/>
      <c r="DT240" s="20">
        <f t="shared" si="653"/>
        <v>0</v>
      </c>
      <c r="DU240" s="20">
        <f t="shared" si="654"/>
        <v>0</v>
      </c>
      <c r="DV240" s="20">
        <f t="shared" si="654"/>
        <v>0</v>
      </c>
      <c r="DW240" s="20">
        <f t="shared" si="655"/>
        <v>0</v>
      </c>
      <c r="DX240" s="20">
        <f t="shared" si="656"/>
        <v>0</v>
      </c>
      <c r="DY240" s="20">
        <f t="shared" si="656"/>
        <v>236.57999999999998</v>
      </c>
      <c r="DZ240" s="20">
        <f t="shared" si="657"/>
        <v>-236.57999999999998</v>
      </c>
      <c r="EA240" s="19"/>
      <c r="EB240" s="19"/>
      <c r="EC240" s="20">
        <f t="shared" si="658"/>
        <v>0</v>
      </c>
      <c r="ED240" s="19"/>
      <c r="EE240" s="19"/>
      <c r="EF240" s="20">
        <f t="shared" si="659"/>
        <v>0</v>
      </c>
      <c r="EG240" s="19"/>
      <c r="EH240" s="20">
        <f>146.52</f>
        <v>146.52000000000001</v>
      </c>
      <c r="EI240" s="20">
        <f t="shared" si="660"/>
        <v>-146.52000000000001</v>
      </c>
      <c r="EJ240" s="19"/>
      <c r="EK240" s="19"/>
      <c r="EL240" s="20">
        <f t="shared" si="661"/>
        <v>0</v>
      </c>
      <c r="EM240" s="20">
        <f t="shared" si="662"/>
        <v>0</v>
      </c>
      <c r="EN240" s="20">
        <f t="shared" si="662"/>
        <v>146.52000000000001</v>
      </c>
      <c r="EO240" s="20">
        <f t="shared" si="663"/>
        <v>-146.52000000000001</v>
      </c>
      <c r="EP240" s="19"/>
      <c r="EQ240" s="20">
        <f>83.33</f>
        <v>83.33</v>
      </c>
      <c r="ER240" s="20">
        <f t="shared" si="664"/>
        <v>-83.33</v>
      </c>
      <c r="ES240" s="19"/>
      <c r="ET240" s="19"/>
      <c r="EU240" s="20">
        <f t="shared" si="665"/>
        <v>0</v>
      </c>
      <c r="EV240" s="19"/>
      <c r="EW240" s="20">
        <f>91.67</f>
        <v>91.67</v>
      </c>
      <c r="EX240" s="20">
        <f t="shared" si="666"/>
        <v>-91.67</v>
      </c>
      <c r="EY240" s="19"/>
      <c r="EZ240" s="19"/>
      <c r="FA240" s="20">
        <f t="shared" si="667"/>
        <v>0</v>
      </c>
      <c r="FB240" s="20">
        <f t="shared" si="668"/>
        <v>0</v>
      </c>
      <c r="FC240" s="20">
        <f t="shared" si="668"/>
        <v>91.67</v>
      </c>
      <c r="FD240" s="20">
        <f t="shared" si="669"/>
        <v>-91.67</v>
      </c>
      <c r="FE240" s="19"/>
      <c r="FF240" s="19"/>
      <c r="FG240" s="20">
        <f t="shared" si="670"/>
        <v>0</v>
      </c>
      <c r="FH240" s="19"/>
      <c r="FI240" s="20">
        <f>41.42</f>
        <v>41.42</v>
      </c>
      <c r="FJ240" s="20">
        <f t="shared" si="671"/>
        <v>-41.42</v>
      </c>
      <c r="FK240" s="19"/>
      <c r="FL240" s="19"/>
      <c r="FM240" s="20">
        <f t="shared" si="672"/>
        <v>0</v>
      </c>
      <c r="FN240" s="20">
        <f t="shared" si="673"/>
        <v>0</v>
      </c>
      <c r="FO240" s="20">
        <f t="shared" si="673"/>
        <v>41.42</v>
      </c>
      <c r="FP240" s="20">
        <f t="shared" si="674"/>
        <v>-41.42</v>
      </c>
      <c r="FQ240" s="19"/>
      <c r="FR240" s="19"/>
      <c r="FS240" s="20">
        <f t="shared" si="675"/>
        <v>0</v>
      </c>
      <c r="FT240" s="19"/>
      <c r="FU240" s="20">
        <f>10</f>
        <v>10</v>
      </c>
      <c r="FV240" s="20">
        <f t="shared" si="676"/>
        <v>-10</v>
      </c>
      <c r="FW240" s="19"/>
      <c r="FX240" s="19"/>
      <c r="FY240" s="20">
        <f t="shared" si="677"/>
        <v>0</v>
      </c>
      <c r="FZ240" s="20">
        <f t="shared" si="678"/>
        <v>0</v>
      </c>
      <c r="GA240" s="20">
        <f t="shared" si="678"/>
        <v>10</v>
      </c>
      <c r="GB240" s="20">
        <f t="shared" si="679"/>
        <v>-10</v>
      </c>
      <c r="GC240" s="19"/>
      <c r="GD240" s="19"/>
      <c r="GE240" s="20">
        <f t="shared" si="680"/>
        <v>0</v>
      </c>
      <c r="GF240" s="19"/>
      <c r="GG240" s="19"/>
      <c r="GH240" s="20">
        <f t="shared" si="681"/>
        <v>0</v>
      </c>
      <c r="GI240" s="19"/>
      <c r="GJ240" s="19"/>
      <c r="GK240" s="20">
        <f t="shared" si="682"/>
        <v>0</v>
      </c>
      <c r="GL240" s="19"/>
      <c r="GM240" s="19"/>
      <c r="GN240" s="20">
        <f t="shared" si="683"/>
        <v>0</v>
      </c>
      <c r="GO240" s="20">
        <f t="shared" si="684"/>
        <v>0</v>
      </c>
      <c r="GP240" s="20">
        <f t="shared" si="684"/>
        <v>0</v>
      </c>
      <c r="GQ240" s="20">
        <f t="shared" si="685"/>
        <v>0</v>
      </c>
      <c r="GR240" s="19"/>
      <c r="GS240" s="19"/>
      <c r="GT240" s="20">
        <f t="shared" si="686"/>
        <v>0</v>
      </c>
      <c r="GU240" s="20">
        <f>51.82</f>
        <v>51.82</v>
      </c>
      <c r="GV240" s="19"/>
      <c r="GW240" s="20">
        <f t="shared" si="687"/>
        <v>51.82</v>
      </c>
      <c r="GX240" s="20">
        <f t="shared" si="688"/>
        <v>51.82</v>
      </c>
      <c r="GY240" s="20">
        <f t="shared" si="688"/>
        <v>372.94000000000005</v>
      </c>
      <c r="GZ240" s="20">
        <f t="shared" si="689"/>
        <v>-321.12000000000006</v>
      </c>
      <c r="HA240" s="19"/>
      <c r="HB240" s="19"/>
      <c r="HC240" s="20">
        <f t="shared" si="690"/>
        <v>0</v>
      </c>
      <c r="HD240" s="19"/>
      <c r="HE240" s="19"/>
      <c r="HF240" s="20">
        <f t="shared" si="691"/>
        <v>0</v>
      </c>
      <c r="HG240" s="19"/>
      <c r="HH240" s="19"/>
      <c r="HI240" s="20">
        <f t="shared" si="692"/>
        <v>0</v>
      </c>
      <c r="HJ240" s="19"/>
      <c r="HK240" s="19"/>
      <c r="HL240" s="20">
        <f t="shared" si="693"/>
        <v>0</v>
      </c>
      <c r="HM240" s="20">
        <f t="shared" si="694"/>
        <v>0</v>
      </c>
      <c r="HN240" s="20">
        <f t="shared" si="694"/>
        <v>0</v>
      </c>
      <c r="HO240" s="20">
        <f t="shared" si="695"/>
        <v>0</v>
      </c>
      <c r="HP240" s="19"/>
      <c r="HQ240" s="19"/>
      <c r="HR240" s="20">
        <f t="shared" si="696"/>
        <v>0</v>
      </c>
      <c r="HS240" s="19"/>
      <c r="HT240" s="19"/>
      <c r="HU240" s="20">
        <f t="shared" si="697"/>
        <v>0</v>
      </c>
      <c r="HV240" s="19"/>
      <c r="HW240" s="19"/>
      <c r="HX240" s="20">
        <f t="shared" si="698"/>
        <v>0</v>
      </c>
      <c r="HY240" s="19"/>
      <c r="HZ240" s="19"/>
      <c r="IA240" s="20">
        <f t="shared" si="699"/>
        <v>0</v>
      </c>
      <c r="IB240" s="20">
        <f t="shared" si="700"/>
        <v>0</v>
      </c>
      <c r="IC240" s="20">
        <f t="shared" si="700"/>
        <v>0</v>
      </c>
      <c r="ID240" s="20">
        <f t="shared" si="701"/>
        <v>0</v>
      </c>
      <c r="IE240" s="20">
        <f t="shared" si="702"/>
        <v>0</v>
      </c>
      <c r="IF240" s="20">
        <f t="shared" si="702"/>
        <v>0</v>
      </c>
      <c r="IG240" s="20">
        <f t="shared" si="703"/>
        <v>0</v>
      </c>
      <c r="IH240" s="19"/>
      <c r="II240" s="20">
        <f>716.67</f>
        <v>716.67</v>
      </c>
      <c r="IJ240" s="20">
        <f t="shared" si="704"/>
        <v>-716.67</v>
      </c>
      <c r="IK240" s="19"/>
      <c r="IL240" s="19"/>
      <c r="IM240" s="20">
        <f t="shared" si="705"/>
        <v>0</v>
      </c>
      <c r="IN240" s="19"/>
      <c r="IO240" s="19"/>
      <c r="IP240" s="20">
        <f t="shared" si="706"/>
        <v>0</v>
      </c>
      <c r="IQ240" s="20">
        <f t="shared" si="707"/>
        <v>0</v>
      </c>
      <c r="IR240" s="20">
        <f t="shared" si="707"/>
        <v>0</v>
      </c>
      <c r="IS240" s="20">
        <f t="shared" si="708"/>
        <v>0</v>
      </c>
      <c r="IT240" s="20">
        <f t="shared" si="709"/>
        <v>0</v>
      </c>
      <c r="IU240" s="20">
        <f t="shared" si="709"/>
        <v>716.67</v>
      </c>
      <c r="IV240" s="20">
        <f t="shared" si="710"/>
        <v>-716.67</v>
      </c>
      <c r="IW240" s="19"/>
      <c r="IX240" s="20">
        <f>58</f>
        <v>58</v>
      </c>
      <c r="IY240" s="20">
        <f t="shared" si="711"/>
        <v>-58</v>
      </c>
      <c r="IZ240" s="19"/>
      <c r="JA240" s="19"/>
      <c r="JB240" s="20">
        <f t="shared" si="712"/>
        <v>0</v>
      </c>
      <c r="JC240" s="19"/>
      <c r="JD240" s="19"/>
      <c r="JE240" s="20">
        <f t="shared" si="713"/>
        <v>0</v>
      </c>
      <c r="JF240" s="20">
        <f t="shared" si="714"/>
        <v>0</v>
      </c>
      <c r="JG240" s="20">
        <f t="shared" si="714"/>
        <v>58</v>
      </c>
      <c r="JH240" s="20">
        <f t="shared" si="715"/>
        <v>-58</v>
      </c>
      <c r="JI240" s="19"/>
      <c r="JJ240" s="19"/>
      <c r="JK240" s="20">
        <f t="shared" si="716"/>
        <v>0</v>
      </c>
      <c r="JL240" s="19"/>
      <c r="JM240" s="19"/>
      <c r="JN240" s="20">
        <f t="shared" si="717"/>
        <v>0</v>
      </c>
      <c r="JO240" s="19"/>
      <c r="JP240" s="19"/>
      <c r="JQ240" s="20">
        <f t="shared" si="718"/>
        <v>0</v>
      </c>
      <c r="JR240" s="20">
        <f t="shared" si="719"/>
        <v>0</v>
      </c>
      <c r="JS240" s="20">
        <f t="shared" si="719"/>
        <v>0</v>
      </c>
      <c r="JT240" s="20">
        <f t="shared" si="720"/>
        <v>0</v>
      </c>
      <c r="JU240" s="19"/>
      <c r="JV240" s="19"/>
      <c r="JW240" s="20">
        <f t="shared" si="721"/>
        <v>0</v>
      </c>
      <c r="JX240" s="20">
        <f>9.99</f>
        <v>9.99</v>
      </c>
      <c r="JY240" s="19"/>
      <c r="JZ240" s="20">
        <f t="shared" si="722"/>
        <v>9.99</v>
      </c>
      <c r="KA240" s="20">
        <f t="shared" si="723"/>
        <v>9.99</v>
      </c>
      <c r="KB240" s="20">
        <f t="shared" si="723"/>
        <v>0</v>
      </c>
      <c r="KC240" s="20">
        <f t="shared" si="724"/>
        <v>9.99</v>
      </c>
      <c r="KD240" s="20">
        <f>768.37</f>
        <v>768.37</v>
      </c>
      <c r="KE240" s="20">
        <f>625</f>
        <v>625</v>
      </c>
      <c r="KF240" s="20">
        <f t="shared" si="725"/>
        <v>143.37</v>
      </c>
      <c r="KG240" s="19"/>
      <c r="KH240" s="19"/>
      <c r="KI240" s="20">
        <f t="shared" si="726"/>
        <v>0</v>
      </c>
      <c r="KJ240" s="19"/>
      <c r="KK240" s="19"/>
      <c r="KL240" s="20">
        <f t="shared" si="727"/>
        <v>0</v>
      </c>
      <c r="KM240" s="19"/>
      <c r="KN240" s="19"/>
      <c r="KO240" s="20">
        <f t="shared" si="728"/>
        <v>0</v>
      </c>
      <c r="KP240" s="19"/>
      <c r="KQ240" s="19"/>
      <c r="KR240" s="20">
        <f t="shared" si="729"/>
        <v>0</v>
      </c>
      <c r="KS240" s="20">
        <f t="shared" si="730"/>
        <v>0</v>
      </c>
      <c r="KT240" s="20">
        <f t="shared" si="730"/>
        <v>0</v>
      </c>
      <c r="KU240" s="20">
        <f t="shared" si="731"/>
        <v>0</v>
      </c>
      <c r="KV240" s="20">
        <f t="shared" si="732"/>
        <v>768.37</v>
      </c>
      <c r="KW240" s="20">
        <f t="shared" si="732"/>
        <v>625</v>
      </c>
      <c r="KX240" s="20">
        <f t="shared" si="733"/>
        <v>143.37</v>
      </c>
      <c r="KY240" s="19"/>
      <c r="KZ240" s="19"/>
      <c r="LA240" s="20">
        <f t="shared" si="734"/>
        <v>0</v>
      </c>
      <c r="LB240" s="19"/>
      <c r="LC240" s="19"/>
      <c r="LD240" s="20">
        <f t="shared" si="735"/>
        <v>0</v>
      </c>
      <c r="LE240" s="20">
        <f t="shared" si="736"/>
        <v>830.18000000000006</v>
      </c>
      <c r="LF240" s="20">
        <f t="shared" si="736"/>
        <v>2009.19</v>
      </c>
      <c r="LG240" s="20">
        <f t="shared" si="737"/>
        <v>-1179.01</v>
      </c>
    </row>
    <row r="241" spans="1:319" x14ac:dyDescent="0.3">
      <c r="A241" s="27" t="s">
        <v>353</v>
      </c>
      <c r="B241" s="22">
        <f>((B238)+(B239))+(B240)</f>
        <v>0</v>
      </c>
      <c r="C241" s="22">
        <f>((C238)+(C239))+(C240)</f>
        <v>0</v>
      </c>
      <c r="D241" s="22">
        <f t="shared" si="606"/>
        <v>0</v>
      </c>
      <c r="E241" s="22">
        <f>((E238)+(E239))+(E240)</f>
        <v>0</v>
      </c>
      <c r="F241" s="22">
        <f>((F238)+(F239))+(F240)</f>
        <v>36.58</v>
      </c>
      <c r="G241" s="22">
        <f t="shared" si="607"/>
        <v>-36.58</v>
      </c>
      <c r="H241" s="22">
        <f>((H238)+(H239))+(H240)</f>
        <v>0</v>
      </c>
      <c r="I241" s="22">
        <f>((I238)+(I239))+(I240)</f>
        <v>0</v>
      </c>
      <c r="J241" s="22">
        <f t="shared" si="608"/>
        <v>0</v>
      </c>
      <c r="K241" s="22">
        <f>((K238)+(K239))+(K240)</f>
        <v>0</v>
      </c>
      <c r="L241" s="22">
        <f>((L238)+(L239))+(L240)</f>
        <v>0</v>
      </c>
      <c r="M241" s="22">
        <f t="shared" si="609"/>
        <v>0</v>
      </c>
      <c r="N241" s="22">
        <f>((N238)+(N239))+(N240)</f>
        <v>0</v>
      </c>
      <c r="O241" s="22">
        <f>((O238)+(O239))+(O240)</f>
        <v>0</v>
      </c>
      <c r="P241" s="22">
        <f t="shared" si="610"/>
        <v>0</v>
      </c>
      <c r="Q241" s="22">
        <f>((Q238)+(Q239))+(Q240)</f>
        <v>0</v>
      </c>
      <c r="R241" s="22">
        <f>((R238)+(R239))+(R240)</f>
        <v>0</v>
      </c>
      <c r="S241" s="22">
        <f t="shared" si="611"/>
        <v>0</v>
      </c>
      <c r="T241" s="22">
        <f>((T238)+(T239))+(T240)</f>
        <v>0</v>
      </c>
      <c r="U241" s="22">
        <f>((U238)+(U239))+(U240)</f>
        <v>0</v>
      </c>
      <c r="V241" s="22">
        <f t="shared" si="612"/>
        <v>0</v>
      </c>
      <c r="W241" s="22">
        <f>((W238)+(W239))+(W240)</f>
        <v>0</v>
      </c>
      <c r="X241" s="22">
        <f>((X238)+(X239))+(X240)</f>
        <v>0</v>
      </c>
      <c r="Y241" s="22">
        <f t="shared" si="613"/>
        <v>0</v>
      </c>
      <c r="Z241" s="22">
        <f>((Z238)+(Z239))+(Z240)</f>
        <v>0</v>
      </c>
      <c r="AA241" s="22">
        <f>((AA238)+(AA239))+(AA240)</f>
        <v>0</v>
      </c>
      <c r="AB241" s="22">
        <f t="shared" si="614"/>
        <v>0</v>
      </c>
      <c r="AC241" s="22">
        <f>((AC238)+(AC239))+(AC240)</f>
        <v>0</v>
      </c>
      <c r="AD241" s="22">
        <f>((AD238)+(AD239))+(AD240)</f>
        <v>0</v>
      </c>
      <c r="AE241" s="22">
        <f t="shared" si="615"/>
        <v>0</v>
      </c>
      <c r="AF241" s="22">
        <f>((AF238)+(AF239))+(AF240)</f>
        <v>0</v>
      </c>
      <c r="AG241" s="22">
        <f>((AG238)+(AG239))+(AG240)</f>
        <v>0</v>
      </c>
      <c r="AH241" s="22">
        <f t="shared" si="616"/>
        <v>0</v>
      </c>
      <c r="AI241" s="22">
        <f>((AI238)+(AI239))+(AI240)</f>
        <v>0</v>
      </c>
      <c r="AJ241" s="22">
        <f>((AJ238)+(AJ239))+(AJ240)</f>
        <v>0</v>
      </c>
      <c r="AK241" s="22">
        <f t="shared" si="617"/>
        <v>0</v>
      </c>
      <c r="AL241" s="22">
        <f t="shared" si="618"/>
        <v>0</v>
      </c>
      <c r="AM241" s="22">
        <f t="shared" si="618"/>
        <v>0</v>
      </c>
      <c r="AN241" s="22">
        <f t="shared" si="619"/>
        <v>0</v>
      </c>
      <c r="AO241" s="22">
        <f>((AO238)+(AO239))+(AO240)</f>
        <v>0</v>
      </c>
      <c r="AP241" s="22">
        <f>((AP238)+(AP239))+(AP240)</f>
        <v>0</v>
      </c>
      <c r="AQ241" s="22">
        <f t="shared" si="620"/>
        <v>0</v>
      </c>
      <c r="AR241" s="22">
        <f>((AR238)+(AR239))+(AR240)</f>
        <v>0</v>
      </c>
      <c r="AS241" s="22">
        <f>((AS238)+(AS239))+(AS240)</f>
        <v>200</v>
      </c>
      <c r="AT241" s="22">
        <f t="shared" si="621"/>
        <v>-200</v>
      </c>
      <c r="AU241" s="22">
        <f>((AU238)+(AU239))+(AU240)</f>
        <v>0</v>
      </c>
      <c r="AV241" s="22">
        <f>((AV238)+(AV239))+(AV240)</f>
        <v>0</v>
      </c>
      <c r="AW241" s="22">
        <f t="shared" si="622"/>
        <v>0</v>
      </c>
      <c r="AX241" s="22">
        <f>((AX238)+(AX239))+(AX240)</f>
        <v>0</v>
      </c>
      <c r="AY241" s="22">
        <f>((AY238)+(AY239))+(AY240)</f>
        <v>0</v>
      </c>
      <c r="AZ241" s="22">
        <f t="shared" si="623"/>
        <v>0</v>
      </c>
      <c r="BA241" s="22">
        <f>((BA238)+(BA239))+(BA240)</f>
        <v>0</v>
      </c>
      <c r="BB241" s="22">
        <f>((BB238)+(BB239))+(BB240)</f>
        <v>0</v>
      </c>
      <c r="BC241" s="22">
        <f t="shared" si="624"/>
        <v>0</v>
      </c>
      <c r="BD241" s="22">
        <f>((BD238)+(BD239))+(BD240)</f>
        <v>0</v>
      </c>
      <c r="BE241" s="22">
        <f>((BE238)+(BE239))+(BE240)</f>
        <v>0</v>
      </c>
      <c r="BF241" s="22">
        <f t="shared" si="625"/>
        <v>0</v>
      </c>
      <c r="BG241" s="22">
        <f t="shared" si="626"/>
        <v>0</v>
      </c>
      <c r="BH241" s="22">
        <f t="shared" si="626"/>
        <v>0</v>
      </c>
      <c r="BI241" s="22">
        <f t="shared" si="627"/>
        <v>0</v>
      </c>
      <c r="BJ241" s="22">
        <f>((BJ238)+(BJ239))+(BJ240)</f>
        <v>0</v>
      </c>
      <c r="BK241" s="22">
        <f>((BK238)+(BK239))+(BK240)</f>
        <v>0</v>
      </c>
      <c r="BL241" s="22">
        <f t="shared" si="628"/>
        <v>0</v>
      </c>
      <c r="BM241" s="22">
        <f>((BM238)+(BM239))+(BM240)</f>
        <v>0</v>
      </c>
      <c r="BN241" s="22">
        <f>((BN238)+(BN239))+(BN240)</f>
        <v>0</v>
      </c>
      <c r="BO241" s="22">
        <f t="shared" si="629"/>
        <v>0</v>
      </c>
      <c r="BP241" s="22">
        <f>((BP238)+(BP239))+(BP240)</f>
        <v>0</v>
      </c>
      <c r="BQ241" s="22">
        <f>((BQ238)+(BQ239))+(BQ240)</f>
        <v>0</v>
      </c>
      <c r="BR241" s="22">
        <f t="shared" si="630"/>
        <v>0</v>
      </c>
      <c r="BS241" s="22">
        <f>((BS238)+(BS239))+(BS240)</f>
        <v>0</v>
      </c>
      <c r="BT241" s="22">
        <f>((BT238)+(BT239))+(BT240)</f>
        <v>0</v>
      </c>
      <c r="BU241" s="22">
        <f t="shared" si="631"/>
        <v>0</v>
      </c>
      <c r="BV241" s="22">
        <f>((BV238)+(BV239))+(BV240)</f>
        <v>0</v>
      </c>
      <c r="BW241" s="22">
        <f>((BW238)+(BW239))+(BW240)</f>
        <v>0</v>
      </c>
      <c r="BX241" s="22">
        <f t="shared" si="632"/>
        <v>0</v>
      </c>
      <c r="BY241" s="22">
        <f>((BY238)+(BY239))+(BY240)</f>
        <v>0</v>
      </c>
      <c r="BZ241" s="22">
        <f>((BZ238)+(BZ239))+(BZ240)</f>
        <v>0</v>
      </c>
      <c r="CA241" s="22">
        <f t="shared" si="633"/>
        <v>0</v>
      </c>
      <c r="CB241" s="22">
        <f t="shared" si="634"/>
        <v>0</v>
      </c>
      <c r="CC241" s="22">
        <f t="shared" si="634"/>
        <v>0</v>
      </c>
      <c r="CD241" s="22">
        <f t="shared" si="635"/>
        <v>0</v>
      </c>
      <c r="CE241" s="22">
        <f>((CE238)+(CE239))+(CE240)</f>
        <v>0</v>
      </c>
      <c r="CF241" s="22">
        <f>((CF238)+(CF239))+(CF240)</f>
        <v>0</v>
      </c>
      <c r="CG241" s="22">
        <f t="shared" si="636"/>
        <v>0</v>
      </c>
      <c r="CH241" s="22">
        <f>((CH238)+(CH239))+(CH240)</f>
        <v>0</v>
      </c>
      <c r="CI241" s="22">
        <f>((CI238)+(CI239))+(CI240)</f>
        <v>0</v>
      </c>
      <c r="CJ241" s="22">
        <f t="shared" si="637"/>
        <v>0</v>
      </c>
      <c r="CK241" s="22">
        <f>((CK238)+(CK239))+(CK240)</f>
        <v>0</v>
      </c>
      <c r="CL241" s="22">
        <f>((CL238)+(CL239))+(CL240)</f>
        <v>0</v>
      </c>
      <c r="CM241" s="22">
        <f t="shared" si="638"/>
        <v>0</v>
      </c>
      <c r="CN241" s="22">
        <f t="shared" si="639"/>
        <v>0</v>
      </c>
      <c r="CO241" s="22">
        <f t="shared" si="639"/>
        <v>0</v>
      </c>
      <c r="CP241" s="22">
        <f t="shared" si="640"/>
        <v>0</v>
      </c>
      <c r="CQ241" s="22">
        <f>((CQ238)+(CQ239))+(CQ240)</f>
        <v>0</v>
      </c>
      <c r="CR241" s="22">
        <f>((CR238)+(CR239))+(CR240)</f>
        <v>0</v>
      </c>
      <c r="CS241" s="22">
        <f t="shared" si="641"/>
        <v>0</v>
      </c>
      <c r="CT241" s="22">
        <f>((CT238)+(CT239))+(CT240)</f>
        <v>0</v>
      </c>
      <c r="CU241" s="22">
        <f>((CU238)+(CU239))+(CU240)</f>
        <v>0</v>
      </c>
      <c r="CV241" s="22">
        <f t="shared" si="642"/>
        <v>0</v>
      </c>
      <c r="CW241" s="22">
        <f>((CW238)+(CW239))+(CW240)</f>
        <v>0</v>
      </c>
      <c r="CX241" s="22">
        <f>((CX238)+(CX239))+(CX240)</f>
        <v>0</v>
      </c>
      <c r="CY241" s="22">
        <f t="shared" si="643"/>
        <v>0</v>
      </c>
      <c r="CZ241" s="22">
        <f t="shared" si="644"/>
        <v>0</v>
      </c>
      <c r="DA241" s="22">
        <f t="shared" si="644"/>
        <v>0</v>
      </c>
      <c r="DB241" s="22">
        <f t="shared" si="645"/>
        <v>0</v>
      </c>
      <c r="DC241" s="22">
        <f t="shared" si="646"/>
        <v>0</v>
      </c>
      <c r="DD241" s="22">
        <f t="shared" si="646"/>
        <v>200</v>
      </c>
      <c r="DE241" s="22">
        <f t="shared" si="647"/>
        <v>-200</v>
      </c>
      <c r="DF241" s="22">
        <f>((DF238)+(DF239))+(DF240)</f>
        <v>0</v>
      </c>
      <c r="DG241" s="22">
        <f>((DG238)+(DG239))+(DG240)</f>
        <v>0</v>
      </c>
      <c r="DH241" s="22">
        <f t="shared" si="648"/>
        <v>0</v>
      </c>
      <c r="DI241" s="22">
        <f>((DI238)+(DI239))+(DI240)</f>
        <v>0</v>
      </c>
      <c r="DJ241" s="22">
        <f>((DJ238)+(DJ239))+(DJ240)</f>
        <v>0</v>
      </c>
      <c r="DK241" s="22">
        <f t="shared" si="649"/>
        <v>0</v>
      </c>
      <c r="DL241" s="22">
        <f t="shared" si="650"/>
        <v>0</v>
      </c>
      <c r="DM241" s="22">
        <f t="shared" si="650"/>
        <v>0</v>
      </c>
      <c r="DN241" s="22">
        <f t="shared" si="651"/>
        <v>0</v>
      </c>
      <c r="DO241" s="22">
        <f>((DO238)+(DO239))+(DO240)</f>
        <v>0</v>
      </c>
      <c r="DP241" s="22">
        <f>((DP238)+(DP239))+(DP240)</f>
        <v>0</v>
      </c>
      <c r="DQ241" s="22">
        <f t="shared" si="652"/>
        <v>0</v>
      </c>
      <c r="DR241" s="22">
        <f>((DR238)+(DR239))+(DR240)</f>
        <v>0</v>
      </c>
      <c r="DS241" s="22">
        <f>((DS238)+(DS239))+(DS240)</f>
        <v>0</v>
      </c>
      <c r="DT241" s="22">
        <f t="shared" si="653"/>
        <v>0</v>
      </c>
      <c r="DU241" s="22">
        <f t="shared" si="654"/>
        <v>0</v>
      </c>
      <c r="DV241" s="22">
        <f t="shared" si="654"/>
        <v>0</v>
      </c>
      <c r="DW241" s="22">
        <f t="shared" si="655"/>
        <v>0</v>
      </c>
      <c r="DX241" s="22">
        <f t="shared" si="656"/>
        <v>0</v>
      </c>
      <c r="DY241" s="22">
        <f t="shared" si="656"/>
        <v>236.57999999999998</v>
      </c>
      <c r="DZ241" s="22">
        <f t="shared" si="657"/>
        <v>-236.57999999999998</v>
      </c>
      <c r="EA241" s="22">
        <f>((EA238)+(EA239))+(EA240)</f>
        <v>0</v>
      </c>
      <c r="EB241" s="22">
        <f>((EB238)+(EB239))+(EB240)</f>
        <v>0</v>
      </c>
      <c r="EC241" s="22">
        <f t="shared" si="658"/>
        <v>0</v>
      </c>
      <c r="ED241" s="22">
        <f>((ED238)+(ED239))+(ED240)</f>
        <v>0</v>
      </c>
      <c r="EE241" s="22">
        <f>((EE238)+(EE239))+(EE240)</f>
        <v>0</v>
      </c>
      <c r="EF241" s="22">
        <f t="shared" si="659"/>
        <v>0</v>
      </c>
      <c r="EG241" s="22">
        <f>((EG238)+(EG239))+(EG240)</f>
        <v>0</v>
      </c>
      <c r="EH241" s="22">
        <f>((EH238)+(EH239))+(EH240)</f>
        <v>146.52000000000001</v>
      </c>
      <c r="EI241" s="22">
        <f t="shared" si="660"/>
        <v>-146.52000000000001</v>
      </c>
      <c r="EJ241" s="22">
        <f>((EJ238)+(EJ239))+(EJ240)</f>
        <v>0</v>
      </c>
      <c r="EK241" s="22">
        <f>((EK238)+(EK239))+(EK240)</f>
        <v>0</v>
      </c>
      <c r="EL241" s="22">
        <f t="shared" si="661"/>
        <v>0</v>
      </c>
      <c r="EM241" s="22">
        <f t="shared" si="662"/>
        <v>0</v>
      </c>
      <c r="EN241" s="22">
        <f t="shared" si="662"/>
        <v>146.52000000000001</v>
      </c>
      <c r="EO241" s="22">
        <f t="shared" si="663"/>
        <v>-146.52000000000001</v>
      </c>
      <c r="EP241" s="22">
        <f>((EP238)+(EP239))+(EP240)</f>
        <v>0</v>
      </c>
      <c r="EQ241" s="22">
        <f>((EQ238)+(EQ239))+(EQ240)</f>
        <v>83.33</v>
      </c>
      <c r="ER241" s="22">
        <f t="shared" si="664"/>
        <v>-83.33</v>
      </c>
      <c r="ES241" s="22">
        <f>((ES238)+(ES239))+(ES240)</f>
        <v>0</v>
      </c>
      <c r="ET241" s="22">
        <f>((ET238)+(ET239))+(ET240)</f>
        <v>0</v>
      </c>
      <c r="EU241" s="22">
        <f t="shared" si="665"/>
        <v>0</v>
      </c>
      <c r="EV241" s="22">
        <f>((EV238)+(EV239))+(EV240)</f>
        <v>0</v>
      </c>
      <c r="EW241" s="22">
        <f>((EW238)+(EW239))+(EW240)</f>
        <v>91.67</v>
      </c>
      <c r="EX241" s="22">
        <f t="shared" si="666"/>
        <v>-91.67</v>
      </c>
      <c r="EY241" s="22">
        <f>((EY238)+(EY239))+(EY240)</f>
        <v>0</v>
      </c>
      <c r="EZ241" s="22">
        <f>((EZ238)+(EZ239))+(EZ240)</f>
        <v>0</v>
      </c>
      <c r="FA241" s="22">
        <f t="shared" si="667"/>
        <v>0</v>
      </c>
      <c r="FB241" s="22">
        <f t="shared" si="668"/>
        <v>0</v>
      </c>
      <c r="FC241" s="22">
        <f t="shared" si="668"/>
        <v>91.67</v>
      </c>
      <c r="FD241" s="22">
        <f t="shared" si="669"/>
        <v>-91.67</v>
      </c>
      <c r="FE241" s="22">
        <f>((FE238)+(FE239))+(FE240)</f>
        <v>0</v>
      </c>
      <c r="FF241" s="22">
        <f>((FF238)+(FF239))+(FF240)</f>
        <v>0</v>
      </c>
      <c r="FG241" s="22">
        <f t="shared" si="670"/>
        <v>0</v>
      </c>
      <c r="FH241" s="22">
        <f>((FH238)+(FH239))+(FH240)</f>
        <v>0</v>
      </c>
      <c r="FI241" s="22">
        <f>((FI238)+(FI239))+(FI240)</f>
        <v>41.42</v>
      </c>
      <c r="FJ241" s="22">
        <f t="shared" si="671"/>
        <v>-41.42</v>
      </c>
      <c r="FK241" s="22">
        <f>((FK238)+(FK239))+(FK240)</f>
        <v>0</v>
      </c>
      <c r="FL241" s="22">
        <f>((FL238)+(FL239))+(FL240)</f>
        <v>0</v>
      </c>
      <c r="FM241" s="22">
        <f t="shared" si="672"/>
        <v>0</v>
      </c>
      <c r="FN241" s="22">
        <f t="shared" si="673"/>
        <v>0</v>
      </c>
      <c r="FO241" s="22">
        <f t="shared" si="673"/>
        <v>41.42</v>
      </c>
      <c r="FP241" s="22">
        <f t="shared" si="674"/>
        <v>-41.42</v>
      </c>
      <c r="FQ241" s="22">
        <f>((FQ238)+(FQ239))+(FQ240)</f>
        <v>0</v>
      </c>
      <c r="FR241" s="22">
        <f>((FR238)+(FR239))+(FR240)</f>
        <v>0</v>
      </c>
      <c r="FS241" s="22">
        <f t="shared" si="675"/>
        <v>0</v>
      </c>
      <c r="FT241" s="22">
        <f>((FT238)+(FT239))+(FT240)</f>
        <v>0</v>
      </c>
      <c r="FU241" s="22">
        <f>((FU238)+(FU239))+(FU240)</f>
        <v>10</v>
      </c>
      <c r="FV241" s="22">
        <f t="shared" si="676"/>
        <v>-10</v>
      </c>
      <c r="FW241" s="22">
        <f>((FW238)+(FW239))+(FW240)</f>
        <v>0</v>
      </c>
      <c r="FX241" s="22">
        <f>((FX238)+(FX239))+(FX240)</f>
        <v>0</v>
      </c>
      <c r="FY241" s="22">
        <f t="shared" si="677"/>
        <v>0</v>
      </c>
      <c r="FZ241" s="22">
        <f t="shared" si="678"/>
        <v>0</v>
      </c>
      <c r="GA241" s="22">
        <f t="shared" si="678"/>
        <v>10</v>
      </c>
      <c r="GB241" s="22">
        <f t="shared" si="679"/>
        <v>-10</v>
      </c>
      <c r="GC241" s="22">
        <f>((GC238)+(GC239))+(GC240)</f>
        <v>0</v>
      </c>
      <c r="GD241" s="22">
        <f>((GD238)+(GD239))+(GD240)</f>
        <v>0</v>
      </c>
      <c r="GE241" s="22">
        <f t="shared" si="680"/>
        <v>0</v>
      </c>
      <c r="GF241" s="22">
        <f>((GF238)+(GF239))+(GF240)</f>
        <v>0</v>
      </c>
      <c r="GG241" s="22">
        <f>((GG238)+(GG239))+(GG240)</f>
        <v>0</v>
      </c>
      <c r="GH241" s="22">
        <f t="shared" si="681"/>
        <v>0</v>
      </c>
      <c r="GI241" s="22">
        <f>((GI238)+(GI239))+(GI240)</f>
        <v>0</v>
      </c>
      <c r="GJ241" s="22">
        <f>((GJ238)+(GJ239))+(GJ240)</f>
        <v>0</v>
      </c>
      <c r="GK241" s="22">
        <f t="shared" si="682"/>
        <v>0</v>
      </c>
      <c r="GL241" s="22">
        <f>((GL238)+(GL239))+(GL240)</f>
        <v>0</v>
      </c>
      <c r="GM241" s="22">
        <f>((GM238)+(GM239))+(GM240)</f>
        <v>0</v>
      </c>
      <c r="GN241" s="22">
        <f t="shared" si="683"/>
        <v>0</v>
      </c>
      <c r="GO241" s="22">
        <f t="shared" si="684"/>
        <v>0</v>
      </c>
      <c r="GP241" s="22">
        <f t="shared" si="684"/>
        <v>0</v>
      </c>
      <c r="GQ241" s="22">
        <f t="shared" si="685"/>
        <v>0</v>
      </c>
      <c r="GR241" s="22">
        <f>((GR238)+(GR239))+(GR240)</f>
        <v>0</v>
      </c>
      <c r="GS241" s="22">
        <f>((GS238)+(GS239))+(GS240)</f>
        <v>0</v>
      </c>
      <c r="GT241" s="22">
        <f t="shared" si="686"/>
        <v>0</v>
      </c>
      <c r="GU241" s="22">
        <f>((GU238)+(GU239))+(GU240)</f>
        <v>51.82</v>
      </c>
      <c r="GV241" s="22">
        <f>((GV238)+(GV239))+(GV240)</f>
        <v>0</v>
      </c>
      <c r="GW241" s="22">
        <f t="shared" si="687"/>
        <v>51.82</v>
      </c>
      <c r="GX241" s="22">
        <f t="shared" si="688"/>
        <v>51.82</v>
      </c>
      <c r="GY241" s="22">
        <f t="shared" si="688"/>
        <v>372.94000000000005</v>
      </c>
      <c r="GZ241" s="22">
        <f t="shared" si="689"/>
        <v>-321.12000000000006</v>
      </c>
      <c r="HA241" s="22">
        <f>((HA238)+(HA239))+(HA240)</f>
        <v>0</v>
      </c>
      <c r="HB241" s="22">
        <f>((HB238)+(HB239))+(HB240)</f>
        <v>0</v>
      </c>
      <c r="HC241" s="22">
        <f t="shared" si="690"/>
        <v>0</v>
      </c>
      <c r="HD241" s="22">
        <f>((HD238)+(HD239))+(HD240)</f>
        <v>0</v>
      </c>
      <c r="HE241" s="22">
        <f>((HE238)+(HE239))+(HE240)</f>
        <v>0</v>
      </c>
      <c r="HF241" s="22">
        <f t="shared" si="691"/>
        <v>0</v>
      </c>
      <c r="HG241" s="22">
        <f>((HG238)+(HG239))+(HG240)</f>
        <v>0</v>
      </c>
      <c r="HH241" s="22">
        <f>((HH238)+(HH239))+(HH240)</f>
        <v>0</v>
      </c>
      <c r="HI241" s="22">
        <f t="shared" si="692"/>
        <v>0</v>
      </c>
      <c r="HJ241" s="22">
        <f>((HJ238)+(HJ239))+(HJ240)</f>
        <v>0</v>
      </c>
      <c r="HK241" s="22">
        <f>((HK238)+(HK239))+(HK240)</f>
        <v>0</v>
      </c>
      <c r="HL241" s="22">
        <f t="shared" si="693"/>
        <v>0</v>
      </c>
      <c r="HM241" s="22">
        <f t="shared" si="694"/>
        <v>0</v>
      </c>
      <c r="HN241" s="22">
        <f t="shared" si="694"/>
        <v>0</v>
      </c>
      <c r="HO241" s="22">
        <f t="shared" si="695"/>
        <v>0</v>
      </c>
      <c r="HP241" s="22">
        <f>((HP238)+(HP239))+(HP240)</f>
        <v>0</v>
      </c>
      <c r="HQ241" s="22">
        <f>((HQ238)+(HQ239))+(HQ240)</f>
        <v>0</v>
      </c>
      <c r="HR241" s="22">
        <f t="shared" si="696"/>
        <v>0</v>
      </c>
      <c r="HS241" s="22">
        <f>((HS238)+(HS239))+(HS240)</f>
        <v>0</v>
      </c>
      <c r="HT241" s="22">
        <f>((HT238)+(HT239))+(HT240)</f>
        <v>0</v>
      </c>
      <c r="HU241" s="22">
        <f t="shared" si="697"/>
        <v>0</v>
      </c>
      <c r="HV241" s="22">
        <f>((HV238)+(HV239))+(HV240)</f>
        <v>0</v>
      </c>
      <c r="HW241" s="22">
        <f>((HW238)+(HW239))+(HW240)</f>
        <v>0</v>
      </c>
      <c r="HX241" s="22">
        <f t="shared" si="698"/>
        <v>0</v>
      </c>
      <c r="HY241" s="22">
        <f>((HY238)+(HY239))+(HY240)</f>
        <v>0</v>
      </c>
      <c r="HZ241" s="22">
        <f>((HZ238)+(HZ239))+(HZ240)</f>
        <v>0</v>
      </c>
      <c r="IA241" s="22">
        <f t="shared" si="699"/>
        <v>0</v>
      </c>
      <c r="IB241" s="22">
        <f t="shared" si="700"/>
        <v>0</v>
      </c>
      <c r="IC241" s="22">
        <f t="shared" si="700"/>
        <v>0</v>
      </c>
      <c r="ID241" s="22">
        <f t="shared" si="701"/>
        <v>0</v>
      </c>
      <c r="IE241" s="22">
        <f t="shared" si="702"/>
        <v>0</v>
      </c>
      <c r="IF241" s="22">
        <f t="shared" si="702"/>
        <v>0</v>
      </c>
      <c r="IG241" s="22">
        <f t="shared" si="703"/>
        <v>0</v>
      </c>
      <c r="IH241" s="22">
        <f>((IH238)+(IH239))+(IH240)</f>
        <v>0</v>
      </c>
      <c r="II241" s="22">
        <f>((II238)+(II239))+(II240)</f>
        <v>716.67</v>
      </c>
      <c r="IJ241" s="22">
        <f t="shared" si="704"/>
        <v>-716.67</v>
      </c>
      <c r="IK241" s="22">
        <f>((IK238)+(IK239))+(IK240)</f>
        <v>0</v>
      </c>
      <c r="IL241" s="22">
        <f>((IL238)+(IL239))+(IL240)</f>
        <v>0</v>
      </c>
      <c r="IM241" s="22">
        <f t="shared" si="705"/>
        <v>0</v>
      </c>
      <c r="IN241" s="22">
        <f>((IN238)+(IN239))+(IN240)</f>
        <v>0</v>
      </c>
      <c r="IO241" s="22">
        <f>((IO238)+(IO239))+(IO240)</f>
        <v>0</v>
      </c>
      <c r="IP241" s="22">
        <f t="shared" si="706"/>
        <v>0</v>
      </c>
      <c r="IQ241" s="22">
        <f t="shared" si="707"/>
        <v>0</v>
      </c>
      <c r="IR241" s="22">
        <f t="shared" si="707"/>
        <v>0</v>
      </c>
      <c r="IS241" s="22">
        <f t="shared" si="708"/>
        <v>0</v>
      </c>
      <c r="IT241" s="22">
        <f t="shared" si="709"/>
        <v>0</v>
      </c>
      <c r="IU241" s="22">
        <f t="shared" si="709"/>
        <v>716.67</v>
      </c>
      <c r="IV241" s="22">
        <f t="shared" si="710"/>
        <v>-716.67</v>
      </c>
      <c r="IW241" s="22">
        <f>((IW238)+(IW239))+(IW240)</f>
        <v>0</v>
      </c>
      <c r="IX241" s="22">
        <f>((IX238)+(IX239))+(IX240)</f>
        <v>58</v>
      </c>
      <c r="IY241" s="22">
        <f t="shared" si="711"/>
        <v>-58</v>
      </c>
      <c r="IZ241" s="22">
        <f>((IZ238)+(IZ239))+(IZ240)</f>
        <v>0</v>
      </c>
      <c r="JA241" s="22">
        <f>((JA238)+(JA239))+(JA240)</f>
        <v>0</v>
      </c>
      <c r="JB241" s="22">
        <f t="shared" si="712"/>
        <v>0</v>
      </c>
      <c r="JC241" s="22">
        <f>((JC238)+(JC239))+(JC240)</f>
        <v>0</v>
      </c>
      <c r="JD241" s="22">
        <f>((JD238)+(JD239))+(JD240)</f>
        <v>0</v>
      </c>
      <c r="JE241" s="22">
        <f t="shared" si="713"/>
        <v>0</v>
      </c>
      <c r="JF241" s="22">
        <f t="shared" si="714"/>
        <v>0</v>
      </c>
      <c r="JG241" s="22">
        <f t="shared" si="714"/>
        <v>58</v>
      </c>
      <c r="JH241" s="22">
        <f t="shared" si="715"/>
        <v>-58</v>
      </c>
      <c r="JI241" s="22">
        <f>((JI238)+(JI239))+(JI240)</f>
        <v>0</v>
      </c>
      <c r="JJ241" s="22">
        <f>((JJ238)+(JJ239))+(JJ240)</f>
        <v>0</v>
      </c>
      <c r="JK241" s="22">
        <f t="shared" si="716"/>
        <v>0</v>
      </c>
      <c r="JL241" s="22">
        <f>((JL238)+(JL239))+(JL240)</f>
        <v>0</v>
      </c>
      <c r="JM241" s="22">
        <f>((JM238)+(JM239))+(JM240)</f>
        <v>0</v>
      </c>
      <c r="JN241" s="22">
        <f t="shared" si="717"/>
        <v>0</v>
      </c>
      <c r="JO241" s="22">
        <f>((JO238)+(JO239))+(JO240)</f>
        <v>0</v>
      </c>
      <c r="JP241" s="22">
        <f>((JP238)+(JP239))+(JP240)</f>
        <v>0</v>
      </c>
      <c r="JQ241" s="22">
        <f t="shared" si="718"/>
        <v>0</v>
      </c>
      <c r="JR241" s="22">
        <f t="shared" si="719"/>
        <v>0</v>
      </c>
      <c r="JS241" s="22">
        <f t="shared" si="719"/>
        <v>0</v>
      </c>
      <c r="JT241" s="22">
        <f t="shared" si="720"/>
        <v>0</v>
      </c>
      <c r="JU241" s="22">
        <f>((JU238)+(JU239))+(JU240)</f>
        <v>0</v>
      </c>
      <c r="JV241" s="22">
        <f>((JV238)+(JV239))+(JV240)</f>
        <v>0</v>
      </c>
      <c r="JW241" s="22">
        <f t="shared" si="721"/>
        <v>0</v>
      </c>
      <c r="JX241" s="22">
        <f>((JX238)+(JX239))+(JX240)</f>
        <v>9.99</v>
      </c>
      <c r="JY241" s="22">
        <f>((JY238)+(JY239))+(JY240)</f>
        <v>5000</v>
      </c>
      <c r="JZ241" s="22">
        <f t="shared" si="722"/>
        <v>-4990.01</v>
      </c>
      <c r="KA241" s="22">
        <f t="shared" si="723"/>
        <v>9.99</v>
      </c>
      <c r="KB241" s="22">
        <f t="shared" si="723"/>
        <v>5000</v>
      </c>
      <c r="KC241" s="22">
        <f t="shared" si="724"/>
        <v>-4990.01</v>
      </c>
      <c r="KD241" s="22">
        <f>((KD238)+(KD239))+(KD240)</f>
        <v>768.37</v>
      </c>
      <c r="KE241" s="22">
        <f>((KE238)+(KE239))+(KE240)</f>
        <v>625</v>
      </c>
      <c r="KF241" s="22">
        <f t="shared" si="725"/>
        <v>143.37</v>
      </c>
      <c r="KG241" s="22">
        <f>((KG238)+(KG239))+(KG240)</f>
        <v>0</v>
      </c>
      <c r="KH241" s="22">
        <f>((KH238)+(KH239))+(KH240)</f>
        <v>0</v>
      </c>
      <c r="KI241" s="22">
        <f t="shared" si="726"/>
        <v>0</v>
      </c>
      <c r="KJ241" s="22">
        <f>((KJ238)+(KJ239))+(KJ240)</f>
        <v>0</v>
      </c>
      <c r="KK241" s="22">
        <f>((KK238)+(KK239))+(KK240)</f>
        <v>0</v>
      </c>
      <c r="KL241" s="22">
        <f t="shared" si="727"/>
        <v>0</v>
      </c>
      <c r="KM241" s="22">
        <f>((KM238)+(KM239))+(KM240)</f>
        <v>0</v>
      </c>
      <c r="KN241" s="22">
        <f>((KN238)+(KN239))+(KN240)</f>
        <v>0</v>
      </c>
      <c r="KO241" s="22">
        <f t="shared" si="728"/>
        <v>0</v>
      </c>
      <c r="KP241" s="22">
        <f>((KP238)+(KP239))+(KP240)</f>
        <v>0</v>
      </c>
      <c r="KQ241" s="22">
        <f>((KQ238)+(KQ239))+(KQ240)</f>
        <v>0</v>
      </c>
      <c r="KR241" s="22">
        <f t="shared" si="729"/>
        <v>0</v>
      </c>
      <c r="KS241" s="22">
        <f t="shared" si="730"/>
        <v>0</v>
      </c>
      <c r="KT241" s="22">
        <f t="shared" si="730"/>
        <v>0</v>
      </c>
      <c r="KU241" s="22">
        <f t="shared" si="731"/>
        <v>0</v>
      </c>
      <c r="KV241" s="22">
        <f t="shared" si="732"/>
        <v>768.37</v>
      </c>
      <c r="KW241" s="22">
        <f t="shared" si="732"/>
        <v>625</v>
      </c>
      <c r="KX241" s="22">
        <f t="shared" si="733"/>
        <v>143.37</v>
      </c>
      <c r="KY241" s="22">
        <f>((KY238)+(KY239))+(KY240)</f>
        <v>0</v>
      </c>
      <c r="KZ241" s="22">
        <f>((KZ238)+(KZ239))+(KZ240)</f>
        <v>0</v>
      </c>
      <c r="LA241" s="22">
        <f t="shared" si="734"/>
        <v>0</v>
      </c>
      <c r="LB241" s="22">
        <f>((LB238)+(LB239))+(LB240)</f>
        <v>0</v>
      </c>
      <c r="LC241" s="22">
        <f>((LC238)+(LC239))+(LC240)</f>
        <v>0</v>
      </c>
      <c r="LD241" s="22">
        <f t="shared" si="735"/>
        <v>0</v>
      </c>
      <c r="LE241" s="22">
        <f t="shared" si="736"/>
        <v>830.18000000000006</v>
      </c>
      <c r="LF241" s="22">
        <f t="shared" si="736"/>
        <v>7009.1900000000005</v>
      </c>
      <c r="LG241" s="22">
        <f t="shared" si="737"/>
        <v>-6179.01</v>
      </c>
    </row>
    <row r="242" spans="1:319" x14ac:dyDescent="0.3">
      <c r="A242" s="27" t="s">
        <v>354</v>
      </c>
      <c r="B242" s="19"/>
      <c r="C242" s="19"/>
      <c r="D242" s="20">
        <f t="shared" si="606"/>
        <v>0</v>
      </c>
      <c r="E242" s="19"/>
      <c r="F242" s="19"/>
      <c r="G242" s="20">
        <f t="shared" si="607"/>
        <v>0</v>
      </c>
      <c r="H242" s="19"/>
      <c r="I242" s="19"/>
      <c r="J242" s="20">
        <f t="shared" si="608"/>
        <v>0</v>
      </c>
      <c r="K242" s="19"/>
      <c r="L242" s="19"/>
      <c r="M242" s="20">
        <f t="shared" si="609"/>
        <v>0</v>
      </c>
      <c r="N242" s="19"/>
      <c r="O242" s="19"/>
      <c r="P242" s="20">
        <f t="shared" si="610"/>
        <v>0</v>
      </c>
      <c r="Q242" s="19"/>
      <c r="R242" s="19"/>
      <c r="S242" s="20">
        <f t="shared" si="611"/>
        <v>0</v>
      </c>
      <c r="T242" s="19"/>
      <c r="U242" s="19"/>
      <c r="V242" s="20">
        <f t="shared" si="612"/>
        <v>0</v>
      </c>
      <c r="W242" s="19"/>
      <c r="X242" s="19"/>
      <c r="Y242" s="20">
        <f t="shared" si="613"/>
        <v>0</v>
      </c>
      <c r="Z242" s="19"/>
      <c r="AA242" s="19"/>
      <c r="AB242" s="20">
        <f t="shared" si="614"/>
        <v>0</v>
      </c>
      <c r="AC242" s="19"/>
      <c r="AD242" s="19"/>
      <c r="AE242" s="20">
        <f t="shared" si="615"/>
        <v>0</v>
      </c>
      <c r="AF242" s="19"/>
      <c r="AG242" s="19"/>
      <c r="AH242" s="20">
        <f t="shared" si="616"/>
        <v>0</v>
      </c>
      <c r="AI242" s="19"/>
      <c r="AJ242" s="19"/>
      <c r="AK242" s="20">
        <f t="shared" si="617"/>
        <v>0</v>
      </c>
      <c r="AL242" s="20">
        <f t="shared" si="618"/>
        <v>0</v>
      </c>
      <c r="AM242" s="20">
        <f t="shared" si="618"/>
        <v>0</v>
      </c>
      <c r="AN242" s="20">
        <f t="shared" si="619"/>
        <v>0</v>
      </c>
      <c r="AO242" s="19"/>
      <c r="AP242" s="19"/>
      <c r="AQ242" s="20">
        <f t="shared" si="620"/>
        <v>0</v>
      </c>
      <c r="AR242" s="19"/>
      <c r="AS242" s="19"/>
      <c r="AT242" s="20">
        <f t="shared" si="621"/>
        <v>0</v>
      </c>
      <c r="AU242" s="19"/>
      <c r="AV242" s="19"/>
      <c r="AW242" s="20">
        <f t="shared" si="622"/>
        <v>0</v>
      </c>
      <c r="AX242" s="19"/>
      <c r="AY242" s="19"/>
      <c r="AZ242" s="20">
        <f t="shared" si="623"/>
        <v>0</v>
      </c>
      <c r="BA242" s="19"/>
      <c r="BB242" s="19"/>
      <c r="BC242" s="20">
        <f t="shared" si="624"/>
        <v>0</v>
      </c>
      <c r="BD242" s="19"/>
      <c r="BE242" s="19"/>
      <c r="BF242" s="20">
        <f t="shared" si="625"/>
        <v>0</v>
      </c>
      <c r="BG242" s="20">
        <f t="shared" si="626"/>
        <v>0</v>
      </c>
      <c r="BH242" s="20">
        <f t="shared" si="626"/>
        <v>0</v>
      </c>
      <c r="BI242" s="20">
        <f t="shared" si="627"/>
        <v>0</v>
      </c>
      <c r="BJ242" s="19"/>
      <c r="BK242" s="19"/>
      <c r="BL242" s="20">
        <f t="shared" si="628"/>
        <v>0</v>
      </c>
      <c r="BM242" s="19"/>
      <c r="BN242" s="19"/>
      <c r="BO242" s="20">
        <f t="shared" si="629"/>
        <v>0</v>
      </c>
      <c r="BP242" s="19"/>
      <c r="BQ242" s="19"/>
      <c r="BR242" s="20">
        <f t="shared" si="630"/>
        <v>0</v>
      </c>
      <c r="BS242" s="19"/>
      <c r="BT242" s="19"/>
      <c r="BU242" s="20">
        <f t="shared" si="631"/>
        <v>0</v>
      </c>
      <c r="BV242" s="19"/>
      <c r="BW242" s="19"/>
      <c r="BX242" s="20">
        <f t="shared" si="632"/>
        <v>0</v>
      </c>
      <c r="BY242" s="19"/>
      <c r="BZ242" s="19"/>
      <c r="CA242" s="20">
        <f t="shared" si="633"/>
        <v>0</v>
      </c>
      <c r="CB242" s="20">
        <f t="shared" si="634"/>
        <v>0</v>
      </c>
      <c r="CC242" s="20">
        <f t="shared" si="634"/>
        <v>0</v>
      </c>
      <c r="CD242" s="20">
        <f t="shared" si="635"/>
        <v>0</v>
      </c>
      <c r="CE242" s="19"/>
      <c r="CF242" s="19"/>
      <c r="CG242" s="20">
        <f t="shared" si="636"/>
        <v>0</v>
      </c>
      <c r="CH242" s="19"/>
      <c r="CI242" s="19"/>
      <c r="CJ242" s="20">
        <f t="shared" si="637"/>
        <v>0</v>
      </c>
      <c r="CK242" s="19"/>
      <c r="CL242" s="19"/>
      <c r="CM242" s="20">
        <f t="shared" si="638"/>
        <v>0</v>
      </c>
      <c r="CN242" s="20">
        <f t="shared" si="639"/>
        <v>0</v>
      </c>
      <c r="CO242" s="20">
        <f t="shared" si="639"/>
        <v>0</v>
      </c>
      <c r="CP242" s="20">
        <f t="shared" si="640"/>
        <v>0</v>
      </c>
      <c r="CQ242" s="19"/>
      <c r="CR242" s="19"/>
      <c r="CS242" s="20">
        <f t="shared" si="641"/>
        <v>0</v>
      </c>
      <c r="CT242" s="19"/>
      <c r="CU242" s="19"/>
      <c r="CV242" s="20">
        <f t="shared" si="642"/>
        <v>0</v>
      </c>
      <c r="CW242" s="19"/>
      <c r="CX242" s="19"/>
      <c r="CY242" s="20">
        <f t="shared" si="643"/>
        <v>0</v>
      </c>
      <c r="CZ242" s="20">
        <f t="shared" si="644"/>
        <v>0</v>
      </c>
      <c r="DA242" s="20">
        <f t="shared" si="644"/>
        <v>0</v>
      </c>
      <c r="DB242" s="20">
        <f t="shared" si="645"/>
        <v>0</v>
      </c>
      <c r="DC242" s="20">
        <f t="shared" si="646"/>
        <v>0</v>
      </c>
      <c r="DD242" s="20">
        <f t="shared" si="646"/>
        <v>0</v>
      </c>
      <c r="DE242" s="20">
        <f t="shared" si="647"/>
        <v>0</v>
      </c>
      <c r="DF242" s="19"/>
      <c r="DG242" s="19"/>
      <c r="DH242" s="20">
        <f t="shared" si="648"/>
        <v>0</v>
      </c>
      <c r="DI242" s="19"/>
      <c r="DJ242" s="19"/>
      <c r="DK242" s="20">
        <f t="shared" si="649"/>
        <v>0</v>
      </c>
      <c r="DL242" s="20">
        <f t="shared" si="650"/>
        <v>0</v>
      </c>
      <c r="DM242" s="20">
        <f t="shared" si="650"/>
        <v>0</v>
      </c>
      <c r="DN242" s="20">
        <f t="shared" si="651"/>
        <v>0</v>
      </c>
      <c r="DO242" s="19"/>
      <c r="DP242" s="19"/>
      <c r="DQ242" s="20">
        <f t="shared" si="652"/>
        <v>0</v>
      </c>
      <c r="DR242" s="19"/>
      <c r="DS242" s="19"/>
      <c r="DT242" s="20">
        <f t="shared" si="653"/>
        <v>0</v>
      </c>
      <c r="DU242" s="20">
        <f t="shared" si="654"/>
        <v>0</v>
      </c>
      <c r="DV242" s="20">
        <f t="shared" si="654"/>
        <v>0</v>
      </c>
      <c r="DW242" s="20">
        <f t="shared" si="655"/>
        <v>0</v>
      </c>
      <c r="DX242" s="20">
        <f t="shared" si="656"/>
        <v>0</v>
      </c>
      <c r="DY242" s="20">
        <f t="shared" si="656"/>
        <v>0</v>
      </c>
      <c r="DZ242" s="20">
        <f t="shared" si="657"/>
        <v>0</v>
      </c>
      <c r="EA242" s="19"/>
      <c r="EB242" s="19"/>
      <c r="EC242" s="20">
        <f t="shared" si="658"/>
        <v>0</v>
      </c>
      <c r="ED242" s="19"/>
      <c r="EE242" s="19"/>
      <c r="EF242" s="20">
        <f t="shared" si="659"/>
        <v>0</v>
      </c>
      <c r="EG242" s="19"/>
      <c r="EH242" s="19"/>
      <c r="EI242" s="20">
        <f t="shared" si="660"/>
        <v>0</v>
      </c>
      <c r="EJ242" s="19"/>
      <c r="EK242" s="19"/>
      <c r="EL242" s="20">
        <f t="shared" si="661"/>
        <v>0</v>
      </c>
      <c r="EM242" s="20">
        <f t="shared" si="662"/>
        <v>0</v>
      </c>
      <c r="EN242" s="20">
        <f t="shared" si="662"/>
        <v>0</v>
      </c>
      <c r="EO242" s="20">
        <f t="shared" si="663"/>
        <v>0</v>
      </c>
      <c r="EP242" s="19"/>
      <c r="EQ242" s="19"/>
      <c r="ER242" s="20">
        <f t="shared" si="664"/>
        <v>0</v>
      </c>
      <c r="ES242" s="19"/>
      <c r="ET242" s="19"/>
      <c r="EU242" s="20">
        <f t="shared" si="665"/>
        <v>0</v>
      </c>
      <c r="EV242" s="19"/>
      <c r="EW242" s="19"/>
      <c r="EX242" s="20">
        <f t="shared" si="666"/>
        <v>0</v>
      </c>
      <c r="EY242" s="19"/>
      <c r="EZ242" s="19"/>
      <c r="FA242" s="20">
        <f t="shared" si="667"/>
        <v>0</v>
      </c>
      <c r="FB242" s="20">
        <f t="shared" si="668"/>
        <v>0</v>
      </c>
      <c r="FC242" s="20">
        <f t="shared" si="668"/>
        <v>0</v>
      </c>
      <c r="FD242" s="20">
        <f t="shared" si="669"/>
        <v>0</v>
      </c>
      <c r="FE242" s="19"/>
      <c r="FF242" s="19"/>
      <c r="FG242" s="20">
        <f t="shared" si="670"/>
        <v>0</v>
      </c>
      <c r="FH242" s="19"/>
      <c r="FI242" s="19"/>
      <c r="FJ242" s="20">
        <f t="shared" si="671"/>
        <v>0</v>
      </c>
      <c r="FK242" s="19"/>
      <c r="FL242" s="19"/>
      <c r="FM242" s="20">
        <f t="shared" si="672"/>
        <v>0</v>
      </c>
      <c r="FN242" s="20">
        <f t="shared" si="673"/>
        <v>0</v>
      </c>
      <c r="FO242" s="20">
        <f t="shared" si="673"/>
        <v>0</v>
      </c>
      <c r="FP242" s="20">
        <f t="shared" si="674"/>
        <v>0</v>
      </c>
      <c r="FQ242" s="19"/>
      <c r="FR242" s="19"/>
      <c r="FS242" s="20">
        <f t="shared" si="675"/>
        <v>0</v>
      </c>
      <c r="FT242" s="19"/>
      <c r="FU242" s="19"/>
      <c r="FV242" s="20">
        <f t="shared" si="676"/>
        <v>0</v>
      </c>
      <c r="FW242" s="19"/>
      <c r="FX242" s="19"/>
      <c r="FY242" s="20">
        <f t="shared" si="677"/>
        <v>0</v>
      </c>
      <c r="FZ242" s="20">
        <f t="shared" si="678"/>
        <v>0</v>
      </c>
      <c r="GA242" s="20">
        <f t="shared" si="678"/>
        <v>0</v>
      </c>
      <c r="GB242" s="20">
        <f t="shared" si="679"/>
        <v>0</v>
      </c>
      <c r="GC242" s="19"/>
      <c r="GD242" s="19"/>
      <c r="GE242" s="20">
        <f t="shared" si="680"/>
        <v>0</v>
      </c>
      <c r="GF242" s="19"/>
      <c r="GG242" s="19"/>
      <c r="GH242" s="20">
        <f t="shared" si="681"/>
        <v>0</v>
      </c>
      <c r="GI242" s="19"/>
      <c r="GJ242" s="19"/>
      <c r="GK242" s="20">
        <f t="shared" si="682"/>
        <v>0</v>
      </c>
      <c r="GL242" s="19"/>
      <c r="GM242" s="19"/>
      <c r="GN242" s="20">
        <f t="shared" si="683"/>
        <v>0</v>
      </c>
      <c r="GO242" s="20">
        <f t="shared" si="684"/>
        <v>0</v>
      </c>
      <c r="GP242" s="20">
        <f t="shared" si="684"/>
        <v>0</v>
      </c>
      <c r="GQ242" s="20">
        <f t="shared" si="685"/>
        <v>0</v>
      </c>
      <c r="GR242" s="19"/>
      <c r="GS242" s="19"/>
      <c r="GT242" s="20">
        <f t="shared" si="686"/>
        <v>0</v>
      </c>
      <c r="GU242" s="19"/>
      <c r="GV242" s="19"/>
      <c r="GW242" s="20">
        <f t="shared" si="687"/>
        <v>0</v>
      </c>
      <c r="GX242" s="20">
        <f t="shared" si="688"/>
        <v>0</v>
      </c>
      <c r="GY242" s="20">
        <f t="shared" si="688"/>
        <v>0</v>
      </c>
      <c r="GZ242" s="20">
        <f t="shared" si="689"/>
        <v>0</v>
      </c>
      <c r="HA242" s="19"/>
      <c r="HB242" s="19"/>
      <c r="HC242" s="20">
        <f t="shared" si="690"/>
        <v>0</v>
      </c>
      <c r="HD242" s="19"/>
      <c r="HE242" s="19"/>
      <c r="HF242" s="20">
        <f t="shared" si="691"/>
        <v>0</v>
      </c>
      <c r="HG242" s="19"/>
      <c r="HH242" s="19"/>
      <c r="HI242" s="20">
        <f t="shared" si="692"/>
        <v>0</v>
      </c>
      <c r="HJ242" s="19"/>
      <c r="HK242" s="19"/>
      <c r="HL242" s="20">
        <f t="shared" si="693"/>
        <v>0</v>
      </c>
      <c r="HM242" s="20">
        <f t="shared" si="694"/>
        <v>0</v>
      </c>
      <c r="HN242" s="20">
        <f t="shared" si="694"/>
        <v>0</v>
      </c>
      <c r="HO242" s="20">
        <f t="shared" si="695"/>
        <v>0</v>
      </c>
      <c r="HP242" s="19"/>
      <c r="HQ242" s="19"/>
      <c r="HR242" s="20">
        <f t="shared" si="696"/>
        <v>0</v>
      </c>
      <c r="HS242" s="19"/>
      <c r="HT242" s="19"/>
      <c r="HU242" s="20">
        <f t="shared" si="697"/>
        <v>0</v>
      </c>
      <c r="HV242" s="19"/>
      <c r="HW242" s="19"/>
      <c r="HX242" s="20">
        <f t="shared" si="698"/>
        <v>0</v>
      </c>
      <c r="HY242" s="19"/>
      <c r="HZ242" s="19"/>
      <c r="IA242" s="20">
        <f t="shared" si="699"/>
        <v>0</v>
      </c>
      <c r="IB242" s="20">
        <f t="shared" si="700"/>
        <v>0</v>
      </c>
      <c r="IC242" s="20">
        <f t="shared" si="700"/>
        <v>0</v>
      </c>
      <c r="ID242" s="20">
        <f t="shared" si="701"/>
        <v>0</v>
      </c>
      <c r="IE242" s="20">
        <f t="shared" si="702"/>
        <v>0</v>
      </c>
      <c r="IF242" s="20">
        <f t="shared" si="702"/>
        <v>0</v>
      </c>
      <c r="IG242" s="20">
        <f t="shared" si="703"/>
        <v>0</v>
      </c>
      <c r="IH242" s="19"/>
      <c r="II242" s="19"/>
      <c r="IJ242" s="20">
        <f t="shared" si="704"/>
        <v>0</v>
      </c>
      <c r="IK242" s="19"/>
      <c r="IL242" s="19"/>
      <c r="IM242" s="20">
        <f t="shared" si="705"/>
        <v>0</v>
      </c>
      <c r="IN242" s="19"/>
      <c r="IO242" s="19"/>
      <c r="IP242" s="20">
        <f t="shared" si="706"/>
        <v>0</v>
      </c>
      <c r="IQ242" s="20">
        <f t="shared" si="707"/>
        <v>0</v>
      </c>
      <c r="IR242" s="20">
        <f t="shared" si="707"/>
        <v>0</v>
      </c>
      <c r="IS242" s="20">
        <f t="shared" si="708"/>
        <v>0</v>
      </c>
      <c r="IT242" s="20">
        <f t="shared" si="709"/>
        <v>0</v>
      </c>
      <c r="IU242" s="20">
        <f t="shared" si="709"/>
        <v>0</v>
      </c>
      <c r="IV242" s="20">
        <f t="shared" si="710"/>
        <v>0</v>
      </c>
      <c r="IW242" s="19"/>
      <c r="IX242" s="19"/>
      <c r="IY242" s="20">
        <f t="shared" si="711"/>
        <v>0</v>
      </c>
      <c r="IZ242" s="19"/>
      <c r="JA242" s="19"/>
      <c r="JB242" s="20">
        <f t="shared" si="712"/>
        <v>0</v>
      </c>
      <c r="JC242" s="19"/>
      <c r="JD242" s="19"/>
      <c r="JE242" s="20">
        <f t="shared" si="713"/>
        <v>0</v>
      </c>
      <c r="JF242" s="20">
        <f t="shared" si="714"/>
        <v>0</v>
      </c>
      <c r="JG242" s="20">
        <f t="shared" si="714"/>
        <v>0</v>
      </c>
      <c r="JH242" s="20">
        <f t="shared" si="715"/>
        <v>0</v>
      </c>
      <c r="JI242" s="19"/>
      <c r="JJ242" s="19"/>
      <c r="JK242" s="20">
        <f t="shared" si="716"/>
        <v>0</v>
      </c>
      <c r="JL242" s="19"/>
      <c r="JM242" s="19"/>
      <c r="JN242" s="20">
        <f t="shared" si="717"/>
        <v>0</v>
      </c>
      <c r="JO242" s="19"/>
      <c r="JP242" s="19"/>
      <c r="JQ242" s="20">
        <f t="shared" si="718"/>
        <v>0</v>
      </c>
      <c r="JR242" s="20">
        <f t="shared" si="719"/>
        <v>0</v>
      </c>
      <c r="JS242" s="20">
        <f t="shared" si="719"/>
        <v>0</v>
      </c>
      <c r="JT242" s="20">
        <f t="shared" si="720"/>
        <v>0</v>
      </c>
      <c r="JU242" s="19"/>
      <c r="JV242" s="19"/>
      <c r="JW242" s="20">
        <f t="shared" si="721"/>
        <v>0</v>
      </c>
      <c r="JX242" s="19"/>
      <c r="JY242" s="19"/>
      <c r="JZ242" s="20">
        <f t="shared" si="722"/>
        <v>0</v>
      </c>
      <c r="KA242" s="20">
        <f t="shared" si="723"/>
        <v>0</v>
      </c>
      <c r="KB242" s="20">
        <f t="shared" si="723"/>
        <v>0</v>
      </c>
      <c r="KC242" s="20">
        <f t="shared" si="724"/>
        <v>0</v>
      </c>
      <c r="KD242" s="20">
        <f>92.07</f>
        <v>92.07</v>
      </c>
      <c r="KE242" s="20">
        <f>100</f>
        <v>100</v>
      </c>
      <c r="KF242" s="20">
        <f t="shared" si="725"/>
        <v>-7.9300000000000068</v>
      </c>
      <c r="KG242" s="19"/>
      <c r="KH242" s="19"/>
      <c r="KI242" s="20">
        <f t="shared" si="726"/>
        <v>0</v>
      </c>
      <c r="KJ242" s="19"/>
      <c r="KK242" s="19"/>
      <c r="KL242" s="20">
        <f t="shared" si="727"/>
        <v>0</v>
      </c>
      <c r="KM242" s="19"/>
      <c r="KN242" s="19"/>
      <c r="KO242" s="20">
        <f t="shared" si="728"/>
        <v>0</v>
      </c>
      <c r="KP242" s="19"/>
      <c r="KQ242" s="19"/>
      <c r="KR242" s="20">
        <f t="shared" si="729"/>
        <v>0</v>
      </c>
      <c r="KS242" s="20">
        <f t="shared" si="730"/>
        <v>0</v>
      </c>
      <c r="KT242" s="20">
        <f t="shared" si="730"/>
        <v>0</v>
      </c>
      <c r="KU242" s="20">
        <f t="shared" si="731"/>
        <v>0</v>
      </c>
      <c r="KV242" s="20">
        <f t="shared" si="732"/>
        <v>92.07</v>
      </c>
      <c r="KW242" s="20">
        <f t="shared" si="732"/>
        <v>100</v>
      </c>
      <c r="KX242" s="20">
        <f t="shared" si="733"/>
        <v>-7.9300000000000068</v>
      </c>
      <c r="KY242" s="19"/>
      <c r="KZ242" s="19"/>
      <c r="LA242" s="20">
        <f t="shared" si="734"/>
        <v>0</v>
      </c>
      <c r="LB242" s="19"/>
      <c r="LC242" s="19"/>
      <c r="LD242" s="20">
        <f t="shared" si="735"/>
        <v>0</v>
      </c>
      <c r="LE242" s="20">
        <f t="shared" si="736"/>
        <v>92.07</v>
      </c>
      <c r="LF242" s="20">
        <f t="shared" si="736"/>
        <v>100</v>
      </c>
      <c r="LG242" s="20">
        <f t="shared" si="737"/>
        <v>-7.9300000000000068</v>
      </c>
    </row>
    <row r="243" spans="1:319" x14ac:dyDescent="0.3">
      <c r="A243" s="27" t="s">
        <v>355</v>
      </c>
      <c r="B243" s="19"/>
      <c r="C243" s="19"/>
      <c r="D243" s="20">
        <f t="shared" si="606"/>
        <v>0</v>
      </c>
      <c r="E243" s="19"/>
      <c r="F243" s="19"/>
      <c r="G243" s="20">
        <f t="shared" si="607"/>
        <v>0</v>
      </c>
      <c r="H243" s="19"/>
      <c r="I243" s="19"/>
      <c r="J243" s="20">
        <f t="shared" si="608"/>
        <v>0</v>
      </c>
      <c r="K243" s="19"/>
      <c r="L243" s="19"/>
      <c r="M243" s="20">
        <f t="shared" si="609"/>
        <v>0</v>
      </c>
      <c r="N243" s="19"/>
      <c r="O243" s="19"/>
      <c r="P243" s="20">
        <f t="shared" si="610"/>
        <v>0</v>
      </c>
      <c r="Q243" s="19"/>
      <c r="R243" s="19"/>
      <c r="S243" s="20">
        <f t="shared" si="611"/>
        <v>0</v>
      </c>
      <c r="T243" s="19"/>
      <c r="U243" s="19"/>
      <c r="V243" s="20">
        <f t="shared" si="612"/>
        <v>0</v>
      </c>
      <c r="W243" s="19"/>
      <c r="X243" s="19"/>
      <c r="Y243" s="20">
        <f t="shared" si="613"/>
        <v>0</v>
      </c>
      <c r="Z243" s="19"/>
      <c r="AA243" s="19"/>
      <c r="AB243" s="20">
        <f t="shared" si="614"/>
        <v>0</v>
      </c>
      <c r="AC243" s="19"/>
      <c r="AD243" s="19"/>
      <c r="AE243" s="20">
        <f t="shared" si="615"/>
        <v>0</v>
      </c>
      <c r="AF243" s="19"/>
      <c r="AG243" s="19"/>
      <c r="AH243" s="20">
        <f t="shared" si="616"/>
        <v>0</v>
      </c>
      <c r="AI243" s="19"/>
      <c r="AJ243" s="19"/>
      <c r="AK243" s="20">
        <f t="shared" si="617"/>
        <v>0</v>
      </c>
      <c r="AL243" s="20">
        <f t="shared" si="618"/>
        <v>0</v>
      </c>
      <c r="AM243" s="20">
        <f t="shared" si="618"/>
        <v>0</v>
      </c>
      <c r="AN243" s="20">
        <f t="shared" si="619"/>
        <v>0</v>
      </c>
      <c r="AO243" s="19"/>
      <c r="AP243" s="19"/>
      <c r="AQ243" s="20">
        <f t="shared" si="620"/>
        <v>0</v>
      </c>
      <c r="AR243" s="19"/>
      <c r="AS243" s="19"/>
      <c r="AT243" s="20">
        <f t="shared" si="621"/>
        <v>0</v>
      </c>
      <c r="AU243" s="19"/>
      <c r="AV243" s="19"/>
      <c r="AW243" s="20">
        <f t="shared" si="622"/>
        <v>0</v>
      </c>
      <c r="AX243" s="19"/>
      <c r="AY243" s="19"/>
      <c r="AZ243" s="20">
        <f t="shared" si="623"/>
        <v>0</v>
      </c>
      <c r="BA243" s="19"/>
      <c r="BB243" s="19"/>
      <c r="BC243" s="20">
        <f t="shared" si="624"/>
        <v>0</v>
      </c>
      <c r="BD243" s="19"/>
      <c r="BE243" s="19"/>
      <c r="BF243" s="20">
        <f t="shared" si="625"/>
        <v>0</v>
      </c>
      <c r="BG243" s="20">
        <f t="shared" si="626"/>
        <v>0</v>
      </c>
      <c r="BH243" s="20">
        <f t="shared" si="626"/>
        <v>0</v>
      </c>
      <c r="BI243" s="20">
        <f t="shared" si="627"/>
        <v>0</v>
      </c>
      <c r="BJ243" s="19"/>
      <c r="BK243" s="19"/>
      <c r="BL243" s="20">
        <f t="shared" si="628"/>
        <v>0</v>
      </c>
      <c r="BM243" s="19"/>
      <c r="BN243" s="19"/>
      <c r="BO243" s="20">
        <f t="shared" si="629"/>
        <v>0</v>
      </c>
      <c r="BP243" s="19"/>
      <c r="BQ243" s="19"/>
      <c r="BR243" s="20">
        <f t="shared" si="630"/>
        <v>0</v>
      </c>
      <c r="BS243" s="19"/>
      <c r="BT243" s="19"/>
      <c r="BU243" s="20">
        <f t="shared" si="631"/>
        <v>0</v>
      </c>
      <c r="BV243" s="19"/>
      <c r="BW243" s="19"/>
      <c r="BX243" s="20">
        <f t="shared" si="632"/>
        <v>0</v>
      </c>
      <c r="BY243" s="19"/>
      <c r="BZ243" s="19"/>
      <c r="CA243" s="20">
        <f t="shared" si="633"/>
        <v>0</v>
      </c>
      <c r="CB243" s="20">
        <f t="shared" si="634"/>
        <v>0</v>
      </c>
      <c r="CC243" s="20">
        <f t="shared" si="634"/>
        <v>0</v>
      </c>
      <c r="CD243" s="20">
        <f t="shared" si="635"/>
        <v>0</v>
      </c>
      <c r="CE243" s="19"/>
      <c r="CF243" s="19"/>
      <c r="CG243" s="20">
        <f t="shared" si="636"/>
        <v>0</v>
      </c>
      <c r="CH243" s="19"/>
      <c r="CI243" s="19"/>
      <c r="CJ243" s="20">
        <f t="shared" si="637"/>
        <v>0</v>
      </c>
      <c r="CK243" s="19"/>
      <c r="CL243" s="19"/>
      <c r="CM243" s="20">
        <f t="shared" si="638"/>
        <v>0</v>
      </c>
      <c r="CN243" s="20">
        <f t="shared" si="639"/>
        <v>0</v>
      </c>
      <c r="CO243" s="20">
        <f t="shared" si="639"/>
        <v>0</v>
      </c>
      <c r="CP243" s="20">
        <f t="shared" si="640"/>
        <v>0</v>
      </c>
      <c r="CQ243" s="19"/>
      <c r="CR243" s="19"/>
      <c r="CS243" s="20">
        <f t="shared" si="641"/>
        <v>0</v>
      </c>
      <c r="CT243" s="19"/>
      <c r="CU243" s="19"/>
      <c r="CV243" s="20">
        <f t="shared" si="642"/>
        <v>0</v>
      </c>
      <c r="CW243" s="19"/>
      <c r="CX243" s="19"/>
      <c r="CY243" s="20">
        <f t="shared" si="643"/>
        <v>0</v>
      </c>
      <c r="CZ243" s="20">
        <f t="shared" si="644"/>
        <v>0</v>
      </c>
      <c r="DA243" s="20">
        <f t="shared" si="644"/>
        <v>0</v>
      </c>
      <c r="DB243" s="20">
        <f t="shared" si="645"/>
        <v>0</v>
      </c>
      <c r="DC243" s="20">
        <f t="shared" si="646"/>
        <v>0</v>
      </c>
      <c r="DD243" s="20">
        <f t="shared" si="646"/>
        <v>0</v>
      </c>
      <c r="DE243" s="20">
        <f t="shared" si="647"/>
        <v>0</v>
      </c>
      <c r="DF243" s="19"/>
      <c r="DG243" s="19"/>
      <c r="DH243" s="20">
        <f t="shared" si="648"/>
        <v>0</v>
      </c>
      <c r="DI243" s="19"/>
      <c r="DJ243" s="19"/>
      <c r="DK243" s="20">
        <f t="shared" si="649"/>
        <v>0</v>
      </c>
      <c r="DL243" s="20">
        <f t="shared" si="650"/>
        <v>0</v>
      </c>
      <c r="DM243" s="20">
        <f t="shared" si="650"/>
        <v>0</v>
      </c>
      <c r="DN243" s="20">
        <f t="shared" si="651"/>
        <v>0</v>
      </c>
      <c r="DO243" s="19"/>
      <c r="DP243" s="19"/>
      <c r="DQ243" s="20">
        <f t="shared" si="652"/>
        <v>0</v>
      </c>
      <c r="DR243" s="19"/>
      <c r="DS243" s="19"/>
      <c r="DT243" s="20">
        <f t="shared" si="653"/>
        <v>0</v>
      </c>
      <c r="DU243" s="20">
        <f t="shared" si="654"/>
        <v>0</v>
      </c>
      <c r="DV243" s="20">
        <f t="shared" si="654"/>
        <v>0</v>
      </c>
      <c r="DW243" s="20">
        <f t="shared" si="655"/>
        <v>0</v>
      </c>
      <c r="DX243" s="20">
        <f t="shared" si="656"/>
        <v>0</v>
      </c>
      <c r="DY243" s="20">
        <f t="shared" si="656"/>
        <v>0</v>
      </c>
      <c r="DZ243" s="20">
        <f t="shared" si="657"/>
        <v>0</v>
      </c>
      <c r="EA243" s="19"/>
      <c r="EB243" s="19"/>
      <c r="EC243" s="20">
        <f t="shared" si="658"/>
        <v>0</v>
      </c>
      <c r="ED243" s="19"/>
      <c r="EE243" s="19"/>
      <c r="EF243" s="20">
        <f t="shared" si="659"/>
        <v>0</v>
      </c>
      <c r="EG243" s="19"/>
      <c r="EH243" s="19"/>
      <c r="EI243" s="20">
        <f t="shared" si="660"/>
        <v>0</v>
      </c>
      <c r="EJ243" s="19"/>
      <c r="EK243" s="19"/>
      <c r="EL243" s="20">
        <f t="shared" si="661"/>
        <v>0</v>
      </c>
      <c r="EM243" s="20">
        <f t="shared" si="662"/>
        <v>0</v>
      </c>
      <c r="EN243" s="20">
        <f t="shared" si="662"/>
        <v>0</v>
      </c>
      <c r="EO243" s="20">
        <f t="shared" si="663"/>
        <v>0</v>
      </c>
      <c r="EP243" s="19"/>
      <c r="EQ243" s="19"/>
      <c r="ER243" s="20">
        <f t="shared" si="664"/>
        <v>0</v>
      </c>
      <c r="ES243" s="19"/>
      <c r="ET243" s="19"/>
      <c r="EU243" s="20">
        <f t="shared" si="665"/>
        <v>0</v>
      </c>
      <c r="EV243" s="19"/>
      <c r="EW243" s="19"/>
      <c r="EX243" s="20">
        <f t="shared" si="666"/>
        <v>0</v>
      </c>
      <c r="EY243" s="19"/>
      <c r="EZ243" s="19"/>
      <c r="FA243" s="20">
        <f t="shared" si="667"/>
        <v>0</v>
      </c>
      <c r="FB243" s="20">
        <f t="shared" si="668"/>
        <v>0</v>
      </c>
      <c r="FC243" s="20">
        <f t="shared" si="668"/>
        <v>0</v>
      </c>
      <c r="FD243" s="20">
        <f t="shared" si="669"/>
        <v>0</v>
      </c>
      <c r="FE243" s="19"/>
      <c r="FF243" s="19"/>
      <c r="FG243" s="20">
        <f t="shared" si="670"/>
        <v>0</v>
      </c>
      <c r="FH243" s="19"/>
      <c r="FI243" s="19"/>
      <c r="FJ243" s="20">
        <f t="shared" si="671"/>
        <v>0</v>
      </c>
      <c r="FK243" s="19"/>
      <c r="FL243" s="19"/>
      <c r="FM243" s="20">
        <f t="shared" si="672"/>
        <v>0</v>
      </c>
      <c r="FN243" s="20">
        <f t="shared" si="673"/>
        <v>0</v>
      </c>
      <c r="FO243" s="20">
        <f t="shared" si="673"/>
        <v>0</v>
      </c>
      <c r="FP243" s="20">
        <f t="shared" si="674"/>
        <v>0</v>
      </c>
      <c r="FQ243" s="19"/>
      <c r="FR243" s="19"/>
      <c r="FS243" s="20">
        <f t="shared" si="675"/>
        <v>0</v>
      </c>
      <c r="FT243" s="19"/>
      <c r="FU243" s="19"/>
      <c r="FV243" s="20">
        <f t="shared" si="676"/>
        <v>0</v>
      </c>
      <c r="FW243" s="19"/>
      <c r="FX243" s="19"/>
      <c r="FY243" s="20">
        <f t="shared" si="677"/>
        <v>0</v>
      </c>
      <c r="FZ243" s="20">
        <f t="shared" si="678"/>
        <v>0</v>
      </c>
      <c r="GA243" s="20">
        <f t="shared" si="678"/>
        <v>0</v>
      </c>
      <c r="GB243" s="20">
        <f t="shared" si="679"/>
        <v>0</v>
      </c>
      <c r="GC243" s="19"/>
      <c r="GD243" s="19"/>
      <c r="GE243" s="20">
        <f t="shared" si="680"/>
        <v>0</v>
      </c>
      <c r="GF243" s="19"/>
      <c r="GG243" s="19"/>
      <c r="GH243" s="20">
        <f t="shared" si="681"/>
        <v>0</v>
      </c>
      <c r="GI243" s="19"/>
      <c r="GJ243" s="19"/>
      <c r="GK243" s="20">
        <f t="shared" si="682"/>
        <v>0</v>
      </c>
      <c r="GL243" s="19"/>
      <c r="GM243" s="19"/>
      <c r="GN243" s="20">
        <f t="shared" si="683"/>
        <v>0</v>
      </c>
      <c r="GO243" s="20">
        <f t="shared" si="684"/>
        <v>0</v>
      </c>
      <c r="GP243" s="20">
        <f t="shared" si="684"/>
        <v>0</v>
      </c>
      <c r="GQ243" s="20">
        <f t="shared" si="685"/>
        <v>0</v>
      </c>
      <c r="GR243" s="19"/>
      <c r="GS243" s="19"/>
      <c r="GT243" s="20">
        <f t="shared" si="686"/>
        <v>0</v>
      </c>
      <c r="GU243" s="19"/>
      <c r="GV243" s="19"/>
      <c r="GW243" s="20">
        <f t="shared" si="687"/>
        <v>0</v>
      </c>
      <c r="GX243" s="20">
        <f t="shared" si="688"/>
        <v>0</v>
      </c>
      <c r="GY243" s="20">
        <f t="shared" si="688"/>
        <v>0</v>
      </c>
      <c r="GZ243" s="20">
        <f t="shared" si="689"/>
        <v>0</v>
      </c>
      <c r="HA243" s="19"/>
      <c r="HB243" s="19"/>
      <c r="HC243" s="20">
        <f t="shared" si="690"/>
        <v>0</v>
      </c>
      <c r="HD243" s="19"/>
      <c r="HE243" s="19"/>
      <c r="HF243" s="20">
        <f t="shared" si="691"/>
        <v>0</v>
      </c>
      <c r="HG243" s="19"/>
      <c r="HH243" s="19"/>
      <c r="HI243" s="20">
        <f t="shared" si="692"/>
        <v>0</v>
      </c>
      <c r="HJ243" s="19"/>
      <c r="HK243" s="19"/>
      <c r="HL243" s="20">
        <f t="shared" si="693"/>
        <v>0</v>
      </c>
      <c r="HM243" s="20">
        <f t="shared" si="694"/>
        <v>0</v>
      </c>
      <c r="HN243" s="20">
        <f t="shared" si="694"/>
        <v>0</v>
      </c>
      <c r="HO243" s="20">
        <f t="shared" si="695"/>
        <v>0</v>
      </c>
      <c r="HP243" s="19"/>
      <c r="HQ243" s="19"/>
      <c r="HR243" s="20">
        <f t="shared" si="696"/>
        <v>0</v>
      </c>
      <c r="HS243" s="19"/>
      <c r="HT243" s="19"/>
      <c r="HU243" s="20">
        <f t="shared" si="697"/>
        <v>0</v>
      </c>
      <c r="HV243" s="19"/>
      <c r="HW243" s="19"/>
      <c r="HX243" s="20">
        <f t="shared" si="698"/>
        <v>0</v>
      </c>
      <c r="HY243" s="19"/>
      <c r="HZ243" s="19"/>
      <c r="IA243" s="20">
        <f t="shared" si="699"/>
        <v>0</v>
      </c>
      <c r="IB243" s="20">
        <f t="shared" si="700"/>
        <v>0</v>
      </c>
      <c r="IC243" s="20">
        <f t="shared" si="700"/>
        <v>0</v>
      </c>
      <c r="ID243" s="20">
        <f t="shared" si="701"/>
        <v>0</v>
      </c>
      <c r="IE243" s="20">
        <f t="shared" si="702"/>
        <v>0</v>
      </c>
      <c r="IF243" s="20">
        <f t="shared" si="702"/>
        <v>0</v>
      </c>
      <c r="IG243" s="20">
        <f t="shared" si="703"/>
        <v>0</v>
      </c>
      <c r="IH243" s="19"/>
      <c r="II243" s="19"/>
      <c r="IJ243" s="20">
        <f t="shared" si="704"/>
        <v>0</v>
      </c>
      <c r="IK243" s="19"/>
      <c r="IL243" s="19"/>
      <c r="IM243" s="20">
        <f t="shared" si="705"/>
        <v>0</v>
      </c>
      <c r="IN243" s="19"/>
      <c r="IO243" s="19"/>
      <c r="IP243" s="20">
        <f t="shared" si="706"/>
        <v>0</v>
      </c>
      <c r="IQ243" s="20">
        <f t="shared" si="707"/>
        <v>0</v>
      </c>
      <c r="IR243" s="20">
        <f t="shared" si="707"/>
        <v>0</v>
      </c>
      <c r="IS243" s="20">
        <f t="shared" si="708"/>
        <v>0</v>
      </c>
      <c r="IT243" s="20">
        <f t="shared" si="709"/>
        <v>0</v>
      </c>
      <c r="IU243" s="20">
        <f t="shared" si="709"/>
        <v>0</v>
      </c>
      <c r="IV243" s="20">
        <f t="shared" si="710"/>
        <v>0</v>
      </c>
      <c r="IW243" s="19"/>
      <c r="IX243" s="19"/>
      <c r="IY243" s="20">
        <f t="shared" si="711"/>
        <v>0</v>
      </c>
      <c r="IZ243" s="19"/>
      <c r="JA243" s="19"/>
      <c r="JB243" s="20">
        <f t="shared" si="712"/>
        <v>0</v>
      </c>
      <c r="JC243" s="19"/>
      <c r="JD243" s="19"/>
      <c r="JE243" s="20">
        <f t="shared" si="713"/>
        <v>0</v>
      </c>
      <c r="JF243" s="20">
        <f t="shared" si="714"/>
        <v>0</v>
      </c>
      <c r="JG243" s="20">
        <f t="shared" si="714"/>
        <v>0</v>
      </c>
      <c r="JH243" s="20">
        <f t="shared" si="715"/>
        <v>0</v>
      </c>
      <c r="JI243" s="19"/>
      <c r="JJ243" s="19"/>
      <c r="JK243" s="20">
        <f t="shared" si="716"/>
        <v>0</v>
      </c>
      <c r="JL243" s="19"/>
      <c r="JM243" s="19"/>
      <c r="JN243" s="20">
        <f t="shared" si="717"/>
        <v>0</v>
      </c>
      <c r="JO243" s="19"/>
      <c r="JP243" s="19"/>
      <c r="JQ243" s="20">
        <f t="shared" si="718"/>
        <v>0</v>
      </c>
      <c r="JR243" s="20">
        <f t="shared" si="719"/>
        <v>0</v>
      </c>
      <c r="JS243" s="20">
        <f t="shared" si="719"/>
        <v>0</v>
      </c>
      <c r="JT243" s="20">
        <f t="shared" si="720"/>
        <v>0</v>
      </c>
      <c r="JU243" s="19"/>
      <c r="JV243" s="19"/>
      <c r="JW243" s="20">
        <f t="shared" si="721"/>
        <v>0</v>
      </c>
      <c r="JX243" s="19"/>
      <c r="JY243" s="19"/>
      <c r="JZ243" s="20">
        <f t="shared" si="722"/>
        <v>0</v>
      </c>
      <c r="KA243" s="20">
        <f t="shared" si="723"/>
        <v>0</v>
      </c>
      <c r="KB243" s="20">
        <f t="shared" si="723"/>
        <v>0</v>
      </c>
      <c r="KC243" s="20">
        <f t="shared" si="724"/>
        <v>0</v>
      </c>
      <c r="KD243" s="19"/>
      <c r="KE243" s="19"/>
      <c r="KF243" s="20">
        <f t="shared" si="725"/>
        <v>0</v>
      </c>
      <c r="KG243" s="19"/>
      <c r="KH243" s="19"/>
      <c r="KI243" s="20">
        <f t="shared" si="726"/>
        <v>0</v>
      </c>
      <c r="KJ243" s="19"/>
      <c r="KK243" s="19"/>
      <c r="KL243" s="20">
        <f t="shared" si="727"/>
        <v>0</v>
      </c>
      <c r="KM243" s="19"/>
      <c r="KN243" s="19"/>
      <c r="KO243" s="20">
        <f t="shared" si="728"/>
        <v>0</v>
      </c>
      <c r="KP243" s="19"/>
      <c r="KQ243" s="19"/>
      <c r="KR243" s="20">
        <f t="shared" si="729"/>
        <v>0</v>
      </c>
      <c r="KS243" s="20">
        <f t="shared" si="730"/>
        <v>0</v>
      </c>
      <c r="KT243" s="20">
        <f t="shared" si="730"/>
        <v>0</v>
      </c>
      <c r="KU243" s="20">
        <f t="shared" si="731"/>
        <v>0</v>
      </c>
      <c r="KV243" s="20">
        <f t="shared" si="732"/>
        <v>0</v>
      </c>
      <c r="KW243" s="20">
        <f t="shared" si="732"/>
        <v>0</v>
      </c>
      <c r="KX243" s="20">
        <f t="shared" si="733"/>
        <v>0</v>
      </c>
      <c r="KY243" s="19"/>
      <c r="KZ243" s="19"/>
      <c r="LA243" s="20">
        <f t="shared" si="734"/>
        <v>0</v>
      </c>
      <c r="LB243" s="19"/>
      <c r="LC243" s="19"/>
      <c r="LD243" s="20">
        <f t="shared" si="735"/>
        <v>0</v>
      </c>
      <c r="LE243" s="20">
        <f t="shared" si="736"/>
        <v>0</v>
      </c>
      <c r="LF243" s="20">
        <f t="shared" si="736"/>
        <v>0</v>
      </c>
      <c r="LG243" s="20">
        <f t="shared" si="737"/>
        <v>0</v>
      </c>
    </row>
    <row r="244" spans="1:319" x14ac:dyDescent="0.3">
      <c r="A244" s="27" t="s">
        <v>356</v>
      </c>
      <c r="B244" s="19"/>
      <c r="C244" s="19"/>
      <c r="D244" s="20">
        <f t="shared" si="606"/>
        <v>0</v>
      </c>
      <c r="E244" s="19"/>
      <c r="F244" s="19"/>
      <c r="G244" s="20">
        <f t="shared" si="607"/>
        <v>0</v>
      </c>
      <c r="H244" s="19"/>
      <c r="I244" s="19"/>
      <c r="J244" s="20">
        <f t="shared" si="608"/>
        <v>0</v>
      </c>
      <c r="K244" s="19"/>
      <c r="L244" s="19"/>
      <c r="M244" s="20">
        <f t="shared" si="609"/>
        <v>0</v>
      </c>
      <c r="N244" s="19"/>
      <c r="O244" s="19"/>
      <c r="P244" s="20">
        <f t="shared" si="610"/>
        <v>0</v>
      </c>
      <c r="Q244" s="19"/>
      <c r="R244" s="19"/>
      <c r="S244" s="20">
        <f t="shared" si="611"/>
        <v>0</v>
      </c>
      <c r="T244" s="19"/>
      <c r="U244" s="19"/>
      <c r="V244" s="20">
        <f t="shared" si="612"/>
        <v>0</v>
      </c>
      <c r="W244" s="19"/>
      <c r="X244" s="19"/>
      <c r="Y244" s="20">
        <f t="shared" si="613"/>
        <v>0</v>
      </c>
      <c r="Z244" s="19"/>
      <c r="AA244" s="19"/>
      <c r="AB244" s="20">
        <f t="shared" si="614"/>
        <v>0</v>
      </c>
      <c r="AC244" s="19"/>
      <c r="AD244" s="19"/>
      <c r="AE244" s="20">
        <f t="shared" si="615"/>
        <v>0</v>
      </c>
      <c r="AF244" s="19"/>
      <c r="AG244" s="19"/>
      <c r="AH244" s="20">
        <f t="shared" si="616"/>
        <v>0</v>
      </c>
      <c r="AI244" s="19"/>
      <c r="AJ244" s="19"/>
      <c r="AK244" s="20">
        <f t="shared" si="617"/>
        <v>0</v>
      </c>
      <c r="AL244" s="20">
        <f t="shared" si="618"/>
        <v>0</v>
      </c>
      <c r="AM244" s="20">
        <f t="shared" si="618"/>
        <v>0</v>
      </c>
      <c r="AN244" s="20">
        <f t="shared" si="619"/>
        <v>0</v>
      </c>
      <c r="AO244" s="19"/>
      <c r="AP244" s="19"/>
      <c r="AQ244" s="20">
        <f t="shared" si="620"/>
        <v>0</v>
      </c>
      <c r="AR244" s="19"/>
      <c r="AS244" s="19"/>
      <c r="AT244" s="20">
        <f t="shared" si="621"/>
        <v>0</v>
      </c>
      <c r="AU244" s="19"/>
      <c r="AV244" s="19"/>
      <c r="AW244" s="20">
        <f t="shared" si="622"/>
        <v>0</v>
      </c>
      <c r="AX244" s="19"/>
      <c r="AY244" s="19"/>
      <c r="AZ244" s="20">
        <f t="shared" si="623"/>
        <v>0</v>
      </c>
      <c r="BA244" s="19"/>
      <c r="BB244" s="19"/>
      <c r="BC244" s="20">
        <f t="shared" si="624"/>
        <v>0</v>
      </c>
      <c r="BD244" s="19"/>
      <c r="BE244" s="19"/>
      <c r="BF244" s="20">
        <f t="shared" si="625"/>
        <v>0</v>
      </c>
      <c r="BG244" s="20">
        <f t="shared" si="626"/>
        <v>0</v>
      </c>
      <c r="BH244" s="20">
        <f t="shared" si="626"/>
        <v>0</v>
      </c>
      <c r="BI244" s="20">
        <f t="shared" si="627"/>
        <v>0</v>
      </c>
      <c r="BJ244" s="19"/>
      <c r="BK244" s="19"/>
      <c r="BL244" s="20">
        <f t="shared" si="628"/>
        <v>0</v>
      </c>
      <c r="BM244" s="19"/>
      <c r="BN244" s="19"/>
      <c r="BO244" s="20">
        <f t="shared" si="629"/>
        <v>0</v>
      </c>
      <c r="BP244" s="19"/>
      <c r="BQ244" s="19"/>
      <c r="BR244" s="20">
        <f t="shared" si="630"/>
        <v>0</v>
      </c>
      <c r="BS244" s="19"/>
      <c r="BT244" s="19"/>
      <c r="BU244" s="20">
        <f t="shared" si="631"/>
        <v>0</v>
      </c>
      <c r="BV244" s="19"/>
      <c r="BW244" s="19"/>
      <c r="BX244" s="20">
        <f t="shared" si="632"/>
        <v>0</v>
      </c>
      <c r="BY244" s="19"/>
      <c r="BZ244" s="19"/>
      <c r="CA244" s="20">
        <f t="shared" si="633"/>
        <v>0</v>
      </c>
      <c r="CB244" s="20">
        <f t="shared" si="634"/>
        <v>0</v>
      </c>
      <c r="CC244" s="20">
        <f t="shared" si="634"/>
        <v>0</v>
      </c>
      <c r="CD244" s="20">
        <f t="shared" si="635"/>
        <v>0</v>
      </c>
      <c r="CE244" s="19"/>
      <c r="CF244" s="19"/>
      <c r="CG244" s="20">
        <f t="shared" si="636"/>
        <v>0</v>
      </c>
      <c r="CH244" s="19"/>
      <c r="CI244" s="19"/>
      <c r="CJ244" s="20">
        <f t="shared" si="637"/>
        <v>0</v>
      </c>
      <c r="CK244" s="19"/>
      <c r="CL244" s="19"/>
      <c r="CM244" s="20">
        <f t="shared" si="638"/>
        <v>0</v>
      </c>
      <c r="CN244" s="20">
        <f t="shared" si="639"/>
        <v>0</v>
      </c>
      <c r="CO244" s="20">
        <f t="shared" si="639"/>
        <v>0</v>
      </c>
      <c r="CP244" s="20">
        <f t="shared" si="640"/>
        <v>0</v>
      </c>
      <c r="CQ244" s="19"/>
      <c r="CR244" s="19"/>
      <c r="CS244" s="20">
        <f t="shared" si="641"/>
        <v>0</v>
      </c>
      <c r="CT244" s="19"/>
      <c r="CU244" s="19"/>
      <c r="CV244" s="20">
        <f t="shared" si="642"/>
        <v>0</v>
      </c>
      <c r="CW244" s="19"/>
      <c r="CX244" s="19"/>
      <c r="CY244" s="20">
        <f t="shared" si="643"/>
        <v>0</v>
      </c>
      <c r="CZ244" s="20">
        <f t="shared" si="644"/>
        <v>0</v>
      </c>
      <c r="DA244" s="20">
        <f t="shared" si="644"/>
        <v>0</v>
      </c>
      <c r="DB244" s="20">
        <f t="shared" si="645"/>
        <v>0</v>
      </c>
      <c r="DC244" s="20">
        <f t="shared" si="646"/>
        <v>0</v>
      </c>
      <c r="DD244" s="20">
        <f t="shared" si="646"/>
        <v>0</v>
      </c>
      <c r="DE244" s="20">
        <f t="shared" si="647"/>
        <v>0</v>
      </c>
      <c r="DF244" s="19"/>
      <c r="DG244" s="19"/>
      <c r="DH244" s="20">
        <f t="shared" si="648"/>
        <v>0</v>
      </c>
      <c r="DI244" s="19"/>
      <c r="DJ244" s="19"/>
      <c r="DK244" s="20">
        <f t="shared" si="649"/>
        <v>0</v>
      </c>
      <c r="DL244" s="20">
        <f t="shared" si="650"/>
        <v>0</v>
      </c>
      <c r="DM244" s="20">
        <f t="shared" si="650"/>
        <v>0</v>
      </c>
      <c r="DN244" s="20">
        <f t="shared" si="651"/>
        <v>0</v>
      </c>
      <c r="DO244" s="19"/>
      <c r="DP244" s="19"/>
      <c r="DQ244" s="20">
        <f t="shared" si="652"/>
        <v>0</v>
      </c>
      <c r="DR244" s="19"/>
      <c r="DS244" s="19"/>
      <c r="DT244" s="20">
        <f t="shared" si="653"/>
        <v>0</v>
      </c>
      <c r="DU244" s="20">
        <f t="shared" si="654"/>
        <v>0</v>
      </c>
      <c r="DV244" s="20">
        <f t="shared" si="654"/>
        <v>0</v>
      </c>
      <c r="DW244" s="20">
        <f t="shared" si="655"/>
        <v>0</v>
      </c>
      <c r="DX244" s="20">
        <f t="shared" si="656"/>
        <v>0</v>
      </c>
      <c r="DY244" s="20">
        <f t="shared" si="656"/>
        <v>0</v>
      </c>
      <c r="DZ244" s="20">
        <f t="shared" si="657"/>
        <v>0</v>
      </c>
      <c r="EA244" s="19"/>
      <c r="EB244" s="19"/>
      <c r="EC244" s="20">
        <f t="shared" si="658"/>
        <v>0</v>
      </c>
      <c r="ED244" s="19"/>
      <c r="EE244" s="19"/>
      <c r="EF244" s="20">
        <f t="shared" si="659"/>
        <v>0</v>
      </c>
      <c r="EG244" s="19"/>
      <c r="EH244" s="19"/>
      <c r="EI244" s="20">
        <f t="shared" si="660"/>
        <v>0</v>
      </c>
      <c r="EJ244" s="19"/>
      <c r="EK244" s="19"/>
      <c r="EL244" s="20">
        <f t="shared" si="661"/>
        <v>0</v>
      </c>
      <c r="EM244" s="20">
        <f t="shared" si="662"/>
        <v>0</v>
      </c>
      <c r="EN244" s="20">
        <f t="shared" si="662"/>
        <v>0</v>
      </c>
      <c r="EO244" s="20">
        <f t="shared" si="663"/>
        <v>0</v>
      </c>
      <c r="EP244" s="19"/>
      <c r="EQ244" s="19"/>
      <c r="ER244" s="20">
        <f t="shared" si="664"/>
        <v>0</v>
      </c>
      <c r="ES244" s="19"/>
      <c r="ET244" s="19"/>
      <c r="EU244" s="20">
        <f t="shared" si="665"/>
        <v>0</v>
      </c>
      <c r="EV244" s="19"/>
      <c r="EW244" s="19"/>
      <c r="EX244" s="20">
        <f t="shared" si="666"/>
        <v>0</v>
      </c>
      <c r="EY244" s="19"/>
      <c r="EZ244" s="19"/>
      <c r="FA244" s="20">
        <f t="shared" si="667"/>
        <v>0</v>
      </c>
      <c r="FB244" s="20">
        <f t="shared" si="668"/>
        <v>0</v>
      </c>
      <c r="FC244" s="20">
        <f t="shared" si="668"/>
        <v>0</v>
      </c>
      <c r="FD244" s="20">
        <f t="shared" si="669"/>
        <v>0</v>
      </c>
      <c r="FE244" s="19"/>
      <c r="FF244" s="19"/>
      <c r="FG244" s="20">
        <f t="shared" si="670"/>
        <v>0</v>
      </c>
      <c r="FH244" s="19"/>
      <c r="FI244" s="19"/>
      <c r="FJ244" s="20">
        <f t="shared" si="671"/>
        <v>0</v>
      </c>
      <c r="FK244" s="19"/>
      <c r="FL244" s="19"/>
      <c r="FM244" s="20">
        <f t="shared" si="672"/>
        <v>0</v>
      </c>
      <c r="FN244" s="20">
        <f t="shared" si="673"/>
        <v>0</v>
      </c>
      <c r="FO244" s="20">
        <f t="shared" si="673"/>
        <v>0</v>
      </c>
      <c r="FP244" s="20">
        <f t="shared" si="674"/>
        <v>0</v>
      </c>
      <c r="FQ244" s="19"/>
      <c r="FR244" s="19"/>
      <c r="FS244" s="20">
        <f t="shared" si="675"/>
        <v>0</v>
      </c>
      <c r="FT244" s="19"/>
      <c r="FU244" s="19"/>
      <c r="FV244" s="20">
        <f t="shared" si="676"/>
        <v>0</v>
      </c>
      <c r="FW244" s="19"/>
      <c r="FX244" s="19"/>
      <c r="FY244" s="20">
        <f t="shared" si="677"/>
        <v>0</v>
      </c>
      <c r="FZ244" s="20">
        <f t="shared" si="678"/>
        <v>0</v>
      </c>
      <c r="GA244" s="20">
        <f t="shared" si="678"/>
        <v>0</v>
      </c>
      <c r="GB244" s="20">
        <f t="shared" si="679"/>
        <v>0</v>
      </c>
      <c r="GC244" s="19"/>
      <c r="GD244" s="19"/>
      <c r="GE244" s="20">
        <f t="shared" si="680"/>
        <v>0</v>
      </c>
      <c r="GF244" s="19"/>
      <c r="GG244" s="19"/>
      <c r="GH244" s="20">
        <f t="shared" si="681"/>
        <v>0</v>
      </c>
      <c r="GI244" s="19"/>
      <c r="GJ244" s="19"/>
      <c r="GK244" s="20">
        <f t="shared" si="682"/>
        <v>0</v>
      </c>
      <c r="GL244" s="19"/>
      <c r="GM244" s="19"/>
      <c r="GN244" s="20">
        <f t="shared" si="683"/>
        <v>0</v>
      </c>
      <c r="GO244" s="20">
        <f t="shared" si="684"/>
        <v>0</v>
      </c>
      <c r="GP244" s="20">
        <f t="shared" si="684"/>
        <v>0</v>
      </c>
      <c r="GQ244" s="20">
        <f t="shared" si="685"/>
        <v>0</v>
      </c>
      <c r="GR244" s="19"/>
      <c r="GS244" s="19"/>
      <c r="GT244" s="20">
        <f t="shared" si="686"/>
        <v>0</v>
      </c>
      <c r="GU244" s="19"/>
      <c r="GV244" s="19"/>
      <c r="GW244" s="20">
        <f t="shared" si="687"/>
        <v>0</v>
      </c>
      <c r="GX244" s="20">
        <f t="shared" si="688"/>
        <v>0</v>
      </c>
      <c r="GY244" s="20">
        <f t="shared" si="688"/>
        <v>0</v>
      </c>
      <c r="GZ244" s="20">
        <f t="shared" si="689"/>
        <v>0</v>
      </c>
      <c r="HA244" s="19"/>
      <c r="HB244" s="19"/>
      <c r="HC244" s="20">
        <f t="shared" si="690"/>
        <v>0</v>
      </c>
      <c r="HD244" s="19"/>
      <c r="HE244" s="19"/>
      <c r="HF244" s="20">
        <f t="shared" si="691"/>
        <v>0</v>
      </c>
      <c r="HG244" s="19"/>
      <c r="HH244" s="19"/>
      <c r="HI244" s="20">
        <f t="shared" si="692"/>
        <v>0</v>
      </c>
      <c r="HJ244" s="19"/>
      <c r="HK244" s="19"/>
      <c r="HL244" s="20">
        <f t="shared" si="693"/>
        <v>0</v>
      </c>
      <c r="HM244" s="20">
        <f t="shared" si="694"/>
        <v>0</v>
      </c>
      <c r="HN244" s="20">
        <f t="shared" si="694"/>
        <v>0</v>
      </c>
      <c r="HO244" s="20">
        <f t="shared" si="695"/>
        <v>0</v>
      </c>
      <c r="HP244" s="19"/>
      <c r="HQ244" s="19"/>
      <c r="HR244" s="20">
        <f t="shared" si="696"/>
        <v>0</v>
      </c>
      <c r="HS244" s="19"/>
      <c r="HT244" s="19"/>
      <c r="HU244" s="20">
        <f t="shared" si="697"/>
        <v>0</v>
      </c>
      <c r="HV244" s="19"/>
      <c r="HW244" s="19"/>
      <c r="HX244" s="20">
        <f t="shared" si="698"/>
        <v>0</v>
      </c>
      <c r="HY244" s="19"/>
      <c r="HZ244" s="19"/>
      <c r="IA244" s="20">
        <f t="shared" si="699"/>
        <v>0</v>
      </c>
      <c r="IB244" s="20">
        <f t="shared" si="700"/>
        <v>0</v>
      </c>
      <c r="IC244" s="20">
        <f t="shared" si="700"/>
        <v>0</v>
      </c>
      <c r="ID244" s="20">
        <f t="shared" si="701"/>
        <v>0</v>
      </c>
      <c r="IE244" s="20">
        <f t="shared" si="702"/>
        <v>0</v>
      </c>
      <c r="IF244" s="20">
        <f t="shared" si="702"/>
        <v>0</v>
      </c>
      <c r="IG244" s="20">
        <f t="shared" si="703"/>
        <v>0</v>
      </c>
      <c r="IH244" s="19"/>
      <c r="II244" s="19"/>
      <c r="IJ244" s="20">
        <f t="shared" si="704"/>
        <v>0</v>
      </c>
      <c r="IK244" s="19"/>
      <c r="IL244" s="19"/>
      <c r="IM244" s="20">
        <f t="shared" si="705"/>
        <v>0</v>
      </c>
      <c r="IN244" s="19"/>
      <c r="IO244" s="19"/>
      <c r="IP244" s="20">
        <f t="shared" si="706"/>
        <v>0</v>
      </c>
      <c r="IQ244" s="20">
        <f t="shared" si="707"/>
        <v>0</v>
      </c>
      <c r="IR244" s="20">
        <f t="shared" si="707"/>
        <v>0</v>
      </c>
      <c r="IS244" s="20">
        <f t="shared" si="708"/>
        <v>0</v>
      </c>
      <c r="IT244" s="20">
        <f t="shared" si="709"/>
        <v>0</v>
      </c>
      <c r="IU244" s="20">
        <f t="shared" si="709"/>
        <v>0</v>
      </c>
      <c r="IV244" s="20">
        <f t="shared" si="710"/>
        <v>0</v>
      </c>
      <c r="IW244" s="19"/>
      <c r="IX244" s="19"/>
      <c r="IY244" s="20">
        <f t="shared" si="711"/>
        <v>0</v>
      </c>
      <c r="IZ244" s="19"/>
      <c r="JA244" s="19"/>
      <c r="JB244" s="20">
        <f t="shared" si="712"/>
        <v>0</v>
      </c>
      <c r="JC244" s="19"/>
      <c r="JD244" s="19"/>
      <c r="JE244" s="20">
        <f t="shared" si="713"/>
        <v>0</v>
      </c>
      <c r="JF244" s="20">
        <f t="shared" si="714"/>
        <v>0</v>
      </c>
      <c r="JG244" s="20">
        <f t="shared" si="714"/>
        <v>0</v>
      </c>
      <c r="JH244" s="20">
        <f t="shared" si="715"/>
        <v>0</v>
      </c>
      <c r="JI244" s="19"/>
      <c r="JJ244" s="19"/>
      <c r="JK244" s="20">
        <f t="shared" si="716"/>
        <v>0</v>
      </c>
      <c r="JL244" s="19"/>
      <c r="JM244" s="19"/>
      <c r="JN244" s="20">
        <f t="shared" si="717"/>
        <v>0</v>
      </c>
      <c r="JO244" s="19"/>
      <c r="JP244" s="19"/>
      <c r="JQ244" s="20">
        <f t="shared" si="718"/>
        <v>0</v>
      </c>
      <c r="JR244" s="20">
        <f t="shared" si="719"/>
        <v>0</v>
      </c>
      <c r="JS244" s="20">
        <f t="shared" si="719"/>
        <v>0</v>
      </c>
      <c r="JT244" s="20">
        <f t="shared" si="720"/>
        <v>0</v>
      </c>
      <c r="JU244" s="19"/>
      <c r="JV244" s="19"/>
      <c r="JW244" s="20">
        <f t="shared" si="721"/>
        <v>0</v>
      </c>
      <c r="JX244" s="19"/>
      <c r="JY244" s="19"/>
      <c r="JZ244" s="20">
        <f t="shared" si="722"/>
        <v>0</v>
      </c>
      <c r="KA244" s="20">
        <f t="shared" si="723"/>
        <v>0</v>
      </c>
      <c r="KB244" s="20">
        <f t="shared" si="723"/>
        <v>0</v>
      </c>
      <c r="KC244" s="20">
        <f t="shared" si="724"/>
        <v>0</v>
      </c>
      <c r="KD244" s="19"/>
      <c r="KE244" s="20">
        <f>0</f>
        <v>0</v>
      </c>
      <c r="KF244" s="20">
        <f t="shared" si="725"/>
        <v>0</v>
      </c>
      <c r="KG244" s="19"/>
      <c r="KH244" s="19"/>
      <c r="KI244" s="20">
        <f t="shared" si="726"/>
        <v>0</v>
      </c>
      <c r="KJ244" s="19"/>
      <c r="KK244" s="19"/>
      <c r="KL244" s="20">
        <f t="shared" si="727"/>
        <v>0</v>
      </c>
      <c r="KM244" s="19"/>
      <c r="KN244" s="19"/>
      <c r="KO244" s="20">
        <f t="shared" si="728"/>
        <v>0</v>
      </c>
      <c r="KP244" s="19"/>
      <c r="KQ244" s="19"/>
      <c r="KR244" s="20">
        <f t="shared" si="729"/>
        <v>0</v>
      </c>
      <c r="KS244" s="20">
        <f t="shared" si="730"/>
        <v>0</v>
      </c>
      <c r="KT244" s="20">
        <f t="shared" si="730"/>
        <v>0</v>
      </c>
      <c r="KU244" s="20">
        <f t="shared" si="731"/>
        <v>0</v>
      </c>
      <c r="KV244" s="20">
        <f t="shared" si="732"/>
        <v>0</v>
      </c>
      <c r="KW244" s="20">
        <f t="shared" si="732"/>
        <v>0</v>
      </c>
      <c r="KX244" s="20">
        <f t="shared" si="733"/>
        <v>0</v>
      </c>
      <c r="KY244" s="19"/>
      <c r="KZ244" s="19"/>
      <c r="LA244" s="20">
        <f t="shared" si="734"/>
        <v>0</v>
      </c>
      <c r="LB244" s="19"/>
      <c r="LC244" s="19"/>
      <c r="LD244" s="20">
        <f t="shared" si="735"/>
        <v>0</v>
      </c>
      <c r="LE244" s="20">
        <f t="shared" si="736"/>
        <v>0</v>
      </c>
      <c r="LF244" s="20">
        <f t="shared" si="736"/>
        <v>0</v>
      </c>
      <c r="LG244" s="20">
        <f t="shared" si="737"/>
        <v>0</v>
      </c>
    </row>
    <row r="245" spans="1:319" x14ac:dyDescent="0.3">
      <c r="A245" s="27" t="s">
        <v>357</v>
      </c>
      <c r="B245" s="22">
        <f>(B243)+(B244)</f>
        <v>0</v>
      </c>
      <c r="C245" s="22">
        <f>(C243)+(C244)</f>
        <v>0</v>
      </c>
      <c r="D245" s="22">
        <f t="shared" si="606"/>
        <v>0</v>
      </c>
      <c r="E245" s="22">
        <f>(E243)+(E244)</f>
        <v>0</v>
      </c>
      <c r="F245" s="22">
        <f>(F243)+(F244)</f>
        <v>0</v>
      </c>
      <c r="G245" s="22">
        <f t="shared" si="607"/>
        <v>0</v>
      </c>
      <c r="H245" s="22">
        <f>(H243)+(H244)</f>
        <v>0</v>
      </c>
      <c r="I245" s="22">
        <f>(I243)+(I244)</f>
        <v>0</v>
      </c>
      <c r="J245" s="22">
        <f t="shared" si="608"/>
        <v>0</v>
      </c>
      <c r="K245" s="22">
        <f>(K243)+(K244)</f>
        <v>0</v>
      </c>
      <c r="L245" s="22">
        <f>(L243)+(L244)</f>
        <v>0</v>
      </c>
      <c r="M245" s="22">
        <f t="shared" si="609"/>
        <v>0</v>
      </c>
      <c r="N245" s="22">
        <f>(N243)+(N244)</f>
        <v>0</v>
      </c>
      <c r="O245" s="22">
        <f>(O243)+(O244)</f>
        <v>0</v>
      </c>
      <c r="P245" s="22">
        <f t="shared" si="610"/>
        <v>0</v>
      </c>
      <c r="Q245" s="22">
        <f>(Q243)+(Q244)</f>
        <v>0</v>
      </c>
      <c r="R245" s="22">
        <f>(R243)+(R244)</f>
        <v>0</v>
      </c>
      <c r="S245" s="22">
        <f t="shared" si="611"/>
        <v>0</v>
      </c>
      <c r="T245" s="22">
        <f>(T243)+(T244)</f>
        <v>0</v>
      </c>
      <c r="U245" s="22">
        <f>(U243)+(U244)</f>
        <v>0</v>
      </c>
      <c r="V245" s="22">
        <f t="shared" si="612"/>
        <v>0</v>
      </c>
      <c r="W245" s="22">
        <f>(W243)+(W244)</f>
        <v>0</v>
      </c>
      <c r="X245" s="22">
        <f>(X243)+(X244)</f>
        <v>0</v>
      </c>
      <c r="Y245" s="22">
        <f t="shared" si="613"/>
        <v>0</v>
      </c>
      <c r="Z245" s="22">
        <f>(Z243)+(Z244)</f>
        <v>0</v>
      </c>
      <c r="AA245" s="22">
        <f>(AA243)+(AA244)</f>
        <v>0</v>
      </c>
      <c r="AB245" s="22">
        <f t="shared" si="614"/>
        <v>0</v>
      </c>
      <c r="AC245" s="22">
        <f>(AC243)+(AC244)</f>
        <v>0</v>
      </c>
      <c r="AD245" s="22">
        <f>(AD243)+(AD244)</f>
        <v>0</v>
      </c>
      <c r="AE245" s="22">
        <f t="shared" si="615"/>
        <v>0</v>
      </c>
      <c r="AF245" s="22">
        <f>(AF243)+(AF244)</f>
        <v>0</v>
      </c>
      <c r="AG245" s="22">
        <f>(AG243)+(AG244)</f>
        <v>0</v>
      </c>
      <c r="AH245" s="22">
        <f t="shared" si="616"/>
        <v>0</v>
      </c>
      <c r="AI245" s="22">
        <f>(AI243)+(AI244)</f>
        <v>0</v>
      </c>
      <c r="AJ245" s="22">
        <f>(AJ243)+(AJ244)</f>
        <v>0</v>
      </c>
      <c r="AK245" s="22">
        <f t="shared" si="617"/>
        <v>0</v>
      </c>
      <c r="AL245" s="22">
        <f t="shared" si="618"/>
        <v>0</v>
      </c>
      <c r="AM245" s="22">
        <f t="shared" si="618"/>
        <v>0</v>
      </c>
      <c r="AN245" s="22">
        <f t="shared" si="619"/>
        <v>0</v>
      </c>
      <c r="AO245" s="22">
        <f>(AO243)+(AO244)</f>
        <v>0</v>
      </c>
      <c r="AP245" s="22">
        <f>(AP243)+(AP244)</f>
        <v>0</v>
      </c>
      <c r="AQ245" s="22">
        <f t="shared" si="620"/>
        <v>0</v>
      </c>
      <c r="AR245" s="22">
        <f>(AR243)+(AR244)</f>
        <v>0</v>
      </c>
      <c r="AS245" s="22">
        <f>(AS243)+(AS244)</f>
        <v>0</v>
      </c>
      <c r="AT245" s="22">
        <f t="shared" si="621"/>
        <v>0</v>
      </c>
      <c r="AU245" s="22">
        <f>(AU243)+(AU244)</f>
        <v>0</v>
      </c>
      <c r="AV245" s="22">
        <f>(AV243)+(AV244)</f>
        <v>0</v>
      </c>
      <c r="AW245" s="22">
        <f t="shared" si="622"/>
        <v>0</v>
      </c>
      <c r="AX245" s="22">
        <f>(AX243)+(AX244)</f>
        <v>0</v>
      </c>
      <c r="AY245" s="22">
        <f>(AY243)+(AY244)</f>
        <v>0</v>
      </c>
      <c r="AZ245" s="22">
        <f t="shared" si="623"/>
        <v>0</v>
      </c>
      <c r="BA245" s="22">
        <f>(BA243)+(BA244)</f>
        <v>0</v>
      </c>
      <c r="BB245" s="22">
        <f>(BB243)+(BB244)</f>
        <v>0</v>
      </c>
      <c r="BC245" s="22">
        <f t="shared" si="624"/>
        <v>0</v>
      </c>
      <c r="BD245" s="22">
        <f>(BD243)+(BD244)</f>
        <v>0</v>
      </c>
      <c r="BE245" s="22">
        <f>(BE243)+(BE244)</f>
        <v>0</v>
      </c>
      <c r="BF245" s="22">
        <f t="shared" si="625"/>
        <v>0</v>
      </c>
      <c r="BG245" s="22">
        <f t="shared" si="626"/>
        <v>0</v>
      </c>
      <c r="BH245" s="22">
        <f t="shared" si="626"/>
        <v>0</v>
      </c>
      <c r="BI245" s="22">
        <f t="shared" si="627"/>
        <v>0</v>
      </c>
      <c r="BJ245" s="22">
        <f>(BJ243)+(BJ244)</f>
        <v>0</v>
      </c>
      <c r="BK245" s="22">
        <f>(BK243)+(BK244)</f>
        <v>0</v>
      </c>
      <c r="BL245" s="22">
        <f t="shared" si="628"/>
        <v>0</v>
      </c>
      <c r="BM245" s="22">
        <f>(BM243)+(BM244)</f>
        <v>0</v>
      </c>
      <c r="BN245" s="22">
        <f>(BN243)+(BN244)</f>
        <v>0</v>
      </c>
      <c r="BO245" s="22">
        <f t="shared" si="629"/>
        <v>0</v>
      </c>
      <c r="BP245" s="22">
        <f>(BP243)+(BP244)</f>
        <v>0</v>
      </c>
      <c r="BQ245" s="22">
        <f>(BQ243)+(BQ244)</f>
        <v>0</v>
      </c>
      <c r="BR245" s="22">
        <f t="shared" si="630"/>
        <v>0</v>
      </c>
      <c r="BS245" s="22">
        <f>(BS243)+(BS244)</f>
        <v>0</v>
      </c>
      <c r="BT245" s="22">
        <f>(BT243)+(BT244)</f>
        <v>0</v>
      </c>
      <c r="BU245" s="22">
        <f t="shared" si="631"/>
        <v>0</v>
      </c>
      <c r="BV245" s="22">
        <f>(BV243)+(BV244)</f>
        <v>0</v>
      </c>
      <c r="BW245" s="22">
        <f>(BW243)+(BW244)</f>
        <v>0</v>
      </c>
      <c r="BX245" s="22">
        <f t="shared" si="632"/>
        <v>0</v>
      </c>
      <c r="BY245" s="22">
        <f>(BY243)+(BY244)</f>
        <v>0</v>
      </c>
      <c r="BZ245" s="22">
        <f>(BZ243)+(BZ244)</f>
        <v>0</v>
      </c>
      <c r="CA245" s="22">
        <f t="shared" si="633"/>
        <v>0</v>
      </c>
      <c r="CB245" s="22">
        <f t="shared" si="634"/>
        <v>0</v>
      </c>
      <c r="CC245" s="22">
        <f t="shared" si="634"/>
        <v>0</v>
      </c>
      <c r="CD245" s="22">
        <f t="shared" si="635"/>
        <v>0</v>
      </c>
      <c r="CE245" s="22">
        <f>(CE243)+(CE244)</f>
        <v>0</v>
      </c>
      <c r="CF245" s="22">
        <f>(CF243)+(CF244)</f>
        <v>0</v>
      </c>
      <c r="CG245" s="22">
        <f t="shared" si="636"/>
        <v>0</v>
      </c>
      <c r="CH245" s="22">
        <f>(CH243)+(CH244)</f>
        <v>0</v>
      </c>
      <c r="CI245" s="22">
        <f>(CI243)+(CI244)</f>
        <v>0</v>
      </c>
      <c r="CJ245" s="22">
        <f t="shared" si="637"/>
        <v>0</v>
      </c>
      <c r="CK245" s="22">
        <f>(CK243)+(CK244)</f>
        <v>0</v>
      </c>
      <c r="CL245" s="22">
        <f>(CL243)+(CL244)</f>
        <v>0</v>
      </c>
      <c r="CM245" s="22">
        <f t="shared" si="638"/>
        <v>0</v>
      </c>
      <c r="CN245" s="22">
        <f t="shared" si="639"/>
        <v>0</v>
      </c>
      <c r="CO245" s="22">
        <f t="shared" si="639"/>
        <v>0</v>
      </c>
      <c r="CP245" s="22">
        <f t="shared" si="640"/>
        <v>0</v>
      </c>
      <c r="CQ245" s="22">
        <f>(CQ243)+(CQ244)</f>
        <v>0</v>
      </c>
      <c r="CR245" s="22">
        <f>(CR243)+(CR244)</f>
        <v>0</v>
      </c>
      <c r="CS245" s="22">
        <f t="shared" si="641"/>
        <v>0</v>
      </c>
      <c r="CT245" s="22">
        <f>(CT243)+(CT244)</f>
        <v>0</v>
      </c>
      <c r="CU245" s="22">
        <f>(CU243)+(CU244)</f>
        <v>0</v>
      </c>
      <c r="CV245" s="22">
        <f t="shared" si="642"/>
        <v>0</v>
      </c>
      <c r="CW245" s="22">
        <f>(CW243)+(CW244)</f>
        <v>0</v>
      </c>
      <c r="CX245" s="22">
        <f>(CX243)+(CX244)</f>
        <v>0</v>
      </c>
      <c r="CY245" s="22">
        <f t="shared" si="643"/>
        <v>0</v>
      </c>
      <c r="CZ245" s="22">
        <f t="shared" si="644"/>
        <v>0</v>
      </c>
      <c r="DA245" s="22">
        <f t="shared" si="644"/>
        <v>0</v>
      </c>
      <c r="DB245" s="22">
        <f t="shared" si="645"/>
        <v>0</v>
      </c>
      <c r="DC245" s="22">
        <f t="shared" si="646"/>
        <v>0</v>
      </c>
      <c r="DD245" s="22">
        <f t="shared" si="646"/>
        <v>0</v>
      </c>
      <c r="DE245" s="22">
        <f t="shared" si="647"/>
        <v>0</v>
      </c>
      <c r="DF245" s="22">
        <f>(DF243)+(DF244)</f>
        <v>0</v>
      </c>
      <c r="DG245" s="22">
        <f>(DG243)+(DG244)</f>
        <v>0</v>
      </c>
      <c r="DH245" s="22">
        <f t="shared" si="648"/>
        <v>0</v>
      </c>
      <c r="DI245" s="22">
        <f>(DI243)+(DI244)</f>
        <v>0</v>
      </c>
      <c r="DJ245" s="22">
        <f>(DJ243)+(DJ244)</f>
        <v>0</v>
      </c>
      <c r="DK245" s="22">
        <f t="shared" si="649"/>
        <v>0</v>
      </c>
      <c r="DL245" s="22">
        <f t="shared" si="650"/>
        <v>0</v>
      </c>
      <c r="DM245" s="22">
        <f t="shared" si="650"/>
        <v>0</v>
      </c>
      <c r="DN245" s="22">
        <f t="shared" si="651"/>
        <v>0</v>
      </c>
      <c r="DO245" s="22">
        <f>(DO243)+(DO244)</f>
        <v>0</v>
      </c>
      <c r="DP245" s="22">
        <f>(DP243)+(DP244)</f>
        <v>0</v>
      </c>
      <c r="DQ245" s="22">
        <f t="shared" si="652"/>
        <v>0</v>
      </c>
      <c r="DR245" s="22">
        <f>(DR243)+(DR244)</f>
        <v>0</v>
      </c>
      <c r="DS245" s="22">
        <f>(DS243)+(DS244)</f>
        <v>0</v>
      </c>
      <c r="DT245" s="22">
        <f t="shared" si="653"/>
        <v>0</v>
      </c>
      <c r="DU245" s="22">
        <f t="shared" si="654"/>
        <v>0</v>
      </c>
      <c r="DV245" s="22">
        <f t="shared" si="654"/>
        <v>0</v>
      </c>
      <c r="DW245" s="22">
        <f t="shared" si="655"/>
        <v>0</v>
      </c>
      <c r="DX245" s="22">
        <f t="shared" si="656"/>
        <v>0</v>
      </c>
      <c r="DY245" s="22">
        <f t="shared" si="656"/>
        <v>0</v>
      </c>
      <c r="DZ245" s="22">
        <f t="shared" si="657"/>
        <v>0</v>
      </c>
      <c r="EA245" s="22">
        <f>(EA243)+(EA244)</f>
        <v>0</v>
      </c>
      <c r="EB245" s="22">
        <f>(EB243)+(EB244)</f>
        <v>0</v>
      </c>
      <c r="EC245" s="22">
        <f t="shared" si="658"/>
        <v>0</v>
      </c>
      <c r="ED245" s="22">
        <f>(ED243)+(ED244)</f>
        <v>0</v>
      </c>
      <c r="EE245" s="22">
        <f>(EE243)+(EE244)</f>
        <v>0</v>
      </c>
      <c r="EF245" s="22">
        <f t="shared" si="659"/>
        <v>0</v>
      </c>
      <c r="EG245" s="22">
        <f>(EG243)+(EG244)</f>
        <v>0</v>
      </c>
      <c r="EH245" s="22">
        <f>(EH243)+(EH244)</f>
        <v>0</v>
      </c>
      <c r="EI245" s="22">
        <f t="shared" si="660"/>
        <v>0</v>
      </c>
      <c r="EJ245" s="22">
        <f>(EJ243)+(EJ244)</f>
        <v>0</v>
      </c>
      <c r="EK245" s="22">
        <f>(EK243)+(EK244)</f>
        <v>0</v>
      </c>
      <c r="EL245" s="22">
        <f t="shared" si="661"/>
        <v>0</v>
      </c>
      <c r="EM245" s="22">
        <f t="shared" si="662"/>
        <v>0</v>
      </c>
      <c r="EN245" s="22">
        <f t="shared" si="662"/>
        <v>0</v>
      </c>
      <c r="EO245" s="22">
        <f t="shared" si="663"/>
        <v>0</v>
      </c>
      <c r="EP245" s="22">
        <f>(EP243)+(EP244)</f>
        <v>0</v>
      </c>
      <c r="EQ245" s="22">
        <f>(EQ243)+(EQ244)</f>
        <v>0</v>
      </c>
      <c r="ER245" s="22">
        <f t="shared" si="664"/>
        <v>0</v>
      </c>
      <c r="ES245" s="22">
        <f>(ES243)+(ES244)</f>
        <v>0</v>
      </c>
      <c r="ET245" s="22">
        <f>(ET243)+(ET244)</f>
        <v>0</v>
      </c>
      <c r="EU245" s="22">
        <f t="shared" si="665"/>
        <v>0</v>
      </c>
      <c r="EV245" s="22">
        <f>(EV243)+(EV244)</f>
        <v>0</v>
      </c>
      <c r="EW245" s="22">
        <f>(EW243)+(EW244)</f>
        <v>0</v>
      </c>
      <c r="EX245" s="22">
        <f t="shared" si="666"/>
        <v>0</v>
      </c>
      <c r="EY245" s="22">
        <f>(EY243)+(EY244)</f>
        <v>0</v>
      </c>
      <c r="EZ245" s="22">
        <f>(EZ243)+(EZ244)</f>
        <v>0</v>
      </c>
      <c r="FA245" s="22">
        <f t="shared" si="667"/>
        <v>0</v>
      </c>
      <c r="FB245" s="22">
        <f t="shared" si="668"/>
        <v>0</v>
      </c>
      <c r="FC245" s="22">
        <f t="shared" si="668"/>
        <v>0</v>
      </c>
      <c r="FD245" s="22">
        <f t="shared" si="669"/>
        <v>0</v>
      </c>
      <c r="FE245" s="22">
        <f>(FE243)+(FE244)</f>
        <v>0</v>
      </c>
      <c r="FF245" s="22">
        <f>(FF243)+(FF244)</f>
        <v>0</v>
      </c>
      <c r="FG245" s="22">
        <f t="shared" si="670"/>
        <v>0</v>
      </c>
      <c r="FH245" s="22">
        <f>(FH243)+(FH244)</f>
        <v>0</v>
      </c>
      <c r="FI245" s="22">
        <f>(FI243)+(FI244)</f>
        <v>0</v>
      </c>
      <c r="FJ245" s="22">
        <f t="shared" si="671"/>
        <v>0</v>
      </c>
      <c r="FK245" s="22">
        <f>(FK243)+(FK244)</f>
        <v>0</v>
      </c>
      <c r="FL245" s="22">
        <f>(FL243)+(FL244)</f>
        <v>0</v>
      </c>
      <c r="FM245" s="22">
        <f t="shared" si="672"/>
        <v>0</v>
      </c>
      <c r="FN245" s="22">
        <f t="shared" si="673"/>
        <v>0</v>
      </c>
      <c r="FO245" s="22">
        <f t="shared" si="673"/>
        <v>0</v>
      </c>
      <c r="FP245" s="22">
        <f t="shared" si="674"/>
        <v>0</v>
      </c>
      <c r="FQ245" s="22">
        <f>(FQ243)+(FQ244)</f>
        <v>0</v>
      </c>
      <c r="FR245" s="22">
        <f>(FR243)+(FR244)</f>
        <v>0</v>
      </c>
      <c r="FS245" s="22">
        <f t="shared" si="675"/>
        <v>0</v>
      </c>
      <c r="FT245" s="22">
        <f>(FT243)+(FT244)</f>
        <v>0</v>
      </c>
      <c r="FU245" s="22">
        <f>(FU243)+(FU244)</f>
        <v>0</v>
      </c>
      <c r="FV245" s="22">
        <f t="shared" si="676"/>
        <v>0</v>
      </c>
      <c r="FW245" s="22">
        <f>(FW243)+(FW244)</f>
        <v>0</v>
      </c>
      <c r="FX245" s="22">
        <f>(FX243)+(FX244)</f>
        <v>0</v>
      </c>
      <c r="FY245" s="22">
        <f t="shared" si="677"/>
        <v>0</v>
      </c>
      <c r="FZ245" s="22">
        <f t="shared" si="678"/>
        <v>0</v>
      </c>
      <c r="GA245" s="22">
        <f t="shared" si="678"/>
        <v>0</v>
      </c>
      <c r="GB245" s="22">
        <f t="shared" si="679"/>
        <v>0</v>
      </c>
      <c r="GC245" s="22">
        <f>(GC243)+(GC244)</f>
        <v>0</v>
      </c>
      <c r="GD245" s="22">
        <f>(GD243)+(GD244)</f>
        <v>0</v>
      </c>
      <c r="GE245" s="22">
        <f t="shared" si="680"/>
        <v>0</v>
      </c>
      <c r="GF245" s="22">
        <f>(GF243)+(GF244)</f>
        <v>0</v>
      </c>
      <c r="GG245" s="22">
        <f>(GG243)+(GG244)</f>
        <v>0</v>
      </c>
      <c r="GH245" s="22">
        <f t="shared" si="681"/>
        <v>0</v>
      </c>
      <c r="GI245" s="22">
        <f>(GI243)+(GI244)</f>
        <v>0</v>
      </c>
      <c r="GJ245" s="22">
        <f>(GJ243)+(GJ244)</f>
        <v>0</v>
      </c>
      <c r="GK245" s="22">
        <f t="shared" si="682"/>
        <v>0</v>
      </c>
      <c r="GL245" s="22">
        <f>(GL243)+(GL244)</f>
        <v>0</v>
      </c>
      <c r="GM245" s="22">
        <f>(GM243)+(GM244)</f>
        <v>0</v>
      </c>
      <c r="GN245" s="22">
        <f t="shared" si="683"/>
        <v>0</v>
      </c>
      <c r="GO245" s="22">
        <f t="shared" si="684"/>
        <v>0</v>
      </c>
      <c r="GP245" s="22">
        <f t="shared" si="684"/>
        <v>0</v>
      </c>
      <c r="GQ245" s="22">
        <f t="shared" si="685"/>
        <v>0</v>
      </c>
      <c r="GR245" s="22">
        <f>(GR243)+(GR244)</f>
        <v>0</v>
      </c>
      <c r="GS245" s="22">
        <f>(GS243)+(GS244)</f>
        <v>0</v>
      </c>
      <c r="GT245" s="22">
        <f t="shared" si="686"/>
        <v>0</v>
      </c>
      <c r="GU245" s="22">
        <f>(GU243)+(GU244)</f>
        <v>0</v>
      </c>
      <c r="GV245" s="22">
        <f>(GV243)+(GV244)</f>
        <v>0</v>
      </c>
      <c r="GW245" s="22">
        <f t="shared" si="687"/>
        <v>0</v>
      </c>
      <c r="GX245" s="22">
        <f t="shared" si="688"/>
        <v>0</v>
      </c>
      <c r="GY245" s="22">
        <f t="shared" si="688"/>
        <v>0</v>
      </c>
      <c r="GZ245" s="22">
        <f t="shared" si="689"/>
        <v>0</v>
      </c>
      <c r="HA245" s="22">
        <f>(HA243)+(HA244)</f>
        <v>0</v>
      </c>
      <c r="HB245" s="22">
        <f>(HB243)+(HB244)</f>
        <v>0</v>
      </c>
      <c r="HC245" s="22">
        <f t="shared" si="690"/>
        <v>0</v>
      </c>
      <c r="HD245" s="22">
        <f>(HD243)+(HD244)</f>
        <v>0</v>
      </c>
      <c r="HE245" s="22">
        <f>(HE243)+(HE244)</f>
        <v>0</v>
      </c>
      <c r="HF245" s="22">
        <f t="shared" si="691"/>
        <v>0</v>
      </c>
      <c r="HG245" s="22">
        <f>(HG243)+(HG244)</f>
        <v>0</v>
      </c>
      <c r="HH245" s="22">
        <f>(HH243)+(HH244)</f>
        <v>0</v>
      </c>
      <c r="HI245" s="22">
        <f t="shared" si="692"/>
        <v>0</v>
      </c>
      <c r="HJ245" s="22">
        <f>(HJ243)+(HJ244)</f>
        <v>0</v>
      </c>
      <c r="HK245" s="22">
        <f>(HK243)+(HK244)</f>
        <v>0</v>
      </c>
      <c r="HL245" s="22">
        <f t="shared" si="693"/>
        <v>0</v>
      </c>
      <c r="HM245" s="22">
        <f t="shared" si="694"/>
        <v>0</v>
      </c>
      <c r="HN245" s="22">
        <f t="shared" si="694"/>
        <v>0</v>
      </c>
      <c r="HO245" s="22">
        <f t="shared" si="695"/>
        <v>0</v>
      </c>
      <c r="HP245" s="22">
        <f>(HP243)+(HP244)</f>
        <v>0</v>
      </c>
      <c r="HQ245" s="22">
        <f>(HQ243)+(HQ244)</f>
        <v>0</v>
      </c>
      <c r="HR245" s="22">
        <f t="shared" si="696"/>
        <v>0</v>
      </c>
      <c r="HS245" s="22">
        <f>(HS243)+(HS244)</f>
        <v>0</v>
      </c>
      <c r="HT245" s="22">
        <f>(HT243)+(HT244)</f>
        <v>0</v>
      </c>
      <c r="HU245" s="22">
        <f t="shared" si="697"/>
        <v>0</v>
      </c>
      <c r="HV245" s="22">
        <f>(HV243)+(HV244)</f>
        <v>0</v>
      </c>
      <c r="HW245" s="22">
        <f>(HW243)+(HW244)</f>
        <v>0</v>
      </c>
      <c r="HX245" s="22">
        <f t="shared" si="698"/>
        <v>0</v>
      </c>
      <c r="HY245" s="22">
        <f>(HY243)+(HY244)</f>
        <v>0</v>
      </c>
      <c r="HZ245" s="22">
        <f>(HZ243)+(HZ244)</f>
        <v>0</v>
      </c>
      <c r="IA245" s="22">
        <f t="shared" si="699"/>
        <v>0</v>
      </c>
      <c r="IB245" s="22">
        <f t="shared" si="700"/>
        <v>0</v>
      </c>
      <c r="IC245" s="22">
        <f t="shared" si="700"/>
        <v>0</v>
      </c>
      <c r="ID245" s="22">
        <f t="shared" si="701"/>
        <v>0</v>
      </c>
      <c r="IE245" s="22">
        <f t="shared" si="702"/>
        <v>0</v>
      </c>
      <c r="IF245" s="22">
        <f t="shared" si="702"/>
        <v>0</v>
      </c>
      <c r="IG245" s="22">
        <f t="shared" si="703"/>
        <v>0</v>
      </c>
      <c r="IH245" s="22">
        <f>(IH243)+(IH244)</f>
        <v>0</v>
      </c>
      <c r="II245" s="22">
        <f>(II243)+(II244)</f>
        <v>0</v>
      </c>
      <c r="IJ245" s="22">
        <f t="shared" si="704"/>
        <v>0</v>
      </c>
      <c r="IK245" s="22">
        <f>(IK243)+(IK244)</f>
        <v>0</v>
      </c>
      <c r="IL245" s="22">
        <f>(IL243)+(IL244)</f>
        <v>0</v>
      </c>
      <c r="IM245" s="22">
        <f t="shared" si="705"/>
        <v>0</v>
      </c>
      <c r="IN245" s="22">
        <f>(IN243)+(IN244)</f>
        <v>0</v>
      </c>
      <c r="IO245" s="22">
        <f>(IO243)+(IO244)</f>
        <v>0</v>
      </c>
      <c r="IP245" s="22">
        <f t="shared" si="706"/>
        <v>0</v>
      </c>
      <c r="IQ245" s="22">
        <f t="shared" si="707"/>
        <v>0</v>
      </c>
      <c r="IR245" s="22">
        <f t="shared" si="707"/>
        <v>0</v>
      </c>
      <c r="IS245" s="22">
        <f t="shared" si="708"/>
        <v>0</v>
      </c>
      <c r="IT245" s="22">
        <f t="shared" si="709"/>
        <v>0</v>
      </c>
      <c r="IU245" s="22">
        <f t="shared" si="709"/>
        <v>0</v>
      </c>
      <c r="IV245" s="22">
        <f t="shared" si="710"/>
        <v>0</v>
      </c>
      <c r="IW245" s="22">
        <f>(IW243)+(IW244)</f>
        <v>0</v>
      </c>
      <c r="IX245" s="22">
        <f>(IX243)+(IX244)</f>
        <v>0</v>
      </c>
      <c r="IY245" s="22">
        <f t="shared" si="711"/>
        <v>0</v>
      </c>
      <c r="IZ245" s="22">
        <f>(IZ243)+(IZ244)</f>
        <v>0</v>
      </c>
      <c r="JA245" s="22">
        <f>(JA243)+(JA244)</f>
        <v>0</v>
      </c>
      <c r="JB245" s="22">
        <f t="shared" si="712"/>
        <v>0</v>
      </c>
      <c r="JC245" s="22">
        <f>(JC243)+(JC244)</f>
        <v>0</v>
      </c>
      <c r="JD245" s="22">
        <f>(JD243)+(JD244)</f>
        <v>0</v>
      </c>
      <c r="JE245" s="22">
        <f t="shared" si="713"/>
        <v>0</v>
      </c>
      <c r="JF245" s="22">
        <f t="shared" si="714"/>
        <v>0</v>
      </c>
      <c r="JG245" s="22">
        <f t="shared" si="714"/>
        <v>0</v>
      </c>
      <c r="JH245" s="22">
        <f t="shared" si="715"/>
        <v>0</v>
      </c>
      <c r="JI245" s="22">
        <f>(JI243)+(JI244)</f>
        <v>0</v>
      </c>
      <c r="JJ245" s="22">
        <f>(JJ243)+(JJ244)</f>
        <v>0</v>
      </c>
      <c r="JK245" s="22">
        <f t="shared" si="716"/>
        <v>0</v>
      </c>
      <c r="JL245" s="22">
        <f>(JL243)+(JL244)</f>
        <v>0</v>
      </c>
      <c r="JM245" s="22">
        <f>(JM243)+(JM244)</f>
        <v>0</v>
      </c>
      <c r="JN245" s="22">
        <f t="shared" si="717"/>
        <v>0</v>
      </c>
      <c r="JO245" s="22">
        <f>(JO243)+(JO244)</f>
        <v>0</v>
      </c>
      <c r="JP245" s="22">
        <f>(JP243)+(JP244)</f>
        <v>0</v>
      </c>
      <c r="JQ245" s="22">
        <f t="shared" si="718"/>
        <v>0</v>
      </c>
      <c r="JR245" s="22">
        <f t="shared" si="719"/>
        <v>0</v>
      </c>
      <c r="JS245" s="22">
        <f t="shared" si="719"/>
        <v>0</v>
      </c>
      <c r="JT245" s="22">
        <f t="shared" si="720"/>
        <v>0</v>
      </c>
      <c r="JU245" s="22">
        <f>(JU243)+(JU244)</f>
        <v>0</v>
      </c>
      <c r="JV245" s="22">
        <f>(JV243)+(JV244)</f>
        <v>0</v>
      </c>
      <c r="JW245" s="22">
        <f t="shared" si="721"/>
        <v>0</v>
      </c>
      <c r="JX245" s="22">
        <f>(JX243)+(JX244)</f>
        <v>0</v>
      </c>
      <c r="JY245" s="22">
        <f>(JY243)+(JY244)</f>
        <v>0</v>
      </c>
      <c r="JZ245" s="22">
        <f t="shared" si="722"/>
        <v>0</v>
      </c>
      <c r="KA245" s="22">
        <f t="shared" si="723"/>
        <v>0</v>
      </c>
      <c r="KB245" s="22">
        <f t="shared" si="723"/>
        <v>0</v>
      </c>
      <c r="KC245" s="22">
        <f t="shared" si="724"/>
        <v>0</v>
      </c>
      <c r="KD245" s="22">
        <f>(KD243)+(KD244)</f>
        <v>0</v>
      </c>
      <c r="KE245" s="22">
        <f>(KE243)+(KE244)</f>
        <v>0</v>
      </c>
      <c r="KF245" s="22">
        <f t="shared" si="725"/>
        <v>0</v>
      </c>
      <c r="KG245" s="22">
        <f>(KG243)+(KG244)</f>
        <v>0</v>
      </c>
      <c r="KH245" s="22">
        <f>(KH243)+(KH244)</f>
        <v>0</v>
      </c>
      <c r="KI245" s="22">
        <f t="shared" si="726"/>
        <v>0</v>
      </c>
      <c r="KJ245" s="22">
        <f>(KJ243)+(KJ244)</f>
        <v>0</v>
      </c>
      <c r="KK245" s="22">
        <f>(KK243)+(KK244)</f>
        <v>0</v>
      </c>
      <c r="KL245" s="22">
        <f t="shared" si="727"/>
        <v>0</v>
      </c>
      <c r="KM245" s="22">
        <f>(KM243)+(KM244)</f>
        <v>0</v>
      </c>
      <c r="KN245" s="22">
        <f>(KN243)+(KN244)</f>
        <v>0</v>
      </c>
      <c r="KO245" s="22">
        <f t="shared" si="728"/>
        <v>0</v>
      </c>
      <c r="KP245" s="22">
        <f>(KP243)+(KP244)</f>
        <v>0</v>
      </c>
      <c r="KQ245" s="22">
        <f>(KQ243)+(KQ244)</f>
        <v>0</v>
      </c>
      <c r="KR245" s="22">
        <f t="shared" si="729"/>
        <v>0</v>
      </c>
      <c r="KS245" s="22">
        <f t="shared" si="730"/>
        <v>0</v>
      </c>
      <c r="KT245" s="22">
        <f t="shared" si="730"/>
        <v>0</v>
      </c>
      <c r="KU245" s="22">
        <f t="shared" si="731"/>
        <v>0</v>
      </c>
      <c r="KV245" s="22">
        <f t="shared" si="732"/>
        <v>0</v>
      </c>
      <c r="KW245" s="22">
        <f t="shared" si="732"/>
        <v>0</v>
      </c>
      <c r="KX245" s="22">
        <f t="shared" si="733"/>
        <v>0</v>
      </c>
      <c r="KY245" s="22">
        <f>(KY243)+(KY244)</f>
        <v>0</v>
      </c>
      <c r="KZ245" s="22">
        <f>(KZ243)+(KZ244)</f>
        <v>0</v>
      </c>
      <c r="LA245" s="22">
        <f t="shared" si="734"/>
        <v>0</v>
      </c>
      <c r="LB245" s="22">
        <f>(LB243)+(LB244)</f>
        <v>0</v>
      </c>
      <c r="LC245" s="22">
        <f>(LC243)+(LC244)</f>
        <v>0</v>
      </c>
      <c r="LD245" s="22">
        <f t="shared" si="735"/>
        <v>0</v>
      </c>
      <c r="LE245" s="22">
        <f t="shared" si="736"/>
        <v>0</v>
      </c>
      <c r="LF245" s="22">
        <f t="shared" si="736"/>
        <v>0</v>
      </c>
      <c r="LG245" s="22">
        <f t="shared" si="737"/>
        <v>0</v>
      </c>
    </row>
    <row r="246" spans="1:319" x14ac:dyDescent="0.3">
      <c r="A246" s="27" t="s">
        <v>358</v>
      </c>
      <c r="B246" s="19"/>
      <c r="C246" s="19"/>
      <c r="D246" s="20">
        <f t="shared" si="606"/>
        <v>0</v>
      </c>
      <c r="E246" s="19"/>
      <c r="F246" s="19"/>
      <c r="G246" s="20">
        <f t="shared" si="607"/>
        <v>0</v>
      </c>
      <c r="H246" s="19"/>
      <c r="I246" s="19"/>
      <c r="J246" s="20">
        <f t="shared" si="608"/>
        <v>0</v>
      </c>
      <c r="K246" s="19"/>
      <c r="L246" s="19"/>
      <c r="M246" s="20">
        <f t="shared" si="609"/>
        <v>0</v>
      </c>
      <c r="N246" s="19"/>
      <c r="O246" s="19"/>
      <c r="P246" s="20">
        <f t="shared" si="610"/>
        <v>0</v>
      </c>
      <c r="Q246" s="19"/>
      <c r="R246" s="19"/>
      <c r="S246" s="20">
        <f t="shared" si="611"/>
        <v>0</v>
      </c>
      <c r="T246" s="19"/>
      <c r="U246" s="19"/>
      <c r="V246" s="20">
        <f t="shared" si="612"/>
        <v>0</v>
      </c>
      <c r="W246" s="19"/>
      <c r="X246" s="19"/>
      <c r="Y246" s="20">
        <f t="shared" si="613"/>
        <v>0</v>
      </c>
      <c r="Z246" s="19"/>
      <c r="AA246" s="19"/>
      <c r="AB246" s="20">
        <f t="shared" si="614"/>
        <v>0</v>
      </c>
      <c r="AC246" s="19"/>
      <c r="AD246" s="19"/>
      <c r="AE246" s="20">
        <f t="shared" si="615"/>
        <v>0</v>
      </c>
      <c r="AF246" s="19"/>
      <c r="AG246" s="19"/>
      <c r="AH246" s="20">
        <f t="shared" si="616"/>
        <v>0</v>
      </c>
      <c r="AI246" s="19"/>
      <c r="AJ246" s="19"/>
      <c r="AK246" s="20">
        <f t="shared" si="617"/>
        <v>0</v>
      </c>
      <c r="AL246" s="20">
        <f t="shared" si="618"/>
        <v>0</v>
      </c>
      <c r="AM246" s="20">
        <f t="shared" si="618"/>
        <v>0</v>
      </c>
      <c r="AN246" s="20">
        <f t="shared" si="619"/>
        <v>0</v>
      </c>
      <c r="AO246" s="19"/>
      <c r="AP246" s="19"/>
      <c r="AQ246" s="20">
        <f t="shared" si="620"/>
        <v>0</v>
      </c>
      <c r="AR246" s="19"/>
      <c r="AS246" s="19"/>
      <c r="AT246" s="20">
        <f t="shared" si="621"/>
        <v>0</v>
      </c>
      <c r="AU246" s="19"/>
      <c r="AV246" s="19"/>
      <c r="AW246" s="20">
        <f t="shared" si="622"/>
        <v>0</v>
      </c>
      <c r="AX246" s="19"/>
      <c r="AY246" s="19"/>
      <c r="AZ246" s="20">
        <f t="shared" si="623"/>
        <v>0</v>
      </c>
      <c r="BA246" s="19"/>
      <c r="BB246" s="19"/>
      <c r="BC246" s="20">
        <f t="shared" si="624"/>
        <v>0</v>
      </c>
      <c r="BD246" s="19"/>
      <c r="BE246" s="19"/>
      <c r="BF246" s="20">
        <f t="shared" si="625"/>
        <v>0</v>
      </c>
      <c r="BG246" s="20">
        <f t="shared" si="626"/>
        <v>0</v>
      </c>
      <c r="BH246" s="20">
        <f t="shared" si="626"/>
        <v>0</v>
      </c>
      <c r="BI246" s="20">
        <f t="shared" si="627"/>
        <v>0</v>
      </c>
      <c r="BJ246" s="19"/>
      <c r="BK246" s="19"/>
      <c r="BL246" s="20">
        <f t="shared" si="628"/>
        <v>0</v>
      </c>
      <c r="BM246" s="19"/>
      <c r="BN246" s="19"/>
      <c r="BO246" s="20">
        <f t="shared" si="629"/>
        <v>0</v>
      </c>
      <c r="BP246" s="19"/>
      <c r="BQ246" s="19"/>
      <c r="BR246" s="20">
        <f t="shared" si="630"/>
        <v>0</v>
      </c>
      <c r="BS246" s="19"/>
      <c r="BT246" s="19"/>
      <c r="BU246" s="20">
        <f t="shared" si="631"/>
        <v>0</v>
      </c>
      <c r="BV246" s="19"/>
      <c r="BW246" s="19"/>
      <c r="BX246" s="20">
        <f t="shared" si="632"/>
        <v>0</v>
      </c>
      <c r="BY246" s="19"/>
      <c r="BZ246" s="19"/>
      <c r="CA246" s="20">
        <f t="shared" si="633"/>
        <v>0</v>
      </c>
      <c r="CB246" s="20">
        <f t="shared" si="634"/>
        <v>0</v>
      </c>
      <c r="CC246" s="20">
        <f t="shared" si="634"/>
        <v>0</v>
      </c>
      <c r="CD246" s="20">
        <f t="shared" si="635"/>
        <v>0</v>
      </c>
      <c r="CE246" s="19"/>
      <c r="CF246" s="19"/>
      <c r="CG246" s="20">
        <f t="shared" si="636"/>
        <v>0</v>
      </c>
      <c r="CH246" s="19"/>
      <c r="CI246" s="19"/>
      <c r="CJ246" s="20">
        <f t="shared" si="637"/>
        <v>0</v>
      </c>
      <c r="CK246" s="19"/>
      <c r="CL246" s="19"/>
      <c r="CM246" s="20">
        <f t="shared" si="638"/>
        <v>0</v>
      </c>
      <c r="CN246" s="20">
        <f t="shared" si="639"/>
        <v>0</v>
      </c>
      <c r="CO246" s="20">
        <f t="shared" si="639"/>
        <v>0</v>
      </c>
      <c r="CP246" s="20">
        <f t="shared" si="640"/>
        <v>0</v>
      </c>
      <c r="CQ246" s="19"/>
      <c r="CR246" s="19"/>
      <c r="CS246" s="20">
        <f t="shared" si="641"/>
        <v>0</v>
      </c>
      <c r="CT246" s="19"/>
      <c r="CU246" s="19"/>
      <c r="CV246" s="20">
        <f t="shared" si="642"/>
        <v>0</v>
      </c>
      <c r="CW246" s="19"/>
      <c r="CX246" s="19"/>
      <c r="CY246" s="20">
        <f t="shared" si="643"/>
        <v>0</v>
      </c>
      <c r="CZ246" s="20">
        <f t="shared" si="644"/>
        <v>0</v>
      </c>
      <c r="DA246" s="20">
        <f t="shared" si="644"/>
        <v>0</v>
      </c>
      <c r="DB246" s="20">
        <f t="shared" si="645"/>
        <v>0</v>
      </c>
      <c r="DC246" s="20">
        <f t="shared" si="646"/>
        <v>0</v>
      </c>
      <c r="DD246" s="20">
        <f t="shared" si="646"/>
        <v>0</v>
      </c>
      <c r="DE246" s="20">
        <f t="shared" si="647"/>
        <v>0</v>
      </c>
      <c r="DF246" s="19"/>
      <c r="DG246" s="19"/>
      <c r="DH246" s="20">
        <f t="shared" si="648"/>
        <v>0</v>
      </c>
      <c r="DI246" s="19"/>
      <c r="DJ246" s="19"/>
      <c r="DK246" s="20">
        <f t="shared" si="649"/>
        <v>0</v>
      </c>
      <c r="DL246" s="20">
        <f t="shared" si="650"/>
        <v>0</v>
      </c>
      <c r="DM246" s="20">
        <f t="shared" si="650"/>
        <v>0</v>
      </c>
      <c r="DN246" s="20">
        <f t="shared" si="651"/>
        <v>0</v>
      </c>
      <c r="DO246" s="19"/>
      <c r="DP246" s="19"/>
      <c r="DQ246" s="20">
        <f t="shared" si="652"/>
        <v>0</v>
      </c>
      <c r="DR246" s="19"/>
      <c r="DS246" s="19"/>
      <c r="DT246" s="20">
        <f t="shared" si="653"/>
        <v>0</v>
      </c>
      <c r="DU246" s="20">
        <f t="shared" si="654"/>
        <v>0</v>
      </c>
      <c r="DV246" s="20">
        <f t="shared" si="654"/>
        <v>0</v>
      </c>
      <c r="DW246" s="20">
        <f t="shared" si="655"/>
        <v>0</v>
      </c>
      <c r="DX246" s="20">
        <f t="shared" si="656"/>
        <v>0</v>
      </c>
      <c r="DY246" s="20">
        <f t="shared" si="656"/>
        <v>0</v>
      </c>
      <c r="DZ246" s="20">
        <f t="shared" si="657"/>
        <v>0</v>
      </c>
      <c r="EA246" s="19"/>
      <c r="EB246" s="19"/>
      <c r="EC246" s="20">
        <f t="shared" si="658"/>
        <v>0</v>
      </c>
      <c r="ED246" s="19"/>
      <c r="EE246" s="19"/>
      <c r="EF246" s="20">
        <f t="shared" si="659"/>
        <v>0</v>
      </c>
      <c r="EG246" s="19"/>
      <c r="EH246" s="19"/>
      <c r="EI246" s="20">
        <f t="shared" si="660"/>
        <v>0</v>
      </c>
      <c r="EJ246" s="19"/>
      <c r="EK246" s="19"/>
      <c r="EL246" s="20">
        <f t="shared" si="661"/>
        <v>0</v>
      </c>
      <c r="EM246" s="20">
        <f t="shared" si="662"/>
        <v>0</v>
      </c>
      <c r="EN246" s="20">
        <f t="shared" si="662"/>
        <v>0</v>
      </c>
      <c r="EO246" s="20">
        <f t="shared" si="663"/>
        <v>0</v>
      </c>
      <c r="EP246" s="19"/>
      <c r="EQ246" s="19"/>
      <c r="ER246" s="20">
        <f t="shared" si="664"/>
        <v>0</v>
      </c>
      <c r="ES246" s="19"/>
      <c r="ET246" s="19"/>
      <c r="EU246" s="20">
        <f t="shared" si="665"/>
        <v>0</v>
      </c>
      <c r="EV246" s="19"/>
      <c r="EW246" s="19"/>
      <c r="EX246" s="20">
        <f t="shared" si="666"/>
        <v>0</v>
      </c>
      <c r="EY246" s="19"/>
      <c r="EZ246" s="19"/>
      <c r="FA246" s="20">
        <f t="shared" si="667"/>
        <v>0</v>
      </c>
      <c r="FB246" s="20">
        <f t="shared" si="668"/>
        <v>0</v>
      </c>
      <c r="FC246" s="20">
        <f t="shared" si="668"/>
        <v>0</v>
      </c>
      <c r="FD246" s="20">
        <f t="shared" si="669"/>
        <v>0</v>
      </c>
      <c r="FE246" s="19"/>
      <c r="FF246" s="19"/>
      <c r="FG246" s="20">
        <f t="shared" si="670"/>
        <v>0</v>
      </c>
      <c r="FH246" s="19"/>
      <c r="FI246" s="19"/>
      <c r="FJ246" s="20">
        <f t="shared" si="671"/>
        <v>0</v>
      </c>
      <c r="FK246" s="19"/>
      <c r="FL246" s="19"/>
      <c r="FM246" s="20">
        <f t="shared" si="672"/>
        <v>0</v>
      </c>
      <c r="FN246" s="20">
        <f t="shared" si="673"/>
        <v>0</v>
      </c>
      <c r="FO246" s="20">
        <f t="shared" si="673"/>
        <v>0</v>
      </c>
      <c r="FP246" s="20">
        <f t="shared" si="674"/>
        <v>0</v>
      </c>
      <c r="FQ246" s="19"/>
      <c r="FR246" s="19"/>
      <c r="FS246" s="20">
        <f t="shared" si="675"/>
        <v>0</v>
      </c>
      <c r="FT246" s="19"/>
      <c r="FU246" s="19"/>
      <c r="FV246" s="20">
        <f t="shared" si="676"/>
        <v>0</v>
      </c>
      <c r="FW246" s="19"/>
      <c r="FX246" s="19"/>
      <c r="FY246" s="20">
        <f t="shared" si="677"/>
        <v>0</v>
      </c>
      <c r="FZ246" s="20">
        <f t="shared" si="678"/>
        <v>0</v>
      </c>
      <c r="GA246" s="20">
        <f t="shared" si="678"/>
        <v>0</v>
      </c>
      <c r="GB246" s="20">
        <f t="shared" si="679"/>
        <v>0</v>
      </c>
      <c r="GC246" s="19"/>
      <c r="GD246" s="19"/>
      <c r="GE246" s="20">
        <f t="shared" si="680"/>
        <v>0</v>
      </c>
      <c r="GF246" s="19"/>
      <c r="GG246" s="19"/>
      <c r="GH246" s="20">
        <f t="shared" si="681"/>
        <v>0</v>
      </c>
      <c r="GI246" s="19"/>
      <c r="GJ246" s="19"/>
      <c r="GK246" s="20">
        <f t="shared" si="682"/>
        <v>0</v>
      </c>
      <c r="GL246" s="19"/>
      <c r="GM246" s="19"/>
      <c r="GN246" s="20">
        <f t="shared" si="683"/>
        <v>0</v>
      </c>
      <c r="GO246" s="20">
        <f t="shared" si="684"/>
        <v>0</v>
      </c>
      <c r="GP246" s="20">
        <f t="shared" si="684"/>
        <v>0</v>
      </c>
      <c r="GQ246" s="20">
        <f t="shared" si="685"/>
        <v>0</v>
      </c>
      <c r="GR246" s="19"/>
      <c r="GS246" s="19"/>
      <c r="GT246" s="20">
        <f t="shared" si="686"/>
        <v>0</v>
      </c>
      <c r="GU246" s="19"/>
      <c r="GV246" s="19"/>
      <c r="GW246" s="20">
        <f t="shared" si="687"/>
        <v>0</v>
      </c>
      <c r="GX246" s="20">
        <f t="shared" si="688"/>
        <v>0</v>
      </c>
      <c r="GY246" s="20">
        <f t="shared" si="688"/>
        <v>0</v>
      </c>
      <c r="GZ246" s="20">
        <f t="shared" si="689"/>
        <v>0</v>
      </c>
      <c r="HA246" s="19"/>
      <c r="HB246" s="19"/>
      <c r="HC246" s="20">
        <f t="shared" si="690"/>
        <v>0</v>
      </c>
      <c r="HD246" s="19"/>
      <c r="HE246" s="19"/>
      <c r="HF246" s="20">
        <f t="shared" si="691"/>
        <v>0</v>
      </c>
      <c r="HG246" s="19"/>
      <c r="HH246" s="19"/>
      <c r="HI246" s="20">
        <f t="shared" si="692"/>
        <v>0</v>
      </c>
      <c r="HJ246" s="19"/>
      <c r="HK246" s="19"/>
      <c r="HL246" s="20">
        <f t="shared" si="693"/>
        <v>0</v>
      </c>
      <c r="HM246" s="20">
        <f t="shared" si="694"/>
        <v>0</v>
      </c>
      <c r="HN246" s="20">
        <f t="shared" si="694"/>
        <v>0</v>
      </c>
      <c r="HO246" s="20">
        <f t="shared" si="695"/>
        <v>0</v>
      </c>
      <c r="HP246" s="19"/>
      <c r="HQ246" s="19"/>
      <c r="HR246" s="20">
        <f t="shared" si="696"/>
        <v>0</v>
      </c>
      <c r="HS246" s="19"/>
      <c r="HT246" s="19"/>
      <c r="HU246" s="20">
        <f t="shared" si="697"/>
        <v>0</v>
      </c>
      <c r="HV246" s="19"/>
      <c r="HW246" s="19"/>
      <c r="HX246" s="20">
        <f t="shared" si="698"/>
        <v>0</v>
      </c>
      <c r="HY246" s="19"/>
      <c r="HZ246" s="19"/>
      <c r="IA246" s="20">
        <f t="shared" si="699"/>
        <v>0</v>
      </c>
      <c r="IB246" s="20">
        <f t="shared" si="700"/>
        <v>0</v>
      </c>
      <c r="IC246" s="20">
        <f t="shared" si="700"/>
        <v>0</v>
      </c>
      <c r="ID246" s="20">
        <f t="shared" si="701"/>
        <v>0</v>
      </c>
      <c r="IE246" s="20">
        <f t="shared" si="702"/>
        <v>0</v>
      </c>
      <c r="IF246" s="20">
        <f t="shared" si="702"/>
        <v>0</v>
      </c>
      <c r="IG246" s="20">
        <f t="shared" si="703"/>
        <v>0</v>
      </c>
      <c r="IH246" s="19"/>
      <c r="II246" s="19"/>
      <c r="IJ246" s="20">
        <f t="shared" si="704"/>
        <v>0</v>
      </c>
      <c r="IK246" s="19"/>
      <c r="IL246" s="19"/>
      <c r="IM246" s="20">
        <f t="shared" si="705"/>
        <v>0</v>
      </c>
      <c r="IN246" s="19"/>
      <c r="IO246" s="19"/>
      <c r="IP246" s="20">
        <f t="shared" si="706"/>
        <v>0</v>
      </c>
      <c r="IQ246" s="20">
        <f t="shared" si="707"/>
        <v>0</v>
      </c>
      <c r="IR246" s="20">
        <f t="shared" si="707"/>
        <v>0</v>
      </c>
      <c r="IS246" s="20">
        <f t="shared" si="708"/>
        <v>0</v>
      </c>
      <c r="IT246" s="20">
        <f t="shared" si="709"/>
        <v>0</v>
      </c>
      <c r="IU246" s="20">
        <f t="shared" si="709"/>
        <v>0</v>
      </c>
      <c r="IV246" s="20">
        <f t="shared" si="710"/>
        <v>0</v>
      </c>
      <c r="IW246" s="19"/>
      <c r="IX246" s="19"/>
      <c r="IY246" s="20">
        <f t="shared" si="711"/>
        <v>0</v>
      </c>
      <c r="IZ246" s="19"/>
      <c r="JA246" s="19"/>
      <c r="JB246" s="20">
        <f t="shared" si="712"/>
        <v>0</v>
      </c>
      <c r="JC246" s="19"/>
      <c r="JD246" s="19"/>
      <c r="JE246" s="20">
        <f t="shared" si="713"/>
        <v>0</v>
      </c>
      <c r="JF246" s="20">
        <f t="shared" si="714"/>
        <v>0</v>
      </c>
      <c r="JG246" s="20">
        <f t="shared" si="714"/>
        <v>0</v>
      </c>
      <c r="JH246" s="20">
        <f t="shared" si="715"/>
        <v>0</v>
      </c>
      <c r="JI246" s="19"/>
      <c r="JJ246" s="19"/>
      <c r="JK246" s="20">
        <f t="shared" si="716"/>
        <v>0</v>
      </c>
      <c r="JL246" s="19"/>
      <c r="JM246" s="19"/>
      <c r="JN246" s="20">
        <f t="shared" si="717"/>
        <v>0</v>
      </c>
      <c r="JO246" s="19"/>
      <c r="JP246" s="19"/>
      <c r="JQ246" s="20">
        <f t="shared" si="718"/>
        <v>0</v>
      </c>
      <c r="JR246" s="20">
        <f t="shared" si="719"/>
        <v>0</v>
      </c>
      <c r="JS246" s="20">
        <f t="shared" si="719"/>
        <v>0</v>
      </c>
      <c r="JT246" s="20">
        <f t="shared" si="720"/>
        <v>0</v>
      </c>
      <c r="JU246" s="19"/>
      <c r="JV246" s="19"/>
      <c r="JW246" s="20">
        <f t="shared" si="721"/>
        <v>0</v>
      </c>
      <c r="JX246" s="19"/>
      <c r="JY246" s="19"/>
      <c r="JZ246" s="20">
        <f t="shared" si="722"/>
        <v>0</v>
      </c>
      <c r="KA246" s="20">
        <f t="shared" si="723"/>
        <v>0</v>
      </c>
      <c r="KB246" s="20">
        <f t="shared" si="723"/>
        <v>0</v>
      </c>
      <c r="KC246" s="20">
        <f t="shared" si="724"/>
        <v>0</v>
      </c>
      <c r="KD246" s="19"/>
      <c r="KE246" s="20">
        <f>0</f>
        <v>0</v>
      </c>
      <c r="KF246" s="20">
        <f t="shared" si="725"/>
        <v>0</v>
      </c>
      <c r="KG246" s="19"/>
      <c r="KH246" s="19"/>
      <c r="KI246" s="20">
        <f t="shared" si="726"/>
        <v>0</v>
      </c>
      <c r="KJ246" s="19"/>
      <c r="KK246" s="19"/>
      <c r="KL246" s="20">
        <f t="shared" si="727"/>
        <v>0</v>
      </c>
      <c r="KM246" s="19"/>
      <c r="KN246" s="19"/>
      <c r="KO246" s="20">
        <f t="shared" si="728"/>
        <v>0</v>
      </c>
      <c r="KP246" s="19"/>
      <c r="KQ246" s="19"/>
      <c r="KR246" s="20">
        <f t="shared" si="729"/>
        <v>0</v>
      </c>
      <c r="KS246" s="20">
        <f t="shared" si="730"/>
        <v>0</v>
      </c>
      <c r="KT246" s="20">
        <f t="shared" si="730"/>
        <v>0</v>
      </c>
      <c r="KU246" s="20">
        <f t="shared" si="731"/>
        <v>0</v>
      </c>
      <c r="KV246" s="20">
        <f t="shared" si="732"/>
        <v>0</v>
      </c>
      <c r="KW246" s="20">
        <f t="shared" si="732"/>
        <v>0</v>
      </c>
      <c r="KX246" s="20">
        <f t="shared" si="733"/>
        <v>0</v>
      </c>
      <c r="KY246" s="19"/>
      <c r="KZ246" s="19"/>
      <c r="LA246" s="20">
        <f t="shared" si="734"/>
        <v>0</v>
      </c>
      <c r="LB246" s="19"/>
      <c r="LC246" s="19"/>
      <c r="LD246" s="20">
        <f t="shared" si="735"/>
        <v>0</v>
      </c>
      <c r="LE246" s="20">
        <f t="shared" si="736"/>
        <v>0</v>
      </c>
      <c r="LF246" s="20">
        <f t="shared" si="736"/>
        <v>0</v>
      </c>
      <c r="LG246" s="20">
        <f t="shared" si="737"/>
        <v>0</v>
      </c>
    </row>
    <row r="247" spans="1:319" x14ac:dyDescent="0.3">
      <c r="A247" s="27" t="s">
        <v>359</v>
      </c>
      <c r="B247" s="19"/>
      <c r="C247" s="19"/>
      <c r="D247" s="20">
        <f t="shared" si="606"/>
        <v>0</v>
      </c>
      <c r="E247" s="19"/>
      <c r="F247" s="19"/>
      <c r="G247" s="20">
        <f t="shared" si="607"/>
        <v>0</v>
      </c>
      <c r="H247" s="19"/>
      <c r="I247" s="19"/>
      <c r="J247" s="20">
        <f t="shared" si="608"/>
        <v>0</v>
      </c>
      <c r="K247" s="19"/>
      <c r="L247" s="19"/>
      <c r="M247" s="20">
        <f t="shared" si="609"/>
        <v>0</v>
      </c>
      <c r="N247" s="19"/>
      <c r="O247" s="19"/>
      <c r="P247" s="20">
        <f t="shared" si="610"/>
        <v>0</v>
      </c>
      <c r="Q247" s="19"/>
      <c r="R247" s="19"/>
      <c r="S247" s="20">
        <f t="shared" si="611"/>
        <v>0</v>
      </c>
      <c r="T247" s="19"/>
      <c r="U247" s="19"/>
      <c r="V247" s="20">
        <f t="shared" si="612"/>
        <v>0</v>
      </c>
      <c r="W247" s="19"/>
      <c r="X247" s="19"/>
      <c r="Y247" s="20">
        <f t="shared" si="613"/>
        <v>0</v>
      </c>
      <c r="Z247" s="19"/>
      <c r="AA247" s="19"/>
      <c r="AB247" s="20">
        <f t="shared" si="614"/>
        <v>0</v>
      </c>
      <c r="AC247" s="19"/>
      <c r="AD247" s="19"/>
      <c r="AE247" s="20">
        <f t="shared" si="615"/>
        <v>0</v>
      </c>
      <c r="AF247" s="19"/>
      <c r="AG247" s="19"/>
      <c r="AH247" s="20">
        <f t="shared" si="616"/>
        <v>0</v>
      </c>
      <c r="AI247" s="19"/>
      <c r="AJ247" s="19"/>
      <c r="AK247" s="20">
        <f t="shared" si="617"/>
        <v>0</v>
      </c>
      <c r="AL247" s="20">
        <f t="shared" si="618"/>
        <v>0</v>
      </c>
      <c r="AM247" s="20">
        <f t="shared" si="618"/>
        <v>0</v>
      </c>
      <c r="AN247" s="20">
        <f t="shared" si="619"/>
        <v>0</v>
      </c>
      <c r="AO247" s="19"/>
      <c r="AP247" s="19"/>
      <c r="AQ247" s="20">
        <f t="shared" si="620"/>
        <v>0</v>
      </c>
      <c r="AR247" s="19"/>
      <c r="AS247" s="19"/>
      <c r="AT247" s="20">
        <f t="shared" si="621"/>
        <v>0</v>
      </c>
      <c r="AU247" s="19"/>
      <c r="AV247" s="19"/>
      <c r="AW247" s="20">
        <f t="shared" si="622"/>
        <v>0</v>
      </c>
      <c r="AX247" s="19"/>
      <c r="AY247" s="19"/>
      <c r="AZ247" s="20">
        <f t="shared" si="623"/>
        <v>0</v>
      </c>
      <c r="BA247" s="19"/>
      <c r="BB247" s="19"/>
      <c r="BC247" s="20">
        <f t="shared" si="624"/>
        <v>0</v>
      </c>
      <c r="BD247" s="19"/>
      <c r="BE247" s="19"/>
      <c r="BF247" s="20">
        <f t="shared" si="625"/>
        <v>0</v>
      </c>
      <c r="BG247" s="20">
        <f t="shared" si="626"/>
        <v>0</v>
      </c>
      <c r="BH247" s="20">
        <f t="shared" si="626"/>
        <v>0</v>
      </c>
      <c r="BI247" s="20">
        <f t="shared" si="627"/>
        <v>0</v>
      </c>
      <c r="BJ247" s="19"/>
      <c r="BK247" s="19"/>
      <c r="BL247" s="20">
        <f t="shared" si="628"/>
        <v>0</v>
      </c>
      <c r="BM247" s="19"/>
      <c r="BN247" s="19"/>
      <c r="BO247" s="20">
        <f t="shared" si="629"/>
        <v>0</v>
      </c>
      <c r="BP247" s="19"/>
      <c r="BQ247" s="19"/>
      <c r="BR247" s="20">
        <f t="shared" si="630"/>
        <v>0</v>
      </c>
      <c r="BS247" s="19"/>
      <c r="BT247" s="19"/>
      <c r="BU247" s="20">
        <f t="shared" si="631"/>
        <v>0</v>
      </c>
      <c r="BV247" s="19"/>
      <c r="BW247" s="19"/>
      <c r="BX247" s="20">
        <f t="shared" si="632"/>
        <v>0</v>
      </c>
      <c r="BY247" s="19"/>
      <c r="BZ247" s="19"/>
      <c r="CA247" s="20">
        <f t="shared" si="633"/>
        <v>0</v>
      </c>
      <c r="CB247" s="20">
        <f t="shared" si="634"/>
        <v>0</v>
      </c>
      <c r="CC247" s="20">
        <f t="shared" si="634"/>
        <v>0</v>
      </c>
      <c r="CD247" s="20">
        <f t="shared" si="635"/>
        <v>0</v>
      </c>
      <c r="CE247" s="19"/>
      <c r="CF247" s="19"/>
      <c r="CG247" s="20">
        <f t="shared" si="636"/>
        <v>0</v>
      </c>
      <c r="CH247" s="19"/>
      <c r="CI247" s="19"/>
      <c r="CJ247" s="20">
        <f t="shared" si="637"/>
        <v>0</v>
      </c>
      <c r="CK247" s="19"/>
      <c r="CL247" s="19"/>
      <c r="CM247" s="20">
        <f t="shared" si="638"/>
        <v>0</v>
      </c>
      <c r="CN247" s="20">
        <f t="shared" si="639"/>
        <v>0</v>
      </c>
      <c r="CO247" s="20">
        <f t="shared" si="639"/>
        <v>0</v>
      </c>
      <c r="CP247" s="20">
        <f t="shared" si="640"/>
        <v>0</v>
      </c>
      <c r="CQ247" s="19"/>
      <c r="CR247" s="19"/>
      <c r="CS247" s="20">
        <f t="shared" si="641"/>
        <v>0</v>
      </c>
      <c r="CT247" s="19"/>
      <c r="CU247" s="19"/>
      <c r="CV247" s="20">
        <f t="shared" si="642"/>
        <v>0</v>
      </c>
      <c r="CW247" s="19"/>
      <c r="CX247" s="19"/>
      <c r="CY247" s="20">
        <f t="shared" si="643"/>
        <v>0</v>
      </c>
      <c r="CZ247" s="20">
        <f t="shared" si="644"/>
        <v>0</v>
      </c>
      <c r="DA247" s="20">
        <f t="shared" si="644"/>
        <v>0</v>
      </c>
      <c r="DB247" s="20">
        <f t="shared" si="645"/>
        <v>0</v>
      </c>
      <c r="DC247" s="20">
        <f t="shared" si="646"/>
        <v>0</v>
      </c>
      <c r="DD247" s="20">
        <f t="shared" si="646"/>
        <v>0</v>
      </c>
      <c r="DE247" s="20">
        <f t="shared" si="647"/>
        <v>0</v>
      </c>
      <c r="DF247" s="19"/>
      <c r="DG247" s="19"/>
      <c r="DH247" s="20">
        <f t="shared" si="648"/>
        <v>0</v>
      </c>
      <c r="DI247" s="19"/>
      <c r="DJ247" s="19"/>
      <c r="DK247" s="20">
        <f t="shared" si="649"/>
        <v>0</v>
      </c>
      <c r="DL247" s="20">
        <f t="shared" si="650"/>
        <v>0</v>
      </c>
      <c r="DM247" s="20">
        <f t="shared" si="650"/>
        <v>0</v>
      </c>
      <c r="DN247" s="20">
        <f t="shared" si="651"/>
        <v>0</v>
      </c>
      <c r="DO247" s="19"/>
      <c r="DP247" s="19"/>
      <c r="DQ247" s="20">
        <f t="shared" si="652"/>
        <v>0</v>
      </c>
      <c r="DR247" s="19"/>
      <c r="DS247" s="19"/>
      <c r="DT247" s="20">
        <f t="shared" si="653"/>
        <v>0</v>
      </c>
      <c r="DU247" s="20">
        <f t="shared" si="654"/>
        <v>0</v>
      </c>
      <c r="DV247" s="20">
        <f t="shared" si="654"/>
        <v>0</v>
      </c>
      <c r="DW247" s="20">
        <f t="shared" si="655"/>
        <v>0</v>
      </c>
      <c r="DX247" s="20">
        <f t="shared" si="656"/>
        <v>0</v>
      </c>
      <c r="DY247" s="20">
        <f t="shared" si="656"/>
        <v>0</v>
      </c>
      <c r="DZ247" s="20">
        <f t="shared" si="657"/>
        <v>0</v>
      </c>
      <c r="EA247" s="19"/>
      <c r="EB247" s="19"/>
      <c r="EC247" s="20">
        <f t="shared" si="658"/>
        <v>0</v>
      </c>
      <c r="ED247" s="19"/>
      <c r="EE247" s="19"/>
      <c r="EF247" s="20">
        <f t="shared" si="659"/>
        <v>0</v>
      </c>
      <c r="EG247" s="19"/>
      <c r="EH247" s="19"/>
      <c r="EI247" s="20">
        <f t="shared" si="660"/>
        <v>0</v>
      </c>
      <c r="EJ247" s="19"/>
      <c r="EK247" s="19"/>
      <c r="EL247" s="20">
        <f t="shared" si="661"/>
        <v>0</v>
      </c>
      <c r="EM247" s="20">
        <f t="shared" si="662"/>
        <v>0</v>
      </c>
      <c r="EN247" s="20">
        <f t="shared" si="662"/>
        <v>0</v>
      </c>
      <c r="EO247" s="20">
        <f t="shared" si="663"/>
        <v>0</v>
      </c>
      <c r="EP247" s="19"/>
      <c r="EQ247" s="19"/>
      <c r="ER247" s="20">
        <f t="shared" si="664"/>
        <v>0</v>
      </c>
      <c r="ES247" s="19"/>
      <c r="ET247" s="19"/>
      <c r="EU247" s="20">
        <f t="shared" si="665"/>
        <v>0</v>
      </c>
      <c r="EV247" s="19"/>
      <c r="EW247" s="19"/>
      <c r="EX247" s="20">
        <f t="shared" si="666"/>
        <v>0</v>
      </c>
      <c r="EY247" s="19"/>
      <c r="EZ247" s="19"/>
      <c r="FA247" s="20">
        <f t="shared" si="667"/>
        <v>0</v>
      </c>
      <c r="FB247" s="20">
        <f t="shared" si="668"/>
        <v>0</v>
      </c>
      <c r="FC247" s="20">
        <f t="shared" si="668"/>
        <v>0</v>
      </c>
      <c r="FD247" s="20">
        <f t="shared" si="669"/>
        <v>0</v>
      </c>
      <c r="FE247" s="19"/>
      <c r="FF247" s="19"/>
      <c r="FG247" s="20">
        <f t="shared" si="670"/>
        <v>0</v>
      </c>
      <c r="FH247" s="19"/>
      <c r="FI247" s="19"/>
      <c r="FJ247" s="20">
        <f t="shared" si="671"/>
        <v>0</v>
      </c>
      <c r="FK247" s="19"/>
      <c r="FL247" s="19"/>
      <c r="FM247" s="20">
        <f t="shared" si="672"/>
        <v>0</v>
      </c>
      <c r="FN247" s="20">
        <f t="shared" si="673"/>
        <v>0</v>
      </c>
      <c r="FO247" s="20">
        <f t="shared" si="673"/>
        <v>0</v>
      </c>
      <c r="FP247" s="20">
        <f t="shared" si="674"/>
        <v>0</v>
      </c>
      <c r="FQ247" s="19"/>
      <c r="FR247" s="19"/>
      <c r="FS247" s="20">
        <f t="shared" si="675"/>
        <v>0</v>
      </c>
      <c r="FT247" s="19"/>
      <c r="FU247" s="19"/>
      <c r="FV247" s="20">
        <f t="shared" si="676"/>
        <v>0</v>
      </c>
      <c r="FW247" s="19"/>
      <c r="FX247" s="19"/>
      <c r="FY247" s="20">
        <f t="shared" si="677"/>
        <v>0</v>
      </c>
      <c r="FZ247" s="20">
        <f t="shared" si="678"/>
        <v>0</v>
      </c>
      <c r="GA247" s="20">
        <f t="shared" si="678"/>
        <v>0</v>
      </c>
      <c r="GB247" s="20">
        <f t="shared" si="679"/>
        <v>0</v>
      </c>
      <c r="GC247" s="19"/>
      <c r="GD247" s="19"/>
      <c r="GE247" s="20">
        <f t="shared" si="680"/>
        <v>0</v>
      </c>
      <c r="GF247" s="19"/>
      <c r="GG247" s="19"/>
      <c r="GH247" s="20">
        <f t="shared" si="681"/>
        <v>0</v>
      </c>
      <c r="GI247" s="19"/>
      <c r="GJ247" s="19"/>
      <c r="GK247" s="20">
        <f t="shared" si="682"/>
        <v>0</v>
      </c>
      <c r="GL247" s="19"/>
      <c r="GM247" s="19"/>
      <c r="GN247" s="20">
        <f t="shared" si="683"/>
        <v>0</v>
      </c>
      <c r="GO247" s="20">
        <f t="shared" si="684"/>
        <v>0</v>
      </c>
      <c r="GP247" s="20">
        <f t="shared" si="684"/>
        <v>0</v>
      </c>
      <c r="GQ247" s="20">
        <f t="shared" si="685"/>
        <v>0</v>
      </c>
      <c r="GR247" s="19"/>
      <c r="GS247" s="19"/>
      <c r="GT247" s="20">
        <f t="shared" si="686"/>
        <v>0</v>
      </c>
      <c r="GU247" s="19"/>
      <c r="GV247" s="19"/>
      <c r="GW247" s="20">
        <f t="shared" si="687"/>
        <v>0</v>
      </c>
      <c r="GX247" s="20">
        <f t="shared" si="688"/>
        <v>0</v>
      </c>
      <c r="GY247" s="20">
        <f t="shared" si="688"/>
        <v>0</v>
      </c>
      <c r="GZ247" s="20">
        <f t="shared" si="689"/>
        <v>0</v>
      </c>
      <c r="HA247" s="19"/>
      <c r="HB247" s="19"/>
      <c r="HC247" s="20">
        <f t="shared" si="690"/>
        <v>0</v>
      </c>
      <c r="HD247" s="19"/>
      <c r="HE247" s="19"/>
      <c r="HF247" s="20">
        <f t="shared" si="691"/>
        <v>0</v>
      </c>
      <c r="HG247" s="19"/>
      <c r="HH247" s="19"/>
      <c r="HI247" s="20">
        <f t="shared" si="692"/>
        <v>0</v>
      </c>
      <c r="HJ247" s="19"/>
      <c r="HK247" s="19"/>
      <c r="HL247" s="20">
        <f t="shared" si="693"/>
        <v>0</v>
      </c>
      <c r="HM247" s="20">
        <f t="shared" si="694"/>
        <v>0</v>
      </c>
      <c r="HN247" s="20">
        <f t="shared" si="694"/>
        <v>0</v>
      </c>
      <c r="HO247" s="20">
        <f t="shared" si="695"/>
        <v>0</v>
      </c>
      <c r="HP247" s="19"/>
      <c r="HQ247" s="19"/>
      <c r="HR247" s="20">
        <f t="shared" si="696"/>
        <v>0</v>
      </c>
      <c r="HS247" s="19"/>
      <c r="HT247" s="19"/>
      <c r="HU247" s="20">
        <f t="shared" si="697"/>
        <v>0</v>
      </c>
      <c r="HV247" s="19"/>
      <c r="HW247" s="19"/>
      <c r="HX247" s="20">
        <f t="shared" si="698"/>
        <v>0</v>
      </c>
      <c r="HY247" s="19"/>
      <c r="HZ247" s="19"/>
      <c r="IA247" s="20">
        <f t="shared" si="699"/>
        <v>0</v>
      </c>
      <c r="IB247" s="20">
        <f t="shared" si="700"/>
        <v>0</v>
      </c>
      <c r="IC247" s="20">
        <f t="shared" si="700"/>
        <v>0</v>
      </c>
      <c r="ID247" s="20">
        <f t="shared" si="701"/>
        <v>0</v>
      </c>
      <c r="IE247" s="20">
        <f t="shared" si="702"/>
        <v>0</v>
      </c>
      <c r="IF247" s="20">
        <f t="shared" si="702"/>
        <v>0</v>
      </c>
      <c r="IG247" s="20">
        <f t="shared" si="703"/>
        <v>0</v>
      </c>
      <c r="IH247" s="19"/>
      <c r="II247" s="19"/>
      <c r="IJ247" s="20">
        <f t="shared" si="704"/>
        <v>0</v>
      </c>
      <c r="IK247" s="19"/>
      <c r="IL247" s="19"/>
      <c r="IM247" s="20">
        <f t="shared" si="705"/>
        <v>0</v>
      </c>
      <c r="IN247" s="19"/>
      <c r="IO247" s="19"/>
      <c r="IP247" s="20">
        <f t="shared" si="706"/>
        <v>0</v>
      </c>
      <c r="IQ247" s="20">
        <f t="shared" si="707"/>
        <v>0</v>
      </c>
      <c r="IR247" s="20">
        <f t="shared" si="707"/>
        <v>0</v>
      </c>
      <c r="IS247" s="20">
        <f t="shared" si="708"/>
        <v>0</v>
      </c>
      <c r="IT247" s="20">
        <f t="shared" si="709"/>
        <v>0</v>
      </c>
      <c r="IU247" s="20">
        <f t="shared" si="709"/>
        <v>0</v>
      </c>
      <c r="IV247" s="20">
        <f t="shared" si="710"/>
        <v>0</v>
      </c>
      <c r="IW247" s="19"/>
      <c r="IX247" s="19"/>
      <c r="IY247" s="20">
        <f t="shared" si="711"/>
        <v>0</v>
      </c>
      <c r="IZ247" s="19"/>
      <c r="JA247" s="19"/>
      <c r="JB247" s="20">
        <f t="shared" si="712"/>
        <v>0</v>
      </c>
      <c r="JC247" s="19"/>
      <c r="JD247" s="19"/>
      <c r="JE247" s="20">
        <f t="shared" si="713"/>
        <v>0</v>
      </c>
      <c r="JF247" s="20">
        <f t="shared" si="714"/>
        <v>0</v>
      </c>
      <c r="JG247" s="20">
        <f t="shared" si="714"/>
        <v>0</v>
      </c>
      <c r="JH247" s="20">
        <f t="shared" si="715"/>
        <v>0</v>
      </c>
      <c r="JI247" s="19"/>
      <c r="JJ247" s="19"/>
      <c r="JK247" s="20">
        <f t="shared" si="716"/>
        <v>0</v>
      </c>
      <c r="JL247" s="19"/>
      <c r="JM247" s="19"/>
      <c r="JN247" s="20">
        <f t="shared" si="717"/>
        <v>0</v>
      </c>
      <c r="JO247" s="19"/>
      <c r="JP247" s="19"/>
      <c r="JQ247" s="20">
        <f t="shared" si="718"/>
        <v>0</v>
      </c>
      <c r="JR247" s="20">
        <f t="shared" si="719"/>
        <v>0</v>
      </c>
      <c r="JS247" s="20">
        <f t="shared" si="719"/>
        <v>0</v>
      </c>
      <c r="JT247" s="20">
        <f t="shared" si="720"/>
        <v>0</v>
      </c>
      <c r="JU247" s="19"/>
      <c r="JV247" s="19"/>
      <c r="JW247" s="20">
        <f t="shared" si="721"/>
        <v>0</v>
      </c>
      <c r="JX247" s="19"/>
      <c r="JY247" s="19"/>
      <c r="JZ247" s="20">
        <f t="shared" si="722"/>
        <v>0</v>
      </c>
      <c r="KA247" s="20">
        <f t="shared" si="723"/>
        <v>0</v>
      </c>
      <c r="KB247" s="20">
        <f t="shared" si="723"/>
        <v>0</v>
      </c>
      <c r="KC247" s="20">
        <f t="shared" si="724"/>
        <v>0</v>
      </c>
      <c r="KD247" s="19"/>
      <c r="KE247" s="20">
        <f>0</f>
        <v>0</v>
      </c>
      <c r="KF247" s="20">
        <f t="shared" si="725"/>
        <v>0</v>
      </c>
      <c r="KG247" s="19"/>
      <c r="KH247" s="19"/>
      <c r="KI247" s="20">
        <f t="shared" si="726"/>
        <v>0</v>
      </c>
      <c r="KJ247" s="19"/>
      <c r="KK247" s="19"/>
      <c r="KL247" s="20">
        <f t="shared" si="727"/>
        <v>0</v>
      </c>
      <c r="KM247" s="19"/>
      <c r="KN247" s="19"/>
      <c r="KO247" s="20">
        <f t="shared" si="728"/>
        <v>0</v>
      </c>
      <c r="KP247" s="19"/>
      <c r="KQ247" s="19"/>
      <c r="KR247" s="20">
        <f t="shared" si="729"/>
        <v>0</v>
      </c>
      <c r="KS247" s="20">
        <f t="shared" si="730"/>
        <v>0</v>
      </c>
      <c r="KT247" s="20">
        <f t="shared" si="730"/>
        <v>0</v>
      </c>
      <c r="KU247" s="20">
        <f t="shared" si="731"/>
        <v>0</v>
      </c>
      <c r="KV247" s="20">
        <f t="shared" si="732"/>
        <v>0</v>
      </c>
      <c r="KW247" s="20">
        <f t="shared" si="732"/>
        <v>0</v>
      </c>
      <c r="KX247" s="20">
        <f t="shared" si="733"/>
        <v>0</v>
      </c>
      <c r="KY247" s="19"/>
      <c r="KZ247" s="19"/>
      <c r="LA247" s="20">
        <f t="shared" si="734"/>
        <v>0</v>
      </c>
      <c r="LB247" s="19"/>
      <c r="LC247" s="19"/>
      <c r="LD247" s="20">
        <f t="shared" si="735"/>
        <v>0</v>
      </c>
      <c r="LE247" s="20">
        <f t="shared" si="736"/>
        <v>0</v>
      </c>
      <c r="LF247" s="20">
        <f t="shared" si="736"/>
        <v>0</v>
      </c>
      <c r="LG247" s="20">
        <f t="shared" si="737"/>
        <v>0</v>
      </c>
    </row>
    <row r="248" spans="1:319" x14ac:dyDescent="0.3">
      <c r="A248" s="27" t="s">
        <v>360</v>
      </c>
      <c r="B248" s="19"/>
      <c r="C248" s="19"/>
      <c r="D248" s="20">
        <f t="shared" si="606"/>
        <v>0</v>
      </c>
      <c r="E248" s="19"/>
      <c r="F248" s="19"/>
      <c r="G248" s="20">
        <f t="shared" si="607"/>
        <v>0</v>
      </c>
      <c r="H248" s="19"/>
      <c r="I248" s="19"/>
      <c r="J248" s="20">
        <f t="shared" si="608"/>
        <v>0</v>
      </c>
      <c r="K248" s="19"/>
      <c r="L248" s="19"/>
      <c r="M248" s="20">
        <f t="shared" si="609"/>
        <v>0</v>
      </c>
      <c r="N248" s="19"/>
      <c r="O248" s="19"/>
      <c r="P248" s="20">
        <f t="shared" si="610"/>
        <v>0</v>
      </c>
      <c r="Q248" s="19"/>
      <c r="R248" s="19"/>
      <c r="S248" s="20">
        <f t="shared" si="611"/>
        <v>0</v>
      </c>
      <c r="T248" s="19"/>
      <c r="U248" s="19"/>
      <c r="V248" s="20">
        <f t="shared" si="612"/>
        <v>0</v>
      </c>
      <c r="W248" s="19"/>
      <c r="X248" s="19"/>
      <c r="Y248" s="20">
        <f t="shared" si="613"/>
        <v>0</v>
      </c>
      <c r="Z248" s="19"/>
      <c r="AA248" s="19"/>
      <c r="AB248" s="20">
        <f t="shared" si="614"/>
        <v>0</v>
      </c>
      <c r="AC248" s="19"/>
      <c r="AD248" s="19"/>
      <c r="AE248" s="20">
        <f t="shared" si="615"/>
        <v>0</v>
      </c>
      <c r="AF248" s="19"/>
      <c r="AG248" s="19"/>
      <c r="AH248" s="20">
        <f t="shared" si="616"/>
        <v>0</v>
      </c>
      <c r="AI248" s="19"/>
      <c r="AJ248" s="19"/>
      <c r="AK248" s="20">
        <f t="shared" si="617"/>
        <v>0</v>
      </c>
      <c r="AL248" s="20">
        <f t="shared" si="618"/>
        <v>0</v>
      </c>
      <c r="AM248" s="20">
        <f t="shared" si="618"/>
        <v>0</v>
      </c>
      <c r="AN248" s="20">
        <f t="shared" si="619"/>
        <v>0</v>
      </c>
      <c r="AO248" s="19"/>
      <c r="AP248" s="19"/>
      <c r="AQ248" s="20">
        <f t="shared" si="620"/>
        <v>0</v>
      </c>
      <c r="AR248" s="19"/>
      <c r="AS248" s="19"/>
      <c r="AT248" s="20">
        <f t="shared" si="621"/>
        <v>0</v>
      </c>
      <c r="AU248" s="19"/>
      <c r="AV248" s="19"/>
      <c r="AW248" s="20">
        <f t="shared" si="622"/>
        <v>0</v>
      </c>
      <c r="AX248" s="19"/>
      <c r="AY248" s="19"/>
      <c r="AZ248" s="20">
        <f t="shared" si="623"/>
        <v>0</v>
      </c>
      <c r="BA248" s="19"/>
      <c r="BB248" s="19"/>
      <c r="BC248" s="20">
        <f t="shared" si="624"/>
        <v>0</v>
      </c>
      <c r="BD248" s="19"/>
      <c r="BE248" s="19"/>
      <c r="BF248" s="20">
        <f t="shared" si="625"/>
        <v>0</v>
      </c>
      <c r="BG248" s="20">
        <f t="shared" si="626"/>
        <v>0</v>
      </c>
      <c r="BH248" s="20">
        <f t="shared" si="626"/>
        <v>0</v>
      </c>
      <c r="BI248" s="20">
        <f t="shared" si="627"/>
        <v>0</v>
      </c>
      <c r="BJ248" s="19"/>
      <c r="BK248" s="19"/>
      <c r="BL248" s="20">
        <f t="shared" si="628"/>
        <v>0</v>
      </c>
      <c r="BM248" s="19"/>
      <c r="BN248" s="19"/>
      <c r="BO248" s="20">
        <f t="shared" si="629"/>
        <v>0</v>
      </c>
      <c r="BP248" s="19"/>
      <c r="BQ248" s="19"/>
      <c r="BR248" s="20">
        <f t="shared" si="630"/>
        <v>0</v>
      </c>
      <c r="BS248" s="19"/>
      <c r="BT248" s="19"/>
      <c r="BU248" s="20">
        <f t="shared" si="631"/>
        <v>0</v>
      </c>
      <c r="BV248" s="19"/>
      <c r="BW248" s="19"/>
      <c r="BX248" s="20">
        <f t="shared" si="632"/>
        <v>0</v>
      </c>
      <c r="BY248" s="19"/>
      <c r="BZ248" s="19"/>
      <c r="CA248" s="20">
        <f t="shared" si="633"/>
        <v>0</v>
      </c>
      <c r="CB248" s="20">
        <f t="shared" si="634"/>
        <v>0</v>
      </c>
      <c r="CC248" s="20">
        <f t="shared" si="634"/>
        <v>0</v>
      </c>
      <c r="CD248" s="20">
        <f t="shared" si="635"/>
        <v>0</v>
      </c>
      <c r="CE248" s="19"/>
      <c r="CF248" s="19"/>
      <c r="CG248" s="20">
        <f t="shared" si="636"/>
        <v>0</v>
      </c>
      <c r="CH248" s="19"/>
      <c r="CI248" s="19"/>
      <c r="CJ248" s="20">
        <f t="shared" si="637"/>
        <v>0</v>
      </c>
      <c r="CK248" s="19"/>
      <c r="CL248" s="19"/>
      <c r="CM248" s="20">
        <f t="shared" si="638"/>
        <v>0</v>
      </c>
      <c r="CN248" s="20">
        <f t="shared" si="639"/>
        <v>0</v>
      </c>
      <c r="CO248" s="20">
        <f t="shared" si="639"/>
        <v>0</v>
      </c>
      <c r="CP248" s="20">
        <f t="shared" si="640"/>
        <v>0</v>
      </c>
      <c r="CQ248" s="19"/>
      <c r="CR248" s="19"/>
      <c r="CS248" s="20">
        <f t="shared" si="641"/>
        <v>0</v>
      </c>
      <c r="CT248" s="19"/>
      <c r="CU248" s="19"/>
      <c r="CV248" s="20">
        <f t="shared" si="642"/>
        <v>0</v>
      </c>
      <c r="CW248" s="19"/>
      <c r="CX248" s="19"/>
      <c r="CY248" s="20">
        <f t="shared" si="643"/>
        <v>0</v>
      </c>
      <c r="CZ248" s="20">
        <f t="shared" si="644"/>
        <v>0</v>
      </c>
      <c r="DA248" s="20">
        <f t="shared" si="644"/>
        <v>0</v>
      </c>
      <c r="DB248" s="20">
        <f t="shared" si="645"/>
        <v>0</v>
      </c>
      <c r="DC248" s="20">
        <f t="shared" si="646"/>
        <v>0</v>
      </c>
      <c r="DD248" s="20">
        <f t="shared" si="646"/>
        <v>0</v>
      </c>
      <c r="DE248" s="20">
        <f t="shared" si="647"/>
        <v>0</v>
      </c>
      <c r="DF248" s="19"/>
      <c r="DG248" s="19"/>
      <c r="DH248" s="20">
        <f t="shared" si="648"/>
        <v>0</v>
      </c>
      <c r="DI248" s="19"/>
      <c r="DJ248" s="19"/>
      <c r="DK248" s="20">
        <f t="shared" si="649"/>
        <v>0</v>
      </c>
      <c r="DL248" s="20">
        <f t="shared" si="650"/>
        <v>0</v>
      </c>
      <c r="DM248" s="20">
        <f t="shared" si="650"/>
        <v>0</v>
      </c>
      <c r="DN248" s="20">
        <f t="shared" si="651"/>
        <v>0</v>
      </c>
      <c r="DO248" s="19"/>
      <c r="DP248" s="19"/>
      <c r="DQ248" s="20">
        <f t="shared" si="652"/>
        <v>0</v>
      </c>
      <c r="DR248" s="19"/>
      <c r="DS248" s="19"/>
      <c r="DT248" s="20">
        <f t="shared" si="653"/>
        <v>0</v>
      </c>
      <c r="DU248" s="20">
        <f t="shared" si="654"/>
        <v>0</v>
      </c>
      <c r="DV248" s="20">
        <f t="shared" si="654"/>
        <v>0</v>
      </c>
      <c r="DW248" s="20">
        <f t="shared" si="655"/>
        <v>0</v>
      </c>
      <c r="DX248" s="20">
        <f t="shared" si="656"/>
        <v>0</v>
      </c>
      <c r="DY248" s="20">
        <f t="shared" si="656"/>
        <v>0</v>
      </c>
      <c r="DZ248" s="20">
        <f t="shared" si="657"/>
        <v>0</v>
      </c>
      <c r="EA248" s="19"/>
      <c r="EB248" s="19"/>
      <c r="EC248" s="20">
        <f t="shared" si="658"/>
        <v>0</v>
      </c>
      <c r="ED248" s="19"/>
      <c r="EE248" s="19"/>
      <c r="EF248" s="20">
        <f t="shared" si="659"/>
        <v>0</v>
      </c>
      <c r="EG248" s="19"/>
      <c r="EH248" s="19"/>
      <c r="EI248" s="20">
        <f t="shared" si="660"/>
        <v>0</v>
      </c>
      <c r="EJ248" s="19"/>
      <c r="EK248" s="19"/>
      <c r="EL248" s="20">
        <f t="shared" si="661"/>
        <v>0</v>
      </c>
      <c r="EM248" s="20">
        <f t="shared" si="662"/>
        <v>0</v>
      </c>
      <c r="EN248" s="20">
        <f t="shared" si="662"/>
        <v>0</v>
      </c>
      <c r="EO248" s="20">
        <f t="shared" si="663"/>
        <v>0</v>
      </c>
      <c r="EP248" s="19"/>
      <c r="EQ248" s="19"/>
      <c r="ER248" s="20">
        <f t="shared" si="664"/>
        <v>0</v>
      </c>
      <c r="ES248" s="19"/>
      <c r="ET248" s="19"/>
      <c r="EU248" s="20">
        <f t="shared" si="665"/>
        <v>0</v>
      </c>
      <c r="EV248" s="19"/>
      <c r="EW248" s="19"/>
      <c r="EX248" s="20">
        <f t="shared" si="666"/>
        <v>0</v>
      </c>
      <c r="EY248" s="19"/>
      <c r="EZ248" s="19"/>
      <c r="FA248" s="20">
        <f t="shared" si="667"/>
        <v>0</v>
      </c>
      <c r="FB248" s="20">
        <f t="shared" si="668"/>
        <v>0</v>
      </c>
      <c r="FC248" s="20">
        <f t="shared" si="668"/>
        <v>0</v>
      </c>
      <c r="FD248" s="20">
        <f t="shared" si="669"/>
        <v>0</v>
      </c>
      <c r="FE248" s="19"/>
      <c r="FF248" s="19"/>
      <c r="FG248" s="20">
        <f t="shared" si="670"/>
        <v>0</v>
      </c>
      <c r="FH248" s="19"/>
      <c r="FI248" s="19"/>
      <c r="FJ248" s="20">
        <f t="shared" si="671"/>
        <v>0</v>
      </c>
      <c r="FK248" s="19"/>
      <c r="FL248" s="19"/>
      <c r="FM248" s="20">
        <f t="shared" si="672"/>
        <v>0</v>
      </c>
      <c r="FN248" s="20">
        <f t="shared" si="673"/>
        <v>0</v>
      </c>
      <c r="FO248" s="20">
        <f t="shared" si="673"/>
        <v>0</v>
      </c>
      <c r="FP248" s="20">
        <f t="shared" si="674"/>
        <v>0</v>
      </c>
      <c r="FQ248" s="19"/>
      <c r="FR248" s="19"/>
      <c r="FS248" s="20">
        <f t="shared" si="675"/>
        <v>0</v>
      </c>
      <c r="FT248" s="19"/>
      <c r="FU248" s="19"/>
      <c r="FV248" s="20">
        <f t="shared" si="676"/>
        <v>0</v>
      </c>
      <c r="FW248" s="19"/>
      <c r="FX248" s="19"/>
      <c r="FY248" s="20">
        <f t="shared" si="677"/>
        <v>0</v>
      </c>
      <c r="FZ248" s="20">
        <f t="shared" si="678"/>
        <v>0</v>
      </c>
      <c r="GA248" s="20">
        <f t="shared" si="678"/>
        <v>0</v>
      </c>
      <c r="GB248" s="20">
        <f t="shared" si="679"/>
        <v>0</v>
      </c>
      <c r="GC248" s="19"/>
      <c r="GD248" s="19"/>
      <c r="GE248" s="20">
        <f t="shared" si="680"/>
        <v>0</v>
      </c>
      <c r="GF248" s="19"/>
      <c r="GG248" s="19"/>
      <c r="GH248" s="20">
        <f t="shared" si="681"/>
        <v>0</v>
      </c>
      <c r="GI248" s="19"/>
      <c r="GJ248" s="19"/>
      <c r="GK248" s="20">
        <f t="shared" si="682"/>
        <v>0</v>
      </c>
      <c r="GL248" s="19"/>
      <c r="GM248" s="19"/>
      <c r="GN248" s="20">
        <f t="shared" si="683"/>
        <v>0</v>
      </c>
      <c r="GO248" s="20">
        <f t="shared" si="684"/>
        <v>0</v>
      </c>
      <c r="GP248" s="20">
        <f t="shared" si="684"/>
        <v>0</v>
      </c>
      <c r="GQ248" s="20">
        <f t="shared" si="685"/>
        <v>0</v>
      </c>
      <c r="GR248" s="19"/>
      <c r="GS248" s="19"/>
      <c r="GT248" s="20">
        <f t="shared" si="686"/>
        <v>0</v>
      </c>
      <c r="GU248" s="19"/>
      <c r="GV248" s="19"/>
      <c r="GW248" s="20">
        <f t="shared" si="687"/>
        <v>0</v>
      </c>
      <c r="GX248" s="20">
        <f t="shared" si="688"/>
        <v>0</v>
      </c>
      <c r="GY248" s="20">
        <f t="shared" si="688"/>
        <v>0</v>
      </c>
      <c r="GZ248" s="20">
        <f t="shared" si="689"/>
        <v>0</v>
      </c>
      <c r="HA248" s="19"/>
      <c r="HB248" s="19"/>
      <c r="HC248" s="20">
        <f t="shared" si="690"/>
        <v>0</v>
      </c>
      <c r="HD248" s="19"/>
      <c r="HE248" s="19"/>
      <c r="HF248" s="20">
        <f t="shared" si="691"/>
        <v>0</v>
      </c>
      <c r="HG248" s="19"/>
      <c r="HH248" s="19"/>
      <c r="HI248" s="20">
        <f t="shared" si="692"/>
        <v>0</v>
      </c>
      <c r="HJ248" s="19"/>
      <c r="HK248" s="19"/>
      <c r="HL248" s="20">
        <f t="shared" si="693"/>
        <v>0</v>
      </c>
      <c r="HM248" s="20">
        <f t="shared" si="694"/>
        <v>0</v>
      </c>
      <c r="HN248" s="20">
        <f t="shared" si="694"/>
        <v>0</v>
      </c>
      <c r="HO248" s="20">
        <f t="shared" si="695"/>
        <v>0</v>
      </c>
      <c r="HP248" s="19"/>
      <c r="HQ248" s="19"/>
      <c r="HR248" s="20">
        <f t="shared" si="696"/>
        <v>0</v>
      </c>
      <c r="HS248" s="19"/>
      <c r="HT248" s="19"/>
      <c r="HU248" s="20">
        <f t="shared" si="697"/>
        <v>0</v>
      </c>
      <c r="HV248" s="19"/>
      <c r="HW248" s="19"/>
      <c r="HX248" s="20">
        <f t="shared" si="698"/>
        <v>0</v>
      </c>
      <c r="HY248" s="19"/>
      <c r="HZ248" s="19"/>
      <c r="IA248" s="20">
        <f t="shared" si="699"/>
        <v>0</v>
      </c>
      <c r="IB248" s="20">
        <f t="shared" si="700"/>
        <v>0</v>
      </c>
      <c r="IC248" s="20">
        <f t="shared" si="700"/>
        <v>0</v>
      </c>
      <c r="ID248" s="20">
        <f t="shared" si="701"/>
        <v>0</v>
      </c>
      <c r="IE248" s="20">
        <f t="shared" si="702"/>
        <v>0</v>
      </c>
      <c r="IF248" s="20">
        <f t="shared" si="702"/>
        <v>0</v>
      </c>
      <c r="IG248" s="20">
        <f t="shared" si="703"/>
        <v>0</v>
      </c>
      <c r="IH248" s="19"/>
      <c r="II248" s="19"/>
      <c r="IJ248" s="20">
        <f t="shared" si="704"/>
        <v>0</v>
      </c>
      <c r="IK248" s="19"/>
      <c r="IL248" s="19"/>
      <c r="IM248" s="20">
        <f t="shared" si="705"/>
        <v>0</v>
      </c>
      <c r="IN248" s="19"/>
      <c r="IO248" s="19"/>
      <c r="IP248" s="20">
        <f t="shared" si="706"/>
        <v>0</v>
      </c>
      <c r="IQ248" s="20">
        <f t="shared" si="707"/>
        <v>0</v>
      </c>
      <c r="IR248" s="20">
        <f t="shared" si="707"/>
        <v>0</v>
      </c>
      <c r="IS248" s="20">
        <f t="shared" si="708"/>
        <v>0</v>
      </c>
      <c r="IT248" s="20">
        <f t="shared" si="709"/>
        <v>0</v>
      </c>
      <c r="IU248" s="20">
        <f t="shared" si="709"/>
        <v>0</v>
      </c>
      <c r="IV248" s="20">
        <f t="shared" si="710"/>
        <v>0</v>
      </c>
      <c r="IW248" s="19"/>
      <c r="IX248" s="19"/>
      <c r="IY248" s="20">
        <f t="shared" si="711"/>
        <v>0</v>
      </c>
      <c r="IZ248" s="19"/>
      <c r="JA248" s="19"/>
      <c r="JB248" s="20">
        <f t="shared" si="712"/>
        <v>0</v>
      </c>
      <c r="JC248" s="19"/>
      <c r="JD248" s="19"/>
      <c r="JE248" s="20">
        <f t="shared" si="713"/>
        <v>0</v>
      </c>
      <c r="JF248" s="20">
        <f t="shared" si="714"/>
        <v>0</v>
      </c>
      <c r="JG248" s="20">
        <f t="shared" si="714"/>
        <v>0</v>
      </c>
      <c r="JH248" s="20">
        <f t="shared" si="715"/>
        <v>0</v>
      </c>
      <c r="JI248" s="19"/>
      <c r="JJ248" s="19"/>
      <c r="JK248" s="20">
        <f t="shared" si="716"/>
        <v>0</v>
      </c>
      <c r="JL248" s="19"/>
      <c r="JM248" s="19"/>
      <c r="JN248" s="20">
        <f t="shared" si="717"/>
        <v>0</v>
      </c>
      <c r="JO248" s="19"/>
      <c r="JP248" s="19"/>
      <c r="JQ248" s="20">
        <f t="shared" si="718"/>
        <v>0</v>
      </c>
      <c r="JR248" s="20">
        <f t="shared" si="719"/>
        <v>0</v>
      </c>
      <c r="JS248" s="20">
        <f t="shared" si="719"/>
        <v>0</v>
      </c>
      <c r="JT248" s="20">
        <f t="shared" si="720"/>
        <v>0</v>
      </c>
      <c r="JU248" s="19"/>
      <c r="JV248" s="19"/>
      <c r="JW248" s="20">
        <f t="shared" si="721"/>
        <v>0</v>
      </c>
      <c r="JX248" s="19"/>
      <c r="JY248" s="19"/>
      <c r="JZ248" s="20">
        <f t="shared" si="722"/>
        <v>0</v>
      </c>
      <c r="KA248" s="20">
        <f t="shared" si="723"/>
        <v>0</v>
      </c>
      <c r="KB248" s="20">
        <f t="shared" si="723"/>
        <v>0</v>
      </c>
      <c r="KC248" s="20">
        <f t="shared" si="724"/>
        <v>0</v>
      </c>
      <c r="KD248" s="19"/>
      <c r="KE248" s="19"/>
      <c r="KF248" s="20">
        <f t="shared" si="725"/>
        <v>0</v>
      </c>
      <c r="KG248" s="19"/>
      <c r="KH248" s="19"/>
      <c r="KI248" s="20">
        <f t="shared" si="726"/>
        <v>0</v>
      </c>
      <c r="KJ248" s="19"/>
      <c r="KK248" s="19"/>
      <c r="KL248" s="20">
        <f t="shared" si="727"/>
        <v>0</v>
      </c>
      <c r="KM248" s="19"/>
      <c r="KN248" s="19"/>
      <c r="KO248" s="20">
        <f t="shared" si="728"/>
        <v>0</v>
      </c>
      <c r="KP248" s="19"/>
      <c r="KQ248" s="19"/>
      <c r="KR248" s="20">
        <f t="shared" si="729"/>
        <v>0</v>
      </c>
      <c r="KS248" s="20">
        <f t="shared" si="730"/>
        <v>0</v>
      </c>
      <c r="KT248" s="20">
        <f t="shared" si="730"/>
        <v>0</v>
      </c>
      <c r="KU248" s="20">
        <f t="shared" si="731"/>
        <v>0</v>
      </c>
      <c r="KV248" s="20">
        <f t="shared" si="732"/>
        <v>0</v>
      </c>
      <c r="KW248" s="20">
        <f t="shared" si="732"/>
        <v>0</v>
      </c>
      <c r="KX248" s="20">
        <f t="shared" si="733"/>
        <v>0</v>
      </c>
      <c r="KY248" s="19"/>
      <c r="KZ248" s="19"/>
      <c r="LA248" s="20">
        <f t="shared" si="734"/>
        <v>0</v>
      </c>
      <c r="LB248" s="19"/>
      <c r="LC248" s="19"/>
      <c r="LD248" s="20">
        <f t="shared" si="735"/>
        <v>0</v>
      </c>
      <c r="LE248" s="20">
        <f t="shared" si="736"/>
        <v>0</v>
      </c>
      <c r="LF248" s="20">
        <f t="shared" si="736"/>
        <v>0</v>
      </c>
      <c r="LG248" s="20">
        <f t="shared" si="737"/>
        <v>0</v>
      </c>
    </row>
    <row r="249" spans="1:319" x14ac:dyDescent="0.3">
      <c r="A249" s="27" t="s">
        <v>361</v>
      </c>
      <c r="B249" s="19"/>
      <c r="C249" s="19"/>
      <c r="D249" s="20">
        <f t="shared" si="606"/>
        <v>0</v>
      </c>
      <c r="E249" s="19"/>
      <c r="F249" s="19"/>
      <c r="G249" s="20">
        <f t="shared" si="607"/>
        <v>0</v>
      </c>
      <c r="H249" s="19"/>
      <c r="I249" s="19"/>
      <c r="J249" s="20">
        <f t="shared" si="608"/>
        <v>0</v>
      </c>
      <c r="K249" s="19"/>
      <c r="L249" s="19"/>
      <c r="M249" s="20">
        <f t="shared" si="609"/>
        <v>0</v>
      </c>
      <c r="N249" s="19"/>
      <c r="O249" s="19"/>
      <c r="P249" s="20">
        <f t="shared" si="610"/>
        <v>0</v>
      </c>
      <c r="Q249" s="19"/>
      <c r="R249" s="19"/>
      <c r="S249" s="20">
        <f t="shared" si="611"/>
        <v>0</v>
      </c>
      <c r="T249" s="19"/>
      <c r="U249" s="19"/>
      <c r="V249" s="20">
        <f t="shared" si="612"/>
        <v>0</v>
      </c>
      <c r="W249" s="19"/>
      <c r="X249" s="19"/>
      <c r="Y249" s="20">
        <f t="shared" si="613"/>
        <v>0</v>
      </c>
      <c r="Z249" s="19"/>
      <c r="AA249" s="19"/>
      <c r="AB249" s="20">
        <f t="shared" si="614"/>
        <v>0</v>
      </c>
      <c r="AC249" s="19"/>
      <c r="AD249" s="19"/>
      <c r="AE249" s="20">
        <f t="shared" si="615"/>
        <v>0</v>
      </c>
      <c r="AF249" s="19"/>
      <c r="AG249" s="19"/>
      <c r="AH249" s="20">
        <f t="shared" si="616"/>
        <v>0</v>
      </c>
      <c r="AI249" s="19"/>
      <c r="AJ249" s="19"/>
      <c r="AK249" s="20">
        <f t="shared" si="617"/>
        <v>0</v>
      </c>
      <c r="AL249" s="20">
        <f t="shared" si="618"/>
        <v>0</v>
      </c>
      <c r="AM249" s="20">
        <f t="shared" si="618"/>
        <v>0</v>
      </c>
      <c r="AN249" s="20">
        <f t="shared" si="619"/>
        <v>0</v>
      </c>
      <c r="AO249" s="19"/>
      <c r="AP249" s="19"/>
      <c r="AQ249" s="20">
        <f t="shared" si="620"/>
        <v>0</v>
      </c>
      <c r="AR249" s="19"/>
      <c r="AS249" s="19"/>
      <c r="AT249" s="20">
        <f t="shared" si="621"/>
        <v>0</v>
      </c>
      <c r="AU249" s="19"/>
      <c r="AV249" s="19"/>
      <c r="AW249" s="20">
        <f t="shared" si="622"/>
        <v>0</v>
      </c>
      <c r="AX249" s="19"/>
      <c r="AY249" s="19"/>
      <c r="AZ249" s="20">
        <f t="shared" si="623"/>
        <v>0</v>
      </c>
      <c r="BA249" s="19"/>
      <c r="BB249" s="19"/>
      <c r="BC249" s="20">
        <f t="shared" si="624"/>
        <v>0</v>
      </c>
      <c r="BD249" s="19"/>
      <c r="BE249" s="19"/>
      <c r="BF249" s="20">
        <f t="shared" si="625"/>
        <v>0</v>
      </c>
      <c r="BG249" s="20">
        <f t="shared" si="626"/>
        <v>0</v>
      </c>
      <c r="BH249" s="20">
        <f t="shared" si="626"/>
        <v>0</v>
      </c>
      <c r="BI249" s="20">
        <f t="shared" si="627"/>
        <v>0</v>
      </c>
      <c r="BJ249" s="19"/>
      <c r="BK249" s="19"/>
      <c r="BL249" s="20">
        <f t="shared" si="628"/>
        <v>0</v>
      </c>
      <c r="BM249" s="19"/>
      <c r="BN249" s="19"/>
      <c r="BO249" s="20">
        <f t="shared" si="629"/>
        <v>0</v>
      </c>
      <c r="BP249" s="19"/>
      <c r="BQ249" s="19"/>
      <c r="BR249" s="20">
        <f t="shared" si="630"/>
        <v>0</v>
      </c>
      <c r="BS249" s="19"/>
      <c r="BT249" s="19"/>
      <c r="BU249" s="20">
        <f t="shared" si="631"/>
        <v>0</v>
      </c>
      <c r="BV249" s="19"/>
      <c r="BW249" s="19"/>
      <c r="BX249" s="20">
        <f t="shared" si="632"/>
        <v>0</v>
      </c>
      <c r="BY249" s="19"/>
      <c r="BZ249" s="19"/>
      <c r="CA249" s="20">
        <f t="shared" si="633"/>
        <v>0</v>
      </c>
      <c r="CB249" s="20">
        <f t="shared" si="634"/>
        <v>0</v>
      </c>
      <c r="CC249" s="20">
        <f t="shared" si="634"/>
        <v>0</v>
      </c>
      <c r="CD249" s="20">
        <f t="shared" si="635"/>
        <v>0</v>
      </c>
      <c r="CE249" s="19"/>
      <c r="CF249" s="19"/>
      <c r="CG249" s="20">
        <f t="shared" si="636"/>
        <v>0</v>
      </c>
      <c r="CH249" s="19"/>
      <c r="CI249" s="19"/>
      <c r="CJ249" s="20">
        <f t="shared" si="637"/>
        <v>0</v>
      </c>
      <c r="CK249" s="19"/>
      <c r="CL249" s="19"/>
      <c r="CM249" s="20">
        <f t="shared" si="638"/>
        <v>0</v>
      </c>
      <c r="CN249" s="20">
        <f t="shared" si="639"/>
        <v>0</v>
      </c>
      <c r="CO249" s="20">
        <f t="shared" si="639"/>
        <v>0</v>
      </c>
      <c r="CP249" s="20">
        <f t="shared" si="640"/>
        <v>0</v>
      </c>
      <c r="CQ249" s="19"/>
      <c r="CR249" s="19"/>
      <c r="CS249" s="20">
        <f t="shared" si="641"/>
        <v>0</v>
      </c>
      <c r="CT249" s="19"/>
      <c r="CU249" s="19"/>
      <c r="CV249" s="20">
        <f t="shared" si="642"/>
        <v>0</v>
      </c>
      <c r="CW249" s="19"/>
      <c r="CX249" s="19"/>
      <c r="CY249" s="20">
        <f t="shared" si="643"/>
        <v>0</v>
      </c>
      <c r="CZ249" s="20">
        <f t="shared" si="644"/>
        <v>0</v>
      </c>
      <c r="DA249" s="20">
        <f t="shared" si="644"/>
        <v>0</v>
      </c>
      <c r="DB249" s="20">
        <f t="shared" si="645"/>
        <v>0</v>
      </c>
      <c r="DC249" s="20">
        <f t="shared" si="646"/>
        <v>0</v>
      </c>
      <c r="DD249" s="20">
        <f t="shared" si="646"/>
        <v>0</v>
      </c>
      <c r="DE249" s="20">
        <f t="shared" si="647"/>
        <v>0</v>
      </c>
      <c r="DF249" s="19"/>
      <c r="DG249" s="19"/>
      <c r="DH249" s="20">
        <f t="shared" si="648"/>
        <v>0</v>
      </c>
      <c r="DI249" s="19"/>
      <c r="DJ249" s="19"/>
      <c r="DK249" s="20">
        <f t="shared" si="649"/>
        <v>0</v>
      </c>
      <c r="DL249" s="20">
        <f t="shared" si="650"/>
        <v>0</v>
      </c>
      <c r="DM249" s="20">
        <f t="shared" si="650"/>
        <v>0</v>
      </c>
      <c r="DN249" s="20">
        <f t="shared" si="651"/>
        <v>0</v>
      </c>
      <c r="DO249" s="19"/>
      <c r="DP249" s="19"/>
      <c r="DQ249" s="20">
        <f t="shared" si="652"/>
        <v>0</v>
      </c>
      <c r="DR249" s="19"/>
      <c r="DS249" s="19"/>
      <c r="DT249" s="20">
        <f t="shared" si="653"/>
        <v>0</v>
      </c>
      <c r="DU249" s="20">
        <f t="shared" si="654"/>
        <v>0</v>
      </c>
      <c r="DV249" s="20">
        <f t="shared" si="654"/>
        <v>0</v>
      </c>
      <c r="DW249" s="20">
        <f t="shared" si="655"/>
        <v>0</v>
      </c>
      <c r="DX249" s="20">
        <f t="shared" si="656"/>
        <v>0</v>
      </c>
      <c r="DY249" s="20">
        <f t="shared" si="656"/>
        <v>0</v>
      </c>
      <c r="DZ249" s="20">
        <f t="shared" si="657"/>
        <v>0</v>
      </c>
      <c r="EA249" s="19"/>
      <c r="EB249" s="19"/>
      <c r="EC249" s="20">
        <f t="shared" si="658"/>
        <v>0</v>
      </c>
      <c r="ED249" s="19"/>
      <c r="EE249" s="19"/>
      <c r="EF249" s="20">
        <f t="shared" si="659"/>
        <v>0</v>
      </c>
      <c r="EG249" s="19"/>
      <c r="EH249" s="19"/>
      <c r="EI249" s="20">
        <f t="shared" si="660"/>
        <v>0</v>
      </c>
      <c r="EJ249" s="19"/>
      <c r="EK249" s="19"/>
      <c r="EL249" s="20">
        <f t="shared" si="661"/>
        <v>0</v>
      </c>
      <c r="EM249" s="20">
        <f t="shared" si="662"/>
        <v>0</v>
      </c>
      <c r="EN249" s="20">
        <f t="shared" si="662"/>
        <v>0</v>
      </c>
      <c r="EO249" s="20">
        <f t="shared" si="663"/>
        <v>0</v>
      </c>
      <c r="EP249" s="19"/>
      <c r="EQ249" s="19"/>
      <c r="ER249" s="20">
        <f t="shared" si="664"/>
        <v>0</v>
      </c>
      <c r="ES249" s="19"/>
      <c r="ET249" s="19"/>
      <c r="EU249" s="20">
        <f t="shared" si="665"/>
        <v>0</v>
      </c>
      <c r="EV249" s="19"/>
      <c r="EW249" s="19"/>
      <c r="EX249" s="20">
        <f t="shared" si="666"/>
        <v>0</v>
      </c>
      <c r="EY249" s="19"/>
      <c r="EZ249" s="19"/>
      <c r="FA249" s="20">
        <f t="shared" si="667"/>
        <v>0</v>
      </c>
      <c r="FB249" s="20">
        <f t="shared" si="668"/>
        <v>0</v>
      </c>
      <c r="FC249" s="20">
        <f t="shared" si="668"/>
        <v>0</v>
      </c>
      <c r="FD249" s="20">
        <f t="shared" si="669"/>
        <v>0</v>
      </c>
      <c r="FE249" s="19"/>
      <c r="FF249" s="19"/>
      <c r="FG249" s="20">
        <f t="shared" si="670"/>
        <v>0</v>
      </c>
      <c r="FH249" s="19"/>
      <c r="FI249" s="19"/>
      <c r="FJ249" s="20">
        <f t="shared" si="671"/>
        <v>0</v>
      </c>
      <c r="FK249" s="19"/>
      <c r="FL249" s="19"/>
      <c r="FM249" s="20">
        <f t="shared" si="672"/>
        <v>0</v>
      </c>
      <c r="FN249" s="20">
        <f t="shared" si="673"/>
        <v>0</v>
      </c>
      <c r="FO249" s="20">
        <f t="shared" si="673"/>
        <v>0</v>
      </c>
      <c r="FP249" s="20">
        <f t="shared" si="674"/>
        <v>0</v>
      </c>
      <c r="FQ249" s="19"/>
      <c r="FR249" s="19"/>
      <c r="FS249" s="20">
        <f t="shared" si="675"/>
        <v>0</v>
      </c>
      <c r="FT249" s="19"/>
      <c r="FU249" s="19"/>
      <c r="FV249" s="20">
        <f t="shared" si="676"/>
        <v>0</v>
      </c>
      <c r="FW249" s="19"/>
      <c r="FX249" s="19"/>
      <c r="FY249" s="20">
        <f t="shared" si="677"/>
        <v>0</v>
      </c>
      <c r="FZ249" s="20">
        <f t="shared" si="678"/>
        <v>0</v>
      </c>
      <c r="GA249" s="20">
        <f t="shared" si="678"/>
        <v>0</v>
      </c>
      <c r="GB249" s="20">
        <f t="shared" si="679"/>
        <v>0</v>
      </c>
      <c r="GC249" s="19"/>
      <c r="GD249" s="19"/>
      <c r="GE249" s="20">
        <f t="shared" si="680"/>
        <v>0</v>
      </c>
      <c r="GF249" s="19"/>
      <c r="GG249" s="19"/>
      <c r="GH249" s="20">
        <f t="shared" si="681"/>
        <v>0</v>
      </c>
      <c r="GI249" s="19"/>
      <c r="GJ249" s="19"/>
      <c r="GK249" s="20">
        <f t="shared" si="682"/>
        <v>0</v>
      </c>
      <c r="GL249" s="19"/>
      <c r="GM249" s="19"/>
      <c r="GN249" s="20">
        <f t="shared" si="683"/>
        <v>0</v>
      </c>
      <c r="GO249" s="20">
        <f t="shared" si="684"/>
        <v>0</v>
      </c>
      <c r="GP249" s="20">
        <f t="shared" si="684"/>
        <v>0</v>
      </c>
      <c r="GQ249" s="20">
        <f t="shared" si="685"/>
        <v>0</v>
      </c>
      <c r="GR249" s="19"/>
      <c r="GS249" s="19"/>
      <c r="GT249" s="20">
        <f t="shared" si="686"/>
        <v>0</v>
      </c>
      <c r="GU249" s="19"/>
      <c r="GV249" s="19"/>
      <c r="GW249" s="20">
        <f t="shared" si="687"/>
        <v>0</v>
      </c>
      <c r="GX249" s="20">
        <f t="shared" si="688"/>
        <v>0</v>
      </c>
      <c r="GY249" s="20">
        <f t="shared" si="688"/>
        <v>0</v>
      </c>
      <c r="GZ249" s="20">
        <f t="shared" si="689"/>
        <v>0</v>
      </c>
      <c r="HA249" s="19"/>
      <c r="HB249" s="19"/>
      <c r="HC249" s="20">
        <f t="shared" si="690"/>
        <v>0</v>
      </c>
      <c r="HD249" s="19"/>
      <c r="HE249" s="19"/>
      <c r="HF249" s="20">
        <f t="shared" si="691"/>
        <v>0</v>
      </c>
      <c r="HG249" s="19"/>
      <c r="HH249" s="19"/>
      <c r="HI249" s="20">
        <f t="shared" si="692"/>
        <v>0</v>
      </c>
      <c r="HJ249" s="19"/>
      <c r="HK249" s="19"/>
      <c r="HL249" s="20">
        <f t="shared" si="693"/>
        <v>0</v>
      </c>
      <c r="HM249" s="20">
        <f t="shared" si="694"/>
        <v>0</v>
      </c>
      <c r="HN249" s="20">
        <f t="shared" si="694"/>
        <v>0</v>
      </c>
      <c r="HO249" s="20">
        <f t="shared" si="695"/>
        <v>0</v>
      </c>
      <c r="HP249" s="19"/>
      <c r="HQ249" s="19"/>
      <c r="HR249" s="20">
        <f t="shared" si="696"/>
        <v>0</v>
      </c>
      <c r="HS249" s="19"/>
      <c r="HT249" s="19"/>
      <c r="HU249" s="20">
        <f t="shared" si="697"/>
        <v>0</v>
      </c>
      <c r="HV249" s="19"/>
      <c r="HW249" s="19"/>
      <c r="HX249" s="20">
        <f t="shared" si="698"/>
        <v>0</v>
      </c>
      <c r="HY249" s="19"/>
      <c r="HZ249" s="19"/>
      <c r="IA249" s="20">
        <f t="shared" si="699"/>
        <v>0</v>
      </c>
      <c r="IB249" s="20">
        <f t="shared" si="700"/>
        <v>0</v>
      </c>
      <c r="IC249" s="20">
        <f t="shared" si="700"/>
        <v>0</v>
      </c>
      <c r="ID249" s="20">
        <f t="shared" si="701"/>
        <v>0</v>
      </c>
      <c r="IE249" s="20">
        <f t="shared" si="702"/>
        <v>0</v>
      </c>
      <c r="IF249" s="20">
        <f t="shared" si="702"/>
        <v>0</v>
      </c>
      <c r="IG249" s="20">
        <f t="shared" si="703"/>
        <v>0</v>
      </c>
      <c r="IH249" s="19"/>
      <c r="II249" s="19"/>
      <c r="IJ249" s="20">
        <f t="shared" si="704"/>
        <v>0</v>
      </c>
      <c r="IK249" s="19"/>
      <c r="IL249" s="19"/>
      <c r="IM249" s="20">
        <f t="shared" si="705"/>
        <v>0</v>
      </c>
      <c r="IN249" s="19"/>
      <c r="IO249" s="19"/>
      <c r="IP249" s="20">
        <f t="shared" si="706"/>
        <v>0</v>
      </c>
      <c r="IQ249" s="20">
        <f t="shared" si="707"/>
        <v>0</v>
      </c>
      <c r="IR249" s="20">
        <f t="shared" si="707"/>
        <v>0</v>
      </c>
      <c r="IS249" s="20">
        <f t="shared" si="708"/>
        <v>0</v>
      </c>
      <c r="IT249" s="20">
        <f t="shared" si="709"/>
        <v>0</v>
      </c>
      <c r="IU249" s="20">
        <f t="shared" si="709"/>
        <v>0</v>
      </c>
      <c r="IV249" s="20">
        <f t="shared" si="710"/>
        <v>0</v>
      </c>
      <c r="IW249" s="19"/>
      <c r="IX249" s="19"/>
      <c r="IY249" s="20">
        <f t="shared" si="711"/>
        <v>0</v>
      </c>
      <c r="IZ249" s="19"/>
      <c r="JA249" s="19"/>
      <c r="JB249" s="20">
        <f t="shared" si="712"/>
        <v>0</v>
      </c>
      <c r="JC249" s="19"/>
      <c r="JD249" s="19"/>
      <c r="JE249" s="20">
        <f t="shared" si="713"/>
        <v>0</v>
      </c>
      <c r="JF249" s="20">
        <f t="shared" si="714"/>
        <v>0</v>
      </c>
      <c r="JG249" s="20">
        <f t="shared" si="714"/>
        <v>0</v>
      </c>
      <c r="JH249" s="20">
        <f t="shared" si="715"/>
        <v>0</v>
      </c>
      <c r="JI249" s="19"/>
      <c r="JJ249" s="19"/>
      <c r="JK249" s="20">
        <f t="shared" si="716"/>
        <v>0</v>
      </c>
      <c r="JL249" s="19"/>
      <c r="JM249" s="19"/>
      <c r="JN249" s="20">
        <f t="shared" si="717"/>
        <v>0</v>
      </c>
      <c r="JO249" s="19"/>
      <c r="JP249" s="19"/>
      <c r="JQ249" s="20">
        <f t="shared" si="718"/>
        <v>0</v>
      </c>
      <c r="JR249" s="20">
        <f t="shared" si="719"/>
        <v>0</v>
      </c>
      <c r="JS249" s="20">
        <f t="shared" si="719"/>
        <v>0</v>
      </c>
      <c r="JT249" s="20">
        <f t="shared" si="720"/>
        <v>0</v>
      </c>
      <c r="JU249" s="19"/>
      <c r="JV249" s="19"/>
      <c r="JW249" s="20">
        <f t="shared" si="721"/>
        <v>0</v>
      </c>
      <c r="JX249" s="19"/>
      <c r="JY249" s="19"/>
      <c r="JZ249" s="20">
        <f t="shared" si="722"/>
        <v>0</v>
      </c>
      <c r="KA249" s="20">
        <f t="shared" si="723"/>
        <v>0</v>
      </c>
      <c r="KB249" s="20">
        <f t="shared" si="723"/>
        <v>0</v>
      </c>
      <c r="KC249" s="20">
        <f t="shared" si="724"/>
        <v>0</v>
      </c>
      <c r="KD249" s="20">
        <f>546.24</f>
        <v>546.24</v>
      </c>
      <c r="KE249" s="20">
        <f>500</f>
        <v>500</v>
      </c>
      <c r="KF249" s="20">
        <f t="shared" si="725"/>
        <v>46.240000000000009</v>
      </c>
      <c r="KG249" s="19"/>
      <c r="KH249" s="19"/>
      <c r="KI249" s="20">
        <f t="shared" si="726"/>
        <v>0</v>
      </c>
      <c r="KJ249" s="19"/>
      <c r="KK249" s="19"/>
      <c r="KL249" s="20">
        <f t="shared" si="727"/>
        <v>0</v>
      </c>
      <c r="KM249" s="19"/>
      <c r="KN249" s="19"/>
      <c r="KO249" s="20">
        <f t="shared" si="728"/>
        <v>0</v>
      </c>
      <c r="KP249" s="19"/>
      <c r="KQ249" s="19"/>
      <c r="KR249" s="20">
        <f t="shared" si="729"/>
        <v>0</v>
      </c>
      <c r="KS249" s="20">
        <f t="shared" si="730"/>
        <v>0</v>
      </c>
      <c r="KT249" s="20">
        <f t="shared" si="730"/>
        <v>0</v>
      </c>
      <c r="KU249" s="20">
        <f t="shared" si="731"/>
        <v>0</v>
      </c>
      <c r="KV249" s="20">
        <f t="shared" si="732"/>
        <v>546.24</v>
      </c>
      <c r="KW249" s="20">
        <f t="shared" si="732"/>
        <v>500</v>
      </c>
      <c r="KX249" s="20">
        <f t="shared" si="733"/>
        <v>46.240000000000009</v>
      </c>
      <c r="KY249" s="19"/>
      <c r="KZ249" s="19"/>
      <c r="LA249" s="20">
        <f t="shared" si="734"/>
        <v>0</v>
      </c>
      <c r="LB249" s="19"/>
      <c r="LC249" s="19"/>
      <c r="LD249" s="20">
        <f t="shared" si="735"/>
        <v>0</v>
      </c>
      <c r="LE249" s="20">
        <f t="shared" si="736"/>
        <v>546.24</v>
      </c>
      <c r="LF249" s="20">
        <f t="shared" si="736"/>
        <v>500</v>
      </c>
      <c r="LG249" s="20">
        <f t="shared" si="737"/>
        <v>46.240000000000009</v>
      </c>
    </row>
    <row r="250" spans="1:319" x14ac:dyDescent="0.3">
      <c r="A250" s="27" t="s">
        <v>362</v>
      </c>
      <c r="B250" s="19"/>
      <c r="C250" s="19"/>
      <c r="D250" s="20">
        <f t="shared" si="606"/>
        <v>0</v>
      </c>
      <c r="E250" s="19"/>
      <c r="F250" s="19"/>
      <c r="G250" s="20">
        <f t="shared" si="607"/>
        <v>0</v>
      </c>
      <c r="H250" s="19"/>
      <c r="I250" s="19"/>
      <c r="J250" s="20">
        <f t="shared" si="608"/>
        <v>0</v>
      </c>
      <c r="K250" s="19"/>
      <c r="L250" s="19"/>
      <c r="M250" s="20">
        <f t="shared" si="609"/>
        <v>0</v>
      </c>
      <c r="N250" s="19"/>
      <c r="O250" s="19"/>
      <c r="P250" s="20">
        <f t="shared" si="610"/>
        <v>0</v>
      </c>
      <c r="Q250" s="19"/>
      <c r="R250" s="19"/>
      <c r="S250" s="20">
        <f t="shared" si="611"/>
        <v>0</v>
      </c>
      <c r="T250" s="19"/>
      <c r="U250" s="19"/>
      <c r="V250" s="20">
        <f t="shared" si="612"/>
        <v>0</v>
      </c>
      <c r="W250" s="19"/>
      <c r="X250" s="19"/>
      <c r="Y250" s="20">
        <f t="shared" si="613"/>
        <v>0</v>
      </c>
      <c r="Z250" s="19"/>
      <c r="AA250" s="19"/>
      <c r="AB250" s="20">
        <f t="shared" si="614"/>
        <v>0</v>
      </c>
      <c r="AC250" s="19"/>
      <c r="AD250" s="19"/>
      <c r="AE250" s="20">
        <f t="shared" si="615"/>
        <v>0</v>
      </c>
      <c r="AF250" s="19"/>
      <c r="AG250" s="19"/>
      <c r="AH250" s="20">
        <f t="shared" si="616"/>
        <v>0</v>
      </c>
      <c r="AI250" s="19"/>
      <c r="AJ250" s="19"/>
      <c r="AK250" s="20">
        <f t="shared" si="617"/>
        <v>0</v>
      </c>
      <c r="AL250" s="20">
        <f t="shared" si="618"/>
        <v>0</v>
      </c>
      <c r="AM250" s="20">
        <f t="shared" si="618"/>
        <v>0</v>
      </c>
      <c r="AN250" s="20">
        <f t="shared" si="619"/>
        <v>0</v>
      </c>
      <c r="AO250" s="19"/>
      <c r="AP250" s="19"/>
      <c r="AQ250" s="20">
        <f t="shared" si="620"/>
        <v>0</v>
      </c>
      <c r="AR250" s="19"/>
      <c r="AS250" s="19"/>
      <c r="AT250" s="20">
        <f t="shared" si="621"/>
        <v>0</v>
      </c>
      <c r="AU250" s="19"/>
      <c r="AV250" s="19"/>
      <c r="AW250" s="20">
        <f t="shared" si="622"/>
        <v>0</v>
      </c>
      <c r="AX250" s="19"/>
      <c r="AY250" s="19"/>
      <c r="AZ250" s="20">
        <f t="shared" si="623"/>
        <v>0</v>
      </c>
      <c r="BA250" s="19"/>
      <c r="BB250" s="19"/>
      <c r="BC250" s="20">
        <f t="shared" si="624"/>
        <v>0</v>
      </c>
      <c r="BD250" s="19"/>
      <c r="BE250" s="19"/>
      <c r="BF250" s="20">
        <f t="shared" si="625"/>
        <v>0</v>
      </c>
      <c r="BG250" s="20">
        <f t="shared" si="626"/>
        <v>0</v>
      </c>
      <c r="BH250" s="20">
        <f t="shared" si="626"/>
        <v>0</v>
      </c>
      <c r="BI250" s="20">
        <f t="shared" si="627"/>
        <v>0</v>
      </c>
      <c r="BJ250" s="19"/>
      <c r="BK250" s="19"/>
      <c r="BL250" s="20">
        <f t="shared" si="628"/>
        <v>0</v>
      </c>
      <c r="BM250" s="19"/>
      <c r="BN250" s="19"/>
      <c r="BO250" s="20">
        <f t="shared" si="629"/>
        <v>0</v>
      </c>
      <c r="BP250" s="19"/>
      <c r="BQ250" s="19"/>
      <c r="BR250" s="20">
        <f t="shared" si="630"/>
        <v>0</v>
      </c>
      <c r="BS250" s="19"/>
      <c r="BT250" s="19"/>
      <c r="BU250" s="20">
        <f t="shared" si="631"/>
        <v>0</v>
      </c>
      <c r="BV250" s="19"/>
      <c r="BW250" s="19"/>
      <c r="BX250" s="20">
        <f t="shared" si="632"/>
        <v>0</v>
      </c>
      <c r="BY250" s="19"/>
      <c r="BZ250" s="19"/>
      <c r="CA250" s="20">
        <f t="shared" si="633"/>
        <v>0</v>
      </c>
      <c r="CB250" s="20">
        <f t="shared" si="634"/>
        <v>0</v>
      </c>
      <c r="CC250" s="20">
        <f t="shared" si="634"/>
        <v>0</v>
      </c>
      <c r="CD250" s="20">
        <f t="shared" si="635"/>
        <v>0</v>
      </c>
      <c r="CE250" s="19"/>
      <c r="CF250" s="19"/>
      <c r="CG250" s="20">
        <f t="shared" si="636"/>
        <v>0</v>
      </c>
      <c r="CH250" s="19"/>
      <c r="CI250" s="19"/>
      <c r="CJ250" s="20">
        <f t="shared" si="637"/>
        <v>0</v>
      </c>
      <c r="CK250" s="19"/>
      <c r="CL250" s="19"/>
      <c r="CM250" s="20">
        <f t="shared" si="638"/>
        <v>0</v>
      </c>
      <c r="CN250" s="20">
        <f t="shared" si="639"/>
        <v>0</v>
      </c>
      <c r="CO250" s="20">
        <f t="shared" si="639"/>
        <v>0</v>
      </c>
      <c r="CP250" s="20">
        <f t="shared" si="640"/>
        <v>0</v>
      </c>
      <c r="CQ250" s="19"/>
      <c r="CR250" s="19"/>
      <c r="CS250" s="20">
        <f t="shared" si="641"/>
        <v>0</v>
      </c>
      <c r="CT250" s="19"/>
      <c r="CU250" s="19"/>
      <c r="CV250" s="20">
        <f t="shared" si="642"/>
        <v>0</v>
      </c>
      <c r="CW250" s="19"/>
      <c r="CX250" s="19"/>
      <c r="CY250" s="20">
        <f t="shared" si="643"/>
        <v>0</v>
      </c>
      <c r="CZ250" s="20">
        <f t="shared" si="644"/>
        <v>0</v>
      </c>
      <c r="DA250" s="20">
        <f t="shared" si="644"/>
        <v>0</v>
      </c>
      <c r="DB250" s="20">
        <f t="shared" si="645"/>
        <v>0</v>
      </c>
      <c r="DC250" s="20">
        <f t="shared" si="646"/>
        <v>0</v>
      </c>
      <c r="DD250" s="20">
        <f t="shared" si="646"/>
        <v>0</v>
      </c>
      <c r="DE250" s="20">
        <f t="shared" si="647"/>
        <v>0</v>
      </c>
      <c r="DF250" s="19"/>
      <c r="DG250" s="19"/>
      <c r="DH250" s="20">
        <f t="shared" si="648"/>
        <v>0</v>
      </c>
      <c r="DI250" s="19"/>
      <c r="DJ250" s="19"/>
      <c r="DK250" s="20">
        <f t="shared" si="649"/>
        <v>0</v>
      </c>
      <c r="DL250" s="20">
        <f t="shared" si="650"/>
        <v>0</v>
      </c>
      <c r="DM250" s="20">
        <f t="shared" si="650"/>
        <v>0</v>
      </c>
      <c r="DN250" s="20">
        <f t="shared" si="651"/>
        <v>0</v>
      </c>
      <c r="DO250" s="19"/>
      <c r="DP250" s="19"/>
      <c r="DQ250" s="20">
        <f t="shared" si="652"/>
        <v>0</v>
      </c>
      <c r="DR250" s="19"/>
      <c r="DS250" s="19"/>
      <c r="DT250" s="20">
        <f t="shared" si="653"/>
        <v>0</v>
      </c>
      <c r="DU250" s="20">
        <f t="shared" si="654"/>
        <v>0</v>
      </c>
      <c r="DV250" s="20">
        <f t="shared" si="654"/>
        <v>0</v>
      </c>
      <c r="DW250" s="20">
        <f t="shared" si="655"/>
        <v>0</v>
      </c>
      <c r="DX250" s="20">
        <f t="shared" si="656"/>
        <v>0</v>
      </c>
      <c r="DY250" s="20">
        <f t="shared" si="656"/>
        <v>0</v>
      </c>
      <c r="DZ250" s="20">
        <f t="shared" si="657"/>
        <v>0</v>
      </c>
      <c r="EA250" s="19"/>
      <c r="EB250" s="19"/>
      <c r="EC250" s="20">
        <f t="shared" si="658"/>
        <v>0</v>
      </c>
      <c r="ED250" s="19"/>
      <c r="EE250" s="19"/>
      <c r="EF250" s="20">
        <f t="shared" si="659"/>
        <v>0</v>
      </c>
      <c r="EG250" s="19"/>
      <c r="EH250" s="19"/>
      <c r="EI250" s="20">
        <f t="shared" si="660"/>
        <v>0</v>
      </c>
      <c r="EJ250" s="19"/>
      <c r="EK250" s="19"/>
      <c r="EL250" s="20">
        <f t="shared" si="661"/>
        <v>0</v>
      </c>
      <c r="EM250" s="20">
        <f t="shared" si="662"/>
        <v>0</v>
      </c>
      <c r="EN250" s="20">
        <f t="shared" si="662"/>
        <v>0</v>
      </c>
      <c r="EO250" s="20">
        <f t="shared" si="663"/>
        <v>0</v>
      </c>
      <c r="EP250" s="19"/>
      <c r="EQ250" s="19"/>
      <c r="ER250" s="20">
        <f t="shared" si="664"/>
        <v>0</v>
      </c>
      <c r="ES250" s="19"/>
      <c r="ET250" s="19"/>
      <c r="EU250" s="20">
        <f t="shared" si="665"/>
        <v>0</v>
      </c>
      <c r="EV250" s="19"/>
      <c r="EW250" s="19"/>
      <c r="EX250" s="20">
        <f t="shared" si="666"/>
        <v>0</v>
      </c>
      <c r="EY250" s="19"/>
      <c r="EZ250" s="19"/>
      <c r="FA250" s="20">
        <f t="shared" si="667"/>
        <v>0</v>
      </c>
      <c r="FB250" s="20">
        <f t="shared" si="668"/>
        <v>0</v>
      </c>
      <c r="FC250" s="20">
        <f t="shared" si="668"/>
        <v>0</v>
      </c>
      <c r="FD250" s="20">
        <f t="shared" si="669"/>
        <v>0</v>
      </c>
      <c r="FE250" s="19"/>
      <c r="FF250" s="19"/>
      <c r="FG250" s="20">
        <f t="shared" si="670"/>
        <v>0</v>
      </c>
      <c r="FH250" s="19"/>
      <c r="FI250" s="19"/>
      <c r="FJ250" s="20">
        <f t="shared" si="671"/>
        <v>0</v>
      </c>
      <c r="FK250" s="19"/>
      <c r="FL250" s="19"/>
      <c r="FM250" s="20">
        <f t="shared" si="672"/>
        <v>0</v>
      </c>
      <c r="FN250" s="20">
        <f t="shared" si="673"/>
        <v>0</v>
      </c>
      <c r="FO250" s="20">
        <f t="shared" si="673"/>
        <v>0</v>
      </c>
      <c r="FP250" s="20">
        <f t="shared" si="674"/>
        <v>0</v>
      </c>
      <c r="FQ250" s="19"/>
      <c r="FR250" s="19"/>
      <c r="FS250" s="20">
        <f t="shared" si="675"/>
        <v>0</v>
      </c>
      <c r="FT250" s="19"/>
      <c r="FU250" s="19"/>
      <c r="FV250" s="20">
        <f t="shared" si="676"/>
        <v>0</v>
      </c>
      <c r="FW250" s="19"/>
      <c r="FX250" s="19"/>
      <c r="FY250" s="20">
        <f t="shared" si="677"/>
        <v>0</v>
      </c>
      <c r="FZ250" s="20">
        <f t="shared" si="678"/>
        <v>0</v>
      </c>
      <c r="GA250" s="20">
        <f t="shared" si="678"/>
        <v>0</v>
      </c>
      <c r="GB250" s="20">
        <f t="shared" si="679"/>
        <v>0</v>
      </c>
      <c r="GC250" s="19"/>
      <c r="GD250" s="19"/>
      <c r="GE250" s="20">
        <f t="shared" si="680"/>
        <v>0</v>
      </c>
      <c r="GF250" s="19"/>
      <c r="GG250" s="19"/>
      <c r="GH250" s="20">
        <f t="shared" si="681"/>
        <v>0</v>
      </c>
      <c r="GI250" s="19"/>
      <c r="GJ250" s="19"/>
      <c r="GK250" s="20">
        <f t="shared" si="682"/>
        <v>0</v>
      </c>
      <c r="GL250" s="19"/>
      <c r="GM250" s="19"/>
      <c r="GN250" s="20">
        <f t="shared" si="683"/>
        <v>0</v>
      </c>
      <c r="GO250" s="20">
        <f t="shared" si="684"/>
        <v>0</v>
      </c>
      <c r="GP250" s="20">
        <f t="shared" si="684"/>
        <v>0</v>
      </c>
      <c r="GQ250" s="20">
        <f t="shared" si="685"/>
        <v>0</v>
      </c>
      <c r="GR250" s="19"/>
      <c r="GS250" s="19"/>
      <c r="GT250" s="20">
        <f t="shared" si="686"/>
        <v>0</v>
      </c>
      <c r="GU250" s="19"/>
      <c r="GV250" s="19"/>
      <c r="GW250" s="20">
        <f t="shared" si="687"/>
        <v>0</v>
      </c>
      <c r="GX250" s="20">
        <f t="shared" si="688"/>
        <v>0</v>
      </c>
      <c r="GY250" s="20">
        <f t="shared" si="688"/>
        <v>0</v>
      </c>
      <c r="GZ250" s="20">
        <f t="shared" si="689"/>
        <v>0</v>
      </c>
      <c r="HA250" s="19"/>
      <c r="HB250" s="19"/>
      <c r="HC250" s="20">
        <f t="shared" si="690"/>
        <v>0</v>
      </c>
      <c r="HD250" s="19"/>
      <c r="HE250" s="19"/>
      <c r="HF250" s="20">
        <f t="shared" si="691"/>
        <v>0</v>
      </c>
      <c r="HG250" s="19"/>
      <c r="HH250" s="19"/>
      <c r="HI250" s="20">
        <f t="shared" si="692"/>
        <v>0</v>
      </c>
      <c r="HJ250" s="19"/>
      <c r="HK250" s="19"/>
      <c r="HL250" s="20">
        <f t="shared" si="693"/>
        <v>0</v>
      </c>
      <c r="HM250" s="20">
        <f t="shared" si="694"/>
        <v>0</v>
      </c>
      <c r="HN250" s="20">
        <f t="shared" si="694"/>
        <v>0</v>
      </c>
      <c r="HO250" s="20">
        <f t="shared" si="695"/>
        <v>0</v>
      </c>
      <c r="HP250" s="19"/>
      <c r="HQ250" s="19"/>
      <c r="HR250" s="20">
        <f t="shared" si="696"/>
        <v>0</v>
      </c>
      <c r="HS250" s="19"/>
      <c r="HT250" s="19"/>
      <c r="HU250" s="20">
        <f t="shared" si="697"/>
        <v>0</v>
      </c>
      <c r="HV250" s="19"/>
      <c r="HW250" s="19"/>
      <c r="HX250" s="20">
        <f t="shared" si="698"/>
        <v>0</v>
      </c>
      <c r="HY250" s="19"/>
      <c r="HZ250" s="19"/>
      <c r="IA250" s="20">
        <f t="shared" si="699"/>
        <v>0</v>
      </c>
      <c r="IB250" s="20">
        <f t="shared" si="700"/>
        <v>0</v>
      </c>
      <c r="IC250" s="20">
        <f t="shared" si="700"/>
        <v>0</v>
      </c>
      <c r="ID250" s="20">
        <f t="shared" si="701"/>
        <v>0</v>
      </c>
      <c r="IE250" s="20">
        <f t="shared" si="702"/>
        <v>0</v>
      </c>
      <c r="IF250" s="20">
        <f t="shared" si="702"/>
        <v>0</v>
      </c>
      <c r="IG250" s="20">
        <f t="shared" si="703"/>
        <v>0</v>
      </c>
      <c r="IH250" s="19"/>
      <c r="II250" s="19"/>
      <c r="IJ250" s="20">
        <f t="shared" si="704"/>
        <v>0</v>
      </c>
      <c r="IK250" s="19"/>
      <c r="IL250" s="19"/>
      <c r="IM250" s="20">
        <f t="shared" si="705"/>
        <v>0</v>
      </c>
      <c r="IN250" s="19"/>
      <c r="IO250" s="19"/>
      <c r="IP250" s="20">
        <f t="shared" si="706"/>
        <v>0</v>
      </c>
      <c r="IQ250" s="20">
        <f t="shared" si="707"/>
        <v>0</v>
      </c>
      <c r="IR250" s="20">
        <f t="shared" si="707"/>
        <v>0</v>
      </c>
      <c r="IS250" s="20">
        <f t="shared" si="708"/>
        <v>0</v>
      </c>
      <c r="IT250" s="20">
        <f t="shared" si="709"/>
        <v>0</v>
      </c>
      <c r="IU250" s="20">
        <f t="shared" si="709"/>
        <v>0</v>
      </c>
      <c r="IV250" s="20">
        <f t="shared" si="710"/>
        <v>0</v>
      </c>
      <c r="IW250" s="19"/>
      <c r="IX250" s="19"/>
      <c r="IY250" s="20">
        <f t="shared" si="711"/>
        <v>0</v>
      </c>
      <c r="IZ250" s="19"/>
      <c r="JA250" s="19"/>
      <c r="JB250" s="20">
        <f t="shared" si="712"/>
        <v>0</v>
      </c>
      <c r="JC250" s="19"/>
      <c r="JD250" s="19"/>
      <c r="JE250" s="20">
        <f t="shared" si="713"/>
        <v>0</v>
      </c>
      <c r="JF250" s="20">
        <f t="shared" si="714"/>
        <v>0</v>
      </c>
      <c r="JG250" s="20">
        <f t="shared" si="714"/>
        <v>0</v>
      </c>
      <c r="JH250" s="20">
        <f t="shared" si="715"/>
        <v>0</v>
      </c>
      <c r="JI250" s="19"/>
      <c r="JJ250" s="19"/>
      <c r="JK250" s="20">
        <f t="shared" si="716"/>
        <v>0</v>
      </c>
      <c r="JL250" s="19"/>
      <c r="JM250" s="19"/>
      <c r="JN250" s="20">
        <f t="shared" si="717"/>
        <v>0</v>
      </c>
      <c r="JO250" s="19"/>
      <c r="JP250" s="19"/>
      <c r="JQ250" s="20">
        <f t="shared" si="718"/>
        <v>0</v>
      </c>
      <c r="JR250" s="20">
        <f t="shared" si="719"/>
        <v>0</v>
      </c>
      <c r="JS250" s="20">
        <f t="shared" si="719"/>
        <v>0</v>
      </c>
      <c r="JT250" s="20">
        <f t="shared" si="720"/>
        <v>0</v>
      </c>
      <c r="JU250" s="19"/>
      <c r="JV250" s="19"/>
      <c r="JW250" s="20">
        <f t="shared" si="721"/>
        <v>0</v>
      </c>
      <c r="JX250" s="19"/>
      <c r="JY250" s="19"/>
      <c r="JZ250" s="20">
        <f t="shared" si="722"/>
        <v>0</v>
      </c>
      <c r="KA250" s="20">
        <f t="shared" si="723"/>
        <v>0</v>
      </c>
      <c r="KB250" s="20">
        <f t="shared" si="723"/>
        <v>0</v>
      </c>
      <c r="KC250" s="20">
        <f t="shared" si="724"/>
        <v>0</v>
      </c>
      <c r="KD250" s="19"/>
      <c r="KE250" s="20">
        <f>50</f>
        <v>50</v>
      </c>
      <c r="KF250" s="20">
        <f t="shared" si="725"/>
        <v>-50</v>
      </c>
      <c r="KG250" s="19"/>
      <c r="KH250" s="19"/>
      <c r="KI250" s="20">
        <f t="shared" si="726"/>
        <v>0</v>
      </c>
      <c r="KJ250" s="19"/>
      <c r="KK250" s="19"/>
      <c r="KL250" s="20">
        <f t="shared" si="727"/>
        <v>0</v>
      </c>
      <c r="KM250" s="19"/>
      <c r="KN250" s="19"/>
      <c r="KO250" s="20">
        <f t="shared" si="728"/>
        <v>0</v>
      </c>
      <c r="KP250" s="19"/>
      <c r="KQ250" s="19"/>
      <c r="KR250" s="20">
        <f t="shared" si="729"/>
        <v>0</v>
      </c>
      <c r="KS250" s="20">
        <f t="shared" si="730"/>
        <v>0</v>
      </c>
      <c r="KT250" s="20">
        <f t="shared" si="730"/>
        <v>0</v>
      </c>
      <c r="KU250" s="20">
        <f t="shared" si="731"/>
        <v>0</v>
      </c>
      <c r="KV250" s="20">
        <f t="shared" si="732"/>
        <v>0</v>
      </c>
      <c r="KW250" s="20">
        <f t="shared" si="732"/>
        <v>50</v>
      </c>
      <c r="KX250" s="20">
        <f t="shared" si="733"/>
        <v>-50</v>
      </c>
      <c r="KY250" s="19"/>
      <c r="KZ250" s="19"/>
      <c r="LA250" s="20">
        <f t="shared" si="734"/>
        <v>0</v>
      </c>
      <c r="LB250" s="19"/>
      <c r="LC250" s="19"/>
      <c r="LD250" s="20">
        <f t="shared" si="735"/>
        <v>0</v>
      </c>
      <c r="LE250" s="20">
        <f t="shared" si="736"/>
        <v>0</v>
      </c>
      <c r="LF250" s="20">
        <f t="shared" si="736"/>
        <v>50</v>
      </c>
      <c r="LG250" s="20">
        <f t="shared" si="737"/>
        <v>-50</v>
      </c>
    </row>
    <row r="251" spans="1:319" x14ac:dyDescent="0.3">
      <c r="A251" s="27" t="s">
        <v>363</v>
      </c>
      <c r="B251" s="19"/>
      <c r="C251" s="19"/>
      <c r="D251" s="20">
        <f t="shared" si="606"/>
        <v>0</v>
      </c>
      <c r="E251" s="19"/>
      <c r="F251" s="19"/>
      <c r="G251" s="20">
        <f t="shared" si="607"/>
        <v>0</v>
      </c>
      <c r="H251" s="19"/>
      <c r="I251" s="19"/>
      <c r="J251" s="20">
        <f t="shared" si="608"/>
        <v>0</v>
      </c>
      <c r="K251" s="19"/>
      <c r="L251" s="19"/>
      <c r="M251" s="20">
        <f t="shared" si="609"/>
        <v>0</v>
      </c>
      <c r="N251" s="19"/>
      <c r="O251" s="19"/>
      <c r="P251" s="20">
        <f t="shared" si="610"/>
        <v>0</v>
      </c>
      <c r="Q251" s="19"/>
      <c r="R251" s="19"/>
      <c r="S251" s="20">
        <f t="shared" si="611"/>
        <v>0</v>
      </c>
      <c r="T251" s="19"/>
      <c r="U251" s="19"/>
      <c r="V251" s="20">
        <f t="shared" si="612"/>
        <v>0</v>
      </c>
      <c r="W251" s="19"/>
      <c r="X251" s="19"/>
      <c r="Y251" s="20">
        <f t="shared" si="613"/>
        <v>0</v>
      </c>
      <c r="Z251" s="19"/>
      <c r="AA251" s="19"/>
      <c r="AB251" s="20">
        <f t="shared" si="614"/>
        <v>0</v>
      </c>
      <c r="AC251" s="19"/>
      <c r="AD251" s="19"/>
      <c r="AE251" s="20">
        <f t="shared" si="615"/>
        <v>0</v>
      </c>
      <c r="AF251" s="19"/>
      <c r="AG251" s="19"/>
      <c r="AH251" s="20">
        <f t="shared" si="616"/>
        <v>0</v>
      </c>
      <c r="AI251" s="19"/>
      <c r="AJ251" s="19"/>
      <c r="AK251" s="20">
        <f t="shared" si="617"/>
        <v>0</v>
      </c>
      <c r="AL251" s="20">
        <f t="shared" si="618"/>
        <v>0</v>
      </c>
      <c r="AM251" s="20">
        <f t="shared" si="618"/>
        <v>0</v>
      </c>
      <c r="AN251" s="20">
        <f t="shared" si="619"/>
        <v>0</v>
      </c>
      <c r="AO251" s="19"/>
      <c r="AP251" s="19"/>
      <c r="AQ251" s="20">
        <f t="shared" si="620"/>
        <v>0</v>
      </c>
      <c r="AR251" s="19"/>
      <c r="AS251" s="19"/>
      <c r="AT251" s="20">
        <f t="shared" si="621"/>
        <v>0</v>
      </c>
      <c r="AU251" s="19"/>
      <c r="AV251" s="19"/>
      <c r="AW251" s="20">
        <f t="shared" si="622"/>
        <v>0</v>
      </c>
      <c r="AX251" s="19"/>
      <c r="AY251" s="19"/>
      <c r="AZ251" s="20">
        <f t="shared" si="623"/>
        <v>0</v>
      </c>
      <c r="BA251" s="19"/>
      <c r="BB251" s="19"/>
      <c r="BC251" s="20">
        <f t="shared" si="624"/>
        <v>0</v>
      </c>
      <c r="BD251" s="19"/>
      <c r="BE251" s="19"/>
      <c r="BF251" s="20">
        <f t="shared" si="625"/>
        <v>0</v>
      </c>
      <c r="BG251" s="20">
        <f t="shared" si="626"/>
        <v>0</v>
      </c>
      <c r="BH251" s="20">
        <f t="shared" si="626"/>
        <v>0</v>
      </c>
      <c r="BI251" s="20">
        <f t="shared" si="627"/>
        <v>0</v>
      </c>
      <c r="BJ251" s="19"/>
      <c r="BK251" s="19"/>
      <c r="BL251" s="20">
        <f t="shared" si="628"/>
        <v>0</v>
      </c>
      <c r="BM251" s="19"/>
      <c r="BN251" s="19"/>
      <c r="BO251" s="20">
        <f t="shared" si="629"/>
        <v>0</v>
      </c>
      <c r="BP251" s="19"/>
      <c r="BQ251" s="19"/>
      <c r="BR251" s="20">
        <f t="shared" si="630"/>
        <v>0</v>
      </c>
      <c r="BS251" s="19"/>
      <c r="BT251" s="19"/>
      <c r="BU251" s="20">
        <f t="shared" si="631"/>
        <v>0</v>
      </c>
      <c r="BV251" s="19"/>
      <c r="BW251" s="19"/>
      <c r="BX251" s="20">
        <f t="shared" si="632"/>
        <v>0</v>
      </c>
      <c r="BY251" s="19"/>
      <c r="BZ251" s="19"/>
      <c r="CA251" s="20">
        <f t="shared" si="633"/>
        <v>0</v>
      </c>
      <c r="CB251" s="20">
        <f t="shared" si="634"/>
        <v>0</v>
      </c>
      <c r="CC251" s="20">
        <f t="shared" si="634"/>
        <v>0</v>
      </c>
      <c r="CD251" s="20">
        <f t="shared" si="635"/>
        <v>0</v>
      </c>
      <c r="CE251" s="19"/>
      <c r="CF251" s="19"/>
      <c r="CG251" s="20">
        <f t="shared" si="636"/>
        <v>0</v>
      </c>
      <c r="CH251" s="19"/>
      <c r="CI251" s="19"/>
      <c r="CJ251" s="20">
        <f t="shared" si="637"/>
        <v>0</v>
      </c>
      <c r="CK251" s="19"/>
      <c r="CL251" s="19"/>
      <c r="CM251" s="20">
        <f t="shared" si="638"/>
        <v>0</v>
      </c>
      <c r="CN251" s="20">
        <f t="shared" si="639"/>
        <v>0</v>
      </c>
      <c r="CO251" s="20">
        <f t="shared" si="639"/>
        <v>0</v>
      </c>
      <c r="CP251" s="20">
        <f t="shared" si="640"/>
        <v>0</v>
      </c>
      <c r="CQ251" s="19"/>
      <c r="CR251" s="19"/>
      <c r="CS251" s="20">
        <f t="shared" si="641"/>
        <v>0</v>
      </c>
      <c r="CT251" s="19"/>
      <c r="CU251" s="19"/>
      <c r="CV251" s="20">
        <f t="shared" si="642"/>
        <v>0</v>
      </c>
      <c r="CW251" s="19"/>
      <c r="CX251" s="19"/>
      <c r="CY251" s="20">
        <f t="shared" si="643"/>
        <v>0</v>
      </c>
      <c r="CZ251" s="20">
        <f t="shared" si="644"/>
        <v>0</v>
      </c>
      <c r="DA251" s="20">
        <f t="shared" si="644"/>
        <v>0</v>
      </c>
      <c r="DB251" s="20">
        <f t="shared" si="645"/>
        <v>0</v>
      </c>
      <c r="DC251" s="20">
        <f t="shared" si="646"/>
        <v>0</v>
      </c>
      <c r="DD251" s="20">
        <f t="shared" si="646"/>
        <v>0</v>
      </c>
      <c r="DE251" s="20">
        <f t="shared" si="647"/>
        <v>0</v>
      </c>
      <c r="DF251" s="19"/>
      <c r="DG251" s="19"/>
      <c r="DH251" s="20">
        <f t="shared" si="648"/>
        <v>0</v>
      </c>
      <c r="DI251" s="19"/>
      <c r="DJ251" s="19"/>
      <c r="DK251" s="20">
        <f t="shared" si="649"/>
        <v>0</v>
      </c>
      <c r="DL251" s="20">
        <f t="shared" si="650"/>
        <v>0</v>
      </c>
      <c r="DM251" s="20">
        <f t="shared" si="650"/>
        <v>0</v>
      </c>
      <c r="DN251" s="20">
        <f t="shared" si="651"/>
        <v>0</v>
      </c>
      <c r="DO251" s="19"/>
      <c r="DP251" s="19"/>
      <c r="DQ251" s="20">
        <f t="shared" si="652"/>
        <v>0</v>
      </c>
      <c r="DR251" s="19"/>
      <c r="DS251" s="19"/>
      <c r="DT251" s="20">
        <f t="shared" si="653"/>
        <v>0</v>
      </c>
      <c r="DU251" s="20">
        <f t="shared" si="654"/>
        <v>0</v>
      </c>
      <c r="DV251" s="20">
        <f t="shared" si="654"/>
        <v>0</v>
      </c>
      <c r="DW251" s="20">
        <f t="shared" si="655"/>
        <v>0</v>
      </c>
      <c r="DX251" s="20">
        <f t="shared" si="656"/>
        <v>0</v>
      </c>
      <c r="DY251" s="20">
        <f t="shared" si="656"/>
        <v>0</v>
      </c>
      <c r="DZ251" s="20">
        <f t="shared" si="657"/>
        <v>0</v>
      </c>
      <c r="EA251" s="19"/>
      <c r="EB251" s="19"/>
      <c r="EC251" s="20">
        <f t="shared" si="658"/>
        <v>0</v>
      </c>
      <c r="ED251" s="19"/>
      <c r="EE251" s="19"/>
      <c r="EF251" s="20">
        <f t="shared" si="659"/>
        <v>0</v>
      </c>
      <c r="EG251" s="19"/>
      <c r="EH251" s="19"/>
      <c r="EI251" s="20">
        <f t="shared" si="660"/>
        <v>0</v>
      </c>
      <c r="EJ251" s="19"/>
      <c r="EK251" s="19"/>
      <c r="EL251" s="20">
        <f t="shared" si="661"/>
        <v>0</v>
      </c>
      <c r="EM251" s="20">
        <f t="shared" si="662"/>
        <v>0</v>
      </c>
      <c r="EN251" s="20">
        <f t="shared" si="662"/>
        <v>0</v>
      </c>
      <c r="EO251" s="20">
        <f t="shared" si="663"/>
        <v>0</v>
      </c>
      <c r="EP251" s="19"/>
      <c r="EQ251" s="19"/>
      <c r="ER251" s="20">
        <f t="shared" si="664"/>
        <v>0</v>
      </c>
      <c r="ES251" s="19"/>
      <c r="ET251" s="19"/>
      <c r="EU251" s="20">
        <f t="shared" si="665"/>
        <v>0</v>
      </c>
      <c r="EV251" s="19"/>
      <c r="EW251" s="19"/>
      <c r="EX251" s="20">
        <f t="shared" si="666"/>
        <v>0</v>
      </c>
      <c r="EY251" s="19"/>
      <c r="EZ251" s="19"/>
      <c r="FA251" s="20">
        <f t="shared" si="667"/>
        <v>0</v>
      </c>
      <c r="FB251" s="20">
        <f t="shared" si="668"/>
        <v>0</v>
      </c>
      <c r="FC251" s="20">
        <f t="shared" si="668"/>
        <v>0</v>
      </c>
      <c r="FD251" s="20">
        <f t="shared" si="669"/>
        <v>0</v>
      </c>
      <c r="FE251" s="19"/>
      <c r="FF251" s="19"/>
      <c r="FG251" s="20">
        <f t="shared" si="670"/>
        <v>0</v>
      </c>
      <c r="FH251" s="19"/>
      <c r="FI251" s="19"/>
      <c r="FJ251" s="20">
        <f t="shared" si="671"/>
        <v>0</v>
      </c>
      <c r="FK251" s="19"/>
      <c r="FL251" s="19"/>
      <c r="FM251" s="20">
        <f t="shared" si="672"/>
        <v>0</v>
      </c>
      <c r="FN251" s="20">
        <f t="shared" si="673"/>
        <v>0</v>
      </c>
      <c r="FO251" s="20">
        <f t="shared" si="673"/>
        <v>0</v>
      </c>
      <c r="FP251" s="20">
        <f t="shared" si="674"/>
        <v>0</v>
      </c>
      <c r="FQ251" s="19"/>
      <c r="FR251" s="19"/>
      <c r="FS251" s="20">
        <f t="shared" si="675"/>
        <v>0</v>
      </c>
      <c r="FT251" s="19"/>
      <c r="FU251" s="19"/>
      <c r="FV251" s="20">
        <f t="shared" si="676"/>
        <v>0</v>
      </c>
      <c r="FW251" s="19"/>
      <c r="FX251" s="19"/>
      <c r="FY251" s="20">
        <f t="shared" si="677"/>
        <v>0</v>
      </c>
      <c r="FZ251" s="20">
        <f t="shared" si="678"/>
        <v>0</v>
      </c>
      <c r="GA251" s="20">
        <f t="shared" si="678"/>
        <v>0</v>
      </c>
      <c r="GB251" s="20">
        <f t="shared" si="679"/>
        <v>0</v>
      </c>
      <c r="GC251" s="19"/>
      <c r="GD251" s="19"/>
      <c r="GE251" s="20">
        <f t="shared" si="680"/>
        <v>0</v>
      </c>
      <c r="GF251" s="19"/>
      <c r="GG251" s="19"/>
      <c r="GH251" s="20">
        <f t="shared" si="681"/>
        <v>0</v>
      </c>
      <c r="GI251" s="19"/>
      <c r="GJ251" s="19"/>
      <c r="GK251" s="20">
        <f t="shared" si="682"/>
        <v>0</v>
      </c>
      <c r="GL251" s="19"/>
      <c r="GM251" s="19"/>
      <c r="GN251" s="20">
        <f t="shared" si="683"/>
        <v>0</v>
      </c>
      <c r="GO251" s="20">
        <f t="shared" si="684"/>
        <v>0</v>
      </c>
      <c r="GP251" s="20">
        <f t="shared" si="684"/>
        <v>0</v>
      </c>
      <c r="GQ251" s="20">
        <f t="shared" si="685"/>
        <v>0</v>
      </c>
      <c r="GR251" s="19"/>
      <c r="GS251" s="19"/>
      <c r="GT251" s="20">
        <f t="shared" si="686"/>
        <v>0</v>
      </c>
      <c r="GU251" s="19"/>
      <c r="GV251" s="19"/>
      <c r="GW251" s="20">
        <f t="shared" si="687"/>
        <v>0</v>
      </c>
      <c r="GX251" s="20">
        <f t="shared" si="688"/>
        <v>0</v>
      </c>
      <c r="GY251" s="20">
        <f t="shared" si="688"/>
        <v>0</v>
      </c>
      <c r="GZ251" s="20">
        <f t="shared" si="689"/>
        <v>0</v>
      </c>
      <c r="HA251" s="19"/>
      <c r="HB251" s="19"/>
      <c r="HC251" s="20">
        <f t="shared" si="690"/>
        <v>0</v>
      </c>
      <c r="HD251" s="19"/>
      <c r="HE251" s="19"/>
      <c r="HF251" s="20">
        <f t="shared" si="691"/>
        <v>0</v>
      </c>
      <c r="HG251" s="19"/>
      <c r="HH251" s="19"/>
      <c r="HI251" s="20">
        <f t="shared" si="692"/>
        <v>0</v>
      </c>
      <c r="HJ251" s="19"/>
      <c r="HK251" s="19"/>
      <c r="HL251" s="20">
        <f t="shared" si="693"/>
        <v>0</v>
      </c>
      <c r="HM251" s="20">
        <f t="shared" si="694"/>
        <v>0</v>
      </c>
      <c r="HN251" s="20">
        <f t="shared" si="694"/>
        <v>0</v>
      </c>
      <c r="HO251" s="20">
        <f t="shared" si="695"/>
        <v>0</v>
      </c>
      <c r="HP251" s="19"/>
      <c r="HQ251" s="19"/>
      <c r="HR251" s="20">
        <f t="shared" si="696"/>
        <v>0</v>
      </c>
      <c r="HS251" s="19"/>
      <c r="HT251" s="19"/>
      <c r="HU251" s="20">
        <f t="shared" si="697"/>
        <v>0</v>
      </c>
      <c r="HV251" s="19"/>
      <c r="HW251" s="19"/>
      <c r="HX251" s="20">
        <f t="shared" si="698"/>
        <v>0</v>
      </c>
      <c r="HY251" s="19"/>
      <c r="HZ251" s="19"/>
      <c r="IA251" s="20">
        <f t="shared" si="699"/>
        <v>0</v>
      </c>
      <c r="IB251" s="20">
        <f t="shared" si="700"/>
        <v>0</v>
      </c>
      <c r="IC251" s="20">
        <f t="shared" si="700"/>
        <v>0</v>
      </c>
      <c r="ID251" s="20">
        <f t="shared" si="701"/>
        <v>0</v>
      </c>
      <c r="IE251" s="20">
        <f t="shared" si="702"/>
        <v>0</v>
      </c>
      <c r="IF251" s="20">
        <f t="shared" si="702"/>
        <v>0</v>
      </c>
      <c r="IG251" s="20">
        <f t="shared" si="703"/>
        <v>0</v>
      </c>
      <c r="IH251" s="19"/>
      <c r="II251" s="19"/>
      <c r="IJ251" s="20">
        <f t="shared" si="704"/>
        <v>0</v>
      </c>
      <c r="IK251" s="19"/>
      <c r="IL251" s="19"/>
      <c r="IM251" s="20">
        <f t="shared" si="705"/>
        <v>0</v>
      </c>
      <c r="IN251" s="19"/>
      <c r="IO251" s="19"/>
      <c r="IP251" s="20">
        <f t="shared" si="706"/>
        <v>0</v>
      </c>
      <c r="IQ251" s="20">
        <f t="shared" si="707"/>
        <v>0</v>
      </c>
      <c r="IR251" s="20">
        <f t="shared" si="707"/>
        <v>0</v>
      </c>
      <c r="IS251" s="20">
        <f t="shared" si="708"/>
        <v>0</v>
      </c>
      <c r="IT251" s="20">
        <f t="shared" si="709"/>
        <v>0</v>
      </c>
      <c r="IU251" s="20">
        <f t="shared" si="709"/>
        <v>0</v>
      </c>
      <c r="IV251" s="20">
        <f t="shared" si="710"/>
        <v>0</v>
      </c>
      <c r="IW251" s="19"/>
      <c r="IX251" s="19"/>
      <c r="IY251" s="20">
        <f t="shared" si="711"/>
        <v>0</v>
      </c>
      <c r="IZ251" s="19"/>
      <c r="JA251" s="19"/>
      <c r="JB251" s="20">
        <f t="shared" si="712"/>
        <v>0</v>
      </c>
      <c r="JC251" s="19"/>
      <c r="JD251" s="19"/>
      <c r="JE251" s="20">
        <f t="shared" si="713"/>
        <v>0</v>
      </c>
      <c r="JF251" s="20">
        <f t="shared" si="714"/>
        <v>0</v>
      </c>
      <c r="JG251" s="20">
        <f t="shared" si="714"/>
        <v>0</v>
      </c>
      <c r="JH251" s="20">
        <f t="shared" si="715"/>
        <v>0</v>
      </c>
      <c r="JI251" s="19"/>
      <c r="JJ251" s="19"/>
      <c r="JK251" s="20">
        <f t="shared" si="716"/>
        <v>0</v>
      </c>
      <c r="JL251" s="19"/>
      <c r="JM251" s="19"/>
      <c r="JN251" s="20">
        <f t="shared" si="717"/>
        <v>0</v>
      </c>
      <c r="JO251" s="19"/>
      <c r="JP251" s="19"/>
      <c r="JQ251" s="20">
        <f t="shared" si="718"/>
        <v>0</v>
      </c>
      <c r="JR251" s="20">
        <f t="shared" si="719"/>
        <v>0</v>
      </c>
      <c r="JS251" s="20">
        <f t="shared" si="719"/>
        <v>0</v>
      </c>
      <c r="JT251" s="20">
        <f t="shared" si="720"/>
        <v>0</v>
      </c>
      <c r="JU251" s="19"/>
      <c r="JV251" s="19"/>
      <c r="JW251" s="20">
        <f t="shared" si="721"/>
        <v>0</v>
      </c>
      <c r="JX251" s="19"/>
      <c r="JY251" s="19"/>
      <c r="JZ251" s="20">
        <f t="shared" si="722"/>
        <v>0</v>
      </c>
      <c r="KA251" s="20">
        <f t="shared" si="723"/>
        <v>0</v>
      </c>
      <c r="KB251" s="20">
        <f t="shared" si="723"/>
        <v>0</v>
      </c>
      <c r="KC251" s="20">
        <f t="shared" si="724"/>
        <v>0</v>
      </c>
      <c r="KD251" s="19"/>
      <c r="KE251" s="20">
        <f>50</f>
        <v>50</v>
      </c>
      <c r="KF251" s="20">
        <f t="shared" si="725"/>
        <v>-50</v>
      </c>
      <c r="KG251" s="19"/>
      <c r="KH251" s="19"/>
      <c r="KI251" s="20">
        <f t="shared" si="726"/>
        <v>0</v>
      </c>
      <c r="KJ251" s="19"/>
      <c r="KK251" s="19"/>
      <c r="KL251" s="20">
        <f t="shared" si="727"/>
        <v>0</v>
      </c>
      <c r="KM251" s="19"/>
      <c r="KN251" s="19"/>
      <c r="KO251" s="20">
        <f t="shared" si="728"/>
        <v>0</v>
      </c>
      <c r="KP251" s="19"/>
      <c r="KQ251" s="19"/>
      <c r="KR251" s="20">
        <f t="shared" si="729"/>
        <v>0</v>
      </c>
      <c r="KS251" s="20">
        <f t="shared" si="730"/>
        <v>0</v>
      </c>
      <c r="KT251" s="20">
        <f t="shared" si="730"/>
        <v>0</v>
      </c>
      <c r="KU251" s="20">
        <f t="shared" si="731"/>
        <v>0</v>
      </c>
      <c r="KV251" s="20">
        <f t="shared" si="732"/>
        <v>0</v>
      </c>
      <c r="KW251" s="20">
        <f t="shared" si="732"/>
        <v>50</v>
      </c>
      <c r="KX251" s="20">
        <f t="shared" si="733"/>
        <v>-50</v>
      </c>
      <c r="KY251" s="19"/>
      <c r="KZ251" s="19"/>
      <c r="LA251" s="20">
        <f t="shared" si="734"/>
        <v>0</v>
      </c>
      <c r="LB251" s="19"/>
      <c r="LC251" s="19"/>
      <c r="LD251" s="20">
        <f t="shared" si="735"/>
        <v>0</v>
      </c>
      <c r="LE251" s="20">
        <f t="shared" si="736"/>
        <v>0</v>
      </c>
      <c r="LF251" s="20">
        <f t="shared" si="736"/>
        <v>50</v>
      </c>
      <c r="LG251" s="20">
        <f t="shared" si="737"/>
        <v>-50</v>
      </c>
    </row>
    <row r="252" spans="1:319" x14ac:dyDescent="0.3">
      <c r="A252" s="27" t="s">
        <v>364</v>
      </c>
      <c r="B252" s="19"/>
      <c r="C252" s="19"/>
      <c r="D252" s="20">
        <f t="shared" si="606"/>
        <v>0</v>
      </c>
      <c r="E252" s="19"/>
      <c r="F252" s="19"/>
      <c r="G252" s="20">
        <f t="shared" si="607"/>
        <v>0</v>
      </c>
      <c r="H252" s="19"/>
      <c r="I252" s="19"/>
      <c r="J252" s="20">
        <f t="shared" si="608"/>
        <v>0</v>
      </c>
      <c r="K252" s="19"/>
      <c r="L252" s="19"/>
      <c r="M252" s="20">
        <f t="shared" si="609"/>
        <v>0</v>
      </c>
      <c r="N252" s="19"/>
      <c r="O252" s="19"/>
      <c r="P252" s="20">
        <f t="shared" si="610"/>
        <v>0</v>
      </c>
      <c r="Q252" s="19"/>
      <c r="R252" s="19"/>
      <c r="S252" s="20">
        <f t="shared" si="611"/>
        <v>0</v>
      </c>
      <c r="T252" s="19"/>
      <c r="U252" s="19"/>
      <c r="V252" s="20">
        <f t="shared" si="612"/>
        <v>0</v>
      </c>
      <c r="W252" s="19"/>
      <c r="X252" s="19"/>
      <c r="Y252" s="20">
        <f t="shared" si="613"/>
        <v>0</v>
      </c>
      <c r="Z252" s="19"/>
      <c r="AA252" s="19"/>
      <c r="AB252" s="20">
        <f t="shared" si="614"/>
        <v>0</v>
      </c>
      <c r="AC252" s="19"/>
      <c r="AD252" s="19"/>
      <c r="AE252" s="20">
        <f t="shared" si="615"/>
        <v>0</v>
      </c>
      <c r="AF252" s="19"/>
      <c r="AG252" s="19"/>
      <c r="AH252" s="20">
        <f t="shared" si="616"/>
        <v>0</v>
      </c>
      <c r="AI252" s="19"/>
      <c r="AJ252" s="19"/>
      <c r="AK252" s="20">
        <f t="shared" si="617"/>
        <v>0</v>
      </c>
      <c r="AL252" s="20">
        <f t="shared" si="618"/>
        <v>0</v>
      </c>
      <c r="AM252" s="20">
        <f t="shared" si="618"/>
        <v>0</v>
      </c>
      <c r="AN252" s="20">
        <f t="shared" si="619"/>
        <v>0</v>
      </c>
      <c r="AO252" s="19"/>
      <c r="AP252" s="19"/>
      <c r="AQ252" s="20">
        <f t="shared" si="620"/>
        <v>0</v>
      </c>
      <c r="AR252" s="19"/>
      <c r="AS252" s="19"/>
      <c r="AT252" s="20">
        <f t="shared" si="621"/>
        <v>0</v>
      </c>
      <c r="AU252" s="19"/>
      <c r="AV252" s="19"/>
      <c r="AW252" s="20">
        <f t="shared" si="622"/>
        <v>0</v>
      </c>
      <c r="AX252" s="19"/>
      <c r="AY252" s="19"/>
      <c r="AZ252" s="20">
        <f t="shared" si="623"/>
        <v>0</v>
      </c>
      <c r="BA252" s="19"/>
      <c r="BB252" s="19"/>
      <c r="BC252" s="20">
        <f t="shared" si="624"/>
        <v>0</v>
      </c>
      <c r="BD252" s="19"/>
      <c r="BE252" s="19"/>
      <c r="BF252" s="20">
        <f t="shared" si="625"/>
        <v>0</v>
      </c>
      <c r="BG252" s="20">
        <f t="shared" si="626"/>
        <v>0</v>
      </c>
      <c r="BH252" s="20">
        <f t="shared" si="626"/>
        <v>0</v>
      </c>
      <c r="BI252" s="20">
        <f t="shared" si="627"/>
        <v>0</v>
      </c>
      <c r="BJ252" s="19"/>
      <c r="BK252" s="19"/>
      <c r="BL252" s="20">
        <f t="shared" si="628"/>
        <v>0</v>
      </c>
      <c r="BM252" s="19"/>
      <c r="BN252" s="19"/>
      <c r="BO252" s="20">
        <f t="shared" si="629"/>
        <v>0</v>
      </c>
      <c r="BP252" s="19"/>
      <c r="BQ252" s="19"/>
      <c r="BR252" s="20">
        <f t="shared" si="630"/>
        <v>0</v>
      </c>
      <c r="BS252" s="19"/>
      <c r="BT252" s="19"/>
      <c r="BU252" s="20">
        <f t="shared" si="631"/>
        <v>0</v>
      </c>
      <c r="BV252" s="19"/>
      <c r="BW252" s="19"/>
      <c r="BX252" s="20">
        <f t="shared" si="632"/>
        <v>0</v>
      </c>
      <c r="BY252" s="19"/>
      <c r="BZ252" s="19"/>
      <c r="CA252" s="20">
        <f t="shared" si="633"/>
        <v>0</v>
      </c>
      <c r="CB252" s="20">
        <f t="shared" si="634"/>
        <v>0</v>
      </c>
      <c r="CC252" s="20">
        <f t="shared" si="634"/>
        <v>0</v>
      </c>
      <c r="CD252" s="20">
        <f t="shared" si="635"/>
        <v>0</v>
      </c>
      <c r="CE252" s="19"/>
      <c r="CF252" s="19"/>
      <c r="CG252" s="20">
        <f t="shared" si="636"/>
        <v>0</v>
      </c>
      <c r="CH252" s="19"/>
      <c r="CI252" s="19"/>
      <c r="CJ252" s="20">
        <f t="shared" si="637"/>
        <v>0</v>
      </c>
      <c r="CK252" s="19"/>
      <c r="CL252" s="19"/>
      <c r="CM252" s="20">
        <f t="shared" si="638"/>
        <v>0</v>
      </c>
      <c r="CN252" s="20">
        <f t="shared" si="639"/>
        <v>0</v>
      </c>
      <c r="CO252" s="20">
        <f t="shared" si="639"/>
        <v>0</v>
      </c>
      <c r="CP252" s="20">
        <f t="shared" si="640"/>
        <v>0</v>
      </c>
      <c r="CQ252" s="19"/>
      <c r="CR252" s="19"/>
      <c r="CS252" s="20">
        <f t="shared" si="641"/>
        <v>0</v>
      </c>
      <c r="CT252" s="19"/>
      <c r="CU252" s="19"/>
      <c r="CV252" s="20">
        <f t="shared" si="642"/>
        <v>0</v>
      </c>
      <c r="CW252" s="19"/>
      <c r="CX252" s="19"/>
      <c r="CY252" s="20">
        <f t="shared" si="643"/>
        <v>0</v>
      </c>
      <c r="CZ252" s="20">
        <f t="shared" si="644"/>
        <v>0</v>
      </c>
      <c r="DA252" s="20">
        <f t="shared" si="644"/>
        <v>0</v>
      </c>
      <c r="DB252" s="20">
        <f t="shared" si="645"/>
        <v>0</v>
      </c>
      <c r="DC252" s="20">
        <f t="shared" si="646"/>
        <v>0</v>
      </c>
      <c r="DD252" s="20">
        <f t="shared" si="646"/>
        <v>0</v>
      </c>
      <c r="DE252" s="20">
        <f t="shared" si="647"/>
        <v>0</v>
      </c>
      <c r="DF252" s="19"/>
      <c r="DG252" s="19"/>
      <c r="DH252" s="20">
        <f t="shared" si="648"/>
        <v>0</v>
      </c>
      <c r="DI252" s="19"/>
      <c r="DJ252" s="19"/>
      <c r="DK252" s="20">
        <f t="shared" si="649"/>
        <v>0</v>
      </c>
      <c r="DL252" s="20">
        <f t="shared" si="650"/>
        <v>0</v>
      </c>
      <c r="DM252" s="20">
        <f t="shared" si="650"/>
        <v>0</v>
      </c>
      <c r="DN252" s="20">
        <f t="shared" si="651"/>
        <v>0</v>
      </c>
      <c r="DO252" s="19"/>
      <c r="DP252" s="19"/>
      <c r="DQ252" s="20">
        <f t="shared" si="652"/>
        <v>0</v>
      </c>
      <c r="DR252" s="19"/>
      <c r="DS252" s="19"/>
      <c r="DT252" s="20">
        <f t="shared" si="653"/>
        <v>0</v>
      </c>
      <c r="DU252" s="20">
        <f t="shared" si="654"/>
        <v>0</v>
      </c>
      <c r="DV252" s="20">
        <f t="shared" si="654"/>
        <v>0</v>
      </c>
      <c r="DW252" s="20">
        <f t="shared" si="655"/>
        <v>0</v>
      </c>
      <c r="DX252" s="20">
        <f t="shared" si="656"/>
        <v>0</v>
      </c>
      <c r="DY252" s="20">
        <f t="shared" si="656"/>
        <v>0</v>
      </c>
      <c r="DZ252" s="20">
        <f t="shared" si="657"/>
        <v>0</v>
      </c>
      <c r="EA252" s="19"/>
      <c r="EB252" s="19"/>
      <c r="EC252" s="20">
        <f t="shared" si="658"/>
        <v>0</v>
      </c>
      <c r="ED252" s="19"/>
      <c r="EE252" s="19"/>
      <c r="EF252" s="20">
        <f t="shared" si="659"/>
        <v>0</v>
      </c>
      <c r="EG252" s="19"/>
      <c r="EH252" s="19"/>
      <c r="EI252" s="20">
        <f t="shared" si="660"/>
        <v>0</v>
      </c>
      <c r="EJ252" s="19"/>
      <c r="EK252" s="19"/>
      <c r="EL252" s="20">
        <f t="shared" si="661"/>
        <v>0</v>
      </c>
      <c r="EM252" s="20">
        <f t="shared" si="662"/>
        <v>0</v>
      </c>
      <c r="EN252" s="20">
        <f t="shared" si="662"/>
        <v>0</v>
      </c>
      <c r="EO252" s="20">
        <f t="shared" si="663"/>
        <v>0</v>
      </c>
      <c r="EP252" s="19"/>
      <c r="EQ252" s="19"/>
      <c r="ER252" s="20">
        <f t="shared" si="664"/>
        <v>0</v>
      </c>
      <c r="ES252" s="19"/>
      <c r="ET252" s="19"/>
      <c r="EU252" s="20">
        <f t="shared" si="665"/>
        <v>0</v>
      </c>
      <c r="EV252" s="19"/>
      <c r="EW252" s="19"/>
      <c r="EX252" s="20">
        <f t="shared" si="666"/>
        <v>0</v>
      </c>
      <c r="EY252" s="19"/>
      <c r="EZ252" s="19"/>
      <c r="FA252" s="20">
        <f t="shared" si="667"/>
        <v>0</v>
      </c>
      <c r="FB252" s="20">
        <f t="shared" si="668"/>
        <v>0</v>
      </c>
      <c r="FC252" s="20">
        <f t="shared" si="668"/>
        <v>0</v>
      </c>
      <c r="FD252" s="20">
        <f t="shared" si="669"/>
        <v>0</v>
      </c>
      <c r="FE252" s="19"/>
      <c r="FF252" s="19"/>
      <c r="FG252" s="20">
        <f t="shared" si="670"/>
        <v>0</v>
      </c>
      <c r="FH252" s="19"/>
      <c r="FI252" s="19"/>
      <c r="FJ252" s="20">
        <f t="shared" si="671"/>
        <v>0</v>
      </c>
      <c r="FK252" s="19"/>
      <c r="FL252" s="19"/>
      <c r="FM252" s="20">
        <f t="shared" si="672"/>
        <v>0</v>
      </c>
      <c r="FN252" s="20">
        <f t="shared" si="673"/>
        <v>0</v>
      </c>
      <c r="FO252" s="20">
        <f t="shared" si="673"/>
        <v>0</v>
      </c>
      <c r="FP252" s="20">
        <f t="shared" si="674"/>
        <v>0</v>
      </c>
      <c r="FQ252" s="19"/>
      <c r="FR252" s="19"/>
      <c r="FS252" s="20">
        <f t="shared" si="675"/>
        <v>0</v>
      </c>
      <c r="FT252" s="19"/>
      <c r="FU252" s="19"/>
      <c r="FV252" s="20">
        <f t="shared" si="676"/>
        <v>0</v>
      </c>
      <c r="FW252" s="19"/>
      <c r="FX252" s="19"/>
      <c r="FY252" s="20">
        <f t="shared" si="677"/>
        <v>0</v>
      </c>
      <c r="FZ252" s="20">
        <f t="shared" si="678"/>
        <v>0</v>
      </c>
      <c r="GA252" s="20">
        <f t="shared" si="678"/>
        <v>0</v>
      </c>
      <c r="GB252" s="20">
        <f t="shared" si="679"/>
        <v>0</v>
      </c>
      <c r="GC252" s="19"/>
      <c r="GD252" s="19"/>
      <c r="GE252" s="20">
        <f t="shared" si="680"/>
        <v>0</v>
      </c>
      <c r="GF252" s="19"/>
      <c r="GG252" s="19"/>
      <c r="GH252" s="20">
        <f t="shared" si="681"/>
        <v>0</v>
      </c>
      <c r="GI252" s="19"/>
      <c r="GJ252" s="19"/>
      <c r="GK252" s="20">
        <f t="shared" si="682"/>
        <v>0</v>
      </c>
      <c r="GL252" s="19"/>
      <c r="GM252" s="19"/>
      <c r="GN252" s="20">
        <f t="shared" si="683"/>
        <v>0</v>
      </c>
      <c r="GO252" s="20">
        <f t="shared" si="684"/>
        <v>0</v>
      </c>
      <c r="GP252" s="20">
        <f t="shared" si="684"/>
        <v>0</v>
      </c>
      <c r="GQ252" s="20">
        <f t="shared" si="685"/>
        <v>0</v>
      </c>
      <c r="GR252" s="19"/>
      <c r="GS252" s="19"/>
      <c r="GT252" s="20">
        <f t="shared" si="686"/>
        <v>0</v>
      </c>
      <c r="GU252" s="19"/>
      <c r="GV252" s="19"/>
      <c r="GW252" s="20">
        <f t="shared" si="687"/>
        <v>0</v>
      </c>
      <c r="GX252" s="20">
        <f t="shared" si="688"/>
        <v>0</v>
      </c>
      <c r="GY252" s="20">
        <f t="shared" si="688"/>
        <v>0</v>
      </c>
      <c r="GZ252" s="20">
        <f t="shared" si="689"/>
        <v>0</v>
      </c>
      <c r="HA252" s="19"/>
      <c r="HB252" s="19"/>
      <c r="HC252" s="20">
        <f t="shared" si="690"/>
        <v>0</v>
      </c>
      <c r="HD252" s="19"/>
      <c r="HE252" s="19"/>
      <c r="HF252" s="20">
        <f t="shared" si="691"/>
        <v>0</v>
      </c>
      <c r="HG252" s="19"/>
      <c r="HH252" s="19"/>
      <c r="HI252" s="20">
        <f t="shared" si="692"/>
        <v>0</v>
      </c>
      <c r="HJ252" s="19"/>
      <c r="HK252" s="19"/>
      <c r="HL252" s="20">
        <f t="shared" si="693"/>
        <v>0</v>
      </c>
      <c r="HM252" s="20">
        <f t="shared" si="694"/>
        <v>0</v>
      </c>
      <c r="HN252" s="20">
        <f t="shared" si="694"/>
        <v>0</v>
      </c>
      <c r="HO252" s="20">
        <f t="shared" si="695"/>
        <v>0</v>
      </c>
      <c r="HP252" s="19"/>
      <c r="HQ252" s="19"/>
      <c r="HR252" s="20">
        <f t="shared" si="696"/>
        <v>0</v>
      </c>
      <c r="HS252" s="19"/>
      <c r="HT252" s="19"/>
      <c r="HU252" s="20">
        <f t="shared" si="697"/>
        <v>0</v>
      </c>
      <c r="HV252" s="19"/>
      <c r="HW252" s="19"/>
      <c r="HX252" s="20">
        <f t="shared" si="698"/>
        <v>0</v>
      </c>
      <c r="HY252" s="19"/>
      <c r="HZ252" s="19"/>
      <c r="IA252" s="20">
        <f t="shared" si="699"/>
        <v>0</v>
      </c>
      <c r="IB252" s="20">
        <f t="shared" si="700"/>
        <v>0</v>
      </c>
      <c r="IC252" s="20">
        <f t="shared" si="700"/>
        <v>0</v>
      </c>
      <c r="ID252" s="20">
        <f t="shared" si="701"/>
        <v>0</v>
      </c>
      <c r="IE252" s="20">
        <f t="shared" si="702"/>
        <v>0</v>
      </c>
      <c r="IF252" s="20">
        <f t="shared" si="702"/>
        <v>0</v>
      </c>
      <c r="IG252" s="20">
        <f t="shared" si="703"/>
        <v>0</v>
      </c>
      <c r="IH252" s="19"/>
      <c r="II252" s="19"/>
      <c r="IJ252" s="20">
        <f t="shared" si="704"/>
        <v>0</v>
      </c>
      <c r="IK252" s="19"/>
      <c r="IL252" s="19"/>
      <c r="IM252" s="20">
        <f t="shared" si="705"/>
        <v>0</v>
      </c>
      <c r="IN252" s="19"/>
      <c r="IO252" s="19"/>
      <c r="IP252" s="20">
        <f t="shared" si="706"/>
        <v>0</v>
      </c>
      <c r="IQ252" s="20">
        <f t="shared" si="707"/>
        <v>0</v>
      </c>
      <c r="IR252" s="20">
        <f t="shared" si="707"/>
        <v>0</v>
      </c>
      <c r="IS252" s="20">
        <f t="shared" si="708"/>
        <v>0</v>
      </c>
      <c r="IT252" s="20">
        <f t="shared" si="709"/>
        <v>0</v>
      </c>
      <c r="IU252" s="20">
        <f t="shared" si="709"/>
        <v>0</v>
      </c>
      <c r="IV252" s="20">
        <f t="shared" si="710"/>
        <v>0</v>
      </c>
      <c r="IW252" s="19"/>
      <c r="IX252" s="19"/>
      <c r="IY252" s="20">
        <f t="shared" si="711"/>
        <v>0</v>
      </c>
      <c r="IZ252" s="19"/>
      <c r="JA252" s="19"/>
      <c r="JB252" s="20">
        <f t="shared" si="712"/>
        <v>0</v>
      </c>
      <c r="JC252" s="19"/>
      <c r="JD252" s="19"/>
      <c r="JE252" s="20">
        <f t="shared" si="713"/>
        <v>0</v>
      </c>
      <c r="JF252" s="20">
        <f t="shared" si="714"/>
        <v>0</v>
      </c>
      <c r="JG252" s="20">
        <f t="shared" si="714"/>
        <v>0</v>
      </c>
      <c r="JH252" s="20">
        <f t="shared" si="715"/>
        <v>0</v>
      </c>
      <c r="JI252" s="19"/>
      <c r="JJ252" s="19"/>
      <c r="JK252" s="20">
        <f t="shared" si="716"/>
        <v>0</v>
      </c>
      <c r="JL252" s="19"/>
      <c r="JM252" s="19"/>
      <c r="JN252" s="20">
        <f t="shared" si="717"/>
        <v>0</v>
      </c>
      <c r="JO252" s="19"/>
      <c r="JP252" s="19"/>
      <c r="JQ252" s="20">
        <f t="shared" si="718"/>
        <v>0</v>
      </c>
      <c r="JR252" s="20">
        <f t="shared" si="719"/>
        <v>0</v>
      </c>
      <c r="JS252" s="20">
        <f t="shared" si="719"/>
        <v>0</v>
      </c>
      <c r="JT252" s="20">
        <f t="shared" si="720"/>
        <v>0</v>
      </c>
      <c r="JU252" s="19"/>
      <c r="JV252" s="19"/>
      <c r="JW252" s="20">
        <f t="shared" si="721"/>
        <v>0</v>
      </c>
      <c r="JX252" s="19"/>
      <c r="JY252" s="19"/>
      <c r="JZ252" s="20">
        <f t="shared" si="722"/>
        <v>0</v>
      </c>
      <c r="KA252" s="20">
        <f t="shared" si="723"/>
        <v>0</v>
      </c>
      <c r="KB252" s="20">
        <f t="shared" si="723"/>
        <v>0</v>
      </c>
      <c r="KC252" s="20">
        <f t="shared" si="724"/>
        <v>0</v>
      </c>
      <c r="KD252" s="20">
        <f>250.88</f>
        <v>250.88</v>
      </c>
      <c r="KE252" s="20">
        <f>200</f>
        <v>200</v>
      </c>
      <c r="KF252" s="20">
        <f t="shared" si="725"/>
        <v>50.879999999999995</v>
      </c>
      <c r="KG252" s="19"/>
      <c r="KH252" s="19"/>
      <c r="KI252" s="20">
        <f t="shared" si="726"/>
        <v>0</v>
      </c>
      <c r="KJ252" s="19"/>
      <c r="KK252" s="19"/>
      <c r="KL252" s="20">
        <f t="shared" si="727"/>
        <v>0</v>
      </c>
      <c r="KM252" s="19"/>
      <c r="KN252" s="19"/>
      <c r="KO252" s="20">
        <f t="shared" si="728"/>
        <v>0</v>
      </c>
      <c r="KP252" s="19"/>
      <c r="KQ252" s="19"/>
      <c r="KR252" s="20">
        <f t="shared" si="729"/>
        <v>0</v>
      </c>
      <c r="KS252" s="20">
        <f t="shared" si="730"/>
        <v>0</v>
      </c>
      <c r="KT252" s="20">
        <f t="shared" si="730"/>
        <v>0</v>
      </c>
      <c r="KU252" s="20">
        <f t="shared" si="731"/>
        <v>0</v>
      </c>
      <c r="KV252" s="20">
        <f t="shared" si="732"/>
        <v>250.88</v>
      </c>
      <c r="KW252" s="20">
        <f t="shared" si="732"/>
        <v>200</v>
      </c>
      <c r="KX252" s="20">
        <f t="shared" si="733"/>
        <v>50.879999999999995</v>
      </c>
      <c r="KY252" s="19"/>
      <c r="KZ252" s="19"/>
      <c r="LA252" s="20">
        <f t="shared" si="734"/>
        <v>0</v>
      </c>
      <c r="LB252" s="19"/>
      <c r="LC252" s="19"/>
      <c r="LD252" s="20">
        <f t="shared" si="735"/>
        <v>0</v>
      </c>
      <c r="LE252" s="20">
        <f t="shared" si="736"/>
        <v>250.88</v>
      </c>
      <c r="LF252" s="20">
        <f t="shared" si="736"/>
        <v>200</v>
      </c>
      <c r="LG252" s="20">
        <f t="shared" si="737"/>
        <v>50.879999999999995</v>
      </c>
    </row>
    <row r="253" spans="1:319" x14ac:dyDescent="0.3">
      <c r="A253" s="27" t="s">
        <v>365</v>
      </c>
      <c r="B253" s="22">
        <f>((((B248)+(B249))+(B250))+(B251))+(B252)</f>
        <v>0</v>
      </c>
      <c r="C253" s="22">
        <f>((((C248)+(C249))+(C250))+(C251))+(C252)</f>
        <v>0</v>
      </c>
      <c r="D253" s="22">
        <f t="shared" si="606"/>
        <v>0</v>
      </c>
      <c r="E253" s="22">
        <f>((((E248)+(E249))+(E250))+(E251))+(E252)</f>
        <v>0</v>
      </c>
      <c r="F253" s="22">
        <f>((((F248)+(F249))+(F250))+(F251))+(F252)</f>
        <v>0</v>
      </c>
      <c r="G253" s="22">
        <f t="shared" si="607"/>
        <v>0</v>
      </c>
      <c r="H253" s="22">
        <f>((((H248)+(H249))+(H250))+(H251))+(H252)</f>
        <v>0</v>
      </c>
      <c r="I253" s="22">
        <f>((((I248)+(I249))+(I250))+(I251))+(I252)</f>
        <v>0</v>
      </c>
      <c r="J253" s="22">
        <f t="shared" si="608"/>
        <v>0</v>
      </c>
      <c r="K253" s="22">
        <f>((((K248)+(K249))+(K250))+(K251))+(K252)</f>
        <v>0</v>
      </c>
      <c r="L253" s="22">
        <f>((((L248)+(L249))+(L250))+(L251))+(L252)</f>
        <v>0</v>
      </c>
      <c r="M253" s="22">
        <f t="shared" si="609"/>
        <v>0</v>
      </c>
      <c r="N253" s="22">
        <f>((((N248)+(N249))+(N250))+(N251))+(N252)</f>
        <v>0</v>
      </c>
      <c r="O253" s="22">
        <f>((((O248)+(O249))+(O250))+(O251))+(O252)</f>
        <v>0</v>
      </c>
      <c r="P253" s="22">
        <f t="shared" si="610"/>
        <v>0</v>
      </c>
      <c r="Q253" s="22">
        <f>((((Q248)+(Q249))+(Q250))+(Q251))+(Q252)</f>
        <v>0</v>
      </c>
      <c r="R253" s="22">
        <f>((((R248)+(R249))+(R250))+(R251))+(R252)</f>
        <v>0</v>
      </c>
      <c r="S253" s="22">
        <f t="shared" si="611"/>
        <v>0</v>
      </c>
      <c r="T253" s="22">
        <f>((((T248)+(T249))+(T250))+(T251))+(T252)</f>
        <v>0</v>
      </c>
      <c r="U253" s="22">
        <f>((((U248)+(U249))+(U250))+(U251))+(U252)</f>
        <v>0</v>
      </c>
      <c r="V253" s="22">
        <f t="shared" si="612"/>
        <v>0</v>
      </c>
      <c r="W253" s="22">
        <f>((((W248)+(W249))+(W250))+(W251))+(W252)</f>
        <v>0</v>
      </c>
      <c r="X253" s="22">
        <f>((((X248)+(X249))+(X250))+(X251))+(X252)</f>
        <v>0</v>
      </c>
      <c r="Y253" s="22">
        <f t="shared" si="613"/>
        <v>0</v>
      </c>
      <c r="Z253" s="22">
        <f>((((Z248)+(Z249))+(Z250))+(Z251))+(Z252)</f>
        <v>0</v>
      </c>
      <c r="AA253" s="22">
        <f>((((AA248)+(AA249))+(AA250))+(AA251))+(AA252)</f>
        <v>0</v>
      </c>
      <c r="AB253" s="22">
        <f t="shared" si="614"/>
        <v>0</v>
      </c>
      <c r="AC253" s="22">
        <f>((((AC248)+(AC249))+(AC250))+(AC251))+(AC252)</f>
        <v>0</v>
      </c>
      <c r="AD253" s="22">
        <f>((((AD248)+(AD249))+(AD250))+(AD251))+(AD252)</f>
        <v>0</v>
      </c>
      <c r="AE253" s="22">
        <f t="shared" si="615"/>
        <v>0</v>
      </c>
      <c r="AF253" s="22">
        <f>((((AF248)+(AF249))+(AF250))+(AF251))+(AF252)</f>
        <v>0</v>
      </c>
      <c r="AG253" s="22">
        <f>((((AG248)+(AG249))+(AG250))+(AG251))+(AG252)</f>
        <v>0</v>
      </c>
      <c r="AH253" s="22">
        <f t="shared" si="616"/>
        <v>0</v>
      </c>
      <c r="AI253" s="22">
        <f>((((AI248)+(AI249))+(AI250))+(AI251))+(AI252)</f>
        <v>0</v>
      </c>
      <c r="AJ253" s="22">
        <f>((((AJ248)+(AJ249))+(AJ250))+(AJ251))+(AJ252)</f>
        <v>0</v>
      </c>
      <c r="AK253" s="22">
        <f t="shared" si="617"/>
        <v>0</v>
      </c>
      <c r="AL253" s="22">
        <f t="shared" si="618"/>
        <v>0</v>
      </c>
      <c r="AM253" s="22">
        <f t="shared" si="618"/>
        <v>0</v>
      </c>
      <c r="AN253" s="22">
        <f t="shared" si="619"/>
        <v>0</v>
      </c>
      <c r="AO253" s="22">
        <f>((((AO248)+(AO249))+(AO250))+(AO251))+(AO252)</f>
        <v>0</v>
      </c>
      <c r="AP253" s="22">
        <f>((((AP248)+(AP249))+(AP250))+(AP251))+(AP252)</f>
        <v>0</v>
      </c>
      <c r="AQ253" s="22">
        <f t="shared" si="620"/>
        <v>0</v>
      </c>
      <c r="AR253" s="22">
        <f>((((AR248)+(AR249))+(AR250))+(AR251))+(AR252)</f>
        <v>0</v>
      </c>
      <c r="AS253" s="22">
        <f>((((AS248)+(AS249))+(AS250))+(AS251))+(AS252)</f>
        <v>0</v>
      </c>
      <c r="AT253" s="22">
        <f t="shared" si="621"/>
        <v>0</v>
      </c>
      <c r="AU253" s="22">
        <f>((((AU248)+(AU249))+(AU250))+(AU251))+(AU252)</f>
        <v>0</v>
      </c>
      <c r="AV253" s="22">
        <f>((((AV248)+(AV249))+(AV250))+(AV251))+(AV252)</f>
        <v>0</v>
      </c>
      <c r="AW253" s="22">
        <f t="shared" si="622"/>
        <v>0</v>
      </c>
      <c r="AX253" s="22">
        <f>((((AX248)+(AX249))+(AX250))+(AX251))+(AX252)</f>
        <v>0</v>
      </c>
      <c r="AY253" s="22">
        <f>((((AY248)+(AY249))+(AY250))+(AY251))+(AY252)</f>
        <v>0</v>
      </c>
      <c r="AZ253" s="22">
        <f t="shared" si="623"/>
        <v>0</v>
      </c>
      <c r="BA253" s="22">
        <f>((((BA248)+(BA249))+(BA250))+(BA251))+(BA252)</f>
        <v>0</v>
      </c>
      <c r="BB253" s="22">
        <f>((((BB248)+(BB249))+(BB250))+(BB251))+(BB252)</f>
        <v>0</v>
      </c>
      <c r="BC253" s="22">
        <f t="shared" si="624"/>
        <v>0</v>
      </c>
      <c r="BD253" s="22">
        <f>((((BD248)+(BD249))+(BD250))+(BD251))+(BD252)</f>
        <v>0</v>
      </c>
      <c r="BE253" s="22">
        <f>((((BE248)+(BE249))+(BE250))+(BE251))+(BE252)</f>
        <v>0</v>
      </c>
      <c r="BF253" s="22">
        <f t="shared" si="625"/>
        <v>0</v>
      </c>
      <c r="BG253" s="22">
        <f t="shared" si="626"/>
        <v>0</v>
      </c>
      <c r="BH253" s="22">
        <f t="shared" si="626"/>
        <v>0</v>
      </c>
      <c r="BI253" s="22">
        <f t="shared" si="627"/>
        <v>0</v>
      </c>
      <c r="BJ253" s="22">
        <f>((((BJ248)+(BJ249))+(BJ250))+(BJ251))+(BJ252)</f>
        <v>0</v>
      </c>
      <c r="BK253" s="22">
        <f>((((BK248)+(BK249))+(BK250))+(BK251))+(BK252)</f>
        <v>0</v>
      </c>
      <c r="BL253" s="22">
        <f t="shared" si="628"/>
        <v>0</v>
      </c>
      <c r="BM253" s="22">
        <f>((((BM248)+(BM249))+(BM250))+(BM251))+(BM252)</f>
        <v>0</v>
      </c>
      <c r="BN253" s="22">
        <f>((((BN248)+(BN249))+(BN250))+(BN251))+(BN252)</f>
        <v>0</v>
      </c>
      <c r="BO253" s="22">
        <f t="shared" si="629"/>
        <v>0</v>
      </c>
      <c r="BP253" s="22">
        <f>((((BP248)+(BP249))+(BP250))+(BP251))+(BP252)</f>
        <v>0</v>
      </c>
      <c r="BQ253" s="22">
        <f>((((BQ248)+(BQ249))+(BQ250))+(BQ251))+(BQ252)</f>
        <v>0</v>
      </c>
      <c r="BR253" s="22">
        <f t="shared" si="630"/>
        <v>0</v>
      </c>
      <c r="BS253" s="22">
        <f>((((BS248)+(BS249))+(BS250))+(BS251))+(BS252)</f>
        <v>0</v>
      </c>
      <c r="BT253" s="22">
        <f>((((BT248)+(BT249))+(BT250))+(BT251))+(BT252)</f>
        <v>0</v>
      </c>
      <c r="BU253" s="22">
        <f t="shared" si="631"/>
        <v>0</v>
      </c>
      <c r="BV253" s="22">
        <f>((((BV248)+(BV249))+(BV250))+(BV251))+(BV252)</f>
        <v>0</v>
      </c>
      <c r="BW253" s="22">
        <f>((((BW248)+(BW249))+(BW250))+(BW251))+(BW252)</f>
        <v>0</v>
      </c>
      <c r="BX253" s="22">
        <f t="shared" si="632"/>
        <v>0</v>
      </c>
      <c r="BY253" s="22">
        <f>((((BY248)+(BY249))+(BY250))+(BY251))+(BY252)</f>
        <v>0</v>
      </c>
      <c r="BZ253" s="22">
        <f>((((BZ248)+(BZ249))+(BZ250))+(BZ251))+(BZ252)</f>
        <v>0</v>
      </c>
      <c r="CA253" s="22">
        <f t="shared" si="633"/>
        <v>0</v>
      </c>
      <c r="CB253" s="22">
        <f t="shared" si="634"/>
        <v>0</v>
      </c>
      <c r="CC253" s="22">
        <f t="shared" si="634"/>
        <v>0</v>
      </c>
      <c r="CD253" s="22">
        <f t="shared" si="635"/>
        <v>0</v>
      </c>
      <c r="CE253" s="22">
        <f>((((CE248)+(CE249))+(CE250))+(CE251))+(CE252)</f>
        <v>0</v>
      </c>
      <c r="CF253" s="22">
        <f>((((CF248)+(CF249))+(CF250))+(CF251))+(CF252)</f>
        <v>0</v>
      </c>
      <c r="CG253" s="22">
        <f t="shared" si="636"/>
        <v>0</v>
      </c>
      <c r="CH253" s="22">
        <f>((((CH248)+(CH249))+(CH250))+(CH251))+(CH252)</f>
        <v>0</v>
      </c>
      <c r="CI253" s="22">
        <f>((((CI248)+(CI249))+(CI250))+(CI251))+(CI252)</f>
        <v>0</v>
      </c>
      <c r="CJ253" s="22">
        <f t="shared" si="637"/>
        <v>0</v>
      </c>
      <c r="CK253" s="22">
        <f>((((CK248)+(CK249))+(CK250))+(CK251))+(CK252)</f>
        <v>0</v>
      </c>
      <c r="CL253" s="22">
        <f>((((CL248)+(CL249))+(CL250))+(CL251))+(CL252)</f>
        <v>0</v>
      </c>
      <c r="CM253" s="22">
        <f t="shared" si="638"/>
        <v>0</v>
      </c>
      <c r="CN253" s="22">
        <f t="shared" si="639"/>
        <v>0</v>
      </c>
      <c r="CO253" s="22">
        <f t="shared" si="639"/>
        <v>0</v>
      </c>
      <c r="CP253" s="22">
        <f t="shared" si="640"/>
        <v>0</v>
      </c>
      <c r="CQ253" s="22">
        <f>((((CQ248)+(CQ249))+(CQ250))+(CQ251))+(CQ252)</f>
        <v>0</v>
      </c>
      <c r="CR253" s="22">
        <f>((((CR248)+(CR249))+(CR250))+(CR251))+(CR252)</f>
        <v>0</v>
      </c>
      <c r="CS253" s="22">
        <f t="shared" si="641"/>
        <v>0</v>
      </c>
      <c r="CT253" s="22">
        <f>((((CT248)+(CT249))+(CT250))+(CT251))+(CT252)</f>
        <v>0</v>
      </c>
      <c r="CU253" s="22">
        <f>((((CU248)+(CU249))+(CU250))+(CU251))+(CU252)</f>
        <v>0</v>
      </c>
      <c r="CV253" s="22">
        <f t="shared" si="642"/>
        <v>0</v>
      </c>
      <c r="CW253" s="22">
        <f>((((CW248)+(CW249))+(CW250))+(CW251))+(CW252)</f>
        <v>0</v>
      </c>
      <c r="CX253" s="22">
        <f>((((CX248)+(CX249))+(CX250))+(CX251))+(CX252)</f>
        <v>0</v>
      </c>
      <c r="CY253" s="22">
        <f t="shared" si="643"/>
        <v>0</v>
      </c>
      <c r="CZ253" s="22">
        <f t="shared" si="644"/>
        <v>0</v>
      </c>
      <c r="DA253" s="22">
        <f t="shared" si="644"/>
        <v>0</v>
      </c>
      <c r="DB253" s="22">
        <f t="shared" si="645"/>
        <v>0</v>
      </c>
      <c r="DC253" s="22">
        <f t="shared" si="646"/>
        <v>0</v>
      </c>
      <c r="DD253" s="22">
        <f t="shared" si="646"/>
        <v>0</v>
      </c>
      <c r="DE253" s="22">
        <f t="shared" si="647"/>
        <v>0</v>
      </c>
      <c r="DF253" s="22">
        <f>((((DF248)+(DF249))+(DF250))+(DF251))+(DF252)</f>
        <v>0</v>
      </c>
      <c r="DG253" s="22">
        <f>((((DG248)+(DG249))+(DG250))+(DG251))+(DG252)</f>
        <v>0</v>
      </c>
      <c r="DH253" s="22">
        <f t="shared" si="648"/>
        <v>0</v>
      </c>
      <c r="DI253" s="22">
        <f>((((DI248)+(DI249))+(DI250))+(DI251))+(DI252)</f>
        <v>0</v>
      </c>
      <c r="DJ253" s="22">
        <f>((((DJ248)+(DJ249))+(DJ250))+(DJ251))+(DJ252)</f>
        <v>0</v>
      </c>
      <c r="DK253" s="22">
        <f t="shared" si="649"/>
        <v>0</v>
      </c>
      <c r="DL253" s="22">
        <f t="shared" si="650"/>
        <v>0</v>
      </c>
      <c r="DM253" s="22">
        <f t="shared" si="650"/>
        <v>0</v>
      </c>
      <c r="DN253" s="22">
        <f t="shared" si="651"/>
        <v>0</v>
      </c>
      <c r="DO253" s="22">
        <f>((((DO248)+(DO249))+(DO250))+(DO251))+(DO252)</f>
        <v>0</v>
      </c>
      <c r="DP253" s="22">
        <f>((((DP248)+(DP249))+(DP250))+(DP251))+(DP252)</f>
        <v>0</v>
      </c>
      <c r="DQ253" s="22">
        <f t="shared" si="652"/>
        <v>0</v>
      </c>
      <c r="DR253" s="22">
        <f>((((DR248)+(DR249))+(DR250))+(DR251))+(DR252)</f>
        <v>0</v>
      </c>
      <c r="DS253" s="22">
        <f>((((DS248)+(DS249))+(DS250))+(DS251))+(DS252)</f>
        <v>0</v>
      </c>
      <c r="DT253" s="22">
        <f t="shared" si="653"/>
        <v>0</v>
      </c>
      <c r="DU253" s="22">
        <f t="shared" si="654"/>
        <v>0</v>
      </c>
      <c r="DV253" s="22">
        <f t="shared" si="654"/>
        <v>0</v>
      </c>
      <c r="DW253" s="22">
        <f t="shared" si="655"/>
        <v>0</v>
      </c>
      <c r="DX253" s="22">
        <f t="shared" si="656"/>
        <v>0</v>
      </c>
      <c r="DY253" s="22">
        <f t="shared" si="656"/>
        <v>0</v>
      </c>
      <c r="DZ253" s="22">
        <f t="shared" si="657"/>
        <v>0</v>
      </c>
      <c r="EA253" s="22">
        <f>((((EA248)+(EA249))+(EA250))+(EA251))+(EA252)</f>
        <v>0</v>
      </c>
      <c r="EB253" s="22">
        <f>((((EB248)+(EB249))+(EB250))+(EB251))+(EB252)</f>
        <v>0</v>
      </c>
      <c r="EC253" s="22">
        <f t="shared" si="658"/>
        <v>0</v>
      </c>
      <c r="ED253" s="22">
        <f>((((ED248)+(ED249))+(ED250))+(ED251))+(ED252)</f>
        <v>0</v>
      </c>
      <c r="EE253" s="22">
        <f>((((EE248)+(EE249))+(EE250))+(EE251))+(EE252)</f>
        <v>0</v>
      </c>
      <c r="EF253" s="22">
        <f t="shared" si="659"/>
        <v>0</v>
      </c>
      <c r="EG253" s="22">
        <f>((((EG248)+(EG249))+(EG250))+(EG251))+(EG252)</f>
        <v>0</v>
      </c>
      <c r="EH253" s="22">
        <f>((((EH248)+(EH249))+(EH250))+(EH251))+(EH252)</f>
        <v>0</v>
      </c>
      <c r="EI253" s="22">
        <f t="shared" si="660"/>
        <v>0</v>
      </c>
      <c r="EJ253" s="22">
        <f>((((EJ248)+(EJ249))+(EJ250))+(EJ251))+(EJ252)</f>
        <v>0</v>
      </c>
      <c r="EK253" s="22">
        <f>((((EK248)+(EK249))+(EK250))+(EK251))+(EK252)</f>
        <v>0</v>
      </c>
      <c r="EL253" s="22">
        <f t="shared" si="661"/>
        <v>0</v>
      </c>
      <c r="EM253" s="22">
        <f t="shared" si="662"/>
        <v>0</v>
      </c>
      <c r="EN253" s="22">
        <f t="shared" si="662"/>
        <v>0</v>
      </c>
      <c r="EO253" s="22">
        <f t="shared" si="663"/>
        <v>0</v>
      </c>
      <c r="EP253" s="22">
        <f>((((EP248)+(EP249))+(EP250))+(EP251))+(EP252)</f>
        <v>0</v>
      </c>
      <c r="EQ253" s="22">
        <f>((((EQ248)+(EQ249))+(EQ250))+(EQ251))+(EQ252)</f>
        <v>0</v>
      </c>
      <c r="ER253" s="22">
        <f t="shared" si="664"/>
        <v>0</v>
      </c>
      <c r="ES253" s="22">
        <f>((((ES248)+(ES249))+(ES250))+(ES251))+(ES252)</f>
        <v>0</v>
      </c>
      <c r="ET253" s="22">
        <f>((((ET248)+(ET249))+(ET250))+(ET251))+(ET252)</f>
        <v>0</v>
      </c>
      <c r="EU253" s="22">
        <f t="shared" si="665"/>
        <v>0</v>
      </c>
      <c r="EV253" s="22">
        <f>((((EV248)+(EV249))+(EV250))+(EV251))+(EV252)</f>
        <v>0</v>
      </c>
      <c r="EW253" s="22">
        <f>((((EW248)+(EW249))+(EW250))+(EW251))+(EW252)</f>
        <v>0</v>
      </c>
      <c r="EX253" s="22">
        <f t="shared" si="666"/>
        <v>0</v>
      </c>
      <c r="EY253" s="22">
        <f>((((EY248)+(EY249))+(EY250))+(EY251))+(EY252)</f>
        <v>0</v>
      </c>
      <c r="EZ253" s="22">
        <f>((((EZ248)+(EZ249))+(EZ250))+(EZ251))+(EZ252)</f>
        <v>0</v>
      </c>
      <c r="FA253" s="22">
        <f t="shared" si="667"/>
        <v>0</v>
      </c>
      <c r="FB253" s="22">
        <f t="shared" si="668"/>
        <v>0</v>
      </c>
      <c r="FC253" s="22">
        <f t="shared" si="668"/>
        <v>0</v>
      </c>
      <c r="FD253" s="22">
        <f t="shared" si="669"/>
        <v>0</v>
      </c>
      <c r="FE253" s="22">
        <f>((((FE248)+(FE249))+(FE250))+(FE251))+(FE252)</f>
        <v>0</v>
      </c>
      <c r="FF253" s="22">
        <f>((((FF248)+(FF249))+(FF250))+(FF251))+(FF252)</f>
        <v>0</v>
      </c>
      <c r="FG253" s="22">
        <f t="shared" si="670"/>
        <v>0</v>
      </c>
      <c r="FH253" s="22">
        <f>((((FH248)+(FH249))+(FH250))+(FH251))+(FH252)</f>
        <v>0</v>
      </c>
      <c r="FI253" s="22">
        <f>((((FI248)+(FI249))+(FI250))+(FI251))+(FI252)</f>
        <v>0</v>
      </c>
      <c r="FJ253" s="22">
        <f t="shared" si="671"/>
        <v>0</v>
      </c>
      <c r="FK253" s="22">
        <f>((((FK248)+(FK249))+(FK250))+(FK251))+(FK252)</f>
        <v>0</v>
      </c>
      <c r="FL253" s="22">
        <f>((((FL248)+(FL249))+(FL250))+(FL251))+(FL252)</f>
        <v>0</v>
      </c>
      <c r="FM253" s="22">
        <f t="shared" si="672"/>
        <v>0</v>
      </c>
      <c r="FN253" s="22">
        <f t="shared" si="673"/>
        <v>0</v>
      </c>
      <c r="FO253" s="22">
        <f t="shared" si="673"/>
        <v>0</v>
      </c>
      <c r="FP253" s="22">
        <f t="shared" si="674"/>
        <v>0</v>
      </c>
      <c r="FQ253" s="22">
        <f>((((FQ248)+(FQ249))+(FQ250))+(FQ251))+(FQ252)</f>
        <v>0</v>
      </c>
      <c r="FR253" s="22">
        <f>((((FR248)+(FR249))+(FR250))+(FR251))+(FR252)</f>
        <v>0</v>
      </c>
      <c r="FS253" s="22">
        <f t="shared" si="675"/>
        <v>0</v>
      </c>
      <c r="FT253" s="22">
        <f>((((FT248)+(FT249))+(FT250))+(FT251))+(FT252)</f>
        <v>0</v>
      </c>
      <c r="FU253" s="22">
        <f>((((FU248)+(FU249))+(FU250))+(FU251))+(FU252)</f>
        <v>0</v>
      </c>
      <c r="FV253" s="22">
        <f t="shared" si="676"/>
        <v>0</v>
      </c>
      <c r="FW253" s="22">
        <f>((((FW248)+(FW249))+(FW250))+(FW251))+(FW252)</f>
        <v>0</v>
      </c>
      <c r="FX253" s="22">
        <f>((((FX248)+(FX249))+(FX250))+(FX251))+(FX252)</f>
        <v>0</v>
      </c>
      <c r="FY253" s="22">
        <f t="shared" si="677"/>
        <v>0</v>
      </c>
      <c r="FZ253" s="22">
        <f t="shared" si="678"/>
        <v>0</v>
      </c>
      <c r="GA253" s="22">
        <f t="shared" si="678"/>
        <v>0</v>
      </c>
      <c r="GB253" s="22">
        <f t="shared" si="679"/>
        <v>0</v>
      </c>
      <c r="GC253" s="22">
        <f>((((GC248)+(GC249))+(GC250))+(GC251))+(GC252)</f>
        <v>0</v>
      </c>
      <c r="GD253" s="22">
        <f>((((GD248)+(GD249))+(GD250))+(GD251))+(GD252)</f>
        <v>0</v>
      </c>
      <c r="GE253" s="22">
        <f t="shared" si="680"/>
        <v>0</v>
      </c>
      <c r="GF253" s="22">
        <f>((((GF248)+(GF249))+(GF250))+(GF251))+(GF252)</f>
        <v>0</v>
      </c>
      <c r="GG253" s="22">
        <f>((((GG248)+(GG249))+(GG250))+(GG251))+(GG252)</f>
        <v>0</v>
      </c>
      <c r="GH253" s="22">
        <f t="shared" si="681"/>
        <v>0</v>
      </c>
      <c r="GI253" s="22">
        <f>((((GI248)+(GI249))+(GI250))+(GI251))+(GI252)</f>
        <v>0</v>
      </c>
      <c r="GJ253" s="22">
        <f>((((GJ248)+(GJ249))+(GJ250))+(GJ251))+(GJ252)</f>
        <v>0</v>
      </c>
      <c r="GK253" s="22">
        <f t="shared" si="682"/>
        <v>0</v>
      </c>
      <c r="GL253" s="22">
        <f>((((GL248)+(GL249))+(GL250))+(GL251))+(GL252)</f>
        <v>0</v>
      </c>
      <c r="GM253" s="22">
        <f>((((GM248)+(GM249))+(GM250))+(GM251))+(GM252)</f>
        <v>0</v>
      </c>
      <c r="GN253" s="22">
        <f t="shared" si="683"/>
        <v>0</v>
      </c>
      <c r="GO253" s="22">
        <f t="shared" si="684"/>
        <v>0</v>
      </c>
      <c r="GP253" s="22">
        <f t="shared" si="684"/>
        <v>0</v>
      </c>
      <c r="GQ253" s="22">
        <f t="shared" si="685"/>
        <v>0</v>
      </c>
      <c r="GR253" s="22">
        <f>((((GR248)+(GR249))+(GR250))+(GR251))+(GR252)</f>
        <v>0</v>
      </c>
      <c r="GS253" s="22">
        <f>((((GS248)+(GS249))+(GS250))+(GS251))+(GS252)</f>
        <v>0</v>
      </c>
      <c r="GT253" s="22">
        <f t="shared" si="686"/>
        <v>0</v>
      </c>
      <c r="GU253" s="22">
        <f>((((GU248)+(GU249))+(GU250))+(GU251))+(GU252)</f>
        <v>0</v>
      </c>
      <c r="GV253" s="22">
        <f>((((GV248)+(GV249))+(GV250))+(GV251))+(GV252)</f>
        <v>0</v>
      </c>
      <c r="GW253" s="22">
        <f t="shared" si="687"/>
        <v>0</v>
      </c>
      <c r="GX253" s="22">
        <f t="shared" si="688"/>
        <v>0</v>
      </c>
      <c r="GY253" s="22">
        <f t="shared" si="688"/>
        <v>0</v>
      </c>
      <c r="GZ253" s="22">
        <f t="shared" si="689"/>
        <v>0</v>
      </c>
      <c r="HA253" s="22">
        <f>((((HA248)+(HA249))+(HA250))+(HA251))+(HA252)</f>
        <v>0</v>
      </c>
      <c r="HB253" s="22">
        <f>((((HB248)+(HB249))+(HB250))+(HB251))+(HB252)</f>
        <v>0</v>
      </c>
      <c r="HC253" s="22">
        <f t="shared" si="690"/>
        <v>0</v>
      </c>
      <c r="HD253" s="22">
        <f>((((HD248)+(HD249))+(HD250))+(HD251))+(HD252)</f>
        <v>0</v>
      </c>
      <c r="HE253" s="22">
        <f>((((HE248)+(HE249))+(HE250))+(HE251))+(HE252)</f>
        <v>0</v>
      </c>
      <c r="HF253" s="22">
        <f t="shared" si="691"/>
        <v>0</v>
      </c>
      <c r="HG253" s="22">
        <f>((((HG248)+(HG249))+(HG250))+(HG251))+(HG252)</f>
        <v>0</v>
      </c>
      <c r="HH253" s="22">
        <f>((((HH248)+(HH249))+(HH250))+(HH251))+(HH252)</f>
        <v>0</v>
      </c>
      <c r="HI253" s="22">
        <f t="shared" si="692"/>
        <v>0</v>
      </c>
      <c r="HJ253" s="22">
        <f>((((HJ248)+(HJ249))+(HJ250))+(HJ251))+(HJ252)</f>
        <v>0</v>
      </c>
      <c r="HK253" s="22">
        <f>((((HK248)+(HK249))+(HK250))+(HK251))+(HK252)</f>
        <v>0</v>
      </c>
      <c r="HL253" s="22">
        <f t="shared" si="693"/>
        <v>0</v>
      </c>
      <c r="HM253" s="22">
        <f t="shared" si="694"/>
        <v>0</v>
      </c>
      <c r="HN253" s="22">
        <f t="shared" si="694"/>
        <v>0</v>
      </c>
      <c r="HO253" s="22">
        <f t="shared" si="695"/>
        <v>0</v>
      </c>
      <c r="HP253" s="22">
        <f>((((HP248)+(HP249))+(HP250))+(HP251))+(HP252)</f>
        <v>0</v>
      </c>
      <c r="HQ253" s="22">
        <f>((((HQ248)+(HQ249))+(HQ250))+(HQ251))+(HQ252)</f>
        <v>0</v>
      </c>
      <c r="HR253" s="22">
        <f t="shared" si="696"/>
        <v>0</v>
      </c>
      <c r="HS253" s="22">
        <f>((((HS248)+(HS249))+(HS250))+(HS251))+(HS252)</f>
        <v>0</v>
      </c>
      <c r="HT253" s="22">
        <f>((((HT248)+(HT249))+(HT250))+(HT251))+(HT252)</f>
        <v>0</v>
      </c>
      <c r="HU253" s="22">
        <f t="shared" si="697"/>
        <v>0</v>
      </c>
      <c r="HV253" s="22">
        <f>((((HV248)+(HV249))+(HV250))+(HV251))+(HV252)</f>
        <v>0</v>
      </c>
      <c r="HW253" s="22">
        <f>((((HW248)+(HW249))+(HW250))+(HW251))+(HW252)</f>
        <v>0</v>
      </c>
      <c r="HX253" s="22">
        <f t="shared" si="698"/>
        <v>0</v>
      </c>
      <c r="HY253" s="22">
        <f>((((HY248)+(HY249))+(HY250))+(HY251))+(HY252)</f>
        <v>0</v>
      </c>
      <c r="HZ253" s="22">
        <f>((((HZ248)+(HZ249))+(HZ250))+(HZ251))+(HZ252)</f>
        <v>0</v>
      </c>
      <c r="IA253" s="22">
        <f t="shared" si="699"/>
        <v>0</v>
      </c>
      <c r="IB253" s="22">
        <f t="shared" si="700"/>
        <v>0</v>
      </c>
      <c r="IC253" s="22">
        <f t="shared" si="700"/>
        <v>0</v>
      </c>
      <c r="ID253" s="22">
        <f t="shared" si="701"/>
        <v>0</v>
      </c>
      <c r="IE253" s="22">
        <f t="shared" si="702"/>
        <v>0</v>
      </c>
      <c r="IF253" s="22">
        <f t="shared" si="702"/>
        <v>0</v>
      </c>
      <c r="IG253" s="22">
        <f t="shared" si="703"/>
        <v>0</v>
      </c>
      <c r="IH253" s="22">
        <f>((((IH248)+(IH249))+(IH250))+(IH251))+(IH252)</f>
        <v>0</v>
      </c>
      <c r="II253" s="22">
        <f>((((II248)+(II249))+(II250))+(II251))+(II252)</f>
        <v>0</v>
      </c>
      <c r="IJ253" s="22">
        <f t="shared" si="704"/>
        <v>0</v>
      </c>
      <c r="IK253" s="22">
        <f>((((IK248)+(IK249))+(IK250))+(IK251))+(IK252)</f>
        <v>0</v>
      </c>
      <c r="IL253" s="22">
        <f>((((IL248)+(IL249))+(IL250))+(IL251))+(IL252)</f>
        <v>0</v>
      </c>
      <c r="IM253" s="22">
        <f t="shared" si="705"/>
        <v>0</v>
      </c>
      <c r="IN253" s="22">
        <f>((((IN248)+(IN249))+(IN250))+(IN251))+(IN252)</f>
        <v>0</v>
      </c>
      <c r="IO253" s="22">
        <f>((((IO248)+(IO249))+(IO250))+(IO251))+(IO252)</f>
        <v>0</v>
      </c>
      <c r="IP253" s="22">
        <f t="shared" si="706"/>
        <v>0</v>
      </c>
      <c r="IQ253" s="22">
        <f t="shared" si="707"/>
        <v>0</v>
      </c>
      <c r="IR253" s="22">
        <f t="shared" si="707"/>
        <v>0</v>
      </c>
      <c r="IS253" s="22">
        <f t="shared" si="708"/>
        <v>0</v>
      </c>
      <c r="IT253" s="22">
        <f t="shared" si="709"/>
        <v>0</v>
      </c>
      <c r="IU253" s="22">
        <f t="shared" si="709"/>
        <v>0</v>
      </c>
      <c r="IV253" s="22">
        <f t="shared" si="710"/>
        <v>0</v>
      </c>
      <c r="IW253" s="22">
        <f>((((IW248)+(IW249))+(IW250))+(IW251))+(IW252)</f>
        <v>0</v>
      </c>
      <c r="IX253" s="22">
        <f>((((IX248)+(IX249))+(IX250))+(IX251))+(IX252)</f>
        <v>0</v>
      </c>
      <c r="IY253" s="22">
        <f t="shared" si="711"/>
        <v>0</v>
      </c>
      <c r="IZ253" s="22">
        <f>((((IZ248)+(IZ249))+(IZ250))+(IZ251))+(IZ252)</f>
        <v>0</v>
      </c>
      <c r="JA253" s="22">
        <f>((((JA248)+(JA249))+(JA250))+(JA251))+(JA252)</f>
        <v>0</v>
      </c>
      <c r="JB253" s="22">
        <f t="shared" si="712"/>
        <v>0</v>
      </c>
      <c r="JC253" s="22">
        <f>((((JC248)+(JC249))+(JC250))+(JC251))+(JC252)</f>
        <v>0</v>
      </c>
      <c r="JD253" s="22">
        <f>((((JD248)+(JD249))+(JD250))+(JD251))+(JD252)</f>
        <v>0</v>
      </c>
      <c r="JE253" s="22">
        <f t="shared" si="713"/>
        <v>0</v>
      </c>
      <c r="JF253" s="22">
        <f t="shared" si="714"/>
        <v>0</v>
      </c>
      <c r="JG253" s="22">
        <f t="shared" si="714"/>
        <v>0</v>
      </c>
      <c r="JH253" s="22">
        <f t="shared" si="715"/>
        <v>0</v>
      </c>
      <c r="JI253" s="22">
        <f>((((JI248)+(JI249))+(JI250))+(JI251))+(JI252)</f>
        <v>0</v>
      </c>
      <c r="JJ253" s="22">
        <f>((((JJ248)+(JJ249))+(JJ250))+(JJ251))+(JJ252)</f>
        <v>0</v>
      </c>
      <c r="JK253" s="22">
        <f t="shared" si="716"/>
        <v>0</v>
      </c>
      <c r="JL253" s="22">
        <f>((((JL248)+(JL249))+(JL250))+(JL251))+(JL252)</f>
        <v>0</v>
      </c>
      <c r="JM253" s="22">
        <f>((((JM248)+(JM249))+(JM250))+(JM251))+(JM252)</f>
        <v>0</v>
      </c>
      <c r="JN253" s="22">
        <f t="shared" si="717"/>
        <v>0</v>
      </c>
      <c r="JO253" s="22">
        <f>((((JO248)+(JO249))+(JO250))+(JO251))+(JO252)</f>
        <v>0</v>
      </c>
      <c r="JP253" s="22">
        <f>((((JP248)+(JP249))+(JP250))+(JP251))+(JP252)</f>
        <v>0</v>
      </c>
      <c r="JQ253" s="22">
        <f t="shared" si="718"/>
        <v>0</v>
      </c>
      <c r="JR253" s="22">
        <f t="shared" si="719"/>
        <v>0</v>
      </c>
      <c r="JS253" s="22">
        <f t="shared" si="719"/>
        <v>0</v>
      </c>
      <c r="JT253" s="22">
        <f t="shared" si="720"/>
        <v>0</v>
      </c>
      <c r="JU253" s="22">
        <f>((((JU248)+(JU249))+(JU250))+(JU251))+(JU252)</f>
        <v>0</v>
      </c>
      <c r="JV253" s="22">
        <f>((((JV248)+(JV249))+(JV250))+(JV251))+(JV252)</f>
        <v>0</v>
      </c>
      <c r="JW253" s="22">
        <f t="shared" si="721"/>
        <v>0</v>
      </c>
      <c r="JX253" s="22">
        <f>((((JX248)+(JX249))+(JX250))+(JX251))+(JX252)</f>
        <v>0</v>
      </c>
      <c r="JY253" s="22">
        <f>((((JY248)+(JY249))+(JY250))+(JY251))+(JY252)</f>
        <v>0</v>
      </c>
      <c r="JZ253" s="22">
        <f t="shared" si="722"/>
        <v>0</v>
      </c>
      <c r="KA253" s="22">
        <f t="shared" si="723"/>
        <v>0</v>
      </c>
      <c r="KB253" s="22">
        <f t="shared" si="723"/>
        <v>0</v>
      </c>
      <c r="KC253" s="22">
        <f t="shared" si="724"/>
        <v>0</v>
      </c>
      <c r="KD253" s="22">
        <f>((((KD248)+(KD249))+(KD250))+(KD251))+(KD252)</f>
        <v>797.12</v>
      </c>
      <c r="KE253" s="22">
        <f>((((KE248)+(KE249))+(KE250))+(KE251))+(KE252)</f>
        <v>800</v>
      </c>
      <c r="KF253" s="22">
        <f t="shared" si="725"/>
        <v>-2.8799999999999955</v>
      </c>
      <c r="KG253" s="22">
        <f>((((KG248)+(KG249))+(KG250))+(KG251))+(KG252)</f>
        <v>0</v>
      </c>
      <c r="KH253" s="22">
        <f>((((KH248)+(KH249))+(KH250))+(KH251))+(KH252)</f>
        <v>0</v>
      </c>
      <c r="KI253" s="22">
        <f t="shared" si="726"/>
        <v>0</v>
      </c>
      <c r="KJ253" s="22">
        <f>((((KJ248)+(KJ249))+(KJ250))+(KJ251))+(KJ252)</f>
        <v>0</v>
      </c>
      <c r="KK253" s="22">
        <f>((((KK248)+(KK249))+(KK250))+(KK251))+(KK252)</f>
        <v>0</v>
      </c>
      <c r="KL253" s="22">
        <f t="shared" si="727"/>
        <v>0</v>
      </c>
      <c r="KM253" s="22">
        <f>((((KM248)+(KM249))+(KM250))+(KM251))+(KM252)</f>
        <v>0</v>
      </c>
      <c r="KN253" s="22">
        <f>((((KN248)+(KN249))+(KN250))+(KN251))+(KN252)</f>
        <v>0</v>
      </c>
      <c r="KO253" s="22">
        <f t="shared" si="728"/>
        <v>0</v>
      </c>
      <c r="KP253" s="22">
        <f>((((KP248)+(KP249))+(KP250))+(KP251))+(KP252)</f>
        <v>0</v>
      </c>
      <c r="KQ253" s="22">
        <f>((((KQ248)+(KQ249))+(KQ250))+(KQ251))+(KQ252)</f>
        <v>0</v>
      </c>
      <c r="KR253" s="22">
        <f t="shared" si="729"/>
        <v>0</v>
      </c>
      <c r="KS253" s="22">
        <f t="shared" si="730"/>
        <v>0</v>
      </c>
      <c r="KT253" s="22">
        <f t="shared" si="730"/>
        <v>0</v>
      </c>
      <c r="KU253" s="22">
        <f t="shared" si="731"/>
        <v>0</v>
      </c>
      <c r="KV253" s="22">
        <f t="shared" si="732"/>
        <v>797.12</v>
      </c>
      <c r="KW253" s="22">
        <f t="shared" si="732"/>
        <v>800</v>
      </c>
      <c r="KX253" s="22">
        <f t="shared" si="733"/>
        <v>-2.8799999999999955</v>
      </c>
      <c r="KY253" s="22">
        <f>((((KY248)+(KY249))+(KY250))+(KY251))+(KY252)</f>
        <v>0</v>
      </c>
      <c r="KZ253" s="22">
        <f>((((KZ248)+(KZ249))+(KZ250))+(KZ251))+(KZ252)</f>
        <v>0</v>
      </c>
      <c r="LA253" s="22">
        <f t="shared" si="734"/>
        <v>0</v>
      </c>
      <c r="LB253" s="22">
        <f>((((LB248)+(LB249))+(LB250))+(LB251))+(LB252)</f>
        <v>0</v>
      </c>
      <c r="LC253" s="22">
        <f>((((LC248)+(LC249))+(LC250))+(LC251))+(LC252)</f>
        <v>0</v>
      </c>
      <c r="LD253" s="22">
        <f t="shared" si="735"/>
        <v>0</v>
      </c>
      <c r="LE253" s="22">
        <f t="shared" si="736"/>
        <v>797.12</v>
      </c>
      <c r="LF253" s="22">
        <f t="shared" si="736"/>
        <v>800</v>
      </c>
      <c r="LG253" s="22">
        <f t="shared" si="737"/>
        <v>-2.8799999999999955</v>
      </c>
    </row>
    <row r="254" spans="1:319" x14ac:dyDescent="0.3">
      <c r="A254" s="27" t="s">
        <v>366</v>
      </c>
      <c r="B254" s="22">
        <f>((((((((((((((((((B200)+(B201))+(B202))+(B203))+(B204))+(B205))+(B214))+(B219))+(B220))+(B221))+(B226))+(B229))+(B237))+(B241))+(B242))+(B245))+(B246))+(B247))+(B253)</f>
        <v>0</v>
      </c>
      <c r="C254" s="22">
        <f>((((((((((((((((((C200)+(C201))+(C202))+(C203))+(C204))+(C205))+(C214))+(C219))+(C220))+(C221))+(C226))+(C229))+(C237))+(C241))+(C242))+(C245))+(C246))+(C247))+(C253)</f>
        <v>0</v>
      </c>
      <c r="D254" s="22">
        <f t="shared" si="606"/>
        <v>0</v>
      </c>
      <c r="E254" s="22">
        <f>((((((((((((((((((E200)+(E201))+(E202))+(E203))+(E204))+(E205))+(E214))+(E219))+(E220))+(E221))+(E226))+(E229))+(E237))+(E241))+(E242))+(E245))+(E246))+(E247))+(E253)</f>
        <v>133.41999999999999</v>
      </c>
      <c r="F254" s="22">
        <f>((((((((((((((((((F200)+(F201))+(F202))+(F203))+(F204))+(F205))+(F214))+(F219))+(F220))+(F221))+(F226))+(F229))+(F237))+(F241))+(F242))+(F245))+(F246))+(F247))+(F253)</f>
        <v>550.83000000000004</v>
      </c>
      <c r="G254" s="22">
        <f t="shared" si="607"/>
        <v>-417.41000000000008</v>
      </c>
      <c r="H254" s="22">
        <f>((((((((((((((((((H200)+(H201))+(H202))+(H203))+(H204))+(H205))+(H214))+(H219))+(H220))+(H221))+(H226))+(H229))+(H237))+(H241))+(H242))+(H245))+(H246))+(H247))+(H253)</f>
        <v>0</v>
      </c>
      <c r="I254" s="22">
        <f>((((((((((((((((((I200)+(I201))+(I202))+(I203))+(I204))+(I205))+(I214))+(I219))+(I220))+(I221))+(I226))+(I229))+(I237))+(I241))+(I242))+(I245))+(I246))+(I247))+(I253)</f>
        <v>0</v>
      </c>
      <c r="J254" s="22">
        <f t="shared" si="608"/>
        <v>0</v>
      </c>
      <c r="K254" s="22">
        <f>((((((((((((((((((K200)+(K201))+(K202))+(K203))+(K204))+(K205))+(K214))+(K219))+(K220))+(K221))+(K226))+(K229))+(K237))+(K241))+(K242))+(K245))+(K246))+(K247))+(K253)</f>
        <v>0</v>
      </c>
      <c r="L254" s="22">
        <f>((((((((((((((((((L200)+(L201))+(L202))+(L203))+(L204))+(L205))+(L214))+(L219))+(L220))+(L221))+(L226))+(L229))+(L237))+(L241))+(L242))+(L245))+(L246))+(L247))+(L253)</f>
        <v>0</v>
      </c>
      <c r="M254" s="22">
        <f t="shared" si="609"/>
        <v>0</v>
      </c>
      <c r="N254" s="22">
        <f>((((((((((((((((((N200)+(N201))+(N202))+(N203))+(N204))+(N205))+(N214))+(N219))+(N220))+(N221))+(N226))+(N229))+(N237))+(N241))+(N242))+(N245))+(N246))+(N247))+(N253)</f>
        <v>0</v>
      </c>
      <c r="O254" s="22">
        <f>((((((((((((((((((O200)+(O201))+(O202))+(O203))+(O204))+(O205))+(O214))+(O219))+(O220))+(O221))+(O226))+(O229))+(O237))+(O241))+(O242))+(O245))+(O246))+(O247))+(O253)</f>
        <v>0</v>
      </c>
      <c r="P254" s="22">
        <f t="shared" si="610"/>
        <v>0</v>
      </c>
      <c r="Q254" s="22">
        <f>((((((((((((((((((Q200)+(Q201))+(Q202))+(Q203))+(Q204))+(Q205))+(Q214))+(Q219))+(Q220))+(Q221))+(Q226))+(Q229))+(Q237))+(Q241))+(Q242))+(Q245))+(Q246))+(Q247))+(Q253)</f>
        <v>17.010000000000002</v>
      </c>
      <c r="R254" s="22">
        <f>((((((((((((((((((R200)+(R201))+(R202))+(R203))+(R204))+(R205))+(R214))+(R219))+(R220))+(R221))+(R226))+(R229))+(R237))+(R241))+(R242))+(R245))+(R246))+(R247))+(R253)</f>
        <v>8.4</v>
      </c>
      <c r="S254" s="22">
        <f t="shared" si="611"/>
        <v>8.6100000000000012</v>
      </c>
      <c r="T254" s="22">
        <f>((((((((((((((((((T200)+(T201))+(T202))+(T203))+(T204))+(T205))+(T214))+(T219))+(T220))+(T221))+(T226))+(T229))+(T237))+(T241))+(T242))+(T245))+(T246))+(T247))+(T253)</f>
        <v>0</v>
      </c>
      <c r="U254" s="22">
        <f>((((((((((((((((((U200)+(U201))+(U202))+(U203))+(U204))+(U205))+(U214))+(U219))+(U220))+(U221))+(U226))+(U229))+(U237))+(U241))+(U242))+(U245))+(U246))+(U247))+(U253)</f>
        <v>0</v>
      </c>
      <c r="V254" s="22">
        <f t="shared" si="612"/>
        <v>0</v>
      </c>
      <c r="W254" s="22">
        <f>((((((((((((((((((W200)+(W201))+(W202))+(W203))+(W204))+(W205))+(W214))+(W219))+(W220))+(W221))+(W226))+(W229))+(W237))+(W241))+(W242))+(W245))+(W246))+(W247))+(W253)</f>
        <v>0</v>
      </c>
      <c r="X254" s="22">
        <f>((((((((((((((((((X200)+(X201))+(X202))+(X203))+(X204))+(X205))+(X214))+(X219))+(X220))+(X221))+(X226))+(X229))+(X237))+(X241))+(X242))+(X245))+(X246))+(X247))+(X253)</f>
        <v>0</v>
      </c>
      <c r="Y254" s="22">
        <f t="shared" si="613"/>
        <v>0</v>
      </c>
      <c r="Z254" s="22">
        <f>((((((((((((((((((Z200)+(Z201))+(Z202))+(Z203))+(Z204))+(Z205))+(Z214))+(Z219))+(Z220))+(Z221))+(Z226))+(Z229))+(Z237))+(Z241))+(Z242))+(Z245))+(Z246))+(Z247))+(Z253)</f>
        <v>0</v>
      </c>
      <c r="AA254" s="22">
        <f>((((((((((((((((((AA200)+(AA201))+(AA202))+(AA203))+(AA204))+(AA205))+(AA214))+(AA219))+(AA220))+(AA221))+(AA226))+(AA229))+(AA237))+(AA241))+(AA242))+(AA245))+(AA246))+(AA247))+(AA253)</f>
        <v>0</v>
      </c>
      <c r="AB254" s="22">
        <f t="shared" si="614"/>
        <v>0</v>
      </c>
      <c r="AC254" s="22">
        <f>((((((((((((((((((AC200)+(AC201))+(AC202))+(AC203))+(AC204))+(AC205))+(AC214))+(AC219))+(AC220))+(AC221))+(AC226))+(AC229))+(AC237))+(AC241))+(AC242))+(AC245))+(AC246))+(AC247))+(AC253)</f>
        <v>0</v>
      </c>
      <c r="AD254" s="22">
        <f>((((((((((((((((((AD200)+(AD201))+(AD202))+(AD203))+(AD204))+(AD205))+(AD214))+(AD219))+(AD220))+(AD221))+(AD226))+(AD229))+(AD237))+(AD241))+(AD242))+(AD245))+(AD246))+(AD247))+(AD253)</f>
        <v>0</v>
      </c>
      <c r="AE254" s="22">
        <f t="shared" si="615"/>
        <v>0</v>
      </c>
      <c r="AF254" s="22">
        <f>((((((((((((((((((AF200)+(AF201))+(AF202))+(AF203))+(AF204))+(AF205))+(AF214))+(AF219))+(AF220))+(AF221))+(AF226))+(AF229))+(AF237))+(AF241))+(AF242))+(AF245))+(AF246))+(AF247))+(AF253)</f>
        <v>0</v>
      </c>
      <c r="AG254" s="22">
        <f>((((((((((((((((((AG200)+(AG201))+(AG202))+(AG203))+(AG204))+(AG205))+(AG214))+(AG219))+(AG220))+(AG221))+(AG226))+(AG229))+(AG237))+(AG241))+(AG242))+(AG245))+(AG246))+(AG247))+(AG253)</f>
        <v>0</v>
      </c>
      <c r="AH254" s="22">
        <f t="shared" si="616"/>
        <v>0</v>
      </c>
      <c r="AI254" s="22">
        <f>((((((((((((((((((AI200)+(AI201))+(AI202))+(AI203))+(AI204))+(AI205))+(AI214))+(AI219))+(AI220))+(AI221))+(AI226))+(AI229))+(AI237))+(AI241))+(AI242))+(AI245))+(AI246))+(AI247))+(AI253)</f>
        <v>0</v>
      </c>
      <c r="AJ254" s="22">
        <f>((((((((((((((((((AJ200)+(AJ201))+(AJ202))+(AJ203))+(AJ204))+(AJ205))+(AJ214))+(AJ219))+(AJ220))+(AJ221))+(AJ226))+(AJ229))+(AJ237))+(AJ241))+(AJ242))+(AJ245))+(AJ246))+(AJ247))+(AJ253)</f>
        <v>0</v>
      </c>
      <c r="AK254" s="22">
        <f t="shared" si="617"/>
        <v>0</v>
      </c>
      <c r="AL254" s="22">
        <f t="shared" si="618"/>
        <v>17.010000000000002</v>
      </c>
      <c r="AM254" s="22">
        <f t="shared" si="618"/>
        <v>8.4</v>
      </c>
      <c r="AN254" s="22">
        <f t="shared" si="619"/>
        <v>8.6100000000000012</v>
      </c>
      <c r="AO254" s="22">
        <f>((((((((((((((((((AO200)+(AO201))+(AO202))+(AO203))+(AO204))+(AO205))+(AO214))+(AO219))+(AO220))+(AO221))+(AO226))+(AO229))+(AO237))+(AO241))+(AO242))+(AO245))+(AO246))+(AO247))+(AO253)</f>
        <v>0</v>
      </c>
      <c r="AP254" s="22">
        <f>((((((((((((((((((AP200)+(AP201))+(AP202))+(AP203))+(AP204))+(AP205))+(AP214))+(AP219))+(AP220))+(AP221))+(AP226))+(AP229))+(AP237))+(AP241))+(AP242))+(AP245))+(AP246))+(AP247))+(AP253)</f>
        <v>0</v>
      </c>
      <c r="AQ254" s="22">
        <f t="shared" si="620"/>
        <v>0</v>
      </c>
      <c r="AR254" s="22">
        <f>((((((((((((((((((AR200)+(AR201))+(AR202))+(AR203))+(AR204))+(AR205))+(AR214))+(AR219))+(AR220))+(AR221))+(AR226))+(AR229))+(AR237))+(AR241))+(AR242))+(AR245))+(AR246))+(AR247))+(AR253)</f>
        <v>1346.03</v>
      </c>
      <c r="AS254" s="22">
        <f>((((((((((((((((((AS200)+(AS201))+(AS202))+(AS203))+(AS204))+(AS205))+(AS214))+(AS219))+(AS220))+(AS221))+(AS226))+(AS229))+(AS237))+(AS241))+(AS242))+(AS245))+(AS246))+(AS247))+(AS253)</f>
        <v>1385.66</v>
      </c>
      <c r="AT254" s="22">
        <f t="shared" si="621"/>
        <v>-39.630000000000109</v>
      </c>
      <c r="AU254" s="22">
        <f>((((((((((((((((((AU200)+(AU201))+(AU202))+(AU203))+(AU204))+(AU205))+(AU214))+(AU219))+(AU220))+(AU221))+(AU226))+(AU229))+(AU237))+(AU241))+(AU242))+(AU245))+(AU246))+(AU247))+(AU253)</f>
        <v>174.07</v>
      </c>
      <c r="AV254" s="22">
        <f>((((((((((((((((((AV200)+(AV201))+(AV202))+(AV203))+(AV204))+(AV205))+(AV214))+(AV219))+(AV220))+(AV221))+(AV226))+(AV229))+(AV237))+(AV241))+(AV242))+(AV245))+(AV246))+(AV247))+(AV253)</f>
        <v>210</v>
      </c>
      <c r="AW254" s="22">
        <f t="shared" si="622"/>
        <v>-35.930000000000007</v>
      </c>
      <c r="AX254" s="22">
        <f>((((((((((((((((((AX200)+(AX201))+(AX202))+(AX203))+(AX204))+(AX205))+(AX214))+(AX219))+(AX220))+(AX221))+(AX226))+(AX229))+(AX237))+(AX241))+(AX242))+(AX245))+(AX246))+(AX247))+(AX253)</f>
        <v>267.22000000000003</v>
      </c>
      <c r="AY254" s="22">
        <f>((((((((((((((((((AY200)+(AY201))+(AY202))+(AY203))+(AY204))+(AY205))+(AY214))+(AY219))+(AY220))+(AY221))+(AY226))+(AY229))+(AY237))+(AY241))+(AY242))+(AY245))+(AY246))+(AY247))+(AY253)</f>
        <v>353.52000000000004</v>
      </c>
      <c r="AZ254" s="22">
        <f t="shared" si="623"/>
        <v>-86.300000000000011</v>
      </c>
      <c r="BA254" s="22">
        <f>((((((((((((((((((BA200)+(BA201))+(BA202))+(BA203))+(BA204))+(BA205))+(BA214))+(BA219))+(BA220))+(BA221))+(BA226))+(BA229))+(BA237))+(BA241))+(BA242))+(BA245))+(BA246))+(BA247))+(BA253)</f>
        <v>0</v>
      </c>
      <c r="BB254" s="22">
        <f>((((((((((((((((((BB200)+(BB201))+(BB202))+(BB203))+(BB204))+(BB205))+(BB214))+(BB219))+(BB220))+(BB221))+(BB226))+(BB229))+(BB237))+(BB241))+(BB242))+(BB245))+(BB246))+(BB247))+(BB253)</f>
        <v>0</v>
      </c>
      <c r="BC254" s="22">
        <f t="shared" si="624"/>
        <v>0</v>
      </c>
      <c r="BD254" s="22">
        <f>((((((((((((((((((BD200)+(BD201))+(BD202))+(BD203))+(BD204))+(BD205))+(BD214))+(BD219))+(BD220))+(BD221))+(BD226))+(BD229))+(BD237))+(BD241))+(BD242))+(BD245))+(BD246))+(BD247))+(BD253)</f>
        <v>0</v>
      </c>
      <c r="BE254" s="22">
        <f>((((((((((((((((((BE200)+(BE201))+(BE202))+(BE203))+(BE204))+(BE205))+(BE214))+(BE219))+(BE220))+(BE221))+(BE226))+(BE229))+(BE237))+(BE241))+(BE242))+(BE245))+(BE246))+(BE247))+(BE253)</f>
        <v>8.2100000000000009</v>
      </c>
      <c r="BF254" s="22">
        <f t="shared" si="625"/>
        <v>-8.2100000000000009</v>
      </c>
      <c r="BG254" s="22">
        <f t="shared" si="626"/>
        <v>0</v>
      </c>
      <c r="BH254" s="22">
        <f t="shared" si="626"/>
        <v>8.2100000000000009</v>
      </c>
      <c r="BI254" s="22">
        <f t="shared" si="627"/>
        <v>-8.2100000000000009</v>
      </c>
      <c r="BJ254" s="22">
        <f>((((((((((((((((((BJ200)+(BJ201))+(BJ202))+(BJ203))+(BJ204))+(BJ205))+(BJ214))+(BJ219))+(BJ220))+(BJ221))+(BJ226))+(BJ229))+(BJ237))+(BJ241))+(BJ242))+(BJ245))+(BJ246))+(BJ247))+(BJ253)</f>
        <v>0</v>
      </c>
      <c r="BK254" s="22">
        <f>((((((((((((((((((BK200)+(BK201))+(BK202))+(BK203))+(BK204))+(BK205))+(BK214))+(BK219))+(BK220))+(BK221))+(BK226))+(BK229))+(BK237))+(BK241))+(BK242))+(BK245))+(BK246))+(BK247))+(BK253)</f>
        <v>0</v>
      </c>
      <c r="BL254" s="22">
        <f t="shared" si="628"/>
        <v>0</v>
      </c>
      <c r="BM254" s="22">
        <f>((((((((((((((((((BM200)+(BM201))+(BM202))+(BM203))+(BM204))+(BM205))+(BM214))+(BM219))+(BM220))+(BM221))+(BM226))+(BM229))+(BM237))+(BM241))+(BM242))+(BM245))+(BM246))+(BM247))+(BM253)</f>
        <v>99.95</v>
      </c>
      <c r="BN254" s="22">
        <f>((((((((((((((((((BN200)+(BN201))+(BN202))+(BN203))+(BN204))+(BN205))+(BN214))+(BN219))+(BN220))+(BN221))+(BN226))+(BN229))+(BN237))+(BN241))+(BN242))+(BN245))+(BN246))+(BN247))+(BN253)</f>
        <v>80</v>
      </c>
      <c r="BO254" s="22">
        <f t="shared" si="629"/>
        <v>19.950000000000003</v>
      </c>
      <c r="BP254" s="22">
        <f>((((((((((((((((((BP200)+(BP201))+(BP202))+(BP203))+(BP204))+(BP205))+(BP214))+(BP219))+(BP220))+(BP221))+(BP226))+(BP229))+(BP237))+(BP241))+(BP242))+(BP245))+(BP246))+(BP247))+(BP253)</f>
        <v>0</v>
      </c>
      <c r="BQ254" s="22">
        <f>((((((((((((((((((BQ200)+(BQ201))+(BQ202))+(BQ203))+(BQ204))+(BQ205))+(BQ214))+(BQ219))+(BQ220))+(BQ221))+(BQ226))+(BQ229))+(BQ237))+(BQ241))+(BQ242))+(BQ245))+(BQ246))+(BQ247))+(BQ253)</f>
        <v>0</v>
      </c>
      <c r="BR254" s="22">
        <f t="shared" si="630"/>
        <v>0</v>
      </c>
      <c r="BS254" s="22">
        <f>((((((((((((((((((BS200)+(BS201))+(BS202))+(BS203))+(BS204))+(BS205))+(BS214))+(BS219))+(BS220))+(BS221))+(BS226))+(BS229))+(BS237))+(BS241))+(BS242))+(BS245))+(BS246))+(BS247))+(BS253)</f>
        <v>0</v>
      </c>
      <c r="BT254" s="22">
        <f>((((((((((((((((((BT200)+(BT201))+(BT202))+(BT203))+(BT204))+(BT205))+(BT214))+(BT219))+(BT220))+(BT221))+(BT226))+(BT229))+(BT237))+(BT241))+(BT242))+(BT245))+(BT246))+(BT247))+(BT253)</f>
        <v>0</v>
      </c>
      <c r="BU254" s="22">
        <f t="shared" si="631"/>
        <v>0</v>
      </c>
      <c r="BV254" s="22">
        <f>((((((((((((((((((BV200)+(BV201))+(BV202))+(BV203))+(BV204))+(BV205))+(BV214))+(BV219))+(BV220))+(BV221))+(BV226))+(BV229))+(BV237))+(BV241))+(BV242))+(BV245))+(BV246))+(BV247))+(BV253)</f>
        <v>41.16</v>
      </c>
      <c r="BW254" s="22">
        <f>((((((((((((((((((BW200)+(BW201))+(BW202))+(BW203))+(BW204))+(BW205))+(BW214))+(BW219))+(BW220))+(BW221))+(BW226))+(BW229))+(BW237))+(BW241))+(BW242))+(BW245))+(BW246))+(BW247))+(BW253)</f>
        <v>42</v>
      </c>
      <c r="BX254" s="22">
        <f t="shared" si="632"/>
        <v>-0.84000000000000341</v>
      </c>
      <c r="BY254" s="22">
        <f>((((((((((((((((((BY200)+(BY201))+(BY202))+(BY203))+(BY204))+(BY205))+(BY214))+(BY219))+(BY220))+(BY221))+(BY226))+(BY229))+(BY237))+(BY241))+(BY242))+(BY245))+(BY246))+(BY247))+(BY253)</f>
        <v>20.58</v>
      </c>
      <c r="BZ254" s="22">
        <f>((((((((((((((((((BZ200)+(BZ201))+(BZ202))+(BZ203))+(BZ204))+(BZ205))+(BZ214))+(BZ219))+(BZ220))+(BZ221))+(BZ226))+(BZ229))+(BZ237))+(BZ241))+(BZ242))+(BZ245))+(BZ246))+(BZ247))+(BZ253)</f>
        <v>21</v>
      </c>
      <c r="CA254" s="22">
        <f t="shared" si="633"/>
        <v>-0.42000000000000171</v>
      </c>
      <c r="CB254" s="22">
        <f t="shared" si="634"/>
        <v>61.739999999999995</v>
      </c>
      <c r="CC254" s="22">
        <f t="shared" si="634"/>
        <v>63</v>
      </c>
      <c r="CD254" s="22">
        <f t="shared" si="635"/>
        <v>-1.2600000000000051</v>
      </c>
      <c r="CE254" s="22">
        <f>((((((((((((((((((CE200)+(CE201))+(CE202))+(CE203))+(CE204))+(CE205))+(CE214))+(CE219))+(CE220))+(CE221))+(CE226))+(CE229))+(CE237))+(CE241))+(CE242))+(CE245))+(CE246))+(CE247))+(CE253)</f>
        <v>0</v>
      </c>
      <c r="CF254" s="22">
        <f>((((((((((((((((((CF200)+(CF201))+(CF202))+(CF203))+(CF204))+(CF205))+(CF214))+(CF219))+(CF220))+(CF221))+(CF226))+(CF229))+(CF237))+(CF241))+(CF242))+(CF245))+(CF246))+(CF247))+(CF253)</f>
        <v>18.899999999999999</v>
      </c>
      <c r="CG254" s="22">
        <f t="shared" si="636"/>
        <v>-18.899999999999999</v>
      </c>
      <c r="CH254" s="22">
        <f>((((((((((((((((((CH200)+(CH201))+(CH202))+(CH203))+(CH204))+(CH205))+(CH214))+(CH219))+(CH220))+(CH221))+(CH226))+(CH229))+(CH237))+(CH241))+(CH242))+(CH245))+(CH246))+(CH247))+(CH253)</f>
        <v>0</v>
      </c>
      <c r="CI254" s="22">
        <f>((((((((((((((((((CI200)+(CI201))+(CI202))+(CI203))+(CI204))+(CI205))+(CI214))+(CI219))+(CI220))+(CI221))+(CI226))+(CI229))+(CI237))+(CI241))+(CI242))+(CI245))+(CI246))+(CI247))+(CI253)</f>
        <v>0</v>
      </c>
      <c r="CJ254" s="22">
        <f t="shared" si="637"/>
        <v>0</v>
      </c>
      <c r="CK254" s="22">
        <f>((((((((((((((((((CK200)+(CK201))+(CK202))+(CK203))+(CK204))+(CK205))+(CK214))+(CK219))+(CK220))+(CK221))+(CK226))+(CK229))+(CK237))+(CK241))+(CK242))+(CK245))+(CK246))+(CK247))+(CK253)</f>
        <v>0</v>
      </c>
      <c r="CL254" s="22">
        <f>((((((((((((((((((CL200)+(CL201))+(CL202))+(CL203))+(CL204))+(CL205))+(CL214))+(CL219))+(CL220))+(CL221))+(CL226))+(CL229))+(CL237))+(CL241))+(CL242))+(CL245))+(CL246))+(CL247))+(CL253)</f>
        <v>0</v>
      </c>
      <c r="CM254" s="22">
        <f t="shared" si="638"/>
        <v>0</v>
      </c>
      <c r="CN254" s="22">
        <f t="shared" si="639"/>
        <v>0</v>
      </c>
      <c r="CO254" s="22">
        <f t="shared" si="639"/>
        <v>0</v>
      </c>
      <c r="CP254" s="22">
        <f t="shared" si="640"/>
        <v>0</v>
      </c>
      <c r="CQ254" s="22">
        <f>((((((((((((((((((CQ200)+(CQ201))+(CQ202))+(CQ203))+(CQ204))+(CQ205))+(CQ214))+(CQ219))+(CQ220))+(CQ221))+(CQ226))+(CQ229))+(CQ237))+(CQ241))+(CQ242))+(CQ245))+(CQ246))+(CQ247))+(CQ253)</f>
        <v>0</v>
      </c>
      <c r="CR254" s="22">
        <f>((((((((((((((((((CR200)+(CR201))+(CR202))+(CR203))+(CR204))+(CR205))+(CR214))+(CR219))+(CR220))+(CR221))+(CR226))+(CR229))+(CR237))+(CR241))+(CR242))+(CR245))+(CR246))+(CR247))+(CR253)</f>
        <v>0</v>
      </c>
      <c r="CS254" s="22">
        <f t="shared" si="641"/>
        <v>0</v>
      </c>
      <c r="CT254" s="22">
        <f>((((((((((((((((((CT200)+(CT201))+(CT202))+(CT203))+(CT204))+(CT205))+(CT214))+(CT219))+(CT220))+(CT221))+(CT226))+(CT229))+(CT237))+(CT241))+(CT242))+(CT245))+(CT246))+(CT247))+(CT253)</f>
        <v>205.8</v>
      </c>
      <c r="CU254" s="22">
        <f>((((((((((((((((((CU200)+(CU201))+(CU202))+(CU203))+(CU204))+(CU205))+(CU214))+(CU219))+(CU220))+(CU221))+(CU226))+(CU229))+(CU237))+(CU241))+(CU242))+(CU245))+(CU246))+(CU247))+(CU253)</f>
        <v>0</v>
      </c>
      <c r="CV254" s="22">
        <f t="shared" si="642"/>
        <v>205.8</v>
      </c>
      <c r="CW254" s="22">
        <f>((((((((((((((((((CW200)+(CW201))+(CW202))+(CW203))+(CW204))+(CW205))+(CW214))+(CW219))+(CW220))+(CW221))+(CW226))+(CW229))+(CW237))+(CW241))+(CW242))+(CW245))+(CW246))+(CW247))+(CW253)</f>
        <v>0</v>
      </c>
      <c r="CX254" s="22">
        <f>((((((((((((((((((CX200)+(CX201))+(CX202))+(CX203))+(CX204))+(CX205))+(CX214))+(CX219))+(CX220))+(CX221))+(CX226))+(CX229))+(CX237))+(CX241))+(CX242))+(CX245))+(CX246))+(CX247))+(CX253)</f>
        <v>0</v>
      </c>
      <c r="CY254" s="22">
        <f t="shared" si="643"/>
        <v>0</v>
      </c>
      <c r="CZ254" s="22">
        <f t="shared" si="644"/>
        <v>205.8</v>
      </c>
      <c r="DA254" s="22">
        <f t="shared" si="644"/>
        <v>0</v>
      </c>
      <c r="DB254" s="22">
        <f t="shared" si="645"/>
        <v>205.8</v>
      </c>
      <c r="DC254" s="22">
        <f t="shared" si="646"/>
        <v>2154.81</v>
      </c>
      <c r="DD254" s="22">
        <f t="shared" si="646"/>
        <v>2119.2900000000004</v>
      </c>
      <c r="DE254" s="22">
        <f t="shared" si="647"/>
        <v>35.519999999999527</v>
      </c>
      <c r="DF254" s="22">
        <f>((((((((((((((((((DF200)+(DF201))+(DF202))+(DF203))+(DF204))+(DF205))+(DF214))+(DF219))+(DF220))+(DF221))+(DF226))+(DF229))+(DF237))+(DF241))+(DF242))+(DF245))+(DF246))+(DF247))+(DF253)</f>
        <v>0</v>
      </c>
      <c r="DG254" s="22">
        <f>((((((((((((((((((DG200)+(DG201))+(DG202))+(DG203))+(DG204))+(DG205))+(DG214))+(DG219))+(DG220))+(DG221))+(DG226))+(DG229))+(DG237))+(DG241))+(DG242))+(DG245))+(DG246))+(DG247))+(DG253)</f>
        <v>0</v>
      </c>
      <c r="DH254" s="22">
        <f t="shared" si="648"/>
        <v>0</v>
      </c>
      <c r="DI254" s="22">
        <f>((((((((((((((((((DI200)+(DI201))+(DI202))+(DI203))+(DI204))+(DI205))+(DI214))+(DI219))+(DI220))+(DI221))+(DI226))+(DI229))+(DI237))+(DI241))+(DI242))+(DI245))+(DI246))+(DI247))+(DI253)</f>
        <v>89.4</v>
      </c>
      <c r="DJ254" s="22">
        <f>((((((((((((((((((DJ200)+(DJ201))+(DJ202))+(DJ203))+(DJ204))+(DJ205))+(DJ214))+(DJ219))+(DJ220))+(DJ221))+(DJ226))+(DJ229))+(DJ237))+(DJ241))+(DJ242))+(DJ245))+(DJ246))+(DJ247))+(DJ253)</f>
        <v>85</v>
      </c>
      <c r="DK254" s="22">
        <f t="shared" si="649"/>
        <v>4.4000000000000057</v>
      </c>
      <c r="DL254" s="22">
        <f t="shared" si="650"/>
        <v>89.4</v>
      </c>
      <c r="DM254" s="22">
        <f t="shared" si="650"/>
        <v>85</v>
      </c>
      <c r="DN254" s="22">
        <f t="shared" si="651"/>
        <v>4.4000000000000057</v>
      </c>
      <c r="DO254" s="22">
        <f>((((((((((((((((((DO200)+(DO201))+(DO202))+(DO203))+(DO204))+(DO205))+(DO214))+(DO219))+(DO220))+(DO221))+(DO226))+(DO229))+(DO237))+(DO241))+(DO242))+(DO245))+(DO246))+(DO247))+(DO253)</f>
        <v>0</v>
      </c>
      <c r="DP254" s="22">
        <f>((((((((((((((((((DP200)+(DP201))+(DP202))+(DP203))+(DP204))+(DP205))+(DP214))+(DP219))+(DP220))+(DP221))+(DP226))+(DP229))+(DP237))+(DP241))+(DP242))+(DP245))+(DP246))+(DP247))+(DP253)</f>
        <v>0</v>
      </c>
      <c r="DQ254" s="22">
        <f t="shared" si="652"/>
        <v>0</v>
      </c>
      <c r="DR254" s="22">
        <f>((((((((((((((((((DR200)+(DR201))+(DR202))+(DR203))+(DR204))+(DR205))+(DR214))+(DR219))+(DR220))+(DR221))+(DR226))+(DR229))+(DR237))+(DR241))+(DR242))+(DR245))+(DR246))+(DR247))+(DR253)</f>
        <v>0</v>
      </c>
      <c r="DS254" s="22">
        <f>((((((((((((((((((DS200)+(DS201))+(DS202))+(DS203))+(DS204))+(DS205))+(DS214))+(DS219))+(DS220))+(DS221))+(DS226))+(DS229))+(DS237))+(DS241))+(DS242))+(DS245))+(DS246))+(DS247))+(DS253)</f>
        <v>0</v>
      </c>
      <c r="DT254" s="22">
        <f t="shared" si="653"/>
        <v>0</v>
      </c>
      <c r="DU254" s="22">
        <f t="shared" si="654"/>
        <v>0</v>
      </c>
      <c r="DV254" s="22">
        <f t="shared" si="654"/>
        <v>0</v>
      </c>
      <c r="DW254" s="22">
        <f t="shared" si="655"/>
        <v>0</v>
      </c>
      <c r="DX254" s="22">
        <f t="shared" si="656"/>
        <v>2394.64</v>
      </c>
      <c r="DY254" s="22">
        <f t="shared" si="656"/>
        <v>2763.5200000000004</v>
      </c>
      <c r="DZ254" s="22">
        <f t="shared" si="657"/>
        <v>-368.88000000000056</v>
      </c>
      <c r="EA254" s="22">
        <f>((((((((((((((((((EA200)+(EA201))+(EA202))+(EA203))+(EA204))+(EA205))+(EA214))+(EA219))+(EA220))+(EA221))+(EA226))+(EA229))+(EA237))+(EA241))+(EA242))+(EA245))+(EA246))+(EA247))+(EA253)</f>
        <v>0</v>
      </c>
      <c r="EB254" s="22">
        <f>((((((((((((((((((EB200)+(EB201))+(EB202))+(EB203))+(EB204))+(EB205))+(EB214))+(EB219))+(EB220))+(EB221))+(EB226))+(EB229))+(EB237))+(EB241))+(EB242))+(EB245))+(EB246))+(EB247))+(EB253)</f>
        <v>0</v>
      </c>
      <c r="EC254" s="22">
        <f t="shared" si="658"/>
        <v>0</v>
      </c>
      <c r="ED254" s="22">
        <f>((((((((((((((((((ED200)+(ED201))+(ED202))+(ED203))+(ED204))+(ED205))+(ED214))+(ED219))+(ED220))+(ED221))+(ED226))+(ED229))+(ED237))+(ED241))+(ED242))+(ED245))+(ED246))+(ED247))+(ED253)</f>
        <v>0</v>
      </c>
      <c r="EE254" s="22">
        <f>((((((((((((((((((EE200)+(EE201))+(EE202))+(EE203))+(EE204))+(EE205))+(EE214))+(EE219))+(EE220))+(EE221))+(EE226))+(EE229))+(EE237))+(EE241))+(EE242))+(EE245))+(EE246))+(EE247))+(EE253)</f>
        <v>0</v>
      </c>
      <c r="EF254" s="22">
        <f t="shared" si="659"/>
        <v>0</v>
      </c>
      <c r="EG254" s="22">
        <f>((((((((((((((((((EG200)+(EG201))+(EG202))+(EG203))+(EG204))+(EG205))+(EG214))+(EG219))+(EG220))+(EG221))+(EG226))+(EG229))+(EG237))+(EG241))+(EG242))+(EG245))+(EG246))+(EG247))+(EG253)</f>
        <v>281.73</v>
      </c>
      <c r="EH254" s="22">
        <f>((((((((((((((((((EH200)+(EH201))+(EH202))+(EH203))+(EH204))+(EH205))+(EH214))+(EH219))+(EH220))+(EH221))+(EH226))+(EH229))+(EH237))+(EH241))+(EH242))+(EH245))+(EH246))+(EH247))+(EH253)</f>
        <v>379.19000000000005</v>
      </c>
      <c r="EI254" s="22">
        <f t="shared" si="660"/>
        <v>-97.460000000000036</v>
      </c>
      <c r="EJ254" s="22">
        <f>((((((((((((((((((EJ200)+(EJ201))+(EJ202))+(EJ203))+(EJ204))+(EJ205))+(EJ214))+(EJ219))+(EJ220))+(EJ221))+(EJ226))+(EJ229))+(EJ237))+(EJ241))+(EJ242))+(EJ245))+(EJ246))+(EJ247))+(EJ253)</f>
        <v>0</v>
      </c>
      <c r="EK254" s="22">
        <f>((((((((((((((((((EK200)+(EK201))+(EK202))+(EK203))+(EK204))+(EK205))+(EK214))+(EK219))+(EK220))+(EK221))+(EK226))+(EK229))+(EK237))+(EK241))+(EK242))+(EK245))+(EK246))+(EK247))+(EK253)</f>
        <v>0</v>
      </c>
      <c r="EL254" s="22">
        <f t="shared" si="661"/>
        <v>0</v>
      </c>
      <c r="EM254" s="22">
        <f t="shared" si="662"/>
        <v>281.73</v>
      </c>
      <c r="EN254" s="22">
        <f t="shared" si="662"/>
        <v>379.19000000000005</v>
      </c>
      <c r="EO254" s="22">
        <f t="shared" si="663"/>
        <v>-97.460000000000036</v>
      </c>
      <c r="EP254" s="22">
        <f>((((((((((((((((((EP200)+(EP201))+(EP202))+(EP203))+(EP204))+(EP205))+(EP214))+(EP219))+(EP220))+(EP221))+(EP226))+(EP229))+(EP237))+(EP241))+(EP242))+(EP245))+(EP246))+(EP247))+(EP253)</f>
        <v>197.63</v>
      </c>
      <c r="EQ254" s="22">
        <f>((((((((((((((((((EQ200)+(EQ201))+(EQ202))+(EQ203))+(EQ204))+(EQ205))+(EQ214))+(EQ219))+(EQ220))+(EQ221))+(EQ226))+(EQ229))+(EQ237))+(EQ241))+(EQ242))+(EQ245))+(EQ246))+(EQ247))+(EQ253)</f>
        <v>983.33</v>
      </c>
      <c r="ER254" s="22">
        <f t="shared" si="664"/>
        <v>-785.7</v>
      </c>
      <c r="ES254" s="22">
        <f>((((((((((((((((((ES200)+(ES201))+(ES202))+(ES203))+(ES204))+(ES205))+(ES214))+(ES219))+(ES220))+(ES221))+(ES226))+(ES229))+(ES237))+(ES241))+(ES242))+(ES245))+(ES246))+(ES247))+(ES253)</f>
        <v>0</v>
      </c>
      <c r="ET254" s="22">
        <f>((((((((((((((((((ET200)+(ET201))+(ET202))+(ET203))+(ET204))+(ET205))+(ET214))+(ET219))+(ET220))+(ET221))+(ET226))+(ET229))+(ET237))+(ET241))+(ET242))+(ET245))+(ET246))+(ET247))+(ET253)</f>
        <v>0</v>
      </c>
      <c r="EU254" s="22">
        <f t="shared" si="665"/>
        <v>0</v>
      </c>
      <c r="EV254" s="22">
        <f>((((((((((((((((((EV200)+(EV201))+(EV202))+(EV203))+(EV204))+(EV205))+(EV214))+(EV219))+(EV220))+(EV221))+(EV226))+(EV229))+(EV237))+(EV241))+(EV242))+(EV245))+(EV246))+(EV247))+(EV253)</f>
        <v>51.29</v>
      </c>
      <c r="EW254" s="22">
        <f>((((((((((((((((((EW200)+(EW201))+(EW202))+(EW203))+(EW204))+(EW205))+(EW214))+(EW219))+(EW220))+(EW221))+(EW226))+(EW229))+(EW237))+(EW241))+(EW242))+(EW245))+(EW246))+(EW247))+(EW253)</f>
        <v>180.70999999999998</v>
      </c>
      <c r="EX254" s="22">
        <f t="shared" si="666"/>
        <v>-129.41999999999999</v>
      </c>
      <c r="EY254" s="22">
        <f>((((((((((((((((((EY200)+(EY201))+(EY202))+(EY203))+(EY204))+(EY205))+(EY214))+(EY219))+(EY220))+(EY221))+(EY226))+(EY229))+(EY237))+(EY241))+(EY242))+(EY245))+(EY246))+(EY247))+(EY253)</f>
        <v>0</v>
      </c>
      <c r="EZ254" s="22">
        <f>((((((((((((((((((EZ200)+(EZ201))+(EZ202))+(EZ203))+(EZ204))+(EZ205))+(EZ214))+(EZ219))+(EZ220))+(EZ221))+(EZ226))+(EZ229))+(EZ237))+(EZ241))+(EZ242))+(EZ245))+(EZ246))+(EZ247))+(EZ253)</f>
        <v>0</v>
      </c>
      <c r="FA254" s="22">
        <f t="shared" si="667"/>
        <v>0</v>
      </c>
      <c r="FB254" s="22">
        <f t="shared" si="668"/>
        <v>51.29</v>
      </c>
      <c r="FC254" s="22">
        <f t="shared" si="668"/>
        <v>180.70999999999998</v>
      </c>
      <c r="FD254" s="22">
        <f t="shared" si="669"/>
        <v>-129.41999999999999</v>
      </c>
      <c r="FE254" s="22">
        <f>((((((((((((((((((FE200)+(FE201))+(FE202))+(FE203))+(FE204))+(FE205))+(FE214))+(FE219))+(FE220))+(FE221))+(FE226))+(FE229))+(FE237))+(FE241))+(FE242))+(FE245))+(FE246))+(FE247))+(FE253)</f>
        <v>0</v>
      </c>
      <c r="FF254" s="22">
        <f>((((((((((((((((((FF200)+(FF201))+(FF202))+(FF203))+(FF204))+(FF205))+(FF214))+(FF219))+(FF220))+(FF221))+(FF226))+(FF229))+(FF237))+(FF241))+(FF242))+(FF245))+(FF246))+(FF247))+(FF253)</f>
        <v>0</v>
      </c>
      <c r="FG254" s="22">
        <f t="shared" si="670"/>
        <v>0</v>
      </c>
      <c r="FH254" s="22">
        <f>((((((((((((((((((FH200)+(FH201))+(FH202))+(FH203))+(FH204))+(FH205))+(FH214))+(FH219))+(FH220))+(FH221))+(FH226))+(FH229))+(FH237))+(FH241))+(FH242))+(FH245))+(FH246))+(FH247))+(FH253)</f>
        <v>144.66</v>
      </c>
      <c r="FI254" s="22">
        <f>((((((((((((((((((FI200)+(FI201))+(FI202))+(FI203))+(FI204))+(FI205))+(FI214))+(FI219))+(FI220))+(FI221))+(FI226))+(FI229))+(FI237))+(FI241))+(FI242))+(FI245))+(FI246))+(FI247))+(FI253)</f>
        <v>215.88</v>
      </c>
      <c r="FJ254" s="22">
        <f t="shared" si="671"/>
        <v>-71.22</v>
      </c>
      <c r="FK254" s="22">
        <f>((((((((((((((((((FK200)+(FK201))+(FK202))+(FK203))+(FK204))+(FK205))+(FK214))+(FK219))+(FK220))+(FK221))+(FK226))+(FK229))+(FK237))+(FK241))+(FK242))+(FK245))+(FK246))+(FK247))+(FK253)</f>
        <v>0</v>
      </c>
      <c r="FL254" s="22">
        <f>((((((((((((((((((FL200)+(FL201))+(FL202))+(FL203))+(FL204))+(FL205))+(FL214))+(FL219))+(FL220))+(FL221))+(FL226))+(FL229))+(FL237))+(FL241))+(FL242))+(FL245))+(FL246))+(FL247))+(FL253)</f>
        <v>0</v>
      </c>
      <c r="FM254" s="22">
        <f t="shared" si="672"/>
        <v>0</v>
      </c>
      <c r="FN254" s="22">
        <f t="shared" si="673"/>
        <v>144.66</v>
      </c>
      <c r="FO254" s="22">
        <f t="shared" si="673"/>
        <v>215.88</v>
      </c>
      <c r="FP254" s="22">
        <f t="shared" si="674"/>
        <v>-71.22</v>
      </c>
      <c r="FQ254" s="22">
        <f>((((((((((((((((((FQ200)+(FQ201))+(FQ202))+(FQ203))+(FQ204))+(FQ205))+(FQ214))+(FQ219))+(FQ220))+(FQ221))+(FQ226))+(FQ229))+(FQ237))+(FQ241))+(FQ242))+(FQ245))+(FQ246))+(FQ247))+(FQ253)</f>
        <v>0</v>
      </c>
      <c r="FR254" s="22">
        <f>((((((((((((((((((FR200)+(FR201))+(FR202))+(FR203))+(FR204))+(FR205))+(FR214))+(FR219))+(FR220))+(FR221))+(FR226))+(FR229))+(FR237))+(FR241))+(FR242))+(FR245))+(FR246))+(FR247))+(FR253)</f>
        <v>0</v>
      </c>
      <c r="FS254" s="22">
        <f t="shared" si="675"/>
        <v>0</v>
      </c>
      <c r="FT254" s="22">
        <f>((((((((((((((((((FT200)+(FT201))+(FT202))+(FT203))+(FT204))+(FT205))+(FT214))+(FT219))+(FT220))+(FT221))+(FT226))+(FT229))+(FT237))+(FT241))+(FT242))+(FT245))+(FT246))+(FT247))+(FT253)</f>
        <v>45.11</v>
      </c>
      <c r="FU254" s="22">
        <f>((((((((((((((((((FU200)+(FU201))+(FU202))+(FU203))+(FU204))+(FU205))+(FU214))+(FU219))+(FU220))+(FU221))+(FU226))+(FU229))+(FU237))+(FU241))+(FU242))+(FU245))+(FU246))+(FU247))+(FU253)</f>
        <v>60</v>
      </c>
      <c r="FV254" s="22">
        <f t="shared" si="676"/>
        <v>-14.89</v>
      </c>
      <c r="FW254" s="22">
        <f>((((((((((((((((((FW200)+(FW201))+(FW202))+(FW203))+(FW204))+(FW205))+(FW214))+(FW219))+(FW220))+(FW221))+(FW226))+(FW229))+(FW237))+(FW241))+(FW242))+(FW245))+(FW246))+(FW247))+(FW253)</f>
        <v>0</v>
      </c>
      <c r="FX254" s="22">
        <f>((((((((((((((((((FX200)+(FX201))+(FX202))+(FX203))+(FX204))+(FX205))+(FX214))+(FX219))+(FX220))+(FX221))+(FX226))+(FX229))+(FX237))+(FX241))+(FX242))+(FX245))+(FX246))+(FX247))+(FX253)</f>
        <v>0</v>
      </c>
      <c r="FY254" s="22">
        <f t="shared" si="677"/>
        <v>0</v>
      </c>
      <c r="FZ254" s="22">
        <f t="shared" si="678"/>
        <v>45.11</v>
      </c>
      <c r="GA254" s="22">
        <f t="shared" si="678"/>
        <v>60</v>
      </c>
      <c r="GB254" s="22">
        <f t="shared" si="679"/>
        <v>-14.89</v>
      </c>
      <c r="GC254" s="22">
        <f>((((((((((((((((((GC200)+(GC201))+(GC202))+(GC203))+(GC204))+(GC205))+(GC214))+(GC219))+(GC220))+(GC221))+(GC226))+(GC229))+(GC237))+(GC241))+(GC242))+(GC245))+(GC246))+(GC247))+(GC253)</f>
        <v>0</v>
      </c>
      <c r="GD254" s="22">
        <f>((((((((((((((((((GD200)+(GD201))+(GD202))+(GD203))+(GD204))+(GD205))+(GD214))+(GD219))+(GD220))+(GD221))+(GD226))+(GD229))+(GD237))+(GD241))+(GD242))+(GD245))+(GD246))+(GD247))+(GD253)</f>
        <v>0</v>
      </c>
      <c r="GE254" s="22">
        <f t="shared" si="680"/>
        <v>0</v>
      </c>
      <c r="GF254" s="22">
        <f>((((((((((((((((((GF200)+(GF201))+(GF202))+(GF203))+(GF204))+(GF205))+(GF214))+(GF219))+(GF220))+(GF221))+(GF226))+(GF229))+(GF237))+(GF241))+(GF242))+(GF245))+(GF246))+(GF247))+(GF253)</f>
        <v>0</v>
      </c>
      <c r="GG254" s="22">
        <f>((((((((((((((((((GG200)+(GG201))+(GG202))+(GG203))+(GG204))+(GG205))+(GG214))+(GG219))+(GG220))+(GG221))+(GG226))+(GG229))+(GG237))+(GG241))+(GG242))+(GG245))+(GG246))+(GG247))+(GG253)</f>
        <v>0</v>
      </c>
      <c r="GH254" s="22">
        <f t="shared" si="681"/>
        <v>0</v>
      </c>
      <c r="GI254" s="22">
        <f>((((((((((((((((((GI200)+(GI201))+(GI202))+(GI203))+(GI204))+(GI205))+(GI214))+(GI219))+(GI220))+(GI221))+(GI226))+(GI229))+(GI237))+(GI241))+(GI242))+(GI245))+(GI246))+(GI247))+(GI253)</f>
        <v>41.16</v>
      </c>
      <c r="GJ254" s="22">
        <f>((((((((((((((((((GJ200)+(GJ201))+(GJ202))+(GJ203))+(GJ204))+(GJ205))+(GJ214))+(GJ219))+(GJ220))+(GJ221))+(GJ226))+(GJ229))+(GJ237))+(GJ241))+(GJ242))+(GJ245))+(GJ246))+(GJ247))+(GJ253)</f>
        <v>42</v>
      </c>
      <c r="GK254" s="22">
        <f t="shared" si="682"/>
        <v>-0.84000000000000341</v>
      </c>
      <c r="GL254" s="22">
        <f>((((((((((((((((((GL200)+(GL201))+(GL202))+(GL203))+(GL204))+(GL205))+(GL214))+(GL219))+(GL220))+(GL221))+(GL226))+(GL229))+(GL237))+(GL241))+(GL242))+(GL245))+(GL246))+(GL247))+(GL253)</f>
        <v>0</v>
      </c>
      <c r="GM254" s="22">
        <f>((((((((((((((((((GM200)+(GM201))+(GM202))+(GM203))+(GM204))+(GM205))+(GM214))+(GM219))+(GM220))+(GM221))+(GM226))+(GM229))+(GM237))+(GM241))+(GM242))+(GM245))+(GM246))+(GM247))+(GM253)</f>
        <v>0</v>
      </c>
      <c r="GN254" s="22">
        <f t="shared" si="683"/>
        <v>0</v>
      </c>
      <c r="GO254" s="22">
        <f t="shared" si="684"/>
        <v>41.16</v>
      </c>
      <c r="GP254" s="22">
        <f t="shared" si="684"/>
        <v>42</v>
      </c>
      <c r="GQ254" s="22">
        <f t="shared" si="685"/>
        <v>-0.84000000000000341</v>
      </c>
      <c r="GR254" s="22">
        <f>((((((((((((((((((GR200)+(GR201))+(GR202))+(GR203))+(GR204))+(GR205))+(GR214))+(GR219))+(GR220))+(GR221))+(GR226))+(GR229))+(GR237))+(GR241))+(GR242))+(GR245))+(GR246))+(GR247))+(GR253)</f>
        <v>0</v>
      </c>
      <c r="GS254" s="22">
        <f>((((((((((((((((((GS200)+(GS201))+(GS202))+(GS203))+(GS204))+(GS205))+(GS214))+(GS219))+(GS220))+(GS221))+(GS226))+(GS229))+(GS237))+(GS241))+(GS242))+(GS245))+(GS246))+(GS247))+(GS253)</f>
        <v>0</v>
      </c>
      <c r="GT254" s="22">
        <f t="shared" si="686"/>
        <v>0</v>
      </c>
      <c r="GU254" s="22">
        <f>((((((((((((((((((GU200)+(GU201))+(GU202))+(GU203))+(GU204))+(GU205))+(GU214))+(GU219))+(GU220))+(GU221))+(GU226))+(GU229))+(GU237))+(GU241))+(GU242))+(GU245))+(GU246))+(GU247))+(GU253)</f>
        <v>51.82</v>
      </c>
      <c r="GV254" s="22">
        <f>((((((((((((((((((GV200)+(GV201))+(GV202))+(GV203))+(GV204))+(GV205))+(GV214))+(GV219))+(GV220))+(GV221))+(GV226))+(GV229))+(GV237))+(GV241))+(GV242))+(GV245))+(GV246))+(GV247))+(GV253)</f>
        <v>0</v>
      </c>
      <c r="GW254" s="22">
        <f t="shared" si="687"/>
        <v>51.82</v>
      </c>
      <c r="GX254" s="22">
        <f t="shared" si="688"/>
        <v>813.4</v>
      </c>
      <c r="GY254" s="22">
        <f t="shared" si="688"/>
        <v>1861.1100000000001</v>
      </c>
      <c r="GZ254" s="22">
        <f t="shared" si="689"/>
        <v>-1047.71</v>
      </c>
      <c r="HA254" s="22">
        <f>((((((((((((((((((HA200)+(HA201))+(HA202))+(HA203))+(HA204))+(HA205))+(HA214))+(HA219))+(HA220))+(HA221))+(HA226))+(HA229))+(HA237))+(HA241))+(HA242))+(HA245))+(HA246))+(HA247))+(HA253)</f>
        <v>0</v>
      </c>
      <c r="HB254" s="22">
        <f>((((((((((((((((((HB200)+(HB201))+(HB202))+(HB203))+(HB204))+(HB205))+(HB214))+(HB219))+(HB220))+(HB221))+(HB226))+(HB229))+(HB237))+(HB241))+(HB242))+(HB245))+(HB246))+(HB247))+(HB253)</f>
        <v>0</v>
      </c>
      <c r="HC254" s="22">
        <f t="shared" si="690"/>
        <v>0</v>
      </c>
      <c r="HD254" s="22">
        <f>((((((((((((((((((HD200)+(HD201))+(HD202))+(HD203))+(HD204))+(HD205))+(HD214))+(HD219))+(HD220))+(HD221))+(HD226))+(HD229))+(HD237))+(HD241))+(HD242))+(HD245))+(HD246))+(HD247))+(HD253)</f>
        <v>0</v>
      </c>
      <c r="HE254" s="22">
        <f>((((((((((((((((((HE200)+(HE201))+(HE202))+(HE203))+(HE204))+(HE205))+(HE214))+(HE219))+(HE220))+(HE221))+(HE226))+(HE229))+(HE237))+(HE241))+(HE242))+(HE245))+(HE246))+(HE247))+(HE253)</f>
        <v>0</v>
      </c>
      <c r="HF254" s="22">
        <f t="shared" si="691"/>
        <v>0</v>
      </c>
      <c r="HG254" s="22">
        <f>((((((((((((((((((HG200)+(HG201))+(HG202))+(HG203))+(HG204))+(HG205))+(HG214))+(HG219))+(HG220))+(HG221))+(HG226))+(HG229))+(HG237))+(HG241))+(HG242))+(HG245))+(HG246))+(HG247))+(HG253)</f>
        <v>61.73</v>
      </c>
      <c r="HH254" s="22">
        <f>((((((((((((((((((HH200)+(HH201))+(HH202))+(HH203))+(HH204))+(HH205))+(HH214))+(HH219))+(HH220))+(HH221))+(HH226))+(HH229))+(HH237))+(HH241))+(HH242))+(HH245))+(HH246))+(HH247))+(HH253)</f>
        <v>0</v>
      </c>
      <c r="HI254" s="22">
        <f t="shared" si="692"/>
        <v>61.73</v>
      </c>
      <c r="HJ254" s="22">
        <f>((((((((((((((((((HJ200)+(HJ201))+(HJ202))+(HJ203))+(HJ204))+(HJ205))+(HJ214))+(HJ219))+(HJ220))+(HJ221))+(HJ226))+(HJ229))+(HJ237))+(HJ241))+(HJ242))+(HJ245))+(HJ246))+(HJ247))+(HJ253)</f>
        <v>0</v>
      </c>
      <c r="HK254" s="22">
        <f>((((((((((((((((((HK200)+(HK201))+(HK202))+(HK203))+(HK204))+(HK205))+(HK214))+(HK219))+(HK220))+(HK221))+(HK226))+(HK229))+(HK237))+(HK241))+(HK242))+(HK245))+(HK246))+(HK247))+(HK253)</f>
        <v>0</v>
      </c>
      <c r="HL254" s="22">
        <f t="shared" si="693"/>
        <v>0</v>
      </c>
      <c r="HM254" s="22">
        <f t="shared" si="694"/>
        <v>61.73</v>
      </c>
      <c r="HN254" s="22">
        <f t="shared" si="694"/>
        <v>0</v>
      </c>
      <c r="HO254" s="22">
        <f t="shared" si="695"/>
        <v>61.73</v>
      </c>
      <c r="HP254" s="22">
        <f>((((((((((((((((((HP200)+(HP201))+(HP202))+(HP203))+(HP204))+(HP205))+(HP214))+(HP219))+(HP220))+(HP221))+(HP226))+(HP229))+(HP237))+(HP241))+(HP242))+(HP245))+(HP246))+(HP247))+(HP253)</f>
        <v>20.58</v>
      </c>
      <c r="HQ254" s="22">
        <f>((((((((((((((((((HQ200)+(HQ201))+(HQ202))+(HQ203))+(HQ204))+(HQ205))+(HQ214))+(HQ219))+(HQ220))+(HQ221))+(HQ226))+(HQ229))+(HQ237))+(HQ241))+(HQ242))+(HQ245))+(HQ246))+(HQ247))+(HQ253)</f>
        <v>45</v>
      </c>
      <c r="HR254" s="22">
        <f t="shared" si="696"/>
        <v>-24.42</v>
      </c>
      <c r="HS254" s="22">
        <f>((((((((((((((((((HS200)+(HS201))+(HS202))+(HS203))+(HS204))+(HS205))+(HS214))+(HS219))+(HS220))+(HS221))+(HS226))+(HS229))+(HS237))+(HS241))+(HS242))+(HS245))+(HS246))+(HS247))+(HS253)</f>
        <v>0</v>
      </c>
      <c r="HT254" s="22">
        <f>((((((((((((((((((HT200)+(HT201))+(HT202))+(HT203))+(HT204))+(HT205))+(HT214))+(HT219))+(HT220))+(HT221))+(HT226))+(HT229))+(HT237))+(HT241))+(HT242))+(HT245))+(HT246))+(HT247))+(HT253)</f>
        <v>0</v>
      </c>
      <c r="HU254" s="22">
        <f t="shared" si="697"/>
        <v>0</v>
      </c>
      <c r="HV254" s="22">
        <f>((((((((((((((((((HV200)+(HV201))+(HV202))+(HV203))+(HV204))+(HV205))+(HV214))+(HV219))+(HV220))+(HV221))+(HV226))+(HV229))+(HV237))+(HV241))+(HV242))+(HV245))+(HV246))+(HV247))+(HV253)</f>
        <v>28.81</v>
      </c>
      <c r="HW254" s="22">
        <f>((((((((((((((((((HW200)+(HW201))+(HW202))+(HW203))+(HW204))+(HW205))+(HW214))+(HW219))+(HW220))+(HW221))+(HW226))+(HW229))+(HW237))+(HW241))+(HW242))+(HW245))+(HW246))+(HW247))+(HW253)</f>
        <v>42</v>
      </c>
      <c r="HX254" s="22">
        <f t="shared" si="698"/>
        <v>-13.190000000000001</v>
      </c>
      <c r="HY254" s="22">
        <f>((((((((((((((((((HY200)+(HY201))+(HY202))+(HY203))+(HY204))+(HY205))+(HY214))+(HY219))+(HY220))+(HY221))+(HY226))+(HY229))+(HY237))+(HY241))+(HY242))+(HY245))+(HY246))+(HY247))+(HY253)</f>
        <v>0</v>
      </c>
      <c r="HZ254" s="22">
        <f>((((((((((((((((((HZ200)+(HZ201))+(HZ202))+(HZ203))+(HZ204))+(HZ205))+(HZ214))+(HZ219))+(HZ220))+(HZ221))+(HZ226))+(HZ229))+(HZ237))+(HZ241))+(HZ242))+(HZ245))+(HZ246))+(HZ247))+(HZ253)</f>
        <v>0</v>
      </c>
      <c r="IA254" s="22">
        <f t="shared" si="699"/>
        <v>0</v>
      </c>
      <c r="IB254" s="22">
        <f t="shared" si="700"/>
        <v>28.81</v>
      </c>
      <c r="IC254" s="22">
        <f t="shared" si="700"/>
        <v>42</v>
      </c>
      <c r="ID254" s="22">
        <f t="shared" si="701"/>
        <v>-13.190000000000001</v>
      </c>
      <c r="IE254" s="22">
        <f t="shared" si="702"/>
        <v>111.12</v>
      </c>
      <c r="IF254" s="22">
        <f t="shared" si="702"/>
        <v>87</v>
      </c>
      <c r="IG254" s="22">
        <f t="shared" si="703"/>
        <v>24.120000000000005</v>
      </c>
      <c r="IH254" s="22">
        <f>((((((((((((((((((IH200)+(IH201))+(IH202))+(IH203))+(IH204))+(IH205))+(IH214))+(IH219))+(IH220))+(IH221))+(IH226))+(IH229))+(IH237))+(IH241))+(IH242))+(IH245))+(IH246))+(IH247))+(IH253)</f>
        <v>81.22</v>
      </c>
      <c r="II254" s="22">
        <f>((((((((((((((((((II200)+(II201))+(II202))+(II203))+(II204))+(II205))+(II214))+(II219))+(II220))+(II221))+(II226))+(II229))+(II237))+(II241))+(II242))+(II245))+(II246))+(II247))+(II253)</f>
        <v>1140</v>
      </c>
      <c r="IJ254" s="22">
        <f t="shared" si="704"/>
        <v>-1058.78</v>
      </c>
      <c r="IK254" s="22">
        <f>((((((((((((((((((IK200)+(IK201))+(IK202))+(IK203))+(IK204))+(IK205))+(IK214))+(IK219))+(IK220))+(IK221))+(IK226))+(IK229))+(IK237))+(IK241))+(IK242))+(IK245))+(IK246))+(IK247))+(IK253)</f>
        <v>0</v>
      </c>
      <c r="IL254" s="22">
        <f>((((((((((((((((((IL200)+(IL201))+(IL202))+(IL203))+(IL204))+(IL205))+(IL214))+(IL219))+(IL220))+(IL221))+(IL226))+(IL229))+(IL237))+(IL241))+(IL242))+(IL245))+(IL246))+(IL247))+(IL253)</f>
        <v>0</v>
      </c>
      <c r="IM254" s="22">
        <f t="shared" si="705"/>
        <v>0</v>
      </c>
      <c r="IN254" s="22">
        <f>((((((((((((((((((IN200)+(IN201))+(IN202))+(IN203))+(IN204))+(IN205))+(IN214))+(IN219))+(IN220))+(IN221))+(IN226))+(IN229))+(IN237))+(IN241))+(IN242))+(IN245))+(IN246))+(IN247))+(IN253)</f>
        <v>0</v>
      </c>
      <c r="IO254" s="22">
        <f>((((((((((((((((((IO200)+(IO201))+(IO202))+(IO203))+(IO204))+(IO205))+(IO214))+(IO219))+(IO220))+(IO221))+(IO226))+(IO229))+(IO237))+(IO241))+(IO242))+(IO245))+(IO246))+(IO247))+(IO253)</f>
        <v>0</v>
      </c>
      <c r="IP254" s="22">
        <f t="shared" si="706"/>
        <v>0</v>
      </c>
      <c r="IQ254" s="22">
        <f t="shared" si="707"/>
        <v>0</v>
      </c>
      <c r="IR254" s="22">
        <f t="shared" si="707"/>
        <v>0</v>
      </c>
      <c r="IS254" s="22">
        <f t="shared" si="708"/>
        <v>0</v>
      </c>
      <c r="IT254" s="22">
        <f t="shared" si="709"/>
        <v>192.34</v>
      </c>
      <c r="IU254" s="22">
        <f t="shared" si="709"/>
        <v>1227</v>
      </c>
      <c r="IV254" s="22">
        <f t="shared" si="710"/>
        <v>-1034.6600000000001</v>
      </c>
      <c r="IW254" s="22">
        <f>((((((((((((((((((IW200)+(IW201))+(IW202))+(IW203))+(IW204))+(IW205))+(IW214))+(IW219))+(IW220))+(IW221))+(IW226))+(IW229))+(IW237))+(IW241))+(IW242))+(IW245))+(IW246))+(IW247))+(IW253)</f>
        <v>136.36000000000001</v>
      </c>
      <c r="IX254" s="22">
        <f>((((((((((((((((((IX200)+(IX201))+(IX202))+(IX203))+(IX204))+(IX205))+(IX214))+(IX219))+(IX220))+(IX221))+(IX226))+(IX229))+(IX237))+(IX241))+(IX242))+(IX245))+(IX246))+(IX247))+(IX253)</f>
        <v>170</v>
      </c>
      <c r="IY254" s="22">
        <f t="shared" si="711"/>
        <v>-33.639999999999986</v>
      </c>
      <c r="IZ254" s="22">
        <f>((((((((((((((((((IZ200)+(IZ201))+(IZ202))+(IZ203))+(IZ204))+(IZ205))+(IZ214))+(IZ219))+(IZ220))+(IZ221))+(IZ226))+(IZ229))+(IZ237))+(IZ241))+(IZ242))+(IZ245))+(IZ246))+(IZ247))+(IZ253)</f>
        <v>0</v>
      </c>
      <c r="JA254" s="22">
        <f>((((((((((((((((((JA200)+(JA201))+(JA202))+(JA203))+(JA204))+(JA205))+(JA214))+(JA219))+(JA220))+(JA221))+(JA226))+(JA229))+(JA237))+(JA241))+(JA242))+(JA245))+(JA246))+(JA247))+(JA253)</f>
        <v>0</v>
      </c>
      <c r="JB254" s="22">
        <f t="shared" si="712"/>
        <v>0</v>
      </c>
      <c r="JC254" s="22">
        <f>((((((((((((((((((JC200)+(JC201))+(JC202))+(JC203))+(JC204))+(JC205))+(JC214))+(JC219))+(JC220))+(JC221))+(JC226))+(JC229))+(JC237))+(JC241))+(JC242))+(JC245))+(JC246))+(JC247))+(JC253)</f>
        <v>0</v>
      </c>
      <c r="JD254" s="22">
        <f>((((((((((((((((((JD200)+(JD201))+(JD202))+(JD203))+(JD204))+(JD205))+(JD214))+(JD219))+(JD220))+(JD221))+(JD226))+(JD229))+(JD237))+(JD241))+(JD242))+(JD245))+(JD246))+(JD247))+(JD253)</f>
        <v>0</v>
      </c>
      <c r="JE254" s="22">
        <f t="shared" si="713"/>
        <v>0</v>
      </c>
      <c r="JF254" s="22">
        <f t="shared" si="714"/>
        <v>136.36000000000001</v>
      </c>
      <c r="JG254" s="22">
        <f t="shared" si="714"/>
        <v>170</v>
      </c>
      <c r="JH254" s="22">
        <f t="shared" si="715"/>
        <v>-33.639999999999986</v>
      </c>
      <c r="JI254" s="22">
        <f>((((((((((((((((((JI200)+(JI201))+(JI202))+(JI203))+(JI204))+(JI205))+(JI214))+(JI219))+(JI220))+(JI221))+(JI226))+(JI229))+(JI237))+(JI241))+(JI242))+(JI245))+(JI246))+(JI247))+(JI253)</f>
        <v>0</v>
      </c>
      <c r="JJ254" s="22">
        <f>((((((((((((((((((JJ200)+(JJ201))+(JJ202))+(JJ203))+(JJ204))+(JJ205))+(JJ214))+(JJ219))+(JJ220))+(JJ221))+(JJ226))+(JJ229))+(JJ237))+(JJ241))+(JJ242))+(JJ245))+(JJ246))+(JJ247))+(JJ253)</f>
        <v>0</v>
      </c>
      <c r="JK254" s="22">
        <f t="shared" si="716"/>
        <v>0</v>
      </c>
      <c r="JL254" s="22">
        <f>((((((((((((((((((JL200)+(JL201))+(JL202))+(JL203))+(JL204))+(JL205))+(JL214))+(JL219))+(JL220))+(JL221))+(JL226))+(JL229))+(JL237))+(JL241))+(JL242))+(JL245))+(JL246))+(JL247))+(JL253)</f>
        <v>615.30999999999995</v>
      </c>
      <c r="JM254" s="22">
        <f>((((((((((((((((((JM200)+(JM201))+(JM202))+(JM203))+(JM204))+(JM205))+(JM214))+(JM219))+(JM220))+(JM221))+(JM226))+(JM229))+(JM237))+(JM241))+(JM242))+(JM245))+(JM246))+(JM247))+(JM253)</f>
        <v>1250</v>
      </c>
      <c r="JN254" s="22">
        <f t="shared" si="717"/>
        <v>-634.69000000000005</v>
      </c>
      <c r="JO254" s="22">
        <f>((((((((((((((((((JO200)+(JO201))+(JO202))+(JO203))+(JO204))+(JO205))+(JO214))+(JO219))+(JO220))+(JO221))+(JO226))+(JO229))+(JO237))+(JO241))+(JO242))+(JO245))+(JO246))+(JO247))+(JO253)</f>
        <v>0</v>
      </c>
      <c r="JP254" s="22">
        <f>((((((((((((((((((JP200)+(JP201))+(JP202))+(JP203))+(JP204))+(JP205))+(JP214))+(JP219))+(JP220))+(JP221))+(JP226))+(JP229))+(JP237))+(JP241))+(JP242))+(JP245))+(JP246))+(JP247))+(JP253)</f>
        <v>0</v>
      </c>
      <c r="JQ254" s="22">
        <f t="shared" si="718"/>
        <v>0</v>
      </c>
      <c r="JR254" s="22">
        <f t="shared" si="719"/>
        <v>615.30999999999995</v>
      </c>
      <c r="JS254" s="22">
        <f t="shared" si="719"/>
        <v>1250</v>
      </c>
      <c r="JT254" s="22">
        <f t="shared" si="720"/>
        <v>-634.69000000000005</v>
      </c>
      <c r="JU254" s="22">
        <f>((((((((((((((((((JU200)+(JU201))+(JU202))+(JU203))+(JU204))+(JU205))+(JU214))+(JU219))+(JU220))+(JU221))+(JU226))+(JU229))+(JU237))+(JU241))+(JU242))+(JU245))+(JU246))+(JU247))+(JU253)</f>
        <v>137.06</v>
      </c>
      <c r="JV254" s="22">
        <f>((((((((((((((((((JV200)+(JV201))+(JV202))+(JV203))+(JV204))+(JV205))+(JV214))+(JV219))+(JV220))+(JV221))+(JV226))+(JV229))+(JV237))+(JV241))+(JV242))+(JV245))+(JV246))+(JV247))+(JV253)</f>
        <v>80</v>
      </c>
      <c r="JW254" s="22">
        <f t="shared" si="721"/>
        <v>57.06</v>
      </c>
      <c r="JX254" s="22">
        <f>((((((((((((((((((JX200)+(JX201))+(JX202))+(JX203))+(JX204))+(JX205))+(JX214))+(JX219))+(JX220))+(JX221))+(JX226))+(JX229))+(JX237))+(JX241))+(JX242))+(JX245))+(JX246))+(JX247))+(JX253)</f>
        <v>22782.94</v>
      </c>
      <c r="JY254" s="22">
        <f>((((((((((((((((((JY200)+(JY201))+(JY202))+(JY203))+(JY204))+(JY205))+(JY214))+(JY219))+(JY220))+(JY221))+(JY226))+(JY229))+(JY237))+(JY241))+(JY242))+(JY245))+(JY246))+(JY247))+(JY253)</f>
        <v>11000</v>
      </c>
      <c r="JZ254" s="22">
        <f t="shared" si="722"/>
        <v>11782.939999999999</v>
      </c>
      <c r="KA254" s="22">
        <f t="shared" si="723"/>
        <v>22920</v>
      </c>
      <c r="KB254" s="22">
        <f t="shared" si="723"/>
        <v>11080</v>
      </c>
      <c r="KC254" s="22">
        <f t="shared" si="724"/>
        <v>11840</v>
      </c>
      <c r="KD254" s="22">
        <f>((((((((((((((((((KD200)+(KD201))+(KD202))+(KD203))+(KD204))+(KD205))+(KD214))+(KD219))+(KD220))+(KD221))+(KD226))+(KD229))+(KD237))+(KD241))+(KD242))+(KD245))+(KD246))+(KD247))+(KD253)</f>
        <v>13318.580000000002</v>
      </c>
      <c r="KE254" s="22">
        <f>((((((((((((((((((KE200)+(KE201))+(KE202))+(KE203))+(KE204))+(KE205))+(KE214))+(KE219))+(KE220))+(KE221))+(KE226))+(KE229))+(KE237))+(KE241))+(KE242))+(KE245))+(KE246))+(KE247))+(KE253)</f>
        <v>15207.72</v>
      </c>
      <c r="KF254" s="22">
        <f t="shared" si="725"/>
        <v>-1889.1399999999976</v>
      </c>
      <c r="KG254" s="22">
        <f>((((((((((((((((((KG200)+(KG201))+(KG202))+(KG203))+(KG204))+(KG205))+(KG214))+(KG219))+(KG220))+(KG221))+(KG226))+(KG229))+(KG237))+(KG241))+(KG242))+(KG245))+(KG246))+(KG247))+(KG253)</f>
        <v>167.36</v>
      </c>
      <c r="KH254" s="22">
        <f>((((((((((((((((((KH200)+(KH201))+(KH202))+(KH203))+(KH204))+(KH205))+(KH214))+(KH219))+(KH220))+(KH221))+(KH226))+(KH229))+(KH237))+(KH241))+(KH242))+(KH245))+(KH246))+(KH247))+(KH253)</f>
        <v>170</v>
      </c>
      <c r="KI254" s="22">
        <f t="shared" si="726"/>
        <v>-2.6399999999999864</v>
      </c>
      <c r="KJ254" s="22">
        <f>((((((((((((((((((KJ200)+(KJ201))+(KJ202))+(KJ203))+(KJ204))+(KJ205))+(KJ214))+(KJ219))+(KJ220))+(KJ221))+(KJ226))+(KJ229))+(KJ237))+(KJ241))+(KJ242))+(KJ245))+(KJ246))+(KJ247))+(KJ253)</f>
        <v>164.65</v>
      </c>
      <c r="KK254" s="22">
        <f>((((((((((((((((((KK200)+(KK201))+(KK202))+(KK203))+(KK204))+(KK205))+(KK214))+(KK219))+(KK220))+(KK221))+(KK226))+(KK229))+(KK237))+(KK241))+(KK242))+(KK245))+(KK246))+(KK247))+(KK253)</f>
        <v>0</v>
      </c>
      <c r="KL254" s="22">
        <f t="shared" si="727"/>
        <v>164.65</v>
      </c>
      <c r="KM254" s="22">
        <f>((((((((((((((((((KM200)+(KM201))+(KM202))+(KM203))+(KM204))+(KM205))+(KM214))+(KM219))+(KM220))+(KM221))+(KM226))+(KM229))+(KM237))+(KM241))+(KM242))+(KM245))+(KM246))+(KM247))+(KM253)</f>
        <v>0</v>
      </c>
      <c r="KN254" s="22">
        <f>((((((((((((((((((KN200)+(KN201))+(KN202))+(KN203))+(KN204))+(KN205))+(KN214))+(KN219))+(KN220))+(KN221))+(KN226))+(KN229))+(KN237))+(KN241))+(KN242))+(KN245))+(KN246))+(KN247))+(KN253)</f>
        <v>0</v>
      </c>
      <c r="KO254" s="22">
        <f t="shared" si="728"/>
        <v>0</v>
      </c>
      <c r="KP254" s="22">
        <f>((((((((((((((((((KP200)+(KP201))+(KP202))+(KP203))+(KP204))+(KP205))+(KP214))+(KP219))+(KP220))+(KP221))+(KP226))+(KP229))+(KP237))+(KP241))+(KP242))+(KP245))+(KP246))+(KP247))+(KP253)</f>
        <v>0</v>
      </c>
      <c r="KQ254" s="22">
        <f>((((((((((((((((((KQ200)+(KQ201))+(KQ202))+(KQ203))+(KQ204))+(KQ205))+(KQ214))+(KQ219))+(KQ220))+(KQ221))+(KQ226))+(KQ229))+(KQ237))+(KQ241))+(KQ242))+(KQ245))+(KQ246))+(KQ247))+(KQ253)</f>
        <v>0</v>
      </c>
      <c r="KR254" s="22">
        <f t="shared" si="729"/>
        <v>0</v>
      </c>
      <c r="KS254" s="22">
        <f t="shared" si="730"/>
        <v>0</v>
      </c>
      <c r="KT254" s="22">
        <f t="shared" si="730"/>
        <v>0</v>
      </c>
      <c r="KU254" s="22">
        <f t="shared" si="731"/>
        <v>0</v>
      </c>
      <c r="KV254" s="22">
        <f t="shared" si="732"/>
        <v>13650.590000000002</v>
      </c>
      <c r="KW254" s="22">
        <f t="shared" si="732"/>
        <v>15377.72</v>
      </c>
      <c r="KX254" s="22">
        <f t="shared" si="733"/>
        <v>-1727.1299999999974</v>
      </c>
      <c r="KY254" s="22">
        <f>((((((((((((((((((KY200)+(KY201))+(KY202))+(KY203))+(KY204))+(KY205))+(KY214))+(KY219))+(KY220))+(KY221))+(KY226))+(KY229))+(KY237))+(KY241))+(KY242))+(KY245))+(KY246))+(KY247))+(KY253)</f>
        <v>0</v>
      </c>
      <c r="KZ254" s="22">
        <f>((((((((((((((((((KZ200)+(KZ201))+(KZ202))+(KZ203))+(KZ204))+(KZ205))+(KZ214))+(KZ219))+(KZ220))+(KZ221))+(KZ226))+(KZ229))+(KZ237))+(KZ241))+(KZ242))+(KZ245))+(KZ246))+(KZ247))+(KZ253)</f>
        <v>0</v>
      </c>
      <c r="LA254" s="22">
        <f t="shared" si="734"/>
        <v>0</v>
      </c>
      <c r="LB254" s="22">
        <f>((((((((((((((((((LB200)+(LB201))+(LB202))+(LB203))+(LB204))+(LB205))+(LB214))+(LB219))+(LB220))+(LB221))+(LB226))+(LB229))+(LB237))+(LB241))+(LB242))+(LB245))+(LB246))+(LB247))+(LB253)</f>
        <v>0</v>
      </c>
      <c r="LC254" s="22">
        <f>((((((((((((((((((LC200)+(LC201))+(LC202))+(LC203))+(LC204))+(LC205))+(LC214))+(LC219))+(LC220))+(LC221))+(LC226))+(LC229))+(LC237))+(LC241))+(LC242))+(LC245))+(LC246))+(LC247))+(LC253)</f>
        <v>0</v>
      </c>
      <c r="LD254" s="22">
        <f t="shared" si="735"/>
        <v>0</v>
      </c>
      <c r="LE254" s="22">
        <f t="shared" si="736"/>
        <v>40722.639999999999</v>
      </c>
      <c r="LF254" s="22">
        <f t="shared" si="736"/>
        <v>33729.35</v>
      </c>
      <c r="LG254" s="22">
        <f t="shared" si="737"/>
        <v>6993.2900000000009</v>
      </c>
    </row>
    <row r="255" spans="1:319" x14ac:dyDescent="0.3">
      <c r="A255" s="27" t="s">
        <v>367</v>
      </c>
      <c r="B255" s="19"/>
      <c r="C255" s="19"/>
      <c r="D255" s="20">
        <f t="shared" si="606"/>
        <v>0</v>
      </c>
      <c r="E255" s="19"/>
      <c r="F255" s="19"/>
      <c r="G255" s="20">
        <f t="shared" si="607"/>
        <v>0</v>
      </c>
      <c r="H255" s="19"/>
      <c r="I255" s="19"/>
      <c r="J255" s="20">
        <f t="shared" si="608"/>
        <v>0</v>
      </c>
      <c r="K255" s="19"/>
      <c r="L255" s="19"/>
      <c r="M255" s="20">
        <f t="shared" si="609"/>
        <v>0</v>
      </c>
      <c r="N255" s="19"/>
      <c r="O255" s="19"/>
      <c r="P255" s="20">
        <f t="shared" si="610"/>
        <v>0</v>
      </c>
      <c r="Q255" s="19"/>
      <c r="R255" s="19"/>
      <c r="S255" s="20">
        <f t="shared" si="611"/>
        <v>0</v>
      </c>
      <c r="T255" s="19"/>
      <c r="U255" s="19"/>
      <c r="V255" s="20">
        <f t="shared" si="612"/>
        <v>0</v>
      </c>
      <c r="W255" s="19"/>
      <c r="X255" s="19"/>
      <c r="Y255" s="20">
        <f t="shared" si="613"/>
        <v>0</v>
      </c>
      <c r="Z255" s="19"/>
      <c r="AA255" s="19"/>
      <c r="AB255" s="20">
        <f t="shared" si="614"/>
        <v>0</v>
      </c>
      <c r="AC255" s="19"/>
      <c r="AD255" s="19"/>
      <c r="AE255" s="20">
        <f t="shared" si="615"/>
        <v>0</v>
      </c>
      <c r="AF255" s="19"/>
      <c r="AG255" s="19"/>
      <c r="AH255" s="20">
        <f t="shared" si="616"/>
        <v>0</v>
      </c>
      <c r="AI255" s="19"/>
      <c r="AJ255" s="19"/>
      <c r="AK255" s="20">
        <f t="shared" si="617"/>
        <v>0</v>
      </c>
      <c r="AL255" s="20">
        <f t="shared" si="618"/>
        <v>0</v>
      </c>
      <c r="AM255" s="20">
        <f t="shared" si="618"/>
        <v>0</v>
      </c>
      <c r="AN255" s="20">
        <f t="shared" si="619"/>
        <v>0</v>
      </c>
      <c r="AO255" s="19"/>
      <c r="AP255" s="19"/>
      <c r="AQ255" s="20">
        <f t="shared" si="620"/>
        <v>0</v>
      </c>
      <c r="AR255" s="19"/>
      <c r="AS255" s="19"/>
      <c r="AT255" s="20">
        <f t="shared" si="621"/>
        <v>0</v>
      </c>
      <c r="AU255" s="19"/>
      <c r="AV255" s="19"/>
      <c r="AW255" s="20">
        <f t="shared" si="622"/>
        <v>0</v>
      </c>
      <c r="AX255" s="19"/>
      <c r="AY255" s="19"/>
      <c r="AZ255" s="20">
        <f t="shared" si="623"/>
        <v>0</v>
      </c>
      <c r="BA255" s="19"/>
      <c r="BB255" s="19"/>
      <c r="BC255" s="20">
        <f t="shared" si="624"/>
        <v>0</v>
      </c>
      <c r="BD255" s="19"/>
      <c r="BE255" s="19"/>
      <c r="BF255" s="20">
        <f t="shared" si="625"/>
        <v>0</v>
      </c>
      <c r="BG255" s="20">
        <f t="shared" si="626"/>
        <v>0</v>
      </c>
      <c r="BH255" s="20">
        <f t="shared" si="626"/>
        <v>0</v>
      </c>
      <c r="BI255" s="20">
        <f t="shared" si="627"/>
        <v>0</v>
      </c>
      <c r="BJ255" s="19"/>
      <c r="BK255" s="19"/>
      <c r="BL255" s="20">
        <f t="shared" si="628"/>
        <v>0</v>
      </c>
      <c r="BM255" s="19"/>
      <c r="BN255" s="19"/>
      <c r="BO255" s="20">
        <f t="shared" si="629"/>
        <v>0</v>
      </c>
      <c r="BP255" s="19"/>
      <c r="BQ255" s="19"/>
      <c r="BR255" s="20">
        <f t="shared" si="630"/>
        <v>0</v>
      </c>
      <c r="BS255" s="19"/>
      <c r="BT255" s="19"/>
      <c r="BU255" s="20">
        <f t="shared" si="631"/>
        <v>0</v>
      </c>
      <c r="BV255" s="19"/>
      <c r="BW255" s="19"/>
      <c r="BX255" s="20">
        <f t="shared" si="632"/>
        <v>0</v>
      </c>
      <c r="BY255" s="19"/>
      <c r="BZ255" s="19"/>
      <c r="CA255" s="20">
        <f t="shared" si="633"/>
        <v>0</v>
      </c>
      <c r="CB255" s="20">
        <f t="shared" si="634"/>
        <v>0</v>
      </c>
      <c r="CC255" s="20">
        <f t="shared" si="634"/>
        <v>0</v>
      </c>
      <c r="CD255" s="20">
        <f t="shared" si="635"/>
        <v>0</v>
      </c>
      <c r="CE255" s="19"/>
      <c r="CF255" s="19"/>
      <c r="CG255" s="20">
        <f t="shared" si="636"/>
        <v>0</v>
      </c>
      <c r="CH255" s="19"/>
      <c r="CI255" s="19"/>
      <c r="CJ255" s="20">
        <f t="shared" si="637"/>
        <v>0</v>
      </c>
      <c r="CK255" s="19"/>
      <c r="CL255" s="19"/>
      <c r="CM255" s="20">
        <f t="shared" si="638"/>
        <v>0</v>
      </c>
      <c r="CN255" s="20">
        <f t="shared" si="639"/>
        <v>0</v>
      </c>
      <c r="CO255" s="20">
        <f t="shared" si="639"/>
        <v>0</v>
      </c>
      <c r="CP255" s="20">
        <f t="shared" si="640"/>
        <v>0</v>
      </c>
      <c r="CQ255" s="19"/>
      <c r="CR255" s="19"/>
      <c r="CS255" s="20">
        <f t="shared" si="641"/>
        <v>0</v>
      </c>
      <c r="CT255" s="19"/>
      <c r="CU255" s="19"/>
      <c r="CV255" s="20">
        <f t="shared" si="642"/>
        <v>0</v>
      </c>
      <c r="CW255" s="19"/>
      <c r="CX255" s="19"/>
      <c r="CY255" s="20">
        <f t="shared" si="643"/>
        <v>0</v>
      </c>
      <c r="CZ255" s="20">
        <f t="shared" si="644"/>
        <v>0</v>
      </c>
      <c r="DA255" s="20">
        <f t="shared" si="644"/>
        <v>0</v>
      </c>
      <c r="DB255" s="20">
        <f t="shared" si="645"/>
        <v>0</v>
      </c>
      <c r="DC255" s="20">
        <f t="shared" si="646"/>
        <v>0</v>
      </c>
      <c r="DD255" s="20">
        <f t="shared" si="646"/>
        <v>0</v>
      </c>
      <c r="DE255" s="20">
        <f t="shared" si="647"/>
        <v>0</v>
      </c>
      <c r="DF255" s="19"/>
      <c r="DG255" s="19"/>
      <c r="DH255" s="20">
        <f t="shared" si="648"/>
        <v>0</v>
      </c>
      <c r="DI255" s="19"/>
      <c r="DJ255" s="19"/>
      <c r="DK255" s="20">
        <f t="shared" si="649"/>
        <v>0</v>
      </c>
      <c r="DL255" s="20">
        <f t="shared" si="650"/>
        <v>0</v>
      </c>
      <c r="DM255" s="20">
        <f t="shared" si="650"/>
        <v>0</v>
      </c>
      <c r="DN255" s="20">
        <f t="shared" si="651"/>
        <v>0</v>
      </c>
      <c r="DO255" s="19"/>
      <c r="DP255" s="19"/>
      <c r="DQ255" s="20">
        <f t="shared" si="652"/>
        <v>0</v>
      </c>
      <c r="DR255" s="19"/>
      <c r="DS255" s="19"/>
      <c r="DT255" s="20">
        <f t="shared" si="653"/>
        <v>0</v>
      </c>
      <c r="DU255" s="20">
        <f t="shared" si="654"/>
        <v>0</v>
      </c>
      <c r="DV255" s="20">
        <f t="shared" si="654"/>
        <v>0</v>
      </c>
      <c r="DW255" s="20">
        <f t="shared" si="655"/>
        <v>0</v>
      </c>
      <c r="DX255" s="20">
        <f t="shared" si="656"/>
        <v>0</v>
      </c>
      <c r="DY255" s="20">
        <f t="shared" si="656"/>
        <v>0</v>
      </c>
      <c r="DZ255" s="20">
        <f t="shared" si="657"/>
        <v>0</v>
      </c>
      <c r="EA255" s="19"/>
      <c r="EB255" s="19"/>
      <c r="EC255" s="20">
        <f t="shared" si="658"/>
        <v>0</v>
      </c>
      <c r="ED255" s="19"/>
      <c r="EE255" s="19"/>
      <c r="EF255" s="20">
        <f t="shared" si="659"/>
        <v>0</v>
      </c>
      <c r="EG255" s="19"/>
      <c r="EH255" s="19"/>
      <c r="EI255" s="20">
        <f t="shared" si="660"/>
        <v>0</v>
      </c>
      <c r="EJ255" s="19"/>
      <c r="EK255" s="19"/>
      <c r="EL255" s="20">
        <f t="shared" si="661"/>
        <v>0</v>
      </c>
      <c r="EM255" s="20">
        <f t="shared" si="662"/>
        <v>0</v>
      </c>
      <c r="EN255" s="20">
        <f t="shared" si="662"/>
        <v>0</v>
      </c>
      <c r="EO255" s="20">
        <f t="shared" si="663"/>
        <v>0</v>
      </c>
      <c r="EP255" s="19"/>
      <c r="EQ255" s="19"/>
      <c r="ER255" s="20">
        <f t="shared" si="664"/>
        <v>0</v>
      </c>
      <c r="ES255" s="19"/>
      <c r="ET255" s="19"/>
      <c r="EU255" s="20">
        <f t="shared" si="665"/>
        <v>0</v>
      </c>
      <c r="EV255" s="19"/>
      <c r="EW255" s="19"/>
      <c r="EX255" s="20">
        <f t="shared" si="666"/>
        <v>0</v>
      </c>
      <c r="EY255" s="19"/>
      <c r="EZ255" s="19"/>
      <c r="FA255" s="20">
        <f t="shared" si="667"/>
        <v>0</v>
      </c>
      <c r="FB255" s="20">
        <f t="shared" si="668"/>
        <v>0</v>
      </c>
      <c r="FC255" s="20">
        <f t="shared" si="668"/>
        <v>0</v>
      </c>
      <c r="FD255" s="20">
        <f t="shared" si="669"/>
        <v>0</v>
      </c>
      <c r="FE255" s="19"/>
      <c r="FF255" s="19"/>
      <c r="FG255" s="20">
        <f t="shared" si="670"/>
        <v>0</v>
      </c>
      <c r="FH255" s="19"/>
      <c r="FI255" s="19"/>
      <c r="FJ255" s="20">
        <f t="shared" si="671"/>
        <v>0</v>
      </c>
      <c r="FK255" s="19"/>
      <c r="FL255" s="19"/>
      <c r="FM255" s="20">
        <f t="shared" si="672"/>
        <v>0</v>
      </c>
      <c r="FN255" s="20">
        <f t="shared" si="673"/>
        <v>0</v>
      </c>
      <c r="FO255" s="20">
        <f t="shared" si="673"/>
        <v>0</v>
      </c>
      <c r="FP255" s="20">
        <f t="shared" si="674"/>
        <v>0</v>
      </c>
      <c r="FQ255" s="19"/>
      <c r="FR255" s="19"/>
      <c r="FS255" s="20">
        <f t="shared" si="675"/>
        <v>0</v>
      </c>
      <c r="FT255" s="19"/>
      <c r="FU255" s="19"/>
      <c r="FV255" s="20">
        <f t="shared" si="676"/>
        <v>0</v>
      </c>
      <c r="FW255" s="19"/>
      <c r="FX255" s="19"/>
      <c r="FY255" s="20">
        <f t="shared" si="677"/>
        <v>0</v>
      </c>
      <c r="FZ255" s="20">
        <f t="shared" si="678"/>
        <v>0</v>
      </c>
      <c r="GA255" s="20">
        <f t="shared" si="678"/>
        <v>0</v>
      </c>
      <c r="GB255" s="20">
        <f t="shared" si="679"/>
        <v>0</v>
      </c>
      <c r="GC255" s="19"/>
      <c r="GD255" s="19"/>
      <c r="GE255" s="20">
        <f t="shared" si="680"/>
        <v>0</v>
      </c>
      <c r="GF255" s="19"/>
      <c r="GG255" s="19"/>
      <c r="GH255" s="20">
        <f t="shared" si="681"/>
        <v>0</v>
      </c>
      <c r="GI255" s="19"/>
      <c r="GJ255" s="19"/>
      <c r="GK255" s="20">
        <f t="shared" si="682"/>
        <v>0</v>
      </c>
      <c r="GL255" s="19"/>
      <c r="GM255" s="19"/>
      <c r="GN255" s="20">
        <f t="shared" si="683"/>
        <v>0</v>
      </c>
      <c r="GO255" s="20">
        <f t="shared" si="684"/>
        <v>0</v>
      </c>
      <c r="GP255" s="20">
        <f t="shared" si="684"/>
        <v>0</v>
      </c>
      <c r="GQ255" s="20">
        <f t="shared" si="685"/>
        <v>0</v>
      </c>
      <c r="GR255" s="19"/>
      <c r="GS255" s="19"/>
      <c r="GT255" s="20">
        <f t="shared" si="686"/>
        <v>0</v>
      </c>
      <c r="GU255" s="19"/>
      <c r="GV255" s="19"/>
      <c r="GW255" s="20">
        <f t="shared" si="687"/>
        <v>0</v>
      </c>
      <c r="GX255" s="20">
        <f t="shared" si="688"/>
        <v>0</v>
      </c>
      <c r="GY255" s="20">
        <f t="shared" si="688"/>
        <v>0</v>
      </c>
      <c r="GZ255" s="20">
        <f t="shared" si="689"/>
        <v>0</v>
      </c>
      <c r="HA255" s="19"/>
      <c r="HB255" s="19"/>
      <c r="HC255" s="20">
        <f t="shared" si="690"/>
        <v>0</v>
      </c>
      <c r="HD255" s="19"/>
      <c r="HE255" s="19"/>
      <c r="HF255" s="20">
        <f t="shared" si="691"/>
        <v>0</v>
      </c>
      <c r="HG255" s="19"/>
      <c r="HH255" s="19"/>
      <c r="HI255" s="20">
        <f t="shared" si="692"/>
        <v>0</v>
      </c>
      <c r="HJ255" s="19"/>
      <c r="HK255" s="19"/>
      <c r="HL255" s="20">
        <f t="shared" si="693"/>
        <v>0</v>
      </c>
      <c r="HM255" s="20">
        <f t="shared" si="694"/>
        <v>0</v>
      </c>
      <c r="HN255" s="20">
        <f t="shared" si="694"/>
        <v>0</v>
      </c>
      <c r="HO255" s="20">
        <f t="shared" si="695"/>
        <v>0</v>
      </c>
      <c r="HP255" s="19"/>
      <c r="HQ255" s="19"/>
      <c r="HR255" s="20">
        <f t="shared" si="696"/>
        <v>0</v>
      </c>
      <c r="HS255" s="19"/>
      <c r="HT255" s="19"/>
      <c r="HU255" s="20">
        <f t="shared" si="697"/>
        <v>0</v>
      </c>
      <c r="HV255" s="19"/>
      <c r="HW255" s="19"/>
      <c r="HX255" s="20">
        <f t="shared" si="698"/>
        <v>0</v>
      </c>
      <c r="HY255" s="19"/>
      <c r="HZ255" s="19"/>
      <c r="IA255" s="20">
        <f t="shared" si="699"/>
        <v>0</v>
      </c>
      <c r="IB255" s="20">
        <f t="shared" si="700"/>
        <v>0</v>
      </c>
      <c r="IC255" s="20">
        <f t="shared" si="700"/>
        <v>0</v>
      </c>
      <c r="ID255" s="20">
        <f t="shared" si="701"/>
        <v>0</v>
      </c>
      <c r="IE255" s="20">
        <f t="shared" si="702"/>
        <v>0</v>
      </c>
      <c r="IF255" s="20">
        <f t="shared" si="702"/>
        <v>0</v>
      </c>
      <c r="IG255" s="20">
        <f t="shared" si="703"/>
        <v>0</v>
      </c>
      <c r="IH255" s="19"/>
      <c r="II255" s="19"/>
      <c r="IJ255" s="20">
        <f t="shared" si="704"/>
        <v>0</v>
      </c>
      <c r="IK255" s="19"/>
      <c r="IL255" s="19"/>
      <c r="IM255" s="20">
        <f t="shared" si="705"/>
        <v>0</v>
      </c>
      <c r="IN255" s="19"/>
      <c r="IO255" s="19"/>
      <c r="IP255" s="20">
        <f t="shared" si="706"/>
        <v>0</v>
      </c>
      <c r="IQ255" s="20">
        <f t="shared" si="707"/>
        <v>0</v>
      </c>
      <c r="IR255" s="20">
        <f t="shared" si="707"/>
        <v>0</v>
      </c>
      <c r="IS255" s="20">
        <f t="shared" si="708"/>
        <v>0</v>
      </c>
      <c r="IT255" s="20">
        <f t="shared" si="709"/>
        <v>0</v>
      </c>
      <c r="IU255" s="20">
        <f t="shared" si="709"/>
        <v>0</v>
      </c>
      <c r="IV255" s="20">
        <f t="shared" si="710"/>
        <v>0</v>
      </c>
      <c r="IW255" s="19"/>
      <c r="IX255" s="19"/>
      <c r="IY255" s="20">
        <f t="shared" si="711"/>
        <v>0</v>
      </c>
      <c r="IZ255" s="19"/>
      <c r="JA255" s="19"/>
      <c r="JB255" s="20">
        <f t="shared" si="712"/>
        <v>0</v>
      </c>
      <c r="JC255" s="19"/>
      <c r="JD255" s="19"/>
      <c r="JE255" s="20">
        <f t="shared" si="713"/>
        <v>0</v>
      </c>
      <c r="JF255" s="20">
        <f t="shared" si="714"/>
        <v>0</v>
      </c>
      <c r="JG255" s="20">
        <f t="shared" si="714"/>
        <v>0</v>
      </c>
      <c r="JH255" s="20">
        <f t="shared" si="715"/>
        <v>0</v>
      </c>
      <c r="JI255" s="19"/>
      <c r="JJ255" s="19"/>
      <c r="JK255" s="20">
        <f t="shared" si="716"/>
        <v>0</v>
      </c>
      <c r="JL255" s="19"/>
      <c r="JM255" s="19"/>
      <c r="JN255" s="20">
        <f t="shared" si="717"/>
        <v>0</v>
      </c>
      <c r="JO255" s="19"/>
      <c r="JP255" s="19"/>
      <c r="JQ255" s="20">
        <f t="shared" si="718"/>
        <v>0</v>
      </c>
      <c r="JR255" s="20">
        <f t="shared" si="719"/>
        <v>0</v>
      </c>
      <c r="JS255" s="20">
        <f t="shared" si="719"/>
        <v>0</v>
      </c>
      <c r="JT255" s="20">
        <f t="shared" si="720"/>
        <v>0</v>
      </c>
      <c r="JU255" s="19"/>
      <c r="JV255" s="19"/>
      <c r="JW255" s="20">
        <f t="shared" si="721"/>
        <v>0</v>
      </c>
      <c r="JX255" s="19"/>
      <c r="JY255" s="19"/>
      <c r="JZ255" s="20">
        <f t="shared" si="722"/>
        <v>0</v>
      </c>
      <c r="KA255" s="20">
        <f t="shared" si="723"/>
        <v>0</v>
      </c>
      <c r="KB255" s="20">
        <f t="shared" si="723"/>
        <v>0</v>
      </c>
      <c r="KC255" s="20">
        <f t="shared" si="724"/>
        <v>0</v>
      </c>
      <c r="KD255" s="19"/>
      <c r="KE255" s="19"/>
      <c r="KF255" s="20">
        <f t="shared" si="725"/>
        <v>0</v>
      </c>
      <c r="KG255" s="19"/>
      <c r="KH255" s="19"/>
      <c r="KI255" s="20">
        <f t="shared" si="726"/>
        <v>0</v>
      </c>
      <c r="KJ255" s="19"/>
      <c r="KK255" s="19"/>
      <c r="KL255" s="20">
        <f t="shared" si="727"/>
        <v>0</v>
      </c>
      <c r="KM255" s="19"/>
      <c r="KN255" s="19"/>
      <c r="KO255" s="20">
        <f t="shared" si="728"/>
        <v>0</v>
      </c>
      <c r="KP255" s="19"/>
      <c r="KQ255" s="19"/>
      <c r="KR255" s="20">
        <f t="shared" si="729"/>
        <v>0</v>
      </c>
      <c r="KS255" s="20">
        <f t="shared" si="730"/>
        <v>0</v>
      </c>
      <c r="KT255" s="20">
        <f t="shared" si="730"/>
        <v>0</v>
      </c>
      <c r="KU255" s="20">
        <f t="shared" si="731"/>
        <v>0</v>
      </c>
      <c r="KV255" s="20">
        <f t="shared" si="732"/>
        <v>0</v>
      </c>
      <c r="KW255" s="20">
        <f t="shared" si="732"/>
        <v>0</v>
      </c>
      <c r="KX255" s="20">
        <f t="shared" si="733"/>
        <v>0</v>
      </c>
      <c r="KY255" s="19"/>
      <c r="KZ255" s="19"/>
      <c r="LA255" s="20">
        <f t="shared" si="734"/>
        <v>0</v>
      </c>
      <c r="LB255" s="19"/>
      <c r="LC255" s="19"/>
      <c r="LD255" s="20">
        <f t="shared" si="735"/>
        <v>0</v>
      </c>
      <c r="LE255" s="20">
        <f t="shared" si="736"/>
        <v>0</v>
      </c>
      <c r="LF255" s="20">
        <f t="shared" si="736"/>
        <v>0</v>
      </c>
      <c r="LG255" s="20">
        <f t="shared" si="737"/>
        <v>0</v>
      </c>
    </row>
    <row r="256" spans="1:319" x14ac:dyDescent="0.3">
      <c r="A256" s="27" t="s">
        <v>368</v>
      </c>
      <c r="B256" s="19"/>
      <c r="C256" s="19"/>
      <c r="D256" s="20">
        <f t="shared" si="606"/>
        <v>0</v>
      </c>
      <c r="E256" s="19"/>
      <c r="F256" s="19"/>
      <c r="G256" s="20">
        <f t="shared" si="607"/>
        <v>0</v>
      </c>
      <c r="H256" s="19"/>
      <c r="I256" s="19"/>
      <c r="J256" s="20">
        <f t="shared" si="608"/>
        <v>0</v>
      </c>
      <c r="K256" s="19"/>
      <c r="L256" s="19"/>
      <c r="M256" s="20">
        <f t="shared" si="609"/>
        <v>0</v>
      </c>
      <c r="N256" s="19"/>
      <c r="O256" s="19"/>
      <c r="P256" s="20">
        <f t="shared" si="610"/>
        <v>0</v>
      </c>
      <c r="Q256" s="19"/>
      <c r="R256" s="19"/>
      <c r="S256" s="20">
        <f t="shared" si="611"/>
        <v>0</v>
      </c>
      <c r="T256" s="19"/>
      <c r="U256" s="19"/>
      <c r="V256" s="20">
        <f t="shared" si="612"/>
        <v>0</v>
      </c>
      <c r="W256" s="19"/>
      <c r="X256" s="19"/>
      <c r="Y256" s="20">
        <f t="shared" si="613"/>
        <v>0</v>
      </c>
      <c r="Z256" s="19"/>
      <c r="AA256" s="19"/>
      <c r="AB256" s="20">
        <f t="shared" si="614"/>
        <v>0</v>
      </c>
      <c r="AC256" s="19"/>
      <c r="AD256" s="19"/>
      <c r="AE256" s="20">
        <f t="shared" si="615"/>
        <v>0</v>
      </c>
      <c r="AF256" s="19"/>
      <c r="AG256" s="19"/>
      <c r="AH256" s="20">
        <f t="shared" si="616"/>
        <v>0</v>
      </c>
      <c r="AI256" s="19"/>
      <c r="AJ256" s="19"/>
      <c r="AK256" s="20">
        <f t="shared" si="617"/>
        <v>0</v>
      </c>
      <c r="AL256" s="20">
        <f t="shared" si="618"/>
        <v>0</v>
      </c>
      <c r="AM256" s="20">
        <f t="shared" si="618"/>
        <v>0</v>
      </c>
      <c r="AN256" s="20">
        <f t="shared" si="619"/>
        <v>0</v>
      </c>
      <c r="AO256" s="19"/>
      <c r="AP256" s="19"/>
      <c r="AQ256" s="20">
        <f t="shared" si="620"/>
        <v>0</v>
      </c>
      <c r="AR256" s="19"/>
      <c r="AS256" s="19"/>
      <c r="AT256" s="20">
        <f t="shared" si="621"/>
        <v>0</v>
      </c>
      <c r="AU256" s="19"/>
      <c r="AV256" s="19"/>
      <c r="AW256" s="20">
        <f t="shared" si="622"/>
        <v>0</v>
      </c>
      <c r="AX256" s="19"/>
      <c r="AY256" s="19"/>
      <c r="AZ256" s="20">
        <f t="shared" si="623"/>
        <v>0</v>
      </c>
      <c r="BA256" s="19"/>
      <c r="BB256" s="19"/>
      <c r="BC256" s="20">
        <f t="shared" si="624"/>
        <v>0</v>
      </c>
      <c r="BD256" s="19"/>
      <c r="BE256" s="19"/>
      <c r="BF256" s="20">
        <f t="shared" si="625"/>
        <v>0</v>
      </c>
      <c r="BG256" s="20">
        <f t="shared" si="626"/>
        <v>0</v>
      </c>
      <c r="BH256" s="20">
        <f t="shared" si="626"/>
        <v>0</v>
      </c>
      <c r="BI256" s="20">
        <f t="shared" si="627"/>
        <v>0</v>
      </c>
      <c r="BJ256" s="19"/>
      <c r="BK256" s="19"/>
      <c r="BL256" s="20">
        <f t="shared" si="628"/>
        <v>0</v>
      </c>
      <c r="BM256" s="19"/>
      <c r="BN256" s="19"/>
      <c r="BO256" s="20">
        <f t="shared" si="629"/>
        <v>0</v>
      </c>
      <c r="BP256" s="19"/>
      <c r="BQ256" s="19"/>
      <c r="BR256" s="20">
        <f t="shared" si="630"/>
        <v>0</v>
      </c>
      <c r="BS256" s="19"/>
      <c r="BT256" s="19"/>
      <c r="BU256" s="20">
        <f t="shared" si="631"/>
        <v>0</v>
      </c>
      <c r="BV256" s="19"/>
      <c r="BW256" s="19"/>
      <c r="BX256" s="20">
        <f t="shared" si="632"/>
        <v>0</v>
      </c>
      <c r="BY256" s="19"/>
      <c r="BZ256" s="19"/>
      <c r="CA256" s="20">
        <f t="shared" si="633"/>
        <v>0</v>
      </c>
      <c r="CB256" s="20">
        <f t="shared" si="634"/>
        <v>0</v>
      </c>
      <c r="CC256" s="20">
        <f t="shared" si="634"/>
        <v>0</v>
      </c>
      <c r="CD256" s="20">
        <f t="shared" si="635"/>
        <v>0</v>
      </c>
      <c r="CE256" s="19"/>
      <c r="CF256" s="19"/>
      <c r="CG256" s="20">
        <f t="shared" si="636"/>
        <v>0</v>
      </c>
      <c r="CH256" s="19"/>
      <c r="CI256" s="19"/>
      <c r="CJ256" s="20">
        <f t="shared" si="637"/>
        <v>0</v>
      </c>
      <c r="CK256" s="19"/>
      <c r="CL256" s="19"/>
      <c r="CM256" s="20">
        <f t="shared" si="638"/>
        <v>0</v>
      </c>
      <c r="CN256" s="20">
        <f t="shared" si="639"/>
        <v>0</v>
      </c>
      <c r="CO256" s="20">
        <f t="shared" si="639"/>
        <v>0</v>
      </c>
      <c r="CP256" s="20">
        <f t="shared" si="640"/>
        <v>0</v>
      </c>
      <c r="CQ256" s="19"/>
      <c r="CR256" s="19"/>
      <c r="CS256" s="20">
        <f t="shared" si="641"/>
        <v>0</v>
      </c>
      <c r="CT256" s="19"/>
      <c r="CU256" s="19"/>
      <c r="CV256" s="20">
        <f t="shared" si="642"/>
        <v>0</v>
      </c>
      <c r="CW256" s="19"/>
      <c r="CX256" s="19"/>
      <c r="CY256" s="20">
        <f t="shared" si="643"/>
        <v>0</v>
      </c>
      <c r="CZ256" s="20">
        <f t="shared" si="644"/>
        <v>0</v>
      </c>
      <c r="DA256" s="20">
        <f t="shared" si="644"/>
        <v>0</v>
      </c>
      <c r="DB256" s="20">
        <f t="shared" si="645"/>
        <v>0</v>
      </c>
      <c r="DC256" s="20">
        <f t="shared" si="646"/>
        <v>0</v>
      </c>
      <c r="DD256" s="20">
        <f t="shared" si="646"/>
        <v>0</v>
      </c>
      <c r="DE256" s="20">
        <f t="shared" si="647"/>
        <v>0</v>
      </c>
      <c r="DF256" s="19"/>
      <c r="DG256" s="19"/>
      <c r="DH256" s="20">
        <f t="shared" si="648"/>
        <v>0</v>
      </c>
      <c r="DI256" s="19"/>
      <c r="DJ256" s="19"/>
      <c r="DK256" s="20">
        <f t="shared" si="649"/>
        <v>0</v>
      </c>
      <c r="DL256" s="20">
        <f t="shared" si="650"/>
        <v>0</v>
      </c>
      <c r="DM256" s="20">
        <f t="shared" si="650"/>
        <v>0</v>
      </c>
      <c r="DN256" s="20">
        <f t="shared" si="651"/>
        <v>0</v>
      </c>
      <c r="DO256" s="19"/>
      <c r="DP256" s="19"/>
      <c r="DQ256" s="20">
        <f t="shared" si="652"/>
        <v>0</v>
      </c>
      <c r="DR256" s="19"/>
      <c r="DS256" s="19"/>
      <c r="DT256" s="20">
        <f t="shared" si="653"/>
        <v>0</v>
      </c>
      <c r="DU256" s="20">
        <f t="shared" si="654"/>
        <v>0</v>
      </c>
      <c r="DV256" s="20">
        <f t="shared" si="654"/>
        <v>0</v>
      </c>
      <c r="DW256" s="20">
        <f t="shared" si="655"/>
        <v>0</v>
      </c>
      <c r="DX256" s="20">
        <f t="shared" si="656"/>
        <v>0</v>
      </c>
      <c r="DY256" s="20">
        <f t="shared" si="656"/>
        <v>0</v>
      </c>
      <c r="DZ256" s="20">
        <f t="shared" si="657"/>
        <v>0</v>
      </c>
      <c r="EA256" s="19"/>
      <c r="EB256" s="19"/>
      <c r="EC256" s="20">
        <f t="shared" si="658"/>
        <v>0</v>
      </c>
      <c r="ED256" s="19"/>
      <c r="EE256" s="19"/>
      <c r="EF256" s="20">
        <f t="shared" si="659"/>
        <v>0</v>
      </c>
      <c r="EG256" s="19"/>
      <c r="EH256" s="19"/>
      <c r="EI256" s="20">
        <f t="shared" si="660"/>
        <v>0</v>
      </c>
      <c r="EJ256" s="19"/>
      <c r="EK256" s="19"/>
      <c r="EL256" s="20">
        <f t="shared" si="661"/>
        <v>0</v>
      </c>
      <c r="EM256" s="20">
        <f t="shared" si="662"/>
        <v>0</v>
      </c>
      <c r="EN256" s="20">
        <f t="shared" si="662"/>
        <v>0</v>
      </c>
      <c r="EO256" s="20">
        <f t="shared" si="663"/>
        <v>0</v>
      </c>
      <c r="EP256" s="19"/>
      <c r="EQ256" s="19"/>
      <c r="ER256" s="20">
        <f t="shared" si="664"/>
        <v>0</v>
      </c>
      <c r="ES256" s="19"/>
      <c r="ET256" s="19"/>
      <c r="EU256" s="20">
        <f t="shared" si="665"/>
        <v>0</v>
      </c>
      <c r="EV256" s="19"/>
      <c r="EW256" s="19"/>
      <c r="EX256" s="20">
        <f t="shared" si="666"/>
        <v>0</v>
      </c>
      <c r="EY256" s="19"/>
      <c r="EZ256" s="19"/>
      <c r="FA256" s="20">
        <f t="shared" si="667"/>
        <v>0</v>
      </c>
      <c r="FB256" s="20">
        <f t="shared" si="668"/>
        <v>0</v>
      </c>
      <c r="FC256" s="20">
        <f t="shared" si="668"/>
        <v>0</v>
      </c>
      <c r="FD256" s="20">
        <f t="shared" si="669"/>
        <v>0</v>
      </c>
      <c r="FE256" s="19"/>
      <c r="FF256" s="19"/>
      <c r="FG256" s="20">
        <f t="shared" si="670"/>
        <v>0</v>
      </c>
      <c r="FH256" s="19"/>
      <c r="FI256" s="19"/>
      <c r="FJ256" s="20">
        <f t="shared" si="671"/>
        <v>0</v>
      </c>
      <c r="FK256" s="19"/>
      <c r="FL256" s="19"/>
      <c r="FM256" s="20">
        <f t="shared" si="672"/>
        <v>0</v>
      </c>
      <c r="FN256" s="20">
        <f t="shared" si="673"/>
        <v>0</v>
      </c>
      <c r="FO256" s="20">
        <f t="shared" si="673"/>
        <v>0</v>
      </c>
      <c r="FP256" s="20">
        <f t="shared" si="674"/>
        <v>0</v>
      </c>
      <c r="FQ256" s="19"/>
      <c r="FR256" s="19"/>
      <c r="FS256" s="20">
        <f t="shared" si="675"/>
        <v>0</v>
      </c>
      <c r="FT256" s="19"/>
      <c r="FU256" s="19"/>
      <c r="FV256" s="20">
        <f t="shared" si="676"/>
        <v>0</v>
      </c>
      <c r="FW256" s="19"/>
      <c r="FX256" s="19"/>
      <c r="FY256" s="20">
        <f t="shared" si="677"/>
        <v>0</v>
      </c>
      <c r="FZ256" s="20">
        <f t="shared" si="678"/>
        <v>0</v>
      </c>
      <c r="GA256" s="20">
        <f t="shared" si="678"/>
        <v>0</v>
      </c>
      <c r="GB256" s="20">
        <f t="shared" si="679"/>
        <v>0</v>
      </c>
      <c r="GC256" s="19"/>
      <c r="GD256" s="19"/>
      <c r="GE256" s="20">
        <f t="shared" si="680"/>
        <v>0</v>
      </c>
      <c r="GF256" s="19"/>
      <c r="GG256" s="19"/>
      <c r="GH256" s="20">
        <f t="shared" si="681"/>
        <v>0</v>
      </c>
      <c r="GI256" s="19"/>
      <c r="GJ256" s="19"/>
      <c r="GK256" s="20">
        <f t="shared" si="682"/>
        <v>0</v>
      </c>
      <c r="GL256" s="19"/>
      <c r="GM256" s="19"/>
      <c r="GN256" s="20">
        <f t="shared" si="683"/>
        <v>0</v>
      </c>
      <c r="GO256" s="20">
        <f t="shared" si="684"/>
        <v>0</v>
      </c>
      <c r="GP256" s="20">
        <f t="shared" si="684"/>
        <v>0</v>
      </c>
      <c r="GQ256" s="20">
        <f t="shared" si="685"/>
        <v>0</v>
      </c>
      <c r="GR256" s="19"/>
      <c r="GS256" s="19"/>
      <c r="GT256" s="20">
        <f t="shared" si="686"/>
        <v>0</v>
      </c>
      <c r="GU256" s="19"/>
      <c r="GV256" s="19"/>
      <c r="GW256" s="20">
        <f t="shared" si="687"/>
        <v>0</v>
      </c>
      <c r="GX256" s="20">
        <f t="shared" si="688"/>
        <v>0</v>
      </c>
      <c r="GY256" s="20">
        <f t="shared" si="688"/>
        <v>0</v>
      </c>
      <c r="GZ256" s="20">
        <f t="shared" si="689"/>
        <v>0</v>
      </c>
      <c r="HA256" s="19"/>
      <c r="HB256" s="19"/>
      <c r="HC256" s="20">
        <f t="shared" si="690"/>
        <v>0</v>
      </c>
      <c r="HD256" s="19"/>
      <c r="HE256" s="19"/>
      <c r="HF256" s="20">
        <f t="shared" si="691"/>
        <v>0</v>
      </c>
      <c r="HG256" s="19"/>
      <c r="HH256" s="19"/>
      <c r="HI256" s="20">
        <f t="shared" si="692"/>
        <v>0</v>
      </c>
      <c r="HJ256" s="19"/>
      <c r="HK256" s="19"/>
      <c r="HL256" s="20">
        <f t="shared" si="693"/>
        <v>0</v>
      </c>
      <c r="HM256" s="20">
        <f t="shared" si="694"/>
        <v>0</v>
      </c>
      <c r="HN256" s="20">
        <f t="shared" si="694"/>
        <v>0</v>
      </c>
      <c r="HO256" s="20">
        <f t="shared" si="695"/>
        <v>0</v>
      </c>
      <c r="HP256" s="19"/>
      <c r="HQ256" s="19"/>
      <c r="HR256" s="20">
        <f t="shared" si="696"/>
        <v>0</v>
      </c>
      <c r="HS256" s="19"/>
      <c r="HT256" s="19"/>
      <c r="HU256" s="20">
        <f t="shared" si="697"/>
        <v>0</v>
      </c>
      <c r="HV256" s="19"/>
      <c r="HW256" s="19"/>
      <c r="HX256" s="20">
        <f t="shared" si="698"/>
        <v>0</v>
      </c>
      <c r="HY256" s="19"/>
      <c r="HZ256" s="19"/>
      <c r="IA256" s="20">
        <f t="shared" si="699"/>
        <v>0</v>
      </c>
      <c r="IB256" s="20">
        <f t="shared" si="700"/>
        <v>0</v>
      </c>
      <c r="IC256" s="20">
        <f t="shared" si="700"/>
        <v>0</v>
      </c>
      <c r="ID256" s="20">
        <f t="shared" si="701"/>
        <v>0</v>
      </c>
      <c r="IE256" s="20">
        <f t="shared" si="702"/>
        <v>0</v>
      </c>
      <c r="IF256" s="20">
        <f t="shared" si="702"/>
        <v>0</v>
      </c>
      <c r="IG256" s="20">
        <f t="shared" si="703"/>
        <v>0</v>
      </c>
      <c r="IH256" s="19"/>
      <c r="II256" s="19"/>
      <c r="IJ256" s="20">
        <f t="shared" si="704"/>
        <v>0</v>
      </c>
      <c r="IK256" s="19"/>
      <c r="IL256" s="19"/>
      <c r="IM256" s="20">
        <f t="shared" si="705"/>
        <v>0</v>
      </c>
      <c r="IN256" s="19"/>
      <c r="IO256" s="19"/>
      <c r="IP256" s="20">
        <f t="shared" si="706"/>
        <v>0</v>
      </c>
      <c r="IQ256" s="20">
        <f t="shared" si="707"/>
        <v>0</v>
      </c>
      <c r="IR256" s="20">
        <f t="shared" si="707"/>
        <v>0</v>
      </c>
      <c r="IS256" s="20">
        <f t="shared" si="708"/>
        <v>0</v>
      </c>
      <c r="IT256" s="20">
        <f t="shared" si="709"/>
        <v>0</v>
      </c>
      <c r="IU256" s="20">
        <f t="shared" si="709"/>
        <v>0</v>
      </c>
      <c r="IV256" s="20">
        <f t="shared" si="710"/>
        <v>0</v>
      </c>
      <c r="IW256" s="19"/>
      <c r="IX256" s="19"/>
      <c r="IY256" s="20">
        <f t="shared" si="711"/>
        <v>0</v>
      </c>
      <c r="IZ256" s="19"/>
      <c r="JA256" s="19"/>
      <c r="JB256" s="20">
        <f t="shared" si="712"/>
        <v>0</v>
      </c>
      <c r="JC256" s="19"/>
      <c r="JD256" s="19"/>
      <c r="JE256" s="20">
        <f t="shared" si="713"/>
        <v>0</v>
      </c>
      <c r="JF256" s="20">
        <f t="shared" si="714"/>
        <v>0</v>
      </c>
      <c r="JG256" s="20">
        <f t="shared" si="714"/>
        <v>0</v>
      </c>
      <c r="JH256" s="20">
        <f t="shared" si="715"/>
        <v>0</v>
      </c>
      <c r="JI256" s="19"/>
      <c r="JJ256" s="19"/>
      <c r="JK256" s="20">
        <f t="shared" si="716"/>
        <v>0</v>
      </c>
      <c r="JL256" s="19"/>
      <c r="JM256" s="19"/>
      <c r="JN256" s="20">
        <f t="shared" si="717"/>
        <v>0</v>
      </c>
      <c r="JO256" s="19"/>
      <c r="JP256" s="19"/>
      <c r="JQ256" s="20">
        <f t="shared" si="718"/>
        <v>0</v>
      </c>
      <c r="JR256" s="20">
        <f t="shared" si="719"/>
        <v>0</v>
      </c>
      <c r="JS256" s="20">
        <f t="shared" si="719"/>
        <v>0</v>
      </c>
      <c r="JT256" s="20">
        <f t="shared" si="720"/>
        <v>0</v>
      </c>
      <c r="JU256" s="19"/>
      <c r="JV256" s="19"/>
      <c r="JW256" s="20">
        <f t="shared" si="721"/>
        <v>0</v>
      </c>
      <c r="JX256" s="19"/>
      <c r="JY256" s="19"/>
      <c r="JZ256" s="20">
        <f t="shared" si="722"/>
        <v>0</v>
      </c>
      <c r="KA256" s="20">
        <f t="shared" si="723"/>
        <v>0</v>
      </c>
      <c r="KB256" s="20">
        <f t="shared" si="723"/>
        <v>0</v>
      </c>
      <c r="KC256" s="20">
        <f t="shared" si="724"/>
        <v>0</v>
      </c>
      <c r="KD256" s="19"/>
      <c r="KE256" s="19"/>
      <c r="KF256" s="20">
        <f t="shared" si="725"/>
        <v>0</v>
      </c>
      <c r="KG256" s="19"/>
      <c r="KH256" s="19"/>
      <c r="KI256" s="20">
        <f t="shared" si="726"/>
        <v>0</v>
      </c>
      <c r="KJ256" s="19"/>
      <c r="KK256" s="19"/>
      <c r="KL256" s="20">
        <f t="shared" si="727"/>
        <v>0</v>
      </c>
      <c r="KM256" s="19"/>
      <c r="KN256" s="19"/>
      <c r="KO256" s="20">
        <f t="shared" si="728"/>
        <v>0</v>
      </c>
      <c r="KP256" s="19"/>
      <c r="KQ256" s="19"/>
      <c r="KR256" s="20">
        <f t="shared" si="729"/>
        <v>0</v>
      </c>
      <c r="KS256" s="20">
        <f t="shared" si="730"/>
        <v>0</v>
      </c>
      <c r="KT256" s="20">
        <f t="shared" si="730"/>
        <v>0</v>
      </c>
      <c r="KU256" s="20">
        <f t="shared" si="731"/>
        <v>0</v>
      </c>
      <c r="KV256" s="20">
        <f t="shared" si="732"/>
        <v>0</v>
      </c>
      <c r="KW256" s="20">
        <f t="shared" si="732"/>
        <v>0</v>
      </c>
      <c r="KX256" s="20">
        <f t="shared" si="733"/>
        <v>0</v>
      </c>
      <c r="KY256" s="19"/>
      <c r="KZ256" s="19"/>
      <c r="LA256" s="20">
        <f t="shared" si="734"/>
        <v>0</v>
      </c>
      <c r="LB256" s="19"/>
      <c r="LC256" s="19"/>
      <c r="LD256" s="20">
        <f t="shared" si="735"/>
        <v>0</v>
      </c>
      <c r="LE256" s="20">
        <f t="shared" si="736"/>
        <v>0</v>
      </c>
      <c r="LF256" s="20">
        <f t="shared" si="736"/>
        <v>0</v>
      </c>
      <c r="LG256" s="20">
        <f t="shared" si="737"/>
        <v>0</v>
      </c>
    </row>
    <row r="257" spans="1:319" x14ac:dyDescent="0.3">
      <c r="A257" s="27" t="s">
        <v>369</v>
      </c>
      <c r="B257" s="19"/>
      <c r="C257" s="19"/>
      <c r="D257" s="20">
        <f t="shared" si="606"/>
        <v>0</v>
      </c>
      <c r="E257" s="19"/>
      <c r="F257" s="19"/>
      <c r="G257" s="20">
        <f t="shared" si="607"/>
        <v>0</v>
      </c>
      <c r="H257" s="19"/>
      <c r="I257" s="19"/>
      <c r="J257" s="20">
        <f t="shared" si="608"/>
        <v>0</v>
      </c>
      <c r="K257" s="19"/>
      <c r="L257" s="19"/>
      <c r="M257" s="20">
        <f t="shared" si="609"/>
        <v>0</v>
      </c>
      <c r="N257" s="19"/>
      <c r="O257" s="19"/>
      <c r="P257" s="20">
        <f t="shared" si="610"/>
        <v>0</v>
      </c>
      <c r="Q257" s="19"/>
      <c r="R257" s="19"/>
      <c r="S257" s="20">
        <f t="shared" si="611"/>
        <v>0</v>
      </c>
      <c r="T257" s="19"/>
      <c r="U257" s="19"/>
      <c r="V257" s="20">
        <f t="shared" si="612"/>
        <v>0</v>
      </c>
      <c r="W257" s="19"/>
      <c r="X257" s="19"/>
      <c r="Y257" s="20">
        <f t="shared" si="613"/>
        <v>0</v>
      </c>
      <c r="Z257" s="19"/>
      <c r="AA257" s="19"/>
      <c r="AB257" s="20">
        <f t="shared" si="614"/>
        <v>0</v>
      </c>
      <c r="AC257" s="19"/>
      <c r="AD257" s="19"/>
      <c r="AE257" s="20">
        <f t="shared" si="615"/>
        <v>0</v>
      </c>
      <c r="AF257" s="19"/>
      <c r="AG257" s="19"/>
      <c r="AH257" s="20">
        <f t="shared" si="616"/>
        <v>0</v>
      </c>
      <c r="AI257" s="19"/>
      <c r="AJ257" s="19"/>
      <c r="AK257" s="20">
        <f t="shared" si="617"/>
        <v>0</v>
      </c>
      <c r="AL257" s="20">
        <f t="shared" si="618"/>
        <v>0</v>
      </c>
      <c r="AM257" s="20">
        <f t="shared" si="618"/>
        <v>0</v>
      </c>
      <c r="AN257" s="20">
        <f t="shared" si="619"/>
        <v>0</v>
      </c>
      <c r="AO257" s="19"/>
      <c r="AP257" s="19"/>
      <c r="AQ257" s="20">
        <f t="shared" si="620"/>
        <v>0</v>
      </c>
      <c r="AR257" s="19"/>
      <c r="AS257" s="19"/>
      <c r="AT257" s="20">
        <f t="shared" si="621"/>
        <v>0</v>
      </c>
      <c r="AU257" s="19"/>
      <c r="AV257" s="19"/>
      <c r="AW257" s="20">
        <f t="shared" si="622"/>
        <v>0</v>
      </c>
      <c r="AX257" s="19"/>
      <c r="AY257" s="19"/>
      <c r="AZ257" s="20">
        <f t="shared" si="623"/>
        <v>0</v>
      </c>
      <c r="BA257" s="19"/>
      <c r="BB257" s="19"/>
      <c r="BC257" s="20">
        <f t="shared" si="624"/>
        <v>0</v>
      </c>
      <c r="BD257" s="19"/>
      <c r="BE257" s="19"/>
      <c r="BF257" s="20">
        <f t="shared" si="625"/>
        <v>0</v>
      </c>
      <c r="BG257" s="20">
        <f t="shared" si="626"/>
        <v>0</v>
      </c>
      <c r="BH257" s="20">
        <f t="shared" si="626"/>
        <v>0</v>
      </c>
      <c r="BI257" s="20">
        <f t="shared" si="627"/>
        <v>0</v>
      </c>
      <c r="BJ257" s="19"/>
      <c r="BK257" s="19"/>
      <c r="BL257" s="20">
        <f t="shared" si="628"/>
        <v>0</v>
      </c>
      <c r="BM257" s="19"/>
      <c r="BN257" s="19"/>
      <c r="BO257" s="20">
        <f t="shared" si="629"/>
        <v>0</v>
      </c>
      <c r="BP257" s="19"/>
      <c r="BQ257" s="19"/>
      <c r="BR257" s="20">
        <f t="shared" si="630"/>
        <v>0</v>
      </c>
      <c r="BS257" s="19"/>
      <c r="BT257" s="19"/>
      <c r="BU257" s="20">
        <f t="shared" si="631"/>
        <v>0</v>
      </c>
      <c r="BV257" s="19"/>
      <c r="BW257" s="19"/>
      <c r="BX257" s="20">
        <f t="shared" si="632"/>
        <v>0</v>
      </c>
      <c r="BY257" s="19"/>
      <c r="BZ257" s="19"/>
      <c r="CA257" s="20">
        <f t="shared" si="633"/>
        <v>0</v>
      </c>
      <c r="CB257" s="20">
        <f t="shared" si="634"/>
        <v>0</v>
      </c>
      <c r="CC257" s="20">
        <f t="shared" si="634"/>
        <v>0</v>
      </c>
      <c r="CD257" s="20">
        <f t="shared" si="635"/>
        <v>0</v>
      </c>
      <c r="CE257" s="19"/>
      <c r="CF257" s="19"/>
      <c r="CG257" s="20">
        <f t="shared" si="636"/>
        <v>0</v>
      </c>
      <c r="CH257" s="19"/>
      <c r="CI257" s="19"/>
      <c r="CJ257" s="20">
        <f t="shared" si="637"/>
        <v>0</v>
      </c>
      <c r="CK257" s="19"/>
      <c r="CL257" s="19"/>
      <c r="CM257" s="20">
        <f t="shared" si="638"/>
        <v>0</v>
      </c>
      <c r="CN257" s="20">
        <f t="shared" si="639"/>
        <v>0</v>
      </c>
      <c r="CO257" s="20">
        <f t="shared" si="639"/>
        <v>0</v>
      </c>
      <c r="CP257" s="20">
        <f t="shared" si="640"/>
        <v>0</v>
      </c>
      <c r="CQ257" s="19"/>
      <c r="CR257" s="19"/>
      <c r="CS257" s="20">
        <f t="shared" si="641"/>
        <v>0</v>
      </c>
      <c r="CT257" s="19"/>
      <c r="CU257" s="19"/>
      <c r="CV257" s="20">
        <f t="shared" si="642"/>
        <v>0</v>
      </c>
      <c r="CW257" s="19"/>
      <c r="CX257" s="19"/>
      <c r="CY257" s="20">
        <f t="shared" si="643"/>
        <v>0</v>
      </c>
      <c r="CZ257" s="20">
        <f t="shared" si="644"/>
        <v>0</v>
      </c>
      <c r="DA257" s="20">
        <f t="shared" si="644"/>
        <v>0</v>
      </c>
      <c r="DB257" s="20">
        <f t="shared" si="645"/>
        <v>0</v>
      </c>
      <c r="DC257" s="20">
        <f t="shared" si="646"/>
        <v>0</v>
      </c>
      <c r="DD257" s="20">
        <f t="shared" si="646"/>
        <v>0</v>
      </c>
      <c r="DE257" s="20">
        <f t="shared" si="647"/>
        <v>0</v>
      </c>
      <c r="DF257" s="19"/>
      <c r="DG257" s="19"/>
      <c r="DH257" s="20">
        <f t="shared" si="648"/>
        <v>0</v>
      </c>
      <c r="DI257" s="19"/>
      <c r="DJ257" s="19"/>
      <c r="DK257" s="20">
        <f t="shared" si="649"/>
        <v>0</v>
      </c>
      <c r="DL257" s="20">
        <f t="shared" si="650"/>
        <v>0</v>
      </c>
      <c r="DM257" s="20">
        <f t="shared" si="650"/>
        <v>0</v>
      </c>
      <c r="DN257" s="20">
        <f t="shared" si="651"/>
        <v>0</v>
      </c>
      <c r="DO257" s="19"/>
      <c r="DP257" s="19"/>
      <c r="DQ257" s="20">
        <f t="shared" si="652"/>
        <v>0</v>
      </c>
      <c r="DR257" s="19"/>
      <c r="DS257" s="19"/>
      <c r="DT257" s="20">
        <f t="shared" si="653"/>
        <v>0</v>
      </c>
      <c r="DU257" s="20">
        <f t="shared" si="654"/>
        <v>0</v>
      </c>
      <c r="DV257" s="20">
        <f t="shared" si="654"/>
        <v>0</v>
      </c>
      <c r="DW257" s="20">
        <f t="shared" si="655"/>
        <v>0</v>
      </c>
      <c r="DX257" s="20">
        <f t="shared" si="656"/>
        <v>0</v>
      </c>
      <c r="DY257" s="20">
        <f t="shared" si="656"/>
        <v>0</v>
      </c>
      <c r="DZ257" s="20">
        <f t="shared" si="657"/>
        <v>0</v>
      </c>
      <c r="EA257" s="19"/>
      <c r="EB257" s="19"/>
      <c r="EC257" s="20">
        <f t="shared" si="658"/>
        <v>0</v>
      </c>
      <c r="ED257" s="19"/>
      <c r="EE257" s="19"/>
      <c r="EF257" s="20">
        <f t="shared" si="659"/>
        <v>0</v>
      </c>
      <c r="EG257" s="19"/>
      <c r="EH257" s="19"/>
      <c r="EI257" s="20">
        <f t="shared" si="660"/>
        <v>0</v>
      </c>
      <c r="EJ257" s="19"/>
      <c r="EK257" s="19"/>
      <c r="EL257" s="20">
        <f t="shared" si="661"/>
        <v>0</v>
      </c>
      <c r="EM257" s="20">
        <f t="shared" si="662"/>
        <v>0</v>
      </c>
      <c r="EN257" s="20">
        <f t="shared" si="662"/>
        <v>0</v>
      </c>
      <c r="EO257" s="20">
        <f t="shared" si="663"/>
        <v>0</v>
      </c>
      <c r="EP257" s="19"/>
      <c r="EQ257" s="19"/>
      <c r="ER257" s="20">
        <f t="shared" si="664"/>
        <v>0</v>
      </c>
      <c r="ES257" s="19"/>
      <c r="ET257" s="19"/>
      <c r="EU257" s="20">
        <f t="shared" si="665"/>
        <v>0</v>
      </c>
      <c r="EV257" s="19"/>
      <c r="EW257" s="19"/>
      <c r="EX257" s="20">
        <f t="shared" si="666"/>
        <v>0</v>
      </c>
      <c r="EY257" s="19"/>
      <c r="EZ257" s="19"/>
      <c r="FA257" s="20">
        <f t="shared" si="667"/>
        <v>0</v>
      </c>
      <c r="FB257" s="20">
        <f t="shared" si="668"/>
        <v>0</v>
      </c>
      <c r="FC257" s="20">
        <f t="shared" si="668"/>
        <v>0</v>
      </c>
      <c r="FD257" s="20">
        <f t="shared" si="669"/>
        <v>0</v>
      </c>
      <c r="FE257" s="19"/>
      <c r="FF257" s="19"/>
      <c r="FG257" s="20">
        <f t="shared" si="670"/>
        <v>0</v>
      </c>
      <c r="FH257" s="19"/>
      <c r="FI257" s="19"/>
      <c r="FJ257" s="20">
        <f t="shared" si="671"/>
        <v>0</v>
      </c>
      <c r="FK257" s="19"/>
      <c r="FL257" s="19"/>
      <c r="FM257" s="20">
        <f t="shared" si="672"/>
        <v>0</v>
      </c>
      <c r="FN257" s="20">
        <f t="shared" si="673"/>
        <v>0</v>
      </c>
      <c r="FO257" s="20">
        <f t="shared" si="673"/>
        <v>0</v>
      </c>
      <c r="FP257" s="20">
        <f t="shared" si="674"/>
        <v>0</v>
      </c>
      <c r="FQ257" s="19"/>
      <c r="FR257" s="19"/>
      <c r="FS257" s="20">
        <f t="shared" si="675"/>
        <v>0</v>
      </c>
      <c r="FT257" s="19"/>
      <c r="FU257" s="19"/>
      <c r="FV257" s="20">
        <f t="shared" si="676"/>
        <v>0</v>
      </c>
      <c r="FW257" s="19"/>
      <c r="FX257" s="19"/>
      <c r="FY257" s="20">
        <f t="shared" si="677"/>
        <v>0</v>
      </c>
      <c r="FZ257" s="20">
        <f t="shared" si="678"/>
        <v>0</v>
      </c>
      <c r="GA257" s="20">
        <f t="shared" si="678"/>
        <v>0</v>
      </c>
      <c r="GB257" s="20">
        <f t="shared" si="679"/>
        <v>0</v>
      </c>
      <c r="GC257" s="19"/>
      <c r="GD257" s="19"/>
      <c r="GE257" s="20">
        <f t="shared" si="680"/>
        <v>0</v>
      </c>
      <c r="GF257" s="19"/>
      <c r="GG257" s="19"/>
      <c r="GH257" s="20">
        <f t="shared" si="681"/>
        <v>0</v>
      </c>
      <c r="GI257" s="19"/>
      <c r="GJ257" s="19"/>
      <c r="GK257" s="20">
        <f t="shared" si="682"/>
        <v>0</v>
      </c>
      <c r="GL257" s="19"/>
      <c r="GM257" s="19"/>
      <c r="GN257" s="20">
        <f t="shared" si="683"/>
        <v>0</v>
      </c>
      <c r="GO257" s="20">
        <f t="shared" si="684"/>
        <v>0</v>
      </c>
      <c r="GP257" s="20">
        <f t="shared" si="684"/>
        <v>0</v>
      </c>
      <c r="GQ257" s="20">
        <f t="shared" si="685"/>
        <v>0</v>
      </c>
      <c r="GR257" s="19"/>
      <c r="GS257" s="19"/>
      <c r="GT257" s="20">
        <f t="shared" si="686"/>
        <v>0</v>
      </c>
      <c r="GU257" s="19"/>
      <c r="GV257" s="19"/>
      <c r="GW257" s="20">
        <f t="shared" si="687"/>
        <v>0</v>
      </c>
      <c r="GX257" s="20">
        <f t="shared" si="688"/>
        <v>0</v>
      </c>
      <c r="GY257" s="20">
        <f t="shared" si="688"/>
        <v>0</v>
      </c>
      <c r="GZ257" s="20">
        <f t="shared" si="689"/>
        <v>0</v>
      </c>
      <c r="HA257" s="19"/>
      <c r="HB257" s="19"/>
      <c r="HC257" s="20">
        <f t="shared" si="690"/>
        <v>0</v>
      </c>
      <c r="HD257" s="19"/>
      <c r="HE257" s="19"/>
      <c r="HF257" s="20">
        <f t="shared" si="691"/>
        <v>0</v>
      </c>
      <c r="HG257" s="19"/>
      <c r="HH257" s="19"/>
      <c r="HI257" s="20">
        <f t="shared" si="692"/>
        <v>0</v>
      </c>
      <c r="HJ257" s="19"/>
      <c r="HK257" s="19"/>
      <c r="HL257" s="20">
        <f t="shared" si="693"/>
        <v>0</v>
      </c>
      <c r="HM257" s="20">
        <f t="shared" si="694"/>
        <v>0</v>
      </c>
      <c r="HN257" s="20">
        <f t="shared" si="694"/>
        <v>0</v>
      </c>
      <c r="HO257" s="20">
        <f t="shared" si="695"/>
        <v>0</v>
      </c>
      <c r="HP257" s="19"/>
      <c r="HQ257" s="19"/>
      <c r="HR257" s="20">
        <f t="shared" si="696"/>
        <v>0</v>
      </c>
      <c r="HS257" s="19"/>
      <c r="HT257" s="19"/>
      <c r="HU257" s="20">
        <f t="shared" si="697"/>
        <v>0</v>
      </c>
      <c r="HV257" s="19"/>
      <c r="HW257" s="19"/>
      <c r="HX257" s="20">
        <f t="shared" si="698"/>
        <v>0</v>
      </c>
      <c r="HY257" s="19"/>
      <c r="HZ257" s="19"/>
      <c r="IA257" s="20">
        <f t="shared" si="699"/>
        <v>0</v>
      </c>
      <c r="IB257" s="20">
        <f t="shared" si="700"/>
        <v>0</v>
      </c>
      <c r="IC257" s="20">
        <f t="shared" si="700"/>
        <v>0</v>
      </c>
      <c r="ID257" s="20">
        <f t="shared" si="701"/>
        <v>0</v>
      </c>
      <c r="IE257" s="20">
        <f t="shared" si="702"/>
        <v>0</v>
      </c>
      <c r="IF257" s="20">
        <f t="shared" si="702"/>
        <v>0</v>
      </c>
      <c r="IG257" s="20">
        <f t="shared" si="703"/>
        <v>0</v>
      </c>
      <c r="IH257" s="19"/>
      <c r="II257" s="19"/>
      <c r="IJ257" s="20">
        <f t="shared" si="704"/>
        <v>0</v>
      </c>
      <c r="IK257" s="19"/>
      <c r="IL257" s="19"/>
      <c r="IM257" s="20">
        <f t="shared" si="705"/>
        <v>0</v>
      </c>
      <c r="IN257" s="19"/>
      <c r="IO257" s="19"/>
      <c r="IP257" s="20">
        <f t="shared" si="706"/>
        <v>0</v>
      </c>
      <c r="IQ257" s="20">
        <f t="shared" si="707"/>
        <v>0</v>
      </c>
      <c r="IR257" s="20">
        <f t="shared" si="707"/>
        <v>0</v>
      </c>
      <c r="IS257" s="20">
        <f t="shared" si="708"/>
        <v>0</v>
      </c>
      <c r="IT257" s="20">
        <f t="shared" si="709"/>
        <v>0</v>
      </c>
      <c r="IU257" s="20">
        <f t="shared" si="709"/>
        <v>0</v>
      </c>
      <c r="IV257" s="20">
        <f t="shared" si="710"/>
        <v>0</v>
      </c>
      <c r="IW257" s="19"/>
      <c r="IX257" s="19"/>
      <c r="IY257" s="20">
        <f t="shared" si="711"/>
        <v>0</v>
      </c>
      <c r="IZ257" s="19"/>
      <c r="JA257" s="19"/>
      <c r="JB257" s="20">
        <f t="shared" si="712"/>
        <v>0</v>
      </c>
      <c r="JC257" s="19"/>
      <c r="JD257" s="19"/>
      <c r="JE257" s="20">
        <f t="shared" si="713"/>
        <v>0</v>
      </c>
      <c r="JF257" s="20">
        <f t="shared" si="714"/>
        <v>0</v>
      </c>
      <c r="JG257" s="20">
        <f t="shared" si="714"/>
        <v>0</v>
      </c>
      <c r="JH257" s="20">
        <f t="shared" si="715"/>
        <v>0</v>
      </c>
      <c r="JI257" s="19"/>
      <c r="JJ257" s="19"/>
      <c r="JK257" s="20">
        <f t="shared" si="716"/>
        <v>0</v>
      </c>
      <c r="JL257" s="19"/>
      <c r="JM257" s="19"/>
      <c r="JN257" s="20">
        <f t="shared" si="717"/>
        <v>0</v>
      </c>
      <c r="JO257" s="19"/>
      <c r="JP257" s="19"/>
      <c r="JQ257" s="20">
        <f t="shared" si="718"/>
        <v>0</v>
      </c>
      <c r="JR257" s="20">
        <f t="shared" si="719"/>
        <v>0</v>
      </c>
      <c r="JS257" s="20">
        <f t="shared" si="719"/>
        <v>0</v>
      </c>
      <c r="JT257" s="20">
        <f t="shared" si="720"/>
        <v>0</v>
      </c>
      <c r="JU257" s="19"/>
      <c r="JV257" s="19"/>
      <c r="JW257" s="20">
        <f t="shared" si="721"/>
        <v>0</v>
      </c>
      <c r="JX257" s="19"/>
      <c r="JY257" s="19"/>
      <c r="JZ257" s="20">
        <f t="shared" si="722"/>
        <v>0</v>
      </c>
      <c r="KA257" s="20">
        <f t="shared" si="723"/>
        <v>0</v>
      </c>
      <c r="KB257" s="20">
        <f t="shared" si="723"/>
        <v>0</v>
      </c>
      <c r="KC257" s="20">
        <f t="shared" si="724"/>
        <v>0</v>
      </c>
      <c r="KD257" s="19"/>
      <c r="KE257" s="20">
        <f>15</f>
        <v>15</v>
      </c>
      <c r="KF257" s="20">
        <f t="shared" si="725"/>
        <v>-15</v>
      </c>
      <c r="KG257" s="19"/>
      <c r="KH257" s="19"/>
      <c r="KI257" s="20">
        <f t="shared" si="726"/>
        <v>0</v>
      </c>
      <c r="KJ257" s="19"/>
      <c r="KK257" s="19"/>
      <c r="KL257" s="20">
        <f t="shared" si="727"/>
        <v>0</v>
      </c>
      <c r="KM257" s="19"/>
      <c r="KN257" s="19"/>
      <c r="KO257" s="20">
        <f t="shared" si="728"/>
        <v>0</v>
      </c>
      <c r="KP257" s="19"/>
      <c r="KQ257" s="19"/>
      <c r="KR257" s="20">
        <f t="shared" si="729"/>
        <v>0</v>
      </c>
      <c r="KS257" s="20">
        <f t="shared" si="730"/>
        <v>0</v>
      </c>
      <c r="KT257" s="20">
        <f t="shared" si="730"/>
        <v>0</v>
      </c>
      <c r="KU257" s="20">
        <f t="shared" si="731"/>
        <v>0</v>
      </c>
      <c r="KV257" s="20">
        <f t="shared" si="732"/>
        <v>0</v>
      </c>
      <c r="KW257" s="20">
        <f t="shared" si="732"/>
        <v>15</v>
      </c>
      <c r="KX257" s="20">
        <f t="shared" si="733"/>
        <v>-15</v>
      </c>
      <c r="KY257" s="19"/>
      <c r="KZ257" s="19"/>
      <c r="LA257" s="20">
        <f t="shared" si="734"/>
        <v>0</v>
      </c>
      <c r="LB257" s="19"/>
      <c r="LC257" s="19"/>
      <c r="LD257" s="20">
        <f t="shared" si="735"/>
        <v>0</v>
      </c>
      <c r="LE257" s="20">
        <f t="shared" si="736"/>
        <v>0</v>
      </c>
      <c r="LF257" s="20">
        <f t="shared" si="736"/>
        <v>15</v>
      </c>
      <c r="LG257" s="20">
        <f t="shared" si="737"/>
        <v>-15</v>
      </c>
    </row>
    <row r="258" spans="1:319" x14ac:dyDescent="0.3">
      <c r="A258" s="27" t="s">
        <v>370</v>
      </c>
      <c r="B258" s="19"/>
      <c r="C258" s="19"/>
      <c r="D258" s="20">
        <f t="shared" si="606"/>
        <v>0</v>
      </c>
      <c r="E258" s="19"/>
      <c r="F258" s="19"/>
      <c r="G258" s="20">
        <f t="shared" si="607"/>
        <v>0</v>
      </c>
      <c r="H258" s="19"/>
      <c r="I258" s="19"/>
      <c r="J258" s="20">
        <f t="shared" si="608"/>
        <v>0</v>
      </c>
      <c r="K258" s="19"/>
      <c r="L258" s="19"/>
      <c r="M258" s="20">
        <f t="shared" si="609"/>
        <v>0</v>
      </c>
      <c r="N258" s="19"/>
      <c r="O258" s="19"/>
      <c r="P258" s="20">
        <f t="shared" si="610"/>
        <v>0</v>
      </c>
      <c r="Q258" s="19"/>
      <c r="R258" s="19"/>
      <c r="S258" s="20">
        <f t="shared" si="611"/>
        <v>0</v>
      </c>
      <c r="T258" s="19"/>
      <c r="U258" s="19"/>
      <c r="V258" s="20">
        <f t="shared" si="612"/>
        <v>0</v>
      </c>
      <c r="W258" s="19"/>
      <c r="X258" s="19"/>
      <c r="Y258" s="20">
        <f t="shared" si="613"/>
        <v>0</v>
      </c>
      <c r="Z258" s="19"/>
      <c r="AA258" s="19"/>
      <c r="AB258" s="20">
        <f t="shared" si="614"/>
        <v>0</v>
      </c>
      <c r="AC258" s="19"/>
      <c r="AD258" s="19"/>
      <c r="AE258" s="20">
        <f t="shared" si="615"/>
        <v>0</v>
      </c>
      <c r="AF258" s="19"/>
      <c r="AG258" s="19"/>
      <c r="AH258" s="20">
        <f t="shared" si="616"/>
        <v>0</v>
      </c>
      <c r="AI258" s="19"/>
      <c r="AJ258" s="19"/>
      <c r="AK258" s="20">
        <f t="shared" si="617"/>
        <v>0</v>
      </c>
      <c r="AL258" s="20">
        <f t="shared" si="618"/>
        <v>0</v>
      </c>
      <c r="AM258" s="20">
        <f t="shared" si="618"/>
        <v>0</v>
      </c>
      <c r="AN258" s="20">
        <f t="shared" si="619"/>
        <v>0</v>
      </c>
      <c r="AO258" s="19"/>
      <c r="AP258" s="19"/>
      <c r="AQ258" s="20">
        <f t="shared" si="620"/>
        <v>0</v>
      </c>
      <c r="AR258" s="19"/>
      <c r="AS258" s="19"/>
      <c r="AT258" s="20">
        <f t="shared" si="621"/>
        <v>0</v>
      </c>
      <c r="AU258" s="19"/>
      <c r="AV258" s="19"/>
      <c r="AW258" s="20">
        <f t="shared" si="622"/>
        <v>0</v>
      </c>
      <c r="AX258" s="19"/>
      <c r="AY258" s="19"/>
      <c r="AZ258" s="20">
        <f t="shared" si="623"/>
        <v>0</v>
      </c>
      <c r="BA258" s="19"/>
      <c r="BB258" s="19"/>
      <c r="BC258" s="20">
        <f t="shared" si="624"/>
        <v>0</v>
      </c>
      <c r="BD258" s="19"/>
      <c r="BE258" s="19"/>
      <c r="BF258" s="20">
        <f t="shared" si="625"/>
        <v>0</v>
      </c>
      <c r="BG258" s="20">
        <f t="shared" si="626"/>
        <v>0</v>
      </c>
      <c r="BH258" s="20">
        <f t="shared" si="626"/>
        <v>0</v>
      </c>
      <c r="BI258" s="20">
        <f t="shared" si="627"/>
        <v>0</v>
      </c>
      <c r="BJ258" s="19"/>
      <c r="BK258" s="19"/>
      <c r="BL258" s="20">
        <f t="shared" si="628"/>
        <v>0</v>
      </c>
      <c r="BM258" s="19"/>
      <c r="BN258" s="19"/>
      <c r="BO258" s="20">
        <f t="shared" si="629"/>
        <v>0</v>
      </c>
      <c r="BP258" s="19"/>
      <c r="BQ258" s="19"/>
      <c r="BR258" s="20">
        <f t="shared" si="630"/>
        <v>0</v>
      </c>
      <c r="BS258" s="19"/>
      <c r="BT258" s="19"/>
      <c r="BU258" s="20">
        <f t="shared" si="631"/>
        <v>0</v>
      </c>
      <c r="BV258" s="19"/>
      <c r="BW258" s="19"/>
      <c r="BX258" s="20">
        <f t="shared" si="632"/>
        <v>0</v>
      </c>
      <c r="BY258" s="19"/>
      <c r="BZ258" s="19"/>
      <c r="CA258" s="20">
        <f t="shared" si="633"/>
        <v>0</v>
      </c>
      <c r="CB258" s="20">
        <f t="shared" si="634"/>
        <v>0</v>
      </c>
      <c r="CC258" s="20">
        <f t="shared" si="634"/>
        <v>0</v>
      </c>
      <c r="CD258" s="20">
        <f t="shared" si="635"/>
        <v>0</v>
      </c>
      <c r="CE258" s="19"/>
      <c r="CF258" s="19"/>
      <c r="CG258" s="20">
        <f t="shared" si="636"/>
        <v>0</v>
      </c>
      <c r="CH258" s="19"/>
      <c r="CI258" s="19"/>
      <c r="CJ258" s="20">
        <f t="shared" si="637"/>
        <v>0</v>
      </c>
      <c r="CK258" s="19"/>
      <c r="CL258" s="19"/>
      <c r="CM258" s="20">
        <f t="shared" si="638"/>
        <v>0</v>
      </c>
      <c r="CN258" s="20">
        <f t="shared" si="639"/>
        <v>0</v>
      </c>
      <c r="CO258" s="20">
        <f t="shared" si="639"/>
        <v>0</v>
      </c>
      <c r="CP258" s="20">
        <f t="shared" si="640"/>
        <v>0</v>
      </c>
      <c r="CQ258" s="19"/>
      <c r="CR258" s="19"/>
      <c r="CS258" s="20">
        <f t="shared" si="641"/>
        <v>0</v>
      </c>
      <c r="CT258" s="19"/>
      <c r="CU258" s="19"/>
      <c r="CV258" s="20">
        <f t="shared" si="642"/>
        <v>0</v>
      </c>
      <c r="CW258" s="19"/>
      <c r="CX258" s="19"/>
      <c r="CY258" s="20">
        <f t="shared" si="643"/>
        <v>0</v>
      </c>
      <c r="CZ258" s="20">
        <f t="shared" si="644"/>
        <v>0</v>
      </c>
      <c r="DA258" s="20">
        <f t="shared" si="644"/>
        <v>0</v>
      </c>
      <c r="DB258" s="20">
        <f t="shared" si="645"/>
        <v>0</v>
      </c>
      <c r="DC258" s="20">
        <f t="shared" si="646"/>
        <v>0</v>
      </c>
      <c r="DD258" s="20">
        <f t="shared" si="646"/>
        <v>0</v>
      </c>
      <c r="DE258" s="20">
        <f t="shared" si="647"/>
        <v>0</v>
      </c>
      <c r="DF258" s="19"/>
      <c r="DG258" s="19"/>
      <c r="DH258" s="20">
        <f t="shared" si="648"/>
        <v>0</v>
      </c>
      <c r="DI258" s="19"/>
      <c r="DJ258" s="19"/>
      <c r="DK258" s="20">
        <f t="shared" si="649"/>
        <v>0</v>
      </c>
      <c r="DL258" s="20">
        <f t="shared" si="650"/>
        <v>0</v>
      </c>
      <c r="DM258" s="20">
        <f t="shared" si="650"/>
        <v>0</v>
      </c>
      <c r="DN258" s="20">
        <f t="shared" si="651"/>
        <v>0</v>
      </c>
      <c r="DO258" s="19"/>
      <c r="DP258" s="19"/>
      <c r="DQ258" s="20">
        <f t="shared" si="652"/>
        <v>0</v>
      </c>
      <c r="DR258" s="19"/>
      <c r="DS258" s="19"/>
      <c r="DT258" s="20">
        <f t="shared" si="653"/>
        <v>0</v>
      </c>
      <c r="DU258" s="20">
        <f t="shared" si="654"/>
        <v>0</v>
      </c>
      <c r="DV258" s="20">
        <f t="shared" si="654"/>
        <v>0</v>
      </c>
      <c r="DW258" s="20">
        <f t="shared" si="655"/>
        <v>0</v>
      </c>
      <c r="DX258" s="20">
        <f t="shared" si="656"/>
        <v>0</v>
      </c>
      <c r="DY258" s="20">
        <f t="shared" si="656"/>
        <v>0</v>
      </c>
      <c r="DZ258" s="20">
        <f t="shared" si="657"/>
        <v>0</v>
      </c>
      <c r="EA258" s="19"/>
      <c r="EB258" s="19"/>
      <c r="EC258" s="20">
        <f t="shared" si="658"/>
        <v>0</v>
      </c>
      <c r="ED258" s="19"/>
      <c r="EE258" s="19"/>
      <c r="EF258" s="20">
        <f t="shared" si="659"/>
        <v>0</v>
      </c>
      <c r="EG258" s="19"/>
      <c r="EH258" s="19"/>
      <c r="EI258" s="20">
        <f t="shared" si="660"/>
        <v>0</v>
      </c>
      <c r="EJ258" s="19"/>
      <c r="EK258" s="19"/>
      <c r="EL258" s="20">
        <f t="shared" si="661"/>
        <v>0</v>
      </c>
      <c r="EM258" s="20">
        <f t="shared" si="662"/>
        <v>0</v>
      </c>
      <c r="EN258" s="20">
        <f t="shared" si="662"/>
        <v>0</v>
      </c>
      <c r="EO258" s="20">
        <f t="shared" si="663"/>
        <v>0</v>
      </c>
      <c r="EP258" s="19"/>
      <c r="EQ258" s="19"/>
      <c r="ER258" s="20">
        <f t="shared" si="664"/>
        <v>0</v>
      </c>
      <c r="ES258" s="19"/>
      <c r="ET258" s="19"/>
      <c r="EU258" s="20">
        <f t="shared" si="665"/>
        <v>0</v>
      </c>
      <c r="EV258" s="19"/>
      <c r="EW258" s="19"/>
      <c r="EX258" s="20">
        <f t="shared" si="666"/>
        <v>0</v>
      </c>
      <c r="EY258" s="19"/>
      <c r="EZ258" s="19"/>
      <c r="FA258" s="20">
        <f t="shared" si="667"/>
        <v>0</v>
      </c>
      <c r="FB258" s="20">
        <f t="shared" si="668"/>
        <v>0</v>
      </c>
      <c r="FC258" s="20">
        <f t="shared" si="668"/>
        <v>0</v>
      </c>
      <c r="FD258" s="20">
        <f t="shared" si="669"/>
        <v>0</v>
      </c>
      <c r="FE258" s="19"/>
      <c r="FF258" s="19"/>
      <c r="FG258" s="20">
        <f t="shared" si="670"/>
        <v>0</v>
      </c>
      <c r="FH258" s="19"/>
      <c r="FI258" s="19"/>
      <c r="FJ258" s="20">
        <f t="shared" si="671"/>
        <v>0</v>
      </c>
      <c r="FK258" s="19"/>
      <c r="FL258" s="19"/>
      <c r="FM258" s="20">
        <f t="shared" si="672"/>
        <v>0</v>
      </c>
      <c r="FN258" s="20">
        <f t="shared" si="673"/>
        <v>0</v>
      </c>
      <c r="FO258" s="20">
        <f t="shared" si="673"/>
        <v>0</v>
      </c>
      <c r="FP258" s="20">
        <f t="shared" si="674"/>
        <v>0</v>
      </c>
      <c r="FQ258" s="19"/>
      <c r="FR258" s="19"/>
      <c r="FS258" s="20">
        <f t="shared" si="675"/>
        <v>0</v>
      </c>
      <c r="FT258" s="19"/>
      <c r="FU258" s="19"/>
      <c r="FV258" s="20">
        <f t="shared" si="676"/>
        <v>0</v>
      </c>
      <c r="FW258" s="19"/>
      <c r="FX258" s="19"/>
      <c r="FY258" s="20">
        <f t="shared" si="677"/>
        <v>0</v>
      </c>
      <c r="FZ258" s="20">
        <f t="shared" si="678"/>
        <v>0</v>
      </c>
      <c r="GA258" s="20">
        <f t="shared" si="678"/>
        <v>0</v>
      </c>
      <c r="GB258" s="20">
        <f t="shared" si="679"/>
        <v>0</v>
      </c>
      <c r="GC258" s="19"/>
      <c r="GD258" s="19"/>
      <c r="GE258" s="20">
        <f t="shared" si="680"/>
        <v>0</v>
      </c>
      <c r="GF258" s="19"/>
      <c r="GG258" s="19"/>
      <c r="GH258" s="20">
        <f t="shared" si="681"/>
        <v>0</v>
      </c>
      <c r="GI258" s="19"/>
      <c r="GJ258" s="19"/>
      <c r="GK258" s="20">
        <f t="shared" si="682"/>
        <v>0</v>
      </c>
      <c r="GL258" s="19"/>
      <c r="GM258" s="19"/>
      <c r="GN258" s="20">
        <f t="shared" si="683"/>
        <v>0</v>
      </c>
      <c r="GO258" s="20">
        <f t="shared" si="684"/>
        <v>0</v>
      </c>
      <c r="GP258" s="20">
        <f t="shared" si="684"/>
        <v>0</v>
      </c>
      <c r="GQ258" s="20">
        <f t="shared" si="685"/>
        <v>0</v>
      </c>
      <c r="GR258" s="19"/>
      <c r="GS258" s="19"/>
      <c r="GT258" s="20">
        <f t="shared" si="686"/>
        <v>0</v>
      </c>
      <c r="GU258" s="19"/>
      <c r="GV258" s="19"/>
      <c r="GW258" s="20">
        <f t="shared" si="687"/>
        <v>0</v>
      </c>
      <c r="GX258" s="20">
        <f t="shared" si="688"/>
        <v>0</v>
      </c>
      <c r="GY258" s="20">
        <f t="shared" si="688"/>
        <v>0</v>
      </c>
      <c r="GZ258" s="20">
        <f t="shared" si="689"/>
        <v>0</v>
      </c>
      <c r="HA258" s="19"/>
      <c r="HB258" s="19"/>
      <c r="HC258" s="20">
        <f t="shared" si="690"/>
        <v>0</v>
      </c>
      <c r="HD258" s="19"/>
      <c r="HE258" s="19"/>
      <c r="HF258" s="20">
        <f t="shared" si="691"/>
        <v>0</v>
      </c>
      <c r="HG258" s="19"/>
      <c r="HH258" s="19"/>
      <c r="HI258" s="20">
        <f t="shared" si="692"/>
        <v>0</v>
      </c>
      <c r="HJ258" s="19"/>
      <c r="HK258" s="19"/>
      <c r="HL258" s="20">
        <f t="shared" si="693"/>
        <v>0</v>
      </c>
      <c r="HM258" s="20">
        <f t="shared" si="694"/>
        <v>0</v>
      </c>
      <c r="HN258" s="20">
        <f t="shared" si="694"/>
        <v>0</v>
      </c>
      <c r="HO258" s="20">
        <f t="shared" si="695"/>
        <v>0</v>
      </c>
      <c r="HP258" s="19"/>
      <c r="HQ258" s="19"/>
      <c r="HR258" s="20">
        <f t="shared" si="696"/>
        <v>0</v>
      </c>
      <c r="HS258" s="19"/>
      <c r="HT258" s="19"/>
      <c r="HU258" s="20">
        <f t="shared" si="697"/>
        <v>0</v>
      </c>
      <c r="HV258" s="19"/>
      <c r="HW258" s="19"/>
      <c r="HX258" s="20">
        <f t="shared" si="698"/>
        <v>0</v>
      </c>
      <c r="HY258" s="19"/>
      <c r="HZ258" s="19"/>
      <c r="IA258" s="20">
        <f t="shared" si="699"/>
        <v>0</v>
      </c>
      <c r="IB258" s="20">
        <f t="shared" si="700"/>
        <v>0</v>
      </c>
      <c r="IC258" s="20">
        <f t="shared" si="700"/>
        <v>0</v>
      </c>
      <c r="ID258" s="20">
        <f t="shared" si="701"/>
        <v>0</v>
      </c>
      <c r="IE258" s="20">
        <f t="shared" si="702"/>
        <v>0</v>
      </c>
      <c r="IF258" s="20">
        <f t="shared" si="702"/>
        <v>0</v>
      </c>
      <c r="IG258" s="20">
        <f t="shared" si="703"/>
        <v>0</v>
      </c>
      <c r="IH258" s="19"/>
      <c r="II258" s="19"/>
      <c r="IJ258" s="20">
        <f t="shared" si="704"/>
        <v>0</v>
      </c>
      <c r="IK258" s="19"/>
      <c r="IL258" s="19"/>
      <c r="IM258" s="20">
        <f t="shared" si="705"/>
        <v>0</v>
      </c>
      <c r="IN258" s="19"/>
      <c r="IO258" s="19"/>
      <c r="IP258" s="20">
        <f t="shared" si="706"/>
        <v>0</v>
      </c>
      <c r="IQ258" s="20">
        <f t="shared" si="707"/>
        <v>0</v>
      </c>
      <c r="IR258" s="20">
        <f t="shared" si="707"/>
        <v>0</v>
      </c>
      <c r="IS258" s="20">
        <f t="shared" si="708"/>
        <v>0</v>
      </c>
      <c r="IT258" s="20">
        <f t="shared" si="709"/>
        <v>0</v>
      </c>
      <c r="IU258" s="20">
        <f t="shared" si="709"/>
        <v>0</v>
      </c>
      <c r="IV258" s="20">
        <f t="shared" si="710"/>
        <v>0</v>
      </c>
      <c r="IW258" s="19"/>
      <c r="IX258" s="19"/>
      <c r="IY258" s="20">
        <f t="shared" si="711"/>
        <v>0</v>
      </c>
      <c r="IZ258" s="19"/>
      <c r="JA258" s="19"/>
      <c r="JB258" s="20">
        <f t="shared" si="712"/>
        <v>0</v>
      </c>
      <c r="JC258" s="19"/>
      <c r="JD258" s="19"/>
      <c r="JE258" s="20">
        <f t="shared" si="713"/>
        <v>0</v>
      </c>
      <c r="JF258" s="20">
        <f t="shared" si="714"/>
        <v>0</v>
      </c>
      <c r="JG258" s="20">
        <f t="shared" si="714"/>
        <v>0</v>
      </c>
      <c r="JH258" s="20">
        <f t="shared" si="715"/>
        <v>0</v>
      </c>
      <c r="JI258" s="19"/>
      <c r="JJ258" s="19"/>
      <c r="JK258" s="20">
        <f t="shared" si="716"/>
        <v>0</v>
      </c>
      <c r="JL258" s="19"/>
      <c r="JM258" s="19"/>
      <c r="JN258" s="20">
        <f t="shared" si="717"/>
        <v>0</v>
      </c>
      <c r="JO258" s="19"/>
      <c r="JP258" s="19"/>
      <c r="JQ258" s="20">
        <f t="shared" si="718"/>
        <v>0</v>
      </c>
      <c r="JR258" s="20">
        <f t="shared" si="719"/>
        <v>0</v>
      </c>
      <c r="JS258" s="20">
        <f t="shared" si="719"/>
        <v>0</v>
      </c>
      <c r="JT258" s="20">
        <f t="shared" si="720"/>
        <v>0</v>
      </c>
      <c r="JU258" s="19"/>
      <c r="JV258" s="19"/>
      <c r="JW258" s="20">
        <f t="shared" si="721"/>
        <v>0</v>
      </c>
      <c r="JX258" s="19"/>
      <c r="JY258" s="19"/>
      <c r="JZ258" s="20">
        <f t="shared" si="722"/>
        <v>0</v>
      </c>
      <c r="KA258" s="20">
        <f t="shared" si="723"/>
        <v>0</v>
      </c>
      <c r="KB258" s="20">
        <f t="shared" si="723"/>
        <v>0</v>
      </c>
      <c r="KC258" s="20">
        <f t="shared" si="724"/>
        <v>0</v>
      </c>
      <c r="KD258" s="20">
        <f>230</f>
        <v>230</v>
      </c>
      <c r="KE258" s="20">
        <f>215</f>
        <v>215</v>
      </c>
      <c r="KF258" s="20">
        <f t="shared" si="725"/>
        <v>15</v>
      </c>
      <c r="KG258" s="19"/>
      <c r="KH258" s="19"/>
      <c r="KI258" s="20">
        <f t="shared" si="726"/>
        <v>0</v>
      </c>
      <c r="KJ258" s="19"/>
      <c r="KK258" s="19"/>
      <c r="KL258" s="20">
        <f t="shared" si="727"/>
        <v>0</v>
      </c>
      <c r="KM258" s="19"/>
      <c r="KN258" s="19"/>
      <c r="KO258" s="20">
        <f t="shared" si="728"/>
        <v>0</v>
      </c>
      <c r="KP258" s="19"/>
      <c r="KQ258" s="19"/>
      <c r="KR258" s="20">
        <f t="shared" si="729"/>
        <v>0</v>
      </c>
      <c r="KS258" s="20">
        <f t="shared" si="730"/>
        <v>0</v>
      </c>
      <c r="KT258" s="20">
        <f t="shared" si="730"/>
        <v>0</v>
      </c>
      <c r="KU258" s="20">
        <f t="shared" si="731"/>
        <v>0</v>
      </c>
      <c r="KV258" s="20">
        <f t="shared" si="732"/>
        <v>230</v>
      </c>
      <c r="KW258" s="20">
        <f t="shared" si="732"/>
        <v>215</v>
      </c>
      <c r="KX258" s="20">
        <f t="shared" si="733"/>
        <v>15</v>
      </c>
      <c r="KY258" s="19"/>
      <c r="KZ258" s="19"/>
      <c r="LA258" s="20">
        <f t="shared" si="734"/>
        <v>0</v>
      </c>
      <c r="LB258" s="19"/>
      <c r="LC258" s="19"/>
      <c r="LD258" s="20">
        <f t="shared" si="735"/>
        <v>0</v>
      </c>
      <c r="LE258" s="20">
        <f t="shared" si="736"/>
        <v>230</v>
      </c>
      <c r="LF258" s="20">
        <f t="shared" si="736"/>
        <v>215</v>
      </c>
      <c r="LG258" s="20">
        <f t="shared" si="737"/>
        <v>15</v>
      </c>
    </row>
    <row r="259" spans="1:319" x14ac:dyDescent="0.3">
      <c r="A259" s="27" t="s">
        <v>371</v>
      </c>
      <c r="B259" s="19"/>
      <c r="C259" s="19"/>
      <c r="D259" s="20">
        <f t="shared" si="606"/>
        <v>0</v>
      </c>
      <c r="E259" s="19"/>
      <c r="F259" s="19"/>
      <c r="G259" s="20">
        <f t="shared" si="607"/>
        <v>0</v>
      </c>
      <c r="H259" s="19"/>
      <c r="I259" s="19"/>
      <c r="J259" s="20">
        <f t="shared" si="608"/>
        <v>0</v>
      </c>
      <c r="K259" s="19"/>
      <c r="L259" s="19"/>
      <c r="M259" s="20">
        <f t="shared" si="609"/>
        <v>0</v>
      </c>
      <c r="N259" s="19"/>
      <c r="O259" s="19"/>
      <c r="P259" s="20">
        <f t="shared" si="610"/>
        <v>0</v>
      </c>
      <c r="Q259" s="19"/>
      <c r="R259" s="19"/>
      <c r="S259" s="20">
        <f t="shared" si="611"/>
        <v>0</v>
      </c>
      <c r="T259" s="19"/>
      <c r="U259" s="19"/>
      <c r="V259" s="20">
        <f t="shared" si="612"/>
        <v>0</v>
      </c>
      <c r="W259" s="19"/>
      <c r="X259" s="19"/>
      <c r="Y259" s="20">
        <f t="shared" si="613"/>
        <v>0</v>
      </c>
      <c r="Z259" s="19"/>
      <c r="AA259" s="19"/>
      <c r="AB259" s="20">
        <f t="shared" si="614"/>
        <v>0</v>
      </c>
      <c r="AC259" s="19"/>
      <c r="AD259" s="19"/>
      <c r="AE259" s="20">
        <f t="shared" si="615"/>
        <v>0</v>
      </c>
      <c r="AF259" s="19"/>
      <c r="AG259" s="19"/>
      <c r="AH259" s="20">
        <f t="shared" si="616"/>
        <v>0</v>
      </c>
      <c r="AI259" s="19"/>
      <c r="AJ259" s="19"/>
      <c r="AK259" s="20">
        <f t="shared" si="617"/>
        <v>0</v>
      </c>
      <c r="AL259" s="20">
        <f t="shared" si="618"/>
        <v>0</v>
      </c>
      <c r="AM259" s="20">
        <f t="shared" si="618"/>
        <v>0</v>
      </c>
      <c r="AN259" s="20">
        <f t="shared" si="619"/>
        <v>0</v>
      </c>
      <c r="AO259" s="19"/>
      <c r="AP259" s="19"/>
      <c r="AQ259" s="20">
        <f t="shared" si="620"/>
        <v>0</v>
      </c>
      <c r="AR259" s="19"/>
      <c r="AS259" s="19"/>
      <c r="AT259" s="20">
        <f t="shared" si="621"/>
        <v>0</v>
      </c>
      <c r="AU259" s="19"/>
      <c r="AV259" s="19"/>
      <c r="AW259" s="20">
        <f t="shared" si="622"/>
        <v>0</v>
      </c>
      <c r="AX259" s="19"/>
      <c r="AY259" s="19"/>
      <c r="AZ259" s="20">
        <f t="shared" si="623"/>
        <v>0</v>
      </c>
      <c r="BA259" s="19"/>
      <c r="BB259" s="19"/>
      <c r="BC259" s="20">
        <f t="shared" si="624"/>
        <v>0</v>
      </c>
      <c r="BD259" s="19"/>
      <c r="BE259" s="19"/>
      <c r="BF259" s="20">
        <f t="shared" si="625"/>
        <v>0</v>
      </c>
      <c r="BG259" s="20">
        <f t="shared" si="626"/>
        <v>0</v>
      </c>
      <c r="BH259" s="20">
        <f t="shared" si="626"/>
        <v>0</v>
      </c>
      <c r="BI259" s="20">
        <f t="shared" si="627"/>
        <v>0</v>
      </c>
      <c r="BJ259" s="19"/>
      <c r="BK259" s="19"/>
      <c r="BL259" s="20">
        <f t="shared" si="628"/>
        <v>0</v>
      </c>
      <c r="BM259" s="19"/>
      <c r="BN259" s="19"/>
      <c r="BO259" s="20">
        <f t="shared" si="629"/>
        <v>0</v>
      </c>
      <c r="BP259" s="19"/>
      <c r="BQ259" s="19"/>
      <c r="BR259" s="20">
        <f t="shared" si="630"/>
        <v>0</v>
      </c>
      <c r="BS259" s="19"/>
      <c r="BT259" s="19"/>
      <c r="BU259" s="20">
        <f t="shared" si="631"/>
        <v>0</v>
      </c>
      <c r="BV259" s="19"/>
      <c r="BW259" s="19"/>
      <c r="BX259" s="20">
        <f t="shared" si="632"/>
        <v>0</v>
      </c>
      <c r="BY259" s="19"/>
      <c r="BZ259" s="19"/>
      <c r="CA259" s="20">
        <f t="shared" si="633"/>
        <v>0</v>
      </c>
      <c r="CB259" s="20">
        <f t="shared" si="634"/>
        <v>0</v>
      </c>
      <c r="CC259" s="20">
        <f t="shared" si="634"/>
        <v>0</v>
      </c>
      <c r="CD259" s="20">
        <f t="shared" si="635"/>
        <v>0</v>
      </c>
      <c r="CE259" s="19"/>
      <c r="CF259" s="19"/>
      <c r="CG259" s="20">
        <f t="shared" si="636"/>
        <v>0</v>
      </c>
      <c r="CH259" s="19"/>
      <c r="CI259" s="19"/>
      <c r="CJ259" s="20">
        <f t="shared" si="637"/>
        <v>0</v>
      </c>
      <c r="CK259" s="19"/>
      <c r="CL259" s="19"/>
      <c r="CM259" s="20">
        <f t="shared" si="638"/>
        <v>0</v>
      </c>
      <c r="CN259" s="20">
        <f t="shared" si="639"/>
        <v>0</v>
      </c>
      <c r="CO259" s="20">
        <f t="shared" si="639"/>
        <v>0</v>
      </c>
      <c r="CP259" s="20">
        <f t="shared" si="640"/>
        <v>0</v>
      </c>
      <c r="CQ259" s="19"/>
      <c r="CR259" s="19"/>
      <c r="CS259" s="20">
        <f t="shared" si="641"/>
        <v>0</v>
      </c>
      <c r="CT259" s="19"/>
      <c r="CU259" s="19"/>
      <c r="CV259" s="20">
        <f t="shared" si="642"/>
        <v>0</v>
      </c>
      <c r="CW259" s="19"/>
      <c r="CX259" s="19"/>
      <c r="CY259" s="20">
        <f t="shared" si="643"/>
        <v>0</v>
      </c>
      <c r="CZ259" s="20">
        <f t="shared" si="644"/>
        <v>0</v>
      </c>
      <c r="DA259" s="20">
        <f t="shared" si="644"/>
        <v>0</v>
      </c>
      <c r="DB259" s="20">
        <f t="shared" si="645"/>
        <v>0</v>
      </c>
      <c r="DC259" s="20">
        <f t="shared" si="646"/>
        <v>0</v>
      </c>
      <c r="DD259" s="20">
        <f t="shared" si="646"/>
        <v>0</v>
      </c>
      <c r="DE259" s="20">
        <f t="shared" si="647"/>
        <v>0</v>
      </c>
      <c r="DF259" s="19"/>
      <c r="DG259" s="19"/>
      <c r="DH259" s="20">
        <f t="shared" si="648"/>
        <v>0</v>
      </c>
      <c r="DI259" s="19"/>
      <c r="DJ259" s="19"/>
      <c r="DK259" s="20">
        <f t="shared" si="649"/>
        <v>0</v>
      </c>
      <c r="DL259" s="20">
        <f t="shared" si="650"/>
        <v>0</v>
      </c>
      <c r="DM259" s="20">
        <f t="shared" si="650"/>
        <v>0</v>
      </c>
      <c r="DN259" s="20">
        <f t="shared" si="651"/>
        <v>0</v>
      </c>
      <c r="DO259" s="19"/>
      <c r="DP259" s="19"/>
      <c r="DQ259" s="20">
        <f t="shared" si="652"/>
        <v>0</v>
      </c>
      <c r="DR259" s="19"/>
      <c r="DS259" s="19"/>
      <c r="DT259" s="20">
        <f t="shared" si="653"/>
        <v>0</v>
      </c>
      <c r="DU259" s="20">
        <f t="shared" si="654"/>
        <v>0</v>
      </c>
      <c r="DV259" s="20">
        <f t="shared" si="654"/>
        <v>0</v>
      </c>
      <c r="DW259" s="20">
        <f t="shared" si="655"/>
        <v>0</v>
      </c>
      <c r="DX259" s="20">
        <f t="shared" si="656"/>
        <v>0</v>
      </c>
      <c r="DY259" s="20">
        <f t="shared" si="656"/>
        <v>0</v>
      </c>
      <c r="DZ259" s="20">
        <f t="shared" si="657"/>
        <v>0</v>
      </c>
      <c r="EA259" s="19"/>
      <c r="EB259" s="19"/>
      <c r="EC259" s="20">
        <f t="shared" si="658"/>
        <v>0</v>
      </c>
      <c r="ED259" s="19"/>
      <c r="EE259" s="19"/>
      <c r="EF259" s="20">
        <f t="shared" si="659"/>
        <v>0</v>
      </c>
      <c r="EG259" s="19"/>
      <c r="EH259" s="19"/>
      <c r="EI259" s="20">
        <f t="shared" si="660"/>
        <v>0</v>
      </c>
      <c r="EJ259" s="19"/>
      <c r="EK259" s="19"/>
      <c r="EL259" s="20">
        <f t="shared" si="661"/>
        <v>0</v>
      </c>
      <c r="EM259" s="20">
        <f t="shared" si="662"/>
        <v>0</v>
      </c>
      <c r="EN259" s="20">
        <f t="shared" si="662"/>
        <v>0</v>
      </c>
      <c r="EO259" s="20">
        <f t="shared" si="663"/>
        <v>0</v>
      </c>
      <c r="EP259" s="19"/>
      <c r="EQ259" s="19"/>
      <c r="ER259" s="20">
        <f t="shared" si="664"/>
        <v>0</v>
      </c>
      <c r="ES259" s="19"/>
      <c r="ET259" s="19"/>
      <c r="EU259" s="20">
        <f t="shared" si="665"/>
        <v>0</v>
      </c>
      <c r="EV259" s="19"/>
      <c r="EW259" s="19"/>
      <c r="EX259" s="20">
        <f t="shared" si="666"/>
        <v>0</v>
      </c>
      <c r="EY259" s="19"/>
      <c r="EZ259" s="19"/>
      <c r="FA259" s="20">
        <f t="shared" si="667"/>
        <v>0</v>
      </c>
      <c r="FB259" s="20">
        <f t="shared" si="668"/>
        <v>0</v>
      </c>
      <c r="FC259" s="20">
        <f t="shared" si="668"/>
        <v>0</v>
      </c>
      <c r="FD259" s="20">
        <f t="shared" si="669"/>
        <v>0</v>
      </c>
      <c r="FE259" s="19"/>
      <c r="FF259" s="19"/>
      <c r="FG259" s="20">
        <f t="shared" si="670"/>
        <v>0</v>
      </c>
      <c r="FH259" s="19"/>
      <c r="FI259" s="19"/>
      <c r="FJ259" s="20">
        <f t="shared" si="671"/>
        <v>0</v>
      </c>
      <c r="FK259" s="19"/>
      <c r="FL259" s="19"/>
      <c r="FM259" s="20">
        <f t="shared" si="672"/>
        <v>0</v>
      </c>
      <c r="FN259" s="20">
        <f t="shared" si="673"/>
        <v>0</v>
      </c>
      <c r="FO259" s="20">
        <f t="shared" si="673"/>
        <v>0</v>
      </c>
      <c r="FP259" s="20">
        <f t="shared" si="674"/>
        <v>0</v>
      </c>
      <c r="FQ259" s="19"/>
      <c r="FR259" s="19"/>
      <c r="FS259" s="20">
        <f t="shared" si="675"/>
        <v>0</v>
      </c>
      <c r="FT259" s="19"/>
      <c r="FU259" s="19"/>
      <c r="FV259" s="20">
        <f t="shared" si="676"/>
        <v>0</v>
      </c>
      <c r="FW259" s="19"/>
      <c r="FX259" s="19"/>
      <c r="FY259" s="20">
        <f t="shared" si="677"/>
        <v>0</v>
      </c>
      <c r="FZ259" s="20">
        <f t="shared" si="678"/>
        <v>0</v>
      </c>
      <c r="GA259" s="20">
        <f t="shared" si="678"/>
        <v>0</v>
      </c>
      <c r="GB259" s="20">
        <f t="shared" si="679"/>
        <v>0</v>
      </c>
      <c r="GC259" s="19"/>
      <c r="GD259" s="19"/>
      <c r="GE259" s="20">
        <f t="shared" si="680"/>
        <v>0</v>
      </c>
      <c r="GF259" s="19"/>
      <c r="GG259" s="19"/>
      <c r="GH259" s="20">
        <f t="shared" si="681"/>
        <v>0</v>
      </c>
      <c r="GI259" s="19"/>
      <c r="GJ259" s="19"/>
      <c r="GK259" s="20">
        <f t="shared" si="682"/>
        <v>0</v>
      </c>
      <c r="GL259" s="19"/>
      <c r="GM259" s="19"/>
      <c r="GN259" s="20">
        <f t="shared" si="683"/>
        <v>0</v>
      </c>
      <c r="GO259" s="20">
        <f t="shared" si="684"/>
        <v>0</v>
      </c>
      <c r="GP259" s="20">
        <f t="shared" si="684"/>
        <v>0</v>
      </c>
      <c r="GQ259" s="20">
        <f t="shared" si="685"/>
        <v>0</v>
      </c>
      <c r="GR259" s="19"/>
      <c r="GS259" s="19"/>
      <c r="GT259" s="20">
        <f t="shared" si="686"/>
        <v>0</v>
      </c>
      <c r="GU259" s="19"/>
      <c r="GV259" s="19"/>
      <c r="GW259" s="20">
        <f t="shared" si="687"/>
        <v>0</v>
      </c>
      <c r="GX259" s="20">
        <f t="shared" si="688"/>
        <v>0</v>
      </c>
      <c r="GY259" s="20">
        <f t="shared" si="688"/>
        <v>0</v>
      </c>
      <c r="GZ259" s="20">
        <f t="shared" si="689"/>
        <v>0</v>
      </c>
      <c r="HA259" s="19"/>
      <c r="HB259" s="19"/>
      <c r="HC259" s="20">
        <f t="shared" si="690"/>
        <v>0</v>
      </c>
      <c r="HD259" s="19"/>
      <c r="HE259" s="19"/>
      <c r="HF259" s="20">
        <f t="shared" si="691"/>
        <v>0</v>
      </c>
      <c r="HG259" s="19"/>
      <c r="HH259" s="19"/>
      <c r="HI259" s="20">
        <f t="shared" si="692"/>
        <v>0</v>
      </c>
      <c r="HJ259" s="19"/>
      <c r="HK259" s="19"/>
      <c r="HL259" s="20">
        <f t="shared" si="693"/>
        <v>0</v>
      </c>
      <c r="HM259" s="20">
        <f t="shared" si="694"/>
        <v>0</v>
      </c>
      <c r="HN259" s="20">
        <f t="shared" si="694"/>
        <v>0</v>
      </c>
      <c r="HO259" s="20">
        <f t="shared" si="695"/>
        <v>0</v>
      </c>
      <c r="HP259" s="19"/>
      <c r="HQ259" s="19"/>
      <c r="HR259" s="20">
        <f t="shared" si="696"/>
        <v>0</v>
      </c>
      <c r="HS259" s="19"/>
      <c r="HT259" s="19"/>
      <c r="HU259" s="20">
        <f t="shared" si="697"/>
        <v>0</v>
      </c>
      <c r="HV259" s="19"/>
      <c r="HW259" s="19"/>
      <c r="HX259" s="20">
        <f t="shared" si="698"/>
        <v>0</v>
      </c>
      <c r="HY259" s="19"/>
      <c r="HZ259" s="19"/>
      <c r="IA259" s="20">
        <f t="shared" si="699"/>
        <v>0</v>
      </c>
      <c r="IB259" s="20">
        <f t="shared" si="700"/>
        <v>0</v>
      </c>
      <c r="IC259" s="20">
        <f t="shared" si="700"/>
        <v>0</v>
      </c>
      <c r="ID259" s="20">
        <f t="shared" si="701"/>
        <v>0</v>
      </c>
      <c r="IE259" s="20">
        <f t="shared" si="702"/>
        <v>0</v>
      </c>
      <c r="IF259" s="20">
        <f t="shared" si="702"/>
        <v>0</v>
      </c>
      <c r="IG259" s="20">
        <f t="shared" si="703"/>
        <v>0</v>
      </c>
      <c r="IH259" s="19"/>
      <c r="II259" s="19"/>
      <c r="IJ259" s="20">
        <f t="shared" si="704"/>
        <v>0</v>
      </c>
      <c r="IK259" s="19"/>
      <c r="IL259" s="19"/>
      <c r="IM259" s="20">
        <f t="shared" si="705"/>
        <v>0</v>
      </c>
      <c r="IN259" s="19"/>
      <c r="IO259" s="19"/>
      <c r="IP259" s="20">
        <f t="shared" si="706"/>
        <v>0</v>
      </c>
      <c r="IQ259" s="20">
        <f t="shared" si="707"/>
        <v>0</v>
      </c>
      <c r="IR259" s="20">
        <f t="shared" si="707"/>
        <v>0</v>
      </c>
      <c r="IS259" s="20">
        <f t="shared" si="708"/>
        <v>0</v>
      </c>
      <c r="IT259" s="20">
        <f t="shared" si="709"/>
        <v>0</v>
      </c>
      <c r="IU259" s="20">
        <f t="shared" si="709"/>
        <v>0</v>
      </c>
      <c r="IV259" s="20">
        <f t="shared" si="710"/>
        <v>0</v>
      </c>
      <c r="IW259" s="19"/>
      <c r="IX259" s="19"/>
      <c r="IY259" s="20">
        <f t="shared" si="711"/>
        <v>0</v>
      </c>
      <c r="IZ259" s="19"/>
      <c r="JA259" s="19"/>
      <c r="JB259" s="20">
        <f t="shared" si="712"/>
        <v>0</v>
      </c>
      <c r="JC259" s="19"/>
      <c r="JD259" s="19"/>
      <c r="JE259" s="20">
        <f t="shared" si="713"/>
        <v>0</v>
      </c>
      <c r="JF259" s="20">
        <f t="shared" si="714"/>
        <v>0</v>
      </c>
      <c r="JG259" s="20">
        <f t="shared" si="714"/>
        <v>0</v>
      </c>
      <c r="JH259" s="20">
        <f t="shared" si="715"/>
        <v>0</v>
      </c>
      <c r="JI259" s="19"/>
      <c r="JJ259" s="19"/>
      <c r="JK259" s="20">
        <f t="shared" si="716"/>
        <v>0</v>
      </c>
      <c r="JL259" s="19"/>
      <c r="JM259" s="19"/>
      <c r="JN259" s="20">
        <f t="shared" si="717"/>
        <v>0</v>
      </c>
      <c r="JO259" s="19"/>
      <c r="JP259" s="19"/>
      <c r="JQ259" s="20">
        <f t="shared" si="718"/>
        <v>0</v>
      </c>
      <c r="JR259" s="20">
        <f t="shared" si="719"/>
        <v>0</v>
      </c>
      <c r="JS259" s="20">
        <f t="shared" si="719"/>
        <v>0</v>
      </c>
      <c r="JT259" s="20">
        <f t="shared" si="720"/>
        <v>0</v>
      </c>
      <c r="JU259" s="19"/>
      <c r="JV259" s="19"/>
      <c r="JW259" s="20">
        <f t="shared" si="721"/>
        <v>0</v>
      </c>
      <c r="JX259" s="19"/>
      <c r="JY259" s="19"/>
      <c r="JZ259" s="20">
        <f t="shared" si="722"/>
        <v>0</v>
      </c>
      <c r="KA259" s="20">
        <f t="shared" si="723"/>
        <v>0</v>
      </c>
      <c r="KB259" s="20">
        <f t="shared" si="723"/>
        <v>0</v>
      </c>
      <c r="KC259" s="20">
        <f t="shared" si="724"/>
        <v>0</v>
      </c>
      <c r="KD259" s="19"/>
      <c r="KE259" s="20">
        <f>200</f>
        <v>200</v>
      </c>
      <c r="KF259" s="20">
        <f t="shared" si="725"/>
        <v>-200</v>
      </c>
      <c r="KG259" s="19"/>
      <c r="KH259" s="19"/>
      <c r="KI259" s="20">
        <f t="shared" si="726"/>
        <v>0</v>
      </c>
      <c r="KJ259" s="19"/>
      <c r="KK259" s="19"/>
      <c r="KL259" s="20">
        <f t="shared" si="727"/>
        <v>0</v>
      </c>
      <c r="KM259" s="19"/>
      <c r="KN259" s="19"/>
      <c r="KO259" s="20">
        <f t="shared" si="728"/>
        <v>0</v>
      </c>
      <c r="KP259" s="19"/>
      <c r="KQ259" s="19"/>
      <c r="KR259" s="20">
        <f t="shared" si="729"/>
        <v>0</v>
      </c>
      <c r="KS259" s="20">
        <f t="shared" si="730"/>
        <v>0</v>
      </c>
      <c r="KT259" s="20">
        <f t="shared" si="730"/>
        <v>0</v>
      </c>
      <c r="KU259" s="20">
        <f t="shared" si="731"/>
        <v>0</v>
      </c>
      <c r="KV259" s="20">
        <f t="shared" si="732"/>
        <v>0</v>
      </c>
      <c r="KW259" s="20">
        <f t="shared" si="732"/>
        <v>200</v>
      </c>
      <c r="KX259" s="20">
        <f t="shared" si="733"/>
        <v>-200</v>
      </c>
      <c r="KY259" s="19"/>
      <c r="KZ259" s="19"/>
      <c r="LA259" s="20">
        <f t="shared" si="734"/>
        <v>0</v>
      </c>
      <c r="LB259" s="19"/>
      <c r="LC259" s="19"/>
      <c r="LD259" s="20">
        <f t="shared" si="735"/>
        <v>0</v>
      </c>
      <c r="LE259" s="20">
        <f t="shared" si="736"/>
        <v>0</v>
      </c>
      <c r="LF259" s="20">
        <f t="shared" si="736"/>
        <v>200</v>
      </c>
      <c r="LG259" s="20">
        <f t="shared" si="737"/>
        <v>-200</v>
      </c>
    </row>
    <row r="260" spans="1:319" x14ac:dyDescent="0.3">
      <c r="A260" s="27" t="s">
        <v>372</v>
      </c>
      <c r="B260" s="19"/>
      <c r="C260" s="19"/>
      <c r="D260" s="20">
        <f t="shared" si="606"/>
        <v>0</v>
      </c>
      <c r="E260" s="19"/>
      <c r="F260" s="19"/>
      <c r="G260" s="20">
        <f t="shared" si="607"/>
        <v>0</v>
      </c>
      <c r="H260" s="19"/>
      <c r="I260" s="19"/>
      <c r="J260" s="20">
        <f t="shared" si="608"/>
        <v>0</v>
      </c>
      <c r="K260" s="19"/>
      <c r="L260" s="19"/>
      <c r="M260" s="20">
        <f t="shared" si="609"/>
        <v>0</v>
      </c>
      <c r="N260" s="19"/>
      <c r="O260" s="19"/>
      <c r="P260" s="20">
        <f t="shared" si="610"/>
        <v>0</v>
      </c>
      <c r="Q260" s="19"/>
      <c r="R260" s="19"/>
      <c r="S260" s="20">
        <f t="shared" si="611"/>
        <v>0</v>
      </c>
      <c r="T260" s="19"/>
      <c r="U260" s="19"/>
      <c r="V260" s="20">
        <f t="shared" si="612"/>
        <v>0</v>
      </c>
      <c r="W260" s="19"/>
      <c r="X260" s="19"/>
      <c r="Y260" s="20">
        <f t="shared" si="613"/>
        <v>0</v>
      </c>
      <c r="Z260" s="19"/>
      <c r="AA260" s="19"/>
      <c r="AB260" s="20">
        <f t="shared" si="614"/>
        <v>0</v>
      </c>
      <c r="AC260" s="19"/>
      <c r="AD260" s="19"/>
      <c r="AE260" s="20">
        <f t="shared" si="615"/>
        <v>0</v>
      </c>
      <c r="AF260" s="19"/>
      <c r="AG260" s="19"/>
      <c r="AH260" s="20">
        <f t="shared" si="616"/>
        <v>0</v>
      </c>
      <c r="AI260" s="19"/>
      <c r="AJ260" s="19"/>
      <c r="AK260" s="20">
        <f t="shared" si="617"/>
        <v>0</v>
      </c>
      <c r="AL260" s="20">
        <f t="shared" si="618"/>
        <v>0</v>
      </c>
      <c r="AM260" s="20">
        <f t="shared" si="618"/>
        <v>0</v>
      </c>
      <c r="AN260" s="20">
        <f t="shared" si="619"/>
        <v>0</v>
      </c>
      <c r="AO260" s="19"/>
      <c r="AP260" s="19"/>
      <c r="AQ260" s="20">
        <f t="shared" si="620"/>
        <v>0</v>
      </c>
      <c r="AR260" s="19"/>
      <c r="AS260" s="19"/>
      <c r="AT260" s="20">
        <f t="shared" si="621"/>
        <v>0</v>
      </c>
      <c r="AU260" s="19"/>
      <c r="AV260" s="19"/>
      <c r="AW260" s="20">
        <f t="shared" si="622"/>
        <v>0</v>
      </c>
      <c r="AX260" s="19"/>
      <c r="AY260" s="19"/>
      <c r="AZ260" s="20">
        <f t="shared" si="623"/>
        <v>0</v>
      </c>
      <c r="BA260" s="19"/>
      <c r="BB260" s="19"/>
      <c r="BC260" s="20">
        <f t="shared" si="624"/>
        <v>0</v>
      </c>
      <c r="BD260" s="19"/>
      <c r="BE260" s="19"/>
      <c r="BF260" s="20">
        <f t="shared" si="625"/>
        <v>0</v>
      </c>
      <c r="BG260" s="20">
        <f t="shared" si="626"/>
        <v>0</v>
      </c>
      <c r="BH260" s="20">
        <f t="shared" si="626"/>
        <v>0</v>
      </c>
      <c r="BI260" s="20">
        <f t="shared" si="627"/>
        <v>0</v>
      </c>
      <c r="BJ260" s="19"/>
      <c r="BK260" s="19"/>
      <c r="BL260" s="20">
        <f t="shared" si="628"/>
        <v>0</v>
      </c>
      <c r="BM260" s="19"/>
      <c r="BN260" s="19"/>
      <c r="BO260" s="20">
        <f t="shared" si="629"/>
        <v>0</v>
      </c>
      <c r="BP260" s="19"/>
      <c r="BQ260" s="19"/>
      <c r="BR260" s="20">
        <f t="shared" si="630"/>
        <v>0</v>
      </c>
      <c r="BS260" s="19"/>
      <c r="BT260" s="19"/>
      <c r="BU260" s="20">
        <f t="shared" si="631"/>
        <v>0</v>
      </c>
      <c r="BV260" s="19"/>
      <c r="BW260" s="19"/>
      <c r="BX260" s="20">
        <f t="shared" si="632"/>
        <v>0</v>
      </c>
      <c r="BY260" s="19"/>
      <c r="BZ260" s="19"/>
      <c r="CA260" s="20">
        <f t="shared" si="633"/>
        <v>0</v>
      </c>
      <c r="CB260" s="20">
        <f t="shared" si="634"/>
        <v>0</v>
      </c>
      <c r="CC260" s="20">
        <f t="shared" si="634"/>
        <v>0</v>
      </c>
      <c r="CD260" s="20">
        <f t="shared" si="635"/>
        <v>0</v>
      </c>
      <c r="CE260" s="19"/>
      <c r="CF260" s="19"/>
      <c r="CG260" s="20">
        <f t="shared" si="636"/>
        <v>0</v>
      </c>
      <c r="CH260" s="19"/>
      <c r="CI260" s="19"/>
      <c r="CJ260" s="20">
        <f t="shared" si="637"/>
        <v>0</v>
      </c>
      <c r="CK260" s="19"/>
      <c r="CL260" s="19"/>
      <c r="CM260" s="20">
        <f t="shared" si="638"/>
        <v>0</v>
      </c>
      <c r="CN260" s="20">
        <f t="shared" si="639"/>
        <v>0</v>
      </c>
      <c r="CO260" s="20">
        <f t="shared" si="639"/>
        <v>0</v>
      </c>
      <c r="CP260" s="20">
        <f t="shared" si="640"/>
        <v>0</v>
      </c>
      <c r="CQ260" s="19"/>
      <c r="CR260" s="19"/>
      <c r="CS260" s="20">
        <f t="shared" si="641"/>
        <v>0</v>
      </c>
      <c r="CT260" s="19"/>
      <c r="CU260" s="19"/>
      <c r="CV260" s="20">
        <f t="shared" si="642"/>
        <v>0</v>
      </c>
      <c r="CW260" s="19"/>
      <c r="CX260" s="19"/>
      <c r="CY260" s="20">
        <f t="shared" si="643"/>
        <v>0</v>
      </c>
      <c r="CZ260" s="20">
        <f t="shared" si="644"/>
        <v>0</v>
      </c>
      <c r="DA260" s="20">
        <f t="shared" si="644"/>
        <v>0</v>
      </c>
      <c r="DB260" s="20">
        <f t="shared" si="645"/>
        <v>0</v>
      </c>
      <c r="DC260" s="20">
        <f t="shared" si="646"/>
        <v>0</v>
      </c>
      <c r="DD260" s="20">
        <f t="shared" si="646"/>
        <v>0</v>
      </c>
      <c r="DE260" s="20">
        <f t="shared" si="647"/>
        <v>0</v>
      </c>
      <c r="DF260" s="19"/>
      <c r="DG260" s="19"/>
      <c r="DH260" s="20">
        <f t="shared" si="648"/>
        <v>0</v>
      </c>
      <c r="DI260" s="19"/>
      <c r="DJ260" s="19"/>
      <c r="DK260" s="20">
        <f t="shared" si="649"/>
        <v>0</v>
      </c>
      <c r="DL260" s="20">
        <f t="shared" si="650"/>
        <v>0</v>
      </c>
      <c r="DM260" s="20">
        <f t="shared" si="650"/>
        <v>0</v>
      </c>
      <c r="DN260" s="20">
        <f t="shared" si="651"/>
        <v>0</v>
      </c>
      <c r="DO260" s="19"/>
      <c r="DP260" s="19"/>
      <c r="DQ260" s="20">
        <f t="shared" si="652"/>
        <v>0</v>
      </c>
      <c r="DR260" s="19"/>
      <c r="DS260" s="19"/>
      <c r="DT260" s="20">
        <f t="shared" si="653"/>
        <v>0</v>
      </c>
      <c r="DU260" s="20">
        <f t="shared" si="654"/>
        <v>0</v>
      </c>
      <c r="DV260" s="20">
        <f t="shared" si="654"/>
        <v>0</v>
      </c>
      <c r="DW260" s="20">
        <f t="shared" si="655"/>
        <v>0</v>
      </c>
      <c r="DX260" s="20">
        <f t="shared" si="656"/>
        <v>0</v>
      </c>
      <c r="DY260" s="20">
        <f t="shared" si="656"/>
        <v>0</v>
      </c>
      <c r="DZ260" s="20">
        <f t="shared" si="657"/>
        <v>0</v>
      </c>
      <c r="EA260" s="19"/>
      <c r="EB260" s="19"/>
      <c r="EC260" s="20">
        <f t="shared" si="658"/>
        <v>0</v>
      </c>
      <c r="ED260" s="19"/>
      <c r="EE260" s="19"/>
      <c r="EF260" s="20">
        <f t="shared" si="659"/>
        <v>0</v>
      </c>
      <c r="EG260" s="19"/>
      <c r="EH260" s="19"/>
      <c r="EI260" s="20">
        <f t="shared" si="660"/>
        <v>0</v>
      </c>
      <c r="EJ260" s="19"/>
      <c r="EK260" s="19"/>
      <c r="EL260" s="20">
        <f t="shared" si="661"/>
        <v>0</v>
      </c>
      <c r="EM260" s="20">
        <f t="shared" si="662"/>
        <v>0</v>
      </c>
      <c r="EN260" s="20">
        <f t="shared" si="662"/>
        <v>0</v>
      </c>
      <c r="EO260" s="20">
        <f t="shared" si="663"/>
        <v>0</v>
      </c>
      <c r="EP260" s="19"/>
      <c r="EQ260" s="19"/>
      <c r="ER260" s="20">
        <f t="shared" si="664"/>
        <v>0</v>
      </c>
      <c r="ES260" s="19"/>
      <c r="ET260" s="19"/>
      <c r="EU260" s="20">
        <f t="shared" si="665"/>
        <v>0</v>
      </c>
      <c r="EV260" s="19"/>
      <c r="EW260" s="19"/>
      <c r="EX260" s="20">
        <f t="shared" si="666"/>
        <v>0</v>
      </c>
      <c r="EY260" s="19"/>
      <c r="EZ260" s="19"/>
      <c r="FA260" s="20">
        <f t="shared" si="667"/>
        <v>0</v>
      </c>
      <c r="FB260" s="20">
        <f t="shared" si="668"/>
        <v>0</v>
      </c>
      <c r="FC260" s="20">
        <f t="shared" si="668"/>
        <v>0</v>
      </c>
      <c r="FD260" s="20">
        <f t="shared" si="669"/>
        <v>0</v>
      </c>
      <c r="FE260" s="19"/>
      <c r="FF260" s="19"/>
      <c r="FG260" s="20">
        <f t="shared" si="670"/>
        <v>0</v>
      </c>
      <c r="FH260" s="19"/>
      <c r="FI260" s="19"/>
      <c r="FJ260" s="20">
        <f t="shared" si="671"/>
        <v>0</v>
      </c>
      <c r="FK260" s="19"/>
      <c r="FL260" s="19"/>
      <c r="FM260" s="20">
        <f t="shared" si="672"/>
        <v>0</v>
      </c>
      <c r="FN260" s="20">
        <f t="shared" si="673"/>
        <v>0</v>
      </c>
      <c r="FO260" s="20">
        <f t="shared" si="673"/>
        <v>0</v>
      </c>
      <c r="FP260" s="20">
        <f t="shared" si="674"/>
        <v>0</v>
      </c>
      <c r="FQ260" s="19"/>
      <c r="FR260" s="19"/>
      <c r="FS260" s="20">
        <f t="shared" si="675"/>
        <v>0</v>
      </c>
      <c r="FT260" s="19"/>
      <c r="FU260" s="19"/>
      <c r="FV260" s="20">
        <f t="shared" si="676"/>
        <v>0</v>
      </c>
      <c r="FW260" s="19"/>
      <c r="FX260" s="19"/>
      <c r="FY260" s="20">
        <f t="shared" si="677"/>
        <v>0</v>
      </c>
      <c r="FZ260" s="20">
        <f t="shared" si="678"/>
        <v>0</v>
      </c>
      <c r="GA260" s="20">
        <f t="shared" si="678"/>
        <v>0</v>
      </c>
      <c r="GB260" s="20">
        <f t="shared" si="679"/>
        <v>0</v>
      </c>
      <c r="GC260" s="19"/>
      <c r="GD260" s="19"/>
      <c r="GE260" s="20">
        <f t="shared" si="680"/>
        <v>0</v>
      </c>
      <c r="GF260" s="19"/>
      <c r="GG260" s="19"/>
      <c r="GH260" s="20">
        <f t="shared" si="681"/>
        <v>0</v>
      </c>
      <c r="GI260" s="19"/>
      <c r="GJ260" s="19"/>
      <c r="GK260" s="20">
        <f t="shared" si="682"/>
        <v>0</v>
      </c>
      <c r="GL260" s="19"/>
      <c r="GM260" s="19"/>
      <c r="GN260" s="20">
        <f t="shared" si="683"/>
        <v>0</v>
      </c>
      <c r="GO260" s="20">
        <f t="shared" si="684"/>
        <v>0</v>
      </c>
      <c r="GP260" s="20">
        <f t="shared" si="684"/>
        <v>0</v>
      </c>
      <c r="GQ260" s="20">
        <f t="shared" si="685"/>
        <v>0</v>
      </c>
      <c r="GR260" s="19"/>
      <c r="GS260" s="19"/>
      <c r="GT260" s="20">
        <f t="shared" si="686"/>
        <v>0</v>
      </c>
      <c r="GU260" s="19"/>
      <c r="GV260" s="19"/>
      <c r="GW260" s="20">
        <f t="shared" si="687"/>
        <v>0</v>
      </c>
      <c r="GX260" s="20">
        <f t="shared" si="688"/>
        <v>0</v>
      </c>
      <c r="GY260" s="20">
        <f t="shared" si="688"/>
        <v>0</v>
      </c>
      <c r="GZ260" s="20">
        <f t="shared" si="689"/>
        <v>0</v>
      </c>
      <c r="HA260" s="19"/>
      <c r="HB260" s="19"/>
      <c r="HC260" s="20">
        <f t="shared" si="690"/>
        <v>0</v>
      </c>
      <c r="HD260" s="19"/>
      <c r="HE260" s="19"/>
      <c r="HF260" s="20">
        <f t="shared" si="691"/>
        <v>0</v>
      </c>
      <c r="HG260" s="19"/>
      <c r="HH260" s="19"/>
      <c r="HI260" s="20">
        <f t="shared" si="692"/>
        <v>0</v>
      </c>
      <c r="HJ260" s="19"/>
      <c r="HK260" s="19"/>
      <c r="HL260" s="20">
        <f t="shared" si="693"/>
        <v>0</v>
      </c>
      <c r="HM260" s="20">
        <f t="shared" si="694"/>
        <v>0</v>
      </c>
      <c r="HN260" s="20">
        <f t="shared" si="694"/>
        <v>0</v>
      </c>
      <c r="HO260" s="20">
        <f t="shared" si="695"/>
        <v>0</v>
      </c>
      <c r="HP260" s="19"/>
      <c r="HQ260" s="19"/>
      <c r="HR260" s="20">
        <f t="shared" si="696"/>
        <v>0</v>
      </c>
      <c r="HS260" s="19"/>
      <c r="HT260" s="19"/>
      <c r="HU260" s="20">
        <f t="shared" si="697"/>
        <v>0</v>
      </c>
      <c r="HV260" s="19"/>
      <c r="HW260" s="19"/>
      <c r="HX260" s="20">
        <f t="shared" si="698"/>
        <v>0</v>
      </c>
      <c r="HY260" s="19"/>
      <c r="HZ260" s="19"/>
      <c r="IA260" s="20">
        <f t="shared" si="699"/>
        <v>0</v>
      </c>
      <c r="IB260" s="20">
        <f t="shared" si="700"/>
        <v>0</v>
      </c>
      <c r="IC260" s="20">
        <f t="shared" si="700"/>
        <v>0</v>
      </c>
      <c r="ID260" s="20">
        <f t="shared" si="701"/>
        <v>0</v>
      </c>
      <c r="IE260" s="20">
        <f t="shared" si="702"/>
        <v>0</v>
      </c>
      <c r="IF260" s="20">
        <f t="shared" si="702"/>
        <v>0</v>
      </c>
      <c r="IG260" s="20">
        <f t="shared" si="703"/>
        <v>0</v>
      </c>
      <c r="IH260" s="19"/>
      <c r="II260" s="19"/>
      <c r="IJ260" s="20">
        <f t="shared" si="704"/>
        <v>0</v>
      </c>
      <c r="IK260" s="19"/>
      <c r="IL260" s="19"/>
      <c r="IM260" s="20">
        <f t="shared" si="705"/>
        <v>0</v>
      </c>
      <c r="IN260" s="19"/>
      <c r="IO260" s="19"/>
      <c r="IP260" s="20">
        <f t="shared" si="706"/>
        <v>0</v>
      </c>
      <c r="IQ260" s="20">
        <f t="shared" si="707"/>
        <v>0</v>
      </c>
      <c r="IR260" s="20">
        <f t="shared" si="707"/>
        <v>0</v>
      </c>
      <c r="IS260" s="20">
        <f t="shared" si="708"/>
        <v>0</v>
      </c>
      <c r="IT260" s="20">
        <f t="shared" si="709"/>
        <v>0</v>
      </c>
      <c r="IU260" s="20">
        <f t="shared" si="709"/>
        <v>0</v>
      </c>
      <c r="IV260" s="20">
        <f t="shared" si="710"/>
        <v>0</v>
      </c>
      <c r="IW260" s="19"/>
      <c r="IX260" s="19"/>
      <c r="IY260" s="20">
        <f t="shared" si="711"/>
        <v>0</v>
      </c>
      <c r="IZ260" s="19"/>
      <c r="JA260" s="19"/>
      <c r="JB260" s="20">
        <f t="shared" si="712"/>
        <v>0</v>
      </c>
      <c r="JC260" s="19"/>
      <c r="JD260" s="19"/>
      <c r="JE260" s="20">
        <f t="shared" si="713"/>
        <v>0</v>
      </c>
      <c r="JF260" s="20">
        <f t="shared" si="714"/>
        <v>0</v>
      </c>
      <c r="JG260" s="20">
        <f t="shared" si="714"/>
        <v>0</v>
      </c>
      <c r="JH260" s="20">
        <f t="shared" si="715"/>
        <v>0</v>
      </c>
      <c r="JI260" s="19"/>
      <c r="JJ260" s="19"/>
      <c r="JK260" s="20">
        <f t="shared" si="716"/>
        <v>0</v>
      </c>
      <c r="JL260" s="19"/>
      <c r="JM260" s="20">
        <f>100</f>
        <v>100</v>
      </c>
      <c r="JN260" s="20">
        <f t="shared" si="717"/>
        <v>-100</v>
      </c>
      <c r="JO260" s="19"/>
      <c r="JP260" s="19"/>
      <c r="JQ260" s="20">
        <f t="shared" si="718"/>
        <v>0</v>
      </c>
      <c r="JR260" s="20">
        <f t="shared" si="719"/>
        <v>0</v>
      </c>
      <c r="JS260" s="20">
        <f t="shared" si="719"/>
        <v>100</v>
      </c>
      <c r="JT260" s="20">
        <f t="shared" si="720"/>
        <v>-100</v>
      </c>
      <c r="JU260" s="19"/>
      <c r="JV260" s="19"/>
      <c r="JW260" s="20">
        <f t="shared" si="721"/>
        <v>0</v>
      </c>
      <c r="JX260" s="19"/>
      <c r="JY260" s="19"/>
      <c r="JZ260" s="20">
        <f t="shared" si="722"/>
        <v>0</v>
      </c>
      <c r="KA260" s="20">
        <f t="shared" si="723"/>
        <v>0</v>
      </c>
      <c r="KB260" s="20">
        <f t="shared" si="723"/>
        <v>0</v>
      </c>
      <c r="KC260" s="20">
        <f t="shared" si="724"/>
        <v>0</v>
      </c>
      <c r="KD260" s="20">
        <f>550</f>
        <v>550</v>
      </c>
      <c r="KE260" s="20">
        <f>600</f>
        <v>600</v>
      </c>
      <c r="KF260" s="20">
        <f t="shared" si="725"/>
        <v>-50</v>
      </c>
      <c r="KG260" s="19"/>
      <c r="KH260" s="19"/>
      <c r="KI260" s="20">
        <f t="shared" si="726"/>
        <v>0</v>
      </c>
      <c r="KJ260" s="19"/>
      <c r="KK260" s="19"/>
      <c r="KL260" s="20">
        <f t="shared" si="727"/>
        <v>0</v>
      </c>
      <c r="KM260" s="19"/>
      <c r="KN260" s="19"/>
      <c r="KO260" s="20">
        <f t="shared" si="728"/>
        <v>0</v>
      </c>
      <c r="KP260" s="19"/>
      <c r="KQ260" s="19"/>
      <c r="KR260" s="20">
        <f t="shared" si="729"/>
        <v>0</v>
      </c>
      <c r="KS260" s="20">
        <f t="shared" si="730"/>
        <v>0</v>
      </c>
      <c r="KT260" s="20">
        <f t="shared" si="730"/>
        <v>0</v>
      </c>
      <c r="KU260" s="20">
        <f t="shared" si="731"/>
        <v>0</v>
      </c>
      <c r="KV260" s="20">
        <f t="shared" si="732"/>
        <v>550</v>
      </c>
      <c r="KW260" s="20">
        <f t="shared" si="732"/>
        <v>600</v>
      </c>
      <c r="KX260" s="20">
        <f t="shared" si="733"/>
        <v>-50</v>
      </c>
      <c r="KY260" s="19"/>
      <c r="KZ260" s="19"/>
      <c r="LA260" s="20">
        <f t="shared" si="734"/>
        <v>0</v>
      </c>
      <c r="LB260" s="19"/>
      <c r="LC260" s="19"/>
      <c r="LD260" s="20">
        <f t="shared" si="735"/>
        <v>0</v>
      </c>
      <c r="LE260" s="20">
        <f t="shared" si="736"/>
        <v>550</v>
      </c>
      <c r="LF260" s="20">
        <f t="shared" si="736"/>
        <v>700</v>
      </c>
      <c r="LG260" s="20">
        <f t="shared" si="737"/>
        <v>-150</v>
      </c>
    </row>
    <row r="261" spans="1:319" x14ac:dyDescent="0.3">
      <c r="A261" s="27" t="s">
        <v>373</v>
      </c>
      <c r="B261" s="19"/>
      <c r="C261" s="19"/>
      <c r="D261" s="20">
        <f t="shared" si="606"/>
        <v>0</v>
      </c>
      <c r="E261" s="19"/>
      <c r="F261" s="19"/>
      <c r="G261" s="20">
        <f t="shared" si="607"/>
        <v>0</v>
      </c>
      <c r="H261" s="19"/>
      <c r="I261" s="19"/>
      <c r="J261" s="20">
        <f t="shared" si="608"/>
        <v>0</v>
      </c>
      <c r="K261" s="19"/>
      <c r="L261" s="19"/>
      <c r="M261" s="20">
        <f t="shared" si="609"/>
        <v>0</v>
      </c>
      <c r="N261" s="19"/>
      <c r="O261" s="19"/>
      <c r="P261" s="20">
        <f t="shared" si="610"/>
        <v>0</v>
      </c>
      <c r="Q261" s="19"/>
      <c r="R261" s="19"/>
      <c r="S261" s="20">
        <f t="shared" si="611"/>
        <v>0</v>
      </c>
      <c r="T261" s="19"/>
      <c r="U261" s="19"/>
      <c r="V261" s="20">
        <f t="shared" si="612"/>
        <v>0</v>
      </c>
      <c r="W261" s="19"/>
      <c r="X261" s="19"/>
      <c r="Y261" s="20">
        <f t="shared" si="613"/>
        <v>0</v>
      </c>
      <c r="Z261" s="19"/>
      <c r="AA261" s="19"/>
      <c r="AB261" s="20">
        <f t="shared" si="614"/>
        <v>0</v>
      </c>
      <c r="AC261" s="19"/>
      <c r="AD261" s="19"/>
      <c r="AE261" s="20">
        <f t="shared" si="615"/>
        <v>0</v>
      </c>
      <c r="AF261" s="19"/>
      <c r="AG261" s="19"/>
      <c r="AH261" s="20">
        <f t="shared" si="616"/>
        <v>0</v>
      </c>
      <c r="AI261" s="19"/>
      <c r="AJ261" s="19"/>
      <c r="AK261" s="20">
        <f t="shared" si="617"/>
        <v>0</v>
      </c>
      <c r="AL261" s="20">
        <f t="shared" ref="AL261:AM284" si="738">(((((((((H261)+(K261))+(N261))+(Q261))+(T261))+(W261))+(Z261))+(AC261))+(AF261))+(AI261)</f>
        <v>0</v>
      </c>
      <c r="AM261" s="20">
        <f t="shared" si="738"/>
        <v>0</v>
      </c>
      <c r="AN261" s="20">
        <f t="shared" si="619"/>
        <v>0</v>
      </c>
      <c r="AO261" s="19"/>
      <c r="AP261" s="19"/>
      <c r="AQ261" s="20">
        <f t="shared" si="620"/>
        <v>0</v>
      </c>
      <c r="AR261" s="19"/>
      <c r="AS261" s="19"/>
      <c r="AT261" s="20">
        <f t="shared" si="621"/>
        <v>0</v>
      </c>
      <c r="AU261" s="19"/>
      <c r="AV261" s="19"/>
      <c r="AW261" s="20">
        <f t="shared" si="622"/>
        <v>0</v>
      </c>
      <c r="AX261" s="19"/>
      <c r="AY261" s="19"/>
      <c r="AZ261" s="20">
        <f t="shared" si="623"/>
        <v>0</v>
      </c>
      <c r="BA261" s="19"/>
      <c r="BB261" s="19"/>
      <c r="BC261" s="20">
        <f t="shared" si="624"/>
        <v>0</v>
      </c>
      <c r="BD261" s="19"/>
      <c r="BE261" s="19"/>
      <c r="BF261" s="20">
        <f t="shared" si="625"/>
        <v>0</v>
      </c>
      <c r="BG261" s="20">
        <f t="shared" ref="BG261:BH284" si="739">(BA261)+(BD261)</f>
        <v>0</v>
      </c>
      <c r="BH261" s="20">
        <f t="shared" si="739"/>
        <v>0</v>
      </c>
      <c r="BI261" s="20">
        <f t="shared" si="627"/>
        <v>0</v>
      </c>
      <c r="BJ261" s="19"/>
      <c r="BK261" s="19"/>
      <c r="BL261" s="20">
        <f t="shared" si="628"/>
        <v>0</v>
      </c>
      <c r="BM261" s="19"/>
      <c r="BN261" s="19"/>
      <c r="BO261" s="20">
        <f t="shared" si="629"/>
        <v>0</v>
      </c>
      <c r="BP261" s="19"/>
      <c r="BQ261" s="19"/>
      <c r="BR261" s="20">
        <f t="shared" si="630"/>
        <v>0</v>
      </c>
      <c r="BS261" s="19"/>
      <c r="BT261" s="19"/>
      <c r="BU261" s="20">
        <f t="shared" si="631"/>
        <v>0</v>
      </c>
      <c r="BV261" s="19"/>
      <c r="BW261" s="19"/>
      <c r="BX261" s="20">
        <f t="shared" si="632"/>
        <v>0</v>
      </c>
      <c r="BY261" s="19"/>
      <c r="BZ261" s="19"/>
      <c r="CA261" s="20">
        <f t="shared" si="633"/>
        <v>0</v>
      </c>
      <c r="CB261" s="20">
        <f t="shared" ref="CB261:CC284" si="740">(((BP261)+(BS261))+(BV261))+(BY261)</f>
        <v>0</v>
      </c>
      <c r="CC261" s="20">
        <f t="shared" si="740"/>
        <v>0</v>
      </c>
      <c r="CD261" s="20">
        <f t="shared" si="635"/>
        <v>0</v>
      </c>
      <c r="CE261" s="19"/>
      <c r="CF261" s="19"/>
      <c r="CG261" s="20">
        <f t="shared" si="636"/>
        <v>0</v>
      </c>
      <c r="CH261" s="19"/>
      <c r="CI261" s="19"/>
      <c r="CJ261" s="20">
        <f t="shared" si="637"/>
        <v>0</v>
      </c>
      <c r="CK261" s="19"/>
      <c r="CL261" s="19"/>
      <c r="CM261" s="20">
        <f t="shared" si="638"/>
        <v>0</v>
      </c>
      <c r="CN261" s="20">
        <f t="shared" ref="CN261:CO284" si="741">(CH261)+(CK261)</f>
        <v>0</v>
      </c>
      <c r="CO261" s="20">
        <f t="shared" si="741"/>
        <v>0</v>
      </c>
      <c r="CP261" s="20">
        <f t="shared" si="640"/>
        <v>0</v>
      </c>
      <c r="CQ261" s="19"/>
      <c r="CR261" s="19"/>
      <c r="CS261" s="20">
        <f t="shared" si="641"/>
        <v>0</v>
      </c>
      <c r="CT261" s="19"/>
      <c r="CU261" s="19"/>
      <c r="CV261" s="20">
        <f t="shared" si="642"/>
        <v>0</v>
      </c>
      <c r="CW261" s="19"/>
      <c r="CX261" s="19"/>
      <c r="CY261" s="20">
        <f t="shared" si="643"/>
        <v>0</v>
      </c>
      <c r="CZ261" s="20">
        <f t="shared" ref="CZ261:DA284" si="742">((CQ261)+(CT261))+(CW261)</f>
        <v>0</v>
      </c>
      <c r="DA261" s="20">
        <f t="shared" si="742"/>
        <v>0</v>
      </c>
      <c r="DB261" s="20">
        <f t="shared" si="645"/>
        <v>0</v>
      </c>
      <c r="DC261" s="20">
        <f t="shared" ref="DC261:DD284" si="743">((((((((((AO261)+(AR261))+(AU261))+(AX261))+(BG261))+(BJ261))+(BM261))+(CB261))+(CE261))+(CN261))+(CZ261)</f>
        <v>0</v>
      </c>
      <c r="DD261" s="20">
        <f t="shared" si="743"/>
        <v>0</v>
      </c>
      <c r="DE261" s="20">
        <f t="shared" si="647"/>
        <v>0</v>
      </c>
      <c r="DF261" s="19"/>
      <c r="DG261" s="19"/>
      <c r="DH261" s="20">
        <f t="shared" si="648"/>
        <v>0</v>
      </c>
      <c r="DI261" s="19"/>
      <c r="DJ261" s="19"/>
      <c r="DK261" s="20">
        <f t="shared" si="649"/>
        <v>0</v>
      </c>
      <c r="DL261" s="20">
        <f t="shared" ref="DL261:DM284" si="744">(DF261)+(DI261)</f>
        <v>0</v>
      </c>
      <c r="DM261" s="20">
        <f t="shared" si="744"/>
        <v>0</v>
      </c>
      <c r="DN261" s="20">
        <f t="shared" si="651"/>
        <v>0</v>
      </c>
      <c r="DO261" s="19"/>
      <c r="DP261" s="19"/>
      <c r="DQ261" s="20">
        <f t="shared" si="652"/>
        <v>0</v>
      </c>
      <c r="DR261" s="19"/>
      <c r="DS261" s="19"/>
      <c r="DT261" s="20">
        <f t="shared" si="653"/>
        <v>0</v>
      </c>
      <c r="DU261" s="20">
        <f t="shared" ref="DU261:DV284" si="745">(DO261)+(DR261)</f>
        <v>0</v>
      </c>
      <c r="DV261" s="20">
        <f t="shared" si="745"/>
        <v>0</v>
      </c>
      <c r="DW261" s="20">
        <f t="shared" si="655"/>
        <v>0</v>
      </c>
      <c r="DX261" s="20">
        <f t="shared" ref="DX261:DY284" si="746">(((((B261)+(E261))+(AL261))+(DC261))+(DL261))+(DU261)</f>
        <v>0</v>
      </c>
      <c r="DY261" s="20">
        <f t="shared" si="746"/>
        <v>0</v>
      </c>
      <c r="DZ261" s="20">
        <f t="shared" si="657"/>
        <v>0</v>
      </c>
      <c r="EA261" s="19"/>
      <c r="EB261" s="19"/>
      <c r="EC261" s="20">
        <f t="shared" si="658"/>
        <v>0</v>
      </c>
      <c r="ED261" s="19"/>
      <c r="EE261" s="19"/>
      <c r="EF261" s="20">
        <f t="shared" si="659"/>
        <v>0</v>
      </c>
      <c r="EG261" s="19"/>
      <c r="EH261" s="19"/>
      <c r="EI261" s="20">
        <f t="shared" si="660"/>
        <v>0</v>
      </c>
      <c r="EJ261" s="19"/>
      <c r="EK261" s="19"/>
      <c r="EL261" s="20">
        <f t="shared" si="661"/>
        <v>0</v>
      </c>
      <c r="EM261" s="20">
        <f t="shared" ref="EM261:EN284" si="747">((ED261)+(EG261))+(EJ261)</f>
        <v>0</v>
      </c>
      <c r="EN261" s="20">
        <f t="shared" si="747"/>
        <v>0</v>
      </c>
      <c r="EO261" s="20">
        <f t="shared" si="663"/>
        <v>0</v>
      </c>
      <c r="EP261" s="19"/>
      <c r="EQ261" s="19"/>
      <c r="ER261" s="20">
        <f t="shared" si="664"/>
        <v>0</v>
      </c>
      <c r="ES261" s="19"/>
      <c r="ET261" s="19"/>
      <c r="EU261" s="20">
        <f t="shared" si="665"/>
        <v>0</v>
      </c>
      <c r="EV261" s="19"/>
      <c r="EW261" s="19"/>
      <c r="EX261" s="20">
        <f t="shared" si="666"/>
        <v>0</v>
      </c>
      <c r="EY261" s="19"/>
      <c r="EZ261" s="19"/>
      <c r="FA261" s="20">
        <f t="shared" si="667"/>
        <v>0</v>
      </c>
      <c r="FB261" s="20">
        <f t="shared" ref="FB261:FC284" si="748">((ES261)+(EV261))+(EY261)</f>
        <v>0</v>
      </c>
      <c r="FC261" s="20">
        <f t="shared" si="748"/>
        <v>0</v>
      </c>
      <c r="FD261" s="20">
        <f t="shared" si="669"/>
        <v>0</v>
      </c>
      <c r="FE261" s="19"/>
      <c r="FF261" s="19"/>
      <c r="FG261" s="20">
        <f t="shared" si="670"/>
        <v>0</v>
      </c>
      <c r="FH261" s="19"/>
      <c r="FI261" s="19"/>
      <c r="FJ261" s="20">
        <f t="shared" si="671"/>
        <v>0</v>
      </c>
      <c r="FK261" s="19"/>
      <c r="FL261" s="19"/>
      <c r="FM261" s="20">
        <f t="shared" si="672"/>
        <v>0</v>
      </c>
      <c r="FN261" s="20">
        <f t="shared" ref="FN261:FO284" si="749">((FE261)+(FH261))+(FK261)</f>
        <v>0</v>
      </c>
      <c r="FO261" s="20">
        <f t="shared" si="749"/>
        <v>0</v>
      </c>
      <c r="FP261" s="20">
        <f t="shared" si="674"/>
        <v>0</v>
      </c>
      <c r="FQ261" s="19"/>
      <c r="FR261" s="19"/>
      <c r="FS261" s="20">
        <f t="shared" si="675"/>
        <v>0</v>
      </c>
      <c r="FT261" s="19"/>
      <c r="FU261" s="19"/>
      <c r="FV261" s="20">
        <f t="shared" si="676"/>
        <v>0</v>
      </c>
      <c r="FW261" s="19"/>
      <c r="FX261" s="19"/>
      <c r="FY261" s="20">
        <f t="shared" si="677"/>
        <v>0</v>
      </c>
      <c r="FZ261" s="20">
        <f t="shared" ref="FZ261:GA284" si="750">((FQ261)+(FT261))+(FW261)</f>
        <v>0</v>
      </c>
      <c r="GA261" s="20">
        <f t="shared" si="750"/>
        <v>0</v>
      </c>
      <c r="GB261" s="20">
        <f t="shared" si="679"/>
        <v>0</v>
      </c>
      <c r="GC261" s="19"/>
      <c r="GD261" s="19"/>
      <c r="GE261" s="20">
        <f t="shared" si="680"/>
        <v>0</v>
      </c>
      <c r="GF261" s="19"/>
      <c r="GG261" s="19"/>
      <c r="GH261" s="20">
        <f t="shared" si="681"/>
        <v>0</v>
      </c>
      <c r="GI261" s="19"/>
      <c r="GJ261" s="19"/>
      <c r="GK261" s="20">
        <f t="shared" si="682"/>
        <v>0</v>
      </c>
      <c r="GL261" s="19"/>
      <c r="GM261" s="19"/>
      <c r="GN261" s="20">
        <f t="shared" si="683"/>
        <v>0</v>
      </c>
      <c r="GO261" s="20">
        <f t="shared" ref="GO261:GP284" si="751">((GF261)+(GI261))+(GL261)</f>
        <v>0</v>
      </c>
      <c r="GP261" s="20">
        <f t="shared" si="751"/>
        <v>0</v>
      </c>
      <c r="GQ261" s="20">
        <f t="shared" si="685"/>
        <v>0</v>
      </c>
      <c r="GR261" s="19"/>
      <c r="GS261" s="19"/>
      <c r="GT261" s="20">
        <f t="shared" si="686"/>
        <v>0</v>
      </c>
      <c r="GU261" s="19"/>
      <c r="GV261" s="19"/>
      <c r="GW261" s="20">
        <f t="shared" si="687"/>
        <v>0</v>
      </c>
      <c r="GX261" s="20">
        <f t="shared" ref="GX261:GY284" si="752">(((((((((EA261)+(EM261))+(EP261))+(FB261))+(FN261))+(FZ261))+(GC261))+(GO261))+(GR261))+(GU261)</f>
        <v>0</v>
      </c>
      <c r="GY261" s="20">
        <f t="shared" si="752"/>
        <v>0</v>
      </c>
      <c r="GZ261" s="20">
        <f t="shared" si="689"/>
        <v>0</v>
      </c>
      <c r="HA261" s="19"/>
      <c r="HB261" s="19"/>
      <c r="HC261" s="20">
        <f t="shared" si="690"/>
        <v>0</v>
      </c>
      <c r="HD261" s="19"/>
      <c r="HE261" s="19"/>
      <c r="HF261" s="20">
        <f t="shared" si="691"/>
        <v>0</v>
      </c>
      <c r="HG261" s="19"/>
      <c r="HH261" s="19"/>
      <c r="HI261" s="20">
        <f t="shared" si="692"/>
        <v>0</v>
      </c>
      <c r="HJ261" s="19"/>
      <c r="HK261" s="19"/>
      <c r="HL261" s="20">
        <f t="shared" si="693"/>
        <v>0</v>
      </c>
      <c r="HM261" s="20">
        <f t="shared" ref="HM261:HN284" si="753">(HG261)+(HJ261)</f>
        <v>0</v>
      </c>
      <c r="HN261" s="20">
        <f t="shared" si="753"/>
        <v>0</v>
      </c>
      <c r="HO261" s="20">
        <f t="shared" si="695"/>
        <v>0</v>
      </c>
      <c r="HP261" s="19"/>
      <c r="HQ261" s="19"/>
      <c r="HR261" s="20">
        <f t="shared" si="696"/>
        <v>0</v>
      </c>
      <c r="HS261" s="19"/>
      <c r="HT261" s="19"/>
      <c r="HU261" s="20">
        <f t="shared" si="697"/>
        <v>0</v>
      </c>
      <c r="HV261" s="19"/>
      <c r="HW261" s="19"/>
      <c r="HX261" s="20">
        <f t="shared" si="698"/>
        <v>0</v>
      </c>
      <c r="HY261" s="19"/>
      <c r="HZ261" s="19"/>
      <c r="IA261" s="20">
        <f t="shared" si="699"/>
        <v>0</v>
      </c>
      <c r="IB261" s="20">
        <f t="shared" ref="IB261:IC284" si="754">((HS261)+(HV261))+(HY261)</f>
        <v>0</v>
      </c>
      <c r="IC261" s="20">
        <f t="shared" si="754"/>
        <v>0</v>
      </c>
      <c r="ID261" s="20">
        <f t="shared" si="701"/>
        <v>0</v>
      </c>
      <c r="IE261" s="20">
        <f t="shared" ref="IE261:IF284" si="755">(((HD261)+(HM261))+(HP261))+(IB261)</f>
        <v>0</v>
      </c>
      <c r="IF261" s="20">
        <f t="shared" si="755"/>
        <v>0</v>
      </c>
      <c r="IG261" s="20">
        <f t="shared" si="703"/>
        <v>0</v>
      </c>
      <c r="IH261" s="19"/>
      <c r="II261" s="19"/>
      <c r="IJ261" s="20">
        <f t="shared" si="704"/>
        <v>0</v>
      </c>
      <c r="IK261" s="19"/>
      <c r="IL261" s="19"/>
      <c r="IM261" s="20">
        <f t="shared" si="705"/>
        <v>0</v>
      </c>
      <c r="IN261" s="19"/>
      <c r="IO261" s="19"/>
      <c r="IP261" s="20">
        <f t="shared" si="706"/>
        <v>0</v>
      </c>
      <c r="IQ261" s="20">
        <f t="shared" ref="IQ261:IR284" si="756">(IK261)+(IN261)</f>
        <v>0</v>
      </c>
      <c r="IR261" s="20">
        <f t="shared" si="756"/>
        <v>0</v>
      </c>
      <c r="IS261" s="20">
        <f t="shared" si="708"/>
        <v>0</v>
      </c>
      <c r="IT261" s="20">
        <f t="shared" ref="IT261:IU284" si="757">(((HA261)+(IE261))+(IH261))+(IQ261)</f>
        <v>0</v>
      </c>
      <c r="IU261" s="20">
        <f t="shared" si="757"/>
        <v>0</v>
      </c>
      <c r="IV261" s="20">
        <f t="shared" si="710"/>
        <v>0</v>
      </c>
      <c r="IW261" s="19"/>
      <c r="IX261" s="19"/>
      <c r="IY261" s="20">
        <f t="shared" si="711"/>
        <v>0</v>
      </c>
      <c r="IZ261" s="19"/>
      <c r="JA261" s="19"/>
      <c r="JB261" s="20">
        <f t="shared" si="712"/>
        <v>0</v>
      </c>
      <c r="JC261" s="19"/>
      <c r="JD261" s="19"/>
      <c r="JE261" s="20">
        <f t="shared" si="713"/>
        <v>0</v>
      </c>
      <c r="JF261" s="20">
        <f t="shared" ref="JF261:JG284" si="758">((IW261)+(IZ261))+(JC261)</f>
        <v>0</v>
      </c>
      <c r="JG261" s="20">
        <f t="shared" si="758"/>
        <v>0</v>
      </c>
      <c r="JH261" s="20">
        <f t="shared" si="715"/>
        <v>0</v>
      </c>
      <c r="JI261" s="19"/>
      <c r="JJ261" s="19"/>
      <c r="JK261" s="20">
        <f t="shared" si="716"/>
        <v>0</v>
      </c>
      <c r="JL261" s="19"/>
      <c r="JM261" s="19"/>
      <c r="JN261" s="20">
        <f t="shared" si="717"/>
        <v>0</v>
      </c>
      <c r="JO261" s="19"/>
      <c r="JP261" s="19"/>
      <c r="JQ261" s="20">
        <f t="shared" si="718"/>
        <v>0</v>
      </c>
      <c r="JR261" s="20">
        <f t="shared" ref="JR261:JS284" si="759">((JI261)+(JL261))+(JO261)</f>
        <v>0</v>
      </c>
      <c r="JS261" s="20">
        <f t="shared" si="759"/>
        <v>0</v>
      </c>
      <c r="JT261" s="20">
        <f t="shared" si="720"/>
        <v>0</v>
      </c>
      <c r="JU261" s="20">
        <f>19.99</f>
        <v>19.989999999999998</v>
      </c>
      <c r="JV261" s="19"/>
      <c r="JW261" s="20">
        <f t="shared" si="721"/>
        <v>19.989999999999998</v>
      </c>
      <c r="JX261" s="19"/>
      <c r="JY261" s="19"/>
      <c r="JZ261" s="20">
        <f t="shared" si="722"/>
        <v>0</v>
      </c>
      <c r="KA261" s="20">
        <f t="shared" ref="KA261:KB284" si="760">(JU261)+(JX261)</f>
        <v>19.989999999999998</v>
      </c>
      <c r="KB261" s="20">
        <f t="shared" si="760"/>
        <v>0</v>
      </c>
      <c r="KC261" s="20">
        <f t="shared" si="724"/>
        <v>19.989999999999998</v>
      </c>
      <c r="KD261" s="20">
        <f>47.97</f>
        <v>47.97</v>
      </c>
      <c r="KE261" s="20">
        <f>291.67</f>
        <v>291.67</v>
      </c>
      <c r="KF261" s="20">
        <f t="shared" si="725"/>
        <v>-243.70000000000002</v>
      </c>
      <c r="KG261" s="19"/>
      <c r="KH261" s="19"/>
      <c r="KI261" s="20">
        <f t="shared" si="726"/>
        <v>0</v>
      </c>
      <c r="KJ261" s="19"/>
      <c r="KK261" s="19"/>
      <c r="KL261" s="20">
        <f t="shared" si="727"/>
        <v>0</v>
      </c>
      <c r="KM261" s="19"/>
      <c r="KN261" s="19"/>
      <c r="KO261" s="20">
        <f t="shared" si="728"/>
        <v>0</v>
      </c>
      <c r="KP261" s="19"/>
      <c r="KQ261" s="19"/>
      <c r="KR261" s="20">
        <f t="shared" si="729"/>
        <v>0</v>
      </c>
      <c r="KS261" s="20">
        <f t="shared" ref="KS261:KT284" si="761">(KM261)+(KP261)</f>
        <v>0</v>
      </c>
      <c r="KT261" s="20">
        <f t="shared" si="761"/>
        <v>0</v>
      </c>
      <c r="KU261" s="20">
        <f t="shared" si="731"/>
        <v>0</v>
      </c>
      <c r="KV261" s="20">
        <f t="shared" ref="KV261:KW284" si="762">(((KD261)+(KG261))+(KJ261))+(KS261)</f>
        <v>47.97</v>
      </c>
      <c r="KW261" s="20">
        <f t="shared" si="762"/>
        <v>291.67</v>
      </c>
      <c r="KX261" s="20">
        <f t="shared" si="733"/>
        <v>-243.70000000000002</v>
      </c>
      <c r="KY261" s="19"/>
      <c r="KZ261" s="19"/>
      <c r="LA261" s="20">
        <f t="shared" si="734"/>
        <v>0</v>
      </c>
      <c r="LB261" s="19"/>
      <c r="LC261" s="19"/>
      <c r="LD261" s="20">
        <f t="shared" si="735"/>
        <v>0</v>
      </c>
      <c r="LE261" s="20">
        <f t="shared" ref="LE261:LF284" si="763">((((((((DX261)+(GX261))+(IT261))+(JF261))+(JR261))+(KA261))+(KV261))+(KY261))+(LB261)</f>
        <v>67.959999999999994</v>
      </c>
      <c r="LF261" s="20">
        <f t="shared" si="763"/>
        <v>291.67</v>
      </c>
      <c r="LG261" s="20">
        <f t="shared" si="737"/>
        <v>-223.71000000000004</v>
      </c>
    </row>
    <row r="262" spans="1:319" x14ac:dyDescent="0.3">
      <c r="A262" s="27" t="s">
        <v>374</v>
      </c>
      <c r="B262" s="19"/>
      <c r="C262" s="19"/>
      <c r="D262" s="20">
        <f t="shared" si="606"/>
        <v>0</v>
      </c>
      <c r="E262" s="19"/>
      <c r="F262" s="19"/>
      <c r="G262" s="20">
        <f t="shared" si="607"/>
        <v>0</v>
      </c>
      <c r="H262" s="19"/>
      <c r="I262" s="19"/>
      <c r="J262" s="20">
        <f t="shared" si="608"/>
        <v>0</v>
      </c>
      <c r="K262" s="19"/>
      <c r="L262" s="19"/>
      <c r="M262" s="20">
        <f t="shared" si="609"/>
        <v>0</v>
      </c>
      <c r="N262" s="19"/>
      <c r="O262" s="19"/>
      <c r="P262" s="20">
        <f t="shared" si="610"/>
        <v>0</v>
      </c>
      <c r="Q262" s="19"/>
      <c r="R262" s="19"/>
      <c r="S262" s="20">
        <f t="shared" si="611"/>
        <v>0</v>
      </c>
      <c r="T262" s="19"/>
      <c r="U262" s="19"/>
      <c r="V262" s="20">
        <f t="shared" si="612"/>
        <v>0</v>
      </c>
      <c r="W262" s="19"/>
      <c r="X262" s="19"/>
      <c r="Y262" s="20">
        <f t="shared" si="613"/>
        <v>0</v>
      </c>
      <c r="Z262" s="19"/>
      <c r="AA262" s="19"/>
      <c r="AB262" s="20">
        <f t="shared" si="614"/>
        <v>0</v>
      </c>
      <c r="AC262" s="19"/>
      <c r="AD262" s="19"/>
      <c r="AE262" s="20">
        <f t="shared" si="615"/>
        <v>0</v>
      </c>
      <c r="AF262" s="19"/>
      <c r="AG262" s="19"/>
      <c r="AH262" s="20">
        <f t="shared" si="616"/>
        <v>0</v>
      </c>
      <c r="AI262" s="19"/>
      <c r="AJ262" s="19"/>
      <c r="AK262" s="20">
        <f t="shared" si="617"/>
        <v>0</v>
      </c>
      <c r="AL262" s="20">
        <f t="shared" si="738"/>
        <v>0</v>
      </c>
      <c r="AM262" s="20">
        <f t="shared" si="738"/>
        <v>0</v>
      </c>
      <c r="AN262" s="20">
        <f t="shared" si="619"/>
        <v>0</v>
      </c>
      <c r="AO262" s="19"/>
      <c r="AP262" s="19"/>
      <c r="AQ262" s="20">
        <f t="shared" si="620"/>
        <v>0</v>
      </c>
      <c r="AR262" s="19"/>
      <c r="AS262" s="19"/>
      <c r="AT262" s="20">
        <f t="shared" si="621"/>
        <v>0</v>
      </c>
      <c r="AU262" s="19"/>
      <c r="AV262" s="19"/>
      <c r="AW262" s="20">
        <f t="shared" si="622"/>
        <v>0</v>
      </c>
      <c r="AX262" s="19"/>
      <c r="AY262" s="19"/>
      <c r="AZ262" s="20">
        <f t="shared" si="623"/>
        <v>0</v>
      </c>
      <c r="BA262" s="19"/>
      <c r="BB262" s="19"/>
      <c r="BC262" s="20">
        <f t="shared" si="624"/>
        <v>0</v>
      </c>
      <c r="BD262" s="19"/>
      <c r="BE262" s="19"/>
      <c r="BF262" s="20">
        <f t="shared" si="625"/>
        <v>0</v>
      </c>
      <c r="BG262" s="20">
        <f t="shared" si="739"/>
        <v>0</v>
      </c>
      <c r="BH262" s="20">
        <f t="shared" si="739"/>
        <v>0</v>
      </c>
      <c r="BI262" s="20">
        <f t="shared" si="627"/>
        <v>0</v>
      </c>
      <c r="BJ262" s="19"/>
      <c r="BK262" s="19"/>
      <c r="BL262" s="20">
        <f t="shared" si="628"/>
        <v>0</v>
      </c>
      <c r="BM262" s="19"/>
      <c r="BN262" s="19"/>
      <c r="BO262" s="20">
        <f t="shared" si="629"/>
        <v>0</v>
      </c>
      <c r="BP262" s="19"/>
      <c r="BQ262" s="19"/>
      <c r="BR262" s="20">
        <f t="shared" si="630"/>
        <v>0</v>
      </c>
      <c r="BS262" s="19"/>
      <c r="BT262" s="19"/>
      <c r="BU262" s="20">
        <f t="shared" si="631"/>
        <v>0</v>
      </c>
      <c r="BV262" s="19"/>
      <c r="BW262" s="19"/>
      <c r="BX262" s="20">
        <f t="shared" si="632"/>
        <v>0</v>
      </c>
      <c r="BY262" s="19"/>
      <c r="BZ262" s="19"/>
      <c r="CA262" s="20">
        <f t="shared" si="633"/>
        <v>0</v>
      </c>
      <c r="CB262" s="20">
        <f t="shared" si="740"/>
        <v>0</v>
      </c>
      <c r="CC262" s="20">
        <f t="shared" si="740"/>
        <v>0</v>
      </c>
      <c r="CD262" s="20">
        <f t="shared" si="635"/>
        <v>0</v>
      </c>
      <c r="CE262" s="19"/>
      <c r="CF262" s="19"/>
      <c r="CG262" s="20">
        <f t="shared" si="636"/>
        <v>0</v>
      </c>
      <c r="CH262" s="19"/>
      <c r="CI262" s="19"/>
      <c r="CJ262" s="20">
        <f t="shared" si="637"/>
        <v>0</v>
      </c>
      <c r="CK262" s="19"/>
      <c r="CL262" s="19"/>
      <c r="CM262" s="20">
        <f t="shared" si="638"/>
        <v>0</v>
      </c>
      <c r="CN262" s="20">
        <f t="shared" si="741"/>
        <v>0</v>
      </c>
      <c r="CO262" s="20">
        <f t="shared" si="741"/>
        <v>0</v>
      </c>
      <c r="CP262" s="20">
        <f t="shared" si="640"/>
        <v>0</v>
      </c>
      <c r="CQ262" s="19"/>
      <c r="CR262" s="19"/>
      <c r="CS262" s="20">
        <f t="shared" si="641"/>
        <v>0</v>
      </c>
      <c r="CT262" s="19"/>
      <c r="CU262" s="19"/>
      <c r="CV262" s="20">
        <f t="shared" si="642"/>
        <v>0</v>
      </c>
      <c r="CW262" s="19"/>
      <c r="CX262" s="19"/>
      <c r="CY262" s="20">
        <f t="shared" si="643"/>
        <v>0</v>
      </c>
      <c r="CZ262" s="20">
        <f t="shared" si="742"/>
        <v>0</v>
      </c>
      <c r="DA262" s="20">
        <f t="shared" si="742"/>
        <v>0</v>
      </c>
      <c r="DB262" s="20">
        <f t="shared" si="645"/>
        <v>0</v>
      </c>
      <c r="DC262" s="20">
        <f t="shared" si="743"/>
        <v>0</v>
      </c>
      <c r="DD262" s="20">
        <f t="shared" si="743"/>
        <v>0</v>
      </c>
      <c r="DE262" s="20">
        <f t="shared" si="647"/>
        <v>0</v>
      </c>
      <c r="DF262" s="19"/>
      <c r="DG262" s="19"/>
      <c r="DH262" s="20">
        <f t="shared" si="648"/>
        <v>0</v>
      </c>
      <c r="DI262" s="19"/>
      <c r="DJ262" s="19"/>
      <c r="DK262" s="20">
        <f t="shared" si="649"/>
        <v>0</v>
      </c>
      <c r="DL262" s="20">
        <f t="shared" si="744"/>
        <v>0</v>
      </c>
      <c r="DM262" s="20">
        <f t="shared" si="744"/>
        <v>0</v>
      </c>
      <c r="DN262" s="20">
        <f t="shared" si="651"/>
        <v>0</v>
      </c>
      <c r="DO262" s="19"/>
      <c r="DP262" s="19"/>
      <c r="DQ262" s="20">
        <f t="shared" si="652"/>
        <v>0</v>
      </c>
      <c r="DR262" s="19"/>
      <c r="DS262" s="19"/>
      <c r="DT262" s="20">
        <f t="shared" si="653"/>
        <v>0</v>
      </c>
      <c r="DU262" s="20">
        <f t="shared" si="745"/>
        <v>0</v>
      </c>
      <c r="DV262" s="20">
        <f t="shared" si="745"/>
        <v>0</v>
      </c>
      <c r="DW262" s="20">
        <f t="shared" si="655"/>
        <v>0</v>
      </c>
      <c r="DX262" s="20">
        <f t="shared" si="746"/>
        <v>0</v>
      </c>
      <c r="DY262" s="20">
        <f t="shared" si="746"/>
        <v>0</v>
      </c>
      <c r="DZ262" s="20">
        <f t="shared" si="657"/>
        <v>0</v>
      </c>
      <c r="EA262" s="19"/>
      <c r="EB262" s="19"/>
      <c r="EC262" s="20">
        <f t="shared" si="658"/>
        <v>0</v>
      </c>
      <c r="ED262" s="19"/>
      <c r="EE262" s="19"/>
      <c r="EF262" s="20">
        <f t="shared" si="659"/>
        <v>0</v>
      </c>
      <c r="EG262" s="19"/>
      <c r="EH262" s="19"/>
      <c r="EI262" s="20">
        <f t="shared" si="660"/>
        <v>0</v>
      </c>
      <c r="EJ262" s="19"/>
      <c r="EK262" s="19"/>
      <c r="EL262" s="20">
        <f t="shared" si="661"/>
        <v>0</v>
      </c>
      <c r="EM262" s="20">
        <f t="shared" si="747"/>
        <v>0</v>
      </c>
      <c r="EN262" s="20">
        <f t="shared" si="747"/>
        <v>0</v>
      </c>
      <c r="EO262" s="20">
        <f t="shared" si="663"/>
        <v>0</v>
      </c>
      <c r="EP262" s="19"/>
      <c r="EQ262" s="19"/>
      <c r="ER262" s="20">
        <f t="shared" si="664"/>
        <v>0</v>
      </c>
      <c r="ES262" s="19"/>
      <c r="ET262" s="19"/>
      <c r="EU262" s="20">
        <f t="shared" si="665"/>
        <v>0</v>
      </c>
      <c r="EV262" s="19"/>
      <c r="EW262" s="19"/>
      <c r="EX262" s="20">
        <f t="shared" si="666"/>
        <v>0</v>
      </c>
      <c r="EY262" s="19"/>
      <c r="EZ262" s="19"/>
      <c r="FA262" s="20">
        <f t="shared" si="667"/>
        <v>0</v>
      </c>
      <c r="FB262" s="20">
        <f t="shared" si="748"/>
        <v>0</v>
      </c>
      <c r="FC262" s="20">
        <f t="shared" si="748"/>
        <v>0</v>
      </c>
      <c r="FD262" s="20">
        <f t="shared" si="669"/>
        <v>0</v>
      </c>
      <c r="FE262" s="19"/>
      <c r="FF262" s="19"/>
      <c r="FG262" s="20">
        <f t="shared" si="670"/>
        <v>0</v>
      </c>
      <c r="FH262" s="19"/>
      <c r="FI262" s="19"/>
      <c r="FJ262" s="20">
        <f t="shared" si="671"/>
        <v>0</v>
      </c>
      <c r="FK262" s="19"/>
      <c r="FL262" s="19"/>
      <c r="FM262" s="20">
        <f t="shared" si="672"/>
        <v>0</v>
      </c>
      <c r="FN262" s="20">
        <f t="shared" si="749"/>
        <v>0</v>
      </c>
      <c r="FO262" s="20">
        <f t="shared" si="749"/>
        <v>0</v>
      </c>
      <c r="FP262" s="20">
        <f t="shared" si="674"/>
        <v>0</v>
      </c>
      <c r="FQ262" s="19"/>
      <c r="FR262" s="19"/>
      <c r="FS262" s="20">
        <f t="shared" si="675"/>
        <v>0</v>
      </c>
      <c r="FT262" s="19"/>
      <c r="FU262" s="19"/>
      <c r="FV262" s="20">
        <f t="shared" si="676"/>
        <v>0</v>
      </c>
      <c r="FW262" s="19"/>
      <c r="FX262" s="19"/>
      <c r="FY262" s="20">
        <f t="shared" si="677"/>
        <v>0</v>
      </c>
      <c r="FZ262" s="20">
        <f t="shared" si="750"/>
        <v>0</v>
      </c>
      <c r="GA262" s="20">
        <f t="shared" si="750"/>
        <v>0</v>
      </c>
      <c r="GB262" s="20">
        <f t="shared" si="679"/>
        <v>0</v>
      </c>
      <c r="GC262" s="19"/>
      <c r="GD262" s="19"/>
      <c r="GE262" s="20">
        <f t="shared" si="680"/>
        <v>0</v>
      </c>
      <c r="GF262" s="19"/>
      <c r="GG262" s="19"/>
      <c r="GH262" s="20">
        <f t="shared" si="681"/>
        <v>0</v>
      </c>
      <c r="GI262" s="19"/>
      <c r="GJ262" s="19"/>
      <c r="GK262" s="20">
        <f t="shared" si="682"/>
        <v>0</v>
      </c>
      <c r="GL262" s="19"/>
      <c r="GM262" s="19"/>
      <c r="GN262" s="20">
        <f t="shared" si="683"/>
        <v>0</v>
      </c>
      <c r="GO262" s="20">
        <f t="shared" si="751"/>
        <v>0</v>
      </c>
      <c r="GP262" s="20">
        <f t="shared" si="751"/>
        <v>0</v>
      </c>
      <c r="GQ262" s="20">
        <f t="shared" si="685"/>
        <v>0</v>
      </c>
      <c r="GR262" s="19"/>
      <c r="GS262" s="19"/>
      <c r="GT262" s="20">
        <f t="shared" si="686"/>
        <v>0</v>
      </c>
      <c r="GU262" s="19"/>
      <c r="GV262" s="19"/>
      <c r="GW262" s="20">
        <f t="shared" si="687"/>
        <v>0</v>
      </c>
      <c r="GX262" s="20">
        <f t="shared" si="752"/>
        <v>0</v>
      </c>
      <c r="GY262" s="20">
        <f t="shared" si="752"/>
        <v>0</v>
      </c>
      <c r="GZ262" s="20">
        <f t="shared" si="689"/>
        <v>0</v>
      </c>
      <c r="HA262" s="19"/>
      <c r="HB262" s="19"/>
      <c r="HC262" s="20">
        <f t="shared" si="690"/>
        <v>0</v>
      </c>
      <c r="HD262" s="19"/>
      <c r="HE262" s="19"/>
      <c r="HF262" s="20">
        <f t="shared" si="691"/>
        <v>0</v>
      </c>
      <c r="HG262" s="19"/>
      <c r="HH262" s="19"/>
      <c r="HI262" s="20">
        <f t="shared" si="692"/>
        <v>0</v>
      </c>
      <c r="HJ262" s="19"/>
      <c r="HK262" s="19"/>
      <c r="HL262" s="20">
        <f t="shared" si="693"/>
        <v>0</v>
      </c>
      <c r="HM262" s="20">
        <f t="shared" si="753"/>
        <v>0</v>
      </c>
      <c r="HN262" s="20">
        <f t="shared" si="753"/>
        <v>0</v>
      </c>
      <c r="HO262" s="20">
        <f t="shared" si="695"/>
        <v>0</v>
      </c>
      <c r="HP262" s="19"/>
      <c r="HQ262" s="19"/>
      <c r="HR262" s="20">
        <f t="shared" si="696"/>
        <v>0</v>
      </c>
      <c r="HS262" s="19"/>
      <c r="HT262" s="19"/>
      <c r="HU262" s="20">
        <f t="shared" si="697"/>
        <v>0</v>
      </c>
      <c r="HV262" s="19"/>
      <c r="HW262" s="19"/>
      <c r="HX262" s="20">
        <f t="shared" si="698"/>
        <v>0</v>
      </c>
      <c r="HY262" s="19"/>
      <c r="HZ262" s="19"/>
      <c r="IA262" s="20">
        <f t="shared" si="699"/>
        <v>0</v>
      </c>
      <c r="IB262" s="20">
        <f t="shared" si="754"/>
        <v>0</v>
      </c>
      <c r="IC262" s="20">
        <f t="shared" si="754"/>
        <v>0</v>
      </c>
      <c r="ID262" s="20">
        <f t="shared" si="701"/>
        <v>0</v>
      </c>
      <c r="IE262" s="20">
        <f t="shared" si="755"/>
        <v>0</v>
      </c>
      <c r="IF262" s="20">
        <f t="shared" si="755"/>
        <v>0</v>
      </c>
      <c r="IG262" s="20">
        <f t="shared" si="703"/>
        <v>0</v>
      </c>
      <c r="IH262" s="19"/>
      <c r="II262" s="19"/>
      <c r="IJ262" s="20">
        <f t="shared" si="704"/>
        <v>0</v>
      </c>
      <c r="IK262" s="19"/>
      <c r="IL262" s="19"/>
      <c r="IM262" s="20">
        <f t="shared" si="705"/>
        <v>0</v>
      </c>
      <c r="IN262" s="19"/>
      <c r="IO262" s="19"/>
      <c r="IP262" s="20">
        <f t="shared" si="706"/>
        <v>0</v>
      </c>
      <c r="IQ262" s="20">
        <f t="shared" si="756"/>
        <v>0</v>
      </c>
      <c r="IR262" s="20">
        <f t="shared" si="756"/>
        <v>0</v>
      </c>
      <c r="IS262" s="20">
        <f t="shared" si="708"/>
        <v>0</v>
      </c>
      <c r="IT262" s="20">
        <f t="shared" si="757"/>
        <v>0</v>
      </c>
      <c r="IU262" s="20">
        <f t="shared" si="757"/>
        <v>0</v>
      </c>
      <c r="IV262" s="20">
        <f t="shared" si="710"/>
        <v>0</v>
      </c>
      <c r="IW262" s="19"/>
      <c r="IX262" s="19"/>
      <c r="IY262" s="20">
        <f t="shared" si="711"/>
        <v>0</v>
      </c>
      <c r="IZ262" s="19"/>
      <c r="JA262" s="19"/>
      <c r="JB262" s="20">
        <f t="shared" si="712"/>
        <v>0</v>
      </c>
      <c r="JC262" s="19"/>
      <c r="JD262" s="19"/>
      <c r="JE262" s="20">
        <f t="shared" si="713"/>
        <v>0</v>
      </c>
      <c r="JF262" s="20">
        <f t="shared" si="758"/>
        <v>0</v>
      </c>
      <c r="JG262" s="20">
        <f t="shared" si="758"/>
        <v>0</v>
      </c>
      <c r="JH262" s="20">
        <f t="shared" si="715"/>
        <v>0</v>
      </c>
      <c r="JI262" s="19"/>
      <c r="JJ262" s="19"/>
      <c r="JK262" s="20">
        <f t="shared" si="716"/>
        <v>0</v>
      </c>
      <c r="JL262" s="19"/>
      <c r="JM262" s="19"/>
      <c r="JN262" s="20">
        <f t="shared" si="717"/>
        <v>0</v>
      </c>
      <c r="JO262" s="19"/>
      <c r="JP262" s="19"/>
      <c r="JQ262" s="20">
        <f t="shared" si="718"/>
        <v>0</v>
      </c>
      <c r="JR262" s="20">
        <f t="shared" si="759"/>
        <v>0</v>
      </c>
      <c r="JS262" s="20">
        <f t="shared" si="759"/>
        <v>0</v>
      </c>
      <c r="JT262" s="20">
        <f t="shared" si="720"/>
        <v>0</v>
      </c>
      <c r="JU262" s="19"/>
      <c r="JV262" s="19"/>
      <c r="JW262" s="20">
        <f t="shared" si="721"/>
        <v>0</v>
      </c>
      <c r="JX262" s="19"/>
      <c r="JY262" s="19"/>
      <c r="JZ262" s="20">
        <f t="shared" si="722"/>
        <v>0</v>
      </c>
      <c r="KA262" s="20">
        <f t="shared" si="760"/>
        <v>0</v>
      </c>
      <c r="KB262" s="20">
        <f t="shared" si="760"/>
        <v>0</v>
      </c>
      <c r="KC262" s="20">
        <f t="shared" si="724"/>
        <v>0</v>
      </c>
      <c r="KD262" s="20">
        <f>1330.11</f>
        <v>1330.11</v>
      </c>
      <c r="KE262" s="19"/>
      <c r="KF262" s="20">
        <f t="shared" si="725"/>
        <v>1330.11</v>
      </c>
      <c r="KG262" s="19"/>
      <c r="KH262" s="19"/>
      <c r="KI262" s="20">
        <f t="shared" si="726"/>
        <v>0</v>
      </c>
      <c r="KJ262" s="19"/>
      <c r="KK262" s="19"/>
      <c r="KL262" s="20">
        <f t="shared" si="727"/>
        <v>0</v>
      </c>
      <c r="KM262" s="19"/>
      <c r="KN262" s="19"/>
      <c r="KO262" s="20">
        <f t="shared" si="728"/>
        <v>0</v>
      </c>
      <c r="KP262" s="19"/>
      <c r="KQ262" s="19"/>
      <c r="KR262" s="20">
        <f t="shared" si="729"/>
        <v>0</v>
      </c>
      <c r="KS262" s="20">
        <f t="shared" si="761"/>
        <v>0</v>
      </c>
      <c r="KT262" s="20">
        <f t="shared" si="761"/>
        <v>0</v>
      </c>
      <c r="KU262" s="20">
        <f t="shared" si="731"/>
        <v>0</v>
      </c>
      <c r="KV262" s="20">
        <f t="shared" si="762"/>
        <v>1330.11</v>
      </c>
      <c r="KW262" s="20">
        <f t="shared" si="762"/>
        <v>0</v>
      </c>
      <c r="KX262" s="20">
        <f t="shared" si="733"/>
        <v>1330.11</v>
      </c>
      <c r="KY262" s="19"/>
      <c r="KZ262" s="19"/>
      <c r="LA262" s="20">
        <f t="shared" si="734"/>
        <v>0</v>
      </c>
      <c r="LB262" s="19"/>
      <c r="LC262" s="19"/>
      <c r="LD262" s="20">
        <f t="shared" si="735"/>
        <v>0</v>
      </c>
      <c r="LE262" s="20">
        <f t="shared" si="763"/>
        <v>1330.11</v>
      </c>
      <c r="LF262" s="20">
        <f t="shared" si="763"/>
        <v>0</v>
      </c>
      <c r="LG262" s="20">
        <f t="shared" si="737"/>
        <v>1330.11</v>
      </c>
    </row>
    <row r="263" spans="1:319" x14ac:dyDescent="0.3">
      <c r="A263" s="27" t="s">
        <v>375</v>
      </c>
      <c r="B263" s="19"/>
      <c r="C263" s="19"/>
      <c r="D263" s="20">
        <f t="shared" si="606"/>
        <v>0</v>
      </c>
      <c r="E263" s="19"/>
      <c r="F263" s="19"/>
      <c r="G263" s="20">
        <f t="shared" si="607"/>
        <v>0</v>
      </c>
      <c r="H263" s="19"/>
      <c r="I263" s="19"/>
      <c r="J263" s="20">
        <f t="shared" si="608"/>
        <v>0</v>
      </c>
      <c r="K263" s="19"/>
      <c r="L263" s="19"/>
      <c r="M263" s="20">
        <f t="shared" si="609"/>
        <v>0</v>
      </c>
      <c r="N263" s="19"/>
      <c r="O263" s="19"/>
      <c r="P263" s="20">
        <f t="shared" si="610"/>
        <v>0</v>
      </c>
      <c r="Q263" s="19"/>
      <c r="R263" s="19"/>
      <c r="S263" s="20">
        <f t="shared" si="611"/>
        <v>0</v>
      </c>
      <c r="T263" s="19"/>
      <c r="U263" s="19"/>
      <c r="V263" s="20">
        <f t="shared" si="612"/>
        <v>0</v>
      </c>
      <c r="W263" s="19"/>
      <c r="X263" s="19"/>
      <c r="Y263" s="20">
        <f t="shared" si="613"/>
        <v>0</v>
      </c>
      <c r="Z263" s="19"/>
      <c r="AA263" s="19"/>
      <c r="AB263" s="20">
        <f t="shared" si="614"/>
        <v>0</v>
      </c>
      <c r="AC263" s="19"/>
      <c r="AD263" s="19"/>
      <c r="AE263" s="20">
        <f t="shared" si="615"/>
        <v>0</v>
      </c>
      <c r="AF263" s="19"/>
      <c r="AG263" s="19"/>
      <c r="AH263" s="20">
        <f t="shared" si="616"/>
        <v>0</v>
      </c>
      <c r="AI263" s="19"/>
      <c r="AJ263" s="19"/>
      <c r="AK263" s="20">
        <f t="shared" si="617"/>
        <v>0</v>
      </c>
      <c r="AL263" s="20">
        <f t="shared" si="738"/>
        <v>0</v>
      </c>
      <c r="AM263" s="20">
        <f t="shared" si="738"/>
        <v>0</v>
      </c>
      <c r="AN263" s="20">
        <f t="shared" si="619"/>
        <v>0</v>
      </c>
      <c r="AO263" s="19"/>
      <c r="AP263" s="19"/>
      <c r="AQ263" s="20">
        <f t="shared" si="620"/>
        <v>0</v>
      </c>
      <c r="AR263" s="19"/>
      <c r="AS263" s="19"/>
      <c r="AT263" s="20">
        <f t="shared" si="621"/>
        <v>0</v>
      </c>
      <c r="AU263" s="19"/>
      <c r="AV263" s="19"/>
      <c r="AW263" s="20">
        <f t="shared" si="622"/>
        <v>0</v>
      </c>
      <c r="AX263" s="19"/>
      <c r="AY263" s="19"/>
      <c r="AZ263" s="20">
        <f t="shared" si="623"/>
        <v>0</v>
      </c>
      <c r="BA263" s="19"/>
      <c r="BB263" s="19"/>
      <c r="BC263" s="20">
        <f t="shared" si="624"/>
        <v>0</v>
      </c>
      <c r="BD263" s="19"/>
      <c r="BE263" s="19"/>
      <c r="BF263" s="20">
        <f t="shared" si="625"/>
        <v>0</v>
      </c>
      <c r="BG263" s="20">
        <f t="shared" si="739"/>
        <v>0</v>
      </c>
      <c r="BH263" s="20">
        <f t="shared" si="739"/>
        <v>0</v>
      </c>
      <c r="BI263" s="20">
        <f t="shared" si="627"/>
        <v>0</v>
      </c>
      <c r="BJ263" s="19"/>
      <c r="BK263" s="19"/>
      <c r="BL263" s="20">
        <f t="shared" si="628"/>
        <v>0</v>
      </c>
      <c r="BM263" s="19"/>
      <c r="BN263" s="19"/>
      <c r="BO263" s="20">
        <f t="shared" si="629"/>
        <v>0</v>
      </c>
      <c r="BP263" s="19"/>
      <c r="BQ263" s="19"/>
      <c r="BR263" s="20">
        <f t="shared" si="630"/>
        <v>0</v>
      </c>
      <c r="BS263" s="19"/>
      <c r="BT263" s="19"/>
      <c r="BU263" s="20">
        <f t="shared" si="631"/>
        <v>0</v>
      </c>
      <c r="BV263" s="19"/>
      <c r="BW263" s="19"/>
      <c r="BX263" s="20">
        <f t="shared" si="632"/>
        <v>0</v>
      </c>
      <c r="BY263" s="19"/>
      <c r="BZ263" s="19"/>
      <c r="CA263" s="20">
        <f t="shared" si="633"/>
        <v>0</v>
      </c>
      <c r="CB263" s="20">
        <f t="shared" si="740"/>
        <v>0</v>
      </c>
      <c r="CC263" s="20">
        <f t="shared" si="740"/>
        <v>0</v>
      </c>
      <c r="CD263" s="20">
        <f t="shared" si="635"/>
        <v>0</v>
      </c>
      <c r="CE263" s="19"/>
      <c r="CF263" s="19"/>
      <c r="CG263" s="20">
        <f t="shared" si="636"/>
        <v>0</v>
      </c>
      <c r="CH263" s="19"/>
      <c r="CI263" s="19"/>
      <c r="CJ263" s="20">
        <f t="shared" si="637"/>
        <v>0</v>
      </c>
      <c r="CK263" s="19"/>
      <c r="CL263" s="19"/>
      <c r="CM263" s="20">
        <f t="shared" si="638"/>
        <v>0</v>
      </c>
      <c r="CN263" s="20">
        <f t="shared" si="741"/>
        <v>0</v>
      </c>
      <c r="CO263" s="20">
        <f t="shared" si="741"/>
        <v>0</v>
      </c>
      <c r="CP263" s="20">
        <f t="shared" si="640"/>
        <v>0</v>
      </c>
      <c r="CQ263" s="19"/>
      <c r="CR263" s="19"/>
      <c r="CS263" s="20">
        <f t="shared" si="641"/>
        <v>0</v>
      </c>
      <c r="CT263" s="19"/>
      <c r="CU263" s="19"/>
      <c r="CV263" s="20">
        <f t="shared" si="642"/>
        <v>0</v>
      </c>
      <c r="CW263" s="19"/>
      <c r="CX263" s="19"/>
      <c r="CY263" s="20">
        <f t="shared" si="643"/>
        <v>0</v>
      </c>
      <c r="CZ263" s="20">
        <f t="shared" si="742"/>
        <v>0</v>
      </c>
      <c r="DA263" s="20">
        <f t="shared" si="742"/>
        <v>0</v>
      </c>
      <c r="DB263" s="20">
        <f t="shared" si="645"/>
        <v>0</v>
      </c>
      <c r="DC263" s="20">
        <f t="shared" si="743"/>
        <v>0</v>
      </c>
      <c r="DD263" s="20">
        <f t="shared" si="743"/>
        <v>0</v>
      </c>
      <c r="DE263" s="20">
        <f t="shared" si="647"/>
        <v>0</v>
      </c>
      <c r="DF263" s="19"/>
      <c r="DG263" s="19"/>
      <c r="DH263" s="20">
        <f t="shared" si="648"/>
        <v>0</v>
      </c>
      <c r="DI263" s="19"/>
      <c r="DJ263" s="19"/>
      <c r="DK263" s="20">
        <f t="shared" si="649"/>
        <v>0</v>
      </c>
      <c r="DL263" s="20">
        <f t="shared" si="744"/>
        <v>0</v>
      </c>
      <c r="DM263" s="20">
        <f t="shared" si="744"/>
        <v>0</v>
      </c>
      <c r="DN263" s="20">
        <f t="shared" si="651"/>
        <v>0</v>
      </c>
      <c r="DO263" s="19"/>
      <c r="DP263" s="19"/>
      <c r="DQ263" s="20">
        <f t="shared" si="652"/>
        <v>0</v>
      </c>
      <c r="DR263" s="19"/>
      <c r="DS263" s="19"/>
      <c r="DT263" s="20">
        <f t="shared" si="653"/>
        <v>0</v>
      </c>
      <c r="DU263" s="20">
        <f t="shared" si="745"/>
        <v>0</v>
      </c>
      <c r="DV263" s="20">
        <f t="shared" si="745"/>
        <v>0</v>
      </c>
      <c r="DW263" s="20">
        <f t="shared" si="655"/>
        <v>0</v>
      </c>
      <c r="DX263" s="20">
        <f t="shared" si="746"/>
        <v>0</v>
      </c>
      <c r="DY263" s="20">
        <f t="shared" si="746"/>
        <v>0</v>
      </c>
      <c r="DZ263" s="20">
        <f t="shared" si="657"/>
        <v>0</v>
      </c>
      <c r="EA263" s="19"/>
      <c r="EB263" s="19"/>
      <c r="EC263" s="20">
        <f t="shared" si="658"/>
        <v>0</v>
      </c>
      <c r="ED263" s="19"/>
      <c r="EE263" s="19"/>
      <c r="EF263" s="20">
        <f t="shared" si="659"/>
        <v>0</v>
      </c>
      <c r="EG263" s="19"/>
      <c r="EH263" s="19"/>
      <c r="EI263" s="20">
        <f t="shared" si="660"/>
        <v>0</v>
      </c>
      <c r="EJ263" s="19"/>
      <c r="EK263" s="19"/>
      <c r="EL263" s="20">
        <f t="shared" si="661"/>
        <v>0</v>
      </c>
      <c r="EM263" s="20">
        <f t="shared" si="747"/>
        <v>0</v>
      </c>
      <c r="EN263" s="20">
        <f t="shared" si="747"/>
        <v>0</v>
      </c>
      <c r="EO263" s="20">
        <f t="shared" si="663"/>
        <v>0</v>
      </c>
      <c r="EP263" s="19"/>
      <c r="EQ263" s="19"/>
      <c r="ER263" s="20">
        <f t="shared" si="664"/>
        <v>0</v>
      </c>
      <c r="ES263" s="19"/>
      <c r="ET263" s="19"/>
      <c r="EU263" s="20">
        <f t="shared" si="665"/>
        <v>0</v>
      </c>
      <c r="EV263" s="19"/>
      <c r="EW263" s="19"/>
      <c r="EX263" s="20">
        <f t="shared" si="666"/>
        <v>0</v>
      </c>
      <c r="EY263" s="19"/>
      <c r="EZ263" s="19"/>
      <c r="FA263" s="20">
        <f t="shared" si="667"/>
        <v>0</v>
      </c>
      <c r="FB263" s="20">
        <f t="shared" si="748"/>
        <v>0</v>
      </c>
      <c r="FC263" s="20">
        <f t="shared" si="748"/>
        <v>0</v>
      </c>
      <c r="FD263" s="20">
        <f t="shared" si="669"/>
        <v>0</v>
      </c>
      <c r="FE263" s="19"/>
      <c r="FF263" s="19"/>
      <c r="FG263" s="20">
        <f t="shared" si="670"/>
        <v>0</v>
      </c>
      <c r="FH263" s="19"/>
      <c r="FI263" s="19"/>
      <c r="FJ263" s="20">
        <f t="shared" si="671"/>
        <v>0</v>
      </c>
      <c r="FK263" s="19"/>
      <c r="FL263" s="19"/>
      <c r="FM263" s="20">
        <f t="shared" si="672"/>
        <v>0</v>
      </c>
      <c r="FN263" s="20">
        <f t="shared" si="749"/>
        <v>0</v>
      </c>
      <c r="FO263" s="20">
        <f t="shared" si="749"/>
        <v>0</v>
      </c>
      <c r="FP263" s="20">
        <f t="shared" si="674"/>
        <v>0</v>
      </c>
      <c r="FQ263" s="19"/>
      <c r="FR263" s="19"/>
      <c r="FS263" s="20">
        <f t="shared" si="675"/>
        <v>0</v>
      </c>
      <c r="FT263" s="19"/>
      <c r="FU263" s="19"/>
      <c r="FV263" s="20">
        <f t="shared" si="676"/>
        <v>0</v>
      </c>
      <c r="FW263" s="19"/>
      <c r="FX263" s="19"/>
      <c r="FY263" s="20">
        <f t="shared" si="677"/>
        <v>0</v>
      </c>
      <c r="FZ263" s="20">
        <f t="shared" si="750"/>
        <v>0</v>
      </c>
      <c r="GA263" s="20">
        <f t="shared" si="750"/>
        <v>0</v>
      </c>
      <c r="GB263" s="20">
        <f t="shared" si="679"/>
        <v>0</v>
      </c>
      <c r="GC263" s="19"/>
      <c r="GD263" s="19"/>
      <c r="GE263" s="20">
        <f t="shared" si="680"/>
        <v>0</v>
      </c>
      <c r="GF263" s="19"/>
      <c r="GG263" s="19"/>
      <c r="GH263" s="20">
        <f t="shared" si="681"/>
        <v>0</v>
      </c>
      <c r="GI263" s="19"/>
      <c r="GJ263" s="19"/>
      <c r="GK263" s="20">
        <f t="shared" si="682"/>
        <v>0</v>
      </c>
      <c r="GL263" s="19"/>
      <c r="GM263" s="19"/>
      <c r="GN263" s="20">
        <f t="shared" si="683"/>
        <v>0</v>
      </c>
      <c r="GO263" s="20">
        <f t="shared" si="751"/>
        <v>0</v>
      </c>
      <c r="GP263" s="20">
        <f t="shared" si="751"/>
        <v>0</v>
      </c>
      <c r="GQ263" s="20">
        <f t="shared" si="685"/>
        <v>0</v>
      </c>
      <c r="GR263" s="19"/>
      <c r="GS263" s="19"/>
      <c r="GT263" s="20">
        <f t="shared" si="686"/>
        <v>0</v>
      </c>
      <c r="GU263" s="19"/>
      <c r="GV263" s="19"/>
      <c r="GW263" s="20">
        <f t="shared" si="687"/>
        <v>0</v>
      </c>
      <c r="GX263" s="20">
        <f t="shared" si="752"/>
        <v>0</v>
      </c>
      <c r="GY263" s="20">
        <f t="shared" si="752"/>
        <v>0</v>
      </c>
      <c r="GZ263" s="20">
        <f t="shared" si="689"/>
        <v>0</v>
      </c>
      <c r="HA263" s="19"/>
      <c r="HB263" s="19"/>
      <c r="HC263" s="20">
        <f t="shared" si="690"/>
        <v>0</v>
      </c>
      <c r="HD263" s="19"/>
      <c r="HE263" s="19"/>
      <c r="HF263" s="20">
        <f t="shared" si="691"/>
        <v>0</v>
      </c>
      <c r="HG263" s="19"/>
      <c r="HH263" s="19"/>
      <c r="HI263" s="20">
        <f t="shared" si="692"/>
        <v>0</v>
      </c>
      <c r="HJ263" s="19"/>
      <c r="HK263" s="19"/>
      <c r="HL263" s="20">
        <f t="shared" si="693"/>
        <v>0</v>
      </c>
      <c r="HM263" s="20">
        <f t="shared" si="753"/>
        <v>0</v>
      </c>
      <c r="HN263" s="20">
        <f t="shared" si="753"/>
        <v>0</v>
      </c>
      <c r="HO263" s="20">
        <f t="shared" si="695"/>
        <v>0</v>
      </c>
      <c r="HP263" s="19"/>
      <c r="HQ263" s="19"/>
      <c r="HR263" s="20">
        <f t="shared" si="696"/>
        <v>0</v>
      </c>
      <c r="HS263" s="19"/>
      <c r="HT263" s="19"/>
      <c r="HU263" s="20">
        <f t="shared" si="697"/>
        <v>0</v>
      </c>
      <c r="HV263" s="19"/>
      <c r="HW263" s="19"/>
      <c r="HX263" s="20">
        <f t="shared" si="698"/>
        <v>0</v>
      </c>
      <c r="HY263" s="19"/>
      <c r="HZ263" s="19"/>
      <c r="IA263" s="20">
        <f t="shared" si="699"/>
        <v>0</v>
      </c>
      <c r="IB263" s="20">
        <f t="shared" si="754"/>
        <v>0</v>
      </c>
      <c r="IC263" s="20">
        <f t="shared" si="754"/>
        <v>0</v>
      </c>
      <c r="ID263" s="20">
        <f t="shared" si="701"/>
        <v>0</v>
      </c>
      <c r="IE263" s="20">
        <f t="shared" si="755"/>
        <v>0</v>
      </c>
      <c r="IF263" s="20">
        <f t="shared" si="755"/>
        <v>0</v>
      </c>
      <c r="IG263" s="20">
        <f t="shared" si="703"/>
        <v>0</v>
      </c>
      <c r="IH263" s="19"/>
      <c r="II263" s="19"/>
      <c r="IJ263" s="20">
        <f t="shared" si="704"/>
        <v>0</v>
      </c>
      <c r="IK263" s="19"/>
      <c r="IL263" s="19"/>
      <c r="IM263" s="20">
        <f t="shared" si="705"/>
        <v>0</v>
      </c>
      <c r="IN263" s="19"/>
      <c r="IO263" s="19"/>
      <c r="IP263" s="20">
        <f t="shared" si="706"/>
        <v>0</v>
      </c>
      <c r="IQ263" s="20">
        <f t="shared" si="756"/>
        <v>0</v>
      </c>
      <c r="IR263" s="20">
        <f t="shared" si="756"/>
        <v>0</v>
      </c>
      <c r="IS263" s="20">
        <f t="shared" si="708"/>
        <v>0</v>
      </c>
      <c r="IT263" s="20">
        <f t="shared" si="757"/>
        <v>0</v>
      </c>
      <c r="IU263" s="20">
        <f t="shared" si="757"/>
        <v>0</v>
      </c>
      <c r="IV263" s="20">
        <f t="shared" si="710"/>
        <v>0</v>
      </c>
      <c r="IW263" s="19"/>
      <c r="IX263" s="19"/>
      <c r="IY263" s="20">
        <f t="shared" si="711"/>
        <v>0</v>
      </c>
      <c r="IZ263" s="19"/>
      <c r="JA263" s="19"/>
      <c r="JB263" s="20">
        <f t="shared" si="712"/>
        <v>0</v>
      </c>
      <c r="JC263" s="19"/>
      <c r="JD263" s="19"/>
      <c r="JE263" s="20">
        <f t="shared" si="713"/>
        <v>0</v>
      </c>
      <c r="JF263" s="20">
        <f t="shared" si="758"/>
        <v>0</v>
      </c>
      <c r="JG263" s="20">
        <f t="shared" si="758"/>
        <v>0</v>
      </c>
      <c r="JH263" s="20">
        <f t="shared" si="715"/>
        <v>0</v>
      </c>
      <c r="JI263" s="19"/>
      <c r="JJ263" s="19"/>
      <c r="JK263" s="20">
        <f t="shared" si="716"/>
        <v>0</v>
      </c>
      <c r="JL263" s="19"/>
      <c r="JM263" s="19"/>
      <c r="JN263" s="20">
        <f t="shared" si="717"/>
        <v>0</v>
      </c>
      <c r="JO263" s="19"/>
      <c r="JP263" s="19"/>
      <c r="JQ263" s="20">
        <f t="shared" si="718"/>
        <v>0</v>
      </c>
      <c r="JR263" s="20">
        <f t="shared" si="759"/>
        <v>0</v>
      </c>
      <c r="JS263" s="20">
        <f t="shared" si="759"/>
        <v>0</v>
      </c>
      <c r="JT263" s="20">
        <f t="shared" si="720"/>
        <v>0</v>
      </c>
      <c r="JU263" s="19"/>
      <c r="JV263" s="19"/>
      <c r="JW263" s="20">
        <f t="shared" si="721"/>
        <v>0</v>
      </c>
      <c r="JX263" s="19"/>
      <c r="JY263" s="19"/>
      <c r="JZ263" s="20">
        <f t="shared" si="722"/>
        <v>0</v>
      </c>
      <c r="KA263" s="20">
        <f t="shared" si="760"/>
        <v>0</v>
      </c>
      <c r="KB263" s="20">
        <f t="shared" si="760"/>
        <v>0</v>
      </c>
      <c r="KC263" s="20">
        <f t="shared" si="724"/>
        <v>0</v>
      </c>
      <c r="KD263" s="20">
        <f>145</f>
        <v>145</v>
      </c>
      <c r="KE263" s="20">
        <f>150</f>
        <v>150</v>
      </c>
      <c r="KF263" s="20">
        <f t="shared" si="725"/>
        <v>-5</v>
      </c>
      <c r="KG263" s="19"/>
      <c r="KH263" s="19"/>
      <c r="KI263" s="20">
        <f t="shared" si="726"/>
        <v>0</v>
      </c>
      <c r="KJ263" s="19"/>
      <c r="KK263" s="19"/>
      <c r="KL263" s="20">
        <f t="shared" si="727"/>
        <v>0</v>
      </c>
      <c r="KM263" s="19"/>
      <c r="KN263" s="19"/>
      <c r="KO263" s="20">
        <f t="shared" si="728"/>
        <v>0</v>
      </c>
      <c r="KP263" s="19"/>
      <c r="KQ263" s="19"/>
      <c r="KR263" s="20">
        <f t="shared" si="729"/>
        <v>0</v>
      </c>
      <c r="KS263" s="20">
        <f t="shared" si="761"/>
        <v>0</v>
      </c>
      <c r="KT263" s="20">
        <f t="shared" si="761"/>
        <v>0</v>
      </c>
      <c r="KU263" s="20">
        <f t="shared" si="731"/>
        <v>0</v>
      </c>
      <c r="KV263" s="20">
        <f t="shared" si="762"/>
        <v>145</v>
      </c>
      <c r="KW263" s="20">
        <f t="shared" si="762"/>
        <v>150</v>
      </c>
      <c r="KX263" s="20">
        <f t="shared" si="733"/>
        <v>-5</v>
      </c>
      <c r="KY263" s="19"/>
      <c r="KZ263" s="19"/>
      <c r="LA263" s="20">
        <f t="shared" si="734"/>
        <v>0</v>
      </c>
      <c r="LB263" s="19"/>
      <c r="LC263" s="19"/>
      <c r="LD263" s="20">
        <f t="shared" si="735"/>
        <v>0</v>
      </c>
      <c r="LE263" s="20">
        <f t="shared" si="763"/>
        <v>145</v>
      </c>
      <c r="LF263" s="20">
        <f t="shared" si="763"/>
        <v>150</v>
      </c>
      <c r="LG263" s="20">
        <f t="shared" si="737"/>
        <v>-5</v>
      </c>
    </row>
    <row r="264" spans="1:319" x14ac:dyDescent="0.3">
      <c r="A264" s="27" t="s">
        <v>376</v>
      </c>
      <c r="B264" s="19"/>
      <c r="C264" s="19"/>
      <c r="D264" s="20">
        <f t="shared" si="606"/>
        <v>0</v>
      </c>
      <c r="E264" s="19"/>
      <c r="F264" s="19"/>
      <c r="G264" s="20">
        <f t="shared" si="607"/>
        <v>0</v>
      </c>
      <c r="H264" s="19"/>
      <c r="I264" s="19"/>
      <c r="J264" s="20">
        <f t="shared" si="608"/>
        <v>0</v>
      </c>
      <c r="K264" s="19"/>
      <c r="L264" s="19"/>
      <c r="M264" s="20">
        <f t="shared" si="609"/>
        <v>0</v>
      </c>
      <c r="N264" s="19"/>
      <c r="O264" s="19"/>
      <c r="P264" s="20">
        <f t="shared" si="610"/>
        <v>0</v>
      </c>
      <c r="Q264" s="19"/>
      <c r="R264" s="19"/>
      <c r="S264" s="20">
        <f t="shared" si="611"/>
        <v>0</v>
      </c>
      <c r="T264" s="19"/>
      <c r="U264" s="19"/>
      <c r="V264" s="20">
        <f t="shared" si="612"/>
        <v>0</v>
      </c>
      <c r="W264" s="19"/>
      <c r="X264" s="19"/>
      <c r="Y264" s="20">
        <f t="shared" si="613"/>
        <v>0</v>
      </c>
      <c r="Z264" s="19"/>
      <c r="AA264" s="19"/>
      <c r="AB264" s="20">
        <f t="shared" si="614"/>
        <v>0</v>
      </c>
      <c r="AC264" s="19"/>
      <c r="AD264" s="19"/>
      <c r="AE264" s="20">
        <f t="shared" si="615"/>
        <v>0</v>
      </c>
      <c r="AF264" s="19"/>
      <c r="AG264" s="19"/>
      <c r="AH264" s="20">
        <f t="shared" si="616"/>
        <v>0</v>
      </c>
      <c r="AI264" s="19"/>
      <c r="AJ264" s="19"/>
      <c r="AK264" s="20">
        <f t="shared" si="617"/>
        <v>0</v>
      </c>
      <c r="AL264" s="20">
        <f t="shared" si="738"/>
        <v>0</v>
      </c>
      <c r="AM264" s="20">
        <f t="shared" si="738"/>
        <v>0</v>
      </c>
      <c r="AN264" s="20">
        <f t="shared" si="619"/>
        <v>0</v>
      </c>
      <c r="AO264" s="19"/>
      <c r="AP264" s="19"/>
      <c r="AQ264" s="20">
        <f t="shared" si="620"/>
        <v>0</v>
      </c>
      <c r="AR264" s="20">
        <f>3487.09</f>
        <v>3487.09</v>
      </c>
      <c r="AS264" s="20">
        <f>4100</f>
        <v>4100</v>
      </c>
      <c r="AT264" s="20">
        <f t="shared" si="621"/>
        <v>-612.90999999999985</v>
      </c>
      <c r="AU264" s="19"/>
      <c r="AV264" s="19"/>
      <c r="AW264" s="20">
        <f t="shared" si="622"/>
        <v>0</v>
      </c>
      <c r="AX264" s="19"/>
      <c r="AY264" s="19"/>
      <c r="AZ264" s="20">
        <f t="shared" si="623"/>
        <v>0</v>
      </c>
      <c r="BA264" s="19"/>
      <c r="BB264" s="19"/>
      <c r="BC264" s="20">
        <f t="shared" si="624"/>
        <v>0</v>
      </c>
      <c r="BD264" s="19"/>
      <c r="BE264" s="19"/>
      <c r="BF264" s="20">
        <f t="shared" si="625"/>
        <v>0</v>
      </c>
      <c r="BG264" s="20">
        <f t="shared" si="739"/>
        <v>0</v>
      </c>
      <c r="BH264" s="20">
        <f t="shared" si="739"/>
        <v>0</v>
      </c>
      <c r="BI264" s="20">
        <f t="shared" si="627"/>
        <v>0</v>
      </c>
      <c r="BJ264" s="19"/>
      <c r="BK264" s="19"/>
      <c r="BL264" s="20">
        <f t="shared" si="628"/>
        <v>0</v>
      </c>
      <c r="BM264" s="19"/>
      <c r="BN264" s="19"/>
      <c r="BO264" s="20">
        <f t="shared" si="629"/>
        <v>0</v>
      </c>
      <c r="BP264" s="19"/>
      <c r="BQ264" s="19"/>
      <c r="BR264" s="20">
        <f t="shared" si="630"/>
        <v>0</v>
      </c>
      <c r="BS264" s="19"/>
      <c r="BT264" s="19"/>
      <c r="BU264" s="20">
        <f t="shared" si="631"/>
        <v>0</v>
      </c>
      <c r="BV264" s="19"/>
      <c r="BW264" s="19"/>
      <c r="BX264" s="20">
        <f t="shared" si="632"/>
        <v>0</v>
      </c>
      <c r="BY264" s="19"/>
      <c r="BZ264" s="19"/>
      <c r="CA264" s="20">
        <f t="shared" si="633"/>
        <v>0</v>
      </c>
      <c r="CB264" s="20">
        <f t="shared" si="740"/>
        <v>0</v>
      </c>
      <c r="CC264" s="20">
        <f t="shared" si="740"/>
        <v>0</v>
      </c>
      <c r="CD264" s="20">
        <f t="shared" si="635"/>
        <v>0</v>
      </c>
      <c r="CE264" s="19"/>
      <c r="CF264" s="19"/>
      <c r="CG264" s="20">
        <f t="shared" si="636"/>
        <v>0</v>
      </c>
      <c r="CH264" s="19"/>
      <c r="CI264" s="19"/>
      <c r="CJ264" s="20">
        <f t="shared" si="637"/>
        <v>0</v>
      </c>
      <c r="CK264" s="19"/>
      <c r="CL264" s="19"/>
      <c r="CM264" s="20">
        <f t="shared" si="638"/>
        <v>0</v>
      </c>
      <c r="CN264" s="20">
        <f t="shared" si="741"/>
        <v>0</v>
      </c>
      <c r="CO264" s="20">
        <f t="shared" si="741"/>
        <v>0</v>
      </c>
      <c r="CP264" s="20">
        <f t="shared" si="640"/>
        <v>0</v>
      </c>
      <c r="CQ264" s="19"/>
      <c r="CR264" s="19"/>
      <c r="CS264" s="20">
        <f t="shared" si="641"/>
        <v>0</v>
      </c>
      <c r="CT264" s="19"/>
      <c r="CU264" s="19"/>
      <c r="CV264" s="20">
        <f t="shared" si="642"/>
        <v>0</v>
      </c>
      <c r="CW264" s="19"/>
      <c r="CX264" s="19"/>
      <c r="CY264" s="20">
        <f t="shared" si="643"/>
        <v>0</v>
      </c>
      <c r="CZ264" s="20">
        <f t="shared" si="742"/>
        <v>0</v>
      </c>
      <c r="DA264" s="20">
        <f t="shared" si="742"/>
        <v>0</v>
      </c>
      <c r="DB264" s="20">
        <f t="shared" si="645"/>
        <v>0</v>
      </c>
      <c r="DC264" s="20">
        <f t="shared" si="743"/>
        <v>3487.09</v>
      </c>
      <c r="DD264" s="20">
        <f t="shared" si="743"/>
        <v>4100</v>
      </c>
      <c r="DE264" s="20">
        <f t="shared" si="647"/>
        <v>-612.90999999999985</v>
      </c>
      <c r="DF264" s="19"/>
      <c r="DG264" s="19"/>
      <c r="DH264" s="20">
        <f t="shared" si="648"/>
        <v>0</v>
      </c>
      <c r="DI264" s="19"/>
      <c r="DJ264" s="19"/>
      <c r="DK264" s="20">
        <f t="shared" si="649"/>
        <v>0</v>
      </c>
      <c r="DL264" s="20">
        <f t="shared" si="744"/>
        <v>0</v>
      </c>
      <c r="DM264" s="20">
        <f t="shared" si="744"/>
        <v>0</v>
      </c>
      <c r="DN264" s="20">
        <f t="shared" si="651"/>
        <v>0</v>
      </c>
      <c r="DO264" s="19"/>
      <c r="DP264" s="19"/>
      <c r="DQ264" s="20">
        <f t="shared" si="652"/>
        <v>0</v>
      </c>
      <c r="DR264" s="19"/>
      <c r="DS264" s="19"/>
      <c r="DT264" s="20">
        <f t="shared" si="653"/>
        <v>0</v>
      </c>
      <c r="DU264" s="20">
        <f t="shared" si="745"/>
        <v>0</v>
      </c>
      <c r="DV264" s="20">
        <f t="shared" si="745"/>
        <v>0</v>
      </c>
      <c r="DW264" s="20">
        <f t="shared" si="655"/>
        <v>0</v>
      </c>
      <c r="DX264" s="20">
        <f t="shared" si="746"/>
        <v>3487.09</v>
      </c>
      <c r="DY264" s="20">
        <f t="shared" si="746"/>
        <v>4100</v>
      </c>
      <c r="DZ264" s="20">
        <f t="shared" si="657"/>
        <v>-612.90999999999985</v>
      </c>
      <c r="EA264" s="19"/>
      <c r="EB264" s="19"/>
      <c r="EC264" s="20">
        <f t="shared" si="658"/>
        <v>0</v>
      </c>
      <c r="ED264" s="19"/>
      <c r="EE264" s="19"/>
      <c r="EF264" s="20">
        <f t="shared" si="659"/>
        <v>0</v>
      </c>
      <c r="EG264" s="19"/>
      <c r="EH264" s="19"/>
      <c r="EI264" s="20">
        <f t="shared" si="660"/>
        <v>0</v>
      </c>
      <c r="EJ264" s="19"/>
      <c r="EK264" s="19"/>
      <c r="EL264" s="20">
        <f t="shared" si="661"/>
        <v>0</v>
      </c>
      <c r="EM264" s="20">
        <f t="shared" si="747"/>
        <v>0</v>
      </c>
      <c r="EN264" s="20">
        <f t="shared" si="747"/>
        <v>0</v>
      </c>
      <c r="EO264" s="20">
        <f t="shared" si="663"/>
        <v>0</v>
      </c>
      <c r="EP264" s="19"/>
      <c r="EQ264" s="19"/>
      <c r="ER264" s="20">
        <f t="shared" si="664"/>
        <v>0</v>
      </c>
      <c r="ES264" s="19"/>
      <c r="ET264" s="19"/>
      <c r="EU264" s="20">
        <f t="shared" si="665"/>
        <v>0</v>
      </c>
      <c r="EV264" s="19"/>
      <c r="EW264" s="19"/>
      <c r="EX264" s="20">
        <f t="shared" si="666"/>
        <v>0</v>
      </c>
      <c r="EY264" s="19"/>
      <c r="EZ264" s="19"/>
      <c r="FA264" s="20">
        <f t="shared" si="667"/>
        <v>0</v>
      </c>
      <c r="FB264" s="20">
        <f t="shared" si="748"/>
        <v>0</v>
      </c>
      <c r="FC264" s="20">
        <f t="shared" si="748"/>
        <v>0</v>
      </c>
      <c r="FD264" s="20">
        <f t="shared" si="669"/>
        <v>0</v>
      </c>
      <c r="FE264" s="19"/>
      <c r="FF264" s="19"/>
      <c r="FG264" s="20">
        <f t="shared" si="670"/>
        <v>0</v>
      </c>
      <c r="FH264" s="19"/>
      <c r="FI264" s="19"/>
      <c r="FJ264" s="20">
        <f t="shared" si="671"/>
        <v>0</v>
      </c>
      <c r="FK264" s="19"/>
      <c r="FL264" s="19"/>
      <c r="FM264" s="20">
        <f t="shared" si="672"/>
        <v>0</v>
      </c>
      <c r="FN264" s="20">
        <f t="shared" si="749"/>
        <v>0</v>
      </c>
      <c r="FO264" s="20">
        <f t="shared" si="749"/>
        <v>0</v>
      </c>
      <c r="FP264" s="20">
        <f t="shared" si="674"/>
        <v>0</v>
      </c>
      <c r="FQ264" s="19"/>
      <c r="FR264" s="19"/>
      <c r="FS264" s="20">
        <f t="shared" si="675"/>
        <v>0</v>
      </c>
      <c r="FT264" s="19"/>
      <c r="FU264" s="19"/>
      <c r="FV264" s="20">
        <f t="shared" si="676"/>
        <v>0</v>
      </c>
      <c r="FW264" s="19"/>
      <c r="FX264" s="19"/>
      <c r="FY264" s="20">
        <f t="shared" si="677"/>
        <v>0</v>
      </c>
      <c r="FZ264" s="20">
        <f t="shared" si="750"/>
        <v>0</v>
      </c>
      <c r="GA264" s="20">
        <f t="shared" si="750"/>
        <v>0</v>
      </c>
      <c r="GB264" s="20">
        <f t="shared" si="679"/>
        <v>0</v>
      </c>
      <c r="GC264" s="19"/>
      <c r="GD264" s="19"/>
      <c r="GE264" s="20">
        <f t="shared" si="680"/>
        <v>0</v>
      </c>
      <c r="GF264" s="19"/>
      <c r="GG264" s="19"/>
      <c r="GH264" s="20">
        <f t="shared" si="681"/>
        <v>0</v>
      </c>
      <c r="GI264" s="19"/>
      <c r="GJ264" s="19"/>
      <c r="GK264" s="20">
        <f t="shared" si="682"/>
        <v>0</v>
      </c>
      <c r="GL264" s="19"/>
      <c r="GM264" s="19"/>
      <c r="GN264" s="20">
        <f t="shared" si="683"/>
        <v>0</v>
      </c>
      <c r="GO264" s="20">
        <f t="shared" si="751"/>
        <v>0</v>
      </c>
      <c r="GP264" s="20">
        <f t="shared" si="751"/>
        <v>0</v>
      </c>
      <c r="GQ264" s="20">
        <f t="shared" si="685"/>
        <v>0</v>
      </c>
      <c r="GR264" s="19"/>
      <c r="GS264" s="19"/>
      <c r="GT264" s="20">
        <f t="shared" si="686"/>
        <v>0</v>
      </c>
      <c r="GU264" s="19"/>
      <c r="GV264" s="19"/>
      <c r="GW264" s="20">
        <f t="shared" si="687"/>
        <v>0</v>
      </c>
      <c r="GX264" s="20">
        <f t="shared" si="752"/>
        <v>0</v>
      </c>
      <c r="GY264" s="20">
        <f t="shared" si="752"/>
        <v>0</v>
      </c>
      <c r="GZ264" s="20">
        <f t="shared" si="689"/>
        <v>0</v>
      </c>
      <c r="HA264" s="19"/>
      <c r="HB264" s="19"/>
      <c r="HC264" s="20">
        <f t="shared" si="690"/>
        <v>0</v>
      </c>
      <c r="HD264" s="19"/>
      <c r="HE264" s="19"/>
      <c r="HF264" s="20">
        <f t="shared" si="691"/>
        <v>0</v>
      </c>
      <c r="HG264" s="19"/>
      <c r="HH264" s="19"/>
      <c r="HI264" s="20">
        <f t="shared" si="692"/>
        <v>0</v>
      </c>
      <c r="HJ264" s="19"/>
      <c r="HK264" s="19"/>
      <c r="HL264" s="20">
        <f t="shared" si="693"/>
        <v>0</v>
      </c>
      <c r="HM264" s="20">
        <f t="shared" si="753"/>
        <v>0</v>
      </c>
      <c r="HN264" s="20">
        <f t="shared" si="753"/>
        <v>0</v>
      </c>
      <c r="HO264" s="20">
        <f t="shared" si="695"/>
        <v>0</v>
      </c>
      <c r="HP264" s="19"/>
      <c r="HQ264" s="19"/>
      <c r="HR264" s="20">
        <f t="shared" si="696"/>
        <v>0</v>
      </c>
      <c r="HS264" s="19"/>
      <c r="HT264" s="19"/>
      <c r="HU264" s="20">
        <f t="shared" si="697"/>
        <v>0</v>
      </c>
      <c r="HV264" s="19"/>
      <c r="HW264" s="19"/>
      <c r="HX264" s="20">
        <f t="shared" si="698"/>
        <v>0</v>
      </c>
      <c r="HY264" s="19"/>
      <c r="HZ264" s="19"/>
      <c r="IA264" s="20">
        <f t="shared" si="699"/>
        <v>0</v>
      </c>
      <c r="IB264" s="20">
        <f t="shared" si="754"/>
        <v>0</v>
      </c>
      <c r="IC264" s="20">
        <f t="shared" si="754"/>
        <v>0</v>
      </c>
      <c r="ID264" s="20">
        <f t="shared" si="701"/>
        <v>0</v>
      </c>
      <c r="IE264" s="20">
        <f t="shared" si="755"/>
        <v>0</v>
      </c>
      <c r="IF264" s="20">
        <f t="shared" si="755"/>
        <v>0</v>
      </c>
      <c r="IG264" s="20">
        <f t="shared" si="703"/>
        <v>0</v>
      </c>
      <c r="IH264" s="19"/>
      <c r="II264" s="19"/>
      <c r="IJ264" s="20">
        <f t="shared" si="704"/>
        <v>0</v>
      </c>
      <c r="IK264" s="19"/>
      <c r="IL264" s="19"/>
      <c r="IM264" s="20">
        <f t="shared" si="705"/>
        <v>0</v>
      </c>
      <c r="IN264" s="19"/>
      <c r="IO264" s="19"/>
      <c r="IP264" s="20">
        <f t="shared" si="706"/>
        <v>0</v>
      </c>
      <c r="IQ264" s="20">
        <f t="shared" si="756"/>
        <v>0</v>
      </c>
      <c r="IR264" s="20">
        <f t="shared" si="756"/>
        <v>0</v>
      </c>
      <c r="IS264" s="20">
        <f t="shared" si="708"/>
        <v>0</v>
      </c>
      <c r="IT264" s="20">
        <f t="shared" si="757"/>
        <v>0</v>
      </c>
      <c r="IU264" s="20">
        <f t="shared" si="757"/>
        <v>0</v>
      </c>
      <c r="IV264" s="20">
        <f t="shared" si="710"/>
        <v>0</v>
      </c>
      <c r="IW264" s="19"/>
      <c r="IX264" s="19"/>
      <c r="IY264" s="20">
        <f t="shared" si="711"/>
        <v>0</v>
      </c>
      <c r="IZ264" s="19"/>
      <c r="JA264" s="19"/>
      <c r="JB264" s="20">
        <f t="shared" si="712"/>
        <v>0</v>
      </c>
      <c r="JC264" s="19"/>
      <c r="JD264" s="19"/>
      <c r="JE264" s="20">
        <f t="shared" si="713"/>
        <v>0</v>
      </c>
      <c r="JF264" s="20">
        <f t="shared" si="758"/>
        <v>0</v>
      </c>
      <c r="JG264" s="20">
        <f t="shared" si="758"/>
        <v>0</v>
      </c>
      <c r="JH264" s="20">
        <f t="shared" si="715"/>
        <v>0</v>
      </c>
      <c r="JI264" s="19"/>
      <c r="JJ264" s="19"/>
      <c r="JK264" s="20">
        <f t="shared" si="716"/>
        <v>0</v>
      </c>
      <c r="JL264" s="19"/>
      <c r="JM264" s="20">
        <f>780</f>
        <v>780</v>
      </c>
      <c r="JN264" s="20">
        <f t="shared" si="717"/>
        <v>-780</v>
      </c>
      <c r="JO264" s="19"/>
      <c r="JP264" s="19"/>
      <c r="JQ264" s="20">
        <f t="shared" si="718"/>
        <v>0</v>
      </c>
      <c r="JR264" s="20">
        <f t="shared" si="759"/>
        <v>0</v>
      </c>
      <c r="JS264" s="20">
        <f t="shared" si="759"/>
        <v>780</v>
      </c>
      <c r="JT264" s="20">
        <f t="shared" si="720"/>
        <v>-780</v>
      </c>
      <c r="JU264" s="19"/>
      <c r="JV264" s="19"/>
      <c r="JW264" s="20">
        <f t="shared" si="721"/>
        <v>0</v>
      </c>
      <c r="JX264" s="19"/>
      <c r="JY264" s="19"/>
      <c r="JZ264" s="20">
        <f t="shared" si="722"/>
        <v>0</v>
      </c>
      <c r="KA264" s="20">
        <f t="shared" si="760"/>
        <v>0</v>
      </c>
      <c r="KB264" s="20">
        <f t="shared" si="760"/>
        <v>0</v>
      </c>
      <c r="KC264" s="20">
        <f t="shared" si="724"/>
        <v>0</v>
      </c>
      <c r="KD264" s="19"/>
      <c r="KE264" s="19"/>
      <c r="KF264" s="20">
        <f t="shared" si="725"/>
        <v>0</v>
      </c>
      <c r="KG264" s="19"/>
      <c r="KH264" s="19"/>
      <c r="KI264" s="20">
        <f t="shared" si="726"/>
        <v>0</v>
      </c>
      <c r="KJ264" s="19"/>
      <c r="KK264" s="19"/>
      <c r="KL264" s="20">
        <f t="shared" si="727"/>
        <v>0</v>
      </c>
      <c r="KM264" s="19"/>
      <c r="KN264" s="19"/>
      <c r="KO264" s="20">
        <f t="shared" si="728"/>
        <v>0</v>
      </c>
      <c r="KP264" s="19"/>
      <c r="KQ264" s="19"/>
      <c r="KR264" s="20">
        <f t="shared" si="729"/>
        <v>0</v>
      </c>
      <c r="KS264" s="20">
        <f t="shared" si="761"/>
        <v>0</v>
      </c>
      <c r="KT264" s="20">
        <f t="shared" si="761"/>
        <v>0</v>
      </c>
      <c r="KU264" s="20">
        <f t="shared" si="731"/>
        <v>0</v>
      </c>
      <c r="KV264" s="20">
        <f t="shared" si="762"/>
        <v>0</v>
      </c>
      <c r="KW264" s="20">
        <f t="shared" si="762"/>
        <v>0</v>
      </c>
      <c r="KX264" s="20">
        <f t="shared" si="733"/>
        <v>0</v>
      </c>
      <c r="KY264" s="19"/>
      <c r="KZ264" s="19"/>
      <c r="LA264" s="20">
        <f t="shared" si="734"/>
        <v>0</v>
      </c>
      <c r="LB264" s="19"/>
      <c r="LC264" s="19"/>
      <c r="LD264" s="20">
        <f t="shared" si="735"/>
        <v>0</v>
      </c>
      <c r="LE264" s="20">
        <f t="shared" si="763"/>
        <v>3487.09</v>
      </c>
      <c r="LF264" s="20">
        <f t="shared" si="763"/>
        <v>4880</v>
      </c>
      <c r="LG264" s="20">
        <f t="shared" si="737"/>
        <v>-1392.9099999999999</v>
      </c>
    </row>
    <row r="265" spans="1:319" x14ac:dyDescent="0.3">
      <c r="A265" s="27" t="s">
        <v>377</v>
      </c>
      <c r="B265" s="19"/>
      <c r="C265" s="19"/>
      <c r="D265" s="20">
        <f t="shared" si="606"/>
        <v>0</v>
      </c>
      <c r="E265" s="19"/>
      <c r="F265" s="19"/>
      <c r="G265" s="20">
        <f t="shared" si="607"/>
        <v>0</v>
      </c>
      <c r="H265" s="19"/>
      <c r="I265" s="19"/>
      <c r="J265" s="20">
        <f t="shared" si="608"/>
        <v>0</v>
      </c>
      <c r="K265" s="19"/>
      <c r="L265" s="19"/>
      <c r="M265" s="20">
        <f t="shared" si="609"/>
        <v>0</v>
      </c>
      <c r="N265" s="19"/>
      <c r="O265" s="19"/>
      <c r="P265" s="20">
        <f t="shared" si="610"/>
        <v>0</v>
      </c>
      <c r="Q265" s="19"/>
      <c r="R265" s="19"/>
      <c r="S265" s="20">
        <f t="shared" si="611"/>
        <v>0</v>
      </c>
      <c r="T265" s="19"/>
      <c r="U265" s="19"/>
      <c r="V265" s="20">
        <f t="shared" si="612"/>
        <v>0</v>
      </c>
      <c r="W265" s="19"/>
      <c r="X265" s="19"/>
      <c r="Y265" s="20">
        <f t="shared" si="613"/>
        <v>0</v>
      </c>
      <c r="Z265" s="19"/>
      <c r="AA265" s="19"/>
      <c r="AB265" s="20">
        <f t="shared" si="614"/>
        <v>0</v>
      </c>
      <c r="AC265" s="19"/>
      <c r="AD265" s="19"/>
      <c r="AE265" s="20">
        <f t="shared" si="615"/>
        <v>0</v>
      </c>
      <c r="AF265" s="19"/>
      <c r="AG265" s="19"/>
      <c r="AH265" s="20">
        <f t="shared" si="616"/>
        <v>0</v>
      </c>
      <c r="AI265" s="19"/>
      <c r="AJ265" s="19"/>
      <c r="AK265" s="20">
        <f t="shared" si="617"/>
        <v>0</v>
      </c>
      <c r="AL265" s="20">
        <f t="shared" si="738"/>
        <v>0</v>
      </c>
      <c r="AM265" s="20">
        <f t="shared" si="738"/>
        <v>0</v>
      </c>
      <c r="AN265" s="20">
        <f t="shared" si="619"/>
        <v>0</v>
      </c>
      <c r="AO265" s="19"/>
      <c r="AP265" s="19"/>
      <c r="AQ265" s="20">
        <f t="shared" si="620"/>
        <v>0</v>
      </c>
      <c r="AR265" s="20">
        <f>487.5</f>
        <v>487.5</v>
      </c>
      <c r="AS265" s="20">
        <f>700</f>
        <v>700</v>
      </c>
      <c r="AT265" s="20">
        <f t="shared" si="621"/>
        <v>-212.5</v>
      </c>
      <c r="AU265" s="19"/>
      <c r="AV265" s="19"/>
      <c r="AW265" s="20">
        <f t="shared" si="622"/>
        <v>0</v>
      </c>
      <c r="AX265" s="19"/>
      <c r="AY265" s="19"/>
      <c r="AZ265" s="20">
        <f t="shared" si="623"/>
        <v>0</v>
      </c>
      <c r="BA265" s="19"/>
      <c r="BB265" s="19"/>
      <c r="BC265" s="20">
        <f t="shared" si="624"/>
        <v>0</v>
      </c>
      <c r="BD265" s="19"/>
      <c r="BE265" s="19"/>
      <c r="BF265" s="20">
        <f t="shared" si="625"/>
        <v>0</v>
      </c>
      <c r="BG265" s="20">
        <f t="shared" si="739"/>
        <v>0</v>
      </c>
      <c r="BH265" s="20">
        <f t="shared" si="739"/>
        <v>0</v>
      </c>
      <c r="BI265" s="20">
        <f t="shared" si="627"/>
        <v>0</v>
      </c>
      <c r="BJ265" s="19"/>
      <c r="BK265" s="19"/>
      <c r="BL265" s="20">
        <f t="shared" si="628"/>
        <v>0</v>
      </c>
      <c r="BM265" s="19"/>
      <c r="BN265" s="19"/>
      <c r="BO265" s="20">
        <f t="shared" si="629"/>
        <v>0</v>
      </c>
      <c r="BP265" s="19"/>
      <c r="BQ265" s="19"/>
      <c r="BR265" s="20">
        <f t="shared" si="630"/>
        <v>0</v>
      </c>
      <c r="BS265" s="19"/>
      <c r="BT265" s="19"/>
      <c r="BU265" s="20">
        <f t="shared" si="631"/>
        <v>0</v>
      </c>
      <c r="BV265" s="19"/>
      <c r="BW265" s="19"/>
      <c r="BX265" s="20">
        <f t="shared" si="632"/>
        <v>0</v>
      </c>
      <c r="BY265" s="19"/>
      <c r="BZ265" s="19"/>
      <c r="CA265" s="20">
        <f t="shared" si="633"/>
        <v>0</v>
      </c>
      <c r="CB265" s="20">
        <f t="shared" si="740"/>
        <v>0</v>
      </c>
      <c r="CC265" s="20">
        <f t="shared" si="740"/>
        <v>0</v>
      </c>
      <c r="CD265" s="20">
        <f t="shared" si="635"/>
        <v>0</v>
      </c>
      <c r="CE265" s="19"/>
      <c r="CF265" s="19"/>
      <c r="CG265" s="20">
        <f t="shared" si="636"/>
        <v>0</v>
      </c>
      <c r="CH265" s="19"/>
      <c r="CI265" s="19"/>
      <c r="CJ265" s="20">
        <f t="shared" si="637"/>
        <v>0</v>
      </c>
      <c r="CK265" s="19"/>
      <c r="CL265" s="19"/>
      <c r="CM265" s="20">
        <f t="shared" si="638"/>
        <v>0</v>
      </c>
      <c r="CN265" s="20">
        <f t="shared" si="741"/>
        <v>0</v>
      </c>
      <c r="CO265" s="20">
        <f t="shared" si="741"/>
        <v>0</v>
      </c>
      <c r="CP265" s="20">
        <f t="shared" si="640"/>
        <v>0</v>
      </c>
      <c r="CQ265" s="19"/>
      <c r="CR265" s="19"/>
      <c r="CS265" s="20">
        <f t="shared" si="641"/>
        <v>0</v>
      </c>
      <c r="CT265" s="19"/>
      <c r="CU265" s="19"/>
      <c r="CV265" s="20">
        <f t="shared" si="642"/>
        <v>0</v>
      </c>
      <c r="CW265" s="19"/>
      <c r="CX265" s="19"/>
      <c r="CY265" s="20">
        <f t="shared" si="643"/>
        <v>0</v>
      </c>
      <c r="CZ265" s="20">
        <f t="shared" si="742"/>
        <v>0</v>
      </c>
      <c r="DA265" s="20">
        <f t="shared" si="742"/>
        <v>0</v>
      </c>
      <c r="DB265" s="20">
        <f t="shared" si="645"/>
        <v>0</v>
      </c>
      <c r="DC265" s="20">
        <f t="shared" si="743"/>
        <v>487.5</v>
      </c>
      <c r="DD265" s="20">
        <f t="shared" si="743"/>
        <v>700</v>
      </c>
      <c r="DE265" s="20">
        <f t="shared" si="647"/>
        <v>-212.5</v>
      </c>
      <c r="DF265" s="19"/>
      <c r="DG265" s="19"/>
      <c r="DH265" s="20">
        <f t="shared" si="648"/>
        <v>0</v>
      </c>
      <c r="DI265" s="19"/>
      <c r="DJ265" s="19"/>
      <c r="DK265" s="20">
        <f t="shared" si="649"/>
        <v>0</v>
      </c>
      <c r="DL265" s="20">
        <f t="shared" si="744"/>
        <v>0</v>
      </c>
      <c r="DM265" s="20">
        <f t="shared" si="744"/>
        <v>0</v>
      </c>
      <c r="DN265" s="20">
        <f t="shared" si="651"/>
        <v>0</v>
      </c>
      <c r="DO265" s="19"/>
      <c r="DP265" s="19"/>
      <c r="DQ265" s="20">
        <f t="shared" si="652"/>
        <v>0</v>
      </c>
      <c r="DR265" s="19"/>
      <c r="DS265" s="19"/>
      <c r="DT265" s="20">
        <f t="shared" si="653"/>
        <v>0</v>
      </c>
      <c r="DU265" s="20">
        <f t="shared" si="745"/>
        <v>0</v>
      </c>
      <c r="DV265" s="20">
        <f t="shared" si="745"/>
        <v>0</v>
      </c>
      <c r="DW265" s="20">
        <f t="shared" si="655"/>
        <v>0</v>
      </c>
      <c r="DX265" s="20">
        <f t="shared" si="746"/>
        <v>487.5</v>
      </c>
      <c r="DY265" s="20">
        <f t="shared" si="746"/>
        <v>700</v>
      </c>
      <c r="DZ265" s="20">
        <f t="shared" si="657"/>
        <v>-212.5</v>
      </c>
      <c r="EA265" s="19"/>
      <c r="EB265" s="19"/>
      <c r="EC265" s="20">
        <f t="shared" si="658"/>
        <v>0</v>
      </c>
      <c r="ED265" s="19"/>
      <c r="EE265" s="19"/>
      <c r="EF265" s="20">
        <f t="shared" si="659"/>
        <v>0</v>
      </c>
      <c r="EG265" s="19"/>
      <c r="EH265" s="19"/>
      <c r="EI265" s="20">
        <f t="shared" si="660"/>
        <v>0</v>
      </c>
      <c r="EJ265" s="19"/>
      <c r="EK265" s="19"/>
      <c r="EL265" s="20">
        <f t="shared" si="661"/>
        <v>0</v>
      </c>
      <c r="EM265" s="20">
        <f t="shared" si="747"/>
        <v>0</v>
      </c>
      <c r="EN265" s="20">
        <f t="shared" si="747"/>
        <v>0</v>
      </c>
      <c r="EO265" s="20">
        <f t="shared" si="663"/>
        <v>0</v>
      </c>
      <c r="EP265" s="19"/>
      <c r="EQ265" s="19"/>
      <c r="ER265" s="20">
        <f t="shared" si="664"/>
        <v>0</v>
      </c>
      <c r="ES265" s="19"/>
      <c r="ET265" s="19"/>
      <c r="EU265" s="20">
        <f t="shared" si="665"/>
        <v>0</v>
      </c>
      <c r="EV265" s="19"/>
      <c r="EW265" s="19"/>
      <c r="EX265" s="20">
        <f t="shared" si="666"/>
        <v>0</v>
      </c>
      <c r="EY265" s="19"/>
      <c r="EZ265" s="19"/>
      <c r="FA265" s="20">
        <f t="shared" si="667"/>
        <v>0</v>
      </c>
      <c r="FB265" s="20">
        <f t="shared" si="748"/>
        <v>0</v>
      </c>
      <c r="FC265" s="20">
        <f t="shared" si="748"/>
        <v>0</v>
      </c>
      <c r="FD265" s="20">
        <f t="shared" si="669"/>
        <v>0</v>
      </c>
      <c r="FE265" s="19"/>
      <c r="FF265" s="19"/>
      <c r="FG265" s="20">
        <f t="shared" si="670"/>
        <v>0</v>
      </c>
      <c r="FH265" s="19"/>
      <c r="FI265" s="19"/>
      <c r="FJ265" s="20">
        <f t="shared" si="671"/>
        <v>0</v>
      </c>
      <c r="FK265" s="19"/>
      <c r="FL265" s="19"/>
      <c r="FM265" s="20">
        <f t="shared" si="672"/>
        <v>0</v>
      </c>
      <c r="FN265" s="20">
        <f t="shared" si="749"/>
        <v>0</v>
      </c>
      <c r="FO265" s="20">
        <f t="shared" si="749"/>
        <v>0</v>
      </c>
      <c r="FP265" s="20">
        <f t="shared" si="674"/>
        <v>0</v>
      </c>
      <c r="FQ265" s="19"/>
      <c r="FR265" s="19"/>
      <c r="FS265" s="20">
        <f t="shared" si="675"/>
        <v>0</v>
      </c>
      <c r="FT265" s="19"/>
      <c r="FU265" s="19"/>
      <c r="FV265" s="20">
        <f t="shared" si="676"/>
        <v>0</v>
      </c>
      <c r="FW265" s="19"/>
      <c r="FX265" s="19"/>
      <c r="FY265" s="20">
        <f t="shared" si="677"/>
        <v>0</v>
      </c>
      <c r="FZ265" s="20">
        <f t="shared" si="750"/>
        <v>0</v>
      </c>
      <c r="GA265" s="20">
        <f t="shared" si="750"/>
        <v>0</v>
      </c>
      <c r="GB265" s="20">
        <f t="shared" si="679"/>
        <v>0</v>
      </c>
      <c r="GC265" s="19"/>
      <c r="GD265" s="19"/>
      <c r="GE265" s="20">
        <f t="shared" si="680"/>
        <v>0</v>
      </c>
      <c r="GF265" s="19"/>
      <c r="GG265" s="19"/>
      <c r="GH265" s="20">
        <f t="shared" si="681"/>
        <v>0</v>
      </c>
      <c r="GI265" s="19"/>
      <c r="GJ265" s="19"/>
      <c r="GK265" s="20">
        <f t="shared" si="682"/>
        <v>0</v>
      </c>
      <c r="GL265" s="19"/>
      <c r="GM265" s="19"/>
      <c r="GN265" s="20">
        <f t="shared" si="683"/>
        <v>0</v>
      </c>
      <c r="GO265" s="20">
        <f t="shared" si="751"/>
        <v>0</v>
      </c>
      <c r="GP265" s="20">
        <f t="shared" si="751"/>
        <v>0</v>
      </c>
      <c r="GQ265" s="20">
        <f t="shared" si="685"/>
        <v>0</v>
      </c>
      <c r="GR265" s="19"/>
      <c r="GS265" s="19"/>
      <c r="GT265" s="20">
        <f t="shared" si="686"/>
        <v>0</v>
      </c>
      <c r="GU265" s="19"/>
      <c r="GV265" s="19"/>
      <c r="GW265" s="20">
        <f t="shared" si="687"/>
        <v>0</v>
      </c>
      <c r="GX265" s="20">
        <f t="shared" si="752"/>
        <v>0</v>
      </c>
      <c r="GY265" s="20">
        <f t="shared" si="752"/>
        <v>0</v>
      </c>
      <c r="GZ265" s="20">
        <f t="shared" si="689"/>
        <v>0</v>
      </c>
      <c r="HA265" s="19"/>
      <c r="HB265" s="19"/>
      <c r="HC265" s="20">
        <f t="shared" si="690"/>
        <v>0</v>
      </c>
      <c r="HD265" s="19"/>
      <c r="HE265" s="19"/>
      <c r="HF265" s="20">
        <f t="shared" si="691"/>
        <v>0</v>
      </c>
      <c r="HG265" s="19"/>
      <c r="HH265" s="19"/>
      <c r="HI265" s="20">
        <f t="shared" si="692"/>
        <v>0</v>
      </c>
      <c r="HJ265" s="19"/>
      <c r="HK265" s="19"/>
      <c r="HL265" s="20">
        <f t="shared" si="693"/>
        <v>0</v>
      </c>
      <c r="HM265" s="20">
        <f t="shared" si="753"/>
        <v>0</v>
      </c>
      <c r="HN265" s="20">
        <f t="shared" si="753"/>
        <v>0</v>
      </c>
      <c r="HO265" s="20">
        <f t="shared" si="695"/>
        <v>0</v>
      </c>
      <c r="HP265" s="19"/>
      <c r="HQ265" s="19"/>
      <c r="HR265" s="20">
        <f t="shared" si="696"/>
        <v>0</v>
      </c>
      <c r="HS265" s="19"/>
      <c r="HT265" s="19"/>
      <c r="HU265" s="20">
        <f t="shared" si="697"/>
        <v>0</v>
      </c>
      <c r="HV265" s="19"/>
      <c r="HW265" s="19"/>
      <c r="HX265" s="20">
        <f t="shared" si="698"/>
        <v>0</v>
      </c>
      <c r="HY265" s="19"/>
      <c r="HZ265" s="19"/>
      <c r="IA265" s="20">
        <f t="shared" si="699"/>
        <v>0</v>
      </c>
      <c r="IB265" s="20">
        <f t="shared" si="754"/>
        <v>0</v>
      </c>
      <c r="IC265" s="20">
        <f t="shared" si="754"/>
        <v>0</v>
      </c>
      <c r="ID265" s="20">
        <f t="shared" si="701"/>
        <v>0</v>
      </c>
      <c r="IE265" s="20">
        <f t="shared" si="755"/>
        <v>0</v>
      </c>
      <c r="IF265" s="20">
        <f t="shared" si="755"/>
        <v>0</v>
      </c>
      <c r="IG265" s="20">
        <f t="shared" si="703"/>
        <v>0</v>
      </c>
      <c r="IH265" s="19"/>
      <c r="II265" s="19"/>
      <c r="IJ265" s="20">
        <f t="shared" si="704"/>
        <v>0</v>
      </c>
      <c r="IK265" s="19"/>
      <c r="IL265" s="19"/>
      <c r="IM265" s="20">
        <f t="shared" si="705"/>
        <v>0</v>
      </c>
      <c r="IN265" s="19"/>
      <c r="IO265" s="19"/>
      <c r="IP265" s="20">
        <f t="shared" si="706"/>
        <v>0</v>
      </c>
      <c r="IQ265" s="20">
        <f t="shared" si="756"/>
        <v>0</v>
      </c>
      <c r="IR265" s="20">
        <f t="shared" si="756"/>
        <v>0</v>
      </c>
      <c r="IS265" s="20">
        <f t="shared" si="708"/>
        <v>0</v>
      </c>
      <c r="IT265" s="20">
        <f t="shared" si="757"/>
        <v>0</v>
      </c>
      <c r="IU265" s="20">
        <f t="shared" si="757"/>
        <v>0</v>
      </c>
      <c r="IV265" s="20">
        <f t="shared" si="710"/>
        <v>0</v>
      </c>
      <c r="IW265" s="19"/>
      <c r="IX265" s="19"/>
      <c r="IY265" s="20">
        <f t="shared" si="711"/>
        <v>0</v>
      </c>
      <c r="IZ265" s="19"/>
      <c r="JA265" s="19"/>
      <c r="JB265" s="20">
        <f t="shared" si="712"/>
        <v>0</v>
      </c>
      <c r="JC265" s="19"/>
      <c r="JD265" s="19"/>
      <c r="JE265" s="20">
        <f t="shared" si="713"/>
        <v>0</v>
      </c>
      <c r="JF265" s="20">
        <f t="shared" si="758"/>
        <v>0</v>
      </c>
      <c r="JG265" s="20">
        <f t="shared" si="758"/>
        <v>0</v>
      </c>
      <c r="JH265" s="20">
        <f t="shared" si="715"/>
        <v>0</v>
      </c>
      <c r="JI265" s="19"/>
      <c r="JJ265" s="19"/>
      <c r="JK265" s="20">
        <f t="shared" si="716"/>
        <v>0</v>
      </c>
      <c r="JL265" s="19"/>
      <c r="JM265" s="19"/>
      <c r="JN265" s="20">
        <f t="shared" si="717"/>
        <v>0</v>
      </c>
      <c r="JO265" s="19"/>
      <c r="JP265" s="19"/>
      <c r="JQ265" s="20">
        <f t="shared" si="718"/>
        <v>0</v>
      </c>
      <c r="JR265" s="20">
        <f t="shared" si="759"/>
        <v>0</v>
      </c>
      <c r="JS265" s="20">
        <f t="shared" si="759"/>
        <v>0</v>
      </c>
      <c r="JT265" s="20">
        <f t="shared" si="720"/>
        <v>0</v>
      </c>
      <c r="JU265" s="19"/>
      <c r="JV265" s="19"/>
      <c r="JW265" s="20">
        <f t="shared" si="721"/>
        <v>0</v>
      </c>
      <c r="JX265" s="19"/>
      <c r="JY265" s="19"/>
      <c r="JZ265" s="20">
        <f t="shared" si="722"/>
        <v>0</v>
      </c>
      <c r="KA265" s="20">
        <f t="shared" si="760"/>
        <v>0</v>
      </c>
      <c r="KB265" s="20">
        <f t="shared" si="760"/>
        <v>0</v>
      </c>
      <c r="KC265" s="20">
        <f t="shared" si="724"/>
        <v>0</v>
      </c>
      <c r="KD265" s="19"/>
      <c r="KE265" s="19"/>
      <c r="KF265" s="20">
        <f t="shared" si="725"/>
        <v>0</v>
      </c>
      <c r="KG265" s="19"/>
      <c r="KH265" s="19"/>
      <c r="KI265" s="20">
        <f t="shared" si="726"/>
        <v>0</v>
      </c>
      <c r="KJ265" s="19"/>
      <c r="KK265" s="19"/>
      <c r="KL265" s="20">
        <f t="shared" si="727"/>
        <v>0</v>
      </c>
      <c r="KM265" s="19"/>
      <c r="KN265" s="19"/>
      <c r="KO265" s="20">
        <f t="shared" si="728"/>
        <v>0</v>
      </c>
      <c r="KP265" s="19"/>
      <c r="KQ265" s="19"/>
      <c r="KR265" s="20">
        <f t="shared" si="729"/>
        <v>0</v>
      </c>
      <c r="KS265" s="20">
        <f t="shared" si="761"/>
        <v>0</v>
      </c>
      <c r="KT265" s="20">
        <f t="shared" si="761"/>
        <v>0</v>
      </c>
      <c r="KU265" s="20">
        <f t="shared" si="731"/>
        <v>0</v>
      </c>
      <c r="KV265" s="20">
        <f t="shared" si="762"/>
        <v>0</v>
      </c>
      <c r="KW265" s="20">
        <f t="shared" si="762"/>
        <v>0</v>
      </c>
      <c r="KX265" s="20">
        <f t="shared" si="733"/>
        <v>0</v>
      </c>
      <c r="KY265" s="19"/>
      <c r="KZ265" s="19"/>
      <c r="LA265" s="20">
        <f t="shared" si="734"/>
        <v>0</v>
      </c>
      <c r="LB265" s="19"/>
      <c r="LC265" s="19"/>
      <c r="LD265" s="20">
        <f t="shared" si="735"/>
        <v>0</v>
      </c>
      <c r="LE265" s="20">
        <f t="shared" si="763"/>
        <v>487.5</v>
      </c>
      <c r="LF265" s="20">
        <f t="shared" si="763"/>
        <v>700</v>
      </c>
      <c r="LG265" s="20">
        <f t="shared" si="737"/>
        <v>-212.5</v>
      </c>
    </row>
    <row r="266" spans="1:319" x14ac:dyDescent="0.3">
      <c r="A266" s="27" t="s">
        <v>378</v>
      </c>
      <c r="B266" s="19"/>
      <c r="C266" s="19"/>
      <c r="D266" s="20">
        <f t="shared" si="606"/>
        <v>0</v>
      </c>
      <c r="E266" s="19"/>
      <c r="F266" s="19"/>
      <c r="G266" s="20">
        <f t="shared" si="607"/>
        <v>0</v>
      </c>
      <c r="H266" s="19"/>
      <c r="I266" s="19"/>
      <c r="J266" s="20">
        <f t="shared" si="608"/>
        <v>0</v>
      </c>
      <c r="K266" s="19"/>
      <c r="L266" s="19"/>
      <c r="M266" s="20">
        <f t="shared" si="609"/>
        <v>0</v>
      </c>
      <c r="N266" s="19"/>
      <c r="O266" s="19"/>
      <c r="P266" s="20">
        <f t="shared" si="610"/>
        <v>0</v>
      </c>
      <c r="Q266" s="19"/>
      <c r="R266" s="19"/>
      <c r="S266" s="20">
        <f t="shared" si="611"/>
        <v>0</v>
      </c>
      <c r="T266" s="19"/>
      <c r="U266" s="19"/>
      <c r="V266" s="20">
        <f t="shared" si="612"/>
        <v>0</v>
      </c>
      <c r="W266" s="19"/>
      <c r="X266" s="19"/>
      <c r="Y266" s="20">
        <f t="shared" si="613"/>
        <v>0</v>
      </c>
      <c r="Z266" s="19"/>
      <c r="AA266" s="19"/>
      <c r="AB266" s="20">
        <f t="shared" si="614"/>
        <v>0</v>
      </c>
      <c r="AC266" s="19"/>
      <c r="AD266" s="19"/>
      <c r="AE266" s="20">
        <f t="shared" si="615"/>
        <v>0</v>
      </c>
      <c r="AF266" s="19"/>
      <c r="AG266" s="19"/>
      <c r="AH266" s="20">
        <f t="shared" si="616"/>
        <v>0</v>
      </c>
      <c r="AI266" s="19"/>
      <c r="AJ266" s="19"/>
      <c r="AK266" s="20">
        <f t="shared" si="617"/>
        <v>0</v>
      </c>
      <c r="AL266" s="20">
        <f t="shared" si="738"/>
        <v>0</v>
      </c>
      <c r="AM266" s="20">
        <f t="shared" si="738"/>
        <v>0</v>
      </c>
      <c r="AN266" s="20">
        <f t="shared" si="619"/>
        <v>0</v>
      </c>
      <c r="AO266" s="19"/>
      <c r="AP266" s="19"/>
      <c r="AQ266" s="20">
        <f t="shared" si="620"/>
        <v>0</v>
      </c>
      <c r="AR266" s="20">
        <f>3426.8</f>
        <v>3426.8</v>
      </c>
      <c r="AS266" s="20">
        <f>2900</f>
        <v>2900</v>
      </c>
      <c r="AT266" s="20">
        <f t="shared" si="621"/>
        <v>526.80000000000018</v>
      </c>
      <c r="AU266" s="19"/>
      <c r="AV266" s="19"/>
      <c r="AW266" s="20">
        <f t="shared" si="622"/>
        <v>0</v>
      </c>
      <c r="AX266" s="19"/>
      <c r="AY266" s="19"/>
      <c r="AZ266" s="20">
        <f t="shared" si="623"/>
        <v>0</v>
      </c>
      <c r="BA266" s="19"/>
      <c r="BB266" s="19"/>
      <c r="BC266" s="20">
        <f t="shared" si="624"/>
        <v>0</v>
      </c>
      <c r="BD266" s="19"/>
      <c r="BE266" s="19"/>
      <c r="BF266" s="20">
        <f t="shared" si="625"/>
        <v>0</v>
      </c>
      <c r="BG266" s="20">
        <f t="shared" si="739"/>
        <v>0</v>
      </c>
      <c r="BH266" s="20">
        <f t="shared" si="739"/>
        <v>0</v>
      </c>
      <c r="BI266" s="20">
        <f t="shared" si="627"/>
        <v>0</v>
      </c>
      <c r="BJ266" s="19"/>
      <c r="BK266" s="19"/>
      <c r="BL266" s="20">
        <f t="shared" si="628"/>
        <v>0</v>
      </c>
      <c r="BM266" s="19"/>
      <c r="BN266" s="19"/>
      <c r="BO266" s="20">
        <f t="shared" si="629"/>
        <v>0</v>
      </c>
      <c r="BP266" s="19"/>
      <c r="BQ266" s="19"/>
      <c r="BR266" s="20">
        <f t="shared" si="630"/>
        <v>0</v>
      </c>
      <c r="BS266" s="19"/>
      <c r="BT266" s="19"/>
      <c r="BU266" s="20">
        <f t="shared" si="631"/>
        <v>0</v>
      </c>
      <c r="BV266" s="19"/>
      <c r="BW266" s="19"/>
      <c r="BX266" s="20">
        <f t="shared" si="632"/>
        <v>0</v>
      </c>
      <c r="BY266" s="19"/>
      <c r="BZ266" s="19"/>
      <c r="CA266" s="20">
        <f t="shared" si="633"/>
        <v>0</v>
      </c>
      <c r="CB266" s="20">
        <f t="shared" si="740"/>
        <v>0</v>
      </c>
      <c r="CC266" s="20">
        <f t="shared" si="740"/>
        <v>0</v>
      </c>
      <c r="CD266" s="20">
        <f t="shared" si="635"/>
        <v>0</v>
      </c>
      <c r="CE266" s="19"/>
      <c r="CF266" s="19"/>
      <c r="CG266" s="20">
        <f t="shared" si="636"/>
        <v>0</v>
      </c>
      <c r="CH266" s="19"/>
      <c r="CI266" s="19"/>
      <c r="CJ266" s="20">
        <f t="shared" si="637"/>
        <v>0</v>
      </c>
      <c r="CK266" s="19"/>
      <c r="CL266" s="19"/>
      <c r="CM266" s="20">
        <f t="shared" si="638"/>
        <v>0</v>
      </c>
      <c r="CN266" s="20">
        <f t="shared" si="741"/>
        <v>0</v>
      </c>
      <c r="CO266" s="20">
        <f t="shared" si="741"/>
        <v>0</v>
      </c>
      <c r="CP266" s="20">
        <f t="shared" si="640"/>
        <v>0</v>
      </c>
      <c r="CQ266" s="19"/>
      <c r="CR266" s="19"/>
      <c r="CS266" s="20">
        <f t="shared" si="641"/>
        <v>0</v>
      </c>
      <c r="CT266" s="19"/>
      <c r="CU266" s="19"/>
      <c r="CV266" s="20">
        <f t="shared" si="642"/>
        <v>0</v>
      </c>
      <c r="CW266" s="19"/>
      <c r="CX266" s="19"/>
      <c r="CY266" s="20">
        <f t="shared" si="643"/>
        <v>0</v>
      </c>
      <c r="CZ266" s="20">
        <f t="shared" si="742"/>
        <v>0</v>
      </c>
      <c r="DA266" s="20">
        <f t="shared" si="742"/>
        <v>0</v>
      </c>
      <c r="DB266" s="20">
        <f t="shared" si="645"/>
        <v>0</v>
      </c>
      <c r="DC266" s="20">
        <f t="shared" si="743"/>
        <v>3426.8</v>
      </c>
      <c r="DD266" s="20">
        <f t="shared" si="743"/>
        <v>2900</v>
      </c>
      <c r="DE266" s="20">
        <f t="shared" si="647"/>
        <v>526.80000000000018</v>
      </c>
      <c r="DF266" s="19"/>
      <c r="DG266" s="19"/>
      <c r="DH266" s="20">
        <f t="shared" si="648"/>
        <v>0</v>
      </c>
      <c r="DI266" s="19"/>
      <c r="DJ266" s="19"/>
      <c r="DK266" s="20">
        <f t="shared" si="649"/>
        <v>0</v>
      </c>
      <c r="DL266" s="20">
        <f t="shared" si="744"/>
        <v>0</v>
      </c>
      <c r="DM266" s="20">
        <f t="shared" si="744"/>
        <v>0</v>
      </c>
      <c r="DN266" s="20">
        <f t="shared" si="651"/>
        <v>0</v>
      </c>
      <c r="DO266" s="19"/>
      <c r="DP266" s="19"/>
      <c r="DQ266" s="20">
        <f t="shared" si="652"/>
        <v>0</v>
      </c>
      <c r="DR266" s="19"/>
      <c r="DS266" s="19"/>
      <c r="DT266" s="20">
        <f t="shared" si="653"/>
        <v>0</v>
      </c>
      <c r="DU266" s="20">
        <f t="shared" si="745"/>
        <v>0</v>
      </c>
      <c r="DV266" s="20">
        <f t="shared" si="745"/>
        <v>0</v>
      </c>
      <c r="DW266" s="20">
        <f t="shared" si="655"/>
        <v>0</v>
      </c>
      <c r="DX266" s="20">
        <f t="shared" si="746"/>
        <v>3426.8</v>
      </c>
      <c r="DY266" s="20">
        <f t="shared" si="746"/>
        <v>2900</v>
      </c>
      <c r="DZ266" s="20">
        <f t="shared" si="657"/>
        <v>526.80000000000018</v>
      </c>
      <c r="EA266" s="19"/>
      <c r="EB266" s="19"/>
      <c r="EC266" s="20">
        <f t="shared" si="658"/>
        <v>0</v>
      </c>
      <c r="ED266" s="19"/>
      <c r="EE266" s="19"/>
      <c r="EF266" s="20">
        <f t="shared" si="659"/>
        <v>0</v>
      </c>
      <c r="EG266" s="19"/>
      <c r="EH266" s="19"/>
      <c r="EI266" s="20">
        <f t="shared" si="660"/>
        <v>0</v>
      </c>
      <c r="EJ266" s="19"/>
      <c r="EK266" s="19"/>
      <c r="EL266" s="20">
        <f t="shared" si="661"/>
        <v>0</v>
      </c>
      <c r="EM266" s="20">
        <f t="shared" si="747"/>
        <v>0</v>
      </c>
      <c r="EN266" s="20">
        <f t="shared" si="747"/>
        <v>0</v>
      </c>
      <c r="EO266" s="20">
        <f t="shared" si="663"/>
        <v>0</v>
      </c>
      <c r="EP266" s="19"/>
      <c r="EQ266" s="19"/>
      <c r="ER266" s="20">
        <f t="shared" si="664"/>
        <v>0</v>
      </c>
      <c r="ES266" s="19"/>
      <c r="ET266" s="19"/>
      <c r="EU266" s="20">
        <f t="shared" si="665"/>
        <v>0</v>
      </c>
      <c r="EV266" s="19"/>
      <c r="EW266" s="19"/>
      <c r="EX266" s="20">
        <f t="shared" si="666"/>
        <v>0</v>
      </c>
      <c r="EY266" s="19"/>
      <c r="EZ266" s="19"/>
      <c r="FA266" s="20">
        <f t="shared" si="667"/>
        <v>0</v>
      </c>
      <c r="FB266" s="20">
        <f t="shared" si="748"/>
        <v>0</v>
      </c>
      <c r="FC266" s="20">
        <f t="shared" si="748"/>
        <v>0</v>
      </c>
      <c r="FD266" s="20">
        <f t="shared" si="669"/>
        <v>0</v>
      </c>
      <c r="FE266" s="19"/>
      <c r="FF266" s="19"/>
      <c r="FG266" s="20">
        <f t="shared" si="670"/>
        <v>0</v>
      </c>
      <c r="FH266" s="19"/>
      <c r="FI266" s="19"/>
      <c r="FJ266" s="20">
        <f t="shared" si="671"/>
        <v>0</v>
      </c>
      <c r="FK266" s="19"/>
      <c r="FL266" s="19"/>
      <c r="FM266" s="20">
        <f t="shared" si="672"/>
        <v>0</v>
      </c>
      <c r="FN266" s="20">
        <f t="shared" si="749"/>
        <v>0</v>
      </c>
      <c r="FO266" s="20">
        <f t="shared" si="749"/>
        <v>0</v>
      </c>
      <c r="FP266" s="20">
        <f t="shared" si="674"/>
        <v>0</v>
      </c>
      <c r="FQ266" s="19"/>
      <c r="FR266" s="19"/>
      <c r="FS266" s="20">
        <f t="shared" si="675"/>
        <v>0</v>
      </c>
      <c r="FT266" s="19"/>
      <c r="FU266" s="19"/>
      <c r="FV266" s="20">
        <f t="shared" si="676"/>
        <v>0</v>
      </c>
      <c r="FW266" s="19"/>
      <c r="FX266" s="19"/>
      <c r="FY266" s="20">
        <f t="shared" si="677"/>
        <v>0</v>
      </c>
      <c r="FZ266" s="20">
        <f t="shared" si="750"/>
        <v>0</v>
      </c>
      <c r="GA266" s="20">
        <f t="shared" si="750"/>
        <v>0</v>
      </c>
      <c r="GB266" s="20">
        <f t="shared" si="679"/>
        <v>0</v>
      </c>
      <c r="GC266" s="19"/>
      <c r="GD266" s="19"/>
      <c r="GE266" s="20">
        <f t="shared" si="680"/>
        <v>0</v>
      </c>
      <c r="GF266" s="19"/>
      <c r="GG266" s="19"/>
      <c r="GH266" s="20">
        <f t="shared" si="681"/>
        <v>0</v>
      </c>
      <c r="GI266" s="19"/>
      <c r="GJ266" s="19"/>
      <c r="GK266" s="20">
        <f t="shared" si="682"/>
        <v>0</v>
      </c>
      <c r="GL266" s="19"/>
      <c r="GM266" s="19"/>
      <c r="GN266" s="20">
        <f t="shared" si="683"/>
        <v>0</v>
      </c>
      <c r="GO266" s="20">
        <f t="shared" si="751"/>
        <v>0</v>
      </c>
      <c r="GP266" s="20">
        <f t="shared" si="751"/>
        <v>0</v>
      </c>
      <c r="GQ266" s="20">
        <f t="shared" si="685"/>
        <v>0</v>
      </c>
      <c r="GR266" s="19"/>
      <c r="GS266" s="19"/>
      <c r="GT266" s="20">
        <f t="shared" si="686"/>
        <v>0</v>
      </c>
      <c r="GU266" s="19"/>
      <c r="GV266" s="19"/>
      <c r="GW266" s="20">
        <f t="shared" si="687"/>
        <v>0</v>
      </c>
      <c r="GX266" s="20">
        <f t="shared" si="752"/>
        <v>0</v>
      </c>
      <c r="GY266" s="20">
        <f t="shared" si="752"/>
        <v>0</v>
      </c>
      <c r="GZ266" s="20">
        <f t="shared" si="689"/>
        <v>0</v>
      </c>
      <c r="HA266" s="19"/>
      <c r="HB266" s="19"/>
      <c r="HC266" s="20">
        <f t="shared" si="690"/>
        <v>0</v>
      </c>
      <c r="HD266" s="19"/>
      <c r="HE266" s="19"/>
      <c r="HF266" s="20">
        <f t="shared" si="691"/>
        <v>0</v>
      </c>
      <c r="HG266" s="19"/>
      <c r="HH266" s="19"/>
      <c r="HI266" s="20">
        <f t="shared" si="692"/>
        <v>0</v>
      </c>
      <c r="HJ266" s="19"/>
      <c r="HK266" s="19"/>
      <c r="HL266" s="20">
        <f t="shared" si="693"/>
        <v>0</v>
      </c>
      <c r="HM266" s="20">
        <f t="shared" si="753"/>
        <v>0</v>
      </c>
      <c r="HN266" s="20">
        <f t="shared" si="753"/>
        <v>0</v>
      </c>
      <c r="HO266" s="20">
        <f t="shared" si="695"/>
        <v>0</v>
      </c>
      <c r="HP266" s="19"/>
      <c r="HQ266" s="19"/>
      <c r="HR266" s="20">
        <f t="shared" si="696"/>
        <v>0</v>
      </c>
      <c r="HS266" s="19"/>
      <c r="HT266" s="19"/>
      <c r="HU266" s="20">
        <f t="shared" si="697"/>
        <v>0</v>
      </c>
      <c r="HV266" s="19"/>
      <c r="HW266" s="19"/>
      <c r="HX266" s="20">
        <f t="shared" si="698"/>
        <v>0</v>
      </c>
      <c r="HY266" s="19"/>
      <c r="HZ266" s="19"/>
      <c r="IA266" s="20">
        <f t="shared" si="699"/>
        <v>0</v>
      </c>
      <c r="IB266" s="20">
        <f t="shared" si="754"/>
        <v>0</v>
      </c>
      <c r="IC266" s="20">
        <f t="shared" si="754"/>
        <v>0</v>
      </c>
      <c r="ID266" s="20">
        <f t="shared" si="701"/>
        <v>0</v>
      </c>
      <c r="IE266" s="20">
        <f t="shared" si="755"/>
        <v>0</v>
      </c>
      <c r="IF266" s="20">
        <f t="shared" si="755"/>
        <v>0</v>
      </c>
      <c r="IG266" s="20">
        <f t="shared" si="703"/>
        <v>0</v>
      </c>
      <c r="IH266" s="19"/>
      <c r="II266" s="19"/>
      <c r="IJ266" s="20">
        <f t="shared" si="704"/>
        <v>0</v>
      </c>
      <c r="IK266" s="19"/>
      <c r="IL266" s="19"/>
      <c r="IM266" s="20">
        <f t="shared" si="705"/>
        <v>0</v>
      </c>
      <c r="IN266" s="19"/>
      <c r="IO266" s="19"/>
      <c r="IP266" s="20">
        <f t="shared" si="706"/>
        <v>0</v>
      </c>
      <c r="IQ266" s="20">
        <f t="shared" si="756"/>
        <v>0</v>
      </c>
      <c r="IR266" s="20">
        <f t="shared" si="756"/>
        <v>0</v>
      </c>
      <c r="IS266" s="20">
        <f t="shared" si="708"/>
        <v>0</v>
      </c>
      <c r="IT266" s="20">
        <f t="shared" si="757"/>
        <v>0</v>
      </c>
      <c r="IU266" s="20">
        <f t="shared" si="757"/>
        <v>0</v>
      </c>
      <c r="IV266" s="20">
        <f t="shared" si="710"/>
        <v>0</v>
      </c>
      <c r="IW266" s="19"/>
      <c r="IX266" s="19"/>
      <c r="IY266" s="20">
        <f t="shared" si="711"/>
        <v>0</v>
      </c>
      <c r="IZ266" s="19"/>
      <c r="JA266" s="19"/>
      <c r="JB266" s="20">
        <f t="shared" si="712"/>
        <v>0</v>
      </c>
      <c r="JC266" s="19"/>
      <c r="JD266" s="19"/>
      <c r="JE266" s="20">
        <f t="shared" si="713"/>
        <v>0</v>
      </c>
      <c r="JF266" s="20">
        <f t="shared" si="758"/>
        <v>0</v>
      </c>
      <c r="JG266" s="20">
        <f t="shared" si="758"/>
        <v>0</v>
      </c>
      <c r="JH266" s="20">
        <f t="shared" si="715"/>
        <v>0</v>
      </c>
      <c r="JI266" s="19"/>
      <c r="JJ266" s="19"/>
      <c r="JK266" s="20">
        <f t="shared" si="716"/>
        <v>0</v>
      </c>
      <c r="JL266" s="19"/>
      <c r="JM266" s="19"/>
      <c r="JN266" s="20">
        <f t="shared" si="717"/>
        <v>0</v>
      </c>
      <c r="JO266" s="19"/>
      <c r="JP266" s="19"/>
      <c r="JQ266" s="20">
        <f t="shared" si="718"/>
        <v>0</v>
      </c>
      <c r="JR266" s="20">
        <f t="shared" si="759"/>
        <v>0</v>
      </c>
      <c r="JS266" s="20">
        <f t="shared" si="759"/>
        <v>0</v>
      </c>
      <c r="JT266" s="20">
        <f t="shared" si="720"/>
        <v>0</v>
      </c>
      <c r="JU266" s="19"/>
      <c r="JV266" s="19"/>
      <c r="JW266" s="20">
        <f t="shared" si="721"/>
        <v>0</v>
      </c>
      <c r="JX266" s="19"/>
      <c r="JY266" s="19"/>
      <c r="JZ266" s="20">
        <f t="shared" si="722"/>
        <v>0</v>
      </c>
      <c r="KA266" s="20">
        <f t="shared" si="760"/>
        <v>0</v>
      </c>
      <c r="KB266" s="20">
        <f t="shared" si="760"/>
        <v>0</v>
      </c>
      <c r="KC266" s="20">
        <f t="shared" si="724"/>
        <v>0</v>
      </c>
      <c r="KD266" s="19"/>
      <c r="KE266" s="19"/>
      <c r="KF266" s="20">
        <f t="shared" si="725"/>
        <v>0</v>
      </c>
      <c r="KG266" s="19"/>
      <c r="KH266" s="19"/>
      <c r="KI266" s="20">
        <f t="shared" si="726"/>
        <v>0</v>
      </c>
      <c r="KJ266" s="19"/>
      <c r="KK266" s="19"/>
      <c r="KL266" s="20">
        <f t="shared" si="727"/>
        <v>0</v>
      </c>
      <c r="KM266" s="19"/>
      <c r="KN266" s="19"/>
      <c r="KO266" s="20">
        <f t="shared" si="728"/>
        <v>0</v>
      </c>
      <c r="KP266" s="19"/>
      <c r="KQ266" s="19"/>
      <c r="KR266" s="20">
        <f t="shared" si="729"/>
        <v>0</v>
      </c>
      <c r="KS266" s="20">
        <f t="shared" si="761"/>
        <v>0</v>
      </c>
      <c r="KT266" s="20">
        <f t="shared" si="761"/>
        <v>0</v>
      </c>
      <c r="KU266" s="20">
        <f t="shared" si="731"/>
        <v>0</v>
      </c>
      <c r="KV266" s="20">
        <f t="shared" si="762"/>
        <v>0</v>
      </c>
      <c r="KW266" s="20">
        <f t="shared" si="762"/>
        <v>0</v>
      </c>
      <c r="KX266" s="20">
        <f t="shared" si="733"/>
        <v>0</v>
      </c>
      <c r="KY266" s="19"/>
      <c r="KZ266" s="19"/>
      <c r="LA266" s="20">
        <f t="shared" si="734"/>
        <v>0</v>
      </c>
      <c r="LB266" s="19"/>
      <c r="LC266" s="19"/>
      <c r="LD266" s="20">
        <f t="shared" si="735"/>
        <v>0</v>
      </c>
      <c r="LE266" s="20">
        <f t="shared" si="763"/>
        <v>3426.8</v>
      </c>
      <c r="LF266" s="20">
        <f t="shared" si="763"/>
        <v>2900</v>
      </c>
      <c r="LG266" s="20">
        <f t="shared" si="737"/>
        <v>526.80000000000018</v>
      </c>
    </row>
    <row r="267" spans="1:319" x14ac:dyDescent="0.3">
      <c r="A267" s="27" t="s">
        <v>379</v>
      </c>
      <c r="B267" s="19"/>
      <c r="C267" s="19"/>
      <c r="D267" s="20">
        <f t="shared" si="606"/>
        <v>0</v>
      </c>
      <c r="E267" s="19"/>
      <c r="F267" s="19"/>
      <c r="G267" s="20">
        <f t="shared" si="607"/>
        <v>0</v>
      </c>
      <c r="H267" s="19"/>
      <c r="I267" s="19"/>
      <c r="J267" s="20">
        <f t="shared" si="608"/>
        <v>0</v>
      </c>
      <c r="K267" s="19"/>
      <c r="L267" s="19"/>
      <c r="M267" s="20">
        <f t="shared" si="609"/>
        <v>0</v>
      </c>
      <c r="N267" s="19"/>
      <c r="O267" s="19"/>
      <c r="P267" s="20">
        <f t="shared" si="610"/>
        <v>0</v>
      </c>
      <c r="Q267" s="19"/>
      <c r="R267" s="19"/>
      <c r="S267" s="20">
        <f t="shared" si="611"/>
        <v>0</v>
      </c>
      <c r="T267" s="19"/>
      <c r="U267" s="19"/>
      <c r="V267" s="20">
        <f t="shared" si="612"/>
        <v>0</v>
      </c>
      <c r="W267" s="19"/>
      <c r="X267" s="19"/>
      <c r="Y267" s="20">
        <f t="shared" si="613"/>
        <v>0</v>
      </c>
      <c r="Z267" s="19"/>
      <c r="AA267" s="19"/>
      <c r="AB267" s="20">
        <f t="shared" si="614"/>
        <v>0</v>
      </c>
      <c r="AC267" s="19"/>
      <c r="AD267" s="19"/>
      <c r="AE267" s="20">
        <f t="shared" si="615"/>
        <v>0</v>
      </c>
      <c r="AF267" s="19"/>
      <c r="AG267" s="19"/>
      <c r="AH267" s="20">
        <f t="shared" si="616"/>
        <v>0</v>
      </c>
      <c r="AI267" s="19"/>
      <c r="AJ267" s="19"/>
      <c r="AK267" s="20">
        <f t="shared" si="617"/>
        <v>0</v>
      </c>
      <c r="AL267" s="20">
        <f t="shared" si="738"/>
        <v>0</v>
      </c>
      <c r="AM267" s="20">
        <f t="shared" si="738"/>
        <v>0</v>
      </c>
      <c r="AN267" s="20">
        <f t="shared" si="619"/>
        <v>0</v>
      </c>
      <c r="AO267" s="19"/>
      <c r="AP267" s="19"/>
      <c r="AQ267" s="20">
        <f t="shared" si="620"/>
        <v>0</v>
      </c>
      <c r="AR267" s="20">
        <f>2251</f>
        <v>2251</v>
      </c>
      <c r="AS267" s="20">
        <f>3300</f>
        <v>3300</v>
      </c>
      <c r="AT267" s="20">
        <f t="shared" si="621"/>
        <v>-1049</v>
      </c>
      <c r="AU267" s="19"/>
      <c r="AV267" s="19"/>
      <c r="AW267" s="20">
        <f t="shared" si="622"/>
        <v>0</v>
      </c>
      <c r="AX267" s="19"/>
      <c r="AY267" s="19"/>
      <c r="AZ267" s="20">
        <f t="shared" si="623"/>
        <v>0</v>
      </c>
      <c r="BA267" s="19"/>
      <c r="BB267" s="19"/>
      <c r="BC267" s="20">
        <f t="shared" si="624"/>
        <v>0</v>
      </c>
      <c r="BD267" s="19"/>
      <c r="BE267" s="19"/>
      <c r="BF267" s="20">
        <f t="shared" si="625"/>
        <v>0</v>
      </c>
      <c r="BG267" s="20">
        <f t="shared" si="739"/>
        <v>0</v>
      </c>
      <c r="BH267" s="20">
        <f t="shared" si="739"/>
        <v>0</v>
      </c>
      <c r="BI267" s="20">
        <f t="shared" si="627"/>
        <v>0</v>
      </c>
      <c r="BJ267" s="19"/>
      <c r="BK267" s="19"/>
      <c r="BL267" s="20">
        <f t="shared" si="628"/>
        <v>0</v>
      </c>
      <c r="BM267" s="19"/>
      <c r="BN267" s="19"/>
      <c r="BO267" s="20">
        <f t="shared" si="629"/>
        <v>0</v>
      </c>
      <c r="BP267" s="19"/>
      <c r="BQ267" s="19"/>
      <c r="BR267" s="20">
        <f t="shared" si="630"/>
        <v>0</v>
      </c>
      <c r="BS267" s="19"/>
      <c r="BT267" s="19"/>
      <c r="BU267" s="20">
        <f t="shared" si="631"/>
        <v>0</v>
      </c>
      <c r="BV267" s="19"/>
      <c r="BW267" s="19"/>
      <c r="BX267" s="20">
        <f t="shared" si="632"/>
        <v>0</v>
      </c>
      <c r="BY267" s="19"/>
      <c r="BZ267" s="19"/>
      <c r="CA267" s="20">
        <f t="shared" si="633"/>
        <v>0</v>
      </c>
      <c r="CB267" s="20">
        <f t="shared" si="740"/>
        <v>0</v>
      </c>
      <c r="CC267" s="20">
        <f t="shared" si="740"/>
        <v>0</v>
      </c>
      <c r="CD267" s="20">
        <f t="shared" si="635"/>
        <v>0</v>
      </c>
      <c r="CE267" s="19"/>
      <c r="CF267" s="19"/>
      <c r="CG267" s="20">
        <f t="shared" si="636"/>
        <v>0</v>
      </c>
      <c r="CH267" s="19"/>
      <c r="CI267" s="19"/>
      <c r="CJ267" s="20">
        <f t="shared" si="637"/>
        <v>0</v>
      </c>
      <c r="CK267" s="19"/>
      <c r="CL267" s="19"/>
      <c r="CM267" s="20">
        <f t="shared" si="638"/>
        <v>0</v>
      </c>
      <c r="CN267" s="20">
        <f t="shared" si="741"/>
        <v>0</v>
      </c>
      <c r="CO267" s="20">
        <f t="shared" si="741"/>
        <v>0</v>
      </c>
      <c r="CP267" s="20">
        <f t="shared" si="640"/>
        <v>0</v>
      </c>
      <c r="CQ267" s="19"/>
      <c r="CR267" s="19"/>
      <c r="CS267" s="20">
        <f t="shared" si="641"/>
        <v>0</v>
      </c>
      <c r="CT267" s="19"/>
      <c r="CU267" s="19"/>
      <c r="CV267" s="20">
        <f t="shared" si="642"/>
        <v>0</v>
      </c>
      <c r="CW267" s="19"/>
      <c r="CX267" s="19"/>
      <c r="CY267" s="20">
        <f t="shared" si="643"/>
        <v>0</v>
      </c>
      <c r="CZ267" s="20">
        <f t="shared" si="742"/>
        <v>0</v>
      </c>
      <c r="DA267" s="20">
        <f t="shared" si="742"/>
        <v>0</v>
      </c>
      <c r="DB267" s="20">
        <f t="shared" si="645"/>
        <v>0</v>
      </c>
      <c r="DC267" s="20">
        <f t="shared" si="743"/>
        <v>2251</v>
      </c>
      <c r="DD267" s="20">
        <f t="shared" si="743"/>
        <v>3300</v>
      </c>
      <c r="DE267" s="20">
        <f t="shared" si="647"/>
        <v>-1049</v>
      </c>
      <c r="DF267" s="19"/>
      <c r="DG267" s="19"/>
      <c r="DH267" s="20">
        <f t="shared" si="648"/>
        <v>0</v>
      </c>
      <c r="DI267" s="19"/>
      <c r="DJ267" s="19"/>
      <c r="DK267" s="20">
        <f t="shared" si="649"/>
        <v>0</v>
      </c>
      <c r="DL267" s="20">
        <f t="shared" si="744"/>
        <v>0</v>
      </c>
      <c r="DM267" s="20">
        <f t="shared" si="744"/>
        <v>0</v>
      </c>
      <c r="DN267" s="20">
        <f t="shared" si="651"/>
        <v>0</v>
      </c>
      <c r="DO267" s="19"/>
      <c r="DP267" s="19"/>
      <c r="DQ267" s="20">
        <f t="shared" si="652"/>
        <v>0</v>
      </c>
      <c r="DR267" s="19"/>
      <c r="DS267" s="19"/>
      <c r="DT267" s="20">
        <f t="shared" si="653"/>
        <v>0</v>
      </c>
      <c r="DU267" s="20">
        <f t="shared" si="745"/>
        <v>0</v>
      </c>
      <c r="DV267" s="20">
        <f t="shared" si="745"/>
        <v>0</v>
      </c>
      <c r="DW267" s="20">
        <f t="shared" si="655"/>
        <v>0</v>
      </c>
      <c r="DX267" s="20">
        <f t="shared" si="746"/>
        <v>2251</v>
      </c>
      <c r="DY267" s="20">
        <f t="shared" si="746"/>
        <v>3300</v>
      </c>
      <c r="DZ267" s="20">
        <f t="shared" si="657"/>
        <v>-1049</v>
      </c>
      <c r="EA267" s="19"/>
      <c r="EB267" s="19"/>
      <c r="EC267" s="20">
        <f t="shared" si="658"/>
        <v>0</v>
      </c>
      <c r="ED267" s="19"/>
      <c r="EE267" s="19"/>
      <c r="EF267" s="20">
        <f t="shared" si="659"/>
        <v>0</v>
      </c>
      <c r="EG267" s="19"/>
      <c r="EH267" s="19"/>
      <c r="EI267" s="20">
        <f t="shared" si="660"/>
        <v>0</v>
      </c>
      <c r="EJ267" s="19"/>
      <c r="EK267" s="19"/>
      <c r="EL267" s="20">
        <f t="shared" si="661"/>
        <v>0</v>
      </c>
      <c r="EM267" s="20">
        <f t="shared" si="747"/>
        <v>0</v>
      </c>
      <c r="EN267" s="20">
        <f t="shared" si="747"/>
        <v>0</v>
      </c>
      <c r="EO267" s="20">
        <f t="shared" si="663"/>
        <v>0</v>
      </c>
      <c r="EP267" s="19"/>
      <c r="EQ267" s="19"/>
      <c r="ER267" s="20">
        <f t="shared" si="664"/>
        <v>0</v>
      </c>
      <c r="ES267" s="19"/>
      <c r="ET267" s="19"/>
      <c r="EU267" s="20">
        <f t="shared" si="665"/>
        <v>0</v>
      </c>
      <c r="EV267" s="19"/>
      <c r="EW267" s="19"/>
      <c r="EX267" s="20">
        <f t="shared" si="666"/>
        <v>0</v>
      </c>
      <c r="EY267" s="19"/>
      <c r="EZ267" s="19"/>
      <c r="FA267" s="20">
        <f t="shared" si="667"/>
        <v>0</v>
      </c>
      <c r="FB267" s="20">
        <f t="shared" si="748"/>
        <v>0</v>
      </c>
      <c r="FC267" s="20">
        <f t="shared" si="748"/>
        <v>0</v>
      </c>
      <c r="FD267" s="20">
        <f t="shared" si="669"/>
        <v>0</v>
      </c>
      <c r="FE267" s="19"/>
      <c r="FF267" s="19"/>
      <c r="FG267" s="20">
        <f t="shared" si="670"/>
        <v>0</v>
      </c>
      <c r="FH267" s="19"/>
      <c r="FI267" s="19"/>
      <c r="FJ267" s="20">
        <f t="shared" si="671"/>
        <v>0</v>
      </c>
      <c r="FK267" s="19"/>
      <c r="FL267" s="19"/>
      <c r="FM267" s="20">
        <f t="shared" si="672"/>
        <v>0</v>
      </c>
      <c r="FN267" s="20">
        <f t="shared" si="749"/>
        <v>0</v>
      </c>
      <c r="FO267" s="20">
        <f t="shared" si="749"/>
        <v>0</v>
      </c>
      <c r="FP267" s="20">
        <f t="shared" si="674"/>
        <v>0</v>
      </c>
      <c r="FQ267" s="19"/>
      <c r="FR267" s="19"/>
      <c r="FS267" s="20">
        <f t="shared" si="675"/>
        <v>0</v>
      </c>
      <c r="FT267" s="19"/>
      <c r="FU267" s="19"/>
      <c r="FV267" s="20">
        <f t="shared" si="676"/>
        <v>0</v>
      </c>
      <c r="FW267" s="19"/>
      <c r="FX267" s="19"/>
      <c r="FY267" s="20">
        <f t="shared" si="677"/>
        <v>0</v>
      </c>
      <c r="FZ267" s="20">
        <f t="shared" si="750"/>
        <v>0</v>
      </c>
      <c r="GA267" s="20">
        <f t="shared" si="750"/>
        <v>0</v>
      </c>
      <c r="GB267" s="20">
        <f t="shared" si="679"/>
        <v>0</v>
      </c>
      <c r="GC267" s="19"/>
      <c r="GD267" s="19"/>
      <c r="GE267" s="20">
        <f t="shared" si="680"/>
        <v>0</v>
      </c>
      <c r="GF267" s="19"/>
      <c r="GG267" s="19"/>
      <c r="GH267" s="20">
        <f t="shared" si="681"/>
        <v>0</v>
      </c>
      <c r="GI267" s="19"/>
      <c r="GJ267" s="19"/>
      <c r="GK267" s="20">
        <f t="shared" si="682"/>
        <v>0</v>
      </c>
      <c r="GL267" s="19"/>
      <c r="GM267" s="19"/>
      <c r="GN267" s="20">
        <f t="shared" si="683"/>
        <v>0</v>
      </c>
      <c r="GO267" s="20">
        <f t="shared" si="751"/>
        <v>0</v>
      </c>
      <c r="GP267" s="20">
        <f t="shared" si="751"/>
        <v>0</v>
      </c>
      <c r="GQ267" s="20">
        <f t="shared" si="685"/>
        <v>0</v>
      </c>
      <c r="GR267" s="19"/>
      <c r="GS267" s="19"/>
      <c r="GT267" s="20">
        <f t="shared" si="686"/>
        <v>0</v>
      </c>
      <c r="GU267" s="19"/>
      <c r="GV267" s="19"/>
      <c r="GW267" s="20">
        <f t="shared" si="687"/>
        <v>0</v>
      </c>
      <c r="GX267" s="20">
        <f t="shared" si="752"/>
        <v>0</v>
      </c>
      <c r="GY267" s="20">
        <f t="shared" si="752"/>
        <v>0</v>
      </c>
      <c r="GZ267" s="20">
        <f t="shared" si="689"/>
        <v>0</v>
      </c>
      <c r="HA267" s="19"/>
      <c r="HB267" s="19"/>
      <c r="HC267" s="20">
        <f t="shared" si="690"/>
        <v>0</v>
      </c>
      <c r="HD267" s="19"/>
      <c r="HE267" s="19"/>
      <c r="HF267" s="20">
        <f t="shared" si="691"/>
        <v>0</v>
      </c>
      <c r="HG267" s="19"/>
      <c r="HH267" s="19"/>
      <c r="HI267" s="20">
        <f t="shared" si="692"/>
        <v>0</v>
      </c>
      <c r="HJ267" s="19"/>
      <c r="HK267" s="19"/>
      <c r="HL267" s="20">
        <f t="shared" si="693"/>
        <v>0</v>
      </c>
      <c r="HM267" s="20">
        <f t="shared" si="753"/>
        <v>0</v>
      </c>
      <c r="HN267" s="20">
        <f t="shared" si="753"/>
        <v>0</v>
      </c>
      <c r="HO267" s="20">
        <f t="shared" si="695"/>
        <v>0</v>
      </c>
      <c r="HP267" s="19"/>
      <c r="HQ267" s="19"/>
      <c r="HR267" s="20">
        <f t="shared" si="696"/>
        <v>0</v>
      </c>
      <c r="HS267" s="19"/>
      <c r="HT267" s="19"/>
      <c r="HU267" s="20">
        <f t="shared" si="697"/>
        <v>0</v>
      </c>
      <c r="HV267" s="19"/>
      <c r="HW267" s="19"/>
      <c r="HX267" s="20">
        <f t="shared" si="698"/>
        <v>0</v>
      </c>
      <c r="HY267" s="19"/>
      <c r="HZ267" s="19"/>
      <c r="IA267" s="20">
        <f t="shared" si="699"/>
        <v>0</v>
      </c>
      <c r="IB267" s="20">
        <f t="shared" si="754"/>
        <v>0</v>
      </c>
      <c r="IC267" s="20">
        <f t="shared" si="754"/>
        <v>0</v>
      </c>
      <c r="ID267" s="20">
        <f t="shared" si="701"/>
        <v>0</v>
      </c>
      <c r="IE267" s="20">
        <f t="shared" si="755"/>
        <v>0</v>
      </c>
      <c r="IF267" s="20">
        <f t="shared" si="755"/>
        <v>0</v>
      </c>
      <c r="IG267" s="20">
        <f t="shared" si="703"/>
        <v>0</v>
      </c>
      <c r="IH267" s="19"/>
      <c r="II267" s="19"/>
      <c r="IJ267" s="20">
        <f t="shared" si="704"/>
        <v>0</v>
      </c>
      <c r="IK267" s="19"/>
      <c r="IL267" s="19"/>
      <c r="IM267" s="20">
        <f t="shared" si="705"/>
        <v>0</v>
      </c>
      <c r="IN267" s="19"/>
      <c r="IO267" s="19"/>
      <c r="IP267" s="20">
        <f t="shared" si="706"/>
        <v>0</v>
      </c>
      <c r="IQ267" s="20">
        <f t="shared" si="756"/>
        <v>0</v>
      </c>
      <c r="IR267" s="20">
        <f t="shared" si="756"/>
        <v>0</v>
      </c>
      <c r="IS267" s="20">
        <f t="shared" si="708"/>
        <v>0</v>
      </c>
      <c r="IT267" s="20">
        <f t="shared" si="757"/>
        <v>0</v>
      </c>
      <c r="IU267" s="20">
        <f t="shared" si="757"/>
        <v>0</v>
      </c>
      <c r="IV267" s="20">
        <f t="shared" si="710"/>
        <v>0</v>
      </c>
      <c r="IW267" s="19"/>
      <c r="IX267" s="19"/>
      <c r="IY267" s="20">
        <f t="shared" si="711"/>
        <v>0</v>
      </c>
      <c r="IZ267" s="19"/>
      <c r="JA267" s="19"/>
      <c r="JB267" s="20">
        <f t="shared" si="712"/>
        <v>0</v>
      </c>
      <c r="JC267" s="19"/>
      <c r="JD267" s="19"/>
      <c r="JE267" s="20">
        <f t="shared" si="713"/>
        <v>0</v>
      </c>
      <c r="JF267" s="20">
        <f t="shared" si="758"/>
        <v>0</v>
      </c>
      <c r="JG267" s="20">
        <f t="shared" si="758"/>
        <v>0</v>
      </c>
      <c r="JH267" s="20">
        <f t="shared" si="715"/>
        <v>0</v>
      </c>
      <c r="JI267" s="19"/>
      <c r="JJ267" s="19"/>
      <c r="JK267" s="20">
        <f t="shared" si="716"/>
        <v>0</v>
      </c>
      <c r="JL267" s="19"/>
      <c r="JM267" s="19"/>
      <c r="JN267" s="20">
        <f t="shared" si="717"/>
        <v>0</v>
      </c>
      <c r="JO267" s="19"/>
      <c r="JP267" s="19"/>
      <c r="JQ267" s="20">
        <f t="shared" si="718"/>
        <v>0</v>
      </c>
      <c r="JR267" s="20">
        <f t="shared" si="759"/>
        <v>0</v>
      </c>
      <c r="JS267" s="20">
        <f t="shared" si="759"/>
        <v>0</v>
      </c>
      <c r="JT267" s="20">
        <f t="shared" si="720"/>
        <v>0</v>
      </c>
      <c r="JU267" s="19"/>
      <c r="JV267" s="19"/>
      <c r="JW267" s="20">
        <f t="shared" si="721"/>
        <v>0</v>
      </c>
      <c r="JX267" s="19"/>
      <c r="JY267" s="19"/>
      <c r="JZ267" s="20">
        <f t="shared" si="722"/>
        <v>0</v>
      </c>
      <c r="KA267" s="20">
        <f t="shared" si="760"/>
        <v>0</v>
      </c>
      <c r="KB267" s="20">
        <f t="shared" si="760"/>
        <v>0</v>
      </c>
      <c r="KC267" s="20">
        <f t="shared" si="724"/>
        <v>0</v>
      </c>
      <c r="KD267" s="19"/>
      <c r="KE267" s="19"/>
      <c r="KF267" s="20">
        <f t="shared" si="725"/>
        <v>0</v>
      </c>
      <c r="KG267" s="19"/>
      <c r="KH267" s="19"/>
      <c r="KI267" s="20">
        <f t="shared" si="726"/>
        <v>0</v>
      </c>
      <c r="KJ267" s="19"/>
      <c r="KK267" s="19"/>
      <c r="KL267" s="20">
        <f t="shared" si="727"/>
        <v>0</v>
      </c>
      <c r="KM267" s="19"/>
      <c r="KN267" s="19"/>
      <c r="KO267" s="20">
        <f t="shared" si="728"/>
        <v>0</v>
      </c>
      <c r="KP267" s="19"/>
      <c r="KQ267" s="19"/>
      <c r="KR267" s="20">
        <f t="shared" si="729"/>
        <v>0</v>
      </c>
      <c r="KS267" s="20">
        <f t="shared" si="761"/>
        <v>0</v>
      </c>
      <c r="KT267" s="20">
        <f t="shared" si="761"/>
        <v>0</v>
      </c>
      <c r="KU267" s="20">
        <f t="shared" si="731"/>
        <v>0</v>
      </c>
      <c r="KV267" s="20">
        <f t="shared" si="762"/>
        <v>0</v>
      </c>
      <c r="KW267" s="20">
        <f t="shared" si="762"/>
        <v>0</v>
      </c>
      <c r="KX267" s="20">
        <f t="shared" si="733"/>
        <v>0</v>
      </c>
      <c r="KY267" s="19"/>
      <c r="KZ267" s="19"/>
      <c r="LA267" s="20">
        <f t="shared" si="734"/>
        <v>0</v>
      </c>
      <c r="LB267" s="19"/>
      <c r="LC267" s="19"/>
      <c r="LD267" s="20">
        <f t="shared" si="735"/>
        <v>0</v>
      </c>
      <c r="LE267" s="20">
        <f t="shared" si="763"/>
        <v>2251</v>
      </c>
      <c r="LF267" s="20">
        <f t="shared" si="763"/>
        <v>3300</v>
      </c>
      <c r="LG267" s="20">
        <f t="shared" si="737"/>
        <v>-1049</v>
      </c>
    </row>
    <row r="268" spans="1:319" x14ac:dyDescent="0.3">
      <c r="A268" s="27" t="s">
        <v>380</v>
      </c>
      <c r="B268" s="19"/>
      <c r="C268" s="19"/>
      <c r="D268" s="20">
        <f t="shared" si="606"/>
        <v>0</v>
      </c>
      <c r="E268" s="19"/>
      <c r="F268" s="19"/>
      <c r="G268" s="20">
        <f t="shared" si="607"/>
        <v>0</v>
      </c>
      <c r="H268" s="19"/>
      <c r="I268" s="19"/>
      <c r="J268" s="20">
        <f t="shared" si="608"/>
        <v>0</v>
      </c>
      <c r="K268" s="19"/>
      <c r="L268" s="19"/>
      <c r="M268" s="20">
        <f t="shared" si="609"/>
        <v>0</v>
      </c>
      <c r="N268" s="19"/>
      <c r="O268" s="19"/>
      <c r="P268" s="20">
        <f t="shared" si="610"/>
        <v>0</v>
      </c>
      <c r="Q268" s="19"/>
      <c r="R268" s="19"/>
      <c r="S268" s="20">
        <f t="shared" si="611"/>
        <v>0</v>
      </c>
      <c r="T268" s="19"/>
      <c r="U268" s="19"/>
      <c r="V268" s="20">
        <f t="shared" si="612"/>
        <v>0</v>
      </c>
      <c r="W268" s="19"/>
      <c r="X268" s="19"/>
      <c r="Y268" s="20">
        <f t="shared" si="613"/>
        <v>0</v>
      </c>
      <c r="Z268" s="19"/>
      <c r="AA268" s="19"/>
      <c r="AB268" s="20">
        <f t="shared" si="614"/>
        <v>0</v>
      </c>
      <c r="AC268" s="19"/>
      <c r="AD268" s="19"/>
      <c r="AE268" s="20">
        <f t="shared" si="615"/>
        <v>0</v>
      </c>
      <c r="AF268" s="19"/>
      <c r="AG268" s="19"/>
      <c r="AH268" s="20">
        <f t="shared" si="616"/>
        <v>0</v>
      </c>
      <c r="AI268" s="19"/>
      <c r="AJ268" s="19"/>
      <c r="AK268" s="20">
        <f t="shared" si="617"/>
        <v>0</v>
      </c>
      <c r="AL268" s="20">
        <f t="shared" si="738"/>
        <v>0</v>
      </c>
      <c r="AM268" s="20">
        <f t="shared" si="738"/>
        <v>0</v>
      </c>
      <c r="AN268" s="20">
        <f t="shared" si="619"/>
        <v>0</v>
      </c>
      <c r="AO268" s="19"/>
      <c r="AP268" s="19"/>
      <c r="AQ268" s="20">
        <f t="shared" si="620"/>
        <v>0</v>
      </c>
      <c r="AR268" s="19"/>
      <c r="AS268" s="19"/>
      <c r="AT268" s="20">
        <f t="shared" si="621"/>
        <v>0</v>
      </c>
      <c r="AU268" s="19"/>
      <c r="AV268" s="19"/>
      <c r="AW268" s="20">
        <f t="shared" si="622"/>
        <v>0</v>
      </c>
      <c r="AX268" s="19"/>
      <c r="AY268" s="19"/>
      <c r="AZ268" s="20">
        <f t="shared" si="623"/>
        <v>0</v>
      </c>
      <c r="BA268" s="19"/>
      <c r="BB268" s="19"/>
      <c r="BC268" s="20">
        <f t="shared" si="624"/>
        <v>0</v>
      </c>
      <c r="BD268" s="19"/>
      <c r="BE268" s="19"/>
      <c r="BF268" s="20">
        <f t="shared" si="625"/>
        <v>0</v>
      </c>
      <c r="BG268" s="20">
        <f t="shared" si="739"/>
        <v>0</v>
      </c>
      <c r="BH268" s="20">
        <f t="shared" si="739"/>
        <v>0</v>
      </c>
      <c r="BI268" s="20">
        <f t="shared" si="627"/>
        <v>0</v>
      </c>
      <c r="BJ268" s="19"/>
      <c r="BK268" s="19"/>
      <c r="BL268" s="20">
        <f t="shared" si="628"/>
        <v>0</v>
      </c>
      <c r="BM268" s="19"/>
      <c r="BN268" s="19"/>
      <c r="BO268" s="20">
        <f t="shared" si="629"/>
        <v>0</v>
      </c>
      <c r="BP268" s="19"/>
      <c r="BQ268" s="19"/>
      <c r="BR268" s="20">
        <f t="shared" si="630"/>
        <v>0</v>
      </c>
      <c r="BS268" s="19"/>
      <c r="BT268" s="19"/>
      <c r="BU268" s="20">
        <f t="shared" si="631"/>
        <v>0</v>
      </c>
      <c r="BV268" s="19"/>
      <c r="BW268" s="19"/>
      <c r="BX268" s="20">
        <f t="shared" si="632"/>
        <v>0</v>
      </c>
      <c r="BY268" s="19"/>
      <c r="BZ268" s="19"/>
      <c r="CA268" s="20">
        <f t="shared" si="633"/>
        <v>0</v>
      </c>
      <c r="CB268" s="20">
        <f t="shared" si="740"/>
        <v>0</v>
      </c>
      <c r="CC268" s="20">
        <f t="shared" si="740"/>
        <v>0</v>
      </c>
      <c r="CD268" s="20">
        <f t="shared" si="635"/>
        <v>0</v>
      </c>
      <c r="CE268" s="19"/>
      <c r="CF268" s="19"/>
      <c r="CG268" s="20">
        <f t="shared" si="636"/>
        <v>0</v>
      </c>
      <c r="CH268" s="19"/>
      <c r="CI268" s="19"/>
      <c r="CJ268" s="20">
        <f t="shared" si="637"/>
        <v>0</v>
      </c>
      <c r="CK268" s="19"/>
      <c r="CL268" s="19"/>
      <c r="CM268" s="20">
        <f t="shared" si="638"/>
        <v>0</v>
      </c>
      <c r="CN268" s="20">
        <f t="shared" si="741"/>
        <v>0</v>
      </c>
      <c r="CO268" s="20">
        <f t="shared" si="741"/>
        <v>0</v>
      </c>
      <c r="CP268" s="20">
        <f t="shared" si="640"/>
        <v>0</v>
      </c>
      <c r="CQ268" s="19"/>
      <c r="CR268" s="19"/>
      <c r="CS268" s="20">
        <f t="shared" si="641"/>
        <v>0</v>
      </c>
      <c r="CT268" s="19"/>
      <c r="CU268" s="19"/>
      <c r="CV268" s="20">
        <f t="shared" si="642"/>
        <v>0</v>
      </c>
      <c r="CW268" s="19"/>
      <c r="CX268" s="19"/>
      <c r="CY268" s="20">
        <f t="shared" si="643"/>
        <v>0</v>
      </c>
      <c r="CZ268" s="20">
        <f t="shared" si="742"/>
        <v>0</v>
      </c>
      <c r="DA268" s="20">
        <f t="shared" si="742"/>
        <v>0</v>
      </c>
      <c r="DB268" s="20">
        <f t="shared" si="645"/>
        <v>0</v>
      </c>
      <c r="DC268" s="20">
        <f t="shared" si="743"/>
        <v>0</v>
      </c>
      <c r="DD268" s="20">
        <f t="shared" si="743"/>
        <v>0</v>
      </c>
      <c r="DE268" s="20">
        <f t="shared" si="647"/>
        <v>0</v>
      </c>
      <c r="DF268" s="19"/>
      <c r="DG268" s="19"/>
      <c r="DH268" s="20">
        <f t="shared" si="648"/>
        <v>0</v>
      </c>
      <c r="DI268" s="19"/>
      <c r="DJ268" s="19"/>
      <c r="DK268" s="20">
        <f t="shared" si="649"/>
        <v>0</v>
      </c>
      <c r="DL268" s="20">
        <f t="shared" si="744"/>
        <v>0</v>
      </c>
      <c r="DM268" s="20">
        <f t="shared" si="744"/>
        <v>0</v>
      </c>
      <c r="DN268" s="20">
        <f t="shared" si="651"/>
        <v>0</v>
      </c>
      <c r="DO268" s="19"/>
      <c r="DP268" s="19"/>
      <c r="DQ268" s="20">
        <f t="shared" si="652"/>
        <v>0</v>
      </c>
      <c r="DR268" s="19"/>
      <c r="DS268" s="19"/>
      <c r="DT268" s="20">
        <f t="shared" si="653"/>
        <v>0</v>
      </c>
      <c r="DU268" s="20">
        <f t="shared" si="745"/>
        <v>0</v>
      </c>
      <c r="DV268" s="20">
        <f t="shared" si="745"/>
        <v>0</v>
      </c>
      <c r="DW268" s="20">
        <f t="shared" si="655"/>
        <v>0</v>
      </c>
      <c r="DX268" s="20">
        <f t="shared" si="746"/>
        <v>0</v>
      </c>
      <c r="DY268" s="20">
        <f t="shared" si="746"/>
        <v>0</v>
      </c>
      <c r="DZ268" s="20">
        <f t="shared" si="657"/>
        <v>0</v>
      </c>
      <c r="EA268" s="19"/>
      <c r="EB268" s="19"/>
      <c r="EC268" s="20">
        <f t="shared" si="658"/>
        <v>0</v>
      </c>
      <c r="ED268" s="19"/>
      <c r="EE268" s="19"/>
      <c r="EF268" s="20">
        <f t="shared" si="659"/>
        <v>0</v>
      </c>
      <c r="EG268" s="19"/>
      <c r="EH268" s="19"/>
      <c r="EI268" s="20">
        <f t="shared" si="660"/>
        <v>0</v>
      </c>
      <c r="EJ268" s="19"/>
      <c r="EK268" s="19"/>
      <c r="EL268" s="20">
        <f t="shared" si="661"/>
        <v>0</v>
      </c>
      <c r="EM268" s="20">
        <f t="shared" si="747"/>
        <v>0</v>
      </c>
      <c r="EN268" s="20">
        <f t="shared" si="747"/>
        <v>0</v>
      </c>
      <c r="EO268" s="20">
        <f t="shared" si="663"/>
        <v>0</v>
      </c>
      <c r="EP268" s="19"/>
      <c r="EQ268" s="19"/>
      <c r="ER268" s="20">
        <f t="shared" si="664"/>
        <v>0</v>
      </c>
      <c r="ES268" s="19"/>
      <c r="ET268" s="19"/>
      <c r="EU268" s="20">
        <f t="shared" si="665"/>
        <v>0</v>
      </c>
      <c r="EV268" s="19"/>
      <c r="EW268" s="19"/>
      <c r="EX268" s="20">
        <f t="shared" si="666"/>
        <v>0</v>
      </c>
      <c r="EY268" s="19"/>
      <c r="EZ268" s="19"/>
      <c r="FA268" s="20">
        <f t="shared" si="667"/>
        <v>0</v>
      </c>
      <c r="FB268" s="20">
        <f t="shared" si="748"/>
        <v>0</v>
      </c>
      <c r="FC268" s="20">
        <f t="shared" si="748"/>
        <v>0</v>
      </c>
      <c r="FD268" s="20">
        <f t="shared" si="669"/>
        <v>0</v>
      </c>
      <c r="FE268" s="19"/>
      <c r="FF268" s="19"/>
      <c r="FG268" s="20">
        <f t="shared" si="670"/>
        <v>0</v>
      </c>
      <c r="FH268" s="19"/>
      <c r="FI268" s="19"/>
      <c r="FJ268" s="20">
        <f t="shared" si="671"/>
        <v>0</v>
      </c>
      <c r="FK268" s="19"/>
      <c r="FL268" s="19"/>
      <c r="FM268" s="20">
        <f t="shared" si="672"/>
        <v>0</v>
      </c>
      <c r="FN268" s="20">
        <f t="shared" si="749"/>
        <v>0</v>
      </c>
      <c r="FO268" s="20">
        <f t="shared" si="749"/>
        <v>0</v>
      </c>
      <c r="FP268" s="20">
        <f t="shared" si="674"/>
        <v>0</v>
      </c>
      <c r="FQ268" s="19"/>
      <c r="FR268" s="19"/>
      <c r="FS268" s="20">
        <f t="shared" si="675"/>
        <v>0</v>
      </c>
      <c r="FT268" s="19"/>
      <c r="FU268" s="19"/>
      <c r="FV268" s="20">
        <f t="shared" si="676"/>
        <v>0</v>
      </c>
      <c r="FW268" s="19"/>
      <c r="FX268" s="19"/>
      <c r="FY268" s="20">
        <f t="shared" si="677"/>
        <v>0</v>
      </c>
      <c r="FZ268" s="20">
        <f t="shared" si="750"/>
        <v>0</v>
      </c>
      <c r="GA268" s="20">
        <f t="shared" si="750"/>
        <v>0</v>
      </c>
      <c r="GB268" s="20">
        <f t="shared" si="679"/>
        <v>0</v>
      </c>
      <c r="GC268" s="19"/>
      <c r="GD268" s="19"/>
      <c r="GE268" s="20">
        <f t="shared" si="680"/>
        <v>0</v>
      </c>
      <c r="GF268" s="19"/>
      <c r="GG268" s="19"/>
      <c r="GH268" s="20">
        <f t="shared" si="681"/>
        <v>0</v>
      </c>
      <c r="GI268" s="19"/>
      <c r="GJ268" s="19"/>
      <c r="GK268" s="20">
        <f t="shared" si="682"/>
        <v>0</v>
      </c>
      <c r="GL268" s="19"/>
      <c r="GM268" s="19"/>
      <c r="GN268" s="20">
        <f t="shared" si="683"/>
        <v>0</v>
      </c>
      <c r="GO268" s="20">
        <f t="shared" si="751"/>
        <v>0</v>
      </c>
      <c r="GP268" s="20">
        <f t="shared" si="751"/>
        <v>0</v>
      </c>
      <c r="GQ268" s="20">
        <f t="shared" si="685"/>
        <v>0</v>
      </c>
      <c r="GR268" s="19"/>
      <c r="GS268" s="19"/>
      <c r="GT268" s="20">
        <f t="shared" si="686"/>
        <v>0</v>
      </c>
      <c r="GU268" s="19"/>
      <c r="GV268" s="19"/>
      <c r="GW268" s="20">
        <f t="shared" si="687"/>
        <v>0</v>
      </c>
      <c r="GX268" s="20">
        <f t="shared" si="752"/>
        <v>0</v>
      </c>
      <c r="GY268" s="20">
        <f t="shared" si="752"/>
        <v>0</v>
      </c>
      <c r="GZ268" s="20">
        <f t="shared" si="689"/>
        <v>0</v>
      </c>
      <c r="HA268" s="19"/>
      <c r="HB268" s="19"/>
      <c r="HC268" s="20">
        <f t="shared" si="690"/>
        <v>0</v>
      </c>
      <c r="HD268" s="19"/>
      <c r="HE268" s="19"/>
      <c r="HF268" s="20">
        <f t="shared" si="691"/>
        <v>0</v>
      </c>
      <c r="HG268" s="19"/>
      <c r="HH268" s="19"/>
      <c r="HI268" s="20">
        <f t="shared" si="692"/>
        <v>0</v>
      </c>
      <c r="HJ268" s="19"/>
      <c r="HK268" s="19"/>
      <c r="HL268" s="20">
        <f t="shared" si="693"/>
        <v>0</v>
      </c>
      <c r="HM268" s="20">
        <f t="shared" si="753"/>
        <v>0</v>
      </c>
      <c r="HN268" s="20">
        <f t="shared" si="753"/>
        <v>0</v>
      </c>
      <c r="HO268" s="20">
        <f t="shared" si="695"/>
        <v>0</v>
      </c>
      <c r="HP268" s="19"/>
      <c r="HQ268" s="19"/>
      <c r="HR268" s="20">
        <f t="shared" si="696"/>
        <v>0</v>
      </c>
      <c r="HS268" s="19"/>
      <c r="HT268" s="19"/>
      <c r="HU268" s="20">
        <f t="shared" si="697"/>
        <v>0</v>
      </c>
      <c r="HV268" s="19"/>
      <c r="HW268" s="19"/>
      <c r="HX268" s="20">
        <f t="shared" si="698"/>
        <v>0</v>
      </c>
      <c r="HY268" s="19"/>
      <c r="HZ268" s="19"/>
      <c r="IA268" s="20">
        <f t="shared" si="699"/>
        <v>0</v>
      </c>
      <c r="IB268" s="20">
        <f t="shared" si="754"/>
        <v>0</v>
      </c>
      <c r="IC268" s="20">
        <f t="shared" si="754"/>
        <v>0</v>
      </c>
      <c r="ID268" s="20">
        <f t="shared" si="701"/>
        <v>0</v>
      </c>
      <c r="IE268" s="20">
        <f t="shared" si="755"/>
        <v>0</v>
      </c>
      <c r="IF268" s="20">
        <f t="shared" si="755"/>
        <v>0</v>
      </c>
      <c r="IG268" s="20">
        <f t="shared" si="703"/>
        <v>0</v>
      </c>
      <c r="IH268" s="19"/>
      <c r="II268" s="19"/>
      <c r="IJ268" s="20">
        <f t="shared" si="704"/>
        <v>0</v>
      </c>
      <c r="IK268" s="19"/>
      <c r="IL268" s="19"/>
      <c r="IM268" s="20">
        <f t="shared" si="705"/>
        <v>0</v>
      </c>
      <c r="IN268" s="19"/>
      <c r="IO268" s="19"/>
      <c r="IP268" s="20">
        <f t="shared" si="706"/>
        <v>0</v>
      </c>
      <c r="IQ268" s="20">
        <f t="shared" si="756"/>
        <v>0</v>
      </c>
      <c r="IR268" s="20">
        <f t="shared" si="756"/>
        <v>0</v>
      </c>
      <c r="IS268" s="20">
        <f t="shared" si="708"/>
        <v>0</v>
      </c>
      <c r="IT268" s="20">
        <f t="shared" si="757"/>
        <v>0</v>
      </c>
      <c r="IU268" s="20">
        <f t="shared" si="757"/>
        <v>0</v>
      </c>
      <c r="IV268" s="20">
        <f t="shared" si="710"/>
        <v>0</v>
      </c>
      <c r="IW268" s="19"/>
      <c r="IX268" s="19"/>
      <c r="IY268" s="20">
        <f t="shared" si="711"/>
        <v>0</v>
      </c>
      <c r="IZ268" s="19"/>
      <c r="JA268" s="19"/>
      <c r="JB268" s="20">
        <f t="shared" si="712"/>
        <v>0</v>
      </c>
      <c r="JC268" s="19"/>
      <c r="JD268" s="19"/>
      <c r="JE268" s="20">
        <f t="shared" si="713"/>
        <v>0</v>
      </c>
      <c r="JF268" s="20">
        <f t="shared" si="758"/>
        <v>0</v>
      </c>
      <c r="JG268" s="20">
        <f t="shared" si="758"/>
        <v>0</v>
      </c>
      <c r="JH268" s="20">
        <f t="shared" si="715"/>
        <v>0</v>
      </c>
      <c r="JI268" s="19"/>
      <c r="JJ268" s="19"/>
      <c r="JK268" s="20">
        <f t="shared" si="716"/>
        <v>0</v>
      </c>
      <c r="JL268" s="19"/>
      <c r="JM268" s="19"/>
      <c r="JN268" s="20">
        <f t="shared" si="717"/>
        <v>0</v>
      </c>
      <c r="JO268" s="19"/>
      <c r="JP268" s="19"/>
      <c r="JQ268" s="20">
        <f t="shared" si="718"/>
        <v>0</v>
      </c>
      <c r="JR268" s="20">
        <f t="shared" si="759"/>
        <v>0</v>
      </c>
      <c r="JS268" s="20">
        <f t="shared" si="759"/>
        <v>0</v>
      </c>
      <c r="JT268" s="20">
        <f t="shared" si="720"/>
        <v>0</v>
      </c>
      <c r="JU268" s="19"/>
      <c r="JV268" s="19"/>
      <c r="JW268" s="20">
        <f t="shared" si="721"/>
        <v>0</v>
      </c>
      <c r="JX268" s="19"/>
      <c r="JY268" s="19"/>
      <c r="JZ268" s="20">
        <f t="shared" si="722"/>
        <v>0</v>
      </c>
      <c r="KA268" s="20">
        <f t="shared" si="760"/>
        <v>0</v>
      </c>
      <c r="KB268" s="20">
        <f t="shared" si="760"/>
        <v>0</v>
      </c>
      <c r="KC268" s="20">
        <f t="shared" si="724"/>
        <v>0</v>
      </c>
      <c r="KD268" s="20">
        <f>325.6</f>
        <v>325.60000000000002</v>
      </c>
      <c r="KE268" s="20">
        <f>350</f>
        <v>350</v>
      </c>
      <c r="KF268" s="20">
        <f t="shared" si="725"/>
        <v>-24.399999999999977</v>
      </c>
      <c r="KG268" s="19"/>
      <c r="KH268" s="19"/>
      <c r="KI268" s="20">
        <f t="shared" si="726"/>
        <v>0</v>
      </c>
      <c r="KJ268" s="19"/>
      <c r="KK268" s="19"/>
      <c r="KL268" s="20">
        <f t="shared" si="727"/>
        <v>0</v>
      </c>
      <c r="KM268" s="19"/>
      <c r="KN268" s="19"/>
      <c r="KO268" s="20">
        <f t="shared" si="728"/>
        <v>0</v>
      </c>
      <c r="KP268" s="19"/>
      <c r="KQ268" s="19"/>
      <c r="KR268" s="20">
        <f t="shared" si="729"/>
        <v>0</v>
      </c>
      <c r="KS268" s="20">
        <f t="shared" si="761"/>
        <v>0</v>
      </c>
      <c r="KT268" s="20">
        <f t="shared" si="761"/>
        <v>0</v>
      </c>
      <c r="KU268" s="20">
        <f t="shared" si="731"/>
        <v>0</v>
      </c>
      <c r="KV268" s="20">
        <f t="shared" si="762"/>
        <v>325.60000000000002</v>
      </c>
      <c r="KW268" s="20">
        <f t="shared" si="762"/>
        <v>350</v>
      </c>
      <c r="KX268" s="20">
        <f t="shared" si="733"/>
        <v>-24.399999999999977</v>
      </c>
      <c r="KY268" s="19"/>
      <c r="KZ268" s="19"/>
      <c r="LA268" s="20">
        <f t="shared" si="734"/>
        <v>0</v>
      </c>
      <c r="LB268" s="19"/>
      <c r="LC268" s="19"/>
      <c r="LD268" s="20">
        <f t="shared" si="735"/>
        <v>0</v>
      </c>
      <c r="LE268" s="20">
        <f t="shared" si="763"/>
        <v>325.60000000000002</v>
      </c>
      <c r="LF268" s="20">
        <f t="shared" si="763"/>
        <v>350</v>
      </c>
      <c r="LG268" s="20">
        <f t="shared" si="737"/>
        <v>-24.399999999999977</v>
      </c>
    </row>
    <row r="269" spans="1:319" x14ac:dyDescent="0.3">
      <c r="A269" s="27" t="s">
        <v>381</v>
      </c>
      <c r="B269" s="19"/>
      <c r="C269" s="19"/>
      <c r="D269" s="20">
        <f t="shared" si="606"/>
        <v>0</v>
      </c>
      <c r="E269" s="19"/>
      <c r="F269" s="19"/>
      <c r="G269" s="20">
        <f t="shared" si="607"/>
        <v>0</v>
      </c>
      <c r="H269" s="19"/>
      <c r="I269" s="19"/>
      <c r="J269" s="20">
        <f t="shared" si="608"/>
        <v>0</v>
      </c>
      <c r="K269" s="19"/>
      <c r="L269" s="19"/>
      <c r="M269" s="20">
        <f t="shared" si="609"/>
        <v>0</v>
      </c>
      <c r="N269" s="19"/>
      <c r="O269" s="19"/>
      <c r="P269" s="20">
        <f t="shared" si="610"/>
        <v>0</v>
      </c>
      <c r="Q269" s="19"/>
      <c r="R269" s="19"/>
      <c r="S269" s="20">
        <f t="shared" si="611"/>
        <v>0</v>
      </c>
      <c r="T269" s="19"/>
      <c r="U269" s="19"/>
      <c r="V269" s="20">
        <f t="shared" si="612"/>
        <v>0</v>
      </c>
      <c r="W269" s="19"/>
      <c r="X269" s="19"/>
      <c r="Y269" s="20">
        <f t="shared" si="613"/>
        <v>0</v>
      </c>
      <c r="Z269" s="19"/>
      <c r="AA269" s="19"/>
      <c r="AB269" s="20">
        <f t="shared" si="614"/>
        <v>0</v>
      </c>
      <c r="AC269" s="19"/>
      <c r="AD269" s="19"/>
      <c r="AE269" s="20">
        <f t="shared" si="615"/>
        <v>0</v>
      </c>
      <c r="AF269" s="19"/>
      <c r="AG269" s="19"/>
      <c r="AH269" s="20">
        <f t="shared" si="616"/>
        <v>0</v>
      </c>
      <c r="AI269" s="19"/>
      <c r="AJ269" s="19"/>
      <c r="AK269" s="20">
        <f t="shared" si="617"/>
        <v>0</v>
      </c>
      <c r="AL269" s="20">
        <f t="shared" si="738"/>
        <v>0</v>
      </c>
      <c r="AM269" s="20">
        <f t="shared" si="738"/>
        <v>0</v>
      </c>
      <c r="AN269" s="20">
        <f t="shared" si="619"/>
        <v>0</v>
      </c>
      <c r="AO269" s="19"/>
      <c r="AP269" s="19"/>
      <c r="AQ269" s="20">
        <f t="shared" si="620"/>
        <v>0</v>
      </c>
      <c r="AR269" s="19"/>
      <c r="AS269" s="19"/>
      <c r="AT269" s="20">
        <f t="shared" si="621"/>
        <v>0</v>
      </c>
      <c r="AU269" s="19"/>
      <c r="AV269" s="19"/>
      <c r="AW269" s="20">
        <f t="shared" si="622"/>
        <v>0</v>
      </c>
      <c r="AX269" s="19"/>
      <c r="AY269" s="19"/>
      <c r="AZ269" s="20">
        <f t="shared" si="623"/>
        <v>0</v>
      </c>
      <c r="BA269" s="19"/>
      <c r="BB269" s="19"/>
      <c r="BC269" s="20">
        <f t="shared" si="624"/>
        <v>0</v>
      </c>
      <c r="BD269" s="19"/>
      <c r="BE269" s="19"/>
      <c r="BF269" s="20">
        <f t="shared" si="625"/>
        <v>0</v>
      </c>
      <c r="BG269" s="20">
        <f t="shared" si="739"/>
        <v>0</v>
      </c>
      <c r="BH269" s="20">
        <f t="shared" si="739"/>
        <v>0</v>
      </c>
      <c r="BI269" s="20">
        <f t="shared" si="627"/>
        <v>0</v>
      </c>
      <c r="BJ269" s="19"/>
      <c r="BK269" s="19"/>
      <c r="BL269" s="20">
        <f t="shared" si="628"/>
        <v>0</v>
      </c>
      <c r="BM269" s="19"/>
      <c r="BN269" s="19"/>
      <c r="BO269" s="20">
        <f t="shared" si="629"/>
        <v>0</v>
      </c>
      <c r="BP269" s="19"/>
      <c r="BQ269" s="19"/>
      <c r="BR269" s="20">
        <f t="shared" si="630"/>
        <v>0</v>
      </c>
      <c r="BS269" s="19"/>
      <c r="BT269" s="19"/>
      <c r="BU269" s="20">
        <f t="shared" si="631"/>
        <v>0</v>
      </c>
      <c r="BV269" s="19"/>
      <c r="BW269" s="19"/>
      <c r="BX269" s="20">
        <f t="shared" si="632"/>
        <v>0</v>
      </c>
      <c r="BY269" s="19"/>
      <c r="BZ269" s="19"/>
      <c r="CA269" s="20">
        <f t="shared" si="633"/>
        <v>0</v>
      </c>
      <c r="CB269" s="20">
        <f t="shared" si="740"/>
        <v>0</v>
      </c>
      <c r="CC269" s="20">
        <f t="shared" si="740"/>
        <v>0</v>
      </c>
      <c r="CD269" s="20">
        <f t="shared" si="635"/>
        <v>0</v>
      </c>
      <c r="CE269" s="19"/>
      <c r="CF269" s="19"/>
      <c r="CG269" s="20">
        <f t="shared" si="636"/>
        <v>0</v>
      </c>
      <c r="CH269" s="19"/>
      <c r="CI269" s="19"/>
      <c r="CJ269" s="20">
        <f t="shared" si="637"/>
        <v>0</v>
      </c>
      <c r="CK269" s="19"/>
      <c r="CL269" s="19"/>
      <c r="CM269" s="20">
        <f t="shared" si="638"/>
        <v>0</v>
      </c>
      <c r="CN269" s="20">
        <f t="shared" si="741"/>
        <v>0</v>
      </c>
      <c r="CO269" s="20">
        <f t="shared" si="741"/>
        <v>0</v>
      </c>
      <c r="CP269" s="20">
        <f t="shared" si="640"/>
        <v>0</v>
      </c>
      <c r="CQ269" s="19"/>
      <c r="CR269" s="19"/>
      <c r="CS269" s="20">
        <f t="shared" si="641"/>
        <v>0</v>
      </c>
      <c r="CT269" s="19"/>
      <c r="CU269" s="19"/>
      <c r="CV269" s="20">
        <f t="shared" si="642"/>
        <v>0</v>
      </c>
      <c r="CW269" s="19"/>
      <c r="CX269" s="19"/>
      <c r="CY269" s="20">
        <f t="shared" si="643"/>
        <v>0</v>
      </c>
      <c r="CZ269" s="20">
        <f t="shared" si="742"/>
        <v>0</v>
      </c>
      <c r="DA269" s="20">
        <f t="shared" si="742"/>
        <v>0</v>
      </c>
      <c r="DB269" s="20">
        <f t="shared" si="645"/>
        <v>0</v>
      </c>
      <c r="DC269" s="20">
        <f t="shared" si="743"/>
        <v>0</v>
      </c>
      <c r="DD269" s="20">
        <f t="shared" si="743"/>
        <v>0</v>
      </c>
      <c r="DE269" s="20">
        <f t="shared" si="647"/>
        <v>0</v>
      </c>
      <c r="DF269" s="19"/>
      <c r="DG269" s="19"/>
      <c r="DH269" s="20">
        <f t="shared" si="648"/>
        <v>0</v>
      </c>
      <c r="DI269" s="19"/>
      <c r="DJ269" s="19"/>
      <c r="DK269" s="20">
        <f t="shared" si="649"/>
        <v>0</v>
      </c>
      <c r="DL269" s="20">
        <f t="shared" si="744"/>
        <v>0</v>
      </c>
      <c r="DM269" s="20">
        <f t="shared" si="744"/>
        <v>0</v>
      </c>
      <c r="DN269" s="20">
        <f t="shared" si="651"/>
        <v>0</v>
      </c>
      <c r="DO269" s="19"/>
      <c r="DP269" s="19"/>
      <c r="DQ269" s="20">
        <f t="shared" si="652"/>
        <v>0</v>
      </c>
      <c r="DR269" s="19"/>
      <c r="DS269" s="19"/>
      <c r="DT269" s="20">
        <f t="shared" si="653"/>
        <v>0</v>
      </c>
      <c r="DU269" s="20">
        <f t="shared" si="745"/>
        <v>0</v>
      </c>
      <c r="DV269" s="20">
        <f t="shared" si="745"/>
        <v>0</v>
      </c>
      <c r="DW269" s="20">
        <f t="shared" si="655"/>
        <v>0</v>
      </c>
      <c r="DX269" s="20">
        <f t="shared" si="746"/>
        <v>0</v>
      </c>
      <c r="DY269" s="20">
        <f t="shared" si="746"/>
        <v>0</v>
      </c>
      <c r="DZ269" s="20">
        <f t="shared" si="657"/>
        <v>0</v>
      </c>
      <c r="EA269" s="19"/>
      <c r="EB269" s="19"/>
      <c r="EC269" s="20">
        <f t="shared" si="658"/>
        <v>0</v>
      </c>
      <c r="ED269" s="19"/>
      <c r="EE269" s="19"/>
      <c r="EF269" s="20">
        <f t="shared" si="659"/>
        <v>0</v>
      </c>
      <c r="EG269" s="19"/>
      <c r="EH269" s="19"/>
      <c r="EI269" s="20">
        <f t="shared" si="660"/>
        <v>0</v>
      </c>
      <c r="EJ269" s="19"/>
      <c r="EK269" s="19"/>
      <c r="EL269" s="20">
        <f t="shared" si="661"/>
        <v>0</v>
      </c>
      <c r="EM269" s="20">
        <f t="shared" si="747"/>
        <v>0</v>
      </c>
      <c r="EN269" s="20">
        <f t="shared" si="747"/>
        <v>0</v>
      </c>
      <c r="EO269" s="20">
        <f t="shared" si="663"/>
        <v>0</v>
      </c>
      <c r="EP269" s="19"/>
      <c r="EQ269" s="19"/>
      <c r="ER269" s="20">
        <f t="shared" si="664"/>
        <v>0</v>
      </c>
      <c r="ES269" s="19"/>
      <c r="ET269" s="19"/>
      <c r="EU269" s="20">
        <f t="shared" si="665"/>
        <v>0</v>
      </c>
      <c r="EV269" s="19"/>
      <c r="EW269" s="19"/>
      <c r="EX269" s="20">
        <f t="shared" si="666"/>
        <v>0</v>
      </c>
      <c r="EY269" s="19"/>
      <c r="EZ269" s="19"/>
      <c r="FA269" s="20">
        <f t="shared" si="667"/>
        <v>0</v>
      </c>
      <c r="FB269" s="20">
        <f t="shared" si="748"/>
        <v>0</v>
      </c>
      <c r="FC269" s="20">
        <f t="shared" si="748"/>
        <v>0</v>
      </c>
      <c r="FD269" s="20">
        <f t="shared" si="669"/>
        <v>0</v>
      </c>
      <c r="FE269" s="19"/>
      <c r="FF269" s="19"/>
      <c r="FG269" s="20">
        <f t="shared" si="670"/>
        <v>0</v>
      </c>
      <c r="FH269" s="19"/>
      <c r="FI269" s="19"/>
      <c r="FJ269" s="20">
        <f t="shared" si="671"/>
        <v>0</v>
      </c>
      <c r="FK269" s="19"/>
      <c r="FL269" s="19"/>
      <c r="FM269" s="20">
        <f t="shared" si="672"/>
        <v>0</v>
      </c>
      <c r="FN269" s="20">
        <f t="shared" si="749"/>
        <v>0</v>
      </c>
      <c r="FO269" s="20">
        <f t="shared" si="749"/>
        <v>0</v>
      </c>
      <c r="FP269" s="20">
        <f t="shared" si="674"/>
        <v>0</v>
      </c>
      <c r="FQ269" s="19"/>
      <c r="FR269" s="19"/>
      <c r="FS269" s="20">
        <f t="shared" si="675"/>
        <v>0</v>
      </c>
      <c r="FT269" s="19"/>
      <c r="FU269" s="19"/>
      <c r="FV269" s="20">
        <f t="shared" si="676"/>
        <v>0</v>
      </c>
      <c r="FW269" s="19"/>
      <c r="FX269" s="19"/>
      <c r="FY269" s="20">
        <f t="shared" si="677"/>
        <v>0</v>
      </c>
      <c r="FZ269" s="20">
        <f t="shared" si="750"/>
        <v>0</v>
      </c>
      <c r="GA269" s="20">
        <f t="shared" si="750"/>
        <v>0</v>
      </c>
      <c r="GB269" s="20">
        <f t="shared" si="679"/>
        <v>0</v>
      </c>
      <c r="GC269" s="19"/>
      <c r="GD269" s="19"/>
      <c r="GE269" s="20">
        <f t="shared" si="680"/>
        <v>0</v>
      </c>
      <c r="GF269" s="19"/>
      <c r="GG269" s="19"/>
      <c r="GH269" s="20">
        <f t="shared" si="681"/>
        <v>0</v>
      </c>
      <c r="GI269" s="19"/>
      <c r="GJ269" s="19"/>
      <c r="GK269" s="20">
        <f t="shared" si="682"/>
        <v>0</v>
      </c>
      <c r="GL269" s="19"/>
      <c r="GM269" s="19"/>
      <c r="GN269" s="20">
        <f t="shared" si="683"/>
        <v>0</v>
      </c>
      <c r="GO269" s="20">
        <f t="shared" si="751"/>
        <v>0</v>
      </c>
      <c r="GP269" s="20">
        <f t="shared" si="751"/>
        <v>0</v>
      </c>
      <c r="GQ269" s="20">
        <f t="shared" si="685"/>
        <v>0</v>
      </c>
      <c r="GR269" s="19"/>
      <c r="GS269" s="19"/>
      <c r="GT269" s="20">
        <f t="shared" si="686"/>
        <v>0</v>
      </c>
      <c r="GU269" s="19"/>
      <c r="GV269" s="19"/>
      <c r="GW269" s="20">
        <f t="shared" si="687"/>
        <v>0</v>
      </c>
      <c r="GX269" s="20">
        <f t="shared" si="752"/>
        <v>0</v>
      </c>
      <c r="GY269" s="20">
        <f t="shared" si="752"/>
        <v>0</v>
      </c>
      <c r="GZ269" s="20">
        <f t="shared" si="689"/>
        <v>0</v>
      </c>
      <c r="HA269" s="19"/>
      <c r="HB269" s="19"/>
      <c r="HC269" s="20">
        <f t="shared" si="690"/>
        <v>0</v>
      </c>
      <c r="HD269" s="19"/>
      <c r="HE269" s="19"/>
      <c r="HF269" s="20">
        <f t="shared" si="691"/>
        <v>0</v>
      </c>
      <c r="HG269" s="19"/>
      <c r="HH269" s="19"/>
      <c r="HI269" s="20">
        <f t="shared" si="692"/>
        <v>0</v>
      </c>
      <c r="HJ269" s="19"/>
      <c r="HK269" s="19"/>
      <c r="HL269" s="20">
        <f t="shared" si="693"/>
        <v>0</v>
      </c>
      <c r="HM269" s="20">
        <f t="shared" si="753"/>
        <v>0</v>
      </c>
      <c r="HN269" s="20">
        <f t="shared" si="753"/>
        <v>0</v>
      </c>
      <c r="HO269" s="20">
        <f t="shared" si="695"/>
        <v>0</v>
      </c>
      <c r="HP269" s="19"/>
      <c r="HQ269" s="19"/>
      <c r="HR269" s="20">
        <f t="shared" si="696"/>
        <v>0</v>
      </c>
      <c r="HS269" s="19"/>
      <c r="HT269" s="19"/>
      <c r="HU269" s="20">
        <f t="shared" si="697"/>
        <v>0</v>
      </c>
      <c r="HV269" s="19"/>
      <c r="HW269" s="19"/>
      <c r="HX269" s="20">
        <f t="shared" si="698"/>
        <v>0</v>
      </c>
      <c r="HY269" s="19"/>
      <c r="HZ269" s="19"/>
      <c r="IA269" s="20">
        <f t="shared" si="699"/>
        <v>0</v>
      </c>
      <c r="IB269" s="20">
        <f t="shared" si="754"/>
        <v>0</v>
      </c>
      <c r="IC269" s="20">
        <f t="shared" si="754"/>
        <v>0</v>
      </c>
      <c r="ID269" s="20">
        <f t="shared" si="701"/>
        <v>0</v>
      </c>
      <c r="IE269" s="20">
        <f t="shared" si="755"/>
        <v>0</v>
      </c>
      <c r="IF269" s="20">
        <f t="shared" si="755"/>
        <v>0</v>
      </c>
      <c r="IG269" s="20">
        <f t="shared" si="703"/>
        <v>0</v>
      </c>
      <c r="IH269" s="19"/>
      <c r="II269" s="19"/>
      <c r="IJ269" s="20">
        <f t="shared" si="704"/>
        <v>0</v>
      </c>
      <c r="IK269" s="19"/>
      <c r="IL269" s="19"/>
      <c r="IM269" s="20">
        <f t="shared" si="705"/>
        <v>0</v>
      </c>
      <c r="IN269" s="19"/>
      <c r="IO269" s="19"/>
      <c r="IP269" s="20">
        <f t="shared" si="706"/>
        <v>0</v>
      </c>
      <c r="IQ269" s="20">
        <f t="shared" si="756"/>
        <v>0</v>
      </c>
      <c r="IR269" s="20">
        <f t="shared" si="756"/>
        <v>0</v>
      </c>
      <c r="IS269" s="20">
        <f t="shared" si="708"/>
        <v>0</v>
      </c>
      <c r="IT269" s="20">
        <f t="shared" si="757"/>
        <v>0</v>
      </c>
      <c r="IU269" s="20">
        <f t="shared" si="757"/>
        <v>0</v>
      </c>
      <c r="IV269" s="20">
        <f t="shared" si="710"/>
        <v>0</v>
      </c>
      <c r="IW269" s="19"/>
      <c r="IX269" s="19"/>
      <c r="IY269" s="20">
        <f t="shared" si="711"/>
        <v>0</v>
      </c>
      <c r="IZ269" s="19"/>
      <c r="JA269" s="19"/>
      <c r="JB269" s="20">
        <f t="shared" si="712"/>
        <v>0</v>
      </c>
      <c r="JC269" s="19"/>
      <c r="JD269" s="19"/>
      <c r="JE269" s="20">
        <f t="shared" si="713"/>
        <v>0</v>
      </c>
      <c r="JF269" s="20">
        <f t="shared" si="758"/>
        <v>0</v>
      </c>
      <c r="JG269" s="20">
        <f t="shared" si="758"/>
        <v>0</v>
      </c>
      <c r="JH269" s="20">
        <f t="shared" si="715"/>
        <v>0</v>
      </c>
      <c r="JI269" s="19"/>
      <c r="JJ269" s="19"/>
      <c r="JK269" s="20">
        <f t="shared" si="716"/>
        <v>0</v>
      </c>
      <c r="JL269" s="19"/>
      <c r="JM269" s="19"/>
      <c r="JN269" s="20">
        <f t="shared" si="717"/>
        <v>0</v>
      </c>
      <c r="JO269" s="19"/>
      <c r="JP269" s="19"/>
      <c r="JQ269" s="20">
        <f t="shared" si="718"/>
        <v>0</v>
      </c>
      <c r="JR269" s="20">
        <f t="shared" si="759"/>
        <v>0</v>
      </c>
      <c r="JS269" s="20">
        <f t="shared" si="759"/>
        <v>0</v>
      </c>
      <c r="JT269" s="20">
        <f t="shared" si="720"/>
        <v>0</v>
      </c>
      <c r="JU269" s="19"/>
      <c r="JV269" s="19"/>
      <c r="JW269" s="20">
        <f t="shared" si="721"/>
        <v>0</v>
      </c>
      <c r="JX269" s="19"/>
      <c r="JY269" s="19"/>
      <c r="JZ269" s="20">
        <f t="shared" si="722"/>
        <v>0</v>
      </c>
      <c r="KA269" s="20">
        <f t="shared" si="760"/>
        <v>0</v>
      </c>
      <c r="KB269" s="20">
        <f t="shared" si="760"/>
        <v>0</v>
      </c>
      <c r="KC269" s="20">
        <f t="shared" si="724"/>
        <v>0</v>
      </c>
      <c r="KD269" s="20">
        <f>198.62</f>
        <v>198.62</v>
      </c>
      <c r="KE269" s="20">
        <f>500</f>
        <v>500</v>
      </c>
      <c r="KF269" s="20">
        <f t="shared" si="725"/>
        <v>-301.38</v>
      </c>
      <c r="KG269" s="19"/>
      <c r="KH269" s="19"/>
      <c r="KI269" s="20">
        <f t="shared" si="726"/>
        <v>0</v>
      </c>
      <c r="KJ269" s="19"/>
      <c r="KK269" s="19"/>
      <c r="KL269" s="20">
        <f t="shared" si="727"/>
        <v>0</v>
      </c>
      <c r="KM269" s="19"/>
      <c r="KN269" s="19"/>
      <c r="KO269" s="20">
        <f t="shared" si="728"/>
        <v>0</v>
      </c>
      <c r="KP269" s="19"/>
      <c r="KQ269" s="19"/>
      <c r="KR269" s="20">
        <f t="shared" si="729"/>
        <v>0</v>
      </c>
      <c r="KS269" s="20">
        <f t="shared" si="761"/>
        <v>0</v>
      </c>
      <c r="KT269" s="20">
        <f t="shared" si="761"/>
        <v>0</v>
      </c>
      <c r="KU269" s="20">
        <f t="shared" si="731"/>
        <v>0</v>
      </c>
      <c r="KV269" s="20">
        <f t="shared" si="762"/>
        <v>198.62</v>
      </c>
      <c r="KW269" s="20">
        <f t="shared" si="762"/>
        <v>500</v>
      </c>
      <c r="KX269" s="20">
        <f t="shared" si="733"/>
        <v>-301.38</v>
      </c>
      <c r="KY269" s="19"/>
      <c r="KZ269" s="19"/>
      <c r="LA269" s="20">
        <f t="shared" si="734"/>
        <v>0</v>
      </c>
      <c r="LB269" s="19"/>
      <c r="LC269" s="19"/>
      <c r="LD269" s="20">
        <f t="shared" si="735"/>
        <v>0</v>
      </c>
      <c r="LE269" s="20">
        <f t="shared" si="763"/>
        <v>198.62</v>
      </c>
      <c r="LF269" s="20">
        <f t="shared" si="763"/>
        <v>500</v>
      </c>
      <c r="LG269" s="20">
        <f t="shared" si="737"/>
        <v>-301.38</v>
      </c>
    </row>
    <row r="270" spans="1:319" x14ac:dyDescent="0.3">
      <c r="A270" s="27" t="s">
        <v>382</v>
      </c>
      <c r="B270" s="19"/>
      <c r="C270" s="19"/>
      <c r="D270" s="20">
        <f t="shared" si="606"/>
        <v>0</v>
      </c>
      <c r="E270" s="19"/>
      <c r="F270" s="19"/>
      <c r="G270" s="20">
        <f t="shared" si="607"/>
        <v>0</v>
      </c>
      <c r="H270" s="19"/>
      <c r="I270" s="19"/>
      <c r="J270" s="20">
        <f t="shared" si="608"/>
        <v>0</v>
      </c>
      <c r="K270" s="19"/>
      <c r="L270" s="19"/>
      <c r="M270" s="20">
        <f t="shared" si="609"/>
        <v>0</v>
      </c>
      <c r="N270" s="19"/>
      <c r="O270" s="19"/>
      <c r="P270" s="20">
        <f t="shared" si="610"/>
        <v>0</v>
      </c>
      <c r="Q270" s="19"/>
      <c r="R270" s="19"/>
      <c r="S270" s="20">
        <f t="shared" si="611"/>
        <v>0</v>
      </c>
      <c r="T270" s="19"/>
      <c r="U270" s="19"/>
      <c r="V270" s="20">
        <f t="shared" si="612"/>
        <v>0</v>
      </c>
      <c r="W270" s="19"/>
      <c r="X270" s="19"/>
      <c r="Y270" s="20">
        <f t="shared" si="613"/>
        <v>0</v>
      </c>
      <c r="Z270" s="19"/>
      <c r="AA270" s="19"/>
      <c r="AB270" s="20">
        <f t="shared" si="614"/>
        <v>0</v>
      </c>
      <c r="AC270" s="19"/>
      <c r="AD270" s="19"/>
      <c r="AE270" s="20">
        <f t="shared" si="615"/>
        <v>0</v>
      </c>
      <c r="AF270" s="19"/>
      <c r="AG270" s="19"/>
      <c r="AH270" s="20">
        <f t="shared" si="616"/>
        <v>0</v>
      </c>
      <c r="AI270" s="19"/>
      <c r="AJ270" s="19"/>
      <c r="AK270" s="20">
        <f t="shared" si="617"/>
        <v>0</v>
      </c>
      <c r="AL270" s="20">
        <f t="shared" si="738"/>
        <v>0</v>
      </c>
      <c r="AM270" s="20">
        <f t="shared" si="738"/>
        <v>0</v>
      </c>
      <c r="AN270" s="20">
        <f t="shared" si="619"/>
        <v>0</v>
      </c>
      <c r="AO270" s="19"/>
      <c r="AP270" s="19"/>
      <c r="AQ270" s="20">
        <f t="shared" si="620"/>
        <v>0</v>
      </c>
      <c r="AR270" s="19"/>
      <c r="AS270" s="19"/>
      <c r="AT270" s="20">
        <f t="shared" si="621"/>
        <v>0</v>
      </c>
      <c r="AU270" s="19"/>
      <c r="AV270" s="19"/>
      <c r="AW270" s="20">
        <f t="shared" si="622"/>
        <v>0</v>
      </c>
      <c r="AX270" s="19"/>
      <c r="AY270" s="19"/>
      <c r="AZ270" s="20">
        <f t="shared" si="623"/>
        <v>0</v>
      </c>
      <c r="BA270" s="19"/>
      <c r="BB270" s="19"/>
      <c r="BC270" s="20">
        <f t="shared" si="624"/>
        <v>0</v>
      </c>
      <c r="BD270" s="19"/>
      <c r="BE270" s="19"/>
      <c r="BF270" s="20">
        <f t="shared" si="625"/>
        <v>0</v>
      </c>
      <c r="BG270" s="20">
        <f t="shared" si="739"/>
        <v>0</v>
      </c>
      <c r="BH270" s="20">
        <f t="shared" si="739"/>
        <v>0</v>
      </c>
      <c r="BI270" s="20">
        <f t="shared" si="627"/>
        <v>0</v>
      </c>
      <c r="BJ270" s="19"/>
      <c r="BK270" s="19"/>
      <c r="BL270" s="20">
        <f t="shared" si="628"/>
        <v>0</v>
      </c>
      <c r="BM270" s="19"/>
      <c r="BN270" s="19"/>
      <c r="BO270" s="20">
        <f t="shared" si="629"/>
        <v>0</v>
      </c>
      <c r="BP270" s="19"/>
      <c r="BQ270" s="19"/>
      <c r="BR270" s="20">
        <f t="shared" si="630"/>
        <v>0</v>
      </c>
      <c r="BS270" s="19"/>
      <c r="BT270" s="19"/>
      <c r="BU270" s="20">
        <f t="shared" si="631"/>
        <v>0</v>
      </c>
      <c r="BV270" s="19"/>
      <c r="BW270" s="19"/>
      <c r="BX270" s="20">
        <f t="shared" si="632"/>
        <v>0</v>
      </c>
      <c r="BY270" s="19"/>
      <c r="BZ270" s="19"/>
      <c r="CA270" s="20">
        <f t="shared" si="633"/>
        <v>0</v>
      </c>
      <c r="CB270" s="20">
        <f t="shared" si="740"/>
        <v>0</v>
      </c>
      <c r="CC270" s="20">
        <f t="shared" si="740"/>
        <v>0</v>
      </c>
      <c r="CD270" s="20">
        <f t="shared" si="635"/>
        <v>0</v>
      </c>
      <c r="CE270" s="19"/>
      <c r="CF270" s="19"/>
      <c r="CG270" s="20">
        <f t="shared" si="636"/>
        <v>0</v>
      </c>
      <c r="CH270" s="19"/>
      <c r="CI270" s="19"/>
      <c r="CJ270" s="20">
        <f t="shared" si="637"/>
        <v>0</v>
      </c>
      <c r="CK270" s="19"/>
      <c r="CL270" s="19"/>
      <c r="CM270" s="20">
        <f t="shared" si="638"/>
        <v>0</v>
      </c>
      <c r="CN270" s="20">
        <f t="shared" si="741"/>
        <v>0</v>
      </c>
      <c r="CO270" s="20">
        <f t="shared" si="741"/>
        <v>0</v>
      </c>
      <c r="CP270" s="20">
        <f t="shared" si="640"/>
        <v>0</v>
      </c>
      <c r="CQ270" s="19"/>
      <c r="CR270" s="19"/>
      <c r="CS270" s="20">
        <f t="shared" si="641"/>
        <v>0</v>
      </c>
      <c r="CT270" s="19"/>
      <c r="CU270" s="19"/>
      <c r="CV270" s="20">
        <f t="shared" si="642"/>
        <v>0</v>
      </c>
      <c r="CW270" s="19"/>
      <c r="CX270" s="19"/>
      <c r="CY270" s="20">
        <f t="shared" si="643"/>
        <v>0</v>
      </c>
      <c r="CZ270" s="20">
        <f t="shared" si="742"/>
        <v>0</v>
      </c>
      <c r="DA270" s="20">
        <f t="shared" si="742"/>
        <v>0</v>
      </c>
      <c r="DB270" s="20">
        <f t="shared" si="645"/>
        <v>0</v>
      </c>
      <c r="DC270" s="20">
        <f t="shared" si="743"/>
        <v>0</v>
      </c>
      <c r="DD270" s="20">
        <f t="shared" si="743"/>
        <v>0</v>
      </c>
      <c r="DE270" s="20">
        <f t="shared" si="647"/>
        <v>0</v>
      </c>
      <c r="DF270" s="19"/>
      <c r="DG270" s="19"/>
      <c r="DH270" s="20">
        <f t="shared" si="648"/>
        <v>0</v>
      </c>
      <c r="DI270" s="19"/>
      <c r="DJ270" s="19"/>
      <c r="DK270" s="20">
        <f t="shared" si="649"/>
        <v>0</v>
      </c>
      <c r="DL270" s="20">
        <f t="shared" si="744"/>
        <v>0</v>
      </c>
      <c r="DM270" s="20">
        <f t="shared" si="744"/>
        <v>0</v>
      </c>
      <c r="DN270" s="20">
        <f t="shared" si="651"/>
        <v>0</v>
      </c>
      <c r="DO270" s="19"/>
      <c r="DP270" s="19"/>
      <c r="DQ270" s="20">
        <f t="shared" si="652"/>
        <v>0</v>
      </c>
      <c r="DR270" s="19"/>
      <c r="DS270" s="19"/>
      <c r="DT270" s="20">
        <f t="shared" si="653"/>
        <v>0</v>
      </c>
      <c r="DU270" s="20">
        <f t="shared" si="745"/>
        <v>0</v>
      </c>
      <c r="DV270" s="20">
        <f t="shared" si="745"/>
        <v>0</v>
      </c>
      <c r="DW270" s="20">
        <f t="shared" si="655"/>
        <v>0</v>
      </c>
      <c r="DX270" s="20">
        <f t="shared" si="746"/>
        <v>0</v>
      </c>
      <c r="DY270" s="20">
        <f t="shared" si="746"/>
        <v>0</v>
      </c>
      <c r="DZ270" s="20">
        <f t="shared" si="657"/>
        <v>0</v>
      </c>
      <c r="EA270" s="19"/>
      <c r="EB270" s="19"/>
      <c r="EC270" s="20">
        <f t="shared" si="658"/>
        <v>0</v>
      </c>
      <c r="ED270" s="19"/>
      <c r="EE270" s="19"/>
      <c r="EF270" s="20">
        <f t="shared" si="659"/>
        <v>0</v>
      </c>
      <c r="EG270" s="19"/>
      <c r="EH270" s="19"/>
      <c r="EI270" s="20">
        <f t="shared" si="660"/>
        <v>0</v>
      </c>
      <c r="EJ270" s="19"/>
      <c r="EK270" s="19"/>
      <c r="EL270" s="20">
        <f t="shared" si="661"/>
        <v>0</v>
      </c>
      <c r="EM270" s="20">
        <f t="shared" si="747"/>
        <v>0</v>
      </c>
      <c r="EN270" s="20">
        <f t="shared" si="747"/>
        <v>0</v>
      </c>
      <c r="EO270" s="20">
        <f t="shared" si="663"/>
        <v>0</v>
      </c>
      <c r="EP270" s="19"/>
      <c r="EQ270" s="19"/>
      <c r="ER270" s="20">
        <f t="shared" si="664"/>
        <v>0</v>
      </c>
      <c r="ES270" s="19"/>
      <c r="ET270" s="19"/>
      <c r="EU270" s="20">
        <f t="shared" si="665"/>
        <v>0</v>
      </c>
      <c r="EV270" s="19"/>
      <c r="EW270" s="19"/>
      <c r="EX270" s="20">
        <f t="shared" si="666"/>
        <v>0</v>
      </c>
      <c r="EY270" s="19"/>
      <c r="EZ270" s="19"/>
      <c r="FA270" s="20">
        <f t="shared" si="667"/>
        <v>0</v>
      </c>
      <c r="FB270" s="20">
        <f t="shared" si="748"/>
        <v>0</v>
      </c>
      <c r="FC270" s="20">
        <f t="shared" si="748"/>
        <v>0</v>
      </c>
      <c r="FD270" s="20">
        <f t="shared" si="669"/>
        <v>0</v>
      </c>
      <c r="FE270" s="19"/>
      <c r="FF270" s="19"/>
      <c r="FG270" s="20">
        <f t="shared" si="670"/>
        <v>0</v>
      </c>
      <c r="FH270" s="19"/>
      <c r="FI270" s="19"/>
      <c r="FJ270" s="20">
        <f t="shared" si="671"/>
        <v>0</v>
      </c>
      <c r="FK270" s="19"/>
      <c r="FL270" s="19"/>
      <c r="FM270" s="20">
        <f t="shared" si="672"/>
        <v>0</v>
      </c>
      <c r="FN270" s="20">
        <f t="shared" si="749"/>
        <v>0</v>
      </c>
      <c r="FO270" s="20">
        <f t="shared" si="749"/>
        <v>0</v>
      </c>
      <c r="FP270" s="20">
        <f t="shared" si="674"/>
        <v>0</v>
      </c>
      <c r="FQ270" s="19"/>
      <c r="FR270" s="19"/>
      <c r="FS270" s="20">
        <f t="shared" si="675"/>
        <v>0</v>
      </c>
      <c r="FT270" s="19"/>
      <c r="FU270" s="19"/>
      <c r="FV270" s="20">
        <f t="shared" si="676"/>
        <v>0</v>
      </c>
      <c r="FW270" s="19"/>
      <c r="FX270" s="19"/>
      <c r="FY270" s="20">
        <f t="shared" si="677"/>
        <v>0</v>
      </c>
      <c r="FZ270" s="20">
        <f t="shared" si="750"/>
        <v>0</v>
      </c>
      <c r="GA270" s="20">
        <f t="shared" si="750"/>
        <v>0</v>
      </c>
      <c r="GB270" s="20">
        <f t="shared" si="679"/>
        <v>0</v>
      </c>
      <c r="GC270" s="19"/>
      <c r="GD270" s="19"/>
      <c r="GE270" s="20">
        <f t="shared" si="680"/>
        <v>0</v>
      </c>
      <c r="GF270" s="19"/>
      <c r="GG270" s="19"/>
      <c r="GH270" s="20">
        <f t="shared" si="681"/>
        <v>0</v>
      </c>
      <c r="GI270" s="19"/>
      <c r="GJ270" s="19"/>
      <c r="GK270" s="20">
        <f t="shared" si="682"/>
        <v>0</v>
      </c>
      <c r="GL270" s="19"/>
      <c r="GM270" s="19"/>
      <c r="GN270" s="20">
        <f t="shared" si="683"/>
        <v>0</v>
      </c>
      <c r="GO270" s="20">
        <f t="shared" si="751"/>
        <v>0</v>
      </c>
      <c r="GP270" s="20">
        <f t="shared" si="751"/>
        <v>0</v>
      </c>
      <c r="GQ270" s="20">
        <f t="shared" si="685"/>
        <v>0</v>
      </c>
      <c r="GR270" s="19"/>
      <c r="GS270" s="19"/>
      <c r="GT270" s="20">
        <f t="shared" si="686"/>
        <v>0</v>
      </c>
      <c r="GU270" s="19"/>
      <c r="GV270" s="19"/>
      <c r="GW270" s="20">
        <f t="shared" si="687"/>
        <v>0</v>
      </c>
      <c r="GX270" s="20">
        <f t="shared" si="752"/>
        <v>0</v>
      </c>
      <c r="GY270" s="20">
        <f t="shared" si="752"/>
        <v>0</v>
      </c>
      <c r="GZ270" s="20">
        <f t="shared" si="689"/>
        <v>0</v>
      </c>
      <c r="HA270" s="19"/>
      <c r="HB270" s="19"/>
      <c r="HC270" s="20">
        <f t="shared" si="690"/>
        <v>0</v>
      </c>
      <c r="HD270" s="19"/>
      <c r="HE270" s="19"/>
      <c r="HF270" s="20">
        <f t="shared" si="691"/>
        <v>0</v>
      </c>
      <c r="HG270" s="19"/>
      <c r="HH270" s="19"/>
      <c r="HI270" s="20">
        <f t="shared" si="692"/>
        <v>0</v>
      </c>
      <c r="HJ270" s="19"/>
      <c r="HK270" s="19"/>
      <c r="HL270" s="20">
        <f t="shared" si="693"/>
        <v>0</v>
      </c>
      <c r="HM270" s="20">
        <f t="shared" si="753"/>
        <v>0</v>
      </c>
      <c r="HN270" s="20">
        <f t="shared" si="753"/>
        <v>0</v>
      </c>
      <c r="HO270" s="20">
        <f t="shared" si="695"/>
        <v>0</v>
      </c>
      <c r="HP270" s="19"/>
      <c r="HQ270" s="19"/>
      <c r="HR270" s="20">
        <f t="shared" si="696"/>
        <v>0</v>
      </c>
      <c r="HS270" s="19"/>
      <c r="HT270" s="19"/>
      <c r="HU270" s="20">
        <f t="shared" si="697"/>
        <v>0</v>
      </c>
      <c r="HV270" s="19"/>
      <c r="HW270" s="19"/>
      <c r="HX270" s="20">
        <f t="shared" si="698"/>
        <v>0</v>
      </c>
      <c r="HY270" s="19"/>
      <c r="HZ270" s="19"/>
      <c r="IA270" s="20">
        <f t="shared" si="699"/>
        <v>0</v>
      </c>
      <c r="IB270" s="20">
        <f t="shared" si="754"/>
        <v>0</v>
      </c>
      <c r="IC270" s="20">
        <f t="shared" si="754"/>
        <v>0</v>
      </c>
      <c r="ID270" s="20">
        <f t="shared" si="701"/>
        <v>0</v>
      </c>
      <c r="IE270" s="20">
        <f t="shared" si="755"/>
        <v>0</v>
      </c>
      <c r="IF270" s="20">
        <f t="shared" si="755"/>
        <v>0</v>
      </c>
      <c r="IG270" s="20">
        <f t="shared" si="703"/>
        <v>0</v>
      </c>
      <c r="IH270" s="19"/>
      <c r="II270" s="19"/>
      <c r="IJ270" s="20">
        <f t="shared" si="704"/>
        <v>0</v>
      </c>
      <c r="IK270" s="19"/>
      <c r="IL270" s="19"/>
      <c r="IM270" s="20">
        <f t="shared" si="705"/>
        <v>0</v>
      </c>
      <c r="IN270" s="19"/>
      <c r="IO270" s="19"/>
      <c r="IP270" s="20">
        <f t="shared" si="706"/>
        <v>0</v>
      </c>
      <c r="IQ270" s="20">
        <f t="shared" si="756"/>
        <v>0</v>
      </c>
      <c r="IR270" s="20">
        <f t="shared" si="756"/>
        <v>0</v>
      </c>
      <c r="IS270" s="20">
        <f t="shared" si="708"/>
        <v>0</v>
      </c>
      <c r="IT270" s="20">
        <f t="shared" si="757"/>
        <v>0</v>
      </c>
      <c r="IU270" s="20">
        <f t="shared" si="757"/>
        <v>0</v>
      </c>
      <c r="IV270" s="20">
        <f t="shared" si="710"/>
        <v>0</v>
      </c>
      <c r="IW270" s="19"/>
      <c r="IX270" s="19"/>
      <c r="IY270" s="20">
        <f t="shared" si="711"/>
        <v>0</v>
      </c>
      <c r="IZ270" s="19"/>
      <c r="JA270" s="19"/>
      <c r="JB270" s="20">
        <f t="shared" si="712"/>
        <v>0</v>
      </c>
      <c r="JC270" s="19"/>
      <c r="JD270" s="19"/>
      <c r="JE270" s="20">
        <f t="shared" si="713"/>
        <v>0</v>
      </c>
      <c r="JF270" s="20">
        <f t="shared" si="758"/>
        <v>0</v>
      </c>
      <c r="JG270" s="20">
        <f t="shared" si="758"/>
        <v>0</v>
      </c>
      <c r="JH270" s="20">
        <f t="shared" si="715"/>
        <v>0</v>
      </c>
      <c r="JI270" s="19"/>
      <c r="JJ270" s="19"/>
      <c r="JK270" s="20">
        <f t="shared" si="716"/>
        <v>0</v>
      </c>
      <c r="JL270" s="19"/>
      <c r="JM270" s="19"/>
      <c r="JN270" s="20">
        <f t="shared" si="717"/>
        <v>0</v>
      </c>
      <c r="JO270" s="19"/>
      <c r="JP270" s="19"/>
      <c r="JQ270" s="20">
        <f t="shared" si="718"/>
        <v>0</v>
      </c>
      <c r="JR270" s="20">
        <f t="shared" si="759"/>
        <v>0</v>
      </c>
      <c r="JS270" s="20">
        <f t="shared" si="759"/>
        <v>0</v>
      </c>
      <c r="JT270" s="20">
        <f t="shared" si="720"/>
        <v>0</v>
      </c>
      <c r="JU270" s="19"/>
      <c r="JV270" s="19"/>
      <c r="JW270" s="20">
        <f t="shared" si="721"/>
        <v>0</v>
      </c>
      <c r="JX270" s="19"/>
      <c r="JY270" s="19"/>
      <c r="JZ270" s="20">
        <f t="shared" si="722"/>
        <v>0</v>
      </c>
      <c r="KA270" s="20">
        <f t="shared" si="760"/>
        <v>0</v>
      </c>
      <c r="KB270" s="20">
        <f t="shared" si="760"/>
        <v>0</v>
      </c>
      <c r="KC270" s="20">
        <f t="shared" si="724"/>
        <v>0</v>
      </c>
      <c r="KD270" s="20">
        <f>407.01</f>
        <v>407.01</v>
      </c>
      <c r="KE270" s="20">
        <f>625</f>
        <v>625</v>
      </c>
      <c r="KF270" s="20">
        <f t="shared" si="725"/>
        <v>-217.99</v>
      </c>
      <c r="KG270" s="19"/>
      <c r="KH270" s="19"/>
      <c r="KI270" s="20">
        <f t="shared" si="726"/>
        <v>0</v>
      </c>
      <c r="KJ270" s="19"/>
      <c r="KK270" s="19"/>
      <c r="KL270" s="20">
        <f t="shared" si="727"/>
        <v>0</v>
      </c>
      <c r="KM270" s="19"/>
      <c r="KN270" s="19"/>
      <c r="KO270" s="20">
        <f t="shared" si="728"/>
        <v>0</v>
      </c>
      <c r="KP270" s="19"/>
      <c r="KQ270" s="19"/>
      <c r="KR270" s="20">
        <f t="shared" si="729"/>
        <v>0</v>
      </c>
      <c r="KS270" s="20">
        <f t="shared" si="761"/>
        <v>0</v>
      </c>
      <c r="KT270" s="20">
        <f t="shared" si="761"/>
        <v>0</v>
      </c>
      <c r="KU270" s="20">
        <f t="shared" si="731"/>
        <v>0</v>
      </c>
      <c r="KV270" s="20">
        <f t="shared" si="762"/>
        <v>407.01</v>
      </c>
      <c r="KW270" s="20">
        <f t="shared" si="762"/>
        <v>625</v>
      </c>
      <c r="KX270" s="20">
        <f t="shared" si="733"/>
        <v>-217.99</v>
      </c>
      <c r="KY270" s="19"/>
      <c r="KZ270" s="19"/>
      <c r="LA270" s="20">
        <f t="shared" si="734"/>
        <v>0</v>
      </c>
      <c r="LB270" s="19"/>
      <c r="LC270" s="19"/>
      <c r="LD270" s="20">
        <f t="shared" si="735"/>
        <v>0</v>
      </c>
      <c r="LE270" s="20">
        <f t="shared" si="763"/>
        <v>407.01</v>
      </c>
      <c r="LF270" s="20">
        <f t="shared" si="763"/>
        <v>625</v>
      </c>
      <c r="LG270" s="20">
        <f t="shared" si="737"/>
        <v>-217.99</v>
      </c>
    </row>
    <row r="271" spans="1:319" x14ac:dyDescent="0.3">
      <c r="A271" s="27" t="s">
        <v>383</v>
      </c>
      <c r="B271" s="19"/>
      <c r="C271" s="19"/>
      <c r="D271" s="20">
        <f t="shared" si="606"/>
        <v>0</v>
      </c>
      <c r="E271" s="19"/>
      <c r="F271" s="19"/>
      <c r="G271" s="20">
        <f t="shared" si="607"/>
        <v>0</v>
      </c>
      <c r="H271" s="19"/>
      <c r="I271" s="19"/>
      <c r="J271" s="20">
        <f t="shared" si="608"/>
        <v>0</v>
      </c>
      <c r="K271" s="19"/>
      <c r="L271" s="19"/>
      <c r="M271" s="20">
        <f t="shared" si="609"/>
        <v>0</v>
      </c>
      <c r="N271" s="19"/>
      <c r="O271" s="19"/>
      <c r="P271" s="20">
        <f t="shared" si="610"/>
        <v>0</v>
      </c>
      <c r="Q271" s="19"/>
      <c r="R271" s="19"/>
      <c r="S271" s="20">
        <f t="shared" si="611"/>
        <v>0</v>
      </c>
      <c r="T271" s="19"/>
      <c r="U271" s="19"/>
      <c r="V271" s="20">
        <f t="shared" si="612"/>
        <v>0</v>
      </c>
      <c r="W271" s="19"/>
      <c r="X271" s="19"/>
      <c r="Y271" s="20">
        <f t="shared" si="613"/>
        <v>0</v>
      </c>
      <c r="Z271" s="19"/>
      <c r="AA271" s="19"/>
      <c r="AB271" s="20">
        <f t="shared" si="614"/>
        <v>0</v>
      </c>
      <c r="AC271" s="19"/>
      <c r="AD271" s="19"/>
      <c r="AE271" s="20">
        <f t="shared" si="615"/>
        <v>0</v>
      </c>
      <c r="AF271" s="19"/>
      <c r="AG271" s="19"/>
      <c r="AH271" s="20">
        <f t="shared" si="616"/>
        <v>0</v>
      </c>
      <c r="AI271" s="19"/>
      <c r="AJ271" s="19"/>
      <c r="AK271" s="20">
        <f t="shared" si="617"/>
        <v>0</v>
      </c>
      <c r="AL271" s="20">
        <f t="shared" si="738"/>
        <v>0</v>
      </c>
      <c r="AM271" s="20">
        <f t="shared" si="738"/>
        <v>0</v>
      </c>
      <c r="AN271" s="20">
        <f t="shared" si="619"/>
        <v>0</v>
      </c>
      <c r="AO271" s="19"/>
      <c r="AP271" s="19"/>
      <c r="AQ271" s="20">
        <f t="shared" si="620"/>
        <v>0</v>
      </c>
      <c r="AR271" s="19"/>
      <c r="AS271" s="19"/>
      <c r="AT271" s="20">
        <f t="shared" si="621"/>
        <v>0</v>
      </c>
      <c r="AU271" s="19"/>
      <c r="AV271" s="19"/>
      <c r="AW271" s="20">
        <f t="shared" si="622"/>
        <v>0</v>
      </c>
      <c r="AX271" s="19"/>
      <c r="AY271" s="19"/>
      <c r="AZ271" s="20">
        <f t="shared" si="623"/>
        <v>0</v>
      </c>
      <c r="BA271" s="19"/>
      <c r="BB271" s="19"/>
      <c r="BC271" s="20">
        <f t="shared" si="624"/>
        <v>0</v>
      </c>
      <c r="BD271" s="19"/>
      <c r="BE271" s="19"/>
      <c r="BF271" s="20">
        <f t="shared" si="625"/>
        <v>0</v>
      </c>
      <c r="BG271" s="20">
        <f t="shared" si="739"/>
        <v>0</v>
      </c>
      <c r="BH271" s="20">
        <f t="shared" si="739"/>
        <v>0</v>
      </c>
      <c r="BI271" s="20">
        <f t="shared" si="627"/>
        <v>0</v>
      </c>
      <c r="BJ271" s="19"/>
      <c r="BK271" s="19"/>
      <c r="BL271" s="20">
        <f t="shared" si="628"/>
        <v>0</v>
      </c>
      <c r="BM271" s="19"/>
      <c r="BN271" s="19"/>
      <c r="BO271" s="20">
        <f t="shared" si="629"/>
        <v>0</v>
      </c>
      <c r="BP271" s="19"/>
      <c r="BQ271" s="19"/>
      <c r="BR271" s="20">
        <f t="shared" si="630"/>
        <v>0</v>
      </c>
      <c r="BS271" s="19"/>
      <c r="BT271" s="19"/>
      <c r="BU271" s="20">
        <f t="shared" si="631"/>
        <v>0</v>
      </c>
      <c r="BV271" s="19"/>
      <c r="BW271" s="19"/>
      <c r="BX271" s="20">
        <f t="shared" si="632"/>
        <v>0</v>
      </c>
      <c r="BY271" s="19"/>
      <c r="BZ271" s="19"/>
      <c r="CA271" s="20">
        <f t="shared" si="633"/>
        <v>0</v>
      </c>
      <c r="CB271" s="20">
        <f t="shared" si="740"/>
        <v>0</v>
      </c>
      <c r="CC271" s="20">
        <f t="shared" si="740"/>
        <v>0</v>
      </c>
      <c r="CD271" s="20">
        <f t="shared" si="635"/>
        <v>0</v>
      </c>
      <c r="CE271" s="19"/>
      <c r="CF271" s="19"/>
      <c r="CG271" s="20">
        <f t="shared" si="636"/>
        <v>0</v>
      </c>
      <c r="CH271" s="19"/>
      <c r="CI271" s="19"/>
      <c r="CJ271" s="20">
        <f t="shared" si="637"/>
        <v>0</v>
      </c>
      <c r="CK271" s="19"/>
      <c r="CL271" s="19"/>
      <c r="CM271" s="20">
        <f t="shared" si="638"/>
        <v>0</v>
      </c>
      <c r="CN271" s="20">
        <f t="shared" si="741"/>
        <v>0</v>
      </c>
      <c r="CO271" s="20">
        <f t="shared" si="741"/>
        <v>0</v>
      </c>
      <c r="CP271" s="20">
        <f t="shared" si="640"/>
        <v>0</v>
      </c>
      <c r="CQ271" s="19"/>
      <c r="CR271" s="19"/>
      <c r="CS271" s="20">
        <f t="shared" si="641"/>
        <v>0</v>
      </c>
      <c r="CT271" s="19"/>
      <c r="CU271" s="19"/>
      <c r="CV271" s="20">
        <f t="shared" si="642"/>
        <v>0</v>
      </c>
      <c r="CW271" s="19"/>
      <c r="CX271" s="19"/>
      <c r="CY271" s="20">
        <f t="shared" si="643"/>
        <v>0</v>
      </c>
      <c r="CZ271" s="20">
        <f t="shared" si="742"/>
        <v>0</v>
      </c>
      <c r="DA271" s="20">
        <f t="shared" si="742"/>
        <v>0</v>
      </c>
      <c r="DB271" s="20">
        <f t="shared" si="645"/>
        <v>0</v>
      </c>
      <c r="DC271" s="20">
        <f t="shared" si="743"/>
        <v>0</v>
      </c>
      <c r="DD271" s="20">
        <f t="shared" si="743"/>
        <v>0</v>
      </c>
      <c r="DE271" s="20">
        <f t="shared" si="647"/>
        <v>0</v>
      </c>
      <c r="DF271" s="19"/>
      <c r="DG271" s="19"/>
      <c r="DH271" s="20">
        <f t="shared" si="648"/>
        <v>0</v>
      </c>
      <c r="DI271" s="19"/>
      <c r="DJ271" s="19"/>
      <c r="DK271" s="20">
        <f t="shared" si="649"/>
        <v>0</v>
      </c>
      <c r="DL271" s="20">
        <f t="shared" si="744"/>
        <v>0</v>
      </c>
      <c r="DM271" s="20">
        <f t="shared" si="744"/>
        <v>0</v>
      </c>
      <c r="DN271" s="20">
        <f t="shared" si="651"/>
        <v>0</v>
      </c>
      <c r="DO271" s="19"/>
      <c r="DP271" s="19"/>
      <c r="DQ271" s="20">
        <f t="shared" si="652"/>
        <v>0</v>
      </c>
      <c r="DR271" s="19"/>
      <c r="DS271" s="19"/>
      <c r="DT271" s="20">
        <f t="shared" si="653"/>
        <v>0</v>
      </c>
      <c r="DU271" s="20">
        <f t="shared" si="745"/>
        <v>0</v>
      </c>
      <c r="DV271" s="20">
        <f t="shared" si="745"/>
        <v>0</v>
      </c>
      <c r="DW271" s="20">
        <f t="shared" si="655"/>
        <v>0</v>
      </c>
      <c r="DX271" s="20">
        <f t="shared" si="746"/>
        <v>0</v>
      </c>
      <c r="DY271" s="20">
        <f t="shared" si="746"/>
        <v>0</v>
      </c>
      <c r="DZ271" s="20">
        <f t="shared" si="657"/>
        <v>0</v>
      </c>
      <c r="EA271" s="19"/>
      <c r="EB271" s="19"/>
      <c r="EC271" s="20">
        <f t="shared" si="658"/>
        <v>0</v>
      </c>
      <c r="ED271" s="19"/>
      <c r="EE271" s="19"/>
      <c r="EF271" s="20">
        <f t="shared" si="659"/>
        <v>0</v>
      </c>
      <c r="EG271" s="19"/>
      <c r="EH271" s="19"/>
      <c r="EI271" s="20">
        <f t="shared" si="660"/>
        <v>0</v>
      </c>
      <c r="EJ271" s="19"/>
      <c r="EK271" s="19"/>
      <c r="EL271" s="20">
        <f t="shared" si="661"/>
        <v>0</v>
      </c>
      <c r="EM271" s="20">
        <f t="shared" si="747"/>
        <v>0</v>
      </c>
      <c r="EN271" s="20">
        <f t="shared" si="747"/>
        <v>0</v>
      </c>
      <c r="EO271" s="20">
        <f t="shared" si="663"/>
        <v>0</v>
      </c>
      <c r="EP271" s="19"/>
      <c r="EQ271" s="19"/>
      <c r="ER271" s="20">
        <f t="shared" si="664"/>
        <v>0</v>
      </c>
      <c r="ES271" s="19"/>
      <c r="ET271" s="19"/>
      <c r="EU271" s="20">
        <f t="shared" si="665"/>
        <v>0</v>
      </c>
      <c r="EV271" s="19"/>
      <c r="EW271" s="19"/>
      <c r="EX271" s="20">
        <f t="shared" si="666"/>
        <v>0</v>
      </c>
      <c r="EY271" s="19"/>
      <c r="EZ271" s="19"/>
      <c r="FA271" s="20">
        <f t="shared" si="667"/>
        <v>0</v>
      </c>
      <c r="FB271" s="20">
        <f t="shared" si="748"/>
        <v>0</v>
      </c>
      <c r="FC271" s="20">
        <f t="shared" si="748"/>
        <v>0</v>
      </c>
      <c r="FD271" s="20">
        <f t="shared" si="669"/>
        <v>0</v>
      </c>
      <c r="FE271" s="19"/>
      <c r="FF271" s="19"/>
      <c r="FG271" s="20">
        <f t="shared" si="670"/>
        <v>0</v>
      </c>
      <c r="FH271" s="19"/>
      <c r="FI271" s="19"/>
      <c r="FJ271" s="20">
        <f t="shared" si="671"/>
        <v>0</v>
      </c>
      <c r="FK271" s="19"/>
      <c r="FL271" s="19"/>
      <c r="FM271" s="20">
        <f t="shared" si="672"/>
        <v>0</v>
      </c>
      <c r="FN271" s="20">
        <f t="shared" si="749"/>
        <v>0</v>
      </c>
      <c r="FO271" s="20">
        <f t="shared" si="749"/>
        <v>0</v>
      </c>
      <c r="FP271" s="20">
        <f t="shared" si="674"/>
        <v>0</v>
      </c>
      <c r="FQ271" s="19"/>
      <c r="FR271" s="19"/>
      <c r="FS271" s="20">
        <f t="shared" si="675"/>
        <v>0</v>
      </c>
      <c r="FT271" s="19"/>
      <c r="FU271" s="19"/>
      <c r="FV271" s="20">
        <f t="shared" si="676"/>
        <v>0</v>
      </c>
      <c r="FW271" s="19"/>
      <c r="FX271" s="19"/>
      <c r="FY271" s="20">
        <f t="shared" si="677"/>
        <v>0</v>
      </c>
      <c r="FZ271" s="20">
        <f t="shared" si="750"/>
        <v>0</v>
      </c>
      <c r="GA271" s="20">
        <f t="shared" si="750"/>
        <v>0</v>
      </c>
      <c r="GB271" s="20">
        <f t="shared" si="679"/>
        <v>0</v>
      </c>
      <c r="GC271" s="19"/>
      <c r="GD271" s="19"/>
      <c r="GE271" s="20">
        <f t="shared" si="680"/>
        <v>0</v>
      </c>
      <c r="GF271" s="19"/>
      <c r="GG271" s="19"/>
      <c r="GH271" s="20">
        <f t="shared" si="681"/>
        <v>0</v>
      </c>
      <c r="GI271" s="19"/>
      <c r="GJ271" s="19"/>
      <c r="GK271" s="20">
        <f t="shared" si="682"/>
        <v>0</v>
      </c>
      <c r="GL271" s="19"/>
      <c r="GM271" s="19"/>
      <c r="GN271" s="20">
        <f t="shared" si="683"/>
        <v>0</v>
      </c>
      <c r="GO271" s="20">
        <f t="shared" si="751"/>
        <v>0</v>
      </c>
      <c r="GP271" s="20">
        <f t="shared" si="751"/>
        <v>0</v>
      </c>
      <c r="GQ271" s="20">
        <f t="shared" si="685"/>
        <v>0</v>
      </c>
      <c r="GR271" s="19"/>
      <c r="GS271" s="19"/>
      <c r="GT271" s="20">
        <f t="shared" si="686"/>
        <v>0</v>
      </c>
      <c r="GU271" s="19"/>
      <c r="GV271" s="19"/>
      <c r="GW271" s="20">
        <f t="shared" si="687"/>
        <v>0</v>
      </c>
      <c r="GX271" s="20">
        <f t="shared" si="752"/>
        <v>0</v>
      </c>
      <c r="GY271" s="20">
        <f t="shared" si="752"/>
        <v>0</v>
      </c>
      <c r="GZ271" s="20">
        <f t="shared" si="689"/>
        <v>0</v>
      </c>
      <c r="HA271" s="19"/>
      <c r="HB271" s="19"/>
      <c r="HC271" s="20">
        <f t="shared" si="690"/>
        <v>0</v>
      </c>
      <c r="HD271" s="19"/>
      <c r="HE271" s="19"/>
      <c r="HF271" s="20">
        <f t="shared" si="691"/>
        <v>0</v>
      </c>
      <c r="HG271" s="19"/>
      <c r="HH271" s="19"/>
      <c r="HI271" s="20">
        <f t="shared" si="692"/>
        <v>0</v>
      </c>
      <c r="HJ271" s="19"/>
      <c r="HK271" s="19"/>
      <c r="HL271" s="20">
        <f t="shared" si="693"/>
        <v>0</v>
      </c>
      <c r="HM271" s="20">
        <f t="shared" si="753"/>
        <v>0</v>
      </c>
      <c r="HN271" s="20">
        <f t="shared" si="753"/>
        <v>0</v>
      </c>
      <c r="HO271" s="20">
        <f t="shared" si="695"/>
        <v>0</v>
      </c>
      <c r="HP271" s="19"/>
      <c r="HQ271" s="19"/>
      <c r="HR271" s="20">
        <f t="shared" si="696"/>
        <v>0</v>
      </c>
      <c r="HS271" s="19"/>
      <c r="HT271" s="19"/>
      <c r="HU271" s="20">
        <f t="shared" si="697"/>
        <v>0</v>
      </c>
      <c r="HV271" s="19"/>
      <c r="HW271" s="19"/>
      <c r="HX271" s="20">
        <f t="shared" si="698"/>
        <v>0</v>
      </c>
      <c r="HY271" s="19"/>
      <c r="HZ271" s="19"/>
      <c r="IA271" s="20">
        <f t="shared" si="699"/>
        <v>0</v>
      </c>
      <c r="IB271" s="20">
        <f t="shared" si="754"/>
        <v>0</v>
      </c>
      <c r="IC271" s="20">
        <f t="shared" si="754"/>
        <v>0</v>
      </c>
      <c r="ID271" s="20">
        <f t="shared" si="701"/>
        <v>0</v>
      </c>
      <c r="IE271" s="20">
        <f t="shared" si="755"/>
        <v>0</v>
      </c>
      <c r="IF271" s="20">
        <f t="shared" si="755"/>
        <v>0</v>
      </c>
      <c r="IG271" s="20">
        <f t="shared" si="703"/>
        <v>0</v>
      </c>
      <c r="IH271" s="19"/>
      <c r="II271" s="19"/>
      <c r="IJ271" s="20">
        <f t="shared" si="704"/>
        <v>0</v>
      </c>
      <c r="IK271" s="19"/>
      <c r="IL271" s="19"/>
      <c r="IM271" s="20">
        <f t="shared" si="705"/>
        <v>0</v>
      </c>
      <c r="IN271" s="19"/>
      <c r="IO271" s="19"/>
      <c r="IP271" s="20">
        <f t="shared" si="706"/>
        <v>0</v>
      </c>
      <c r="IQ271" s="20">
        <f t="shared" si="756"/>
        <v>0</v>
      </c>
      <c r="IR271" s="20">
        <f t="shared" si="756"/>
        <v>0</v>
      </c>
      <c r="IS271" s="20">
        <f t="shared" si="708"/>
        <v>0</v>
      </c>
      <c r="IT271" s="20">
        <f t="shared" si="757"/>
        <v>0</v>
      </c>
      <c r="IU271" s="20">
        <f t="shared" si="757"/>
        <v>0</v>
      </c>
      <c r="IV271" s="20">
        <f t="shared" si="710"/>
        <v>0</v>
      </c>
      <c r="IW271" s="19"/>
      <c r="IX271" s="19"/>
      <c r="IY271" s="20">
        <f t="shared" si="711"/>
        <v>0</v>
      </c>
      <c r="IZ271" s="19"/>
      <c r="JA271" s="19"/>
      <c r="JB271" s="20">
        <f t="shared" si="712"/>
        <v>0</v>
      </c>
      <c r="JC271" s="19"/>
      <c r="JD271" s="19"/>
      <c r="JE271" s="20">
        <f t="shared" si="713"/>
        <v>0</v>
      </c>
      <c r="JF271" s="20">
        <f t="shared" si="758"/>
        <v>0</v>
      </c>
      <c r="JG271" s="20">
        <f t="shared" si="758"/>
        <v>0</v>
      </c>
      <c r="JH271" s="20">
        <f t="shared" si="715"/>
        <v>0</v>
      </c>
      <c r="JI271" s="19"/>
      <c r="JJ271" s="19"/>
      <c r="JK271" s="20">
        <f t="shared" si="716"/>
        <v>0</v>
      </c>
      <c r="JL271" s="19"/>
      <c r="JM271" s="19"/>
      <c r="JN271" s="20">
        <f t="shared" si="717"/>
        <v>0</v>
      </c>
      <c r="JO271" s="19"/>
      <c r="JP271" s="19"/>
      <c r="JQ271" s="20">
        <f t="shared" si="718"/>
        <v>0</v>
      </c>
      <c r="JR271" s="20">
        <f t="shared" si="759"/>
        <v>0</v>
      </c>
      <c r="JS271" s="20">
        <f t="shared" si="759"/>
        <v>0</v>
      </c>
      <c r="JT271" s="20">
        <f t="shared" si="720"/>
        <v>0</v>
      </c>
      <c r="JU271" s="19"/>
      <c r="JV271" s="19"/>
      <c r="JW271" s="20">
        <f t="shared" si="721"/>
        <v>0</v>
      </c>
      <c r="JX271" s="19"/>
      <c r="JY271" s="19"/>
      <c r="JZ271" s="20">
        <f t="shared" si="722"/>
        <v>0</v>
      </c>
      <c r="KA271" s="20">
        <f t="shared" si="760"/>
        <v>0</v>
      </c>
      <c r="KB271" s="20">
        <f t="shared" si="760"/>
        <v>0</v>
      </c>
      <c r="KC271" s="20">
        <f t="shared" si="724"/>
        <v>0</v>
      </c>
      <c r="KD271" s="20">
        <f>863.06</f>
        <v>863.06</v>
      </c>
      <c r="KE271" s="20">
        <f>850</f>
        <v>850</v>
      </c>
      <c r="KF271" s="20">
        <f t="shared" si="725"/>
        <v>13.059999999999945</v>
      </c>
      <c r="KG271" s="19"/>
      <c r="KH271" s="19"/>
      <c r="KI271" s="20">
        <f t="shared" si="726"/>
        <v>0</v>
      </c>
      <c r="KJ271" s="19"/>
      <c r="KK271" s="19"/>
      <c r="KL271" s="20">
        <f t="shared" si="727"/>
        <v>0</v>
      </c>
      <c r="KM271" s="19"/>
      <c r="KN271" s="19"/>
      <c r="KO271" s="20">
        <f t="shared" si="728"/>
        <v>0</v>
      </c>
      <c r="KP271" s="19"/>
      <c r="KQ271" s="19"/>
      <c r="KR271" s="20">
        <f t="shared" si="729"/>
        <v>0</v>
      </c>
      <c r="KS271" s="20">
        <f t="shared" si="761"/>
        <v>0</v>
      </c>
      <c r="KT271" s="20">
        <f t="shared" si="761"/>
        <v>0</v>
      </c>
      <c r="KU271" s="20">
        <f t="shared" si="731"/>
        <v>0</v>
      </c>
      <c r="KV271" s="20">
        <f t="shared" si="762"/>
        <v>863.06</v>
      </c>
      <c r="KW271" s="20">
        <f t="shared" si="762"/>
        <v>850</v>
      </c>
      <c r="KX271" s="20">
        <f t="shared" si="733"/>
        <v>13.059999999999945</v>
      </c>
      <c r="KY271" s="19"/>
      <c r="KZ271" s="19"/>
      <c r="LA271" s="20">
        <f t="shared" si="734"/>
        <v>0</v>
      </c>
      <c r="LB271" s="19"/>
      <c r="LC271" s="19"/>
      <c r="LD271" s="20">
        <f t="shared" si="735"/>
        <v>0</v>
      </c>
      <c r="LE271" s="20">
        <f t="shared" si="763"/>
        <v>863.06</v>
      </c>
      <c r="LF271" s="20">
        <f t="shared" si="763"/>
        <v>850</v>
      </c>
      <c r="LG271" s="20">
        <f t="shared" si="737"/>
        <v>13.059999999999945</v>
      </c>
    </row>
    <row r="272" spans="1:319" x14ac:dyDescent="0.3">
      <c r="A272" s="27" t="s">
        <v>384</v>
      </c>
      <c r="B272" s="19"/>
      <c r="C272" s="19"/>
      <c r="D272" s="20">
        <f t="shared" si="606"/>
        <v>0</v>
      </c>
      <c r="E272" s="19"/>
      <c r="F272" s="19"/>
      <c r="G272" s="20">
        <f t="shared" si="607"/>
        <v>0</v>
      </c>
      <c r="H272" s="19"/>
      <c r="I272" s="19"/>
      <c r="J272" s="20">
        <f t="shared" si="608"/>
        <v>0</v>
      </c>
      <c r="K272" s="19"/>
      <c r="L272" s="19"/>
      <c r="M272" s="20">
        <f t="shared" si="609"/>
        <v>0</v>
      </c>
      <c r="N272" s="19"/>
      <c r="O272" s="19"/>
      <c r="P272" s="20">
        <f t="shared" si="610"/>
        <v>0</v>
      </c>
      <c r="Q272" s="19"/>
      <c r="R272" s="19"/>
      <c r="S272" s="20">
        <f t="shared" si="611"/>
        <v>0</v>
      </c>
      <c r="T272" s="19"/>
      <c r="U272" s="19"/>
      <c r="V272" s="20">
        <f t="shared" si="612"/>
        <v>0</v>
      </c>
      <c r="W272" s="19"/>
      <c r="X272" s="19"/>
      <c r="Y272" s="20">
        <f t="shared" si="613"/>
        <v>0</v>
      </c>
      <c r="Z272" s="19"/>
      <c r="AA272" s="19"/>
      <c r="AB272" s="20">
        <f t="shared" si="614"/>
        <v>0</v>
      </c>
      <c r="AC272" s="19"/>
      <c r="AD272" s="19"/>
      <c r="AE272" s="20">
        <f t="shared" si="615"/>
        <v>0</v>
      </c>
      <c r="AF272" s="19"/>
      <c r="AG272" s="19"/>
      <c r="AH272" s="20">
        <f t="shared" si="616"/>
        <v>0</v>
      </c>
      <c r="AI272" s="19"/>
      <c r="AJ272" s="19"/>
      <c r="AK272" s="20">
        <f t="shared" si="617"/>
        <v>0</v>
      </c>
      <c r="AL272" s="20">
        <f t="shared" si="738"/>
        <v>0</v>
      </c>
      <c r="AM272" s="20">
        <f t="shared" si="738"/>
        <v>0</v>
      </c>
      <c r="AN272" s="20">
        <f t="shared" si="619"/>
        <v>0</v>
      </c>
      <c r="AO272" s="19"/>
      <c r="AP272" s="19"/>
      <c r="AQ272" s="20">
        <f t="shared" si="620"/>
        <v>0</v>
      </c>
      <c r="AR272" s="19"/>
      <c r="AS272" s="19"/>
      <c r="AT272" s="20">
        <f t="shared" si="621"/>
        <v>0</v>
      </c>
      <c r="AU272" s="19"/>
      <c r="AV272" s="19"/>
      <c r="AW272" s="20">
        <f t="shared" si="622"/>
        <v>0</v>
      </c>
      <c r="AX272" s="19"/>
      <c r="AY272" s="19"/>
      <c r="AZ272" s="20">
        <f t="shared" si="623"/>
        <v>0</v>
      </c>
      <c r="BA272" s="19"/>
      <c r="BB272" s="19"/>
      <c r="BC272" s="20">
        <f t="shared" si="624"/>
        <v>0</v>
      </c>
      <c r="BD272" s="19"/>
      <c r="BE272" s="19"/>
      <c r="BF272" s="20">
        <f t="shared" si="625"/>
        <v>0</v>
      </c>
      <c r="BG272" s="20">
        <f t="shared" si="739"/>
        <v>0</v>
      </c>
      <c r="BH272" s="20">
        <f t="shared" si="739"/>
        <v>0</v>
      </c>
      <c r="BI272" s="20">
        <f t="shared" si="627"/>
        <v>0</v>
      </c>
      <c r="BJ272" s="19"/>
      <c r="BK272" s="19"/>
      <c r="BL272" s="20">
        <f t="shared" si="628"/>
        <v>0</v>
      </c>
      <c r="BM272" s="19"/>
      <c r="BN272" s="19"/>
      <c r="BO272" s="20">
        <f t="shared" si="629"/>
        <v>0</v>
      </c>
      <c r="BP272" s="19"/>
      <c r="BQ272" s="19"/>
      <c r="BR272" s="20">
        <f t="shared" si="630"/>
        <v>0</v>
      </c>
      <c r="BS272" s="19"/>
      <c r="BT272" s="19"/>
      <c r="BU272" s="20">
        <f t="shared" si="631"/>
        <v>0</v>
      </c>
      <c r="BV272" s="19"/>
      <c r="BW272" s="19"/>
      <c r="BX272" s="20">
        <f t="shared" si="632"/>
        <v>0</v>
      </c>
      <c r="BY272" s="19"/>
      <c r="BZ272" s="19"/>
      <c r="CA272" s="20">
        <f t="shared" si="633"/>
        <v>0</v>
      </c>
      <c r="CB272" s="20">
        <f t="shared" si="740"/>
        <v>0</v>
      </c>
      <c r="CC272" s="20">
        <f t="shared" si="740"/>
        <v>0</v>
      </c>
      <c r="CD272" s="20">
        <f t="shared" si="635"/>
        <v>0</v>
      </c>
      <c r="CE272" s="19"/>
      <c r="CF272" s="19"/>
      <c r="CG272" s="20">
        <f t="shared" si="636"/>
        <v>0</v>
      </c>
      <c r="CH272" s="19"/>
      <c r="CI272" s="19"/>
      <c r="CJ272" s="20">
        <f t="shared" si="637"/>
        <v>0</v>
      </c>
      <c r="CK272" s="19"/>
      <c r="CL272" s="19"/>
      <c r="CM272" s="20">
        <f t="shared" si="638"/>
        <v>0</v>
      </c>
      <c r="CN272" s="20">
        <f t="shared" si="741"/>
        <v>0</v>
      </c>
      <c r="CO272" s="20">
        <f t="shared" si="741"/>
        <v>0</v>
      </c>
      <c r="CP272" s="20">
        <f t="shared" si="640"/>
        <v>0</v>
      </c>
      <c r="CQ272" s="19"/>
      <c r="CR272" s="19"/>
      <c r="CS272" s="20">
        <f t="shared" si="641"/>
        <v>0</v>
      </c>
      <c r="CT272" s="19"/>
      <c r="CU272" s="19"/>
      <c r="CV272" s="20">
        <f t="shared" si="642"/>
        <v>0</v>
      </c>
      <c r="CW272" s="19"/>
      <c r="CX272" s="19"/>
      <c r="CY272" s="20">
        <f t="shared" si="643"/>
        <v>0</v>
      </c>
      <c r="CZ272" s="20">
        <f t="shared" si="742"/>
        <v>0</v>
      </c>
      <c r="DA272" s="20">
        <f t="shared" si="742"/>
        <v>0</v>
      </c>
      <c r="DB272" s="20">
        <f t="shared" si="645"/>
        <v>0</v>
      </c>
      <c r="DC272" s="20">
        <f t="shared" si="743"/>
        <v>0</v>
      </c>
      <c r="DD272" s="20">
        <f t="shared" si="743"/>
        <v>0</v>
      </c>
      <c r="DE272" s="20">
        <f t="shared" si="647"/>
        <v>0</v>
      </c>
      <c r="DF272" s="19"/>
      <c r="DG272" s="19"/>
      <c r="DH272" s="20">
        <f t="shared" si="648"/>
        <v>0</v>
      </c>
      <c r="DI272" s="19"/>
      <c r="DJ272" s="19"/>
      <c r="DK272" s="20">
        <f t="shared" si="649"/>
        <v>0</v>
      </c>
      <c r="DL272" s="20">
        <f t="shared" si="744"/>
        <v>0</v>
      </c>
      <c r="DM272" s="20">
        <f t="shared" si="744"/>
        <v>0</v>
      </c>
      <c r="DN272" s="20">
        <f t="shared" si="651"/>
        <v>0</v>
      </c>
      <c r="DO272" s="19"/>
      <c r="DP272" s="19"/>
      <c r="DQ272" s="20">
        <f t="shared" si="652"/>
        <v>0</v>
      </c>
      <c r="DR272" s="19"/>
      <c r="DS272" s="19"/>
      <c r="DT272" s="20">
        <f t="shared" si="653"/>
        <v>0</v>
      </c>
      <c r="DU272" s="20">
        <f t="shared" si="745"/>
        <v>0</v>
      </c>
      <c r="DV272" s="20">
        <f t="shared" si="745"/>
        <v>0</v>
      </c>
      <c r="DW272" s="20">
        <f t="shared" si="655"/>
        <v>0</v>
      </c>
      <c r="DX272" s="20">
        <f t="shared" si="746"/>
        <v>0</v>
      </c>
      <c r="DY272" s="20">
        <f t="shared" si="746"/>
        <v>0</v>
      </c>
      <c r="DZ272" s="20">
        <f t="shared" si="657"/>
        <v>0</v>
      </c>
      <c r="EA272" s="19"/>
      <c r="EB272" s="19"/>
      <c r="EC272" s="20">
        <f t="shared" si="658"/>
        <v>0</v>
      </c>
      <c r="ED272" s="19"/>
      <c r="EE272" s="19"/>
      <c r="EF272" s="20">
        <f t="shared" si="659"/>
        <v>0</v>
      </c>
      <c r="EG272" s="19"/>
      <c r="EH272" s="19"/>
      <c r="EI272" s="20">
        <f t="shared" si="660"/>
        <v>0</v>
      </c>
      <c r="EJ272" s="19"/>
      <c r="EK272" s="19"/>
      <c r="EL272" s="20">
        <f t="shared" si="661"/>
        <v>0</v>
      </c>
      <c r="EM272" s="20">
        <f t="shared" si="747"/>
        <v>0</v>
      </c>
      <c r="EN272" s="20">
        <f t="shared" si="747"/>
        <v>0</v>
      </c>
      <c r="EO272" s="20">
        <f t="shared" si="663"/>
        <v>0</v>
      </c>
      <c r="EP272" s="19"/>
      <c r="EQ272" s="19"/>
      <c r="ER272" s="20">
        <f t="shared" si="664"/>
        <v>0</v>
      </c>
      <c r="ES272" s="19"/>
      <c r="ET272" s="19"/>
      <c r="EU272" s="20">
        <f t="shared" si="665"/>
        <v>0</v>
      </c>
      <c r="EV272" s="19"/>
      <c r="EW272" s="19"/>
      <c r="EX272" s="20">
        <f t="shared" si="666"/>
        <v>0</v>
      </c>
      <c r="EY272" s="19"/>
      <c r="EZ272" s="19"/>
      <c r="FA272" s="20">
        <f t="shared" si="667"/>
        <v>0</v>
      </c>
      <c r="FB272" s="20">
        <f t="shared" si="748"/>
        <v>0</v>
      </c>
      <c r="FC272" s="20">
        <f t="shared" si="748"/>
        <v>0</v>
      </c>
      <c r="FD272" s="20">
        <f t="shared" si="669"/>
        <v>0</v>
      </c>
      <c r="FE272" s="19"/>
      <c r="FF272" s="19"/>
      <c r="FG272" s="20">
        <f t="shared" si="670"/>
        <v>0</v>
      </c>
      <c r="FH272" s="19"/>
      <c r="FI272" s="19"/>
      <c r="FJ272" s="20">
        <f t="shared" si="671"/>
        <v>0</v>
      </c>
      <c r="FK272" s="19"/>
      <c r="FL272" s="19"/>
      <c r="FM272" s="20">
        <f t="shared" si="672"/>
        <v>0</v>
      </c>
      <c r="FN272" s="20">
        <f t="shared" si="749"/>
        <v>0</v>
      </c>
      <c r="FO272" s="20">
        <f t="shared" si="749"/>
        <v>0</v>
      </c>
      <c r="FP272" s="20">
        <f t="shared" si="674"/>
        <v>0</v>
      </c>
      <c r="FQ272" s="19"/>
      <c r="FR272" s="19"/>
      <c r="FS272" s="20">
        <f t="shared" si="675"/>
        <v>0</v>
      </c>
      <c r="FT272" s="19"/>
      <c r="FU272" s="19"/>
      <c r="FV272" s="20">
        <f t="shared" si="676"/>
        <v>0</v>
      </c>
      <c r="FW272" s="19"/>
      <c r="FX272" s="19"/>
      <c r="FY272" s="20">
        <f t="shared" si="677"/>
        <v>0</v>
      </c>
      <c r="FZ272" s="20">
        <f t="shared" si="750"/>
        <v>0</v>
      </c>
      <c r="GA272" s="20">
        <f t="shared" si="750"/>
        <v>0</v>
      </c>
      <c r="GB272" s="20">
        <f t="shared" si="679"/>
        <v>0</v>
      </c>
      <c r="GC272" s="19"/>
      <c r="GD272" s="19"/>
      <c r="GE272" s="20">
        <f t="shared" si="680"/>
        <v>0</v>
      </c>
      <c r="GF272" s="19"/>
      <c r="GG272" s="19"/>
      <c r="GH272" s="20">
        <f t="shared" si="681"/>
        <v>0</v>
      </c>
      <c r="GI272" s="19"/>
      <c r="GJ272" s="19"/>
      <c r="GK272" s="20">
        <f t="shared" si="682"/>
        <v>0</v>
      </c>
      <c r="GL272" s="19"/>
      <c r="GM272" s="19"/>
      <c r="GN272" s="20">
        <f t="shared" si="683"/>
        <v>0</v>
      </c>
      <c r="GO272" s="20">
        <f t="shared" si="751"/>
        <v>0</v>
      </c>
      <c r="GP272" s="20">
        <f t="shared" si="751"/>
        <v>0</v>
      </c>
      <c r="GQ272" s="20">
        <f t="shared" si="685"/>
        <v>0</v>
      </c>
      <c r="GR272" s="19"/>
      <c r="GS272" s="19"/>
      <c r="GT272" s="20">
        <f t="shared" si="686"/>
        <v>0</v>
      </c>
      <c r="GU272" s="19"/>
      <c r="GV272" s="19"/>
      <c r="GW272" s="20">
        <f t="shared" si="687"/>
        <v>0</v>
      </c>
      <c r="GX272" s="20">
        <f t="shared" si="752"/>
        <v>0</v>
      </c>
      <c r="GY272" s="20">
        <f t="shared" si="752"/>
        <v>0</v>
      </c>
      <c r="GZ272" s="20">
        <f t="shared" si="689"/>
        <v>0</v>
      </c>
      <c r="HA272" s="19"/>
      <c r="HB272" s="19"/>
      <c r="HC272" s="20">
        <f t="shared" si="690"/>
        <v>0</v>
      </c>
      <c r="HD272" s="19"/>
      <c r="HE272" s="19"/>
      <c r="HF272" s="20">
        <f t="shared" si="691"/>
        <v>0</v>
      </c>
      <c r="HG272" s="19"/>
      <c r="HH272" s="19"/>
      <c r="HI272" s="20">
        <f t="shared" si="692"/>
        <v>0</v>
      </c>
      <c r="HJ272" s="19"/>
      <c r="HK272" s="19"/>
      <c r="HL272" s="20">
        <f t="shared" si="693"/>
        <v>0</v>
      </c>
      <c r="HM272" s="20">
        <f t="shared" si="753"/>
        <v>0</v>
      </c>
      <c r="HN272" s="20">
        <f t="shared" si="753"/>
        <v>0</v>
      </c>
      <c r="HO272" s="20">
        <f t="shared" si="695"/>
        <v>0</v>
      </c>
      <c r="HP272" s="19"/>
      <c r="HQ272" s="19"/>
      <c r="HR272" s="20">
        <f t="shared" si="696"/>
        <v>0</v>
      </c>
      <c r="HS272" s="19"/>
      <c r="HT272" s="19"/>
      <c r="HU272" s="20">
        <f t="shared" si="697"/>
        <v>0</v>
      </c>
      <c r="HV272" s="19"/>
      <c r="HW272" s="19"/>
      <c r="HX272" s="20">
        <f t="shared" si="698"/>
        <v>0</v>
      </c>
      <c r="HY272" s="19"/>
      <c r="HZ272" s="19"/>
      <c r="IA272" s="20">
        <f t="shared" si="699"/>
        <v>0</v>
      </c>
      <c r="IB272" s="20">
        <f t="shared" si="754"/>
        <v>0</v>
      </c>
      <c r="IC272" s="20">
        <f t="shared" si="754"/>
        <v>0</v>
      </c>
      <c r="ID272" s="20">
        <f t="shared" si="701"/>
        <v>0</v>
      </c>
      <c r="IE272" s="20">
        <f t="shared" si="755"/>
        <v>0</v>
      </c>
      <c r="IF272" s="20">
        <f t="shared" si="755"/>
        <v>0</v>
      </c>
      <c r="IG272" s="20">
        <f t="shared" si="703"/>
        <v>0</v>
      </c>
      <c r="IH272" s="19"/>
      <c r="II272" s="19"/>
      <c r="IJ272" s="20">
        <f t="shared" si="704"/>
        <v>0</v>
      </c>
      <c r="IK272" s="19"/>
      <c r="IL272" s="19"/>
      <c r="IM272" s="20">
        <f t="shared" si="705"/>
        <v>0</v>
      </c>
      <c r="IN272" s="19"/>
      <c r="IO272" s="19"/>
      <c r="IP272" s="20">
        <f t="shared" si="706"/>
        <v>0</v>
      </c>
      <c r="IQ272" s="20">
        <f t="shared" si="756"/>
        <v>0</v>
      </c>
      <c r="IR272" s="20">
        <f t="shared" si="756"/>
        <v>0</v>
      </c>
      <c r="IS272" s="20">
        <f t="shared" si="708"/>
        <v>0</v>
      </c>
      <c r="IT272" s="20">
        <f t="shared" si="757"/>
        <v>0</v>
      </c>
      <c r="IU272" s="20">
        <f t="shared" si="757"/>
        <v>0</v>
      </c>
      <c r="IV272" s="20">
        <f t="shared" si="710"/>
        <v>0</v>
      </c>
      <c r="IW272" s="19"/>
      <c r="IX272" s="19"/>
      <c r="IY272" s="20">
        <f t="shared" si="711"/>
        <v>0</v>
      </c>
      <c r="IZ272" s="19"/>
      <c r="JA272" s="19"/>
      <c r="JB272" s="20">
        <f t="shared" si="712"/>
        <v>0</v>
      </c>
      <c r="JC272" s="19"/>
      <c r="JD272" s="19"/>
      <c r="JE272" s="20">
        <f t="shared" si="713"/>
        <v>0</v>
      </c>
      <c r="JF272" s="20">
        <f t="shared" si="758"/>
        <v>0</v>
      </c>
      <c r="JG272" s="20">
        <f t="shared" si="758"/>
        <v>0</v>
      </c>
      <c r="JH272" s="20">
        <f t="shared" si="715"/>
        <v>0</v>
      </c>
      <c r="JI272" s="19"/>
      <c r="JJ272" s="19"/>
      <c r="JK272" s="20">
        <f t="shared" si="716"/>
        <v>0</v>
      </c>
      <c r="JL272" s="19"/>
      <c r="JM272" s="19"/>
      <c r="JN272" s="20">
        <f t="shared" si="717"/>
        <v>0</v>
      </c>
      <c r="JO272" s="19"/>
      <c r="JP272" s="19"/>
      <c r="JQ272" s="20">
        <f t="shared" si="718"/>
        <v>0</v>
      </c>
      <c r="JR272" s="20">
        <f t="shared" si="759"/>
        <v>0</v>
      </c>
      <c r="JS272" s="20">
        <f t="shared" si="759"/>
        <v>0</v>
      </c>
      <c r="JT272" s="20">
        <f t="shared" si="720"/>
        <v>0</v>
      </c>
      <c r="JU272" s="19"/>
      <c r="JV272" s="19"/>
      <c r="JW272" s="20">
        <f t="shared" si="721"/>
        <v>0</v>
      </c>
      <c r="JX272" s="19"/>
      <c r="JY272" s="19"/>
      <c r="JZ272" s="20">
        <f t="shared" si="722"/>
        <v>0</v>
      </c>
      <c r="KA272" s="20">
        <f t="shared" si="760"/>
        <v>0</v>
      </c>
      <c r="KB272" s="20">
        <f t="shared" si="760"/>
        <v>0</v>
      </c>
      <c r="KC272" s="20">
        <f t="shared" si="724"/>
        <v>0</v>
      </c>
      <c r="KD272" s="20">
        <f>332.64</f>
        <v>332.64</v>
      </c>
      <c r="KE272" s="20">
        <f>50</f>
        <v>50</v>
      </c>
      <c r="KF272" s="20">
        <f t="shared" si="725"/>
        <v>282.64</v>
      </c>
      <c r="KG272" s="19"/>
      <c r="KH272" s="19"/>
      <c r="KI272" s="20">
        <f t="shared" si="726"/>
        <v>0</v>
      </c>
      <c r="KJ272" s="19"/>
      <c r="KK272" s="19"/>
      <c r="KL272" s="20">
        <f t="shared" si="727"/>
        <v>0</v>
      </c>
      <c r="KM272" s="19"/>
      <c r="KN272" s="19"/>
      <c r="KO272" s="20">
        <f t="shared" si="728"/>
        <v>0</v>
      </c>
      <c r="KP272" s="19"/>
      <c r="KQ272" s="19"/>
      <c r="KR272" s="20">
        <f t="shared" si="729"/>
        <v>0</v>
      </c>
      <c r="KS272" s="20">
        <f t="shared" si="761"/>
        <v>0</v>
      </c>
      <c r="KT272" s="20">
        <f t="shared" si="761"/>
        <v>0</v>
      </c>
      <c r="KU272" s="20">
        <f t="shared" si="731"/>
        <v>0</v>
      </c>
      <c r="KV272" s="20">
        <f t="shared" si="762"/>
        <v>332.64</v>
      </c>
      <c r="KW272" s="20">
        <f t="shared" si="762"/>
        <v>50</v>
      </c>
      <c r="KX272" s="20">
        <f t="shared" si="733"/>
        <v>282.64</v>
      </c>
      <c r="KY272" s="19"/>
      <c r="KZ272" s="19"/>
      <c r="LA272" s="20">
        <f t="shared" si="734"/>
        <v>0</v>
      </c>
      <c r="LB272" s="19"/>
      <c r="LC272" s="19"/>
      <c r="LD272" s="20">
        <f t="shared" si="735"/>
        <v>0</v>
      </c>
      <c r="LE272" s="20">
        <f t="shared" si="763"/>
        <v>332.64</v>
      </c>
      <c r="LF272" s="20">
        <f t="shared" si="763"/>
        <v>50</v>
      </c>
      <c r="LG272" s="20">
        <f t="shared" si="737"/>
        <v>282.64</v>
      </c>
    </row>
    <row r="273" spans="1:319" x14ac:dyDescent="0.3">
      <c r="A273" s="27" t="s">
        <v>385</v>
      </c>
      <c r="B273" s="19"/>
      <c r="C273" s="19"/>
      <c r="D273" s="20">
        <f t="shared" si="606"/>
        <v>0</v>
      </c>
      <c r="E273" s="19"/>
      <c r="F273" s="19"/>
      <c r="G273" s="20">
        <f t="shared" si="607"/>
        <v>0</v>
      </c>
      <c r="H273" s="19"/>
      <c r="I273" s="19"/>
      <c r="J273" s="20">
        <f t="shared" si="608"/>
        <v>0</v>
      </c>
      <c r="K273" s="19"/>
      <c r="L273" s="19"/>
      <c r="M273" s="20">
        <f t="shared" si="609"/>
        <v>0</v>
      </c>
      <c r="N273" s="19"/>
      <c r="O273" s="19"/>
      <c r="P273" s="20">
        <f t="shared" si="610"/>
        <v>0</v>
      </c>
      <c r="Q273" s="19"/>
      <c r="R273" s="19"/>
      <c r="S273" s="20">
        <f t="shared" si="611"/>
        <v>0</v>
      </c>
      <c r="T273" s="19"/>
      <c r="U273" s="19"/>
      <c r="V273" s="20">
        <f t="shared" si="612"/>
        <v>0</v>
      </c>
      <c r="W273" s="19"/>
      <c r="X273" s="19"/>
      <c r="Y273" s="20">
        <f t="shared" si="613"/>
        <v>0</v>
      </c>
      <c r="Z273" s="19"/>
      <c r="AA273" s="19"/>
      <c r="AB273" s="20">
        <f t="shared" si="614"/>
        <v>0</v>
      </c>
      <c r="AC273" s="19"/>
      <c r="AD273" s="19"/>
      <c r="AE273" s="20">
        <f t="shared" si="615"/>
        <v>0</v>
      </c>
      <c r="AF273" s="19"/>
      <c r="AG273" s="19"/>
      <c r="AH273" s="20">
        <f t="shared" si="616"/>
        <v>0</v>
      </c>
      <c r="AI273" s="19"/>
      <c r="AJ273" s="19"/>
      <c r="AK273" s="20">
        <f t="shared" si="617"/>
        <v>0</v>
      </c>
      <c r="AL273" s="20">
        <f t="shared" si="738"/>
        <v>0</v>
      </c>
      <c r="AM273" s="20">
        <f t="shared" si="738"/>
        <v>0</v>
      </c>
      <c r="AN273" s="20">
        <f t="shared" si="619"/>
        <v>0</v>
      </c>
      <c r="AO273" s="19"/>
      <c r="AP273" s="19"/>
      <c r="AQ273" s="20">
        <f t="shared" si="620"/>
        <v>0</v>
      </c>
      <c r="AR273" s="19"/>
      <c r="AS273" s="19"/>
      <c r="AT273" s="20">
        <f t="shared" si="621"/>
        <v>0</v>
      </c>
      <c r="AU273" s="19"/>
      <c r="AV273" s="19"/>
      <c r="AW273" s="20">
        <f t="shared" si="622"/>
        <v>0</v>
      </c>
      <c r="AX273" s="19"/>
      <c r="AY273" s="19"/>
      <c r="AZ273" s="20">
        <f t="shared" si="623"/>
        <v>0</v>
      </c>
      <c r="BA273" s="19"/>
      <c r="BB273" s="19"/>
      <c r="BC273" s="20">
        <f t="shared" si="624"/>
        <v>0</v>
      </c>
      <c r="BD273" s="19"/>
      <c r="BE273" s="19"/>
      <c r="BF273" s="20">
        <f t="shared" si="625"/>
        <v>0</v>
      </c>
      <c r="BG273" s="20">
        <f t="shared" si="739"/>
        <v>0</v>
      </c>
      <c r="BH273" s="20">
        <f t="shared" si="739"/>
        <v>0</v>
      </c>
      <c r="BI273" s="20">
        <f t="shared" si="627"/>
        <v>0</v>
      </c>
      <c r="BJ273" s="20">
        <f>30</f>
        <v>30</v>
      </c>
      <c r="BK273" s="19"/>
      <c r="BL273" s="20">
        <f t="shared" si="628"/>
        <v>30</v>
      </c>
      <c r="BM273" s="19"/>
      <c r="BN273" s="19"/>
      <c r="BO273" s="20">
        <f t="shared" si="629"/>
        <v>0</v>
      </c>
      <c r="BP273" s="19"/>
      <c r="BQ273" s="19"/>
      <c r="BR273" s="20">
        <f t="shared" si="630"/>
        <v>0</v>
      </c>
      <c r="BS273" s="19"/>
      <c r="BT273" s="19"/>
      <c r="BU273" s="20">
        <f t="shared" si="631"/>
        <v>0</v>
      </c>
      <c r="BV273" s="19"/>
      <c r="BW273" s="19"/>
      <c r="BX273" s="20">
        <f t="shared" si="632"/>
        <v>0</v>
      </c>
      <c r="BY273" s="19"/>
      <c r="BZ273" s="19"/>
      <c r="CA273" s="20">
        <f t="shared" si="633"/>
        <v>0</v>
      </c>
      <c r="CB273" s="20">
        <f t="shared" si="740"/>
        <v>0</v>
      </c>
      <c r="CC273" s="20">
        <f t="shared" si="740"/>
        <v>0</v>
      </c>
      <c r="CD273" s="20">
        <f t="shared" si="635"/>
        <v>0</v>
      </c>
      <c r="CE273" s="19"/>
      <c r="CF273" s="19"/>
      <c r="CG273" s="20">
        <f t="shared" si="636"/>
        <v>0</v>
      </c>
      <c r="CH273" s="19"/>
      <c r="CI273" s="19"/>
      <c r="CJ273" s="20">
        <f t="shared" si="637"/>
        <v>0</v>
      </c>
      <c r="CK273" s="19"/>
      <c r="CL273" s="19"/>
      <c r="CM273" s="20">
        <f t="shared" si="638"/>
        <v>0</v>
      </c>
      <c r="CN273" s="20">
        <f t="shared" si="741"/>
        <v>0</v>
      </c>
      <c r="CO273" s="20">
        <f t="shared" si="741"/>
        <v>0</v>
      </c>
      <c r="CP273" s="20">
        <f t="shared" si="640"/>
        <v>0</v>
      </c>
      <c r="CQ273" s="19"/>
      <c r="CR273" s="19"/>
      <c r="CS273" s="20">
        <f t="shared" si="641"/>
        <v>0</v>
      </c>
      <c r="CT273" s="19"/>
      <c r="CU273" s="19"/>
      <c r="CV273" s="20">
        <f t="shared" si="642"/>
        <v>0</v>
      </c>
      <c r="CW273" s="19"/>
      <c r="CX273" s="19"/>
      <c r="CY273" s="20">
        <f t="shared" si="643"/>
        <v>0</v>
      </c>
      <c r="CZ273" s="20">
        <f t="shared" si="742"/>
        <v>0</v>
      </c>
      <c r="DA273" s="20">
        <f t="shared" si="742"/>
        <v>0</v>
      </c>
      <c r="DB273" s="20">
        <f t="shared" si="645"/>
        <v>0</v>
      </c>
      <c r="DC273" s="20">
        <f t="shared" si="743"/>
        <v>30</v>
      </c>
      <c r="DD273" s="20">
        <f t="shared" si="743"/>
        <v>0</v>
      </c>
      <c r="DE273" s="20">
        <f t="shared" si="647"/>
        <v>30</v>
      </c>
      <c r="DF273" s="19"/>
      <c r="DG273" s="19"/>
      <c r="DH273" s="20">
        <f t="shared" si="648"/>
        <v>0</v>
      </c>
      <c r="DI273" s="19"/>
      <c r="DJ273" s="19"/>
      <c r="DK273" s="20">
        <f t="shared" si="649"/>
        <v>0</v>
      </c>
      <c r="DL273" s="20">
        <f t="shared" si="744"/>
        <v>0</v>
      </c>
      <c r="DM273" s="20">
        <f t="shared" si="744"/>
        <v>0</v>
      </c>
      <c r="DN273" s="20">
        <f t="shared" si="651"/>
        <v>0</v>
      </c>
      <c r="DO273" s="19"/>
      <c r="DP273" s="19"/>
      <c r="DQ273" s="20">
        <f t="shared" si="652"/>
        <v>0</v>
      </c>
      <c r="DR273" s="19"/>
      <c r="DS273" s="19"/>
      <c r="DT273" s="20">
        <f t="shared" si="653"/>
        <v>0</v>
      </c>
      <c r="DU273" s="20">
        <f t="shared" si="745"/>
        <v>0</v>
      </c>
      <c r="DV273" s="20">
        <f t="shared" si="745"/>
        <v>0</v>
      </c>
      <c r="DW273" s="20">
        <f t="shared" si="655"/>
        <v>0</v>
      </c>
      <c r="DX273" s="20">
        <f t="shared" si="746"/>
        <v>30</v>
      </c>
      <c r="DY273" s="20">
        <f t="shared" si="746"/>
        <v>0</v>
      </c>
      <c r="DZ273" s="20">
        <f t="shared" si="657"/>
        <v>30</v>
      </c>
      <c r="EA273" s="19"/>
      <c r="EB273" s="19"/>
      <c r="EC273" s="20">
        <f t="shared" si="658"/>
        <v>0</v>
      </c>
      <c r="ED273" s="19"/>
      <c r="EE273" s="19"/>
      <c r="EF273" s="20">
        <f t="shared" si="659"/>
        <v>0</v>
      </c>
      <c r="EG273" s="19"/>
      <c r="EH273" s="19"/>
      <c r="EI273" s="20">
        <f t="shared" si="660"/>
        <v>0</v>
      </c>
      <c r="EJ273" s="19"/>
      <c r="EK273" s="19"/>
      <c r="EL273" s="20">
        <f t="shared" si="661"/>
        <v>0</v>
      </c>
      <c r="EM273" s="20">
        <f t="shared" si="747"/>
        <v>0</v>
      </c>
      <c r="EN273" s="20">
        <f t="shared" si="747"/>
        <v>0</v>
      </c>
      <c r="EO273" s="20">
        <f t="shared" si="663"/>
        <v>0</v>
      </c>
      <c r="EP273" s="19"/>
      <c r="EQ273" s="19"/>
      <c r="ER273" s="20">
        <f t="shared" si="664"/>
        <v>0</v>
      </c>
      <c r="ES273" s="19"/>
      <c r="ET273" s="19"/>
      <c r="EU273" s="20">
        <f t="shared" si="665"/>
        <v>0</v>
      </c>
      <c r="EV273" s="19"/>
      <c r="EW273" s="19"/>
      <c r="EX273" s="20">
        <f t="shared" si="666"/>
        <v>0</v>
      </c>
      <c r="EY273" s="19"/>
      <c r="EZ273" s="19"/>
      <c r="FA273" s="20">
        <f t="shared" si="667"/>
        <v>0</v>
      </c>
      <c r="FB273" s="20">
        <f t="shared" si="748"/>
        <v>0</v>
      </c>
      <c r="FC273" s="20">
        <f t="shared" si="748"/>
        <v>0</v>
      </c>
      <c r="FD273" s="20">
        <f t="shared" si="669"/>
        <v>0</v>
      </c>
      <c r="FE273" s="19"/>
      <c r="FF273" s="19"/>
      <c r="FG273" s="20">
        <f t="shared" si="670"/>
        <v>0</v>
      </c>
      <c r="FH273" s="19"/>
      <c r="FI273" s="19"/>
      <c r="FJ273" s="20">
        <f t="shared" si="671"/>
        <v>0</v>
      </c>
      <c r="FK273" s="19"/>
      <c r="FL273" s="19"/>
      <c r="FM273" s="20">
        <f t="shared" si="672"/>
        <v>0</v>
      </c>
      <c r="FN273" s="20">
        <f t="shared" si="749"/>
        <v>0</v>
      </c>
      <c r="FO273" s="20">
        <f t="shared" si="749"/>
        <v>0</v>
      </c>
      <c r="FP273" s="20">
        <f t="shared" si="674"/>
        <v>0</v>
      </c>
      <c r="FQ273" s="19"/>
      <c r="FR273" s="19"/>
      <c r="FS273" s="20">
        <f t="shared" si="675"/>
        <v>0</v>
      </c>
      <c r="FT273" s="19"/>
      <c r="FU273" s="19"/>
      <c r="FV273" s="20">
        <f t="shared" si="676"/>
        <v>0</v>
      </c>
      <c r="FW273" s="19"/>
      <c r="FX273" s="19"/>
      <c r="FY273" s="20">
        <f t="shared" si="677"/>
        <v>0</v>
      </c>
      <c r="FZ273" s="20">
        <f t="shared" si="750"/>
        <v>0</v>
      </c>
      <c r="GA273" s="20">
        <f t="shared" si="750"/>
        <v>0</v>
      </c>
      <c r="GB273" s="20">
        <f t="shared" si="679"/>
        <v>0</v>
      </c>
      <c r="GC273" s="19"/>
      <c r="GD273" s="19"/>
      <c r="GE273" s="20">
        <f t="shared" si="680"/>
        <v>0</v>
      </c>
      <c r="GF273" s="19"/>
      <c r="GG273" s="19"/>
      <c r="GH273" s="20">
        <f t="shared" si="681"/>
        <v>0</v>
      </c>
      <c r="GI273" s="19"/>
      <c r="GJ273" s="19"/>
      <c r="GK273" s="20">
        <f t="shared" si="682"/>
        <v>0</v>
      </c>
      <c r="GL273" s="19"/>
      <c r="GM273" s="19"/>
      <c r="GN273" s="20">
        <f t="shared" si="683"/>
        <v>0</v>
      </c>
      <c r="GO273" s="20">
        <f t="shared" si="751"/>
        <v>0</v>
      </c>
      <c r="GP273" s="20">
        <f t="shared" si="751"/>
        <v>0</v>
      </c>
      <c r="GQ273" s="20">
        <f t="shared" si="685"/>
        <v>0</v>
      </c>
      <c r="GR273" s="19"/>
      <c r="GS273" s="19"/>
      <c r="GT273" s="20">
        <f t="shared" si="686"/>
        <v>0</v>
      </c>
      <c r="GU273" s="19"/>
      <c r="GV273" s="19"/>
      <c r="GW273" s="20">
        <f t="shared" si="687"/>
        <v>0</v>
      </c>
      <c r="GX273" s="20">
        <f t="shared" si="752"/>
        <v>0</v>
      </c>
      <c r="GY273" s="20">
        <f t="shared" si="752"/>
        <v>0</v>
      </c>
      <c r="GZ273" s="20">
        <f t="shared" si="689"/>
        <v>0</v>
      </c>
      <c r="HA273" s="19"/>
      <c r="HB273" s="19"/>
      <c r="HC273" s="20">
        <f t="shared" si="690"/>
        <v>0</v>
      </c>
      <c r="HD273" s="19"/>
      <c r="HE273" s="19"/>
      <c r="HF273" s="20">
        <f t="shared" si="691"/>
        <v>0</v>
      </c>
      <c r="HG273" s="19"/>
      <c r="HH273" s="19"/>
      <c r="HI273" s="20">
        <f t="shared" si="692"/>
        <v>0</v>
      </c>
      <c r="HJ273" s="19"/>
      <c r="HK273" s="19"/>
      <c r="HL273" s="20">
        <f t="shared" si="693"/>
        <v>0</v>
      </c>
      <c r="HM273" s="20">
        <f t="shared" si="753"/>
        <v>0</v>
      </c>
      <c r="HN273" s="20">
        <f t="shared" si="753"/>
        <v>0</v>
      </c>
      <c r="HO273" s="20">
        <f t="shared" si="695"/>
        <v>0</v>
      </c>
      <c r="HP273" s="19"/>
      <c r="HQ273" s="19"/>
      <c r="HR273" s="20">
        <f t="shared" si="696"/>
        <v>0</v>
      </c>
      <c r="HS273" s="19"/>
      <c r="HT273" s="19"/>
      <c r="HU273" s="20">
        <f t="shared" si="697"/>
        <v>0</v>
      </c>
      <c r="HV273" s="19"/>
      <c r="HW273" s="19"/>
      <c r="HX273" s="20">
        <f t="shared" si="698"/>
        <v>0</v>
      </c>
      <c r="HY273" s="19"/>
      <c r="HZ273" s="19"/>
      <c r="IA273" s="20">
        <f t="shared" si="699"/>
        <v>0</v>
      </c>
      <c r="IB273" s="20">
        <f t="shared" si="754"/>
        <v>0</v>
      </c>
      <c r="IC273" s="20">
        <f t="shared" si="754"/>
        <v>0</v>
      </c>
      <c r="ID273" s="20">
        <f t="shared" si="701"/>
        <v>0</v>
      </c>
      <c r="IE273" s="20">
        <f t="shared" si="755"/>
        <v>0</v>
      </c>
      <c r="IF273" s="20">
        <f t="shared" si="755"/>
        <v>0</v>
      </c>
      <c r="IG273" s="20">
        <f t="shared" si="703"/>
        <v>0</v>
      </c>
      <c r="IH273" s="19"/>
      <c r="II273" s="19"/>
      <c r="IJ273" s="20">
        <f t="shared" si="704"/>
        <v>0</v>
      </c>
      <c r="IK273" s="19"/>
      <c r="IL273" s="19"/>
      <c r="IM273" s="20">
        <f t="shared" si="705"/>
        <v>0</v>
      </c>
      <c r="IN273" s="19"/>
      <c r="IO273" s="19"/>
      <c r="IP273" s="20">
        <f t="shared" si="706"/>
        <v>0</v>
      </c>
      <c r="IQ273" s="20">
        <f t="shared" si="756"/>
        <v>0</v>
      </c>
      <c r="IR273" s="20">
        <f t="shared" si="756"/>
        <v>0</v>
      </c>
      <c r="IS273" s="20">
        <f t="shared" si="708"/>
        <v>0</v>
      </c>
      <c r="IT273" s="20">
        <f t="shared" si="757"/>
        <v>0</v>
      </c>
      <c r="IU273" s="20">
        <f t="shared" si="757"/>
        <v>0</v>
      </c>
      <c r="IV273" s="20">
        <f t="shared" si="710"/>
        <v>0</v>
      </c>
      <c r="IW273" s="19"/>
      <c r="IX273" s="19"/>
      <c r="IY273" s="20">
        <f t="shared" si="711"/>
        <v>0</v>
      </c>
      <c r="IZ273" s="19"/>
      <c r="JA273" s="19"/>
      <c r="JB273" s="20">
        <f t="shared" si="712"/>
        <v>0</v>
      </c>
      <c r="JC273" s="19"/>
      <c r="JD273" s="19"/>
      <c r="JE273" s="20">
        <f t="shared" si="713"/>
        <v>0</v>
      </c>
      <c r="JF273" s="20">
        <f t="shared" si="758"/>
        <v>0</v>
      </c>
      <c r="JG273" s="20">
        <f t="shared" si="758"/>
        <v>0</v>
      </c>
      <c r="JH273" s="20">
        <f t="shared" si="715"/>
        <v>0</v>
      </c>
      <c r="JI273" s="19"/>
      <c r="JJ273" s="19"/>
      <c r="JK273" s="20">
        <f t="shared" si="716"/>
        <v>0</v>
      </c>
      <c r="JL273" s="19"/>
      <c r="JM273" s="19"/>
      <c r="JN273" s="20">
        <f t="shared" si="717"/>
        <v>0</v>
      </c>
      <c r="JO273" s="19"/>
      <c r="JP273" s="19"/>
      <c r="JQ273" s="20">
        <f t="shared" si="718"/>
        <v>0</v>
      </c>
      <c r="JR273" s="20">
        <f t="shared" si="759"/>
        <v>0</v>
      </c>
      <c r="JS273" s="20">
        <f t="shared" si="759"/>
        <v>0</v>
      </c>
      <c r="JT273" s="20">
        <f t="shared" si="720"/>
        <v>0</v>
      </c>
      <c r="JU273" s="19"/>
      <c r="JV273" s="19"/>
      <c r="JW273" s="20">
        <f t="shared" si="721"/>
        <v>0</v>
      </c>
      <c r="JX273" s="19"/>
      <c r="JY273" s="19"/>
      <c r="JZ273" s="20">
        <f t="shared" si="722"/>
        <v>0</v>
      </c>
      <c r="KA273" s="20">
        <f t="shared" si="760"/>
        <v>0</v>
      </c>
      <c r="KB273" s="20">
        <f t="shared" si="760"/>
        <v>0</v>
      </c>
      <c r="KC273" s="20">
        <f t="shared" si="724"/>
        <v>0</v>
      </c>
      <c r="KD273" s="19"/>
      <c r="KE273" s="19"/>
      <c r="KF273" s="20">
        <f t="shared" si="725"/>
        <v>0</v>
      </c>
      <c r="KG273" s="19"/>
      <c r="KH273" s="19"/>
      <c r="KI273" s="20">
        <f t="shared" si="726"/>
        <v>0</v>
      </c>
      <c r="KJ273" s="19"/>
      <c r="KK273" s="19"/>
      <c r="KL273" s="20">
        <f t="shared" si="727"/>
        <v>0</v>
      </c>
      <c r="KM273" s="19"/>
      <c r="KN273" s="19"/>
      <c r="KO273" s="20">
        <f t="shared" si="728"/>
        <v>0</v>
      </c>
      <c r="KP273" s="19"/>
      <c r="KQ273" s="19"/>
      <c r="KR273" s="20">
        <f t="shared" si="729"/>
        <v>0</v>
      </c>
      <c r="KS273" s="20">
        <f t="shared" si="761"/>
        <v>0</v>
      </c>
      <c r="KT273" s="20">
        <f t="shared" si="761"/>
        <v>0</v>
      </c>
      <c r="KU273" s="20">
        <f t="shared" si="731"/>
        <v>0</v>
      </c>
      <c r="KV273" s="20">
        <f t="shared" si="762"/>
        <v>0</v>
      </c>
      <c r="KW273" s="20">
        <f t="shared" si="762"/>
        <v>0</v>
      </c>
      <c r="KX273" s="20">
        <f t="shared" si="733"/>
        <v>0</v>
      </c>
      <c r="KY273" s="19"/>
      <c r="KZ273" s="19"/>
      <c r="LA273" s="20">
        <f t="shared" si="734"/>
        <v>0</v>
      </c>
      <c r="LB273" s="19"/>
      <c r="LC273" s="19"/>
      <c r="LD273" s="20">
        <f t="shared" si="735"/>
        <v>0</v>
      </c>
      <c r="LE273" s="20">
        <f t="shared" si="763"/>
        <v>30</v>
      </c>
      <c r="LF273" s="20">
        <f t="shared" si="763"/>
        <v>0</v>
      </c>
      <c r="LG273" s="20">
        <f t="shared" si="737"/>
        <v>30</v>
      </c>
    </row>
    <row r="274" spans="1:319" x14ac:dyDescent="0.3">
      <c r="A274" s="27" t="s">
        <v>386</v>
      </c>
      <c r="B274" s="22">
        <f>(((((((((((((((((B256)+(B257))+(B258))+(B259))+(B260))+(B261))+(B262))+(B263))+(B264))+(B265))+(B266))+(B267))+(B268))+(B269))+(B270))+(B271))+(B272))+(B273)</f>
        <v>0</v>
      </c>
      <c r="C274" s="22">
        <f>(((((((((((((((((C256)+(C257))+(C258))+(C259))+(C260))+(C261))+(C262))+(C263))+(C264))+(C265))+(C266))+(C267))+(C268))+(C269))+(C270))+(C271))+(C272))+(C273)</f>
        <v>0</v>
      </c>
      <c r="D274" s="22">
        <f t="shared" si="606"/>
        <v>0</v>
      </c>
      <c r="E274" s="22">
        <f>(((((((((((((((((E256)+(E257))+(E258))+(E259))+(E260))+(E261))+(E262))+(E263))+(E264))+(E265))+(E266))+(E267))+(E268))+(E269))+(E270))+(E271))+(E272))+(E273)</f>
        <v>0</v>
      </c>
      <c r="F274" s="22">
        <f>(((((((((((((((((F256)+(F257))+(F258))+(F259))+(F260))+(F261))+(F262))+(F263))+(F264))+(F265))+(F266))+(F267))+(F268))+(F269))+(F270))+(F271))+(F272))+(F273)</f>
        <v>0</v>
      </c>
      <c r="G274" s="22">
        <f t="shared" si="607"/>
        <v>0</v>
      </c>
      <c r="H274" s="22">
        <f>(((((((((((((((((H256)+(H257))+(H258))+(H259))+(H260))+(H261))+(H262))+(H263))+(H264))+(H265))+(H266))+(H267))+(H268))+(H269))+(H270))+(H271))+(H272))+(H273)</f>
        <v>0</v>
      </c>
      <c r="I274" s="22">
        <f>(((((((((((((((((I256)+(I257))+(I258))+(I259))+(I260))+(I261))+(I262))+(I263))+(I264))+(I265))+(I266))+(I267))+(I268))+(I269))+(I270))+(I271))+(I272))+(I273)</f>
        <v>0</v>
      </c>
      <c r="J274" s="22">
        <f t="shared" si="608"/>
        <v>0</v>
      </c>
      <c r="K274" s="22">
        <f>(((((((((((((((((K256)+(K257))+(K258))+(K259))+(K260))+(K261))+(K262))+(K263))+(K264))+(K265))+(K266))+(K267))+(K268))+(K269))+(K270))+(K271))+(K272))+(K273)</f>
        <v>0</v>
      </c>
      <c r="L274" s="22">
        <f>(((((((((((((((((L256)+(L257))+(L258))+(L259))+(L260))+(L261))+(L262))+(L263))+(L264))+(L265))+(L266))+(L267))+(L268))+(L269))+(L270))+(L271))+(L272))+(L273)</f>
        <v>0</v>
      </c>
      <c r="M274" s="22">
        <f t="shared" si="609"/>
        <v>0</v>
      </c>
      <c r="N274" s="22">
        <f>(((((((((((((((((N256)+(N257))+(N258))+(N259))+(N260))+(N261))+(N262))+(N263))+(N264))+(N265))+(N266))+(N267))+(N268))+(N269))+(N270))+(N271))+(N272))+(N273)</f>
        <v>0</v>
      </c>
      <c r="O274" s="22">
        <f>(((((((((((((((((O256)+(O257))+(O258))+(O259))+(O260))+(O261))+(O262))+(O263))+(O264))+(O265))+(O266))+(O267))+(O268))+(O269))+(O270))+(O271))+(O272))+(O273)</f>
        <v>0</v>
      </c>
      <c r="P274" s="22">
        <f t="shared" si="610"/>
        <v>0</v>
      </c>
      <c r="Q274" s="22">
        <f>(((((((((((((((((Q256)+(Q257))+(Q258))+(Q259))+(Q260))+(Q261))+(Q262))+(Q263))+(Q264))+(Q265))+(Q266))+(Q267))+(Q268))+(Q269))+(Q270))+(Q271))+(Q272))+(Q273)</f>
        <v>0</v>
      </c>
      <c r="R274" s="22">
        <f>(((((((((((((((((R256)+(R257))+(R258))+(R259))+(R260))+(R261))+(R262))+(R263))+(R264))+(R265))+(R266))+(R267))+(R268))+(R269))+(R270))+(R271))+(R272))+(R273)</f>
        <v>0</v>
      </c>
      <c r="S274" s="22">
        <f t="shared" si="611"/>
        <v>0</v>
      </c>
      <c r="T274" s="22">
        <f>(((((((((((((((((T256)+(T257))+(T258))+(T259))+(T260))+(T261))+(T262))+(T263))+(T264))+(T265))+(T266))+(T267))+(T268))+(T269))+(T270))+(T271))+(T272))+(T273)</f>
        <v>0</v>
      </c>
      <c r="U274" s="22">
        <f>(((((((((((((((((U256)+(U257))+(U258))+(U259))+(U260))+(U261))+(U262))+(U263))+(U264))+(U265))+(U266))+(U267))+(U268))+(U269))+(U270))+(U271))+(U272))+(U273)</f>
        <v>0</v>
      </c>
      <c r="V274" s="22">
        <f t="shared" si="612"/>
        <v>0</v>
      </c>
      <c r="W274" s="22">
        <f>(((((((((((((((((W256)+(W257))+(W258))+(W259))+(W260))+(W261))+(W262))+(W263))+(W264))+(W265))+(W266))+(W267))+(W268))+(W269))+(W270))+(W271))+(W272))+(W273)</f>
        <v>0</v>
      </c>
      <c r="X274" s="22">
        <f>(((((((((((((((((X256)+(X257))+(X258))+(X259))+(X260))+(X261))+(X262))+(X263))+(X264))+(X265))+(X266))+(X267))+(X268))+(X269))+(X270))+(X271))+(X272))+(X273)</f>
        <v>0</v>
      </c>
      <c r="Y274" s="22">
        <f t="shared" si="613"/>
        <v>0</v>
      </c>
      <c r="Z274" s="22">
        <f>(((((((((((((((((Z256)+(Z257))+(Z258))+(Z259))+(Z260))+(Z261))+(Z262))+(Z263))+(Z264))+(Z265))+(Z266))+(Z267))+(Z268))+(Z269))+(Z270))+(Z271))+(Z272))+(Z273)</f>
        <v>0</v>
      </c>
      <c r="AA274" s="22">
        <f>(((((((((((((((((AA256)+(AA257))+(AA258))+(AA259))+(AA260))+(AA261))+(AA262))+(AA263))+(AA264))+(AA265))+(AA266))+(AA267))+(AA268))+(AA269))+(AA270))+(AA271))+(AA272))+(AA273)</f>
        <v>0</v>
      </c>
      <c r="AB274" s="22">
        <f t="shared" si="614"/>
        <v>0</v>
      </c>
      <c r="AC274" s="22">
        <f>(((((((((((((((((AC256)+(AC257))+(AC258))+(AC259))+(AC260))+(AC261))+(AC262))+(AC263))+(AC264))+(AC265))+(AC266))+(AC267))+(AC268))+(AC269))+(AC270))+(AC271))+(AC272))+(AC273)</f>
        <v>0</v>
      </c>
      <c r="AD274" s="22">
        <f>(((((((((((((((((AD256)+(AD257))+(AD258))+(AD259))+(AD260))+(AD261))+(AD262))+(AD263))+(AD264))+(AD265))+(AD266))+(AD267))+(AD268))+(AD269))+(AD270))+(AD271))+(AD272))+(AD273)</f>
        <v>0</v>
      </c>
      <c r="AE274" s="22">
        <f t="shared" si="615"/>
        <v>0</v>
      </c>
      <c r="AF274" s="22">
        <f>(((((((((((((((((AF256)+(AF257))+(AF258))+(AF259))+(AF260))+(AF261))+(AF262))+(AF263))+(AF264))+(AF265))+(AF266))+(AF267))+(AF268))+(AF269))+(AF270))+(AF271))+(AF272))+(AF273)</f>
        <v>0</v>
      </c>
      <c r="AG274" s="22">
        <f>(((((((((((((((((AG256)+(AG257))+(AG258))+(AG259))+(AG260))+(AG261))+(AG262))+(AG263))+(AG264))+(AG265))+(AG266))+(AG267))+(AG268))+(AG269))+(AG270))+(AG271))+(AG272))+(AG273)</f>
        <v>0</v>
      </c>
      <c r="AH274" s="22">
        <f t="shared" si="616"/>
        <v>0</v>
      </c>
      <c r="AI274" s="22">
        <f>(((((((((((((((((AI256)+(AI257))+(AI258))+(AI259))+(AI260))+(AI261))+(AI262))+(AI263))+(AI264))+(AI265))+(AI266))+(AI267))+(AI268))+(AI269))+(AI270))+(AI271))+(AI272))+(AI273)</f>
        <v>0</v>
      </c>
      <c r="AJ274" s="22">
        <f>(((((((((((((((((AJ256)+(AJ257))+(AJ258))+(AJ259))+(AJ260))+(AJ261))+(AJ262))+(AJ263))+(AJ264))+(AJ265))+(AJ266))+(AJ267))+(AJ268))+(AJ269))+(AJ270))+(AJ271))+(AJ272))+(AJ273)</f>
        <v>0</v>
      </c>
      <c r="AK274" s="22">
        <f t="shared" si="617"/>
        <v>0</v>
      </c>
      <c r="AL274" s="22">
        <f t="shared" si="738"/>
        <v>0</v>
      </c>
      <c r="AM274" s="22">
        <f t="shared" si="738"/>
        <v>0</v>
      </c>
      <c r="AN274" s="22">
        <f t="shared" si="619"/>
        <v>0</v>
      </c>
      <c r="AO274" s="22">
        <f>(((((((((((((((((AO256)+(AO257))+(AO258))+(AO259))+(AO260))+(AO261))+(AO262))+(AO263))+(AO264))+(AO265))+(AO266))+(AO267))+(AO268))+(AO269))+(AO270))+(AO271))+(AO272))+(AO273)</f>
        <v>0</v>
      </c>
      <c r="AP274" s="22">
        <f>(((((((((((((((((AP256)+(AP257))+(AP258))+(AP259))+(AP260))+(AP261))+(AP262))+(AP263))+(AP264))+(AP265))+(AP266))+(AP267))+(AP268))+(AP269))+(AP270))+(AP271))+(AP272))+(AP273)</f>
        <v>0</v>
      </c>
      <c r="AQ274" s="22">
        <f t="shared" si="620"/>
        <v>0</v>
      </c>
      <c r="AR274" s="22">
        <f>(((((((((((((((((AR256)+(AR257))+(AR258))+(AR259))+(AR260))+(AR261))+(AR262))+(AR263))+(AR264))+(AR265))+(AR266))+(AR267))+(AR268))+(AR269))+(AR270))+(AR271))+(AR272))+(AR273)</f>
        <v>9652.39</v>
      </c>
      <c r="AS274" s="22">
        <f>(((((((((((((((((AS256)+(AS257))+(AS258))+(AS259))+(AS260))+(AS261))+(AS262))+(AS263))+(AS264))+(AS265))+(AS266))+(AS267))+(AS268))+(AS269))+(AS270))+(AS271))+(AS272))+(AS273)</f>
        <v>11000</v>
      </c>
      <c r="AT274" s="22">
        <f t="shared" si="621"/>
        <v>-1347.6100000000006</v>
      </c>
      <c r="AU274" s="22">
        <f>(((((((((((((((((AU256)+(AU257))+(AU258))+(AU259))+(AU260))+(AU261))+(AU262))+(AU263))+(AU264))+(AU265))+(AU266))+(AU267))+(AU268))+(AU269))+(AU270))+(AU271))+(AU272))+(AU273)</f>
        <v>0</v>
      </c>
      <c r="AV274" s="22">
        <f>(((((((((((((((((AV256)+(AV257))+(AV258))+(AV259))+(AV260))+(AV261))+(AV262))+(AV263))+(AV264))+(AV265))+(AV266))+(AV267))+(AV268))+(AV269))+(AV270))+(AV271))+(AV272))+(AV273)</f>
        <v>0</v>
      </c>
      <c r="AW274" s="22">
        <f t="shared" si="622"/>
        <v>0</v>
      </c>
      <c r="AX274" s="22">
        <f>(((((((((((((((((AX256)+(AX257))+(AX258))+(AX259))+(AX260))+(AX261))+(AX262))+(AX263))+(AX264))+(AX265))+(AX266))+(AX267))+(AX268))+(AX269))+(AX270))+(AX271))+(AX272))+(AX273)</f>
        <v>0</v>
      </c>
      <c r="AY274" s="22">
        <f>(((((((((((((((((AY256)+(AY257))+(AY258))+(AY259))+(AY260))+(AY261))+(AY262))+(AY263))+(AY264))+(AY265))+(AY266))+(AY267))+(AY268))+(AY269))+(AY270))+(AY271))+(AY272))+(AY273)</f>
        <v>0</v>
      </c>
      <c r="AZ274" s="22">
        <f t="shared" si="623"/>
        <v>0</v>
      </c>
      <c r="BA274" s="22">
        <f>(((((((((((((((((BA256)+(BA257))+(BA258))+(BA259))+(BA260))+(BA261))+(BA262))+(BA263))+(BA264))+(BA265))+(BA266))+(BA267))+(BA268))+(BA269))+(BA270))+(BA271))+(BA272))+(BA273)</f>
        <v>0</v>
      </c>
      <c r="BB274" s="22">
        <f>(((((((((((((((((BB256)+(BB257))+(BB258))+(BB259))+(BB260))+(BB261))+(BB262))+(BB263))+(BB264))+(BB265))+(BB266))+(BB267))+(BB268))+(BB269))+(BB270))+(BB271))+(BB272))+(BB273)</f>
        <v>0</v>
      </c>
      <c r="BC274" s="22">
        <f t="shared" si="624"/>
        <v>0</v>
      </c>
      <c r="BD274" s="22">
        <f>(((((((((((((((((BD256)+(BD257))+(BD258))+(BD259))+(BD260))+(BD261))+(BD262))+(BD263))+(BD264))+(BD265))+(BD266))+(BD267))+(BD268))+(BD269))+(BD270))+(BD271))+(BD272))+(BD273)</f>
        <v>0</v>
      </c>
      <c r="BE274" s="22">
        <f>(((((((((((((((((BE256)+(BE257))+(BE258))+(BE259))+(BE260))+(BE261))+(BE262))+(BE263))+(BE264))+(BE265))+(BE266))+(BE267))+(BE268))+(BE269))+(BE270))+(BE271))+(BE272))+(BE273)</f>
        <v>0</v>
      </c>
      <c r="BF274" s="22">
        <f t="shared" si="625"/>
        <v>0</v>
      </c>
      <c r="BG274" s="22">
        <f t="shared" si="739"/>
        <v>0</v>
      </c>
      <c r="BH274" s="22">
        <f t="shared" si="739"/>
        <v>0</v>
      </c>
      <c r="BI274" s="22">
        <f t="shared" si="627"/>
        <v>0</v>
      </c>
      <c r="BJ274" s="22">
        <f>(((((((((((((((((BJ256)+(BJ257))+(BJ258))+(BJ259))+(BJ260))+(BJ261))+(BJ262))+(BJ263))+(BJ264))+(BJ265))+(BJ266))+(BJ267))+(BJ268))+(BJ269))+(BJ270))+(BJ271))+(BJ272))+(BJ273)</f>
        <v>30</v>
      </c>
      <c r="BK274" s="22">
        <f>(((((((((((((((((BK256)+(BK257))+(BK258))+(BK259))+(BK260))+(BK261))+(BK262))+(BK263))+(BK264))+(BK265))+(BK266))+(BK267))+(BK268))+(BK269))+(BK270))+(BK271))+(BK272))+(BK273)</f>
        <v>0</v>
      </c>
      <c r="BL274" s="22">
        <f t="shared" si="628"/>
        <v>30</v>
      </c>
      <c r="BM274" s="22">
        <f>(((((((((((((((((BM256)+(BM257))+(BM258))+(BM259))+(BM260))+(BM261))+(BM262))+(BM263))+(BM264))+(BM265))+(BM266))+(BM267))+(BM268))+(BM269))+(BM270))+(BM271))+(BM272))+(BM273)</f>
        <v>0</v>
      </c>
      <c r="BN274" s="22">
        <f>(((((((((((((((((BN256)+(BN257))+(BN258))+(BN259))+(BN260))+(BN261))+(BN262))+(BN263))+(BN264))+(BN265))+(BN266))+(BN267))+(BN268))+(BN269))+(BN270))+(BN271))+(BN272))+(BN273)</f>
        <v>0</v>
      </c>
      <c r="BO274" s="22">
        <f t="shared" si="629"/>
        <v>0</v>
      </c>
      <c r="BP274" s="22">
        <f>(((((((((((((((((BP256)+(BP257))+(BP258))+(BP259))+(BP260))+(BP261))+(BP262))+(BP263))+(BP264))+(BP265))+(BP266))+(BP267))+(BP268))+(BP269))+(BP270))+(BP271))+(BP272))+(BP273)</f>
        <v>0</v>
      </c>
      <c r="BQ274" s="22">
        <f>(((((((((((((((((BQ256)+(BQ257))+(BQ258))+(BQ259))+(BQ260))+(BQ261))+(BQ262))+(BQ263))+(BQ264))+(BQ265))+(BQ266))+(BQ267))+(BQ268))+(BQ269))+(BQ270))+(BQ271))+(BQ272))+(BQ273)</f>
        <v>0</v>
      </c>
      <c r="BR274" s="22">
        <f t="shared" si="630"/>
        <v>0</v>
      </c>
      <c r="BS274" s="22">
        <f>(((((((((((((((((BS256)+(BS257))+(BS258))+(BS259))+(BS260))+(BS261))+(BS262))+(BS263))+(BS264))+(BS265))+(BS266))+(BS267))+(BS268))+(BS269))+(BS270))+(BS271))+(BS272))+(BS273)</f>
        <v>0</v>
      </c>
      <c r="BT274" s="22">
        <f>(((((((((((((((((BT256)+(BT257))+(BT258))+(BT259))+(BT260))+(BT261))+(BT262))+(BT263))+(BT264))+(BT265))+(BT266))+(BT267))+(BT268))+(BT269))+(BT270))+(BT271))+(BT272))+(BT273)</f>
        <v>0</v>
      </c>
      <c r="BU274" s="22">
        <f t="shared" si="631"/>
        <v>0</v>
      </c>
      <c r="BV274" s="22">
        <f>(((((((((((((((((BV256)+(BV257))+(BV258))+(BV259))+(BV260))+(BV261))+(BV262))+(BV263))+(BV264))+(BV265))+(BV266))+(BV267))+(BV268))+(BV269))+(BV270))+(BV271))+(BV272))+(BV273)</f>
        <v>0</v>
      </c>
      <c r="BW274" s="22">
        <f>(((((((((((((((((BW256)+(BW257))+(BW258))+(BW259))+(BW260))+(BW261))+(BW262))+(BW263))+(BW264))+(BW265))+(BW266))+(BW267))+(BW268))+(BW269))+(BW270))+(BW271))+(BW272))+(BW273)</f>
        <v>0</v>
      </c>
      <c r="BX274" s="22">
        <f t="shared" si="632"/>
        <v>0</v>
      </c>
      <c r="BY274" s="22">
        <f>(((((((((((((((((BY256)+(BY257))+(BY258))+(BY259))+(BY260))+(BY261))+(BY262))+(BY263))+(BY264))+(BY265))+(BY266))+(BY267))+(BY268))+(BY269))+(BY270))+(BY271))+(BY272))+(BY273)</f>
        <v>0</v>
      </c>
      <c r="BZ274" s="22">
        <f>(((((((((((((((((BZ256)+(BZ257))+(BZ258))+(BZ259))+(BZ260))+(BZ261))+(BZ262))+(BZ263))+(BZ264))+(BZ265))+(BZ266))+(BZ267))+(BZ268))+(BZ269))+(BZ270))+(BZ271))+(BZ272))+(BZ273)</f>
        <v>0</v>
      </c>
      <c r="CA274" s="22">
        <f t="shared" si="633"/>
        <v>0</v>
      </c>
      <c r="CB274" s="22">
        <f t="shared" si="740"/>
        <v>0</v>
      </c>
      <c r="CC274" s="22">
        <f t="shared" si="740"/>
        <v>0</v>
      </c>
      <c r="CD274" s="22">
        <f t="shared" si="635"/>
        <v>0</v>
      </c>
      <c r="CE274" s="22">
        <f>(((((((((((((((((CE256)+(CE257))+(CE258))+(CE259))+(CE260))+(CE261))+(CE262))+(CE263))+(CE264))+(CE265))+(CE266))+(CE267))+(CE268))+(CE269))+(CE270))+(CE271))+(CE272))+(CE273)</f>
        <v>0</v>
      </c>
      <c r="CF274" s="22">
        <f>(((((((((((((((((CF256)+(CF257))+(CF258))+(CF259))+(CF260))+(CF261))+(CF262))+(CF263))+(CF264))+(CF265))+(CF266))+(CF267))+(CF268))+(CF269))+(CF270))+(CF271))+(CF272))+(CF273)</f>
        <v>0</v>
      </c>
      <c r="CG274" s="22">
        <f t="shared" si="636"/>
        <v>0</v>
      </c>
      <c r="CH274" s="22">
        <f>(((((((((((((((((CH256)+(CH257))+(CH258))+(CH259))+(CH260))+(CH261))+(CH262))+(CH263))+(CH264))+(CH265))+(CH266))+(CH267))+(CH268))+(CH269))+(CH270))+(CH271))+(CH272))+(CH273)</f>
        <v>0</v>
      </c>
      <c r="CI274" s="22">
        <f>(((((((((((((((((CI256)+(CI257))+(CI258))+(CI259))+(CI260))+(CI261))+(CI262))+(CI263))+(CI264))+(CI265))+(CI266))+(CI267))+(CI268))+(CI269))+(CI270))+(CI271))+(CI272))+(CI273)</f>
        <v>0</v>
      </c>
      <c r="CJ274" s="22">
        <f t="shared" si="637"/>
        <v>0</v>
      </c>
      <c r="CK274" s="22">
        <f>(((((((((((((((((CK256)+(CK257))+(CK258))+(CK259))+(CK260))+(CK261))+(CK262))+(CK263))+(CK264))+(CK265))+(CK266))+(CK267))+(CK268))+(CK269))+(CK270))+(CK271))+(CK272))+(CK273)</f>
        <v>0</v>
      </c>
      <c r="CL274" s="22">
        <f>(((((((((((((((((CL256)+(CL257))+(CL258))+(CL259))+(CL260))+(CL261))+(CL262))+(CL263))+(CL264))+(CL265))+(CL266))+(CL267))+(CL268))+(CL269))+(CL270))+(CL271))+(CL272))+(CL273)</f>
        <v>0</v>
      </c>
      <c r="CM274" s="22">
        <f t="shared" si="638"/>
        <v>0</v>
      </c>
      <c r="CN274" s="22">
        <f t="shared" si="741"/>
        <v>0</v>
      </c>
      <c r="CO274" s="22">
        <f t="shared" si="741"/>
        <v>0</v>
      </c>
      <c r="CP274" s="22">
        <f t="shared" si="640"/>
        <v>0</v>
      </c>
      <c r="CQ274" s="22">
        <f>(((((((((((((((((CQ256)+(CQ257))+(CQ258))+(CQ259))+(CQ260))+(CQ261))+(CQ262))+(CQ263))+(CQ264))+(CQ265))+(CQ266))+(CQ267))+(CQ268))+(CQ269))+(CQ270))+(CQ271))+(CQ272))+(CQ273)</f>
        <v>0</v>
      </c>
      <c r="CR274" s="22">
        <f>(((((((((((((((((CR256)+(CR257))+(CR258))+(CR259))+(CR260))+(CR261))+(CR262))+(CR263))+(CR264))+(CR265))+(CR266))+(CR267))+(CR268))+(CR269))+(CR270))+(CR271))+(CR272))+(CR273)</f>
        <v>0</v>
      </c>
      <c r="CS274" s="22">
        <f t="shared" si="641"/>
        <v>0</v>
      </c>
      <c r="CT274" s="22">
        <f>(((((((((((((((((CT256)+(CT257))+(CT258))+(CT259))+(CT260))+(CT261))+(CT262))+(CT263))+(CT264))+(CT265))+(CT266))+(CT267))+(CT268))+(CT269))+(CT270))+(CT271))+(CT272))+(CT273)</f>
        <v>0</v>
      </c>
      <c r="CU274" s="22">
        <f>(((((((((((((((((CU256)+(CU257))+(CU258))+(CU259))+(CU260))+(CU261))+(CU262))+(CU263))+(CU264))+(CU265))+(CU266))+(CU267))+(CU268))+(CU269))+(CU270))+(CU271))+(CU272))+(CU273)</f>
        <v>0</v>
      </c>
      <c r="CV274" s="22">
        <f t="shared" si="642"/>
        <v>0</v>
      </c>
      <c r="CW274" s="22">
        <f>(((((((((((((((((CW256)+(CW257))+(CW258))+(CW259))+(CW260))+(CW261))+(CW262))+(CW263))+(CW264))+(CW265))+(CW266))+(CW267))+(CW268))+(CW269))+(CW270))+(CW271))+(CW272))+(CW273)</f>
        <v>0</v>
      </c>
      <c r="CX274" s="22">
        <f>(((((((((((((((((CX256)+(CX257))+(CX258))+(CX259))+(CX260))+(CX261))+(CX262))+(CX263))+(CX264))+(CX265))+(CX266))+(CX267))+(CX268))+(CX269))+(CX270))+(CX271))+(CX272))+(CX273)</f>
        <v>0</v>
      </c>
      <c r="CY274" s="22">
        <f t="shared" si="643"/>
        <v>0</v>
      </c>
      <c r="CZ274" s="22">
        <f t="shared" si="742"/>
        <v>0</v>
      </c>
      <c r="DA274" s="22">
        <f t="shared" si="742"/>
        <v>0</v>
      </c>
      <c r="DB274" s="22">
        <f t="shared" si="645"/>
        <v>0</v>
      </c>
      <c r="DC274" s="22">
        <f t="shared" si="743"/>
        <v>9682.39</v>
      </c>
      <c r="DD274" s="22">
        <f t="shared" si="743"/>
        <v>11000</v>
      </c>
      <c r="DE274" s="22">
        <f t="shared" si="647"/>
        <v>-1317.6100000000006</v>
      </c>
      <c r="DF274" s="22">
        <f>(((((((((((((((((DF256)+(DF257))+(DF258))+(DF259))+(DF260))+(DF261))+(DF262))+(DF263))+(DF264))+(DF265))+(DF266))+(DF267))+(DF268))+(DF269))+(DF270))+(DF271))+(DF272))+(DF273)</f>
        <v>0</v>
      </c>
      <c r="DG274" s="22">
        <f>(((((((((((((((((DG256)+(DG257))+(DG258))+(DG259))+(DG260))+(DG261))+(DG262))+(DG263))+(DG264))+(DG265))+(DG266))+(DG267))+(DG268))+(DG269))+(DG270))+(DG271))+(DG272))+(DG273)</f>
        <v>0</v>
      </c>
      <c r="DH274" s="22">
        <f t="shared" si="648"/>
        <v>0</v>
      </c>
      <c r="DI274" s="22">
        <f>(((((((((((((((((DI256)+(DI257))+(DI258))+(DI259))+(DI260))+(DI261))+(DI262))+(DI263))+(DI264))+(DI265))+(DI266))+(DI267))+(DI268))+(DI269))+(DI270))+(DI271))+(DI272))+(DI273)</f>
        <v>0</v>
      </c>
      <c r="DJ274" s="22">
        <f>(((((((((((((((((DJ256)+(DJ257))+(DJ258))+(DJ259))+(DJ260))+(DJ261))+(DJ262))+(DJ263))+(DJ264))+(DJ265))+(DJ266))+(DJ267))+(DJ268))+(DJ269))+(DJ270))+(DJ271))+(DJ272))+(DJ273)</f>
        <v>0</v>
      </c>
      <c r="DK274" s="22">
        <f t="shared" si="649"/>
        <v>0</v>
      </c>
      <c r="DL274" s="22">
        <f t="shared" si="744"/>
        <v>0</v>
      </c>
      <c r="DM274" s="22">
        <f t="shared" si="744"/>
        <v>0</v>
      </c>
      <c r="DN274" s="22">
        <f t="shared" si="651"/>
        <v>0</v>
      </c>
      <c r="DO274" s="22">
        <f>(((((((((((((((((DO256)+(DO257))+(DO258))+(DO259))+(DO260))+(DO261))+(DO262))+(DO263))+(DO264))+(DO265))+(DO266))+(DO267))+(DO268))+(DO269))+(DO270))+(DO271))+(DO272))+(DO273)</f>
        <v>0</v>
      </c>
      <c r="DP274" s="22">
        <f>(((((((((((((((((DP256)+(DP257))+(DP258))+(DP259))+(DP260))+(DP261))+(DP262))+(DP263))+(DP264))+(DP265))+(DP266))+(DP267))+(DP268))+(DP269))+(DP270))+(DP271))+(DP272))+(DP273)</f>
        <v>0</v>
      </c>
      <c r="DQ274" s="22">
        <f t="shared" si="652"/>
        <v>0</v>
      </c>
      <c r="DR274" s="22">
        <f>(((((((((((((((((DR256)+(DR257))+(DR258))+(DR259))+(DR260))+(DR261))+(DR262))+(DR263))+(DR264))+(DR265))+(DR266))+(DR267))+(DR268))+(DR269))+(DR270))+(DR271))+(DR272))+(DR273)</f>
        <v>0</v>
      </c>
      <c r="DS274" s="22">
        <f>(((((((((((((((((DS256)+(DS257))+(DS258))+(DS259))+(DS260))+(DS261))+(DS262))+(DS263))+(DS264))+(DS265))+(DS266))+(DS267))+(DS268))+(DS269))+(DS270))+(DS271))+(DS272))+(DS273)</f>
        <v>0</v>
      </c>
      <c r="DT274" s="22">
        <f t="shared" si="653"/>
        <v>0</v>
      </c>
      <c r="DU274" s="22">
        <f t="shared" si="745"/>
        <v>0</v>
      </c>
      <c r="DV274" s="22">
        <f t="shared" si="745"/>
        <v>0</v>
      </c>
      <c r="DW274" s="22">
        <f t="shared" si="655"/>
        <v>0</v>
      </c>
      <c r="DX274" s="22">
        <f t="shared" si="746"/>
        <v>9682.39</v>
      </c>
      <c r="DY274" s="22">
        <f t="shared" si="746"/>
        <v>11000</v>
      </c>
      <c r="DZ274" s="22">
        <f t="shared" si="657"/>
        <v>-1317.6100000000006</v>
      </c>
      <c r="EA274" s="22">
        <f>(((((((((((((((((EA256)+(EA257))+(EA258))+(EA259))+(EA260))+(EA261))+(EA262))+(EA263))+(EA264))+(EA265))+(EA266))+(EA267))+(EA268))+(EA269))+(EA270))+(EA271))+(EA272))+(EA273)</f>
        <v>0</v>
      </c>
      <c r="EB274" s="22">
        <f>(((((((((((((((((EB256)+(EB257))+(EB258))+(EB259))+(EB260))+(EB261))+(EB262))+(EB263))+(EB264))+(EB265))+(EB266))+(EB267))+(EB268))+(EB269))+(EB270))+(EB271))+(EB272))+(EB273)</f>
        <v>0</v>
      </c>
      <c r="EC274" s="22">
        <f t="shared" si="658"/>
        <v>0</v>
      </c>
      <c r="ED274" s="22">
        <f>(((((((((((((((((ED256)+(ED257))+(ED258))+(ED259))+(ED260))+(ED261))+(ED262))+(ED263))+(ED264))+(ED265))+(ED266))+(ED267))+(ED268))+(ED269))+(ED270))+(ED271))+(ED272))+(ED273)</f>
        <v>0</v>
      </c>
      <c r="EE274" s="22">
        <f>(((((((((((((((((EE256)+(EE257))+(EE258))+(EE259))+(EE260))+(EE261))+(EE262))+(EE263))+(EE264))+(EE265))+(EE266))+(EE267))+(EE268))+(EE269))+(EE270))+(EE271))+(EE272))+(EE273)</f>
        <v>0</v>
      </c>
      <c r="EF274" s="22">
        <f t="shared" si="659"/>
        <v>0</v>
      </c>
      <c r="EG274" s="22">
        <f>(((((((((((((((((EG256)+(EG257))+(EG258))+(EG259))+(EG260))+(EG261))+(EG262))+(EG263))+(EG264))+(EG265))+(EG266))+(EG267))+(EG268))+(EG269))+(EG270))+(EG271))+(EG272))+(EG273)</f>
        <v>0</v>
      </c>
      <c r="EH274" s="22">
        <f>(((((((((((((((((EH256)+(EH257))+(EH258))+(EH259))+(EH260))+(EH261))+(EH262))+(EH263))+(EH264))+(EH265))+(EH266))+(EH267))+(EH268))+(EH269))+(EH270))+(EH271))+(EH272))+(EH273)</f>
        <v>0</v>
      </c>
      <c r="EI274" s="22">
        <f t="shared" si="660"/>
        <v>0</v>
      </c>
      <c r="EJ274" s="22">
        <f>(((((((((((((((((EJ256)+(EJ257))+(EJ258))+(EJ259))+(EJ260))+(EJ261))+(EJ262))+(EJ263))+(EJ264))+(EJ265))+(EJ266))+(EJ267))+(EJ268))+(EJ269))+(EJ270))+(EJ271))+(EJ272))+(EJ273)</f>
        <v>0</v>
      </c>
      <c r="EK274" s="22">
        <f>(((((((((((((((((EK256)+(EK257))+(EK258))+(EK259))+(EK260))+(EK261))+(EK262))+(EK263))+(EK264))+(EK265))+(EK266))+(EK267))+(EK268))+(EK269))+(EK270))+(EK271))+(EK272))+(EK273)</f>
        <v>0</v>
      </c>
      <c r="EL274" s="22">
        <f t="shared" si="661"/>
        <v>0</v>
      </c>
      <c r="EM274" s="22">
        <f t="shared" si="747"/>
        <v>0</v>
      </c>
      <c r="EN274" s="22">
        <f t="shared" si="747"/>
        <v>0</v>
      </c>
      <c r="EO274" s="22">
        <f t="shared" si="663"/>
        <v>0</v>
      </c>
      <c r="EP274" s="22">
        <f>(((((((((((((((((EP256)+(EP257))+(EP258))+(EP259))+(EP260))+(EP261))+(EP262))+(EP263))+(EP264))+(EP265))+(EP266))+(EP267))+(EP268))+(EP269))+(EP270))+(EP271))+(EP272))+(EP273)</f>
        <v>0</v>
      </c>
      <c r="EQ274" s="22">
        <f>(((((((((((((((((EQ256)+(EQ257))+(EQ258))+(EQ259))+(EQ260))+(EQ261))+(EQ262))+(EQ263))+(EQ264))+(EQ265))+(EQ266))+(EQ267))+(EQ268))+(EQ269))+(EQ270))+(EQ271))+(EQ272))+(EQ273)</f>
        <v>0</v>
      </c>
      <c r="ER274" s="22">
        <f t="shared" si="664"/>
        <v>0</v>
      </c>
      <c r="ES274" s="22">
        <f>(((((((((((((((((ES256)+(ES257))+(ES258))+(ES259))+(ES260))+(ES261))+(ES262))+(ES263))+(ES264))+(ES265))+(ES266))+(ES267))+(ES268))+(ES269))+(ES270))+(ES271))+(ES272))+(ES273)</f>
        <v>0</v>
      </c>
      <c r="ET274" s="22">
        <f>(((((((((((((((((ET256)+(ET257))+(ET258))+(ET259))+(ET260))+(ET261))+(ET262))+(ET263))+(ET264))+(ET265))+(ET266))+(ET267))+(ET268))+(ET269))+(ET270))+(ET271))+(ET272))+(ET273)</f>
        <v>0</v>
      </c>
      <c r="EU274" s="22">
        <f t="shared" si="665"/>
        <v>0</v>
      </c>
      <c r="EV274" s="22">
        <f>(((((((((((((((((EV256)+(EV257))+(EV258))+(EV259))+(EV260))+(EV261))+(EV262))+(EV263))+(EV264))+(EV265))+(EV266))+(EV267))+(EV268))+(EV269))+(EV270))+(EV271))+(EV272))+(EV273)</f>
        <v>0</v>
      </c>
      <c r="EW274" s="22">
        <f>(((((((((((((((((EW256)+(EW257))+(EW258))+(EW259))+(EW260))+(EW261))+(EW262))+(EW263))+(EW264))+(EW265))+(EW266))+(EW267))+(EW268))+(EW269))+(EW270))+(EW271))+(EW272))+(EW273)</f>
        <v>0</v>
      </c>
      <c r="EX274" s="22">
        <f t="shared" si="666"/>
        <v>0</v>
      </c>
      <c r="EY274" s="22">
        <f>(((((((((((((((((EY256)+(EY257))+(EY258))+(EY259))+(EY260))+(EY261))+(EY262))+(EY263))+(EY264))+(EY265))+(EY266))+(EY267))+(EY268))+(EY269))+(EY270))+(EY271))+(EY272))+(EY273)</f>
        <v>0</v>
      </c>
      <c r="EZ274" s="22">
        <f>(((((((((((((((((EZ256)+(EZ257))+(EZ258))+(EZ259))+(EZ260))+(EZ261))+(EZ262))+(EZ263))+(EZ264))+(EZ265))+(EZ266))+(EZ267))+(EZ268))+(EZ269))+(EZ270))+(EZ271))+(EZ272))+(EZ273)</f>
        <v>0</v>
      </c>
      <c r="FA274" s="22">
        <f t="shared" si="667"/>
        <v>0</v>
      </c>
      <c r="FB274" s="22">
        <f t="shared" si="748"/>
        <v>0</v>
      </c>
      <c r="FC274" s="22">
        <f t="shared" si="748"/>
        <v>0</v>
      </c>
      <c r="FD274" s="22">
        <f t="shared" si="669"/>
        <v>0</v>
      </c>
      <c r="FE274" s="22">
        <f>(((((((((((((((((FE256)+(FE257))+(FE258))+(FE259))+(FE260))+(FE261))+(FE262))+(FE263))+(FE264))+(FE265))+(FE266))+(FE267))+(FE268))+(FE269))+(FE270))+(FE271))+(FE272))+(FE273)</f>
        <v>0</v>
      </c>
      <c r="FF274" s="22">
        <f>(((((((((((((((((FF256)+(FF257))+(FF258))+(FF259))+(FF260))+(FF261))+(FF262))+(FF263))+(FF264))+(FF265))+(FF266))+(FF267))+(FF268))+(FF269))+(FF270))+(FF271))+(FF272))+(FF273)</f>
        <v>0</v>
      </c>
      <c r="FG274" s="22">
        <f t="shared" si="670"/>
        <v>0</v>
      </c>
      <c r="FH274" s="22">
        <f>(((((((((((((((((FH256)+(FH257))+(FH258))+(FH259))+(FH260))+(FH261))+(FH262))+(FH263))+(FH264))+(FH265))+(FH266))+(FH267))+(FH268))+(FH269))+(FH270))+(FH271))+(FH272))+(FH273)</f>
        <v>0</v>
      </c>
      <c r="FI274" s="22">
        <f>(((((((((((((((((FI256)+(FI257))+(FI258))+(FI259))+(FI260))+(FI261))+(FI262))+(FI263))+(FI264))+(FI265))+(FI266))+(FI267))+(FI268))+(FI269))+(FI270))+(FI271))+(FI272))+(FI273)</f>
        <v>0</v>
      </c>
      <c r="FJ274" s="22">
        <f t="shared" si="671"/>
        <v>0</v>
      </c>
      <c r="FK274" s="22">
        <f>(((((((((((((((((FK256)+(FK257))+(FK258))+(FK259))+(FK260))+(FK261))+(FK262))+(FK263))+(FK264))+(FK265))+(FK266))+(FK267))+(FK268))+(FK269))+(FK270))+(FK271))+(FK272))+(FK273)</f>
        <v>0</v>
      </c>
      <c r="FL274" s="22">
        <f>(((((((((((((((((FL256)+(FL257))+(FL258))+(FL259))+(FL260))+(FL261))+(FL262))+(FL263))+(FL264))+(FL265))+(FL266))+(FL267))+(FL268))+(FL269))+(FL270))+(FL271))+(FL272))+(FL273)</f>
        <v>0</v>
      </c>
      <c r="FM274" s="22">
        <f t="shared" si="672"/>
        <v>0</v>
      </c>
      <c r="FN274" s="22">
        <f t="shared" si="749"/>
        <v>0</v>
      </c>
      <c r="FO274" s="22">
        <f t="shared" si="749"/>
        <v>0</v>
      </c>
      <c r="FP274" s="22">
        <f t="shared" si="674"/>
        <v>0</v>
      </c>
      <c r="FQ274" s="22">
        <f>(((((((((((((((((FQ256)+(FQ257))+(FQ258))+(FQ259))+(FQ260))+(FQ261))+(FQ262))+(FQ263))+(FQ264))+(FQ265))+(FQ266))+(FQ267))+(FQ268))+(FQ269))+(FQ270))+(FQ271))+(FQ272))+(FQ273)</f>
        <v>0</v>
      </c>
      <c r="FR274" s="22">
        <f>(((((((((((((((((FR256)+(FR257))+(FR258))+(FR259))+(FR260))+(FR261))+(FR262))+(FR263))+(FR264))+(FR265))+(FR266))+(FR267))+(FR268))+(FR269))+(FR270))+(FR271))+(FR272))+(FR273)</f>
        <v>0</v>
      </c>
      <c r="FS274" s="22">
        <f t="shared" si="675"/>
        <v>0</v>
      </c>
      <c r="FT274" s="22">
        <f>(((((((((((((((((FT256)+(FT257))+(FT258))+(FT259))+(FT260))+(FT261))+(FT262))+(FT263))+(FT264))+(FT265))+(FT266))+(FT267))+(FT268))+(FT269))+(FT270))+(FT271))+(FT272))+(FT273)</f>
        <v>0</v>
      </c>
      <c r="FU274" s="22">
        <f>(((((((((((((((((FU256)+(FU257))+(FU258))+(FU259))+(FU260))+(FU261))+(FU262))+(FU263))+(FU264))+(FU265))+(FU266))+(FU267))+(FU268))+(FU269))+(FU270))+(FU271))+(FU272))+(FU273)</f>
        <v>0</v>
      </c>
      <c r="FV274" s="22">
        <f t="shared" si="676"/>
        <v>0</v>
      </c>
      <c r="FW274" s="22">
        <f>(((((((((((((((((FW256)+(FW257))+(FW258))+(FW259))+(FW260))+(FW261))+(FW262))+(FW263))+(FW264))+(FW265))+(FW266))+(FW267))+(FW268))+(FW269))+(FW270))+(FW271))+(FW272))+(FW273)</f>
        <v>0</v>
      </c>
      <c r="FX274" s="22">
        <f>(((((((((((((((((FX256)+(FX257))+(FX258))+(FX259))+(FX260))+(FX261))+(FX262))+(FX263))+(FX264))+(FX265))+(FX266))+(FX267))+(FX268))+(FX269))+(FX270))+(FX271))+(FX272))+(FX273)</f>
        <v>0</v>
      </c>
      <c r="FY274" s="22">
        <f t="shared" si="677"/>
        <v>0</v>
      </c>
      <c r="FZ274" s="22">
        <f t="shared" si="750"/>
        <v>0</v>
      </c>
      <c r="GA274" s="22">
        <f t="shared" si="750"/>
        <v>0</v>
      </c>
      <c r="GB274" s="22">
        <f t="shared" si="679"/>
        <v>0</v>
      </c>
      <c r="GC274" s="22">
        <f>(((((((((((((((((GC256)+(GC257))+(GC258))+(GC259))+(GC260))+(GC261))+(GC262))+(GC263))+(GC264))+(GC265))+(GC266))+(GC267))+(GC268))+(GC269))+(GC270))+(GC271))+(GC272))+(GC273)</f>
        <v>0</v>
      </c>
      <c r="GD274" s="22">
        <f>(((((((((((((((((GD256)+(GD257))+(GD258))+(GD259))+(GD260))+(GD261))+(GD262))+(GD263))+(GD264))+(GD265))+(GD266))+(GD267))+(GD268))+(GD269))+(GD270))+(GD271))+(GD272))+(GD273)</f>
        <v>0</v>
      </c>
      <c r="GE274" s="22">
        <f t="shared" si="680"/>
        <v>0</v>
      </c>
      <c r="GF274" s="22">
        <f>(((((((((((((((((GF256)+(GF257))+(GF258))+(GF259))+(GF260))+(GF261))+(GF262))+(GF263))+(GF264))+(GF265))+(GF266))+(GF267))+(GF268))+(GF269))+(GF270))+(GF271))+(GF272))+(GF273)</f>
        <v>0</v>
      </c>
      <c r="GG274" s="22">
        <f>(((((((((((((((((GG256)+(GG257))+(GG258))+(GG259))+(GG260))+(GG261))+(GG262))+(GG263))+(GG264))+(GG265))+(GG266))+(GG267))+(GG268))+(GG269))+(GG270))+(GG271))+(GG272))+(GG273)</f>
        <v>0</v>
      </c>
      <c r="GH274" s="22">
        <f t="shared" si="681"/>
        <v>0</v>
      </c>
      <c r="GI274" s="22">
        <f>(((((((((((((((((GI256)+(GI257))+(GI258))+(GI259))+(GI260))+(GI261))+(GI262))+(GI263))+(GI264))+(GI265))+(GI266))+(GI267))+(GI268))+(GI269))+(GI270))+(GI271))+(GI272))+(GI273)</f>
        <v>0</v>
      </c>
      <c r="GJ274" s="22">
        <f>(((((((((((((((((GJ256)+(GJ257))+(GJ258))+(GJ259))+(GJ260))+(GJ261))+(GJ262))+(GJ263))+(GJ264))+(GJ265))+(GJ266))+(GJ267))+(GJ268))+(GJ269))+(GJ270))+(GJ271))+(GJ272))+(GJ273)</f>
        <v>0</v>
      </c>
      <c r="GK274" s="22">
        <f t="shared" si="682"/>
        <v>0</v>
      </c>
      <c r="GL274" s="22">
        <f>(((((((((((((((((GL256)+(GL257))+(GL258))+(GL259))+(GL260))+(GL261))+(GL262))+(GL263))+(GL264))+(GL265))+(GL266))+(GL267))+(GL268))+(GL269))+(GL270))+(GL271))+(GL272))+(GL273)</f>
        <v>0</v>
      </c>
      <c r="GM274" s="22">
        <f>(((((((((((((((((GM256)+(GM257))+(GM258))+(GM259))+(GM260))+(GM261))+(GM262))+(GM263))+(GM264))+(GM265))+(GM266))+(GM267))+(GM268))+(GM269))+(GM270))+(GM271))+(GM272))+(GM273)</f>
        <v>0</v>
      </c>
      <c r="GN274" s="22">
        <f t="shared" si="683"/>
        <v>0</v>
      </c>
      <c r="GO274" s="22">
        <f t="shared" si="751"/>
        <v>0</v>
      </c>
      <c r="GP274" s="22">
        <f t="shared" si="751"/>
        <v>0</v>
      </c>
      <c r="GQ274" s="22">
        <f t="shared" si="685"/>
        <v>0</v>
      </c>
      <c r="GR274" s="22">
        <f>(((((((((((((((((GR256)+(GR257))+(GR258))+(GR259))+(GR260))+(GR261))+(GR262))+(GR263))+(GR264))+(GR265))+(GR266))+(GR267))+(GR268))+(GR269))+(GR270))+(GR271))+(GR272))+(GR273)</f>
        <v>0</v>
      </c>
      <c r="GS274" s="22">
        <f>(((((((((((((((((GS256)+(GS257))+(GS258))+(GS259))+(GS260))+(GS261))+(GS262))+(GS263))+(GS264))+(GS265))+(GS266))+(GS267))+(GS268))+(GS269))+(GS270))+(GS271))+(GS272))+(GS273)</f>
        <v>0</v>
      </c>
      <c r="GT274" s="22">
        <f t="shared" si="686"/>
        <v>0</v>
      </c>
      <c r="GU274" s="22">
        <f>(((((((((((((((((GU256)+(GU257))+(GU258))+(GU259))+(GU260))+(GU261))+(GU262))+(GU263))+(GU264))+(GU265))+(GU266))+(GU267))+(GU268))+(GU269))+(GU270))+(GU271))+(GU272))+(GU273)</f>
        <v>0</v>
      </c>
      <c r="GV274" s="22">
        <f>(((((((((((((((((GV256)+(GV257))+(GV258))+(GV259))+(GV260))+(GV261))+(GV262))+(GV263))+(GV264))+(GV265))+(GV266))+(GV267))+(GV268))+(GV269))+(GV270))+(GV271))+(GV272))+(GV273)</f>
        <v>0</v>
      </c>
      <c r="GW274" s="22">
        <f t="shared" si="687"/>
        <v>0</v>
      </c>
      <c r="GX274" s="22">
        <f t="shared" si="752"/>
        <v>0</v>
      </c>
      <c r="GY274" s="22">
        <f t="shared" si="752"/>
        <v>0</v>
      </c>
      <c r="GZ274" s="22">
        <f t="shared" si="689"/>
        <v>0</v>
      </c>
      <c r="HA274" s="22">
        <f>(((((((((((((((((HA256)+(HA257))+(HA258))+(HA259))+(HA260))+(HA261))+(HA262))+(HA263))+(HA264))+(HA265))+(HA266))+(HA267))+(HA268))+(HA269))+(HA270))+(HA271))+(HA272))+(HA273)</f>
        <v>0</v>
      </c>
      <c r="HB274" s="22">
        <f>(((((((((((((((((HB256)+(HB257))+(HB258))+(HB259))+(HB260))+(HB261))+(HB262))+(HB263))+(HB264))+(HB265))+(HB266))+(HB267))+(HB268))+(HB269))+(HB270))+(HB271))+(HB272))+(HB273)</f>
        <v>0</v>
      </c>
      <c r="HC274" s="22">
        <f t="shared" si="690"/>
        <v>0</v>
      </c>
      <c r="HD274" s="22">
        <f>(((((((((((((((((HD256)+(HD257))+(HD258))+(HD259))+(HD260))+(HD261))+(HD262))+(HD263))+(HD264))+(HD265))+(HD266))+(HD267))+(HD268))+(HD269))+(HD270))+(HD271))+(HD272))+(HD273)</f>
        <v>0</v>
      </c>
      <c r="HE274" s="22">
        <f>(((((((((((((((((HE256)+(HE257))+(HE258))+(HE259))+(HE260))+(HE261))+(HE262))+(HE263))+(HE264))+(HE265))+(HE266))+(HE267))+(HE268))+(HE269))+(HE270))+(HE271))+(HE272))+(HE273)</f>
        <v>0</v>
      </c>
      <c r="HF274" s="22">
        <f t="shared" si="691"/>
        <v>0</v>
      </c>
      <c r="HG274" s="22">
        <f>(((((((((((((((((HG256)+(HG257))+(HG258))+(HG259))+(HG260))+(HG261))+(HG262))+(HG263))+(HG264))+(HG265))+(HG266))+(HG267))+(HG268))+(HG269))+(HG270))+(HG271))+(HG272))+(HG273)</f>
        <v>0</v>
      </c>
      <c r="HH274" s="22">
        <f>(((((((((((((((((HH256)+(HH257))+(HH258))+(HH259))+(HH260))+(HH261))+(HH262))+(HH263))+(HH264))+(HH265))+(HH266))+(HH267))+(HH268))+(HH269))+(HH270))+(HH271))+(HH272))+(HH273)</f>
        <v>0</v>
      </c>
      <c r="HI274" s="22">
        <f t="shared" si="692"/>
        <v>0</v>
      </c>
      <c r="HJ274" s="22">
        <f>(((((((((((((((((HJ256)+(HJ257))+(HJ258))+(HJ259))+(HJ260))+(HJ261))+(HJ262))+(HJ263))+(HJ264))+(HJ265))+(HJ266))+(HJ267))+(HJ268))+(HJ269))+(HJ270))+(HJ271))+(HJ272))+(HJ273)</f>
        <v>0</v>
      </c>
      <c r="HK274" s="22">
        <f>(((((((((((((((((HK256)+(HK257))+(HK258))+(HK259))+(HK260))+(HK261))+(HK262))+(HK263))+(HK264))+(HK265))+(HK266))+(HK267))+(HK268))+(HK269))+(HK270))+(HK271))+(HK272))+(HK273)</f>
        <v>0</v>
      </c>
      <c r="HL274" s="22">
        <f t="shared" si="693"/>
        <v>0</v>
      </c>
      <c r="HM274" s="22">
        <f t="shared" si="753"/>
        <v>0</v>
      </c>
      <c r="HN274" s="22">
        <f t="shared" si="753"/>
        <v>0</v>
      </c>
      <c r="HO274" s="22">
        <f t="shared" si="695"/>
        <v>0</v>
      </c>
      <c r="HP274" s="22">
        <f>(((((((((((((((((HP256)+(HP257))+(HP258))+(HP259))+(HP260))+(HP261))+(HP262))+(HP263))+(HP264))+(HP265))+(HP266))+(HP267))+(HP268))+(HP269))+(HP270))+(HP271))+(HP272))+(HP273)</f>
        <v>0</v>
      </c>
      <c r="HQ274" s="22">
        <f>(((((((((((((((((HQ256)+(HQ257))+(HQ258))+(HQ259))+(HQ260))+(HQ261))+(HQ262))+(HQ263))+(HQ264))+(HQ265))+(HQ266))+(HQ267))+(HQ268))+(HQ269))+(HQ270))+(HQ271))+(HQ272))+(HQ273)</f>
        <v>0</v>
      </c>
      <c r="HR274" s="22">
        <f t="shared" si="696"/>
        <v>0</v>
      </c>
      <c r="HS274" s="22">
        <f>(((((((((((((((((HS256)+(HS257))+(HS258))+(HS259))+(HS260))+(HS261))+(HS262))+(HS263))+(HS264))+(HS265))+(HS266))+(HS267))+(HS268))+(HS269))+(HS270))+(HS271))+(HS272))+(HS273)</f>
        <v>0</v>
      </c>
      <c r="HT274" s="22">
        <f>(((((((((((((((((HT256)+(HT257))+(HT258))+(HT259))+(HT260))+(HT261))+(HT262))+(HT263))+(HT264))+(HT265))+(HT266))+(HT267))+(HT268))+(HT269))+(HT270))+(HT271))+(HT272))+(HT273)</f>
        <v>0</v>
      </c>
      <c r="HU274" s="22">
        <f t="shared" si="697"/>
        <v>0</v>
      </c>
      <c r="HV274" s="22">
        <f>(((((((((((((((((HV256)+(HV257))+(HV258))+(HV259))+(HV260))+(HV261))+(HV262))+(HV263))+(HV264))+(HV265))+(HV266))+(HV267))+(HV268))+(HV269))+(HV270))+(HV271))+(HV272))+(HV273)</f>
        <v>0</v>
      </c>
      <c r="HW274" s="22">
        <f>(((((((((((((((((HW256)+(HW257))+(HW258))+(HW259))+(HW260))+(HW261))+(HW262))+(HW263))+(HW264))+(HW265))+(HW266))+(HW267))+(HW268))+(HW269))+(HW270))+(HW271))+(HW272))+(HW273)</f>
        <v>0</v>
      </c>
      <c r="HX274" s="22">
        <f t="shared" si="698"/>
        <v>0</v>
      </c>
      <c r="HY274" s="22">
        <f>(((((((((((((((((HY256)+(HY257))+(HY258))+(HY259))+(HY260))+(HY261))+(HY262))+(HY263))+(HY264))+(HY265))+(HY266))+(HY267))+(HY268))+(HY269))+(HY270))+(HY271))+(HY272))+(HY273)</f>
        <v>0</v>
      </c>
      <c r="HZ274" s="22">
        <f>(((((((((((((((((HZ256)+(HZ257))+(HZ258))+(HZ259))+(HZ260))+(HZ261))+(HZ262))+(HZ263))+(HZ264))+(HZ265))+(HZ266))+(HZ267))+(HZ268))+(HZ269))+(HZ270))+(HZ271))+(HZ272))+(HZ273)</f>
        <v>0</v>
      </c>
      <c r="IA274" s="22">
        <f t="shared" si="699"/>
        <v>0</v>
      </c>
      <c r="IB274" s="22">
        <f t="shared" si="754"/>
        <v>0</v>
      </c>
      <c r="IC274" s="22">
        <f t="shared" si="754"/>
        <v>0</v>
      </c>
      <c r="ID274" s="22">
        <f t="shared" si="701"/>
        <v>0</v>
      </c>
      <c r="IE274" s="22">
        <f t="shared" si="755"/>
        <v>0</v>
      </c>
      <c r="IF274" s="22">
        <f t="shared" si="755"/>
        <v>0</v>
      </c>
      <c r="IG274" s="22">
        <f t="shared" si="703"/>
        <v>0</v>
      </c>
      <c r="IH274" s="22">
        <f>(((((((((((((((((IH256)+(IH257))+(IH258))+(IH259))+(IH260))+(IH261))+(IH262))+(IH263))+(IH264))+(IH265))+(IH266))+(IH267))+(IH268))+(IH269))+(IH270))+(IH271))+(IH272))+(IH273)</f>
        <v>0</v>
      </c>
      <c r="II274" s="22">
        <f>(((((((((((((((((II256)+(II257))+(II258))+(II259))+(II260))+(II261))+(II262))+(II263))+(II264))+(II265))+(II266))+(II267))+(II268))+(II269))+(II270))+(II271))+(II272))+(II273)</f>
        <v>0</v>
      </c>
      <c r="IJ274" s="22">
        <f t="shared" si="704"/>
        <v>0</v>
      </c>
      <c r="IK274" s="22">
        <f>(((((((((((((((((IK256)+(IK257))+(IK258))+(IK259))+(IK260))+(IK261))+(IK262))+(IK263))+(IK264))+(IK265))+(IK266))+(IK267))+(IK268))+(IK269))+(IK270))+(IK271))+(IK272))+(IK273)</f>
        <v>0</v>
      </c>
      <c r="IL274" s="22">
        <f>(((((((((((((((((IL256)+(IL257))+(IL258))+(IL259))+(IL260))+(IL261))+(IL262))+(IL263))+(IL264))+(IL265))+(IL266))+(IL267))+(IL268))+(IL269))+(IL270))+(IL271))+(IL272))+(IL273)</f>
        <v>0</v>
      </c>
      <c r="IM274" s="22">
        <f t="shared" si="705"/>
        <v>0</v>
      </c>
      <c r="IN274" s="22">
        <f>(((((((((((((((((IN256)+(IN257))+(IN258))+(IN259))+(IN260))+(IN261))+(IN262))+(IN263))+(IN264))+(IN265))+(IN266))+(IN267))+(IN268))+(IN269))+(IN270))+(IN271))+(IN272))+(IN273)</f>
        <v>0</v>
      </c>
      <c r="IO274" s="22">
        <f>(((((((((((((((((IO256)+(IO257))+(IO258))+(IO259))+(IO260))+(IO261))+(IO262))+(IO263))+(IO264))+(IO265))+(IO266))+(IO267))+(IO268))+(IO269))+(IO270))+(IO271))+(IO272))+(IO273)</f>
        <v>0</v>
      </c>
      <c r="IP274" s="22">
        <f t="shared" si="706"/>
        <v>0</v>
      </c>
      <c r="IQ274" s="22">
        <f t="shared" si="756"/>
        <v>0</v>
      </c>
      <c r="IR274" s="22">
        <f t="shared" si="756"/>
        <v>0</v>
      </c>
      <c r="IS274" s="22">
        <f t="shared" si="708"/>
        <v>0</v>
      </c>
      <c r="IT274" s="22">
        <f t="shared" si="757"/>
        <v>0</v>
      </c>
      <c r="IU274" s="22">
        <f t="shared" si="757"/>
        <v>0</v>
      </c>
      <c r="IV274" s="22">
        <f t="shared" si="710"/>
        <v>0</v>
      </c>
      <c r="IW274" s="22">
        <f>(((((((((((((((((IW256)+(IW257))+(IW258))+(IW259))+(IW260))+(IW261))+(IW262))+(IW263))+(IW264))+(IW265))+(IW266))+(IW267))+(IW268))+(IW269))+(IW270))+(IW271))+(IW272))+(IW273)</f>
        <v>0</v>
      </c>
      <c r="IX274" s="22">
        <f>(((((((((((((((((IX256)+(IX257))+(IX258))+(IX259))+(IX260))+(IX261))+(IX262))+(IX263))+(IX264))+(IX265))+(IX266))+(IX267))+(IX268))+(IX269))+(IX270))+(IX271))+(IX272))+(IX273)</f>
        <v>0</v>
      </c>
      <c r="IY274" s="22">
        <f t="shared" si="711"/>
        <v>0</v>
      </c>
      <c r="IZ274" s="22">
        <f>(((((((((((((((((IZ256)+(IZ257))+(IZ258))+(IZ259))+(IZ260))+(IZ261))+(IZ262))+(IZ263))+(IZ264))+(IZ265))+(IZ266))+(IZ267))+(IZ268))+(IZ269))+(IZ270))+(IZ271))+(IZ272))+(IZ273)</f>
        <v>0</v>
      </c>
      <c r="JA274" s="22">
        <f>(((((((((((((((((JA256)+(JA257))+(JA258))+(JA259))+(JA260))+(JA261))+(JA262))+(JA263))+(JA264))+(JA265))+(JA266))+(JA267))+(JA268))+(JA269))+(JA270))+(JA271))+(JA272))+(JA273)</f>
        <v>0</v>
      </c>
      <c r="JB274" s="22">
        <f t="shared" si="712"/>
        <v>0</v>
      </c>
      <c r="JC274" s="22">
        <f>(((((((((((((((((JC256)+(JC257))+(JC258))+(JC259))+(JC260))+(JC261))+(JC262))+(JC263))+(JC264))+(JC265))+(JC266))+(JC267))+(JC268))+(JC269))+(JC270))+(JC271))+(JC272))+(JC273)</f>
        <v>0</v>
      </c>
      <c r="JD274" s="22">
        <f>(((((((((((((((((JD256)+(JD257))+(JD258))+(JD259))+(JD260))+(JD261))+(JD262))+(JD263))+(JD264))+(JD265))+(JD266))+(JD267))+(JD268))+(JD269))+(JD270))+(JD271))+(JD272))+(JD273)</f>
        <v>0</v>
      </c>
      <c r="JE274" s="22">
        <f t="shared" si="713"/>
        <v>0</v>
      </c>
      <c r="JF274" s="22">
        <f t="shared" si="758"/>
        <v>0</v>
      </c>
      <c r="JG274" s="22">
        <f t="shared" si="758"/>
        <v>0</v>
      </c>
      <c r="JH274" s="22">
        <f t="shared" si="715"/>
        <v>0</v>
      </c>
      <c r="JI274" s="22">
        <f>(((((((((((((((((JI256)+(JI257))+(JI258))+(JI259))+(JI260))+(JI261))+(JI262))+(JI263))+(JI264))+(JI265))+(JI266))+(JI267))+(JI268))+(JI269))+(JI270))+(JI271))+(JI272))+(JI273)</f>
        <v>0</v>
      </c>
      <c r="JJ274" s="22">
        <f>(((((((((((((((((JJ256)+(JJ257))+(JJ258))+(JJ259))+(JJ260))+(JJ261))+(JJ262))+(JJ263))+(JJ264))+(JJ265))+(JJ266))+(JJ267))+(JJ268))+(JJ269))+(JJ270))+(JJ271))+(JJ272))+(JJ273)</f>
        <v>0</v>
      </c>
      <c r="JK274" s="22">
        <f t="shared" si="716"/>
        <v>0</v>
      </c>
      <c r="JL274" s="22">
        <f>(((((((((((((((((JL256)+(JL257))+(JL258))+(JL259))+(JL260))+(JL261))+(JL262))+(JL263))+(JL264))+(JL265))+(JL266))+(JL267))+(JL268))+(JL269))+(JL270))+(JL271))+(JL272))+(JL273)</f>
        <v>0</v>
      </c>
      <c r="JM274" s="22">
        <f>(((((((((((((((((JM256)+(JM257))+(JM258))+(JM259))+(JM260))+(JM261))+(JM262))+(JM263))+(JM264))+(JM265))+(JM266))+(JM267))+(JM268))+(JM269))+(JM270))+(JM271))+(JM272))+(JM273)</f>
        <v>880</v>
      </c>
      <c r="JN274" s="22">
        <f t="shared" si="717"/>
        <v>-880</v>
      </c>
      <c r="JO274" s="22">
        <f>(((((((((((((((((JO256)+(JO257))+(JO258))+(JO259))+(JO260))+(JO261))+(JO262))+(JO263))+(JO264))+(JO265))+(JO266))+(JO267))+(JO268))+(JO269))+(JO270))+(JO271))+(JO272))+(JO273)</f>
        <v>0</v>
      </c>
      <c r="JP274" s="22">
        <f>(((((((((((((((((JP256)+(JP257))+(JP258))+(JP259))+(JP260))+(JP261))+(JP262))+(JP263))+(JP264))+(JP265))+(JP266))+(JP267))+(JP268))+(JP269))+(JP270))+(JP271))+(JP272))+(JP273)</f>
        <v>0</v>
      </c>
      <c r="JQ274" s="22">
        <f t="shared" si="718"/>
        <v>0</v>
      </c>
      <c r="JR274" s="22">
        <f t="shared" si="759"/>
        <v>0</v>
      </c>
      <c r="JS274" s="22">
        <f t="shared" si="759"/>
        <v>880</v>
      </c>
      <c r="JT274" s="22">
        <f t="shared" si="720"/>
        <v>-880</v>
      </c>
      <c r="JU274" s="22">
        <f>(((((((((((((((((JU256)+(JU257))+(JU258))+(JU259))+(JU260))+(JU261))+(JU262))+(JU263))+(JU264))+(JU265))+(JU266))+(JU267))+(JU268))+(JU269))+(JU270))+(JU271))+(JU272))+(JU273)</f>
        <v>19.989999999999998</v>
      </c>
      <c r="JV274" s="22">
        <f>(((((((((((((((((JV256)+(JV257))+(JV258))+(JV259))+(JV260))+(JV261))+(JV262))+(JV263))+(JV264))+(JV265))+(JV266))+(JV267))+(JV268))+(JV269))+(JV270))+(JV271))+(JV272))+(JV273)</f>
        <v>0</v>
      </c>
      <c r="JW274" s="22">
        <f t="shared" si="721"/>
        <v>19.989999999999998</v>
      </c>
      <c r="JX274" s="22">
        <f>(((((((((((((((((JX256)+(JX257))+(JX258))+(JX259))+(JX260))+(JX261))+(JX262))+(JX263))+(JX264))+(JX265))+(JX266))+(JX267))+(JX268))+(JX269))+(JX270))+(JX271))+(JX272))+(JX273)</f>
        <v>0</v>
      </c>
      <c r="JY274" s="22">
        <f>(((((((((((((((((JY256)+(JY257))+(JY258))+(JY259))+(JY260))+(JY261))+(JY262))+(JY263))+(JY264))+(JY265))+(JY266))+(JY267))+(JY268))+(JY269))+(JY270))+(JY271))+(JY272))+(JY273)</f>
        <v>0</v>
      </c>
      <c r="JZ274" s="22">
        <f t="shared" si="722"/>
        <v>0</v>
      </c>
      <c r="KA274" s="22">
        <f t="shared" si="760"/>
        <v>19.989999999999998</v>
      </c>
      <c r="KB274" s="22">
        <f t="shared" si="760"/>
        <v>0</v>
      </c>
      <c r="KC274" s="22">
        <f t="shared" si="724"/>
        <v>19.989999999999998</v>
      </c>
      <c r="KD274" s="22">
        <f>(((((((((((((((((KD256)+(KD257))+(KD258))+(KD259))+(KD260))+(KD261))+(KD262))+(KD263))+(KD264))+(KD265))+(KD266))+(KD267))+(KD268))+(KD269))+(KD270))+(KD271))+(KD272))+(KD273)</f>
        <v>4430.0099999999993</v>
      </c>
      <c r="KE274" s="22">
        <f>(((((((((((((((((KE256)+(KE257))+(KE258))+(KE259))+(KE260))+(KE261))+(KE262))+(KE263))+(KE264))+(KE265))+(KE266))+(KE267))+(KE268))+(KE269))+(KE270))+(KE271))+(KE272))+(KE273)</f>
        <v>3846.67</v>
      </c>
      <c r="KF274" s="22">
        <f t="shared" si="725"/>
        <v>583.33999999999924</v>
      </c>
      <c r="KG274" s="22">
        <f>(((((((((((((((((KG256)+(KG257))+(KG258))+(KG259))+(KG260))+(KG261))+(KG262))+(KG263))+(KG264))+(KG265))+(KG266))+(KG267))+(KG268))+(KG269))+(KG270))+(KG271))+(KG272))+(KG273)</f>
        <v>0</v>
      </c>
      <c r="KH274" s="22">
        <f>(((((((((((((((((KH256)+(KH257))+(KH258))+(KH259))+(KH260))+(KH261))+(KH262))+(KH263))+(KH264))+(KH265))+(KH266))+(KH267))+(KH268))+(KH269))+(KH270))+(KH271))+(KH272))+(KH273)</f>
        <v>0</v>
      </c>
      <c r="KI274" s="22">
        <f t="shared" si="726"/>
        <v>0</v>
      </c>
      <c r="KJ274" s="22">
        <f>(((((((((((((((((KJ256)+(KJ257))+(KJ258))+(KJ259))+(KJ260))+(KJ261))+(KJ262))+(KJ263))+(KJ264))+(KJ265))+(KJ266))+(KJ267))+(KJ268))+(KJ269))+(KJ270))+(KJ271))+(KJ272))+(KJ273)</f>
        <v>0</v>
      </c>
      <c r="KK274" s="22">
        <f>(((((((((((((((((KK256)+(KK257))+(KK258))+(KK259))+(KK260))+(KK261))+(KK262))+(KK263))+(KK264))+(KK265))+(KK266))+(KK267))+(KK268))+(KK269))+(KK270))+(KK271))+(KK272))+(KK273)</f>
        <v>0</v>
      </c>
      <c r="KL274" s="22">
        <f t="shared" si="727"/>
        <v>0</v>
      </c>
      <c r="KM274" s="22">
        <f>(((((((((((((((((KM256)+(KM257))+(KM258))+(KM259))+(KM260))+(KM261))+(KM262))+(KM263))+(KM264))+(KM265))+(KM266))+(KM267))+(KM268))+(KM269))+(KM270))+(KM271))+(KM272))+(KM273)</f>
        <v>0</v>
      </c>
      <c r="KN274" s="22">
        <f>(((((((((((((((((KN256)+(KN257))+(KN258))+(KN259))+(KN260))+(KN261))+(KN262))+(KN263))+(KN264))+(KN265))+(KN266))+(KN267))+(KN268))+(KN269))+(KN270))+(KN271))+(KN272))+(KN273)</f>
        <v>0</v>
      </c>
      <c r="KO274" s="22">
        <f t="shared" si="728"/>
        <v>0</v>
      </c>
      <c r="KP274" s="22">
        <f>(((((((((((((((((KP256)+(KP257))+(KP258))+(KP259))+(KP260))+(KP261))+(KP262))+(KP263))+(KP264))+(KP265))+(KP266))+(KP267))+(KP268))+(KP269))+(KP270))+(KP271))+(KP272))+(KP273)</f>
        <v>0</v>
      </c>
      <c r="KQ274" s="22">
        <f>(((((((((((((((((KQ256)+(KQ257))+(KQ258))+(KQ259))+(KQ260))+(KQ261))+(KQ262))+(KQ263))+(KQ264))+(KQ265))+(KQ266))+(KQ267))+(KQ268))+(KQ269))+(KQ270))+(KQ271))+(KQ272))+(KQ273)</f>
        <v>0</v>
      </c>
      <c r="KR274" s="22">
        <f t="shared" si="729"/>
        <v>0</v>
      </c>
      <c r="KS274" s="22">
        <f t="shared" si="761"/>
        <v>0</v>
      </c>
      <c r="KT274" s="22">
        <f t="shared" si="761"/>
        <v>0</v>
      </c>
      <c r="KU274" s="22">
        <f t="shared" si="731"/>
        <v>0</v>
      </c>
      <c r="KV274" s="22">
        <f t="shared" si="762"/>
        <v>4430.0099999999993</v>
      </c>
      <c r="KW274" s="22">
        <f t="shared" si="762"/>
        <v>3846.67</v>
      </c>
      <c r="KX274" s="22">
        <f t="shared" si="733"/>
        <v>583.33999999999924</v>
      </c>
      <c r="KY274" s="22">
        <f>(((((((((((((((((KY256)+(KY257))+(KY258))+(KY259))+(KY260))+(KY261))+(KY262))+(KY263))+(KY264))+(KY265))+(KY266))+(KY267))+(KY268))+(KY269))+(KY270))+(KY271))+(KY272))+(KY273)</f>
        <v>0</v>
      </c>
      <c r="KZ274" s="22">
        <f>(((((((((((((((((KZ256)+(KZ257))+(KZ258))+(KZ259))+(KZ260))+(KZ261))+(KZ262))+(KZ263))+(KZ264))+(KZ265))+(KZ266))+(KZ267))+(KZ268))+(KZ269))+(KZ270))+(KZ271))+(KZ272))+(KZ273)</f>
        <v>0</v>
      </c>
      <c r="LA274" s="22">
        <f t="shared" si="734"/>
        <v>0</v>
      </c>
      <c r="LB274" s="22">
        <f>(((((((((((((((((LB256)+(LB257))+(LB258))+(LB259))+(LB260))+(LB261))+(LB262))+(LB263))+(LB264))+(LB265))+(LB266))+(LB267))+(LB268))+(LB269))+(LB270))+(LB271))+(LB272))+(LB273)</f>
        <v>0</v>
      </c>
      <c r="LC274" s="22">
        <f>(((((((((((((((((LC256)+(LC257))+(LC258))+(LC259))+(LC260))+(LC261))+(LC262))+(LC263))+(LC264))+(LC265))+(LC266))+(LC267))+(LC268))+(LC269))+(LC270))+(LC271))+(LC272))+(LC273)</f>
        <v>0</v>
      </c>
      <c r="LD274" s="22">
        <f t="shared" si="735"/>
        <v>0</v>
      </c>
      <c r="LE274" s="22">
        <f t="shared" si="763"/>
        <v>14132.39</v>
      </c>
      <c r="LF274" s="22">
        <f t="shared" si="763"/>
        <v>15726.67</v>
      </c>
      <c r="LG274" s="22">
        <f t="shared" si="737"/>
        <v>-1594.2800000000007</v>
      </c>
    </row>
    <row r="275" spans="1:319" x14ac:dyDescent="0.3">
      <c r="A275" s="27" t="s">
        <v>387</v>
      </c>
      <c r="B275" s="19"/>
      <c r="C275" s="19"/>
      <c r="D275" s="20">
        <f t="shared" si="606"/>
        <v>0</v>
      </c>
      <c r="E275" s="19"/>
      <c r="F275" s="19"/>
      <c r="G275" s="20">
        <f t="shared" si="607"/>
        <v>0</v>
      </c>
      <c r="H275" s="19"/>
      <c r="I275" s="19"/>
      <c r="J275" s="20">
        <f t="shared" si="608"/>
        <v>0</v>
      </c>
      <c r="K275" s="19"/>
      <c r="L275" s="19"/>
      <c r="M275" s="20">
        <f t="shared" si="609"/>
        <v>0</v>
      </c>
      <c r="N275" s="19"/>
      <c r="O275" s="19"/>
      <c r="P275" s="20">
        <f t="shared" si="610"/>
        <v>0</v>
      </c>
      <c r="Q275" s="19"/>
      <c r="R275" s="19"/>
      <c r="S275" s="20">
        <f t="shared" si="611"/>
        <v>0</v>
      </c>
      <c r="T275" s="19"/>
      <c r="U275" s="19"/>
      <c r="V275" s="20">
        <f t="shared" si="612"/>
        <v>0</v>
      </c>
      <c r="W275" s="19"/>
      <c r="X275" s="19"/>
      <c r="Y275" s="20">
        <f t="shared" si="613"/>
        <v>0</v>
      </c>
      <c r="Z275" s="19"/>
      <c r="AA275" s="19"/>
      <c r="AB275" s="20">
        <f t="shared" si="614"/>
        <v>0</v>
      </c>
      <c r="AC275" s="19"/>
      <c r="AD275" s="19"/>
      <c r="AE275" s="20">
        <f t="shared" si="615"/>
        <v>0</v>
      </c>
      <c r="AF275" s="19"/>
      <c r="AG275" s="19"/>
      <c r="AH275" s="20">
        <f t="shared" si="616"/>
        <v>0</v>
      </c>
      <c r="AI275" s="19"/>
      <c r="AJ275" s="19"/>
      <c r="AK275" s="20">
        <f t="shared" si="617"/>
        <v>0</v>
      </c>
      <c r="AL275" s="20">
        <f t="shared" si="738"/>
        <v>0</v>
      </c>
      <c r="AM275" s="20">
        <f t="shared" si="738"/>
        <v>0</v>
      </c>
      <c r="AN275" s="20">
        <f t="shared" si="619"/>
        <v>0</v>
      </c>
      <c r="AO275" s="19"/>
      <c r="AP275" s="19"/>
      <c r="AQ275" s="20">
        <f t="shared" si="620"/>
        <v>0</v>
      </c>
      <c r="AR275" s="19"/>
      <c r="AS275" s="19"/>
      <c r="AT275" s="20">
        <f t="shared" si="621"/>
        <v>0</v>
      </c>
      <c r="AU275" s="19"/>
      <c r="AV275" s="19"/>
      <c r="AW275" s="20">
        <f t="shared" si="622"/>
        <v>0</v>
      </c>
      <c r="AX275" s="19"/>
      <c r="AY275" s="19"/>
      <c r="AZ275" s="20">
        <f t="shared" si="623"/>
        <v>0</v>
      </c>
      <c r="BA275" s="19"/>
      <c r="BB275" s="19"/>
      <c r="BC275" s="20">
        <f t="shared" si="624"/>
        <v>0</v>
      </c>
      <c r="BD275" s="19"/>
      <c r="BE275" s="19"/>
      <c r="BF275" s="20">
        <f t="shared" si="625"/>
        <v>0</v>
      </c>
      <c r="BG275" s="20">
        <f t="shared" si="739"/>
        <v>0</v>
      </c>
      <c r="BH275" s="20">
        <f t="shared" si="739"/>
        <v>0</v>
      </c>
      <c r="BI275" s="20">
        <f t="shared" si="627"/>
        <v>0</v>
      </c>
      <c r="BJ275" s="19"/>
      <c r="BK275" s="19"/>
      <c r="BL275" s="20">
        <f t="shared" si="628"/>
        <v>0</v>
      </c>
      <c r="BM275" s="19"/>
      <c r="BN275" s="19"/>
      <c r="BO275" s="20">
        <f t="shared" si="629"/>
        <v>0</v>
      </c>
      <c r="BP275" s="19"/>
      <c r="BQ275" s="19"/>
      <c r="BR275" s="20">
        <f t="shared" si="630"/>
        <v>0</v>
      </c>
      <c r="BS275" s="19"/>
      <c r="BT275" s="19"/>
      <c r="BU275" s="20">
        <f t="shared" si="631"/>
        <v>0</v>
      </c>
      <c r="BV275" s="19"/>
      <c r="BW275" s="19"/>
      <c r="BX275" s="20">
        <f t="shared" si="632"/>
        <v>0</v>
      </c>
      <c r="BY275" s="19"/>
      <c r="BZ275" s="19"/>
      <c r="CA275" s="20">
        <f t="shared" si="633"/>
        <v>0</v>
      </c>
      <c r="CB275" s="20">
        <f t="shared" si="740"/>
        <v>0</v>
      </c>
      <c r="CC275" s="20">
        <f t="shared" si="740"/>
        <v>0</v>
      </c>
      <c r="CD275" s="20">
        <f t="shared" si="635"/>
        <v>0</v>
      </c>
      <c r="CE275" s="19"/>
      <c r="CF275" s="19"/>
      <c r="CG275" s="20">
        <f t="shared" si="636"/>
        <v>0</v>
      </c>
      <c r="CH275" s="19"/>
      <c r="CI275" s="19"/>
      <c r="CJ275" s="20">
        <f t="shared" si="637"/>
        <v>0</v>
      </c>
      <c r="CK275" s="19"/>
      <c r="CL275" s="19"/>
      <c r="CM275" s="20">
        <f t="shared" si="638"/>
        <v>0</v>
      </c>
      <c r="CN275" s="20">
        <f t="shared" si="741"/>
        <v>0</v>
      </c>
      <c r="CO275" s="20">
        <f t="shared" si="741"/>
        <v>0</v>
      </c>
      <c r="CP275" s="20">
        <f t="shared" si="640"/>
        <v>0</v>
      </c>
      <c r="CQ275" s="19"/>
      <c r="CR275" s="19"/>
      <c r="CS275" s="20">
        <f t="shared" si="641"/>
        <v>0</v>
      </c>
      <c r="CT275" s="19"/>
      <c r="CU275" s="19"/>
      <c r="CV275" s="20">
        <f t="shared" si="642"/>
        <v>0</v>
      </c>
      <c r="CW275" s="19"/>
      <c r="CX275" s="19"/>
      <c r="CY275" s="20">
        <f t="shared" si="643"/>
        <v>0</v>
      </c>
      <c r="CZ275" s="20">
        <f t="shared" si="742"/>
        <v>0</v>
      </c>
      <c r="DA275" s="20">
        <f t="shared" si="742"/>
        <v>0</v>
      </c>
      <c r="DB275" s="20">
        <f t="shared" si="645"/>
        <v>0</v>
      </c>
      <c r="DC275" s="20">
        <f t="shared" si="743"/>
        <v>0</v>
      </c>
      <c r="DD275" s="20">
        <f t="shared" si="743"/>
        <v>0</v>
      </c>
      <c r="DE275" s="20">
        <f t="shared" si="647"/>
        <v>0</v>
      </c>
      <c r="DF275" s="19"/>
      <c r="DG275" s="19"/>
      <c r="DH275" s="20">
        <f t="shared" si="648"/>
        <v>0</v>
      </c>
      <c r="DI275" s="19"/>
      <c r="DJ275" s="19"/>
      <c r="DK275" s="20">
        <f t="shared" si="649"/>
        <v>0</v>
      </c>
      <c r="DL275" s="20">
        <f t="shared" si="744"/>
        <v>0</v>
      </c>
      <c r="DM275" s="20">
        <f t="shared" si="744"/>
        <v>0</v>
      </c>
      <c r="DN275" s="20">
        <f t="shared" si="651"/>
        <v>0</v>
      </c>
      <c r="DO275" s="19"/>
      <c r="DP275" s="19"/>
      <c r="DQ275" s="20">
        <f t="shared" si="652"/>
        <v>0</v>
      </c>
      <c r="DR275" s="19"/>
      <c r="DS275" s="19"/>
      <c r="DT275" s="20">
        <f t="shared" si="653"/>
        <v>0</v>
      </c>
      <c r="DU275" s="20">
        <f t="shared" si="745"/>
        <v>0</v>
      </c>
      <c r="DV275" s="20">
        <f t="shared" si="745"/>
        <v>0</v>
      </c>
      <c r="DW275" s="20">
        <f t="shared" si="655"/>
        <v>0</v>
      </c>
      <c r="DX275" s="20">
        <f t="shared" si="746"/>
        <v>0</v>
      </c>
      <c r="DY275" s="20">
        <f t="shared" si="746"/>
        <v>0</v>
      </c>
      <c r="DZ275" s="20">
        <f t="shared" si="657"/>
        <v>0</v>
      </c>
      <c r="EA275" s="19"/>
      <c r="EB275" s="19"/>
      <c r="EC275" s="20">
        <f t="shared" si="658"/>
        <v>0</v>
      </c>
      <c r="ED275" s="19"/>
      <c r="EE275" s="19"/>
      <c r="EF275" s="20">
        <f t="shared" si="659"/>
        <v>0</v>
      </c>
      <c r="EG275" s="19"/>
      <c r="EH275" s="19"/>
      <c r="EI275" s="20">
        <f t="shared" si="660"/>
        <v>0</v>
      </c>
      <c r="EJ275" s="19"/>
      <c r="EK275" s="19"/>
      <c r="EL275" s="20">
        <f t="shared" si="661"/>
        <v>0</v>
      </c>
      <c r="EM275" s="20">
        <f t="shared" si="747"/>
        <v>0</v>
      </c>
      <c r="EN275" s="20">
        <f t="shared" si="747"/>
        <v>0</v>
      </c>
      <c r="EO275" s="20">
        <f t="shared" si="663"/>
        <v>0</v>
      </c>
      <c r="EP275" s="19"/>
      <c r="EQ275" s="19"/>
      <c r="ER275" s="20">
        <f t="shared" si="664"/>
        <v>0</v>
      </c>
      <c r="ES275" s="19"/>
      <c r="ET275" s="19"/>
      <c r="EU275" s="20">
        <f t="shared" si="665"/>
        <v>0</v>
      </c>
      <c r="EV275" s="19"/>
      <c r="EW275" s="19"/>
      <c r="EX275" s="20">
        <f t="shared" si="666"/>
        <v>0</v>
      </c>
      <c r="EY275" s="19"/>
      <c r="EZ275" s="19"/>
      <c r="FA275" s="20">
        <f t="shared" si="667"/>
        <v>0</v>
      </c>
      <c r="FB275" s="20">
        <f t="shared" si="748"/>
        <v>0</v>
      </c>
      <c r="FC275" s="20">
        <f t="shared" si="748"/>
        <v>0</v>
      </c>
      <c r="FD275" s="20">
        <f t="shared" si="669"/>
        <v>0</v>
      </c>
      <c r="FE275" s="19"/>
      <c r="FF275" s="19"/>
      <c r="FG275" s="20">
        <f t="shared" si="670"/>
        <v>0</v>
      </c>
      <c r="FH275" s="19"/>
      <c r="FI275" s="19"/>
      <c r="FJ275" s="20">
        <f t="shared" si="671"/>
        <v>0</v>
      </c>
      <c r="FK275" s="19"/>
      <c r="FL275" s="19"/>
      <c r="FM275" s="20">
        <f t="shared" si="672"/>
        <v>0</v>
      </c>
      <c r="FN275" s="20">
        <f t="shared" si="749"/>
        <v>0</v>
      </c>
      <c r="FO275" s="20">
        <f t="shared" si="749"/>
        <v>0</v>
      </c>
      <c r="FP275" s="20">
        <f t="shared" si="674"/>
        <v>0</v>
      </c>
      <c r="FQ275" s="19"/>
      <c r="FR275" s="19"/>
      <c r="FS275" s="20">
        <f t="shared" si="675"/>
        <v>0</v>
      </c>
      <c r="FT275" s="19"/>
      <c r="FU275" s="19"/>
      <c r="FV275" s="20">
        <f t="shared" si="676"/>
        <v>0</v>
      </c>
      <c r="FW275" s="19"/>
      <c r="FX275" s="19"/>
      <c r="FY275" s="20">
        <f t="shared" si="677"/>
        <v>0</v>
      </c>
      <c r="FZ275" s="20">
        <f t="shared" si="750"/>
        <v>0</v>
      </c>
      <c r="GA275" s="20">
        <f t="shared" si="750"/>
        <v>0</v>
      </c>
      <c r="GB275" s="20">
        <f t="shared" si="679"/>
        <v>0</v>
      </c>
      <c r="GC275" s="19"/>
      <c r="GD275" s="19"/>
      <c r="GE275" s="20">
        <f t="shared" si="680"/>
        <v>0</v>
      </c>
      <c r="GF275" s="19"/>
      <c r="GG275" s="19"/>
      <c r="GH275" s="20">
        <f t="shared" si="681"/>
        <v>0</v>
      </c>
      <c r="GI275" s="19"/>
      <c r="GJ275" s="19"/>
      <c r="GK275" s="20">
        <f t="shared" si="682"/>
        <v>0</v>
      </c>
      <c r="GL275" s="19"/>
      <c r="GM275" s="19"/>
      <c r="GN275" s="20">
        <f t="shared" si="683"/>
        <v>0</v>
      </c>
      <c r="GO275" s="20">
        <f t="shared" si="751"/>
        <v>0</v>
      </c>
      <c r="GP275" s="20">
        <f t="shared" si="751"/>
        <v>0</v>
      </c>
      <c r="GQ275" s="20">
        <f t="shared" si="685"/>
        <v>0</v>
      </c>
      <c r="GR275" s="19"/>
      <c r="GS275" s="19"/>
      <c r="GT275" s="20">
        <f t="shared" si="686"/>
        <v>0</v>
      </c>
      <c r="GU275" s="19"/>
      <c r="GV275" s="19"/>
      <c r="GW275" s="20">
        <f t="shared" si="687"/>
        <v>0</v>
      </c>
      <c r="GX275" s="20">
        <f t="shared" si="752"/>
        <v>0</v>
      </c>
      <c r="GY275" s="20">
        <f t="shared" si="752"/>
        <v>0</v>
      </c>
      <c r="GZ275" s="20">
        <f t="shared" si="689"/>
        <v>0</v>
      </c>
      <c r="HA275" s="19"/>
      <c r="HB275" s="19"/>
      <c r="HC275" s="20">
        <f t="shared" si="690"/>
        <v>0</v>
      </c>
      <c r="HD275" s="19"/>
      <c r="HE275" s="19"/>
      <c r="HF275" s="20">
        <f t="shared" si="691"/>
        <v>0</v>
      </c>
      <c r="HG275" s="19"/>
      <c r="HH275" s="19"/>
      <c r="HI275" s="20">
        <f t="shared" si="692"/>
        <v>0</v>
      </c>
      <c r="HJ275" s="19"/>
      <c r="HK275" s="19"/>
      <c r="HL275" s="20">
        <f t="shared" si="693"/>
        <v>0</v>
      </c>
      <c r="HM275" s="20">
        <f t="shared" si="753"/>
        <v>0</v>
      </c>
      <c r="HN275" s="20">
        <f t="shared" si="753"/>
        <v>0</v>
      </c>
      <c r="HO275" s="20">
        <f t="shared" si="695"/>
        <v>0</v>
      </c>
      <c r="HP275" s="19"/>
      <c r="HQ275" s="19"/>
      <c r="HR275" s="20">
        <f t="shared" si="696"/>
        <v>0</v>
      </c>
      <c r="HS275" s="19"/>
      <c r="HT275" s="19"/>
      <c r="HU275" s="20">
        <f t="shared" si="697"/>
        <v>0</v>
      </c>
      <c r="HV275" s="19"/>
      <c r="HW275" s="19"/>
      <c r="HX275" s="20">
        <f t="shared" si="698"/>
        <v>0</v>
      </c>
      <c r="HY275" s="19"/>
      <c r="HZ275" s="19"/>
      <c r="IA275" s="20">
        <f t="shared" si="699"/>
        <v>0</v>
      </c>
      <c r="IB275" s="20">
        <f t="shared" si="754"/>
        <v>0</v>
      </c>
      <c r="IC275" s="20">
        <f t="shared" si="754"/>
        <v>0</v>
      </c>
      <c r="ID275" s="20">
        <f t="shared" si="701"/>
        <v>0</v>
      </c>
      <c r="IE275" s="20">
        <f t="shared" si="755"/>
        <v>0</v>
      </c>
      <c r="IF275" s="20">
        <f t="shared" si="755"/>
        <v>0</v>
      </c>
      <c r="IG275" s="20">
        <f t="shared" si="703"/>
        <v>0</v>
      </c>
      <c r="IH275" s="19"/>
      <c r="II275" s="19"/>
      <c r="IJ275" s="20">
        <f t="shared" si="704"/>
        <v>0</v>
      </c>
      <c r="IK275" s="19"/>
      <c r="IL275" s="19"/>
      <c r="IM275" s="20">
        <f t="shared" si="705"/>
        <v>0</v>
      </c>
      <c r="IN275" s="19"/>
      <c r="IO275" s="19"/>
      <c r="IP275" s="20">
        <f t="shared" si="706"/>
        <v>0</v>
      </c>
      <c r="IQ275" s="20">
        <f t="shared" si="756"/>
        <v>0</v>
      </c>
      <c r="IR275" s="20">
        <f t="shared" si="756"/>
        <v>0</v>
      </c>
      <c r="IS275" s="20">
        <f t="shared" si="708"/>
        <v>0</v>
      </c>
      <c r="IT275" s="20">
        <f t="shared" si="757"/>
        <v>0</v>
      </c>
      <c r="IU275" s="20">
        <f t="shared" si="757"/>
        <v>0</v>
      </c>
      <c r="IV275" s="20">
        <f t="shared" si="710"/>
        <v>0</v>
      </c>
      <c r="IW275" s="19"/>
      <c r="IX275" s="19"/>
      <c r="IY275" s="20">
        <f t="shared" si="711"/>
        <v>0</v>
      </c>
      <c r="IZ275" s="19"/>
      <c r="JA275" s="19"/>
      <c r="JB275" s="20">
        <f t="shared" si="712"/>
        <v>0</v>
      </c>
      <c r="JC275" s="19"/>
      <c r="JD275" s="19"/>
      <c r="JE275" s="20">
        <f t="shared" si="713"/>
        <v>0</v>
      </c>
      <c r="JF275" s="20">
        <f t="shared" si="758"/>
        <v>0</v>
      </c>
      <c r="JG275" s="20">
        <f t="shared" si="758"/>
        <v>0</v>
      </c>
      <c r="JH275" s="20">
        <f t="shared" si="715"/>
        <v>0</v>
      </c>
      <c r="JI275" s="19"/>
      <c r="JJ275" s="19"/>
      <c r="JK275" s="20">
        <f t="shared" si="716"/>
        <v>0</v>
      </c>
      <c r="JL275" s="19"/>
      <c r="JM275" s="19"/>
      <c r="JN275" s="20">
        <f t="shared" si="717"/>
        <v>0</v>
      </c>
      <c r="JO275" s="19"/>
      <c r="JP275" s="19"/>
      <c r="JQ275" s="20">
        <f t="shared" si="718"/>
        <v>0</v>
      </c>
      <c r="JR275" s="20">
        <f t="shared" si="759"/>
        <v>0</v>
      </c>
      <c r="JS275" s="20">
        <f t="shared" si="759"/>
        <v>0</v>
      </c>
      <c r="JT275" s="20">
        <f t="shared" si="720"/>
        <v>0</v>
      </c>
      <c r="JU275" s="19"/>
      <c r="JV275" s="19"/>
      <c r="JW275" s="20">
        <f t="shared" si="721"/>
        <v>0</v>
      </c>
      <c r="JX275" s="19"/>
      <c r="JY275" s="19"/>
      <c r="JZ275" s="20">
        <f t="shared" si="722"/>
        <v>0</v>
      </c>
      <c r="KA275" s="20">
        <f t="shared" si="760"/>
        <v>0</v>
      </c>
      <c r="KB275" s="20">
        <f t="shared" si="760"/>
        <v>0</v>
      </c>
      <c r="KC275" s="20">
        <f t="shared" si="724"/>
        <v>0</v>
      </c>
      <c r="KD275" s="19"/>
      <c r="KE275" s="19"/>
      <c r="KF275" s="20">
        <f t="shared" si="725"/>
        <v>0</v>
      </c>
      <c r="KG275" s="19"/>
      <c r="KH275" s="19"/>
      <c r="KI275" s="20">
        <f t="shared" si="726"/>
        <v>0</v>
      </c>
      <c r="KJ275" s="19"/>
      <c r="KK275" s="19"/>
      <c r="KL275" s="20">
        <f t="shared" si="727"/>
        <v>0</v>
      </c>
      <c r="KM275" s="19"/>
      <c r="KN275" s="19"/>
      <c r="KO275" s="20">
        <f t="shared" si="728"/>
        <v>0</v>
      </c>
      <c r="KP275" s="19"/>
      <c r="KQ275" s="19"/>
      <c r="KR275" s="20">
        <f t="shared" si="729"/>
        <v>0</v>
      </c>
      <c r="KS275" s="20">
        <f t="shared" si="761"/>
        <v>0</v>
      </c>
      <c r="KT275" s="20">
        <f t="shared" si="761"/>
        <v>0</v>
      </c>
      <c r="KU275" s="20">
        <f t="shared" si="731"/>
        <v>0</v>
      </c>
      <c r="KV275" s="20">
        <f t="shared" si="762"/>
        <v>0</v>
      </c>
      <c r="KW275" s="20">
        <f t="shared" si="762"/>
        <v>0</v>
      </c>
      <c r="KX275" s="20">
        <f t="shared" si="733"/>
        <v>0</v>
      </c>
      <c r="KY275" s="19"/>
      <c r="KZ275" s="19"/>
      <c r="LA275" s="20">
        <f t="shared" si="734"/>
        <v>0</v>
      </c>
      <c r="LB275" s="19"/>
      <c r="LC275" s="19"/>
      <c r="LD275" s="20">
        <f t="shared" si="735"/>
        <v>0</v>
      </c>
      <c r="LE275" s="20">
        <f t="shared" si="763"/>
        <v>0</v>
      </c>
      <c r="LF275" s="20">
        <f t="shared" si="763"/>
        <v>0</v>
      </c>
      <c r="LG275" s="20">
        <f t="shared" si="737"/>
        <v>0</v>
      </c>
    </row>
    <row r="276" spans="1:319" x14ac:dyDescent="0.3">
      <c r="A276" s="27" t="s">
        <v>388</v>
      </c>
      <c r="B276" s="19"/>
      <c r="C276" s="19"/>
      <c r="D276" s="20">
        <f t="shared" si="606"/>
        <v>0</v>
      </c>
      <c r="E276" s="19"/>
      <c r="F276" s="19"/>
      <c r="G276" s="20">
        <f t="shared" si="607"/>
        <v>0</v>
      </c>
      <c r="H276" s="19"/>
      <c r="I276" s="19"/>
      <c r="J276" s="20">
        <f t="shared" si="608"/>
        <v>0</v>
      </c>
      <c r="K276" s="19"/>
      <c r="L276" s="19"/>
      <c r="M276" s="20">
        <f t="shared" si="609"/>
        <v>0</v>
      </c>
      <c r="N276" s="19"/>
      <c r="O276" s="19"/>
      <c r="P276" s="20">
        <f t="shared" si="610"/>
        <v>0</v>
      </c>
      <c r="Q276" s="19"/>
      <c r="R276" s="19"/>
      <c r="S276" s="20">
        <f t="shared" si="611"/>
        <v>0</v>
      </c>
      <c r="T276" s="19"/>
      <c r="U276" s="19"/>
      <c r="V276" s="20">
        <f t="shared" si="612"/>
        <v>0</v>
      </c>
      <c r="W276" s="19"/>
      <c r="X276" s="19"/>
      <c r="Y276" s="20">
        <f t="shared" si="613"/>
        <v>0</v>
      </c>
      <c r="Z276" s="19"/>
      <c r="AA276" s="19"/>
      <c r="AB276" s="20">
        <f t="shared" si="614"/>
        <v>0</v>
      </c>
      <c r="AC276" s="19"/>
      <c r="AD276" s="19"/>
      <c r="AE276" s="20">
        <f t="shared" si="615"/>
        <v>0</v>
      </c>
      <c r="AF276" s="19"/>
      <c r="AG276" s="19"/>
      <c r="AH276" s="20">
        <f t="shared" si="616"/>
        <v>0</v>
      </c>
      <c r="AI276" s="19"/>
      <c r="AJ276" s="19"/>
      <c r="AK276" s="20">
        <f t="shared" si="617"/>
        <v>0</v>
      </c>
      <c r="AL276" s="20">
        <f t="shared" si="738"/>
        <v>0</v>
      </c>
      <c r="AM276" s="20">
        <f t="shared" si="738"/>
        <v>0</v>
      </c>
      <c r="AN276" s="20">
        <f t="shared" si="619"/>
        <v>0</v>
      </c>
      <c r="AO276" s="19"/>
      <c r="AP276" s="19"/>
      <c r="AQ276" s="20">
        <f t="shared" si="620"/>
        <v>0</v>
      </c>
      <c r="AR276" s="19"/>
      <c r="AS276" s="20">
        <f>0</f>
        <v>0</v>
      </c>
      <c r="AT276" s="20">
        <f t="shared" si="621"/>
        <v>0</v>
      </c>
      <c r="AU276" s="19"/>
      <c r="AV276" s="19"/>
      <c r="AW276" s="20">
        <f t="shared" si="622"/>
        <v>0</v>
      </c>
      <c r="AX276" s="19"/>
      <c r="AY276" s="19"/>
      <c r="AZ276" s="20">
        <f t="shared" si="623"/>
        <v>0</v>
      </c>
      <c r="BA276" s="19"/>
      <c r="BB276" s="19"/>
      <c r="BC276" s="20">
        <f t="shared" si="624"/>
        <v>0</v>
      </c>
      <c r="BD276" s="19"/>
      <c r="BE276" s="19"/>
      <c r="BF276" s="20">
        <f t="shared" si="625"/>
        <v>0</v>
      </c>
      <c r="BG276" s="20">
        <f t="shared" si="739"/>
        <v>0</v>
      </c>
      <c r="BH276" s="20">
        <f t="shared" si="739"/>
        <v>0</v>
      </c>
      <c r="BI276" s="20">
        <f t="shared" si="627"/>
        <v>0</v>
      </c>
      <c r="BJ276" s="19"/>
      <c r="BK276" s="19"/>
      <c r="BL276" s="20">
        <f t="shared" si="628"/>
        <v>0</v>
      </c>
      <c r="BM276" s="19"/>
      <c r="BN276" s="19"/>
      <c r="BO276" s="20">
        <f t="shared" si="629"/>
        <v>0</v>
      </c>
      <c r="BP276" s="19"/>
      <c r="BQ276" s="19"/>
      <c r="BR276" s="20">
        <f t="shared" si="630"/>
        <v>0</v>
      </c>
      <c r="BS276" s="19"/>
      <c r="BT276" s="19"/>
      <c r="BU276" s="20">
        <f t="shared" si="631"/>
        <v>0</v>
      </c>
      <c r="BV276" s="19"/>
      <c r="BW276" s="19"/>
      <c r="BX276" s="20">
        <f t="shared" si="632"/>
        <v>0</v>
      </c>
      <c r="BY276" s="19"/>
      <c r="BZ276" s="19"/>
      <c r="CA276" s="20">
        <f t="shared" si="633"/>
        <v>0</v>
      </c>
      <c r="CB276" s="20">
        <f t="shared" si="740"/>
        <v>0</v>
      </c>
      <c r="CC276" s="20">
        <f t="shared" si="740"/>
        <v>0</v>
      </c>
      <c r="CD276" s="20">
        <f t="shared" si="635"/>
        <v>0</v>
      </c>
      <c r="CE276" s="19"/>
      <c r="CF276" s="20">
        <f>0</f>
        <v>0</v>
      </c>
      <c r="CG276" s="20">
        <f t="shared" si="636"/>
        <v>0</v>
      </c>
      <c r="CH276" s="19"/>
      <c r="CI276" s="19"/>
      <c r="CJ276" s="20">
        <f t="shared" si="637"/>
        <v>0</v>
      </c>
      <c r="CK276" s="19"/>
      <c r="CL276" s="19"/>
      <c r="CM276" s="20">
        <f t="shared" si="638"/>
        <v>0</v>
      </c>
      <c r="CN276" s="20">
        <f t="shared" si="741"/>
        <v>0</v>
      </c>
      <c r="CO276" s="20">
        <f t="shared" si="741"/>
        <v>0</v>
      </c>
      <c r="CP276" s="20">
        <f t="shared" si="640"/>
        <v>0</v>
      </c>
      <c r="CQ276" s="19"/>
      <c r="CR276" s="19"/>
      <c r="CS276" s="20">
        <f t="shared" si="641"/>
        <v>0</v>
      </c>
      <c r="CT276" s="19"/>
      <c r="CU276" s="19"/>
      <c r="CV276" s="20">
        <f t="shared" si="642"/>
        <v>0</v>
      </c>
      <c r="CW276" s="19"/>
      <c r="CX276" s="19"/>
      <c r="CY276" s="20">
        <f t="shared" si="643"/>
        <v>0</v>
      </c>
      <c r="CZ276" s="20">
        <f t="shared" si="742"/>
        <v>0</v>
      </c>
      <c r="DA276" s="20">
        <f t="shared" si="742"/>
        <v>0</v>
      </c>
      <c r="DB276" s="20">
        <f t="shared" si="645"/>
        <v>0</v>
      </c>
      <c r="DC276" s="20">
        <f t="shared" si="743"/>
        <v>0</v>
      </c>
      <c r="DD276" s="20">
        <f t="shared" si="743"/>
        <v>0</v>
      </c>
      <c r="DE276" s="20">
        <f t="shared" si="647"/>
        <v>0</v>
      </c>
      <c r="DF276" s="19"/>
      <c r="DG276" s="19"/>
      <c r="DH276" s="20">
        <f t="shared" si="648"/>
        <v>0</v>
      </c>
      <c r="DI276" s="19"/>
      <c r="DJ276" s="19"/>
      <c r="DK276" s="20">
        <f t="shared" si="649"/>
        <v>0</v>
      </c>
      <c r="DL276" s="20">
        <f t="shared" si="744"/>
        <v>0</v>
      </c>
      <c r="DM276" s="20">
        <f t="shared" si="744"/>
        <v>0</v>
      </c>
      <c r="DN276" s="20">
        <f t="shared" si="651"/>
        <v>0</v>
      </c>
      <c r="DO276" s="19"/>
      <c r="DP276" s="19"/>
      <c r="DQ276" s="20">
        <f t="shared" si="652"/>
        <v>0</v>
      </c>
      <c r="DR276" s="19"/>
      <c r="DS276" s="19"/>
      <c r="DT276" s="20">
        <f t="shared" si="653"/>
        <v>0</v>
      </c>
      <c r="DU276" s="20">
        <f t="shared" si="745"/>
        <v>0</v>
      </c>
      <c r="DV276" s="20">
        <f t="shared" si="745"/>
        <v>0</v>
      </c>
      <c r="DW276" s="20">
        <f t="shared" si="655"/>
        <v>0</v>
      </c>
      <c r="DX276" s="20">
        <f t="shared" si="746"/>
        <v>0</v>
      </c>
      <c r="DY276" s="20">
        <f t="shared" si="746"/>
        <v>0</v>
      </c>
      <c r="DZ276" s="20">
        <f t="shared" si="657"/>
        <v>0</v>
      </c>
      <c r="EA276" s="19"/>
      <c r="EB276" s="19"/>
      <c r="EC276" s="20">
        <f t="shared" si="658"/>
        <v>0</v>
      </c>
      <c r="ED276" s="19"/>
      <c r="EE276" s="19"/>
      <c r="EF276" s="20">
        <f t="shared" si="659"/>
        <v>0</v>
      </c>
      <c r="EG276" s="19"/>
      <c r="EH276" s="19"/>
      <c r="EI276" s="20">
        <f t="shared" si="660"/>
        <v>0</v>
      </c>
      <c r="EJ276" s="19"/>
      <c r="EK276" s="19"/>
      <c r="EL276" s="20">
        <f t="shared" si="661"/>
        <v>0</v>
      </c>
      <c r="EM276" s="20">
        <f t="shared" si="747"/>
        <v>0</v>
      </c>
      <c r="EN276" s="20">
        <f t="shared" si="747"/>
        <v>0</v>
      </c>
      <c r="EO276" s="20">
        <f t="shared" si="663"/>
        <v>0</v>
      </c>
      <c r="EP276" s="19"/>
      <c r="EQ276" s="19"/>
      <c r="ER276" s="20">
        <f t="shared" si="664"/>
        <v>0</v>
      </c>
      <c r="ES276" s="19"/>
      <c r="ET276" s="19"/>
      <c r="EU276" s="20">
        <f t="shared" si="665"/>
        <v>0</v>
      </c>
      <c r="EV276" s="19"/>
      <c r="EW276" s="19"/>
      <c r="EX276" s="20">
        <f t="shared" si="666"/>
        <v>0</v>
      </c>
      <c r="EY276" s="19"/>
      <c r="EZ276" s="19"/>
      <c r="FA276" s="20">
        <f t="shared" si="667"/>
        <v>0</v>
      </c>
      <c r="FB276" s="20">
        <f t="shared" si="748"/>
        <v>0</v>
      </c>
      <c r="FC276" s="20">
        <f t="shared" si="748"/>
        <v>0</v>
      </c>
      <c r="FD276" s="20">
        <f t="shared" si="669"/>
        <v>0</v>
      </c>
      <c r="FE276" s="19"/>
      <c r="FF276" s="19"/>
      <c r="FG276" s="20">
        <f t="shared" si="670"/>
        <v>0</v>
      </c>
      <c r="FH276" s="19"/>
      <c r="FI276" s="19"/>
      <c r="FJ276" s="20">
        <f t="shared" si="671"/>
        <v>0</v>
      </c>
      <c r="FK276" s="19"/>
      <c r="FL276" s="19"/>
      <c r="FM276" s="20">
        <f t="shared" si="672"/>
        <v>0</v>
      </c>
      <c r="FN276" s="20">
        <f t="shared" si="749"/>
        <v>0</v>
      </c>
      <c r="FO276" s="20">
        <f t="shared" si="749"/>
        <v>0</v>
      </c>
      <c r="FP276" s="20">
        <f t="shared" si="674"/>
        <v>0</v>
      </c>
      <c r="FQ276" s="19"/>
      <c r="FR276" s="19"/>
      <c r="FS276" s="20">
        <f t="shared" si="675"/>
        <v>0</v>
      </c>
      <c r="FT276" s="19"/>
      <c r="FU276" s="19"/>
      <c r="FV276" s="20">
        <f t="shared" si="676"/>
        <v>0</v>
      </c>
      <c r="FW276" s="19"/>
      <c r="FX276" s="19"/>
      <c r="FY276" s="20">
        <f t="shared" si="677"/>
        <v>0</v>
      </c>
      <c r="FZ276" s="20">
        <f t="shared" si="750"/>
        <v>0</v>
      </c>
      <c r="GA276" s="20">
        <f t="shared" si="750"/>
        <v>0</v>
      </c>
      <c r="GB276" s="20">
        <f t="shared" si="679"/>
        <v>0</v>
      </c>
      <c r="GC276" s="19"/>
      <c r="GD276" s="19"/>
      <c r="GE276" s="20">
        <f t="shared" si="680"/>
        <v>0</v>
      </c>
      <c r="GF276" s="19"/>
      <c r="GG276" s="19"/>
      <c r="GH276" s="20">
        <f t="shared" si="681"/>
        <v>0</v>
      </c>
      <c r="GI276" s="19"/>
      <c r="GJ276" s="19"/>
      <c r="GK276" s="20">
        <f t="shared" si="682"/>
        <v>0</v>
      </c>
      <c r="GL276" s="19"/>
      <c r="GM276" s="19"/>
      <c r="GN276" s="20">
        <f t="shared" si="683"/>
        <v>0</v>
      </c>
      <c r="GO276" s="20">
        <f t="shared" si="751"/>
        <v>0</v>
      </c>
      <c r="GP276" s="20">
        <f t="shared" si="751"/>
        <v>0</v>
      </c>
      <c r="GQ276" s="20">
        <f t="shared" si="685"/>
        <v>0</v>
      </c>
      <c r="GR276" s="19"/>
      <c r="GS276" s="19"/>
      <c r="GT276" s="20">
        <f t="shared" si="686"/>
        <v>0</v>
      </c>
      <c r="GU276" s="19"/>
      <c r="GV276" s="19"/>
      <c r="GW276" s="20">
        <f t="shared" si="687"/>
        <v>0</v>
      </c>
      <c r="GX276" s="20">
        <f t="shared" si="752"/>
        <v>0</v>
      </c>
      <c r="GY276" s="20">
        <f t="shared" si="752"/>
        <v>0</v>
      </c>
      <c r="GZ276" s="20">
        <f t="shared" si="689"/>
        <v>0</v>
      </c>
      <c r="HA276" s="19"/>
      <c r="HB276" s="19"/>
      <c r="HC276" s="20">
        <f t="shared" si="690"/>
        <v>0</v>
      </c>
      <c r="HD276" s="19"/>
      <c r="HE276" s="19"/>
      <c r="HF276" s="20">
        <f t="shared" si="691"/>
        <v>0</v>
      </c>
      <c r="HG276" s="19"/>
      <c r="HH276" s="19"/>
      <c r="HI276" s="20">
        <f t="shared" si="692"/>
        <v>0</v>
      </c>
      <c r="HJ276" s="19"/>
      <c r="HK276" s="19"/>
      <c r="HL276" s="20">
        <f t="shared" si="693"/>
        <v>0</v>
      </c>
      <c r="HM276" s="20">
        <f t="shared" si="753"/>
        <v>0</v>
      </c>
      <c r="HN276" s="20">
        <f t="shared" si="753"/>
        <v>0</v>
      </c>
      <c r="HO276" s="20">
        <f t="shared" si="695"/>
        <v>0</v>
      </c>
      <c r="HP276" s="19"/>
      <c r="HQ276" s="19"/>
      <c r="HR276" s="20">
        <f t="shared" si="696"/>
        <v>0</v>
      </c>
      <c r="HS276" s="19"/>
      <c r="HT276" s="19"/>
      <c r="HU276" s="20">
        <f t="shared" si="697"/>
        <v>0</v>
      </c>
      <c r="HV276" s="19"/>
      <c r="HW276" s="19"/>
      <c r="HX276" s="20">
        <f t="shared" si="698"/>
        <v>0</v>
      </c>
      <c r="HY276" s="19"/>
      <c r="HZ276" s="19"/>
      <c r="IA276" s="20">
        <f t="shared" si="699"/>
        <v>0</v>
      </c>
      <c r="IB276" s="20">
        <f t="shared" si="754"/>
        <v>0</v>
      </c>
      <c r="IC276" s="20">
        <f t="shared" si="754"/>
        <v>0</v>
      </c>
      <c r="ID276" s="20">
        <f t="shared" si="701"/>
        <v>0</v>
      </c>
      <c r="IE276" s="20">
        <f t="shared" si="755"/>
        <v>0</v>
      </c>
      <c r="IF276" s="20">
        <f t="shared" si="755"/>
        <v>0</v>
      </c>
      <c r="IG276" s="20">
        <f t="shared" si="703"/>
        <v>0</v>
      </c>
      <c r="IH276" s="19"/>
      <c r="II276" s="19"/>
      <c r="IJ276" s="20">
        <f t="shared" si="704"/>
        <v>0</v>
      </c>
      <c r="IK276" s="19"/>
      <c r="IL276" s="19"/>
      <c r="IM276" s="20">
        <f t="shared" si="705"/>
        <v>0</v>
      </c>
      <c r="IN276" s="19"/>
      <c r="IO276" s="19"/>
      <c r="IP276" s="20">
        <f t="shared" si="706"/>
        <v>0</v>
      </c>
      <c r="IQ276" s="20">
        <f t="shared" si="756"/>
        <v>0</v>
      </c>
      <c r="IR276" s="20">
        <f t="shared" si="756"/>
        <v>0</v>
      </c>
      <c r="IS276" s="20">
        <f t="shared" si="708"/>
        <v>0</v>
      </c>
      <c r="IT276" s="20">
        <f t="shared" si="757"/>
        <v>0</v>
      </c>
      <c r="IU276" s="20">
        <f t="shared" si="757"/>
        <v>0</v>
      </c>
      <c r="IV276" s="20">
        <f t="shared" si="710"/>
        <v>0</v>
      </c>
      <c r="IW276" s="19"/>
      <c r="IX276" s="19"/>
      <c r="IY276" s="20">
        <f t="shared" si="711"/>
        <v>0</v>
      </c>
      <c r="IZ276" s="19"/>
      <c r="JA276" s="19"/>
      <c r="JB276" s="20">
        <f t="shared" si="712"/>
        <v>0</v>
      </c>
      <c r="JC276" s="19"/>
      <c r="JD276" s="19"/>
      <c r="JE276" s="20">
        <f t="shared" si="713"/>
        <v>0</v>
      </c>
      <c r="JF276" s="20">
        <f t="shared" si="758"/>
        <v>0</v>
      </c>
      <c r="JG276" s="20">
        <f t="shared" si="758"/>
        <v>0</v>
      </c>
      <c r="JH276" s="20">
        <f t="shared" si="715"/>
        <v>0</v>
      </c>
      <c r="JI276" s="19"/>
      <c r="JJ276" s="19"/>
      <c r="JK276" s="20">
        <f t="shared" si="716"/>
        <v>0</v>
      </c>
      <c r="JL276" s="19"/>
      <c r="JM276" s="19"/>
      <c r="JN276" s="20">
        <f t="shared" si="717"/>
        <v>0</v>
      </c>
      <c r="JO276" s="19"/>
      <c r="JP276" s="19"/>
      <c r="JQ276" s="20">
        <f t="shared" si="718"/>
        <v>0</v>
      </c>
      <c r="JR276" s="20">
        <f t="shared" si="759"/>
        <v>0</v>
      </c>
      <c r="JS276" s="20">
        <f t="shared" si="759"/>
        <v>0</v>
      </c>
      <c r="JT276" s="20">
        <f t="shared" si="720"/>
        <v>0</v>
      </c>
      <c r="JU276" s="19"/>
      <c r="JV276" s="19"/>
      <c r="JW276" s="20">
        <f t="shared" si="721"/>
        <v>0</v>
      </c>
      <c r="JX276" s="19"/>
      <c r="JY276" s="19"/>
      <c r="JZ276" s="20">
        <f t="shared" si="722"/>
        <v>0</v>
      </c>
      <c r="KA276" s="20">
        <f t="shared" si="760"/>
        <v>0</v>
      </c>
      <c r="KB276" s="20">
        <f t="shared" si="760"/>
        <v>0</v>
      </c>
      <c r="KC276" s="20">
        <f t="shared" si="724"/>
        <v>0</v>
      </c>
      <c r="KD276" s="19"/>
      <c r="KE276" s="20">
        <f>833.33</f>
        <v>833.33</v>
      </c>
      <c r="KF276" s="20">
        <f t="shared" si="725"/>
        <v>-833.33</v>
      </c>
      <c r="KG276" s="19"/>
      <c r="KH276" s="19"/>
      <c r="KI276" s="20">
        <f t="shared" si="726"/>
        <v>0</v>
      </c>
      <c r="KJ276" s="19"/>
      <c r="KK276" s="19"/>
      <c r="KL276" s="20">
        <f t="shared" si="727"/>
        <v>0</v>
      </c>
      <c r="KM276" s="19"/>
      <c r="KN276" s="19"/>
      <c r="KO276" s="20">
        <f t="shared" si="728"/>
        <v>0</v>
      </c>
      <c r="KP276" s="19"/>
      <c r="KQ276" s="19"/>
      <c r="KR276" s="20">
        <f t="shared" si="729"/>
        <v>0</v>
      </c>
      <c r="KS276" s="20">
        <f t="shared" si="761"/>
        <v>0</v>
      </c>
      <c r="KT276" s="20">
        <f t="shared" si="761"/>
        <v>0</v>
      </c>
      <c r="KU276" s="20">
        <f t="shared" si="731"/>
        <v>0</v>
      </c>
      <c r="KV276" s="20">
        <f t="shared" si="762"/>
        <v>0</v>
      </c>
      <c r="KW276" s="20">
        <f t="shared" si="762"/>
        <v>833.33</v>
      </c>
      <c r="KX276" s="20">
        <f t="shared" si="733"/>
        <v>-833.33</v>
      </c>
      <c r="KY276" s="19"/>
      <c r="KZ276" s="19"/>
      <c r="LA276" s="20">
        <f t="shared" si="734"/>
        <v>0</v>
      </c>
      <c r="LB276" s="19"/>
      <c r="LC276" s="19"/>
      <c r="LD276" s="20">
        <f t="shared" si="735"/>
        <v>0</v>
      </c>
      <c r="LE276" s="20">
        <f t="shared" si="763"/>
        <v>0</v>
      </c>
      <c r="LF276" s="20">
        <f t="shared" si="763"/>
        <v>833.33</v>
      </c>
      <c r="LG276" s="20">
        <f t="shared" si="737"/>
        <v>-833.33</v>
      </c>
    </row>
    <row r="277" spans="1:319" x14ac:dyDescent="0.3">
      <c r="A277" s="27" t="s">
        <v>389</v>
      </c>
      <c r="B277" s="19"/>
      <c r="C277" s="19"/>
      <c r="D277" s="20">
        <f t="shared" si="606"/>
        <v>0</v>
      </c>
      <c r="E277" s="19"/>
      <c r="F277" s="19"/>
      <c r="G277" s="20">
        <f t="shared" si="607"/>
        <v>0</v>
      </c>
      <c r="H277" s="19"/>
      <c r="I277" s="19"/>
      <c r="J277" s="20">
        <f t="shared" si="608"/>
        <v>0</v>
      </c>
      <c r="K277" s="19"/>
      <c r="L277" s="19"/>
      <c r="M277" s="20">
        <f t="shared" si="609"/>
        <v>0</v>
      </c>
      <c r="N277" s="19"/>
      <c r="O277" s="19"/>
      <c r="P277" s="20">
        <f t="shared" si="610"/>
        <v>0</v>
      </c>
      <c r="Q277" s="19"/>
      <c r="R277" s="19"/>
      <c r="S277" s="20">
        <f t="shared" si="611"/>
        <v>0</v>
      </c>
      <c r="T277" s="19"/>
      <c r="U277" s="19"/>
      <c r="V277" s="20">
        <f t="shared" si="612"/>
        <v>0</v>
      </c>
      <c r="W277" s="19"/>
      <c r="X277" s="19"/>
      <c r="Y277" s="20">
        <f t="shared" si="613"/>
        <v>0</v>
      </c>
      <c r="Z277" s="19"/>
      <c r="AA277" s="19"/>
      <c r="AB277" s="20">
        <f t="shared" si="614"/>
        <v>0</v>
      </c>
      <c r="AC277" s="19"/>
      <c r="AD277" s="19"/>
      <c r="AE277" s="20">
        <f t="shared" si="615"/>
        <v>0</v>
      </c>
      <c r="AF277" s="19"/>
      <c r="AG277" s="19"/>
      <c r="AH277" s="20">
        <f t="shared" si="616"/>
        <v>0</v>
      </c>
      <c r="AI277" s="19"/>
      <c r="AJ277" s="19"/>
      <c r="AK277" s="20">
        <f t="shared" si="617"/>
        <v>0</v>
      </c>
      <c r="AL277" s="20">
        <f t="shared" si="738"/>
        <v>0</v>
      </c>
      <c r="AM277" s="20">
        <f t="shared" si="738"/>
        <v>0</v>
      </c>
      <c r="AN277" s="20">
        <f t="shared" si="619"/>
        <v>0</v>
      </c>
      <c r="AO277" s="19"/>
      <c r="AP277" s="19"/>
      <c r="AQ277" s="20">
        <f t="shared" si="620"/>
        <v>0</v>
      </c>
      <c r="AR277" s="19"/>
      <c r="AS277" s="19"/>
      <c r="AT277" s="20">
        <f t="shared" si="621"/>
        <v>0</v>
      </c>
      <c r="AU277" s="19"/>
      <c r="AV277" s="19"/>
      <c r="AW277" s="20">
        <f t="shared" si="622"/>
        <v>0</v>
      </c>
      <c r="AX277" s="19"/>
      <c r="AY277" s="19"/>
      <c r="AZ277" s="20">
        <f t="shared" si="623"/>
        <v>0</v>
      </c>
      <c r="BA277" s="19"/>
      <c r="BB277" s="19"/>
      <c r="BC277" s="20">
        <f t="shared" si="624"/>
        <v>0</v>
      </c>
      <c r="BD277" s="19"/>
      <c r="BE277" s="19"/>
      <c r="BF277" s="20">
        <f t="shared" si="625"/>
        <v>0</v>
      </c>
      <c r="BG277" s="20">
        <f t="shared" si="739"/>
        <v>0</v>
      </c>
      <c r="BH277" s="20">
        <f t="shared" si="739"/>
        <v>0</v>
      </c>
      <c r="BI277" s="20">
        <f t="shared" si="627"/>
        <v>0</v>
      </c>
      <c r="BJ277" s="19"/>
      <c r="BK277" s="19"/>
      <c r="BL277" s="20">
        <f t="shared" si="628"/>
        <v>0</v>
      </c>
      <c r="BM277" s="19"/>
      <c r="BN277" s="19"/>
      <c r="BO277" s="20">
        <f t="shared" si="629"/>
        <v>0</v>
      </c>
      <c r="BP277" s="19"/>
      <c r="BQ277" s="19"/>
      <c r="BR277" s="20">
        <f t="shared" si="630"/>
        <v>0</v>
      </c>
      <c r="BS277" s="19"/>
      <c r="BT277" s="19"/>
      <c r="BU277" s="20">
        <f t="shared" si="631"/>
        <v>0</v>
      </c>
      <c r="BV277" s="19"/>
      <c r="BW277" s="19"/>
      <c r="BX277" s="20">
        <f t="shared" si="632"/>
        <v>0</v>
      </c>
      <c r="BY277" s="19"/>
      <c r="BZ277" s="19"/>
      <c r="CA277" s="20">
        <f t="shared" si="633"/>
        <v>0</v>
      </c>
      <c r="CB277" s="20">
        <f t="shared" si="740"/>
        <v>0</v>
      </c>
      <c r="CC277" s="20">
        <f t="shared" si="740"/>
        <v>0</v>
      </c>
      <c r="CD277" s="20">
        <f t="shared" si="635"/>
        <v>0</v>
      </c>
      <c r="CE277" s="19"/>
      <c r="CF277" s="19"/>
      <c r="CG277" s="20">
        <f t="shared" si="636"/>
        <v>0</v>
      </c>
      <c r="CH277" s="19"/>
      <c r="CI277" s="19"/>
      <c r="CJ277" s="20">
        <f t="shared" si="637"/>
        <v>0</v>
      </c>
      <c r="CK277" s="19"/>
      <c r="CL277" s="19"/>
      <c r="CM277" s="20">
        <f t="shared" si="638"/>
        <v>0</v>
      </c>
      <c r="CN277" s="20">
        <f t="shared" si="741"/>
        <v>0</v>
      </c>
      <c r="CO277" s="20">
        <f t="shared" si="741"/>
        <v>0</v>
      </c>
      <c r="CP277" s="20">
        <f t="shared" si="640"/>
        <v>0</v>
      </c>
      <c r="CQ277" s="19"/>
      <c r="CR277" s="19"/>
      <c r="CS277" s="20">
        <f t="shared" si="641"/>
        <v>0</v>
      </c>
      <c r="CT277" s="19"/>
      <c r="CU277" s="19"/>
      <c r="CV277" s="20">
        <f t="shared" si="642"/>
        <v>0</v>
      </c>
      <c r="CW277" s="19"/>
      <c r="CX277" s="19"/>
      <c r="CY277" s="20">
        <f t="shared" si="643"/>
        <v>0</v>
      </c>
      <c r="CZ277" s="20">
        <f t="shared" si="742"/>
        <v>0</v>
      </c>
      <c r="DA277" s="20">
        <f t="shared" si="742"/>
        <v>0</v>
      </c>
      <c r="DB277" s="20">
        <f t="shared" si="645"/>
        <v>0</v>
      </c>
      <c r="DC277" s="20">
        <f t="shared" si="743"/>
        <v>0</v>
      </c>
      <c r="DD277" s="20">
        <f t="shared" si="743"/>
        <v>0</v>
      </c>
      <c r="DE277" s="20">
        <f t="shared" si="647"/>
        <v>0</v>
      </c>
      <c r="DF277" s="19"/>
      <c r="DG277" s="19"/>
      <c r="DH277" s="20">
        <f t="shared" si="648"/>
        <v>0</v>
      </c>
      <c r="DI277" s="19"/>
      <c r="DJ277" s="19"/>
      <c r="DK277" s="20">
        <f t="shared" si="649"/>
        <v>0</v>
      </c>
      <c r="DL277" s="20">
        <f t="shared" si="744"/>
        <v>0</v>
      </c>
      <c r="DM277" s="20">
        <f t="shared" si="744"/>
        <v>0</v>
      </c>
      <c r="DN277" s="20">
        <f t="shared" si="651"/>
        <v>0</v>
      </c>
      <c r="DO277" s="19"/>
      <c r="DP277" s="19"/>
      <c r="DQ277" s="20">
        <f t="shared" si="652"/>
        <v>0</v>
      </c>
      <c r="DR277" s="19"/>
      <c r="DS277" s="19"/>
      <c r="DT277" s="20">
        <f t="shared" si="653"/>
        <v>0</v>
      </c>
      <c r="DU277" s="20">
        <f t="shared" si="745"/>
        <v>0</v>
      </c>
      <c r="DV277" s="20">
        <f t="shared" si="745"/>
        <v>0</v>
      </c>
      <c r="DW277" s="20">
        <f t="shared" si="655"/>
        <v>0</v>
      </c>
      <c r="DX277" s="20">
        <f t="shared" si="746"/>
        <v>0</v>
      </c>
      <c r="DY277" s="20">
        <f t="shared" si="746"/>
        <v>0</v>
      </c>
      <c r="DZ277" s="20">
        <f t="shared" si="657"/>
        <v>0</v>
      </c>
      <c r="EA277" s="19"/>
      <c r="EB277" s="19"/>
      <c r="EC277" s="20">
        <f t="shared" si="658"/>
        <v>0</v>
      </c>
      <c r="ED277" s="19"/>
      <c r="EE277" s="19"/>
      <c r="EF277" s="20">
        <f t="shared" si="659"/>
        <v>0</v>
      </c>
      <c r="EG277" s="19"/>
      <c r="EH277" s="19"/>
      <c r="EI277" s="20">
        <f t="shared" si="660"/>
        <v>0</v>
      </c>
      <c r="EJ277" s="19"/>
      <c r="EK277" s="19"/>
      <c r="EL277" s="20">
        <f t="shared" si="661"/>
        <v>0</v>
      </c>
      <c r="EM277" s="20">
        <f t="shared" si="747"/>
        <v>0</v>
      </c>
      <c r="EN277" s="20">
        <f t="shared" si="747"/>
        <v>0</v>
      </c>
      <c r="EO277" s="20">
        <f t="shared" si="663"/>
        <v>0</v>
      </c>
      <c r="EP277" s="19"/>
      <c r="EQ277" s="19"/>
      <c r="ER277" s="20">
        <f t="shared" si="664"/>
        <v>0</v>
      </c>
      <c r="ES277" s="19"/>
      <c r="ET277" s="19"/>
      <c r="EU277" s="20">
        <f t="shared" si="665"/>
        <v>0</v>
      </c>
      <c r="EV277" s="19"/>
      <c r="EW277" s="19"/>
      <c r="EX277" s="20">
        <f t="shared" si="666"/>
        <v>0</v>
      </c>
      <c r="EY277" s="19"/>
      <c r="EZ277" s="19"/>
      <c r="FA277" s="20">
        <f t="shared" si="667"/>
        <v>0</v>
      </c>
      <c r="FB277" s="20">
        <f t="shared" si="748"/>
        <v>0</v>
      </c>
      <c r="FC277" s="20">
        <f t="shared" si="748"/>
        <v>0</v>
      </c>
      <c r="FD277" s="20">
        <f t="shared" si="669"/>
        <v>0</v>
      </c>
      <c r="FE277" s="19"/>
      <c r="FF277" s="19"/>
      <c r="FG277" s="20">
        <f t="shared" si="670"/>
        <v>0</v>
      </c>
      <c r="FH277" s="19"/>
      <c r="FI277" s="19"/>
      <c r="FJ277" s="20">
        <f t="shared" si="671"/>
        <v>0</v>
      </c>
      <c r="FK277" s="19"/>
      <c r="FL277" s="19"/>
      <c r="FM277" s="20">
        <f t="shared" si="672"/>
        <v>0</v>
      </c>
      <c r="FN277" s="20">
        <f t="shared" si="749"/>
        <v>0</v>
      </c>
      <c r="FO277" s="20">
        <f t="shared" si="749"/>
        <v>0</v>
      </c>
      <c r="FP277" s="20">
        <f t="shared" si="674"/>
        <v>0</v>
      </c>
      <c r="FQ277" s="19"/>
      <c r="FR277" s="19"/>
      <c r="FS277" s="20">
        <f t="shared" si="675"/>
        <v>0</v>
      </c>
      <c r="FT277" s="19"/>
      <c r="FU277" s="19"/>
      <c r="FV277" s="20">
        <f t="shared" si="676"/>
        <v>0</v>
      </c>
      <c r="FW277" s="19"/>
      <c r="FX277" s="19"/>
      <c r="FY277" s="20">
        <f t="shared" si="677"/>
        <v>0</v>
      </c>
      <c r="FZ277" s="20">
        <f t="shared" si="750"/>
        <v>0</v>
      </c>
      <c r="GA277" s="20">
        <f t="shared" si="750"/>
        <v>0</v>
      </c>
      <c r="GB277" s="20">
        <f t="shared" si="679"/>
        <v>0</v>
      </c>
      <c r="GC277" s="19"/>
      <c r="GD277" s="19"/>
      <c r="GE277" s="20">
        <f t="shared" si="680"/>
        <v>0</v>
      </c>
      <c r="GF277" s="19"/>
      <c r="GG277" s="19"/>
      <c r="GH277" s="20">
        <f t="shared" si="681"/>
        <v>0</v>
      </c>
      <c r="GI277" s="19"/>
      <c r="GJ277" s="19"/>
      <c r="GK277" s="20">
        <f t="shared" si="682"/>
        <v>0</v>
      </c>
      <c r="GL277" s="19"/>
      <c r="GM277" s="19"/>
      <c r="GN277" s="20">
        <f t="shared" si="683"/>
        <v>0</v>
      </c>
      <c r="GO277" s="20">
        <f t="shared" si="751"/>
        <v>0</v>
      </c>
      <c r="GP277" s="20">
        <f t="shared" si="751"/>
        <v>0</v>
      </c>
      <c r="GQ277" s="20">
        <f t="shared" si="685"/>
        <v>0</v>
      </c>
      <c r="GR277" s="19"/>
      <c r="GS277" s="19"/>
      <c r="GT277" s="20">
        <f t="shared" si="686"/>
        <v>0</v>
      </c>
      <c r="GU277" s="19"/>
      <c r="GV277" s="19"/>
      <c r="GW277" s="20">
        <f t="shared" si="687"/>
        <v>0</v>
      </c>
      <c r="GX277" s="20">
        <f t="shared" si="752"/>
        <v>0</v>
      </c>
      <c r="GY277" s="20">
        <f t="shared" si="752"/>
        <v>0</v>
      </c>
      <c r="GZ277" s="20">
        <f t="shared" si="689"/>
        <v>0</v>
      </c>
      <c r="HA277" s="19"/>
      <c r="HB277" s="19"/>
      <c r="HC277" s="20">
        <f t="shared" si="690"/>
        <v>0</v>
      </c>
      <c r="HD277" s="19"/>
      <c r="HE277" s="19"/>
      <c r="HF277" s="20">
        <f t="shared" si="691"/>
        <v>0</v>
      </c>
      <c r="HG277" s="19"/>
      <c r="HH277" s="19"/>
      <c r="HI277" s="20">
        <f t="shared" si="692"/>
        <v>0</v>
      </c>
      <c r="HJ277" s="19"/>
      <c r="HK277" s="19"/>
      <c r="HL277" s="20">
        <f t="shared" si="693"/>
        <v>0</v>
      </c>
      <c r="HM277" s="20">
        <f t="shared" si="753"/>
        <v>0</v>
      </c>
      <c r="HN277" s="20">
        <f t="shared" si="753"/>
        <v>0</v>
      </c>
      <c r="HO277" s="20">
        <f t="shared" si="695"/>
        <v>0</v>
      </c>
      <c r="HP277" s="19"/>
      <c r="HQ277" s="19"/>
      <c r="HR277" s="20">
        <f t="shared" si="696"/>
        <v>0</v>
      </c>
      <c r="HS277" s="19"/>
      <c r="HT277" s="19"/>
      <c r="HU277" s="20">
        <f t="shared" si="697"/>
        <v>0</v>
      </c>
      <c r="HV277" s="19"/>
      <c r="HW277" s="19"/>
      <c r="HX277" s="20">
        <f t="shared" si="698"/>
        <v>0</v>
      </c>
      <c r="HY277" s="19"/>
      <c r="HZ277" s="19"/>
      <c r="IA277" s="20">
        <f t="shared" si="699"/>
        <v>0</v>
      </c>
      <c r="IB277" s="20">
        <f t="shared" si="754"/>
        <v>0</v>
      </c>
      <c r="IC277" s="20">
        <f t="shared" si="754"/>
        <v>0</v>
      </c>
      <c r="ID277" s="20">
        <f t="shared" si="701"/>
        <v>0</v>
      </c>
      <c r="IE277" s="20">
        <f t="shared" si="755"/>
        <v>0</v>
      </c>
      <c r="IF277" s="20">
        <f t="shared" si="755"/>
        <v>0</v>
      </c>
      <c r="IG277" s="20">
        <f t="shared" si="703"/>
        <v>0</v>
      </c>
      <c r="IH277" s="19"/>
      <c r="II277" s="19"/>
      <c r="IJ277" s="20">
        <f t="shared" si="704"/>
        <v>0</v>
      </c>
      <c r="IK277" s="19"/>
      <c r="IL277" s="19"/>
      <c r="IM277" s="20">
        <f t="shared" si="705"/>
        <v>0</v>
      </c>
      <c r="IN277" s="19"/>
      <c r="IO277" s="19"/>
      <c r="IP277" s="20">
        <f t="shared" si="706"/>
        <v>0</v>
      </c>
      <c r="IQ277" s="20">
        <f t="shared" si="756"/>
        <v>0</v>
      </c>
      <c r="IR277" s="20">
        <f t="shared" si="756"/>
        <v>0</v>
      </c>
      <c r="IS277" s="20">
        <f t="shared" si="708"/>
        <v>0</v>
      </c>
      <c r="IT277" s="20">
        <f t="shared" si="757"/>
        <v>0</v>
      </c>
      <c r="IU277" s="20">
        <f t="shared" si="757"/>
        <v>0</v>
      </c>
      <c r="IV277" s="20">
        <f t="shared" si="710"/>
        <v>0</v>
      </c>
      <c r="IW277" s="19"/>
      <c r="IX277" s="19"/>
      <c r="IY277" s="20">
        <f t="shared" si="711"/>
        <v>0</v>
      </c>
      <c r="IZ277" s="19"/>
      <c r="JA277" s="19"/>
      <c r="JB277" s="20">
        <f t="shared" si="712"/>
        <v>0</v>
      </c>
      <c r="JC277" s="19"/>
      <c r="JD277" s="19"/>
      <c r="JE277" s="20">
        <f t="shared" si="713"/>
        <v>0</v>
      </c>
      <c r="JF277" s="20">
        <f t="shared" si="758"/>
        <v>0</v>
      </c>
      <c r="JG277" s="20">
        <f t="shared" si="758"/>
        <v>0</v>
      </c>
      <c r="JH277" s="20">
        <f t="shared" si="715"/>
        <v>0</v>
      </c>
      <c r="JI277" s="19"/>
      <c r="JJ277" s="19"/>
      <c r="JK277" s="20">
        <f t="shared" si="716"/>
        <v>0</v>
      </c>
      <c r="JL277" s="19"/>
      <c r="JM277" s="19"/>
      <c r="JN277" s="20">
        <f t="shared" si="717"/>
        <v>0</v>
      </c>
      <c r="JO277" s="19"/>
      <c r="JP277" s="19"/>
      <c r="JQ277" s="20">
        <f t="shared" si="718"/>
        <v>0</v>
      </c>
      <c r="JR277" s="20">
        <f t="shared" si="759"/>
        <v>0</v>
      </c>
      <c r="JS277" s="20">
        <f t="shared" si="759"/>
        <v>0</v>
      </c>
      <c r="JT277" s="20">
        <f t="shared" si="720"/>
        <v>0</v>
      </c>
      <c r="JU277" s="19"/>
      <c r="JV277" s="19"/>
      <c r="JW277" s="20">
        <f t="shared" si="721"/>
        <v>0</v>
      </c>
      <c r="JX277" s="19"/>
      <c r="JY277" s="19"/>
      <c r="JZ277" s="20">
        <f t="shared" si="722"/>
        <v>0</v>
      </c>
      <c r="KA277" s="20">
        <f t="shared" si="760"/>
        <v>0</v>
      </c>
      <c r="KB277" s="20">
        <f t="shared" si="760"/>
        <v>0</v>
      </c>
      <c r="KC277" s="20">
        <f t="shared" si="724"/>
        <v>0</v>
      </c>
      <c r="KD277" s="20">
        <f>822.39</f>
        <v>822.39</v>
      </c>
      <c r="KE277" s="20">
        <f>850</f>
        <v>850</v>
      </c>
      <c r="KF277" s="20">
        <f t="shared" si="725"/>
        <v>-27.610000000000014</v>
      </c>
      <c r="KG277" s="19"/>
      <c r="KH277" s="19"/>
      <c r="KI277" s="20">
        <f t="shared" si="726"/>
        <v>0</v>
      </c>
      <c r="KJ277" s="19"/>
      <c r="KK277" s="19"/>
      <c r="KL277" s="20">
        <f t="shared" si="727"/>
        <v>0</v>
      </c>
      <c r="KM277" s="19"/>
      <c r="KN277" s="19"/>
      <c r="KO277" s="20">
        <f t="shared" si="728"/>
        <v>0</v>
      </c>
      <c r="KP277" s="19"/>
      <c r="KQ277" s="19"/>
      <c r="KR277" s="20">
        <f t="shared" si="729"/>
        <v>0</v>
      </c>
      <c r="KS277" s="20">
        <f t="shared" si="761"/>
        <v>0</v>
      </c>
      <c r="KT277" s="20">
        <f t="shared" si="761"/>
        <v>0</v>
      </c>
      <c r="KU277" s="20">
        <f t="shared" si="731"/>
        <v>0</v>
      </c>
      <c r="KV277" s="20">
        <f t="shared" si="762"/>
        <v>822.39</v>
      </c>
      <c r="KW277" s="20">
        <f t="shared" si="762"/>
        <v>850</v>
      </c>
      <c r="KX277" s="20">
        <f t="shared" si="733"/>
        <v>-27.610000000000014</v>
      </c>
      <c r="KY277" s="19"/>
      <c r="KZ277" s="19"/>
      <c r="LA277" s="20">
        <f t="shared" si="734"/>
        <v>0</v>
      </c>
      <c r="LB277" s="19"/>
      <c r="LC277" s="19"/>
      <c r="LD277" s="20">
        <f t="shared" si="735"/>
        <v>0</v>
      </c>
      <c r="LE277" s="20">
        <f t="shared" si="763"/>
        <v>822.39</v>
      </c>
      <c r="LF277" s="20">
        <f t="shared" si="763"/>
        <v>850</v>
      </c>
      <c r="LG277" s="20">
        <f t="shared" si="737"/>
        <v>-27.610000000000014</v>
      </c>
    </row>
    <row r="278" spans="1:319" x14ac:dyDescent="0.3">
      <c r="A278" s="27" t="s">
        <v>390</v>
      </c>
      <c r="B278" s="19"/>
      <c r="C278" s="19"/>
      <c r="D278" s="20">
        <f t="shared" si="606"/>
        <v>0</v>
      </c>
      <c r="E278" s="19"/>
      <c r="F278" s="19"/>
      <c r="G278" s="20">
        <f t="shared" si="607"/>
        <v>0</v>
      </c>
      <c r="H278" s="19"/>
      <c r="I278" s="19"/>
      <c r="J278" s="20">
        <f t="shared" si="608"/>
        <v>0</v>
      </c>
      <c r="K278" s="19"/>
      <c r="L278" s="19"/>
      <c r="M278" s="20">
        <f t="shared" si="609"/>
        <v>0</v>
      </c>
      <c r="N278" s="19"/>
      <c r="O278" s="19"/>
      <c r="P278" s="20">
        <f t="shared" si="610"/>
        <v>0</v>
      </c>
      <c r="Q278" s="19"/>
      <c r="R278" s="19"/>
      <c r="S278" s="20">
        <f t="shared" si="611"/>
        <v>0</v>
      </c>
      <c r="T278" s="19"/>
      <c r="U278" s="19"/>
      <c r="V278" s="20">
        <f t="shared" si="612"/>
        <v>0</v>
      </c>
      <c r="W278" s="19"/>
      <c r="X278" s="19"/>
      <c r="Y278" s="20">
        <f t="shared" si="613"/>
        <v>0</v>
      </c>
      <c r="Z278" s="19"/>
      <c r="AA278" s="19"/>
      <c r="AB278" s="20">
        <f t="shared" si="614"/>
        <v>0</v>
      </c>
      <c r="AC278" s="19"/>
      <c r="AD278" s="19"/>
      <c r="AE278" s="20">
        <f t="shared" si="615"/>
        <v>0</v>
      </c>
      <c r="AF278" s="19"/>
      <c r="AG278" s="19"/>
      <c r="AH278" s="20">
        <f t="shared" si="616"/>
        <v>0</v>
      </c>
      <c r="AI278" s="19"/>
      <c r="AJ278" s="19"/>
      <c r="AK278" s="20">
        <f t="shared" si="617"/>
        <v>0</v>
      </c>
      <c r="AL278" s="20">
        <f t="shared" si="738"/>
        <v>0</v>
      </c>
      <c r="AM278" s="20">
        <f t="shared" si="738"/>
        <v>0</v>
      </c>
      <c r="AN278" s="20">
        <f t="shared" si="619"/>
        <v>0</v>
      </c>
      <c r="AO278" s="19"/>
      <c r="AP278" s="19"/>
      <c r="AQ278" s="20">
        <f t="shared" si="620"/>
        <v>0</v>
      </c>
      <c r="AR278" s="19"/>
      <c r="AS278" s="19"/>
      <c r="AT278" s="20">
        <f t="shared" si="621"/>
        <v>0</v>
      </c>
      <c r="AU278" s="19"/>
      <c r="AV278" s="19"/>
      <c r="AW278" s="20">
        <f t="shared" si="622"/>
        <v>0</v>
      </c>
      <c r="AX278" s="19"/>
      <c r="AY278" s="19"/>
      <c r="AZ278" s="20">
        <f t="shared" si="623"/>
        <v>0</v>
      </c>
      <c r="BA278" s="19"/>
      <c r="BB278" s="19"/>
      <c r="BC278" s="20">
        <f t="shared" si="624"/>
        <v>0</v>
      </c>
      <c r="BD278" s="19"/>
      <c r="BE278" s="19"/>
      <c r="BF278" s="20">
        <f t="shared" si="625"/>
        <v>0</v>
      </c>
      <c r="BG278" s="20">
        <f t="shared" si="739"/>
        <v>0</v>
      </c>
      <c r="BH278" s="20">
        <f t="shared" si="739"/>
        <v>0</v>
      </c>
      <c r="BI278" s="20">
        <f t="shared" si="627"/>
        <v>0</v>
      </c>
      <c r="BJ278" s="19"/>
      <c r="BK278" s="19"/>
      <c r="BL278" s="20">
        <f t="shared" si="628"/>
        <v>0</v>
      </c>
      <c r="BM278" s="19"/>
      <c r="BN278" s="19"/>
      <c r="BO278" s="20">
        <f t="shared" si="629"/>
        <v>0</v>
      </c>
      <c r="BP278" s="19"/>
      <c r="BQ278" s="19"/>
      <c r="BR278" s="20">
        <f t="shared" si="630"/>
        <v>0</v>
      </c>
      <c r="BS278" s="19"/>
      <c r="BT278" s="19"/>
      <c r="BU278" s="20">
        <f t="shared" si="631"/>
        <v>0</v>
      </c>
      <c r="BV278" s="19"/>
      <c r="BW278" s="19"/>
      <c r="BX278" s="20">
        <f t="shared" si="632"/>
        <v>0</v>
      </c>
      <c r="BY278" s="19"/>
      <c r="BZ278" s="19"/>
      <c r="CA278" s="20">
        <f t="shared" si="633"/>
        <v>0</v>
      </c>
      <c r="CB278" s="20">
        <f t="shared" si="740"/>
        <v>0</v>
      </c>
      <c r="CC278" s="20">
        <f t="shared" si="740"/>
        <v>0</v>
      </c>
      <c r="CD278" s="20">
        <f t="shared" si="635"/>
        <v>0</v>
      </c>
      <c r="CE278" s="19"/>
      <c r="CF278" s="19"/>
      <c r="CG278" s="20">
        <f t="shared" si="636"/>
        <v>0</v>
      </c>
      <c r="CH278" s="19"/>
      <c r="CI278" s="19"/>
      <c r="CJ278" s="20">
        <f t="shared" si="637"/>
        <v>0</v>
      </c>
      <c r="CK278" s="19"/>
      <c r="CL278" s="19"/>
      <c r="CM278" s="20">
        <f t="shared" si="638"/>
        <v>0</v>
      </c>
      <c r="CN278" s="20">
        <f t="shared" si="741"/>
        <v>0</v>
      </c>
      <c r="CO278" s="20">
        <f t="shared" si="741"/>
        <v>0</v>
      </c>
      <c r="CP278" s="20">
        <f t="shared" si="640"/>
        <v>0</v>
      </c>
      <c r="CQ278" s="19"/>
      <c r="CR278" s="19"/>
      <c r="CS278" s="20">
        <f t="shared" si="641"/>
        <v>0</v>
      </c>
      <c r="CT278" s="19"/>
      <c r="CU278" s="19"/>
      <c r="CV278" s="20">
        <f t="shared" si="642"/>
        <v>0</v>
      </c>
      <c r="CW278" s="19"/>
      <c r="CX278" s="19"/>
      <c r="CY278" s="20">
        <f t="shared" si="643"/>
        <v>0</v>
      </c>
      <c r="CZ278" s="20">
        <f t="shared" si="742"/>
        <v>0</v>
      </c>
      <c r="DA278" s="20">
        <f t="shared" si="742"/>
        <v>0</v>
      </c>
      <c r="DB278" s="20">
        <f t="shared" si="645"/>
        <v>0</v>
      </c>
      <c r="DC278" s="20">
        <f t="shared" si="743"/>
        <v>0</v>
      </c>
      <c r="DD278" s="20">
        <f t="shared" si="743"/>
        <v>0</v>
      </c>
      <c r="DE278" s="20">
        <f t="shared" si="647"/>
        <v>0</v>
      </c>
      <c r="DF278" s="19"/>
      <c r="DG278" s="19"/>
      <c r="DH278" s="20">
        <f t="shared" si="648"/>
        <v>0</v>
      </c>
      <c r="DI278" s="19"/>
      <c r="DJ278" s="19"/>
      <c r="DK278" s="20">
        <f t="shared" si="649"/>
        <v>0</v>
      </c>
      <c r="DL278" s="20">
        <f t="shared" si="744"/>
        <v>0</v>
      </c>
      <c r="DM278" s="20">
        <f t="shared" si="744"/>
        <v>0</v>
      </c>
      <c r="DN278" s="20">
        <f t="shared" si="651"/>
        <v>0</v>
      </c>
      <c r="DO278" s="19"/>
      <c r="DP278" s="19"/>
      <c r="DQ278" s="20">
        <f t="shared" si="652"/>
        <v>0</v>
      </c>
      <c r="DR278" s="19"/>
      <c r="DS278" s="19"/>
      <c r="DT278" s="20">
        <f t="shared" si="653"/>
        <v>0</v>
      </c>
      <c r="DU278" s="20">
        <f t="shared" si="745"/>
        <v>0</v>
      </c>
      <c r="DV278" s="20">
        <f t="shared" si="745"/>
        <v>0</v>
      </c>
      <c r="DW278" s="20">
        <f t="shared" si="655"/>
        <v>0</v>
      </c>
      <c r="DX278" s="20">
        <f t="shared" si="746"/>
        <v>0</v>
      </c>
      <c r="DY278" s="20">
        <f t="shared" si="746"/>
        <v>0</v>
      </c>
      <c r="DZ278" s="20">
        <f t="shared" si="657"/>
        <v>0</v>
      </c>
      <c r="EA278" s="19"/>
      <c r="EB278" s="19"/>
      <c r="EC278" s="20">
        <f t="shared" si="658"/>
        <v>0</v>
      </c>
      <c r="ED278" s="19"/>
      <c r="EE278" s="19"/>
      <c r="EF278" s="20">
        <f t="shared" si="659"/>
        <v>0</v>
      </c>
      <c r="EG278" s="19"/>
      <c r="EH278" s="19"/>
      <c r="EI278" s="20">
        <f t="shared" si="660"/>
        <v>0</v>
      </c>
      <c r="EJ278" s="19"/>
      <c r="EK278" s="19"/>
      <c r="EL278" s="20">
        <f t="shared" si="661"/>
        <v>0</v>
      </c>
      <c r="EM278" s="20">
        <f t="shared" si="747"/>
        <v>0</v>
      </c>
      <c r="EN278" s="20">
        <f t="shared" si="747"/>
        <v>0</v>
      </c>
      <c r="EO278" s="20">
        <f t="shared" si="663"/>
        <v>0</v>
      </c>
      <c r="EP278" s="19"/>
      <c r="EQ278" s="19"/>
      <c r="ER278" s="20">
        <f t="shared" si="664"/>
        <v>0</v>
      </c>
      <c r="ES278" s="19"/>
      <c r="ET278" s="19"/>
      <c r="EU278" s="20">
        <f t="shared" si="665"/>
        <v>0</v>
      </c>
      <c r="EV278" s="19"/>
      <c r="EW278" s="19"/>
      <c r="EX278" s="20">
        <f t="shared" si="666"/>
        <v>0</v>
      </c>
      <c r="EY278" s="19"/>
      <c r="EZ278" s="19"/>
      <c r="FA278" s="20">
        <f t="shared" si="667"/>
        <v>0</v>
      </c>
      <c r="FB278" s="20">
        <f t="shared" si="748"/>
        <v>0</v>
      </c>
      <c r="FC278" s="20">
        <f t="shared" si="748"/>
        <v>0</v>
      </c>
      <c r="FD278" s="20">
        <f t="shared" si="669"/>
        <v>0</v>
      </c>
      <c r="FE278" s="19"/>
      <c r="FF278" s="19"/>
      <c r="FG278" s="20">
        <f t="shared" si="670"/>
        <v>0</v>
      </c>
      <c r="FH278" s="19"/>
      <c r="FI278" s="19"/>
      <c r="FJ278" s="20">
        <f t="shared" si="671"/>
        <v>0</v>
      </c>
      <c r="FK278" s="19"/>
      <c r="FL278" s="19"/>
      <c r="FM278" s="20">
        <f t="shared" si="672"/>
        <v>0</v>
      </c>
      <c r="FN278" s="20">
        <f t="shared" si="749"/>
        <v>0</v>
      </c>
      <c r="FO278" s="20">
        <f t="shared" si="749"/>
        <v>0</v>
      </c>
      <c r="FP278" s="20">
        <f t="shared" si="674"/>
        <v>0</v>
      </c>
      <c r="FQ278" s="19"/>
      <c r="FR278" s="19"/>
      <c r="FS278" s="20">
        <f t="shared" si="675"/>
        <v>0</v>
      </c>
      <c r="FT278" s="19"/>
      <c r="FU278" s="19"/>
      <c r="FV278" s="20">
        <f t="shared" si="676"/>
        <v>0</v>
      </c>
      <c r="FW278" s="19"/>
      <c r="FX278" s="19"/>
      <c r="FY278" s="20">
        <f t="shared" si="677"/>
        <v>0</v>
      </c>
      <c r="FZ278" s="20">
        <f t="shared" si="750"/>
        <v>0</v>
      </c>
      <c r="GA278" s="20">
        <f t="shared" si="750"/>
        <v>0</v>
      </c>
      <c r="GB278" s="20">
        <f t="shared" si="679"/>
        <v>0</v>
      </c>
      <c r="GC278" s="19"/>
      <c r="GD278" s="19"/>
      <c r="GE278" s="20">
        <f t="shared" si="680"/>
        <v>0</v>
      </c>
      <c r="GF278" s="19"/>
      <c r="GG278" s="19"/>
      <c r="GH278" s="20">
        <f t="shared" si="681"/>
        <v>0</v>
      </c>
      <c r="GI278" s="19"/>
      <c r="GJ278" s="19"/>
      <c r="GK278" s="20">
        <f t="shared" si="682"/>
        <v>0</v>
      </c>
      <c r="GL278" s="19"/>
      <c r="GM278" s="19"/>
      <c r="GN278" s="20">
        <f t="shared" si="683"/>
        <v>0</v>
      </c>
      <c r="GO278" s="20">
        <f t="shared" si="751"/>
        <v>0</v>
      </c>
      <c r="GP278" s="20">
        <f t="shared" si="751"/>
        <v>0</v>
      </c>
      <c r="GQ278" s="20">
        <f t="shared" si="685"/>
        <v>0</v>
      </c>
      <c r="GR278" s="19"/>
      <c r="GS278" s="19"/>
      <c r="GT278" s="20">
        <f t="shared" si="686"/>
        <v>0</v>
      </c>
      <c r="GU278" s="19"/>
      <c r="GV278" s="19"/>
      <c r="GW278" s="20">
        <f t="shared" si="687"/>
        <v>0</v>
      </c>
      <c r="GX278" s="20">
        <f t="shared" si="752"/>
        <v>0</v>
      </c>
      <c r="GY278" s="20">
        <f t="shared" si="752"/>
        <v>0</v>
      </c>
      <c r="GZ278" s="20">
        <f t="shared" si="689"/>
        <v>0</v>
      </c>
      <c r="HA278" s="19"/>
      <c r="HB278" s="19"/>
      <c r="HC278" s="20">
        <f t="shared" si="690"/>
        <v>0</v>
      </c>
      <c r="HD278" s="19"/>
      <c r="HE278" s="19"/>
      <c r="HF278" s="20">
        <f t="shared" si="691"/>
        <v>0</v>
      </c>
      <c r="HG278" s="19"/>
      <c r="HH278" s="19"/>
      <c r="HI278" s="20">
        <f t="shared" si="692"/>
        <v>0</v>
      </c>
      <c r="HJ278" s="19"/>
      <c r="HK278" s="19"/>
      <c r="HL278" s="20">
        <f t="shared" si="693"/>
        <v>0</v>
      </c>
      <c r="HM278" s="20">
        <f t="shared" si="753"/>
        <v>0</v>
      </c>
      <c r="HN278" s="20">
        <f t="shared" si="753"/>
        <v>0</v>
      </c>
      <c r="HO278" s="20">
        <f t="shared" si="695"/>
        <v>0</v>
      </c>
      <c r="HP278" s="19"/>
      <c r="HQ278" s="19"/>
      <c r="HR278" s="20">
        <f t="shared" si="696"/>
        <v>0</v>
      </c>
      <c r="HS278" s="19"/>
      <c r="HT278" s="19"/>
      <c r="HU278" s="20">
        <f t="shared" si="697"/>
        <v>0</v>
      </c>
      <c r="HV278" s="19"/>
      <c r="HW278" s="19"/>
      <c r="HX278" s="20">
        <f t="shared" si="698"/>
        <v>0</v>
      </c>
      <c r="HY278" s="19"/>
      <c r="HZ278" s="19"/>
      <c r="IA278" s="20">
        <f t="shared" si="699"/>
        <v>0</v>
      </c>
      <c r="IB278" s="20">
        <f t="shared" si="754"/>
        <v>0</v>
      </c>
      <c r="IC278" s="20">
        <f t="shared" si="754"/>
        <v>0</v>
      </c>
      <c r="ID278" s="20">
        <f t="shared" si="701"/>
        <v>0</v>
      </c>
      <c r="IE278" s="20">
        <f t="shared" si="755"/>
        <v>0</v>
      </c>
      <c r="IF278" s="20">
        <f t="shared" si="755"/>
        <v>0</v>
      </c>
      <c r="IG278" s="20">
        <f t="shared" si="703"/>
        <v>0</v>
      </c>
      <c r="IH278" s="19"/>
      <c r="II278" s="19"/>
      <c r="IJ278" s="20">
        <f t="shared" si="704"/>
        <v>0</v>
      </c>
      <c r="IK278" s="19"/>
      <c r="IL278" s="19"/>
      <c r="IM278" s="20">
        <f t="shared" si="705"/>
        <v>0</v>
      </c>
      <c r="IN278" s="19"/>
      <c r="IO278" s="19"/>
      <c r="IP278" s="20">
        <f t="shared" si="706"/>
        <v>0</v>
      </c>
      <c r="IQ278" s="20">
        <f t="shared" si="756"/>
        <v>0</v>
      </c>
      <c r="IR278" s="20">
        <f t="shared" si="756"/>
        <v>0</v>
      </c>
      <c r="IS278" s="20">
        <f t="shared" si="708"/>
        <v>0</v>
      </c>
      <c r="IT278" s="20">
        <f t="shared" si="757"/>
        <v>0</v>
      </c>
      <c r="IU278" s="20">
        <f t="shared" si="757"/>
        <v>0</v>
      </c>
      <c r="IV278" s="20">
        <f t="shared" si="710"/>
        <v>0</v>
      </c>
      <c r="IW278" s="19"/>
      <c r="IX278" s="19"/>
      <c r="IY278" s="20">
        <f t="shared" si="711"/>
        <v>0</v>
      </c>
      <c r="IZ278" s="19"/>
      <c r="JA278" s="19"/>
      <c r="JB278" s="20">
        <f t="shared" si="712"/>
        <v>0</v>
      </c>
      <c r="JC278" s="19"/>
      <c r="JD278" s="19"/>
      <c r="JE278" s="20">
        <f t="shared" si="713"/>
        <v>0</v>
      </c>
      <c r="JF278" s="20">
        <f t="shared" si="758"/>
        <v>0</v>
      </c>
      <c r="JG278" s="20">
        <f t="shared" si="758"/>
        <v>0</v>
      </c>
      <c r="JH278" s="20">
        <f t="shared" si="715"/>
        <v>0</v>
      </c>
      <c r="JI278" s="19"/>
      <c r="JJ278" s="19"/>
      <c r="JK278" s="20">
        <f t="shared" si="716"/>
        <v>0</v>
      </c>
      <c r="JL278" s="19"/>
      <c r="JM278" s="19"/>
      <c r="JN278" s="20">
        <f t="shared" si="717"/>
        <v>0</v>
      </c>
      <c r="JO278" s="19"/>
      <c r="JP278" s="19"/>
      <c r="JQ278" s="20">
        <f t="shared" si="718"/>
        <v>0</v>
      </c>
      <c r="JR278" s="20">
        <f t="shared" si="759"/>
        <v>0</v>
      </c>
      <c r="JS278" s="20">
        <f t="shared" si="759"/>
        <v>0</v>
      </c>
      <c r="JT278" s="20">
        <f t="shared" si="720"/>
        <v>0</v>
      </c>
      <c r="JU278" s="19"/>
      <c r="JV278" s="19"/>
      <c r="JW278" s="20">
        <f t="shared" si="721"/>
        <v>0</v>
      </c>
      <c r="JX278" s="19"/>
      <c r="JY278" s="19"/>
      <c r="JZ278" s="20">
        <f t="shared" si="722"/>
        <v>0</v>
      </c>
      <c r="KA278" s="20">
        <f t="shared" si="760"/>
        <v>0</v>
      </c>
      <c r="KB278" s="20">
        <f t="shared" si="760"/>
        <v>0</v>
      </c>
      <c r="KC278" s="20">
        <f t="shared" si="724"/>
        <v>0</v>
      </c>
      <c r="KD278" s="19"/>
      <c r="KE278" s="19"/>
      <c r="KF278" s="20">
        <f t="shared" si="725"/>
        <v>0</v>
      </c>
      <c r="KG278" s="19"/>
      <c r="KH278" s="20">
        <f>0</f>
        <v>0</v>
      </c>
      <c r="KI278" s="20">
        <f t="shared" si="726"/>
        <v>0</v>
      </c>
      <c r="KJ278" s="19"/>
      <c r="KK278" s="19"/>
      <c r="KL278" s="20">
        <f t="shared" si="727"/>
        <v>0</v>
      </c>
      <c r="KM278" s="19"/>
      <c r="KN278" s="19"/>
      <c r="KO278" s="20">
        <f t="shared" si="728"/>
        <v>0</v>
      </c>
      <c r="KP278" s="19"/>
      <c r="KQ278" s="19"/>
      <c r="KR278" s="20">
        <f t="shared" si="729"/>
        <v>0</v>
      </c>
      <c r="KS278" s="20">
        <f t="shared" si="761"/>
        <v>0</v>
      </c>
      <c r="KT278" s="20">
        <f t="shared" si="761"/>
        <v>0</v>
      </c>
      <c r="KU278" s="20">
        <f t="shared" si="731"/>
        <v>0</v>
      </c>
      <c r="KV278" s="20">
        <f t="shared" si="762"/>
        <v>0</v>
      </c>
      <c r="KW278" s="20">
        <f t="shared" si="762"/>
        <v>0</v>
      </c>
      <c r="KX278" s="20">
        <f t="shared" si="733"/>
        <v>0</v>
      </c>
      <c r="KY278" s="19"/>
      <c r="KZ278" s="19"/>
      <c r="LA278" s="20">
        <f t="shared" si="734"/>
        <v>0</v>
      </c>
      <c r="LB278" s="19"/>
      <c r="LC278" s="19"/>
      <c r="LD278" s="20">
        <f t="shared" si="735"/>
        <v>0</v>
      </c>
      <c r="LE278" s="20">
        <f t="shared" si="763"/>
        <v>0</v>
      </c>
      <c r="LF278" s="20">
        <f t="shared" si="763"/>
        <v>0</v>
      </c>
      <c r="LG278" s="20">
        <f t="shared" si="737"/>
        <v>0</v>
      </c>
    </row>
    <row r="279" spans="1:319" x14ac:dyDescent="0.3">
      <c r="A279" s="27" t="s">
        <v>391</v>
      </c>
      <c r="B279" s="22">
        <f>(((B275)+(B276))+(B277))+(B278)</f>
        <v>0</v>
      </c>
      <c r="C279" s="22">
        <f>(((C275)+(C276))+(C277))+(C278)</f>
        <v>0</v>
      </c>
      <c r="D279" s="22">
        <f t="shared" si="606"/>
        <v>0</v>
      </c>
      <c r="E279" s="22">
        <f>(((E275)+(E276))+(E277))+(E278)</f>
        <v>0</v>
      </c>
      <c r="F279" s="22">
        <f>(((F275)+(F276))+(F277))+(F278)</f>
        <v>0</v>
      </c>
      <c r="G279" s="22">
        <f t="shared" si="607"/>
        <v>0</v>
      </c>
      <c r="H279" s="22">
        <f>(((H275)+(H276))+(H277))+(H278)</f>
        <v>0</v>
      </c>
      <c r="I279" s="22">
        <f>(((I275)+(I276))+(I277))+(I278)</f>
        <v>0</v>
      </c>
      <c r="J279" s="22">
        <f t="shared" si="608"/>
        <v>0</v>
      </c>
      <c r="K279" s="22">
        <f>(((K275)+(K276))+(K277))+(K278)</f>
        <v>0</v>
      </c>
      <c r="L279" s="22">
        <f>(((L275)+(L276))+(L277))+(L278)</f>
        <v>0</v>
      </c>
      <c r="M279" s="22">
        <f t="shared" si="609"/>
        <v>0</v>
      </c>
      <c r="N279" s="22">
        <f>(((N275)+(N276))+(N277))+(N278)</f>
        <v>0</v>
      </c>
      <c r="O279" s="22">
        <f>(((O275)+(O276))+(O277))+(O278)</f>
        <v>0</v>
      </c>
      <c r="P279" s="22">
        <f t="shared" si="610"/>
        <v>0</v>
      </c>
      <c r="Q279" s="22">
        <f>(((Q275)+(Q276))+(Q277))+(Q278)</f>
        <v>0</v>
      </c>
      <c r="R279" s="22">
        <f>(((R275)+(R276))+(R277))+(R278)</f>
        <v>0</v>
      </c>
      <c r="S279" s="22">
        <f t="shared" si="611"/>
        <v>0</v>
      </c>
      <c r="T279" s="22">
        <f>(((T275)+(T276))+(T277))+(T278)</f>
        <v>0</v>
      </c>
      <c r="U279" s="22">
        <f>(((U275)+(U276))+(U277))+(U278)</f>
        <v>0</v>
      </c>
      <c r="V279" s="22">
        <f t="shared" si="612"/>
        <v>0</v>
      </c>
      <c r="W279" s="22">
        <f>(((W275)+(W276))+(W277))+(W278)</f>
        <v>0</v>
      </c>
      <c r="X279" s="22">
        <f>(((X275)+(X276))+(X277))+(X278)</f>
        <v>0</v>
      </c>
      <c r="Y279" s="22">
        <f t="shared" si="613"/>
        <v>0</v>
      </c>
      <c r="Z279" s="22">
        <f>(((Z275)+(Z276))+(Z277))+(Z278)</f>
        <v>0</v>
      </c>
      <c r="AA279" s="22">
        <f>(((AA275)+(AA276))+(AA277))+(AA278)</f>
        <v>0</v>
      </c>
      <c r="AB279" s="22">
        <f t="shared" si="614"/>
        <v>0</v>
      </c>
      <c r="AC279" s="22">
        <f>(((AC275)+(AC276))+(AC277))+(AC278)</f>
        <v>0</v>
      </c>
      <c r="AD279" s="22">
        <f>(((AD275)+(AD276))+(AD277))+(AD278)</f>
        <v>0</v>
      </c>
      <c r="AE279" s="22">
        <f t="shared" si="615"/>
        <v>0</v>
      </c>
      <c r="AF279" s="22">
        <f>(((AF275)+(AF276))+(AF277))+(AF278)</f>
        <v>0</v>
      </c>
      <c r="AG279" s="22">
        <f>(((AG275)+(AG276))+(AG277))+(AG278)</f>
        <v>0</v>
      </c>
      <c r="AH279" s="22">
        <f t="shared" si="616"/>
        <v>0</v>
      </c>
      <c r="AI279" s="22">
        <f>(((AI275)+(AI276))+(AI277))+(AI278)</f>
        <v>0</v>
      </c>
      <c r="AJ279" s="22">
        <f>(((AJ275)+(AJ276))+(AJ277))+(AJ278)</f>
        <v>0</v>
      </c>
      <c r="AK279" s="22">
        <f t="shared" si="617"/>
        <v>0</v>
      </c>
      <c r="AL279" s="22">
        <f t="shared" si="738"/>
        <v>0</v>
      </c>
      <c r="AM279" s="22">
        <f t="shared" si="738"/>
        <v>0</v>
      </c>
      <c r="AN279" s="22">
        <f t="shared" si="619"/>
        <v>0</v>
      </c>
      <c r="AO279" s="22">
        <f>(((AO275)+(AO276))+(AO277))+(AO278)</f>
        <v>0</v>
      </c>
      <c r="AP279" s="22">
        <f>(((AP275)+(AP276))+(AP277))+(AP278)</f>
        <v>0</v>
      </c>
      <c r="AQ279" s="22">
        <f t="shared" si="620"/>
        <v>0</v>
      </c>
      <c r="AR279" s="22">
        <f>(((AR275)+(AR276))+(AR277))+(AR278)</f>
        <v>0</v>
      </c>
      <c r="AS279" s="22">
        <f>(((AS275)+(AS276))+(AS277))+(AS278)</f>
        <v>0</v>
      </c>
      <c r="AT279" s="22">
        <f t="shared" si="621"/>
        <v>0</v>
      </c>
      <c r="AU279" s="22">
        <f>(((AU275)+(AU276))+(AU277))+(AU278)</f>
        <v>0</v>
      </c>
      <c r="AV279" s="22">
        <f>(((AV275)+(AV276))+(AV277))+(AV278)</f>
        <v>0</v>
      </c>
      <c r="AW279" s="22">
        <f t="shared" si="622"/>
        <v>0</v>
      </c>
      <c r="AX279" s="22">
        <f>(((AX275)+(AX276))+(AX277))+(AX278)</f>
        <v>0</v>
      </c>
      <c r="AY279" s="22">
        <f>(((AY275)+(AY276))+(AY277))+(AY278)</f>
        <v>0</v>
      </c>
      <c r="AZ279" s="22">
        <f t="shared" si="623"/>
        <v>0</v>
      </c>
      <c r="BA279" s="22">
        <f>(((BA275)+(BA276))+(BA277))+(BA278)</f>
        <v>0</v>
      </c>
      <c r="BB279" s="22">
        <f>(((BB275)+(BB276))+(BB277))+(BB278)</f>
        <v>0</v>
      </c>
      <c r="BC279" s="22">
        <f t="shared" si="624"/>
        <v>0</v>
      </c>
      <c r="BD279" s="22">
        <f>(((BD275)+(BD276))+(BD277))+(BD278)</f>
        <v>0</v>
      </c>
      <c r="BE279" s="22">
        <f>(((BE275)+(BE276))+(BE277))+(BE278)</f>
        <v>0</v>
      </c>
      <c r="BF279" s="22">
        <f t="shared" si="625"/>
        <v>0</v>
      </c>
      <c r="BG279" s="22">
        <f t="shared" si="739"/>
        <v>0</v>
      </c>
      <c r="BH279" s="22">
        <f t="shared" si="739"/>
        <v>0</v>
      </c>
      <c r="BI279" s="22">
        <f t="shared" si="627"/>
        <v>0</v>
      </c>
      <c r="BJ279" s="22">
        <f>(((BJ275)+(BJ276))+(BJ277))+(BJ278)</f>
        <v>0</v>
      </c>
      <c r="BK279" s="22">
        <f>(((BK275)+(BK276))+(BK277))+(BK278)</f>
        <v>0</v>
      </c>
      <c r="BL279" s="22">
        <f t="shared" si="628"/>
        <v>0</v>
      </c>
      <c r="BM279" s="22">
        <f>(((BM275)+(BM276))+(BM277))+(BM278)</f>
        <v>0</v>
      </c>
      <c r="BN279" s="22">
        <f>(((BN275)+(BN276))+(BN277))+(BN278)</f>
        <v>0</v>
      </c>
      <c r="BO279" s="22">
        <f t="shared" si="629"/>
        <v>0</v>
      </c>
      <c r="BP279" s="22">
        <f>(((BP275)+(BP276))+(BP277))+(BP278)</f>
        <v>0</v>
      </c>
      <c r="BQ279" s="22">
        <f>(((BQ275)+(BQ276))+(BQ277))+(BQ278)</f>
        <v>0</v>
      </c>
      <c r="BR279" s="22">
        <f t="shared" si="630"/>
        <v>0</v>
      </c>
      <c r="BS279" s="22">
        <f>(((BS275)+(BS276))+(BS277))+(BS278)</f>
        <v>0</v>
      </c>
      <c r="BT279" s="22">
        <f>(((BT275)+(BT276))+(BT277))+(BT278)</f>
        <v>0</v>
      </c>
      <c r="BU279" s="22">
        <f t="shared" si="631"/>
        <v>0</v>
      </c>
      <c r="BV279" s="22">
        <f>(((BV275)+(BV276))+(BV277))+(BV278)</f>
        <v>0</v>
      </c>
      <c r="BW279" s="22">
        <f>(((BW275)+(BW276))+(BW277))+(BW278)</f>
        <v>0</v>
      </c>
      <c r="BX279" s="22">
        <f t="shared" si="632"/>
        <v>0</v>
      </c>
      <c r="BY279" s="22">
        <f>(((BY275)+(BY276))+(BY277))+(BY278)</f>
        <v>0</v>
      </c>
      <c r="BZ279" s="22">
        <f>(((BZ275)+(BZ276))+(BZ277))+(BZ278)</f>
        <v>0</v>
      </c>
      <c r="CA279" s="22">
        <f t="shared" si="633"/>
        <v>0</v>
      </c>
      <c r="CB279" s="22">
        <f t="shared" si="740"/>
        <v>0</v>
      </c>
      <c r="CC279" s="22">
        <f t="shared" si="740"/>
        <v>0</v>
      </c>
      <c r="CD279" s="22">
        <f t="shared" si="635"/>
        <v>0</v>
      </c>
      <c r="CE279" s="22">
        <f>(((CE275)+(CE276))+(CE277))+(CE278)</f>
        <v>0</v>
      </c>
      <c r="CF279" s="22">
        <f>(((CF275)+(CF276))+(CF277))+(CF278)</f>
        <v>0</v>
      </c>
      <c r="CG279" s="22">
        <f t="shared" si="636"/>
        <v>0</v>
      </c>
      <c r="CH279" s="22">
        <f>(((CH275)+(CH276))+(CH277))+(CH278)</f>
        <v>0</v>
      </c>
      <c r="CI279" s="22">
        <f>(((CI275)+(CI276))+(CI277))+(CI278)</f>
        <v>0</v>
      </c>
      <c r="CJ279" s="22">
        <f t="shared" si="637"/>
        <v>0</v>
      </c>
      <c r="CK279" s="22">
        <f>(((CK275)+(CK276))+(CK277))+(CK278)</f>
        <v>0</v>
      </c>
      <c r="CL279" s="22">
        <f>(((CL275)+(CL276))+(CL277))+(CL278)</f>
        <v>0</v>
      </c>
      <c r="CM279" s="22">
        <f t="shared" si="638"/>
        <v>0</v>
      </c>
      <c r="CN279" s="22">
        <f t="shared" si="741"/>
        <v>0</v>
      </c>
      <c r="CO279" s="22">
        <f t="shared" si="741"/>
        <v>0</v>
      </c>
      <c r="CP279" s="22">
        <f t="shared" si="640"/>
        <v>0</v>
      </c>
      <c r="CQ279" s="22">
        <f>(((CQ275)+(CQ276))+(CQ277))+(CQ278)</f>
        <v>0</v>
      </c>
      <c r="CR279" s="22">
        <f>(((CR275)+(CR276))+(CR277))+(CR278)</f>
        <v>0</v>
      </c>
      <c r="CS279" s="22">
        <f t="shared" si="641"/>
        <v>0</v>
      </c>
      <c r="CT279" s="22">
        <f>(((CT275)+(CT276))+(CT277))+(CT278)</f>
        <v>0</v>
      </c>
      <c r="CU279" s="22">
        <f>(((CU275)+(CU276))+(CU277))+(CU278)</f>
        <v>0</v>
      </c>
      <c r="CV279" s="22">
        <f t="shared" si="642"/>
        <v>0</v>
      </c>
      <c r="CW279" s="22">
        <f>(((CW275)+(CW276))+(CW277))+(CW278)</f>
        <v>0</v>
      </c>
      <c r="CX279" s="22">
        <f>(((CX275)+(CX276))+(CX277))+(CX278)</f>
        <v>0</v>
      </c>
      <c r="CY279" s="22">
        <f t="shared" si="643"/>
        <v>0</v>
      </c>
      <c r="CZ279" s="22">
        <f t="shared" si="742"/>
        <v>0</v>
      </c>
      <c r="DA279" s="22">
        <f t="shared" si="742"/>
        <v>0</v>
      </c>
      <c r="DB279" s="22">
        <f t="shared" si="645"/>
        <v>0</v>
      </c>
      <c r="DC279" s="22">
        <f t="shared" si="743"/>
        <v>0</v>
      </c>
      <c r="DD279" s="22">
        <f t="shared" si="743"/>
        <v>0</v>
      </c>
      <c r="DE279" s="22">
        <f t="shared" si="647"/>
        <v>0</v>
      </c>
      <c r="DF279" s="22">
        <f>(((DF275)+(DF276))+(DF277))+(DF278)</f>
        <v>0</v>
      </c>
      <c r="DG279" s="22">
        <f>(((DG275)+(DG276))+(DG277))+(DG278)</f>
        <v>0</v>
      </c>
      <c r="DH279" s="22">
        <f t="shared" si="648"/>
        <v>0</v>
      </c>
      <c r="DI279" s="22">
        <f>(((DI275)+(DI276))+(DI277))+(DI278)</f>
        <v>0</v>
      </c>
      <c r="DJ279" s="22">
        <f>(((DJ275)+(DJ276))+(DJ277))+(DJ278)</f>
        <v>0</v>
      </c>
      <c r="DK279" s="22">
        <f t="shared" si="649"/>
        <v>0</v>
      </c>
      <c r="DL279" s="22">
        <f t="shared" si="744"/>
        <v>0</v>
      </c>
      <c r="DM279" s="22">
        <f t="shared" si="744"/>
        <v>0</v>
      </c>
      <c r="DN279" s="22">
        <f t="shared" si="651"/>
        <v>0</v>
      </c>
      <c r="DO279" s="22">
        <f>(((DO275)+(DO276))+(DO277))+(DO278)</f>
        <v>0</v>
      </c>
      <c r="DP279" s="22">
        <f>(((DP275)+(DP276))+(DP277))+(DP278)</f>
        <v>0</v>
      </c>
      <c r="DQ279" s="22">
        <f t="shared" si="652"/>
        <v>0</v>
      </c>
      <c r="DR279" s="22">
        <f>(((DR275)+(DR276))+(DR277))+(DR278)</f>
        <v>0</v>
      </c>
      <c r="DS279" s="22">
        <f>(((DS275)+(DS276))+(DS277))+(DS278)</f>
        <v>0</v>
      </c>
      <c r="DT279" s="22">
        <f t="shared" si="653"/>
        <v>0</v>
      </c>
      <c r="DU279" s="22">
        <f t="shared" si="745"/>
        <v>0</v>
      </c>
      <c r="DV279" s="22">
        <f t="shared" si="745"/>
        <v>0</v>
      </c>
      <c r="DW279" s="22">
        <f t="shared" si="655"/>
        <v>0</v>
      </c>
      <c r="DX279" s="22">
        <f t="shared" si="746"/>
        <v>0</v>
      </c>
      <c r="DY279" s="22">
        <f t="shared" si="746"/>
        <v>0</v>
      </c>
      <c r="DZ279" s="22">
        <f t="shared" si="657"/>
        <v>0</v>
      </c>
      <c r="EA279" s="22">
        <f>(((EA275)+(EA276))+(EA277))+(EA278)</f>
        <v>0</v>
      </c>
      <c r="EB279" s="22">
        <f>(((EB275)+(EB276))+(EB277))+(EB278)</f>
        <v>0</v>
      </c>
      <c r="EC279" s="22">
        <f t="shared" si="658"/>
        <v>0</v>
      </c>
      <c r="ED279" s="22">
        <f>(((ED275)+(ED276))+(ED277))+(ED278)</f>
        <v>0</v>
      </c>
      <c r="EE279" s="22">
        <f>(((EE275)+(EE276))+(EE277))+(EE278)</f>
        <v>0</v>
      </c>
      <c r="EF279" s="22">
        <f t="shared" si="659"/>
        <v>0</v>
      </c>
      <c r="EG279" s="22">
        <f>(((EG275)+(EG276))+(EG277))+(EG278)</f>
        <v>0</v>
      </c>
      <c r="EH279" s="22">
        <f>(((EH275)+(EH276))+(EH277))+(EH278)</f>
        <v>0</v>
      </c>
      <c r="EI279" s="22">
        <f t="shared" si="660"/>
        <v>0</v>
      </c>
      <c r="EJ279" s="22">
        <f>(((EJ275)+(EJ276))+(EJ277))+(EJ278)</f>
        <v>0</v>
      </c>
      <c r="EK279" s="22">
        <f>(((EK275)+(EK276))+(EK277))+(EK278)</f>
        <v>0</v>
      </c>
      <c r="EL279" s="22">
        <f t="shared" si="661"/>
        <v>0</v>
      </c>
      <c r="EM279" s="22">
        <f t="shared" si="747"/>
        <v>0</v>
      </c>
      <c r="EN279" s="22">
        <f t="shared" si="747"/>
        <v>0</v>
      </c>
      <c r="EO279" s="22">
        <f t="shared" si="663"/>
        <v>0</v>
      </c>
      <c r="EP279" s="22">
        <f>(((EP275)+(EP276))+(EP277))+(EP278)</f>
        <v>0</v>
      </c>
      <c r="EQ279" s="22">
        <f>(((EQ275)+(EQ276))+(EQ277))+(EQ278)</f>
        <v>0</v>
      </c>
      <c r="ER279" s="22">
        <f t="shared" si="664"/>
        <v>0</v>
      </c>
      <c r="ES279" s="22">
        <f>(((ES275)+(ES276))+(ES277))+(ES278)</f>
        <v>0</v>
      </c>
      <c r="ET279" s="22">
        <f>(((ET275)+(ET276))+(ET277))+(ET278)</f>
        <v>0</v>
      </c>
      <c r="EU279" s="22">
        <f t="shared" si="665"/>
        <v>0</v>
      </c>
      <c r="EV279" s="22">
        <f>(((EV275)+(EV276))+(EV277))+(EV278)</f>
        <v>0</v>
      </c>
      <c r="EW279" s="22">
        <f>(((EW275)+(EW276))+(EW277))+(EW278)</f>
        <v>0</v>
      </c>
      <c r="EX279" s="22">
        <f t="shared" si="666"/>
        <v>0</v>
      </c>
      <c r="EY279" s="22">
        <f>(((EY275)+(EY276))+(EY277))+(EY278)</f>
        <v>0</v>
      </c>
      <c r="EZ279" s="22">
        <f>(((EZ275)+(EZ276))+(EZ277))+(EZ278)</f>
        <v>0</v>
      </c>
      <c r="FA279" s="22">
        <f t="shared" si="667"/>
        <v>0</v>
      </c>
      <c r="FB279" s="22">
        <f t="shared" si="748"/>
        <v>0</v>
      </c>
      <c r="FC279" s="22">
        <f t="shared" si="748"/>
        <v>0</v>
      </c>
      <c r="FD279" s="22">
        <f t="shared" si="669"/>
        <v>0</v>
      </c>
      <c r="FE279" s="22">
        <f>(((FE275)+(FE276))+(FE277))+(FE278)</f>
        <v>0</v>
      </c>
      <c r="FF279" s="22">
        <f>(((FF275)+(FF276))+(FF277))+(FF278)</f>
        <v>0</v>
      </c>
      <c r="FG279" s="22">
        <f t="shared" si="670"/>
        <v>0</v>
      </c>
      <c r="FH279" s="22">
        <f>(((FH275)+(FH276))+(FH277))+(FH278)</f>
        <v>0</v>
      </c>
      <c r="FI279" s="22">
        <f>(((FI275)+(FI276))+(FI277))+(FI278)</f>
        <v>0</v>
      </c>
      <c r="FJ279" s="22">
        <f t="shared" si="671"/>
        <v>0</v>
      </c>
      <c r="FK279" s="22">
        <f>(((FK275)+(FK276))+(FK277))+(FK278)</f>
        <v>0</v>
      </c>
      <c r="FL279" s="22">
        <f>(((FL275)+(FL276))+(FL277))+(FL278)</f>
        <v>0</v>
      </c>
      <c r="FM279" s="22">
        <f t="shared" si="672"/>
        <v>0</v>
      </c>
      <c r="FN279" s="22">
        <f t="shared" si="749"/>
        <v>0</v>
      </c>
      <c r="FO279" s="22">
        <f t="shared" si="749"/>
        <v>0</v>
      </c>
      <c r="FP279" s="22">
        <f t="shared" si="674"/>
        <v>0</v>
      </c>
      <c r="FQ279" s="22">
        <f>(((FQ275)+(FQ276))+(FQ277))+(FQ278)</f>
        <v>0</v>
      </c>
      <c r="FR279" s="22">
        <f>(((FR275)+(FR276))+(FR277))+(FR278)</f>
        <v>0</v>
      </c>
      <c r="FS279" s="22">
        <f t="shared" si="675"/>
        <v>0</v>
      </c>
      <c r="FT279" s="22">
        <f>(((FT275)+(FT276))+(FT277))+(FT278)</f>
        <v>0</v>
      </c>
      <c r="FU279" s="22">
        <f>(((FU275)+(FU276))+(FU277))+(FU278)</f>
        <v>0</v>
      </c>
      <c r="FV279" s="22">
        <f t="shared" si="676"/>
        <v>0</v>
      </c>
      <c r="FW279" s="22">
        <f>(((FW275)+(FW276))+(FW277))+(FW278)</f>
        <v>0</v>
      </c>
      <c r="FX279" s="22">
        <f>(((FX275)+(FX276))+(FX277))+(FX278)</f>
        <v>0</v>
      </c>
      <c r="FY279" s="22">
        <f t="shared" si="677"/>
        <v>0</v>
      </c>
      <c r="FZ279" s="22">
        <f t="shared" si="750"/>
        <v>0</v>
      </c>
      <c r="GA279" s="22">
        <f t="shared" si="750"/>
        <v>0</v>
      </c>
      <c r="GB279" s="22">
        <f t="shared" si="679"/>
        <v>0</v>
      </c>
      <c r="GC279" s="22">
        <f>(((GC275)+(GC276))+(GC277))+(GC278)</f>
        <v>0</v>
      </c>
      <c r="GD279" s="22">
        <f>(((GD275)+(GD276))+(GD277))+(GD278)</f>
        <v>0</v>
      </c>
      <c r="GE279" s="22">
        <f t="shared" si="680"/>
        <v>0</v>
      </c>
      <c r="GF279" s="22">
        <f>(((GF275)+(GF276))+(GF277))+(GF278)</f>
        <v>0</v>
      </c>
      <c r="GG279" s="22">
        <f>(((GG275)+(GG276))+(GG277))+(GG278)</f>
        <v>0</v>
      </c>
      <c r="GH279" s="22">
        <f t="shared" si="681"/>
        <v>0</v>
      </c>
      <c r="GI279" s="22">
        <f>(((GI275)+(GI276))+(GI277))+(GI278)</f>
        <v>0</v>
      </c>
      <c r="GJ279" s="22">
        <f>(((GJ275)+(GJ276))+(GJ277))+(GJ278)</f>
        <v>0</v>
      </c>
      <c r="GK279" s="22">
        <f t="shared" si="682"/>
        <v>0</v>
      </c>
      <c r="GL279" s="22">
        <f>(((GL275)+(GL276))+(GL277))+(GL278)</f>
        <v>0</v>
      </c>
      <c r="GM279" s="22">
        <f>(((GM275)+(GM276))+(GM277))+(GM278)</f>
        <v>0</v>
      </c>
      <c r="GN279" s="22">
        <f t="shared" si="683"/>
        <v>0</v>
      </c>
      <c r="GO279" s="22">
        <f t="shared" si="751"/>
        <v>0</v>
      </c>
      <c r="GP279" s="22">
        <f t="shared" si="751"/>
        <v>0</v>
      </c>
      <c r="GQ279" s="22">
        <f t="shared" si="685"/>
        <v>0</v>
      </c>
      <c r="GR279" s="22">
        <f>(((GR275)+(GR276))+(GR277))+(GR278)</f>
        <v>0</v>
      </c>
      <c r="GS279" s="22">
        <f>(((GS275)+(GS276))+(GS277))+(GS278)</f>
        <v>0</v>
      </c>
      <c r="GT279" s="22">
        <f t="shared" si="686"/>
        <v>0</v>
      </c>
      <c r="GU279" s="22">
        <f>(((GU275)+(GU276))+(GU277))+(GU278)</f>
        <v>0</v>
      </c>
      <c r="GV279" s="22">
        <f>(((GV275)+(GV276))+(GV277))+(GV278)</f>
        <v>0</v>
      </c>
      <c r="GW279" s="22">
        <f t="shared" si="687"/>
        <v>0</v>
      </c>
      <c r="GX279" s="22">
        <f t="shared" si="752"/>
        <v>0</v>
      </c>
      <c r="GY279" s="22">
        <f t="shared" si="752"/>
        <v>0</v>
      </c>
      <c r="GZ279" s="22">
        <f t="shared" si="689"/>
        <v>0</v>
      </c>
      <c r="HA279" s="22">
        <f>(((HA275)+(HA276))+(HA277))+(HA278)</f>
        <v>0</v>
      </c>
      <c r="HB279" s="22">
        <f>(((HB275)+(HB276))+(HB277))+(HB278)</f>
        <v>0</v>
      </c>
      <c r="HC279" s="22">
        <f t="shared" si="690"/>
        <v>0</v>
      </c>
      <c r="HD279" s="22">
        <f>(((HD275)+(HD276))+(HD277))+(HD278)</f>
        <v>0</v>
      </c>
      <c r="HE279" s="22">
        <f>(((HE275)+(HE276))+(HE277))+(HE278)</f>
        <v>0</v>
      </c>
      <c r="HF279" s="22">
        <f t="shared" si="691"/>
        <v>0</v>
      </c>
      <c r="HG279" s="22">
        <f>(((HG275)+(HG276))+(HG277))+(HG278)</f>
        <v>0</v>
      </c>
      <c r="HH279" s="22">
        <f>(((HH275)+(HH276))+(HH277))+(HH278)</f>
        <v>0</v>
      </c>
      <c r="HI279" s="22">
        <f t="shared" si="692"/>
        <v>0</v>
      </c>
      <c r="HJ279" s="22">
        <f>(((HJ275)+(HJ276))+(HJ277))+(HJ278)</f>
        <v>0</v>
      </c>
      <c r="HK279" s="22">
        <f>(((HK275)+(HK276))+(HK277))+(HK278)</f>
        <v>0</v>
      </c>
      <c r="HL279" s="22">
        <f t="shared" si="693"/>
        <v>0</v>
      </c>
      <c r="HM279" s="22">
        <f t="shared" si="753"/>
        <v>0</v>
      </c>
      <c r="HN279" s="22">
        <f t="shared" si="753"/>
        <v>0</v>
      </c>
      <c r="HO279" s="22">
        <f t="shared" si="695"/>
        <v>0</v>
      </c>
      <c r="HP279" s="22">
        <f>(((HP275)+(HP276))+(HP277))+(HP278)</f>
        <v>0</v>
      </c>
      <c r="HQ279" s="22">
        <f>(((HQ275)+(HQ276))+(HQ277))+(HQ278)</f>
        <v>0</v>
      </c>
      <c r="HR279" s="22">
        <f t="shared" si="696"/>
        <v>0</v>
      </c>
      <c r="HS279" s="22">
        <f>(((HS275)+(HS276))+(HS277))+(HS278)</f>
        <v>0</v>
      </c>
      <c r="HT279" s="22">
        <f>(((HT275)+(HT276))+(HT277))+(HT278)</f>
        <v>0</v>
      </c>
      <c r="HU279" s="22">
        <f t="shared" si="697"/>
        <v>0</v>
      </c>
      <c r="HV279" s="22">
        <f>(((HV275)+(HV276))+(HV277))+(HV278)</f>
        <v>0</v>
      </c>
      <c r="HW279" s="22">
        <f>(((HW275)+(HW276))+(HW277))+(HW278)</f>
        <v>0</v>
      </c>
      <c r="HX279" s="22">
        <f t="shared" si="698"/>
        <v>0</v>
      </c>
      <c r="HY279" s="22">
        <f>(((HY275)+(HY276))+(HY277))+(HY278)</f>
        <v>0</v>
      </c>
      <c r="HZ279" s="22">
        <f>(((HZ275)+(HZ276))+(HZ277))+(HZ278)</f>
        <v>0</v>
      </c>
      <c r="IA279" s="22">
        <f t="shared" si="699"/>
        <v>0</v>
      </c>
      <c r="IB279" s="22">
        <f t="shared" si="754"/>
        <v>0</v>
      </c>
      <c r="IC279" s="22">
        <f t="shared" si="754"/>
        <v>0</v>
      </c>
      <c r="ID279" s="22">
        <f t="shared" si="701"/>
        <v>0</v>
      </c>
      <c r="IE279" s="22">
        <f t="shared" si="755"/>
        <v>0</v>
      </c>
      <c r="IF279" s="22">
        <f t="shared" si="755"/>
        <v>0</v>
      </c>
      <c r="IG279" s="22">
        <f t="shared" si="703"/>
        <v>0</v>
      </c>
      <c r="IH279" s="22">
        <f>(((IH275)+(IH276))+(IH277))+(IH278)</f>
        <v>0</v>
      </c>
      <c r="II279" s="22">
        <f>(((II275)+(II276))+(II277))+(II278)</f>
        <v>0</v>
      </c>
      <c r="IJ279" s="22">
        <f t="shared" si="704"/>
        <v>0</v>
      </c>
      <c r="IK279" s="22">
        <f>(((IK275)+(IK276))+(IK277))+(IK278)</f>
        <v>0</v>
      </c>
      <c r="IL279" s="22">
        <f>(((IL275)+(IL276))+(IL277))+(IL278)</f>
        <v>0</v>
      </c>
      <c r="IM279" s="22">
        <f t="shared" si="705"/>
        <v>0</v>
      </c>
      <c r="IN279" s="22">
        <f>(((IN275)+(IN276))+(IN277))+(IN278)</f>
        <v>0</v>
      </c>
      <c r="IO279" s="22">
        <f>(((IO275)+(IO276))+(IO277))+(IO278)</f>
        <v>0</v>
      </c>
      <c r="IP279" s="22">
        <f t="shared" si="706"/>
        <v>0</v>
      </c>
      <c r="IQ279" s="22">
        <f t="shared" si="756"/>
        <v>0</v>
      </c>
      <c r="IR279" s="22">
        <f t="shared" si="756"/>
        <v>0</v>
      </c>
      <c r="IS279" s="22">
        <f t="shared" si="708"/>
        <v>0</v>
      </c>
      <c r="IT279" s="22">
        <f t="shared" si="757"/>
        <v>0</v>
      </c>
      <c r="IU279" s="22">
        <f t="shared" si="757"/>
        <v>0</v>
      </c>
      <c r="IV279" s="22">
        <f t="shared" si="710"/>
        <v>0</v>
      </c>
      <c r="IW279" s="22">
        <f>(((IW275)+(IW276))+(IW277))+(IW278)</f>
        <v>0</v>
      </c>
      <c r="IX279" s="22">
        <f>(((IX275)+(IX276))+(IX277))+(IX278)</f>
        <v>0</v>
      </c>
      <c r="IY279" s="22">
        <f t="shared" si="711"/>
        <v>0</v>
      </c>
      <c r="IZ279" s="22">
        <f>(((IZ275)+(IZ276))+(IZ277))+(IZ278)</f>
        <v>0</v>
      </c>
      <c r="JA279" s="22">
        <f>(((JA275)+(JA276))+(JA277))+(JA278)</f>
        <v>0</v>
      </c>
      <c r="JB279" s="22">
        <f t="shared" si="712"/>
        <v>0</v>
      </c>
      <c r="JC279" s="22">
        <f>(((JC275)+(JC276))+(JC277))+(JC278)</f>
        <v>0</v>
      </c>
      <c r="JD279" s="22">
        <f>(((JD275)+(JD276))+(JD277))+(JD278)</f>
        <v>0</v>
      </c>
      <c r="JE279" s="22">
        <f t="shared" si="713"/>
        <v>0</v>
      </c>
      <c r="JF279" s="22">
        <f t="shared" si="758"/>
        <v>0</v>
      </c>
      <c r="JG279" s="22">
        <f t="shared" si="758"/>
        <v>0</v>
      </c>
      <c r="JH279" s="22">
        <f t="shared" si="715"/>
        <v>0</v>
      </c>
      <c r="JI279" s="22">
        <f>(((JI275)+(JI276))+(JI277))+(JI278)</f>
        <v>0</v>
      </c>
      <c r="JJ279" s="22">
        <f>(((JJ275)+(JJ276))+(JJ277))+(JJ278)</f>
        <v>0</v>
      </c>
      <c r="JK279" s="22">
        <f t="shared" si="716"/>
        <v>0</v>
      </c>
      <c r="JL279" s="22">
        <f>(((JL275)+(JL276))+(JL277))+(JL278)</f>
        <v>0</v>
      </c>
      <c r="JM279" s="22">
        <f>(((JM275)+(JM276))+(JM277))+(JM278)</f>
        <v>0</v>
      </c>
      <c r="JN279" s="22">
        <f t="shared" si="717"/>
        <v>0</v>
      </c>
      <c r="JO279" s="22">
        <f>(((JO275)+(JO276))+(JO277))+(JO278)</f>
        <v>0</v>
      </c>
      <c r="JP279" s="22">
        <f>(((JP275)+(JP276))+(JP277))+(JP278)</f>
        <v>0</v>
      </c>
      <c r="JQ279" s="22">
        <f t="shared" si="718"/>
        <v>0</v>
      </c>
      <c r="JR279" s="22">
        <f t="shared" si="759"/>
        <v>0</v>
      </c>
      <c r="JS279" s="22">
        <f t="shared" si="759"/>
        <v>0</v>
      </c>
      <c r="JT279" s="22">
        <f t="shared" si="720"/>
        <v>0</v>
      </c>
      <c r="JU279" s="22">
        <f>(((JU275)+(JU276))+(JU277))+(JU278)</f>
        <v>0</v>
      </c>
      <c r="JV279" s="22">
        <f>(((JV275)+(JV276))+(JV277))+(JV278)</f>
        <v>0</v>
      </c>
      <c r="JW279" s="22">
        <f t="shared" si="721"/>
        <v>0</v>
      </c>
      <c r="JX279" s="22">
        <f>(((JX275)+(JX276))+(JX277))+(JX278)</f>
        <v>0</v>
      </c>
      <c r="JY279" s="22">
        <f>(((JY275)+(JY276))+(JY277))+(JY278)</f>
        <v>0</v>
      </c>
      <c r="JZ279" s="22">
        <f t="shared" si="722"/>
        <v>0</v>
      </c>
      <c r="KA279" s="22">
        <f t="shared" si="760"/>
        <v>0</v>
      </c>
      <c r="KB279" s="22">
        <f t="shared" si="760"/>
        <v>0</v>
      </c>
      <c r="KC279" s="22">
        <f t="shared" si="724"/>
        <v>0</v>
      </c>
      <c r="KD279" s="22">
        <f>(((KD275)+(KD276))+(KD277))+(KD278)</f>
        <v>822.39</v>
      </c>
      <c r="KE279" s="22">
        <f>(((KE275)+(KE276))+(KE277))+(KE278)</f>
        <v>1683.33</v>
      </c>
      <c r="KF279" s="22">
        <f t="shared" si="725"/>
        <v>-860.93999999999994</v>
      </c>
      <c r="KG279" s="22">
        <f>(((KG275)+(KG276))+(KG277))+(KG278)</f>
        <v>0</v>
      </c>
      <c r="KH279" s="22">
        <f>(((KH275)+(KH276))+(KH277))+(KH278)</f>
        <v>0</v>
      </c>
      <c r="KI279" s="22">
        <f t="shared" si="726"/>
        <v>0</v>
      </c>
      <c r="KJ279" s="22">
        <f>(((KJ275)+(KJ276))+(KJ277))+(KJ278)</f>
        <v>0</v>
      </c>
      <c r="KK279" s="22">
        <f>(((KK275)+(KK276))+(KK277))+(KK278)</f>
        <v>0</v>
      </c>
      <c r="KL279" s="22">
        <f t="shared" si="727"/>
        <v>0</v>
      </c>
      <c r="KM279" s="22">
        <f>(((KM275)+(KM276))+(KM277))+(KM278)</f>
        <v>0</v>
      </c>
      <c r="KN279" s="22">
        <f>(((KN275)+(KN276))+(KN277))+(KN278)</f>
        <v>0</v>
      </c>
      <c r="KO279" s="22">
        <f t="shared" si="728"/>
        <v>0</v>
      </c>
      <c r="KP279" s="22">
        <f>(((KP275)+(KP276))+(KP277))+(KP278)</f>
        <v>0</v>
      </c>
      <c r="KQ279" s="22">
        <f>(((KQ275)+(KQ276))+(KQ277))+(KQ278)</f>
        <v>0</v>
      </c>
      <c r="KR279" s="22">
        <f t="shared" si="729"/>
        <v>0</v>
      </c>
      <c r="KS279" s="22">
        <f t="shared" si="761"/>
        <v>0</v>
      </c>
      <c r="KT279" s="22">
        <f t="shared" si="761"/>
        <v>0</v>
      </c>
      <c r="KU279" s="22">
        <f t="shared" si="731"/>
        <v>0</v>
      </c>
      <c r="KV279" s="22">
        <f t="shared" si="762"/>
        <v>822.39</v>
      </c>
      <c r="KW279" s="22">
        <f t="shared" si="762"/>
        <v>1683.33</v>
      </c>
      <c r="KX279" s="22">
        <f t="shared" si="733"/>
        <v>-860.93999999999994</v>
      </c>
      <c r="KY279" s="22">
        <f>(((KY275)+(KY276))+(KY277))+(KY278)</f>
        <v>0</v>
      </c>
      <c r="KZ279" s="22">
        <f>(((KZ275)+(KZ276))+(KZ277))+(KZ278)</f>
        <v>0</v>
      </c>
      <c r="LA279" s="22">
        <f t="shared" si="734"/>
        <v>0</v>
      </c>
      <c r="LB279" s="22">
        <f>(((LB275)+(LB276))+(LB277))+(LB278)</f>
        <v>0</v>
      </c>
      <c r="LC279" s="22">
        <f>(((LC275)+(LC276))+(LC277))+(LC278)</f>
        <v>0</v>
      </c>
      <c r="LD279" s="22">
        <f t="shared" si="735"/>
        <v>0</v>
      </c>
      <c r="LE279" s="22">
        <f t="shared" si="763"/>
        <v>822.39</v>
      </c>
      <c r="LF279" s="22">
        <f t="shared" si="763"/>
        <v>1683.33</v>
      </c>
      <c r="LG279" s="22">
        <f t="shared" si="737"/>
        <v>-860.93999999999994</v>
      </c>
    </row>
    <row r="280" spans="1:319" x14ac:dyDescent="0.3">
      <c r="A280" s="27" t="s">
        <v>393</v>
      </c>
      <c r="B280" s="22">
        <f>((B255)+(B274))+(B279)</f>
        <v>0</v>
      </c>
      <c r="C280" s="22">
        <f>((C255)+(C274))+(C279)</f>
        <v>0</v>
      </c>
      <c r="D280" s="22">
        <f t="shared" si="606"/>
        <v>0</v>
      </c>
      <c r="E280" s="22">
        <f>((E255)+(E274))+(E279)</f>
        <v>0</v>
      </c>
      <c r="F280" s="22">
        <f>((F255)+(F274))+(F279)</f>
        <v>0</v>
      </c>
      <c r="G280" s="22">
        <f t="shared" si="607"/>
        <v>0</v>
      </c>
      <c r="H280" s="22">
        <f>((H255)+(H274))+(H279)</f>
        <v>0</v>
      </c>
      <c r="I280" s="22">
        <f>((I255)+(I274))+(I279)</f>
        <v>0</v>
      </c>
      <c r="J280" s="22">
        <f t="shared" si="608"/>
        <v>0</v>
      </c>
      <c r="K280" s="22">
        <f>((K255)+(K274))+(K279)</f>
        <v>0</v>
      </c>
      <c r="L280" s="22">
        <f>((L255)+(L274))+(L279)</f>
        <v>0</v>
      </c>
      <c r="M280" s="22">
        <f t="shared" si="609"/>
        <v>0</v>
      </c>
      <c r="N280" s="22">
        <f>((N255)+(N274))+(N279)</f>
        <v>0</v>
      </c>
      <c r="O280" s="22">
        <f>((O255)+(O274))+(O279)</f>
        <v>0</v>
      </c>
      <c r="P280" s="22">
        <f t="shared" si="610"/>
        <v>0</v>
      </c>
      <c r="Q280" s="22">
        <f>((Q255)+(Q274))+(Q279)</f>
        <v>0</v>
      </c>
      <c r="R280" s="22">
        <f>((R255)+(R274))+(R279)</f>
        <v>0</v>
      </c>
      <c r="S280" s="22">
        <f t="shared" si="611"/>
        <v>0</v>
      </c>
      <c r="T280" s="22">
        <f>((T255)+(T274))+(T279)</f>
        <v>0</v>
      </c>
      <c r="U280" s="22">
        <f>((U255)+(U274))+(U279)</f>
        <v>0</v>
      </c>
      <c r="V280" s="22">
        <f t="shared" si="612"/>
        <v>0</v>
      </c>
      <c r="W280" s="22">
        <f>((W255)+(W274))+(W279)</f>
        <v>0</v>
      </c>
      <c r="X280" s="22">
        <f>((X255)+(X274))+(X279)</f>
        <v>0</v>
      </c>
      <c r="Y280" s="22">
        <f t="shared" si="613"/>
        <v>0</v>
      </c>
      <c r="Z280" s="22">
        <f>((Z255)+(Z274))+(Z279)</f>
        <v>0</v>
      </c>
      <c r="AA280" s="22">
        <f>((AA255)+(AA274))+(AA279)</f>
        <v>0</v>
      </c>
      <c r="AB280" s="22">
        <f t="shared" si="614"/>
        <v>0</v>
      </c>
      <c r="AC280" s="22">
        <f>((AC255)+(AC274))+(AC279)</f>
        <v>0</v>
      </c>
      <c r="AD280" s="22">
        <f>((AD255)+(AD274))+(AD279)</f>
        <v>0</v>
      </c>
      <c r="AE280" s="22">
        <f t="shared" si="615"/>
        <v>0</v>
      </c>
      <c r="AF280" s="22">
        <f>((AF255)+(AF274))+(AF279)</f>
        <v>0</v>
      </c>
      <c r="AG280" s="22">
        <f>((AG255)+(AG274))+(AG279)</f>
        <v>0</v>
      </c>
      <c r="AH280" s="22">
        <f t="shared" si="616"/>
        <v>0</v>
      </c>
      <c r="AI280" s="22">
        <f>((AI255)+(AI274))+(AI279)</f>
        <v>0</v>
      </c>
      <c r="AJ280" s="22">
        <f>((AJ255)+(AJ274))+(AJ279)</f>
        <v>0</v>
      </c>
      <c r="AK280" s="22">
        <f t="shared" si="617"/>
        <v>0</v>
      </c>
      <c r="AL280" s="22">
        <f t="shared" si="738"/>
        <v>0</v>
      </c>
      <c r="AM280" s="22">
        <f t="shared" si="738"/>
        <v>0</v>
      </c>
      <c r="AN280" s="22">
        <f t="shared" si="619"/>
        <v>0</v>
      </c>
      <c r="AO280" s="22">
        <f>((AO255)+(AO274))+(AO279)</f>
        <v>0</v>
      </c>
      <c r="AP280" s="22">
        <f>((AP255)+(AP274))+(AP279)</f>
        <v>0</v>
      </c>
      <c r="AQ280" s="22">
        <f t="shared" si="620"/>
        <v>0</v>
      </c>
      <c r="AR280" s="22">
        <f>((AR255)+(AR274))+(AR279)</f>
        <v>9652.39</v>
      </c>
      <c r="AS280" s="22">
        <f>((AS255)+(AS274))+(AS279)</f>
        <v>11000</v>
      </c>
      <c r="AT280" s="22">
        <f t="shared" si="621"/>
        <v>-1347.6100000000006</v>
      </c>
      <c r="AU280" s="22">
        <f>((AU255)+(AU274))+(AU279)</f>
        <v>0</v>
      </c>
      <c r="AV280" s="22">
        <f>((AV255)+(AV274))+(AV279)</f>
        <v>0</v>
      </c>
      <c r="AW280" s="22">
        <f t="shared" si="622"/>
        <v>0</v>
      </c>
      <c r="AX280" s="22">
        <f>((AX255)+(AX274))+(AX279)</f>
        <v>0</v>
      </c>
      <c r="AY280" s="22">
        <f>((AY255)+(AY274))+(AY279)</f>
        <v>0</v>
      </c>
      <c r="AZ280" s="22">
        <f t="shared" si="623"/>
        <v>0</v>
      </c>
      <c r="BA280" s="22">
        <f>((BA255)+(BA274))+(BA279)</f>
        <v>0</v>
      </c>
      <c r="BB280" s="22">
        <f>((BB255)+(BB274))+(BB279)</f>
        <v>0</v>
      </c>
      <c r="BC280" s="22">
        <f t="shared" si="624"/>
        <v>0</v>
      </c>
      <c r="BD280" s="22">
        <f>((BD255)+(BD274))+(BD279)</f>
        <v>0</v>
      </c>
      <c r="BE280" s="22">
        <f>((BE255)+(BE274))+(BE279)</f>
        <v>0</v>
      </c>
      <c r="BF280" s="22">
        <f t="shared" si="625"/>
        <v>0</v>
      </c>
      <c r="BG280" s="22">
        <f t="shared" si="739"/>
        <v>0</v>
      </c>
      <c r="BH280" s="22">
        <f t="shared" si="739"/>
        <v>0</v>
      </c>
      <c r="BI280" s="22">
        <f t="shared" si="627"/>
        <v>0</v>
      </c>
      <c r="BJ280" s="22">
        <f>((BJ255)+(BJ274))+(BJ279)</f>
        <v>30</v>
      </c>
      <c r="BK280" s="22">
        <f>((BK255)+(BK274))+(BK279)</f>
        <v>0</v>
      </c>
      <c r="BL280" s="22">
        <f t="shared" si="628"/>
        <v>30</v>
      </c>
      <c r="BM280" s="22">
        <f>((BM255)+(BM274))+(BM279)</f>
        <v>0</v>
      </c>
      <c r="BN280" s="22">
        <f>((BN255)+(BN274))+(BN279)</f>
        <v>0</v>
      </c>
      <c r="BO280" s="22">
        <f t="shared" si="629"/>
        <v>0</v>
      </c>
      <c r="BP280" s="22">
        <f>((BP255)+(BP274))+(BP279)</f>
        <v>0</v>
      </c>
      <c r="BQ280" s="22">
        <f>((BQ255)+(BQ274))+(BQ279)</f>
        <v>0</v>
      </c>
      <c r="BR280" s="22">
        <f t="shared" si="630"/>
        <v>0</v>
      </c>
      <c r="BS280" s="22">
        <f>((BS255)+(BS274))+(BS279)</f>
        <v>0</v>
      </c>
      <c r="BT280" s="22">
        <f>((BT255)+(BT274))+(BT279)</f>
        <v>0</v>
      </c>
      <c r="BU280" s="22">
        <f t="shared" si="631"/>
        <v>0</v>
      </c>
      <c r="BV280" s="22">
        <f>((BV255)+(BV274))+(BV279)</f>
        <v>0</v>
      </c>
      <c r="BW280" s="22">
        <f>((BW255)+(BW274))+(BW279)</f>
        <v>0</v>
      </c>
      <c r="BX280" s="22">
        <f t="shared" si="632"/>
        <v>0</v>
      </c>
      <c r="BY280" s="22">
        <f>((BY255)+(BY274))+(BY279)</f>
        <v>0</v>
      </c>
      <c r="BZ280" s="22">
        <f>((BZ255)+(BZ274))+(BZ279)</f>
        <v>0</v>
      </c>
      <c r="CA280" s="22">
        <f t="shared" si="633"/>
        <v>0</v>
      </c>
      <c r="CB280" s="22">
        <f t="shared" si="740"/>
        <v>0</v>
      </c>
      <c r="CC280" s="22">
        <f t="shared" si="740"/>
        <v>0</v>
      </c>
      <c r="CD280" s="22">
        <f t="shared" si="635"/>
        <v>0</v>
      </c>
      <c r="CE280" s="22">
        <f>((CE255)+(CE274))+(CE279)</f>
        <v>0</v>
      </c>
      <c r="CF280" s="22">
        <f>((CF255)+(CF274))+(CF279)</f>
        <v>0</v>
      </c>
      <c r="CG280" s="22">
        <f t="shared" si="636"/>
        <v>0</v>
      </c>
      <c r="CH280" s="22">
        <f>((CH255)+(CH274))+(CH279)</f>
        <v>0</v>
      </c>
      <c r="CI280" s="22">
        <f>((CI255)+(CI274))+(CI279)</f>
        <v>0</v>
      </c>
      <c r="CJ280" s="22">
        <f t="shared" si="637"/>
        <v>0</v>
      </c>
      <c r="CK280" s="22">
        <f>((CK255)+(CK274))+(CK279)</f>
        <v>0</v>
      </c>
      <c r="CL280" s="22">
        <f>((CL255)+(CL274))+(CL279)</f>
        <v>0</v>
      </c>
      <c r="CM280" s="22">
        <f t="shared" si="638"/>
        <v>0</v>
      </c>
      <c r="CN280" s="22">
        <f t="shared" si="741"/>
        <v>0</v>
      </c>
      <c r="CO280" s="22">
        <f t="shared" si="741"/>
        <v>0</v>
      </c>
      <c r="CP280" s="22">
        <f t="shared" si="640"/>
        <v>0</v>
      </c>
      <c r="CQ280" s="22">
        <f>((CQ255)+(CQ274))+(CQ279)</f>
        <v>0</v>
      </c>
      <c r="CR280" s="22">
        <f>((CR255)+(CR274))+(CR279)</f>
        <v>0</v>
      </c>
      <c r="CS280" s="22">
        <f t="shared" si="641"/>
        <v>0</v>
      </c>
      <c r="CT280" s="22">
        <f>((CT255)+(CT274))+(CT279)</f>
        <v>0</v>
      </c>
      <c r="CU280" s="22">
        <f>((CU255)+(CU274))+(CU279)</f>
        <v>0</v>
      </c>
      <c r="CV280" s="22">
        <f t="shared" si="642"/>
        <v>0</v>
      </c>
      <c r="CW280" s="22">
        <f>((CW255)+(CW274))+(CW279)</f>
        <v>0</v>
      </c>
      <c r="CX280" s="22">
        <f>((CX255)+(CX274))+(CX279)</f>
        <v>0</v>
      </c>
      <c r="CY280" s="22">
        <f t="shared" si="643"/>
        <v>0</v>
      </c>
      <c r="CZ280" s="22">
        <f t="shared" si="742"/>
        <v>0</v>
      </c>
      <c r="DA280" s="22">
        <f t="shared" si="742"/>
        <v>0</v>
      </c>
      <c r="DB280" s="22">
        <f t="shared" si="645"/>
        <v>0</v>
      </c>
      <c r="DC280" s="22">
        <f t="shared" si="743"/>
        <v>9682.39</v>
      </c>
      <c r="DD280" s="22">
        <f t="shared" si="743"/>
        <v>11000</v>
      </c>
      <c r="DE280" s="22">
        <f t="shared" si="647"/>
        <v>-1317.6100000000006</v>
      </c>
      <c r="DF280" s="22">
        <f>((DF255)+(DF274))+(DF279)</f>
        <v>0</v>
      </c>
      <c r="DG280" s="22">
        <f>((DG255)+(DG274))+(DG279)</f>
        <v>0</v>
      </c>
      <c r="DH280" s="22">
        <f t="shared" si="648"/>
        <v>0</v>
      </c>
      <c r="DI280" s="22">
        <f>((DI255)+(DI274))+(DI279)</f>
        <v>0</v>
      </c>
      <c r="DJ280" s="22">
        <f>((DJ255)+(DJ274))+(DJ279)</f>
        <v>0</v>
      </c>
      <c r="DK280" s="22">
        <f t="shared" si="649"/>
        <v>0</v>
      </c>
      <c r="DL280" s="22">
        <f t="shared" si="744"/>
        <v>0</v>
      </c>
      <c r="DM280" s="22">
        <f t="shared" si="744"/>
        <v>0</v>
      </c>
      <c r="DN280" s="22">
        <f t="shared" si="651"/>
        <v>0</v>
      </c>
      <c r="DO280" s="22">
        <f>((DO255)+(DO274))+(DO279)</f>
        <v>0</v>
      </c>
      <c r="DP280" s="22">
        <f>((DP255)+(DP274))+(DP279)</f>
        <v>0</v>
      </c>
      <c r="DQ280" s="22">
        <f t="shared" si="652"/>
        <v>0</v>
      </c>
      <c r="DR280" s="22">
        <f>((DR255)+(DR274))+(DR279)</f>
        <v>0</v>
      </c>
      <c r="DS280" s="22">
        <f>((DS255)+(DS274))+(DS279)</f>
        <v>0</v>
      </c>
      <c r="DT280" s="22">
        <f t="shared" si="653"/>
        <v>0</v>
      </c>
      <c r="DU280" s="22">
        <f t="shared" si="745"/>
        <v>0</v>
      </c>
      <c r="DV280" s="22">
        <f t="shared" si="745"/>
        <v>0</v>
      </c>
      <c r="DW280" s="22">
        <f t="shared" si="655"/>
        <v>0</v>
      </c>
      <c r="DX280" s="22">
        <f t="shared" si="746"/>
        <v>9682.39</v>
      </c>
      <c r="DY280" s="22">
        <f t="shared" si="746"/>
        <v>11000</v>
      </c>
      <c r="DZ280" s="22">
        <f t="shared" si="657"/>
        <v>-1317.6100000000006</v>
      </c>
      <c r="EA280" s="22">
        <f>((EA255)+(EA274))+(EA279)</f>
        <v>0</v>
      </c>
      <c r="EB280" s="22">
        <f>((EB255)+(EB274))+(EB279)</f>
        <v>0</v>
      </c>
      <c r="EC280" s="22">
        <f t="shared" si="658"/>
        <v>0</v>
      </c>
      <c r="ED280" s="22">
        <f>((ED255)+(ED274))+(ED279)</f>
        <v>0</v>
      </c>
      <c r="EE280" s="22">
        <f>((EE255)+(EE274))+(EE279)</f>
        <v>0</v>
      </c>
      <c r="EF280" s="22">
        <f t="shared" si="659"/>
        <v>0</v>
      </c>
      <c r="EG280" s="22">
        <f>((EG255)+(EG274))+(EG279)</f>
        <v>0</v>
      </c>
      <c r="EH280" s="22">
        <f>((EH255)+(EH274))+(EH279)</f>
        <v>0</v>
      </c>
      <c r="EI280" s="22">
        <f t="shared" si="660"/>
        <v>0</v>
      </c>
      <c r="EJ280" s="22">
        <f>((EJ255)+(EJ274))+(EJ279)</f>
        <v>0</v>
      </c>
      <c r="EK280" s="22">
        <f>((EK255)+(EK274))+(EK279)</f>
        <v>0</v>
      </c>
      <c r="EL280" s="22">
        <f t="shared" si="661"/>
        <v>0</v>
      </c>
      <c r="EM280" s="22">
        <f t="shared" si="747"/>
        <v>0</v>
      </c>
      <c r="EN280" s="22">
        <f t="shared" si="747"/>
        <v>0</v>
      </c>
      <c r="EO280" s="22">
        <f t="shared" si="663"/>
        <v>0</v>
      </c>
      <c r="EP280" s="22">
        <f>((EP255)+(EP274))+(EP279)</f>
        <v>0</v>
      </c>
      <c r="EQ280" s="22">
        <f>((EQ255)+(EQ274))+(EQ279)</f>
        <v>0</v>
      </c>
      <c r="ER280" s="22">
        <f t="shared" si="664"/>
        <v>0</v>
      </c>
      <c r="ES280" s="22">
        <f>((ES255)+(ES274))+(ES279)</f>
        <v>0</v>
      </c>
      <c r="ET280" s="22">
        <f>((ET255)+(ET274))+(ET279)</f>
        <v>0</v>
      </c>
      <c r="EU280" s="22">
        <f t="shared" si="665"/>
        <v>0</v>
      </c>
      <c r="EV280" s="22">
        <f>((EV255)+(EV274))+(EV279)</f>
        <v>0</v>
      </c>
      <c r="EW280" s="22">
        <f>((EW255)+(EW274))+(EW279)</f>
        <v>0</v>
      </c>
      <c r="EX280" s="22">
        <f t="shared" si="666"/>
        <v>0</v>
      </c>
      <c r="EY280" s="22">
        <f>((EY255)+(EY274))+(EY279)</f>
        <v>0</v>
      </c>
      <c r="EZ280" s="22">
        <f>((EZ255)+(EZ274))+(EZ279)</f>
        <v>0</v>
      </c>
      <c r="FA280" s="22">
        <f t="shared" si="667"/>
        <v>0</v>
      </c>
      <c r="FB280" s="22">
        <f t="shared" si="748"/>
        <v>0</v>
      </c>
      <c r="FC280" s="22">
        <f t="shared" si="748"/>
        <v>0</v>
      </c>
      <c r="FD280" s="22">
        <f t="shared" si="669"/>
        <v>0</v>
      </c>
      <c r="FE280" s="22">
        <f>((FE255)+(FE274))+(FE279)</f>
        <v>0</v>
      </c>
      <c r="FF280" s="22">
        <f>((FF255)+(FF274))+(FF279)</f>
        <v>0</v>
      </c>
      <c r="FG280" s="22">
        <f t="shared" si="670"/>
        <v>0</v>
      </c>
      <c r="FH280" s="22">
        <f>((FH255)+(FH274))+(FH279)</f>
        <v>0</v>
      </c>
      <c r="FI280" s="22">
        <f>((FI255)+(FI274))+(FI279)</f>
        <v>0</v>
      </c>
      <c r="FJ280" s="22">
        <f t="shared" si="671"/>
        <v>0</v>
      </c>
      <c r="FK280" s="22">
        <f>((FK255)+(FK274))+(FK279)</f>
        <v>0</v>
      </c>
      <c r="FL280" s="22">
        <f>((FL255)+(FL274))+(FL279)</f>
        <v>0</v>
      </c>
      <c r="FM280" s="22">
        <f t="shared" si="672"/>
        <v>0</v>
      </c>
      <c r="FN280" s="22">
        <f t="shared" si="749"/>
        <v>0</v>
      </c>
      <c r="FO280" s="22">
        <f t="shared" si="749"/>
        <v>0</v>
      </c>
      <c r="FP280" s="22">
        <f t="shared" si="674"/>
        <v>0</v>
      </c>
      <c r="FQ280" s="22">
        <f>((FQ255)+(FQ274))+(FQ279)</f>
        <v>0</v>
      </c>
      <c r="FR280" s="22">
        <f>((FR255)+(FR274))+(FR279)</f>
        <v>0</v>
      </c>
      <c r="FS280" s="22">
        <f t="shared" si="675"/>
        <v>0</v>
      </c>
      <c r="FT280" s="22">
        <f>((FT255)+(FT274))+(FT279)</f>
        <v>0</v>
      </c>
      <c r="FU280" s="22">
        <f>((FU255)+(FU274))+(FU279)</f>
        <v>0</v>
      </c>
      <c r="FV280" s="22">
        <f t="shared" si="676"/>
        <v>0</v>
      </c>
      <c r="FW280" s="22">
        <f>((FW255)+(FW274))+(FW279)</f>
        <v>0</v>
      </c>
      <c r="FX280" s="22">
        <f>((FX255)+(FX274))+(FX279)</f>
        <v>0</v>
      </c>
      <c r="FY280" s="22">
        <f t="shared" si="677"/>
        <v>0</v>
      </c>
      <c r="FZ280" s="22">
        <f t="shared" si="750"/>
        <v>0</v>
      </c>
      <c r="GA280" s="22">
        <f t="shared" si="750"/>
        <v>0</v>
      </c>
      <c r="GB280" s="22">
        <f t="shared" si="679"/>
        <v>0</v>
      </c>
      <c r="GC280" s="22">
        <f>((GC255)+(GC274))+(GC279)</f>
        <v>0</v>
      </c>
      <c r="GD280" s="22">
        <f>((GD255)+(GD274))+(GD279)</f>
        <v>0</v>
      </c>
      <c r="GE280" s="22">
        <f t="shared" si="680"/>
        <v>0</v>
      </c>
      <c r="GF280" s="22">
        <f>((GF255)+(GF274))+(GF279)</f>
        <v>0</v>
      </c>
      <c r="GG280" s="22">
        <f>((GG255)+(GG274))+(GG279)</f>
        <v>0</v>
      </c>
      <c r="GH280" s="22">
        <f t="shared" si="681"/>
        <v>0</v>
      </c>
      <c r="GI280" s="22">
        <f>((GI255)+(GI274))+(GI279)</f>
        <v>0</v>
      </c>
      <c r="GJ280" s="22">
        <f>((GJ255)+(GJ274))+(GJ279)</f>
        <v>0</v>
      </c>
      <c r="GK280" s="22">
        <f t="shared" si="682"/>
        <v>0</v>
      </c>
      <c r="GL280" s="22">
        <f>((GL255)+(GL274))+(GL279)</f>
        <v>0</v>
      </c>
      <c r="GM280" s="22">
        <f>((GM255)+(GM274))+(GM279)</f>
        <v>0</v>
      </c>
      <c r="GN280" s="22">
        <f t="shared" si="683"/>
        <v>0</v>
      </c>
      <c r="GO280" s="22">
        <f t="shared" si="751"/>
        <v>0</v>
      </c>
      <c r="GP280" s="22">
        <f t="shared" si="751"/>
        <v>0</v>
      </c>
      <c r="GQ280" s="22">
        <f t="shared" si="685"/>
        <v>0</v>
      </c>
      <c r="GR280" s="22">
        <f>((GR255)+(GR274))+(GR279)</f>
        <v>0</v>
      </c>
      <c r="GS280" s="22">
        <f>((GS255)+(GS274))+(GS279)</f>
        <v>0</v>
      </c>
      <c r="GT280" s="22">
        <f t="shared" si="686"/>
        <v>0</v>
      </c>
      <c r="GU280" s="22">
        <f>((GU255)+(GU274))+(GU279)</f>
        <v>0</v>
      </c>
      <c r="GV280" s="22">
        <f>((GV255)+(GV274))+(GV279)</f>
        <v>0</v>
      </c>
      <c r="GW280" s="22">
        <f t="shared" si="687"/>
        <v>0</v>
      </c>
      <c r="GX280" s="22">
        <f t="shared" si="752"/>
        <v>0</v>
      </c>
      <c r="GY280" s="22">
        <f t="shared" si="752"/>
        <v>0</v>
      </c>
      <c r="GZ280" s="22">
        <f t="shared" si="689"/>
        <v>0</v>
      </c>
      <c r="HA280" s="22">
        <f>((HA255)+(HA274))+(HA279)</f>
        <v>0</v>
      </c>
      <c r="HB280" s="22">
        <f>((HB255)+(HB274))+(HB279)</f>
        <v>0</v>
      </c>
      <c r="HC280" s="22">
        <f t="shared" si="690"/>
        <v>0</v>
      </c>
      <c r="HD280" s="22">
        <f>((HD255)+(HD274))+(HD279)</f>
        <v>0</v>
      </c>
      <c r="HE280" s="22">
        <f>((HE255)+(HE274))+(HE279)</f>
        <v>0</v>
      </c>
      <c r="HF280" s="22">
        <f t="shared" si="691"/>
        <v>0</v>
      </c>
      <c r="HG280" s="22">
        <f>((HG255)+(HG274))+(HG279)</f>
        <v>0</v>
      </c>
      <c r="HH280" s="22">
        <f>((HH255)+(HH274))+(HH279)</f>
        <v>0</v>
      </c>
      <c r="HI280" s="22">
        <f t="shared" si="692"/>
        <v>0</v>
      </c>
      <c r="HJ280" s="22">
        <f>((HJ255)+(HJ274))+(HJ279)</f>
        <v>0</v>
      </c>
      <c r="HK280" s="22">
        <f>((HK255)+(HK274))+(HK279)</f>
        <v>0</v>
      </c>
      <c r="HL280" s="22">
        <f t="shared" si="693"/>
        <v>0</v>
      </c>
      <c r="HM280" s="22">
        <f t="shared" si="753"/>
        <v>0</v>
      </c>
      <c r="HN280" s="22">
        <f t="shared" si="753"/>
        <v>0</v>
      </c>
      <c r="HO280" s="22">
        <f t="shared" si="695"/>
        <v>0</v>
      </c>
      <c r="HP280" s="22">
        <f>((HP255)+(HP274))+(HP279)</f>
        <v>0</v>
      </c>
      <c r="HQ280" s="22">
        <f>((HQ255)+(HQ274))+(HQ279)</f>
        <v>0</v>
      </c>
      <c r="HR280" s="22">
        <f t="shared" si="696"/>
        <v>0</v>
      </c>
      <c r="HS280" s="22">
        <f>((HS255)+(HS274))+(HS279)</f>
        <v>0</v>
      </c>
      <c r="HT280" s="22">
        <f>((HT255)+(HT274))+(HT279)</f>
        <v>0</v>
      </c>
      <c r="HU280" s="22">
        <f t="shared" si="697"/>
        <v>0</v>
      </c>
      <c r="HV280" s="22">
        <f>((HV255)+(HV274))+(HV279)</f>
        <v>0</v>
      </c>
      <c r="HW280" s="22">
        <f>((HW255)+(HW274))+(HW279)</f>
        <v>0</v>
      </c>
      <c r="HX280" s="22">
        <f t="shared" si="698"/>
        <v>0</v>
      </c>
      <c r="HY280" s="22">
        <f>((HY255)+(HY274))+(HY279)</f>
        <v>0</v>
      </c>
      <c r="HZ280" s="22">
        <f>((HZ255)+(HZ274))+(HZ279)</f>
        <v>0</v>
      </c>
      <c r="IA280" s="22">
        <f t="shared" si="699"/>
        <v>0</v>
      </c>
      <c r="IB280" s="22">
        <f t="shared" si="754"/>
        <v>0</v>
      </c>
      <c r="IC280" s="22">
        <f t="shared" si="754"/>
        <v>0</v>
      </c>
      <c r="ID280" s="22">
        <f t="shared" si="701"/>
        <v>0</v>
      </c>
      <c r="IE280" s="22">
        <f t="shared" si="755"/>
        <v>0</v>
      </c>
      <c r="IF280" s="22">
        <f t="shared" si="755"/>
        <v>0</v>
      </c>
      <c r="IG280" s="22">
        <f t="shared" si="703"/>
        <v>0</v>
      </c>
      <c r="IH280" s="22">
        <f>((IH255)+(IH274))+(IH279)</f>
        <v>0</v>
      </c>
      <c r="II280" s="22">
        <f>((II255)+(II274))+(II279)</f>
        <v>0</v>
      </c>
      <c r="IJ280" s="22">
        <f t="shared" si="704"/>
        <v>0</v>
      </c>
      <c r="IK280" s="22">
        <f>((IK255)+(IK274))+(IK279)</f>
        <v>0</v>
      </c>
      <c r="IL280" s="22">
        <f>((IL255)+(IL274))+(IL279)</f>
        <v>0</v>
      </c>
      <c r="IM280" s="22">
        <f t="shared" si="705"/>
        <v>0</v>
      </c>
      <c r="IN280" s="22">
        <f>((IN255)+(IN274))+(IN279)</f>
        <v>0</v>
      </c>
      <c r="IO280" s="22">
        <f>((IO255)+(IO274))+(IO279)</f>
        <v>0</v>
      </c>
      <c r="IP280" s="22">
        <f t="shared" si="706"/>
        <v>0</v>
      </c>
      <c r="IQ280" s="22">
        <f t="shared" si="756"/>
        <v>0</v>
      </c>
      <c r="IR280" s="22">
        <f t="shared" si="756"/>
        <v>0</v>
      </c>
      <c r="IS280" s="22">
        <f t="shared" si="708"/>
        <v>0</v>
      </c>
      <c r="IT280" s="22">
        <f t="shared" si="757"/>
        <v>0</v>
      </c>
      <c r="IU280" s="22">
        <f t="shared" si="757"/>
        <v>0</v>
      </c>
      <c r="IV280" s="22">
        <f t="shared" si="710"/>
        <v>0</v>
      </c>
      <c r="IW280" s="22">
        <f>((IW255)+(IW274))+(IW279)</f>
        <v>0</v>
      </c>
      <c r="IX280" s="22">
        <f>((IX255)+(IX274))+(IX279)</f>
        <v>0</v>
      </c>
      <c r="IY280" s="22">
        <f t="shared" si="711"/>
        <v>0</v>
      </c>
      <c r="IZ280" s="22">
        <f>((IZ255)+(IZ274))+(IZ279)</f>
        <v>0</v>
      </c>
      <c r="JA280" s="22">
        <f>((JA255)+(JA274))+(JA279)</f>
        <v>0</v>
      </c>
      <c r="JB280" s="22">
        <f t="shared" si="712"/>
        <v>0</v>
      </c>
      <c r="JC280" s="22">
        <f>((JC255)+(JC274))+(JC279)</f>
        <v>0</v>
      </c>
      <c r="JD280" s="22">
        <f>((JD255)+(JD274))+(JD279)</f>
        <v>0</v>
      </c>
      <c r="JE280" s="22">
        <f t="shared" si="713"/>
        <v>0</v>
      </c>
      <c r="JF280" s="22">
        <f t="shared" si="758"/>
        <v>0</v>
      </c>
      <c r="JG280" s="22">
        <f t="shared" si="758"/>
        <v>0</v>
      </c>
      <c r="JH280" s="22">
        <f t="shared" si="715"/>
        <v>0</v>
      </c>
      <c r="JI280" s="22">
        <f>((JI255)+(JI274))+(JI279)</f>
        <v>0</v>
      </c>
      <c r="JJ280" s="22">
        <f>((JJ255)+(JJ274))+(JJ279)</f>
        <v>0</v>
      </c>
      <c r="JK280" s="22">
        <f t="shared" si="716"/>
        <v>0</v>
      </c>
      <c r="JL280" s="22">
        <f>((JL255)+(JL274))+(JL279)</f>
        <v>0</v>
      </c>
      <c r="JM280" s="22">
        <f>((JM255)+(JM274))+(JM279)</f>
        <v>880</v>
      </c>
      <c r="JN280" s="22">
        <f t="shared" si="717"/>
        <v>-880</v>
      </c>
      <c r="JO280" s="22">
        <f>((JO255)+(JO274))+(JO279)</f>
        <v>0</v>
      </c>
      <c r="JP280" s="22">
        <f>((JP255)+(JP274))+(JP279)</f>
        <v>0</v>
      </c>
      <c r="JQ280" s="22">
        <f t="shared" si="718"/>
        <v>0</v>
      </c>
      <c r="JR280" s="22">
        <f t="shared" si="759"/>
        <v>0</v>
      </c>
      <c r="JS280" s="22">
        <f t="shared" si="759"/>
        <v>880</v>
      </c>
      <c r="JT280" s="22">
        <f t="shared" si="720"/>
        <v>-880</v>
      </c>
      <c r="JU280" s="22">
        <f>((JU255)+(JU274))+(JU279)</f>
        <v>19.989999999999998</v>
      </c>
      <c r="JV280" s="22">
        <f>((JV255)+(JV274))+(JV279)</f>
        <v>0</v>
      </c>
      <c r="JW280" s="22">
        <f t="shared" si="721"/>
        <v>19.989999999999998</v>
      </c>
      <c r="JX280" s="22">
        <f>((JX255)+(JX274))+(JX279)</f>
        <v>0</v>
      </c>
      <c r="JY280" s="22">
        <f>((JY255)+(JY274))+(JY279)</f>
        <v>0</v>
      </c>
      <c r="JZ280" s="22">
        <f t="shared" si="722"/>
        <v>0</v>
      </c>
      <c r="KA280" s="22">
        <f t="shared" si="760"/>
        <v>19.989999999999998</v>
      </c>
      <c r="KB280" s="22">
        <f t="shared" si="760"/>
        <v>0</v>
      </c>
      <c r="KC280" s="22">
        <f t="shared" si="724"/>
        <v>19.989999999999998</v>
      </c>
      <c r="KD280" s="22">
        <f>((KD255)+(KD274))+(KD279)</f>
        <v>5252.4</v>
      </c>
      <c r="KE280" s="22">
        <f>((KE255)+(KE274))+(KE279)</f>
        <v>5530</v>
      </c>
      <c r="KF280" s="22">
        <f t="shared" si="725"/>
        <v>-277.60000000000036</v>
      </c>
      <c r="KG280" s="22">
        <f>((KG255)+(KG274))+(KG279)</f>
        <v>0</v>
      </c>
      <c r="KH280" s="22">
        <f>((KH255)+(KH274))+(KH279)</f>
        <v>0</v>
      </c>
      <c r="KI280" s="22">
        <f t="shared" si="726"/>
        <v>0</v>
      </c>
      <c r="KJ280" s="22">
        <f>((KJ255)+(KJ274))+(KJ279)</f>
        <v>0</v>
      </c>
      <c r="KK280" s="22">
        <f>((KK255)+(KK274))+(KK279)</f>
        <v>0</v>
      </c>
      <c r="KL280" s="22">
        <f t="shared" si="727"/>
        <v>0</v>
      </c>
      <c r="KM280" s="22">
        <f>((KM255)+(KM274))+(KM279)</f>
        <v>0</v>
      </c>
      <c r="KN280" s="22">
        <f>((KN255)+(KN274))+(KN279)</f>
        <v>0</v>
      </c>
      <c r="KO280" s="22">
        <f t="shared" si="728"/>
        <v>0</v>
      </c>
      <c r="KP280" s="22">
        <f>((KP255)+(KP274))+(KP279)</f>
        <v>0</v>
      </c>
      <c r="KQ280" s="22">
        <f>((KQ255)+(KQ274))+(KQ279)</f>
        <v>0</v>
      </c>
      <c r="KR280" s="22">
        <f t="shared" si="729"/>
        <v>0</v>
      </c>
      <c r="KS280" s="22">
        <f t="shared" si="761"/>
        <v>0</v>
      </c>
      <c r="KT280" s="22">
        <f t="shared" si="761"/>
        <v>0</v>
      </c>
      <c r="KU280" s="22">
        <f t="shared" si="731"/>
        <v>0</v>
      </c>
      <c r="KV280" s="22">
        <f t="shared" si="762"/>
        <v>5252.4</v>
      </c>
      <c r="KW280" s="22">
        <f t="shared" si="762"/>
        <v>5530</v>
      </c>
      <c r="KX280" s="22">
        <f t="shared" si="733"/>
        <v>-277.60000000000036</v>
      </c>
      <c r="KY280" s="22">
        <f>((KY255)+(KY274))+(KY279)</f>
        <v>0</v>
      </c>
      <c r="KZ280" s="22">
        <f>((KZ255)+(KZ274))+(KZ279)</f>
        <v>0</v>
      </c>
      <c r="LA280" s="22">
        <f t="shared" si="734"/>
        <v>0</v>
      </c>
      <c r="LB280" s="22">
        <f>((LB255)+(LB274))+(LB279)</f>
        <v>0</v>
      </c>
      <c r="LC280" s="22">
        <f>((LC255)+(LC274))+(LC279)</f>
        <v>0</v>
      </c>
      <c r="LD280" s="22">
        <f t="shared" si="735"/>
        <v>0</v>
      </c>
      <c r="LE280" s="22">
        <f t="shared" si="763"/>
        <v>14954.779999999999</v>
      </c>
      <c r="LF280" s="22">
        <f t="shared" si="763"/>
        <v>17410</v>
      </c>
      <c r="LG280" s="22">
        <f t="shared" si="737"/>
        <v>-2455.2200000000012</v>
      </c>
    </row>
    <row r="281" spans="1:319" x14ac:dyDescent="0.3">
      <c r="A281" s="27" t="s">
        <v>394</v>
      </c>
      <c r="B281" s="19"/>
      <c r="C281" s="19"/>
      <c r="D281" s="20">
        <f t="shared" si="606"/>
        <v>0</v>
      </c>
      <c r="E281" s="20">
        <f>1719.5</f>
        <v>1719.5</v>
      </c>
      <c r="F281" s="20">
        <f>354.75</f>
        <v>354.75</v>
      </c>
      <c r="G281" s="20">
        <f t="shared" si="607"/>
        <v>1364.75</v>
      </c>
      <c r="H281" s="19"/>
      <c r="I281" s="19"/>
      <c r="J281" s="20">
        <f t="shared" si="608"/>
        <v>0</v>
      </c>
      <c r="K281" s="19"/>
      <c r="L281" s="19"/>
      <c r="M281" s="20">
        <f t="shared" si="609"/>
        <v>0</v>
      </c>
      <c r="N281" s="19"/>
      <c r="O281" s="19"/>
      <c r="P281" s="20">
        <f t="shared" si="610"/>
        <v>0</v>
      </c>
      <c r="Q281" s="19"/>
      <c r="R281" s="19"/>
      <c r="S281" s="20">
        <f t="shared" si="611"/>
        <v>0</v>
      </c>
      <c r="T281" s="19"/>
      <c r="U281" s="19"/>
      <c r="V281" s="20">
        <f t="shared" si="612"/>
        <v>0</v>
      </c>
      <c r="W281" s="19"/>
      <c r="X281" s="19"/>
      <c r="Y281" s="20">
        <f t="shared" si="613"/>
        <v>0</v>
      </c>
      <c r="Z281" s="19"/>
      <c r="AA281" s="19"/>
      <c r="AB281" s="20">
        <f t="shared" si="614"/>
        <v>0</v>
      </c>
      <c r="AC281" s="19"/>
      <c r="AD281" s="19"/>
      <c r="AE281" s="20">
        <f t="shared" si="615"/>
        <v>0</v>
      </c>
      <c r="AF281" s="19"/>
      <c r="AG281" s="19"/>
      <c r="AH281" s="20">
        <f t="shared" si="616"/>
        <v>0</v>
      </c>
      <c r="AI281" s="19"/>
      <c r="AJ281" s="19"/>
      <c r="AK281" s="20">
        <f t="shared" si="617"/>
        <v>0</v>
      </c>
      <c r="AL281" s="20">
        <f t="shared" si="738"/>
        <v>0</v>
      </c>
      <c r="AM281" s="20">
        <f t="shared" si="738"/>
        <v>0</v>
      </c>
      <c r="AN281" s="20">
        <f t="shared" si="619"/>
        <v>0</v>
      </c>
      <c r="AO281" s="19"/>
      <c r="AP281" s="19"/>
      <c r="AQ281" s="20">
        <f t="shared" si="620"/>
        <v>0</v>
      </c>
      <c r="AR281" s="19"/>
      <c r="AS281" s="19"/>
      <c r="AT281" s="20">
        <f t="shared" si="621"/>
        <v>0</v>
      </c>
      <c r="AU281" s="19"/>
      <c r="AV281" s="19"/>
      <c r="AW281" s="20">
        <f t="shared" si="622"/>
        <v>0</v>
      </c>
      <c r="AX281" s="19"/>
      <c r="AY281" s="19"/>
      <c r="AZ281" s="20">
        <f t="shared" si="623"/>
        <v>0</v>
      </c>
      <c r="BA281" s="19"/>
      <c r="BB281" s="19"/>
      <c r="BC281" s="20">
        <f t="shared" si="624"/>
        <v>0</v>
      </c>
      <c r="BD281" s="19"/>
      <c r="BE281" s="19"/>
      <c r="BF281" s="20">
        <f t="shared" si="625"/>
        <v>0</v>
      </c>
      <c r="BG281" s="20">
        <f t="shared" si="739"/>
        <v>0</v>
      </c>
      <c r="BH281" s="20">
        <f t="shared" si="739"/>
        <v>0</v>
      </c>
      <c r="BI281" s="20">
        <f t="shared" si="627"/>
        <v>0</v>
      </c>
      <c r="BJ281" s="19"/>
      <c r="BK281" s="19"/>
      <c r="BL281" s="20">
        <f t="shared" si="628"/>
        <v>0</v>
      </c>
      <c r="BM281" s="19"/>
      <c r="BN281" s="20">
        <f>820</f>
        <v>820</v>
      </c>
      <c r="BO281" s="20">
        <f t="shared" si="629"/>
        <v>-820</v>
      </c>
      <c r="BP281" s="19"/>
      <c r="BQ281" s="19"/>
      <c r="BR281" s="20">
        <f t="shared" si="630"/>
        <v>0</v>
      </c>
      <c r="BS281" s="19"/>
      <c r="BT281" s="19"/>
      <c r="BU281" s="20">
        <f t="shared" si="631"/>
        <v>0</v>
      </c>
      <c r="BV281" s="19"/>
      <c r="BW281" s="19"/>
      <c r="BX281" s="20">
        <f t="shared" si="632"/>
        <v>0</v>
      </c>
      <c r="BY281" s="19"/>
      <c r="BZ281" s="19"/>
      <c r="CA281" s="20">
        <f t="shared" si="633"/>
        <v>0</v>
      </c>
      <c r="CB281" s="20">
        <f t="shared" si="740"/>
        <v>0</v>
      </c>
      <c r="CC281" s="20">
        <f t="shared" si="740"/>
        <v>0</v>
      </c>
      <c r="CD281" s="20">
        <f t="shared" si="635"/>
        <v>0</v>
      </c>
      <c r="CE281" s="19"/>
      <c r="CF281" s="19"/>
      <c r="CG281" s="20">
        <f t="shared" si="636"/>
        <v>0</v>
      </c>
      <c r="CH281" s="19"/>
      <c r="CI281" s="19"/>
      <c r="CJ281" s="20">
        <f t="shared" si="637"/>
        <v>0</v>
      </c>
      <c r="CK281" s="19"/>
      <c r="CL281" s="19"/>
      <c r="CM281" s="20">
        <f t="shared" si="638"/>
        <v>0</v>
      </c>
      <c r="CN281" s="20">
        <f t="shared" si="741"/>
        <v>0</v>
      </c>
      <c r="CO281" s="20">
        <f t="shared" si="741"/>
        <v>0</v>
      </c>
      <c r="CP281" s="20">
        <f t="shared" si="640"/>
        <v>0</v>
      </c>
      <c r="CQ281" s="19"/>
      <c r="CR281" s="19"/>
      <c r="CS281" s="20">
        <f t="shared" si="641"/>
        <v>0</v>
      </c>
      <c r="CT281" s="19"/>
      <c r="CU281" s="19"/>
      <c r="CV281" s="20">
        <f t="shared" si="642"/>
        <v>0</v>
      </c>
      <c r="CW281" s="19"/>
      <c r="CX281" s="19"/>
      <c r="CY281" s="20">
        <f t="shared" si="643"/>
        <v>0</v>
      </c>
      <c r="CZ281" s="20">
        <f t="shared" si="742"/>
        <v>0</v>
      </c>
      <c r="DA281" s="20">
        <f t="shared" si="742"/>
        <v>0</v>
      </c>
      <c r="DB281" s="20">
        <f t="shared" si="645"/>
        <v>0</v>
      </c>
      <c r="DC281" s="20">
        <f t="shared" si="743"/>
        <v>0</v>
      </c>
      <c r="DD281" s="20">
        <f t="shared" si="743"/>
        <v>820</v>
      </c>
      <c r="DE281" s="20">
        <f t="shared" si="647"/>
        <v>-820</v>
      </c>
      <c r="DF281" s="19"/>
      <c r="DG281" s="19"/>
      <c r="DH281" s="20">
        <f t="shared" si="648"/>
        <v>0</v>
      </c>
      <c r="DI281" s="19"/>
      <c r="DJ281" s="19"/>
      <c r="DK281" s="20">
        <f t="shared" si="649"/>
        <v>0</v>
      </c>
      <c r="DL281" s="20">
        <f t="shared" si="744"/>
        <v>0</v>
      </c>
      <c r="DM281" s="20">
        <f t="shared" si="744"/>
        <v>0</v>
      </c>
      <c r="DN281" s="20">
        <f t="shared" si="651"/>
        <v>0</v>
      </c>
      <c r="DO281" s="20">
        <f>1584.25</f>
        <v>1584.25</v>
      </c>
      <c r="DP281" s="20">
        <f>186.67</f>
        <v>186.67</v>
      </c>
      <c r="DQ281" s="20">
        <f t="shared" si="652"/>
        <v>1397.58</v>
      </c>
      <c r="DR281" s="19"/>
      <c r="DS281" s="19"/>
      <c r="DT281" s="20">
        <f t="shared" si="653"/>
        <v>0</v>
      </c>
      <c r="DU281" s="20">
        <f t="shared" si="745"/>
        <v>1584.25</v>
      </c>
      <c r="DV281" s="20">
        <f t="shared" si="745"/>
        <v>186.67</v>
      </c>
      <c r="DW281" s="20">
        <f t="shared" si="655"/>
        <v>1397.58</v>
      </c>
      <c r="DX281" s="20">
        <f t="shared" si="746"/>
        <v>3303.75</v>
      </c>
      <c r="DY281" s="20">
        <f t="shared" si="746"/>
        <v>1361.42</v>
      </c>
      <c r="DZ281" s="20">
        <f t="shared" si="657"/>
        <v>1942.33</v>
      </c>
      <c r="EA281" s="19"/>
      <c r="EB281" s="19"/>
      <c r="EC281" s="20">
        <f t="shared" si="658"/>
        <v>0</v>
      </c>
      <c r="ED281" s="19"/>
      <c r="EE281" s="19"/>
      <c r="EF281" s="20">
        <f t="shared" si="659"/>
        <v>0</v>
      </c>
      <c r="EG281" s="19"/>
      <c r="EH281" s="20">
        <f>1956.55</f>
        <v>1956.55</v>
      </c>
      <c r="EI281" s="20">
        <f t="shared" si="660"/>
        <v>-1956.55</v>
      </c>
      <c r="EJ281" s="20">
        <f>763</f>
        <v>763</v>
      </c>
      <c r="EK281" s="19"/>
      <c r="EL281" s="20">
        <f t="shared" si="661"/>
        <v>763</v>
      </c>
      <c r="EM281" s="20">
        <f t="shared" si="747"/>
        <v>763</v>
      </c>
      <c r="EN281" s="20">
        <f t="shared" si="747"/>
        <v>1956.55</v>
      </c>
      <c r="EO281" s="20">
        <f t="shared" si="663"/>
        <v>-1193.55</v>
      </c>
      <c r="EP281" s="20">
        <f>991.67</f>
        <v>991.67</v>
      </c>
      <c r="EQ281" s="20">
        <f>112.45</f>
        <v>112.45</v>
      </c>
      <c r="ER281" s="20">
        <f t="shared" si="664"/>
        <v>879.21999999999991</v>
      </c>
      <c r="ES281" s="19"/>
      <c r="ET281" s="19"/>
      <c r="EU281" s="20">
        <f t="shared" si="665"/>
        <v>0</v>
      </c>
      <c r="EV281" s="19"/>
      <c r="EW281" s="20">
        <f>485.8</f>
        <v>485.8</v>
      </c>
      <c r="EX281" s="20">
        <f t="shared" si="666"/>
        <v>-485.8</v>
      </c>
      <c r="EY281" s="19"/>
      <c r="EZ281" s="19"/>
      <c r="FA281" s="20">
        <f t="shared" si="667"/>
        <v>0</v>
      </c>
      <c r="FB281" s="20">
        <f t="shared" si="748"/>
        <v>0</v>
      </c>
      <c r="FC281" s="20">
        <f t="shared" si="748"/>
        <v>485.8</v>
      </c>
      <c r="FD281" s="20">
        <f t="shared" si="669"/>
        <v>-485.8</v>
      </c>
      <c r="FE281" s="19"/>
      <c r="FF281" s="19"/>
      <c r="FG281" s="20">
        <f t="shared" si="670"/>
        <v>0</v>
      </c>
      <c r="FH281" s="19"/>
      <c r="FI281" s="20">
        <f>1021.92</f>
        <v>1021.92</v>
      </c>
      <c r="FJ281" s="20">
        <f t="shared" si="671"/>
        <v>-1021.92</v>
      </c>
      <c r="FK281" s="20">
        <f>536.02</f>
        <v>536.02</v>
      </c>
      <c r="FL281" s="19"/>
      <c r="FM281" s="20">
        <f t="shared" si="672"/>
        <v>536.02</v>
      </c>
      <c r="FN281" s="20">
        <f t="shared" si="749"/>
        <v>536.02</v>
      </c>
      <c r="FO281" s="20">
        <f t="shared" si="749"/>
        <v>1021.92</v>
      </c>
      <c r="FP281" s="20">
        <f t="shared" si="674"/>
        <v>-485.9</v>
      </c>
      <c r="FQ281" s="19"/>
      <c r="FR281" s="19"/>
      <c r="FS281" s="20">
        <f t="shared" si="675"/>
        <v>0</v>
      </c>
      <c r="FT281" s="19"/>
      <c r="FU281" s="20">
        <f>547.8</f>
        <v>547.79999999999995</v>
      </c>
      <c r="FV281" s="20">
        <f t="shared" si="676"/>
        <v>-547.79999999999995</v>
      </c>
      <c r="FW281" s="20">
        <f>2106</f>
        <v>2106</v>
      </c>
      <c r="FX281" s="19"/>
      <c r="FY281" s="20">
        <f t="shared" si="677"/>
        <v>2106</v>
      </c>
      <c r="FZ281" s="20">
        <f t="shared" si="750"/>
        <v>2106</v>
      </c>
      <c r="GA281" s="20">
        <f t="shared" si="750"/>
        <v>547.79999999999995</v>
      </c>
      <c r="GB281" s="20">
        <f t="shared" si="679"/>
        <v>1558.2</v>
      </c>
      <c r="GC281" s="19"/>
      <c r="GD281" s="19"/>
      <c r="GE281" s="20">
        <f t="shared" si="680"/>
        <v>0</v>
      </c>
      <c r="GF281" s="19"/>
      <c r="GG281" s="19"/>
      <c r="GH281" s="20">
        <f t="shared" si="681"/>
        <v>0</v>
      </c>
      <c r="GI281" s="19"/>
      <c r="GJ281" s="20">
        <f>941.13</f>
        <v>941.13</v>
      </c>
      <c r="GK281" s="20">
        <f t="shared" si="682"/>
        <v>-941.13</v>
      </c>
      <c r="GL281" s="20">
        <f>1768.89</f>
        <v>1768.89</v>
      </c>
      <c r="GM281" s="19"/>
      <c r="GN281" s="20">
        <f t="shared" si="683"/>
        <v>1768.89</v>
      </c>
      <c r="GO281" s="20">
        <f t="shared" si="751"/>
        <v>1768.89</v>
      </c>
      <c r="GP281" s="20">
        <f t="shared" si="751"/>
        <v>941.13</v>
      </c>
      <c r="GQ281" s="20">
        <f t="shared" si="685"/>
        <v>827.7600000000001</v>
      </c>
      <c r="GR281" s="19"/>
      <c r="GS281" s="19"/>
      <c r="GT281" s="20">
        <f t="shared" si="686"/>
        <v>0</v>
      </c>
      <c r="GU281" s="19"/>
      <c r="GV281" s="19"/>
      <c r="GW281" s="20">
        <f t="shared" si="687"/>
        <v>0</v>
      </c>
      <c r="GX281" s="20">
        <f t="shared" si="752"/>
        <v>6165.5800000000008</v>
      </c>
      <c r="GY281" s="20">
        <f t="shared" si="752"/>
        <v>5065.6500000000005</v>
      </c>
      <c r="GZ281" s="20">
        <f t="shared" si="689"/>
        <v>1099.9300000000003</v>
      </c>
      <c r="HA281" s="19"/>
      <c r="HB281" s="19"/>
      <c r="HC281" s="20">
        <f t="shared" si="690"/>
        <v>0</v>
      </c>
      <c r="HD281" s="19"/>
      <c r="HE281" s="19"/>
      <c r="HF281" s="20">
        <f t="shared" si="691"/>
        <v>0</v>
      </c>
      <c r="HG281" s="20">
        <f>444.5</f>
        <v>444.5</v>
      </c>
      <c r="HH281" s="19"/>
      <c r="HI281" s="20">
        <f t="shared" si="692"/>
        <v>444.5</v>
      </c>
      <c r="HJ281" s="19"/>
      <c r="HK281" s="19"/>
      <c r="HL281" s="20">
        <f t="shared" si="693"/>
        <v>0</v>
      </c>
      <c r="HM281" s="20">
        <f t="shared" si="753"/>
        <v>444.5</v>
      </c>
      <c r="HN281" s="20">
        <f t="shared" si="753"/>
        <v>0</v>
      </c>
      <c r="HO281" s="20">
        <f t="shared" si="695"/>
        <v>444.5</v>
      </c>
      <c r="HP281" s="20">
        <f>1500</f>
        <v>1500</v>
      </c>
      <c r="HQ281" s="19"/>
      <c r="HR281" s="20">
        <f t="shared" si="696"/>
        <v>1500</v>
      </c>
      <c r="HS281" s="19"/>
      <c r="HT281" s="19"/>
      <c r="HU281" s="20">
        <f t="shared" si="697"/>
        <v>0</v>
      </c>
      <c r="HV281" s="19"/>
      <c r="HW281" s="19"/>
      <c r="HX281" s="20">
        <f t="shared" si="698"/>
        <v>0</v>
      </c>
      <c r="HY281" s="19"/>
      <c r="HZ281" s="19"/>
      <c r="IA281" s="20">
        <f t="shared" si="699"/>
        <v>0</v>
      </c>
      <c r="IB281" s="20">
        <f t="shared" si="754"/>
        <v>0</v>
      </c>
      <c r="IC281" s="20">
        <f t="shared" si="754"/>
        <v>0</v>
      </c>
      <c r="ID281" s="20">
        <f t="shared" si="701"/>
        <v>0</v>
      </c>
      <c r="IE281" s="20">
        <f t="shared" si="755"/>
        <v>1944.5</v>
      </c>
      <c r="IF281" s="20">
        <f t="shared" si="755"/>
        <v>0</v>
      </c>
      <c r="IG281" s="20">
        <f t="shared" si="703"/>
        <v>1944.5</v>
      </c>
      <c r="IH281" s="20">
        <f>653.75</f>
        <v>653.75</v>
      </c>
      <c r="II281" s="20">
        <f>2733.32</f>
        <v>2733.32</v>
      </c>
      <c r="IJ281" s="20">
        <f t="shared" si="704"/>
        <v>-2079.5700000000002</v>
      </c>
      <c r="IK281" s="19"/>
      <c r="IL281" s="19"/>
      <c r="IM281" s="20">
        <f t="shared" si="705"/>
        <v>0</v>
      </c>
      <c r="IN281" s="19"/>
      <c r="IO281" s="19"/>
      <c r="IP281" s="20">
        <f t="shared" si="706"/>
        <v>0</v>
      </c>
      <c r="IQ281" s="20">
        <f t="shared" si="756"/>
        <v>0</v>
      </c>
      <c r="IR281" s="20">
        <f t="shared" si="756"/>
        <v>0</v>
      </c>
      <c r="IS281" s="20">
        <f t="shared" si="708"/>
        <v>0</v>
      </c>
      <c r="IT281" s="20">
        <f t="shared" si="757"/>
        <v>2598.25</v>
      </c>
      <c r="IU281" s="20">
        <f t="shared" si="757"/>
        <v>2733.32</v>
      </c>
      <c r="IV281" s="20">
        <f t="shared" si="710"/>
        <v>-135.07000000000016</v>
      </c>
      <c r="IW281" s="20">
        <f>900</f>
        <v>900</v>
      </c>
      <c r="IX281" s="20">
        <f>900</f>
        <v>900</v>
      </c>
      <c r="IY281" s="20">
        <f t="shared" si="711"/>
        <v>0</v>
      </c>
      <c r="IZ281" s="19"/>
      <c r="JA281" s="19"/>
      <c r="JB281" s="20">
        <f t="shared" si="712"/>
        <v>0</v>
      </c>
      <c r="JC281" s="19"/>
      <c r="JD281" s="19"/>
      <c r="JE281" s="20">
        <f t="shared" si="713"/>
        <v>0</v>
      </c>
      <c r="JF281" s="20">
        <f t="shared" si="758"/>
        <v>900</v>
      </c>
      <c r="JG281" s="20">
        <f t="shared" si="758"/>
        <v>900</v>
      </c>
      <c r="JH281" s="20">
        <f t="shared" si="715"/>
        <v>0</v>
      </c>
      <c r="JI281" s="19"/>
      <c r="JJ281" s="19"/>
      <c r="JK281" s="20">
        <f t="shared" si="716"/>
        <v>0</v>
      </c>
      <c r="JL281" s="19"/>
      <c r="JM281" s="19"/>
      <c r="JN281" s="20">
        <f t="shared" si="717"/>
        <v>0</v>
      </c>
      <c r="JO281" s="19"/>
      <c r="JP281" s="19"/>
      <c r="JQ281" s="20">
        <f t="shared" si="718"/>
        <v>0</v>
      </c>
      <c r="JR281" s="20">
        <f t="shared" si="759"/>
        <v>0</v>
      </c>
      <c r="JS281" s="20">
        <f t="shared" si="759"/>
        <v>0</v>
      </c>
      <c r="JT281" s="20">
        <f t="shared" si="720"/>
        <v>0</v>
      </c>
      <c r="JU281" s="19"/>
      <c r="JV281" s="19"/>
      <c r="JW281" s="20">
        <f t="shared" si="721"/>
        <v>0</v>
      </c>
      <c r="JX281" s="19"/>
      <c r="JY281" s="19"/>
      <c r="JZ281" s="20">
        <f t="shared" si="722"/>
        <v>0</v>
      </c>
      <c r="KA281" s="20">
        <f t="shared" si="760"/>
        <v>0</v>
      </c>
      <c r="KB281" s="20">
        <f t="shared" si="760"/>
        <v>0</v>
      </c>
      <c r="KC281" s="20">
        <f t="shared" si="724"/>
        <v>0</v>
      </c>
      <c r="KD281" s="20">
        <f>-14217.58</f>
        <v>-14217.58</v>
      </c>
      <c r="KE281" s="20">
        <f>-11393.73</f>
        <v>-11393.73</v>
      </c>
      <c r="KF281" s="20">
        <f t="shared" si="725"/>
        <v>-2823.8500000000004</v>
      </c>
      <c r="KG281" s="19"/>
      <c r="KH281" s="19"/>
      <c r="KI281" s="20">
        <f t="shared" si="726"/>
        <v>0</v>
      </c>
      <c r="KJ281" s="19"/>
      <c r="KK281" s="19"/>
      <c r="KL281" s="20">
        <f t="shared" si="727"/>
        <v>0</v>
      </c>
      <c r="KM281" s="19"/>
      <c r="KN281" s="19"/>
      <c r="KO281" s="20">
        <f t="shared" si="728"/>
        <v>0</v>
      </c>
      <c r="KP281" s="19"/>
      <c r="KQ281" s="19"/>
      <c r="KR281" s="20">
        <f t="shared" si="729"/>
        <v>0</v>
      </c>
      <c r="KS281" s="20">
        <f t="shared" si="761"/>
        <v>0</v>
      </c>
      <c r="KT281" s="20">
        <f t="shared" si="761"/>
        <v>0</v>
      </c>
      <c r="KU281" s="20">
        <f t="shared" si="731"/>
        <v>0</v>
      </c>
      <c r="KV281" s="20">
        <f t="shared" si="762"/>
        <v>-14217.58</v>
      </c>
      <c r="KW281" s="20">
        <f t="shared" si="762"/>
        <v>-11393.73</v>
      </c>
      <c r="KX281" s="20">
        <f t="shared" si="733"/>
        <v>-2823.8500000000004</v>
      </c>
      <c r="KY281" s="20">
        <f>1250</f>
        <v>1250</v>
      </c>
      <c r="KZ281" s="20">
        <f>1333.34</f>
        <v>1333.34</v>
      </c>
      <c r="LA281" s="20">
        <f t="shared" si="734"/>
        <v>-83.339999999999918</v>
      </c>
      <c r="LB281" s="19"/>
      <c r="LC281" s="19"/>
      <c r="LD281" s="20">
        <f t="shared" si="735"/>
        <v>0</v>
      </c>
      <c r="LE281" s="20">
        <f t="shared" si="763"/>
        <v>1.8189894035458565E-12</v>
      </c>
      <c r="LF281" s="20">
        <f t="shared" si="763"/>
        <v>1.5916157281026244E-12</v>
      </c>
      <c r="LG281" s="20">
        <f t="shared" si="737"/>
        <v>2.2737367544323206E-13</v>
      </c>
    </row>
    <row r="282" spans="1:319" x14ac:dyDescent="0.3">
      <c r="A282" s="27" t="s">
        <v>395</v>
      </c>
      <c r="B282" s="19"/>
      <c r="C282" s="19"/>
      <c r="D282" s="20">
        <f t="shared" si="606"/>
        <v>0</v>
      </c>
      <c r="E282" s="19"/>
      <c r="F282" s="19"/>
      <c r="G282" s="20">
        <f t="shared" si="607"/>
        <v>0</v>
      </c>
      <c r="H282" s="19"/>
      <c r="I282" s="19"/>
      <c r="J282" s="20">
        <f t="shared" si="608"/>
        <v>0</v>
      </c>
      <c r="K282" s="19"/>
      <c r="L282" s="19"/>
      <c r="M282" s="20">
        <f t="shared" si="609"/>
        <v>0</v>
      </c>
      <c r="N282" s="19"/>
      <c r="O282" s="19"/>
      <c r="P282" s="20">
        <f t="shared" si="610"/>
        <v>0</v>
      </c>
      <c r="Q282" s="19"/>
      <c r="R282" s="19"/>
      <c r="S282" s="20">
        <f t="shared" si="611"/>
        <v>0</v>
      </c>
      <c r="T282" s="19"/>
      <c r="U282" s="19"/>
      <c r="V282" s="20">
        <f t="shared" si="612"/>
        <v>0</v>
      </c>
      <c r="W282" s="19"/>
      <c r="X282" s="19"/>
      <c r="Y282" s="20">
        <f t="shared" si="613"/>
        <v>0</v>
      </c>
      <c r="Z282" s="19"/>
      <c r="AA282" s="19"/>
      <c r="AB282" s="20">
        <f t="shared" si="614"/>
        <v>0</v>
      </c>
      <c r="AC282" s="19"/>
      <c r="AD282" s="19"/>
      <c r="AE282" s="20">
        <f t="shared" si="615"/>
        <v>0</v>
      </c>
      <c r="AF282" s="19"/>
      <c r="AG282" s="19"/>
      <c r="AH282" s="20">
        <f t="shared" si="616"/>
        <v>0</v>
      </c>
      <c r="AI282" s="19"/>
      <c r="AJ282" s="19"/>
      <c r="AK282" s="20">
        <f t="shared" si="617"/>
        <v>0</v>
      </c>
      <c r="AL282" s="20">
        <f t="shared" si="738"/>
        <v>0</v>
      </c>
      <c r="AM282" s="20">
        <f t="shared" si="738"/>
        <v>0</v>
      </c>
      <c r="AN282" s="20">
        <f t="shared" si="619"/>
        <v>0</v>
      </c>
      <c r="AO282" s="19"/>
      <c r="AP282" s="19"/>
      <c r="AQ282" s="20">
        <f t="shared" si="620"/>
        <v>0</v>
      </c>
      <c r="AR282" s="19"/>
      <c r="AS282" s="19"/>
      <c r="AT282" s="20">
        <f t="shared" si="621"/>
        <v>0</v>
      </c>
      <c r="AU282" s="19"/>
      <c r="AV282" s="19"/>
      <c r="AW282" s="20">
        <f t="shared" si="622"/>
        <v>0</v>
      </c>
      <c r="AX282" s="19"/>
      <c r="AY282" s="19"/>
      <c r="AZ282" s="20">
        <f t="shared" si="623"/>
        <v>0</v>
      </c>
      <c r="BA282" s="19"/>
      <c r="BB282" s="19"/>
      <c r="BC282" s="20">
        <f t="shared" si="624"/>
        <v>0</v>
      </c>
      <c r="BD282" s="19"/>
      <c r="BE282" s="19"/>
      <c r="BF282" s="20">
        <f t="shared" si="625"/>
        <v>0</v>
      </c>
      <c r="BG282" s="20">
        <f t="shared" si="739"/>
        <v>0</v>
      </c>
      <c r="BH282" s="20">
        <f t="shared" si="739"/>
        <v>0</v>
      </c>
      <c r="BI282" s="20">
        <f t="shared" si="627"/>
        <v>0</v>
      </c>
      <c r="BJ282" s="19"/>
      <c r="BK282" s="19"/>
      <c r="BL282" s="20">
        <f t="shared" si="628"/>
        <v>0</v>
      </c>
      <c r="BM282" s="19"/>
      <c r="BN282" s="19"/>
      <c r="BO282" s="20">
        <f t="shared" si="629"/>
        <v>0</v>
      </c>
      <c r="BP282" s="19"/>
      <c r="BQ282" s="19"/>
      <c r="BR282" s="20">
        <f t="shared" si="630"/>
        <v>0</v>
      </c>
      <c r="BS282" s="19"/>
      <c r="BT282" s="19"/>
      <c r="BU282" s="20">
        <f t="shared" si="631"/>
        <v>0</v>
      </c>
      <c r="BV282" s="19"/>
      <c r="BW282" s="19"/>
      <c r="BX282" s="20">
        <f t="shared" si="632"/>
        <v>0</v>
      </c>
      <c r="BY282" s="19"/>
      <c r="BZ282" s="19"/>
      <c r="CA282" s="20">
        <f t="shared" si="633"/>
        <v>0</v>
      </c>
      <c r="CB282" s="20">
        <f t="shared" si="740"/>
        <v>0</v>
      </c>
      <c r="CC282" s="20">
        <f t="shared" si="740"/>
        <v>0</v>
      </c>
      <c r="CD282" s="20">
        <f t="shared" si="635"/>
        <v>0</v>
      </c>
      <c r="CE282" s="19"/>
      <c r="CF282" s="19"/>
      <c r="CG282" s="20">
        <f t="shared" si="636"/>
        <v>0</v>
      </c>
      <c r="CH282" s="19"/>
      <c r="CI282" s="19"/>
      <c r="CJ282" s="20">
        <f t="shared" si="637"/>
        <v>0</v>
      </c>
      <c r="CK282" s="19"/>
      <c r="CL282" s="19"/>
      <c r="CM282" s="20">
        <f t="shared" si="638"/>
        <v>0</v>
      </c>
      <c r="CN282" s="20">
        <f t="shared" si="741"/>
        <v>0</v>
      </c>
      <c r="CO282" s="20">
        <f t="shared" si="741"/>
        <v>0</v>
      </c>
      <c r="CP282" s="20">
        <f t="shared" si="640"/>
        <v>0</v>
      </c>
      <c r="CQ282" s="19"/>
      <c r="CR282" s="19"/>
      <c r="CS282" s="20">
        <f t="shared" si="641"/>
        <v>0</v>
      </c>
      <c r="CT282" s="19"/>
      <c r="CU282" s="19"/>
      <c r="CV282" s="20">
        <f t="shared" si="642"/>
        <v>0</v>
      </c>
      <c r="CW282" s="19"/>
      <c r="CX282" s="19"/>
      <c r="CY282" s="20">
        <f t="shared" si="643"/>
        <v>0</v>
      </c>
      <c r="CZ282" s="20">
        <f t="shared" si="742"/>
        <v>0</v>
      </c>
      <c r="DA282" s="20">
        <f t="shared" si="742"/>
        <v>0</v>
      </c>
      <c r="DB282" s="20">
        <f t="shared" si="645"/>
        <v>0</v>
      </c>
      <c r="DC282" s="20">
        <f t="shared" si="743"/>
        <v>0</v>
      </c>
      <c r="DD282" s="20">
        <f t="shared" si="743"/>
        <v>0</v>
      </c>
      <c r="DE282" s="20">
        <f t="shared" si="647"/>
        <v>0</v>
      </c>
      <c r="DF282" s="19"/>
      <c r="DG282" s="19"/>
      <c r="DH282" s="20">
        <f t="shared" si="648"/>
        <v>0</v>
      </c>
      <c r="DI282" s="19"/>
      <c r="DJ282" s="19"/>
      <c r="DK282" s="20">
        <f t="shared" si="649"/>
        <v>0</v>
      </c>
      <c r="DL282" s="20">
        <f t="shared" si="744"/>
        <v>0</v>
      </c>
      <c r="DM282" s="20">
        <f t="shared" si="744"/>
        <v>0</v>
      </c>
      <c r="DN282" s="20">
        <f t="shared" si="651"/>
        <v>0</v>
      </c>
      <c r="DO282" s="19"/>
      <c r="DP282" s="19"/>
      <c r="DQ282" s="20">
        <f t="shared" si="652"/>
        <v>0</v>
      </c>
      <c r="DR282" s="19"/>
      <c r="DS282" s="19"/>
      <c r="DT282" s="20">
        <f t="shared" si="653"/>
        <v>0</v>
      </c>
      <c r="DU282" s="20">
        <f t="shared" si="745"/>
        <v>0</v>
      </c>
      <c r="DV282" s="20">
        <f t="shared" si="745"/>
        <v>0</v>
      </c>
      <c r="DW282" s="20">
        <f t="shared" si="655"/>
        <v>0</v>
      </c>
      <c r="DX282" s="20">
        <f t="shared" si="746"/>
        <v>0</v>
      </c>
      <c r="DY282" s="20">
        <f t="shared" si="746"/>
        <v>0</v>
      </c>
      <c r="DZ282" s="20">
        <f t="shared" si="657"/>
        <v>0</v>
      </c>
      <c r="EA282" s="19"/>
      <c r="EB282" s="19"/>
      <c r="EC282" s="20">
        <f t="shared" si="658"/>
        <v>0</v>
      </c>
      <c r="ED282" s="19"/>
      <c r="EE282" s="19"/>
      <c r="EF282" s="20">
        <f t="shared" si="659"/>
        <v>0</v>
      </c>
      <c r="EG282" s="19"/>
      <c r="EH282" s="19"/>
      <c r="EI282" s="20">
        <f t="shared" si="660"/>
        <v>0</v>
      </c>
      <c r="EJ282" s="19"/>
      <c r="EK282" s="19"/>
      <c r="EL282" s="20">
        <f t="shared" si="661"/>
        <v>0</v>
      </c>
      <c r="EM282" s="20">
        <f t="shared" si="747"/>
        <v>0</v>
      </c>
      <c r="EN282" s="20">
        <f t="shared" si="747"/>
        <v>0</v>
      </c>
      <c r="EO282" s="20">
        <f t="shared" si="663"/>
        <v>0</v>
      </c>
      <c r="EP282" s="19"/>
      <c r="EQ282" s="19"/>
      <c r="ER282" s="20">
        <f t="shared" si="664"/>
        <v>0</v>
      </c>
      <c r="ES282" s="19"/>
      <c r="ET282" s="19"/>
      <c r="EU282" s="20">
        <f t="shared" si="665"/>
        <v>0</v>
      </c>
      <c r="EV282" s="19"/>
      <c r="EW282" s="19"/>
      <c r="EX282" s="20">
        <f t="shared" si="666"/>
        <v>0</v>
      </c>
      <c r="EY282" s="19"/>
      <c r="EZ282" s="19"/>
      <c r="FA282" s="20">
        <f t="shared" si="667"/>
        <v>0</v>
      </c>
      <c r="FB282" s="20">
        <f t="shared" si="748"/>
        <v>0</v>
      </c>
      <c r="FC282" s="20">
        <f t="shared" si="748"/>
        <v>0</v>
      </c>
      <c r="FD282" s="20">
        <f t="shared" si="669"/>
        <v>0</v>
      </c>
      <c r="FE282" s="19"/>
      <c r="FF282" s="19"/>
      <c r="FG282" s="20">
        <f t="shared" si="670"/>
        <v>0</v>
      </c>
      <c r="FH282" s="19"/>
      <c r="FI282" s="19"/>
      <c r="FJ282" s="20">
        <f t="shared" si="671"/>
        <v>0</v>
      </c>
      <c r="FK282" s="19"/>
      <c r="FL282" s="19"/>
      <c r="FM282" s="20">
        <f t="shared" si="672"/>
        <v>0</v>
      </c>
      <c r="FN282" s="20">
        <f t="shared" si="749"/>
        <v>0</v>
      </c>
      <c r="FO282" s="20">
        <f t="shared" si="749"/>
        <v>0</v>
      </c>
      <c r="FP282" s="20">
        <f t="shared" si="674"/>
        <v>0</v>
      </c>
      <c r="FQ282" s="19"/>
      <c r="FR282" s="19"/>
      <c r="FS282" s="20">
        <f t="shared" si="675"/>
        <v>0</v>
      </c>
      <c r="FT282" s="19"/>
      <c r="FU282" s="19"/>
      <c r="FV282" s="20">
        <f t="shared" si="676"/>
        <v>0</v>
      </c>
      <c r="FW282" s="19"/>
      <c r="FX282" s="19"/>
      <c r="FY282" s="20">
        <f t="shared" si="677"/>
        <v>0</v>
      </c>
      <c r="FZ282" s="20">
        <f t="shared" si="750"/>
        <v>0</v>
      </c>
      <c r="GA282" s="20">
        <f t="shared" si="750"/>
        <v>0</v>
      </c>
      <c r="GB282" s="20">
        <f t="shared" si="679"/>
        <v>0</v>
      </c>
      <c r="GC282" s="19"/>
      <c r="GD282" s="19"/>
      <c r="GE282" s="20">
        <f t="shared" si="680"/>
        <v>0</v>
      </c>
      <c r="GF282" s="19"/>
      <c r="GG282" s="19"/>
      <c r="GH282" s="20">
        <f t="shared" si="681"/>
        <v>0</v>
      </c>
      <c r="GI282" s="19"/>
      <c r="GJ282" s="19"/>
      <c r="GK282" s="20">
        <f t="shared" si="682"/>
        <v>0</v>
      </c>
      <c r="GL282" s="19"/>
      <c r="GM282" s="19"/>
      <c r="GN282" s="20">
        <f t="shared" si="683"/>
        <v>0</v>
      </c>
      <c r="GO282" s="20">
        <f t="shared" si="751"/>
        <v>0</v>
      </c>
      <c r="GP282" s="20">
        <f t="shared" si="751"/>
        <v>0</v>
      </c>
      <c r="GQ282" s="20">
        <f t="shared" si="685"/>
        <v>0</v>
      </c>
      <c r="GR282" s="19"/>
      <c r="GS282" s="19"/>
      <c r="GT282" s="20">
        <f t="shared" si="686"/>
        <v>0</v>
      </c>
      <c r="GU282" s="19"/>
      <c r="GV282" s="19"/>
      <c r="GW282" s="20">
        <f t="shared" si="687"/>
        <v>0</v>
      </c>
      <c r="GX282" s="20">
        <f t="shared" si="752"/>
        <v>0</v>
      </c>
      <c r="GY282" s="20">
        <f t="shared" si="752"/>
        <v>0</v>
      </c>
      <c r="GZ282" s="20">
        <f t="shared" si="689"/>
        <v>0</v>
      </c>
      <c r="HA282" s="19"/>
      <c r="HB282" s="19"/>
      <c r="HC282" s="20">
        <f t="shared" si="690"/>
        <v>0</v>
      </c>
      <c r="HD282" s="19"/>
      <c r="HE282" s="19"/>
      <c r="HF282" s="20">
        <f t="shared" si="691"/>
        <v>0</v>
      </c>
      <c r="HG282" s="19"/>
      <c r="HH282" s="19"/>
      <c r="HI282" s="20">
        <f t="shared" si="692"/>
        <v>0</v>
      </c>
      <c r="HJ282" s="19"/>
      <c r="HK282" s="19"/>
      <c r="HL282" s="20">
        <f t="shared" si="693"/>
        <v>0</v>
      </c>
      <c r="HM282" s="20">
        <f t="shared" si="753"/>
        <v>0</v>
      </c>
      <c r="HN282" s="20">
        <f t="shared" si="753"/>
        <v>0</v>
      </c>
      <c r="HO282" s="20">
        <f t="shared" si="695"/>
        <v>0</v>
      </c>
      <c r="HP282" s="19"/>
      <c r="HQ282" s="19"/>
      <c r="HR282" s="20">
        <f t="shared" si="696"/>
        <v>0</v>
      </c>
      <c r="HS282" s="19"/>
      <c r="HT282" s="19"/>
      <c r="HU282" s="20">
        <f t="shared" si="697"/>
        <v>0</v>
      </c>
      <c r="HV282" s="19"/>
      <c r="HW282" s="19"/>
      <c r="HX282" s="20">
        <f t="shared" si="698"/>
        <v>0</v>
      </c>
      <c r="HY282" s="19"/>
      <c r="HZ282" s="19"/>
      <c r="IA282" s="20">
        <f t="shared" si="699"/>
        <v>0</v>
      </c>
      <c r="IB282" s="20">
        <f t="shared" si="754"/>
        <v>0</v>
      </c>
      <c r="IC282" s="20">
        <f t="shared" si="754"/>
        <v>0</v>
      </c>
      <c r="ID282" s="20">
        <f t="shared" si="701"/>
        <v>0</v>
      </c>
      <c r="IE282" s="20">
        <f t="shared" si="755"/>
        <v>0</v>
      </c>
      <c r="IF282" s="20">
        <f t="shared" si="755"/>
        <v>0</v>
      </c>
      <c r="IG282" s="20">
        <f t="shared" si="703"/>
        <v>0</v>
      </c>
      <c r="IH282" s="19"/>
      <c r="II282" s="19"/>
      <c r="IJ282" s="20">
        <f t="shared" si="704"/>
        <v>0</v>
      </c>
      <c r="IK282" s="19"/>
      <c r="IL282" s="19"/>
      <c r="IM282" s="20">
        <f t="shared" si="705"/>
        <v>0</v>
      </c>
      <c r="IN282" s="19"/>
      <c r="IO282" s="19"/>
      <c r="IP282" s="20">
        <f t="shared" si="706"/>
        <v>0</v>
      </c>
      <c r="IQ282" s="20">
        <f t="shared" si="756"/>
        <v>0</v>
      </c>
      <c r="IR282" s="20">
        <f t="shared" si="756"/>
        <v>0</v>
      </c>
      <c r="IS282" s="20">
        <f t="shared" si="708"/>
        <v>0</v>
      </c>
      <c r="IT282" s="20">
        <f t="shared" si="757"/>
        <v>0</v>
      </c>
      <c r="IU282" s="20">
        <f t="shared" si="757"/>
        <v>0</v>
      </c>
      <c r="IV282" s="20">
        <f t="shared" si="710"/>
        <v>0</v>
      </c>
      <c r="IW282" s="19"/>
      <c r="IX282" s="19"/>
      <c r="IY282" s="20">
        <f t="shared" si="711"/>
        <v>0</v>
      </c>
      <c r="IZ282" s="19"/>
      <c r="JA282" s="19"/>
      <c r="JB282" s="20">
        <f t="shared" si="712"/>
        <v>0</v>
      </c>
      <c r="JC282" s="19"/>
      <c r="JD282" s="19"/>
      <c r="JE282" s="20">
        <f t="shared" si="713"/>
        <v>0</v>
      </c>
      <c r="JF282" s="20">
        <f t="shared" si="758"/>
        <v>0</v>
      </c>
      <c r="JG282" s="20">
        <f t="shared" si="758"/>
        <v>0</v>
      </c>
      <c r="JH282" s="20">
        <f t="shared" si="715"/>
        <v>0</v>
      </c>
      <c r="JI282" s="19"/>
      <c r="JJ282" s="19"/>
      <c r="JK282" s="20">
        <f t="shared" si="716"/>
        <v>0</v>
      </c>
      <c r="JL282" s="19"/>
      <c r="JM282" s="19"/>
      <c r="JN282" s="20">
        <f t="shared" si="717"/>
        <v>0</v>
      </c>
      <c r="JO282" s="19"/>
      <c r="JP282" s="19"/>
      <c r="JQ282" s="20">
        <f t="shared" si="718"/>
        <v>0</v>
      </c>
      <c r="JR282" s="20">
        <f t="shared" si="759"/>
        <v>0</v>
      </c>
      <c r="JS282" s="20">
        <f t="shared" si="759"/>
        <v>0</v>
      </c>
      <c r="JT282" s="20">
        <f t="shared" si="720"/>
        <v>0</v>
      </c>
      <c r="JU282" s="19"/>
      <c r="JV282" s="19"/>
      <c r="JW282" s="20">
        <f t="shared" si="721"/>
        <v>0</v>
      </c>
      <c r="JX282" s="19"/>
      <c r="JY282" s="19"/>
      <c r="JZ282" s="20">
        <f t="shared" si="722"/>
        <v>0</v>
      </c>
      <c r="KA282" s="20">
        <f t="shared" si="760"/>
        <v>0</v>
      </c>
      <c r="KB282" s="20">
        <f t="shared" si="760"/>
        <v>0</v>
      </c>
      <c r="KC282" s="20">
        <f t="shared" si="724"/>
        <v>0</v>
      </c>
      <c r="KD282" s="19"/>
      <c r="KE282" s="20">
        <f>416.67</f>
        <v>416.67</v>
      </c>
      <c r="KF282" s="20">
        <f t="shared" si="725"/>
        <v>-416.67</v>
      </c>
      <c r="KG282" s="19"/>
      <c r="KH282" s="19"/>
      <c r="KI282" s="20">
        <f t="shared" si="726"/>
        <v>0</v>
      </c>
      <c r="KJ282" s="19"/>
      <c r="KK282" s="19"/>
      <c r="KL282" s="20">
        <f t="shared" si="727"/>
        <v>0</v>
      </c>
      <c r="KM282" s="19"/>
      <c r="KN282" s="19"/>
      <c r="KO282" s="20">
        <f t="shared" si="728"/>
        <v>0</v>
      </c>
      <c r="KP282" s="19"/>
      <c r="KQ282" s="19"/>
      <c r="KR282" s="20">
        <f t="shared" si="729"/>
        <v>0</v>
      </c>
      <c r="KS282" s="20">
        <f t="shared" si="761"/>
        <v>0</v>
      </c>
      <c r="KT282" s="20">
        <f t="shared" si="761"/>
        <v>0</v>
      </c>
      <c r="KU282" s="20">
        <f t="shared" si="731"/>
        <v>0</v>
      </c>
      <c r="KV282" s="20">
        <f t="shared" si="762"/>
        <v>0</v>
      </c>
      <c r="KW282" s="20">
        <f t="shared" si="762"/>
        <v>416.67</v>
      </c>
      <c r="KX282" s="20">
        <f t="shared" si="733"/>
        <v>-416.67</v>
      </c>
      <c r="KY282" s="19"/>
      <c r="KZ282" s="19"/>
      <c r="LA282" s="20">
        <f t="shared" si="734"/>
        <v>0</v>
      </c>
      <c r="LB282" s="19"/>
      <c r="LC282" s="19"/>
      <c r="LD282" s="20">
        <f t="shared" si="735"/>
        <v>0</v>
      </c>
      <c r="LE282" s="20">
        <f t="shared" si="763"/>
        <v>0</v>
      </c>
      <c r="LF282" s="20">
        <f t="shared" si="763"/>
        <v>416.67</v>
      </c>
      <c r="LG282" s="20">
        <f t="shared" si="737"/>
        <v>-416.67</v>
      </c>
    </row>
    <row r="283" spans="1:319" x14ac:dyDescent="0.3">
      <c r="A283" s="27" t="s">
        <v>396</v>
      </c>
      <c r="B283" s="22">
        <f>((((((((B128)+(B147))+(B164))+(B189))+(B199))+(B254))+(B280))+(B281))+(B282)</f>
        <v>0</v>
      </c>
      <c r="C283" s="22">
        <f>((((((((C128)+(C147))+(C164))+(C189))+(C199))+(C254))+(C280))+(C281))+(C282)</f>
        <v>0</v>
      </c>
      <c r="D283" s="22">
        <f t="shared" si="606"/>
        <v>0</v>
      </c>
      <c r="E283" s="22">
        <f>((((((((E128)+(E147))+(E164))+(E189))+(E199))+(E254))+(E280))+(E281))+(E282)</f>
        <v>19675.879999999994</v>
      </c>
      <c r="F283" s="22">
        <f>((((((((F128)+(F147))+(F164))+(F189))+(F199))+(F254))+(F280))+(F281))+(F282)</f>
        <v>23281.83</v>
      </c>
      <c r="G283" s="22">
        <f t="shared" si="607"/>
        <v>-3605.950000000008</v>
      </c>
      <c r="H283" s="22">
        <f>((((((((H128)+(H147))+(H164))+(H189))+(H199))+(H254))+(H280))+(H281))+(H282)</f>
        <v>0</v>
      </c>
      <c r="I283" s="22">
        <f>((((((((I128)+(I147))+(I164))+(I189))+(I199))+(I254))+(I280))+(I281))+(I282)</f>
        <v>0</v>
      </c>
      <c r="J283" s="22">
        <f t="shared" si="608"/>
        <v>0</v>
      </c>
      <c r="K283" s="22">
        <f>((((((((K128)+(K147))+(K164))+(K189))+(K199))+(K254))+(K280))+(K281))+(K282)</f>
        <v>0</v>
      </c>
      <c r="L283" s="22">
        <f>((((((((L128)+(L147))+(L164))+(L189))+(L199))+(L254))+(L280))+(L281))+(L282)</f>
        <v>0</v>
      </c>
      <c r="M283" s="22">
        <f t="shared" si="609"/>
        <v>0</v>
      </c>
      <c r="N283" s="22">
        <f>((((((((N128)+(N147))+(N164))+(N189))+(N199))+(N254))+(N280))+(N281))+(N282)</f>
        <v>0</v>
      </c>
      <c r="O283" s="22">
        <f>((((((((O128)+(O147))+(O164))+(O189))+(O199))+(O254))+(O280))+(O281))+(O282)</f>
        <v>0</v>
      </c>
      <c r="P283" s="22">
        <f t="shared" si="610"/>
        <v>0</v>
      </c>
      <c r="Q283" s="22">
        <f>((((((((Q128)+(Q147))+(Q164))+(Q189))+(Q199))+(Q254))+(Q280))+(Q281))+(Q282)</f>
        <v>4000.6000000000004</v>
      </c>
      <c r="R283" s="22">
        <f>((((((((R128)+(R147))+(R164))+(R189))+(R199))+(R254))+(R280))+(R281))+(R282)</f>
        <v>5297.79</v>
      </c>
      <c r="S283" s="22">
        <f t="shared" si="611"/>
        <v>-1297.1899999999996</v>
      </c>
      <c r="T283" s="22">
        <f>((((((((T128)+(T147))+(T164))+(T189))+(T199))+(T254))+(T280))+(T281))+(T282)</f>
        <v>1050.43</v>
      </c>
      <c r="U283" s="22">
        <f>((((((((U128)+(U147))+(U164))+(U189))+(U199))+(U254))+(U280))+(U281))+(U282)</f>
        <v>0</v>
      </c>
      <c r="V283" s="22">
        <f t="shared" si="612"/>
        <v>1050.43</v>
      </c>
      <c r="W283" s="22">
        <f>((((((((W128)+(W147))+(W164))+(W189))+(W199))+(W254))+(W280))+(W281))+(W282)</f>
        <v>0</v>
      </c>
      <c r="X283" s="22">
        <f>((((((((X128)+(X147))+(X164))+(X189))+(X199))+(X254))+(X280))+(X281))+(X282)</f>
        <v>0</v>
      </c>
      <c r="Y283" s="22">
        <f t="shared" si="613"/>
        <v>0</v>
      </c>
      <c r="Z283" s="22">
        <f>((((((((Z128)+(Z147))+(Z164))+(Z189))+(Z199))+(Z254))+(Z280))+(Z281))+(Z282)</f>
        <v>0</v>
      </c>
      <c r="AA283" s="22">
        <f>((((((((AA128)+(AA147))+(AA164))+(AA189))+(AA199))+(AA254))+(AA280))+(AA281))+(AA282)</f>
        <v>0</v>
      </c>
      <c r="AB283" s="22">
        <f t="shared" si="614"/>
        <v>0</v>
      </c>
      <c r="AC283" s="22">
        <f>((((((((AC128)+(AC147))+(AC164))+(AC189))+(AC199))+(AC254))+(AC280))+(AC281))+(AC282)</f>
        <v>0</v>
      </c>
      <c r="AD283" s="22">
        <f>((((((((AD128)+(AD147))+(AD164))+(AD189))+(AD199))+(AD254))+(AD280))+(AD281))+(AD282)</f>
        <v>0</v>
      </c>
      <c r="AE283" s="22">
        <f t="shared" si="615"/>
        <v>0</v>
      </c>
      <c r="AF283" s="22">
        <f>((((((((AF128)+(AF147))+(AF164))+(AF189))+(AF199))+(AF254))+(AF280))+(AF281))+(AF282)</f>
        <v>0</v>
      </c>
      <c r="AG283" s="22">
        <f>((((((((AG128)+(AG147))+(AG164))+(AG189))+(AG199))+(AG254))+(AG280))+(AG281))+(AG282)</f>
        <v>0</v>
      </c>
      <c r="AH283" s="22">
        <f t="shared" si="616"/>
        <v>0</v>
      </c>
      <c r="AI283" s="22">
        <f>((((((((AI128)+(AI147))+(AI164))+(AI189))+(AI199))+(AI254))+(AI280))+(AI281))+(AI282)</f>
        <v>0</v>
      </c>
      <c r="AJ283" s="22">
        <f>((((((((AJ128)+(AJ147))+(AJ164))+(AJ189))+(AJ199))+(AJ254))+(AJ280))+(AJ281))+(AJ282)</f>
        <v>0</v>
      </c>
      <c r="AK283" s="22">
        <f t="shared" si="617"/>
        <v>0</v>
      </c>
      <c r="AL283" s="22">
        <f t="shared" si="738"/>
        <v>5051.0300000000007</v>
      </c>
      <c r="AM283" s="22">
        <f t="shared" si="738"/>
        <v>5297.79</v>
      </c>
      <c r="AN283" s="22">
        <f t="shared" si="619"/>
        <v>-246.75999999999931</v>
      </c>
      <c r="AO283" s="22">
        <f>((((((((AO128)+(AO147))+(AO164))+(AO189))+(AO199))+(AO254))+(AO280))+(AO281))+(AO282)</f>
        <v>0</v>
      </c>
      <c r="AP283" s="22">
        <f>((((((((AP128)+(AP147))+(AP164))+(AP189))+(AP199))+(AP254))+(AP280))+(AP281))+(AP282)</f>
        <v>0</v>
      </c>
      <c r="AQ283" s="22">
        <f t="shared" si="620"/>
        <v>0</v>
      </c>
      <c r="AR283" s="22">
        <f>((((((((AR128)+(AR147))+(AR164))+(AR189))+(AR199))+(AR254))+(AR280))+(AR281))+(AR282)</f>
        <v>40553.199999999997</v>
      </c>
      <c r="AS283" s="22">
        <f>((((((((AS128)+(AS147))+(AS164))+(AS189))+(AS199))+(AS254))+(AS280))+(AS281))+(AS282)</f>
        <v>45314.250000000007</v>
      </c>
      <c r="AT283" s="22">
        <f t="shared" si="621"/>
        <v>-4761.0500000000102</v>
      </c>
      <c r="AU283" s="22">
        <f>((((((((AU128)+(AU147))+(AU164))+(AU189))+(AU199))+(AU254))+(AU280))+(AU281))+(AU282)</f>
        <v>6154.9699999999993</v>
      </c>
      <c r="AV283" s="22">
        <f>((((((((AV128)+(AV147))+(AV164))+(AV189))+(AV199))+(AV254))+(AV280))+(AV281))+(AV282)</f>
        <v>6669</v>
      </c>
      <c r="AW283" s="22">
        <f t="shared" si="622"/>
        <v>-514.03000000000065</v>
      </c>
      <c r="AX283" s="22">
        <f>((((((((AX128)+(AX147))+(AX164))+(AX189))+(AX199))+(AX254))+(AX280))+(AX281))+(AX282)</f>
        <v>32308.43</v>
      </c>
      <c r="AY283" s="22">
        <f>((((((((AY128)+(AY147))+(AY164))+(AY189))+(AY199))+(AY254))+(AY280))+(AY281))+(AY282)</f>
        <v>49650.5</v>
      </c>
      <c r="AZ283" s="22">
        <f t="shared" si="623"/>
        <v>-17342.07</v>
      </c>
      <c r="BA283" s="22">
        <f>((((((((BA128)+(BA147))+(BA164))+(BA189))+(BA199))+(BA254))+(BA280))+(BA281))+(BA282)</f>
        <v>0</v>
      </c>
      <c r="BB283" s="22">
        <f>((((((((BB128)+(BB147))+(BB164))+(BB189))+(BB199))+(BB254))+(BB280))+(BB281))+(BB282)</f>
        <v>0</v>
      </c>
      <c r="BC283" s="22">
        <f t="shared" si="624"/>
        <v>0</v>
      </c>
      <c r="BD283" s="22">
        <f>((((((((BD128)+(BD147))+(BD164))+(BD189))+(BD199))+(BD254))+(BD280))+(BD281))+(BD282)</f>
        <v>170.35999999999999</v>
      </c>
      <c r="BE283" s="22">
        <f>((((((((BE128)+(BE147))+(BE164))+(BE189))+(BE199))+(BE254))+(BE280))+(BE281))+(BE282)</f>
        <v>2330.63</v>
      </c>
      <c r="BF283" s="22">
        <f t="shared" si="625"/>
        <v>-2160.27</v>
      </c>
      <c r="BG283" s="22">
        <f t="shared" si="739"/>
        <v>170.35999999999999</v>
      </c>
      <c r="BH283" s="22">
        <f t="shared" si="739"/>
        <v>2330.63</v>
      </c>
      <c r="BI283" s="22">
        <f t="shared" si="627"/>
        <v>-2160.27</v>
      </c>
      <c r="BJ283" s="22">
        <f>((((((((BJ128)+(BJ147))+(BJ164))+(BJ189))+(BJ199))+(BJ254))+(BJ280))+(BJ281))+(BJ282)</f>
        <v>30</v>
      </c>
      <c r="BK283" s="22">
        <f>((((((((BK128)+(BK147))+(BK164))+(BK189))+(BK199))+(BK254))+(BK280))+(BK281))+(BK282)</f>
        <v>0</v>
      </c>
      <c r="BL283" s="22">
        <f t="shared" si="628"/>
        <v>30</v>
      </c>
      <c r="BM283" s="22">
        <f>((((((((BM128)+(BM147))+(BM164))+(BM189))+(BM199))+(BM254))+(BM280))+(BM281))+(BM282)</f>
        <v>8669.8100000000013</v>
      </c>
      <c r="BN283" s="22">
        <f>((((((((BN128)+(BN147))+(BN164))+(BN189))+(BN199))+(BN254))+(BN280))+(BN281))+(BN282)</f>
        <v>10806.15</v>
      </c>
      <c r="BO283" s="22">
        <f t="shared" si="629"/>
        <v>-2136.3399999999983</v>
      </c>
      <c r="BP283" s="22">
        <f>((((((((BP128)+(BP147))+(BP164))+(BP189))+(BP199))+(BP254))+(BP280))+(BP281))+(BP282)</f>
        <v>1289.46</v>
      </c>
      <c r="BQ283" s="22">
        <f>((((((((BQ128)+(BQ147))+(BQ164))+(BQ189))+(BQ199))+(BQ254))+(BQ280))+(BQ281))+(BQ282)</f>
        <v>0</v>
      </c>
      <c r="BR283" s="22">
        <f t="shared" si="630"/>
        <v>1289.46</v>
      </c>
      <c r="BS283" s="22">
        <f>((((((((BS128)+(BS147))+(BS164))+(BS189))+(BS199))+(BS254))+(BS280))+(BS281))+(BS282)</f>
        <v>8251</v>
      </c>
      <c r="BT283" s="22">
        <f>((((((((BT128)+(BT147))+(BT164))+(BT189))+(BT199))+(BT254))+(BT280))+(BT281))+(BT282)</f>
        <v>11575</v>
      </c>
      <c r="BU283" s="22">
        <f t="shared" si="631"/>
        <v>-3324</v>
      </c>
      <c r="BV283" s="22">
        <f>((((((((BV128)+(BV147))+(BV164))+(BV189))+(BV199))+(BV254))+(BV280))+(BV281))+(BV282)</f>
        <v>1561.16</v>
      </c>
      <c r="BW283" s="22">
        <f>((((((((BW128)+(BW147))+(BW164))+(BW189))+(BW199))+(BW254))+(BW280))+(BW281))+(BW282)</f>
        <v>3042</v>
      </c>
      <c r="BX283" s="22">
        <f t="shared" si="632"/>
        <v>-1480.84</v>
      </c>
      <c r="BY283" s="22">
        <f>((((((((BY128)+(BY147))+(BY164))+(BY189))+(BY199))+(BY254))+(BY280))+(BY281))+(BY282)</f>
        <v>4540.7100000000009</v>
      </c>
      <c r="BZ283" s="22">
        <f>((((((((BZ128)+(BZ147))+(BZ164))+(BZ189))+(BZ199))+(BZ254))+(BZ280))+(BZ281))+(BZ282)</f>
        <v>6401.28</v>
      </c>
      <c r="CA283" s="22">
        <f t="shared" si="633"/>
        <v>-1860.5699999999988</v>
      </c>
      <c r="CB283" s="22">
        <f t="shared" si="740"/>
        <v>15642.33</v>
      </c>
      <c r="CC283" s="22">
        <f t="shared" si="740"/>
        <v>21018.28</v>
      </c>
      <c r="CD283" s="22">
        <f t="shared" si="635"/>
        <v>-5375.9499999999989</v>
      </c>
      <c r="CE283" s="22">
        <f>((((((((CE128)+(CE147))+(CE164))+(CE189))+(CE199))+(CE254))+(CE280))+(CE281))+(CE282)</f>
        <v>0</v>
      </c>
      <c r="CF283" s="22">
        <f>((((((((CF128)+(CF147))+(CF164))+(CF189))+(CF199))+(CF254))+(CF280))+(CF281))+(CF282)</f>
        <v>4681.8500000000004</v>
      </c>
      <c r="CG283" s="22">
        <f t="shared" si="636"/>
        <v>-4681.8500000000004</v>
      </c>
      <c r="CH283" s="22">
        <f>((((((((CH128)+(CH147))+(CH164))+(CH189))+(CH199))+(CH254))+(CH280))+(CH281))+(CH282)</f>
        <v>0</v>
      </c>
      <c r="CI283" s="22">
        <f>((((((((CI128)+(CI147))+(CI164))+(CI189))+(CI199))+(CI254))+(CI280))+(CI281))+(CI282)</f>
        <v>0</v>
      </c>
      <c r="CJ283" s="22">
        <f t="shared" si="637"/>
        <v>0</v>
      </c>
      <c r="CK283" s="22">
        <f>((((((((CK128)+(CK147))+(CK164))+(CK189))+(CK199))+(CK254))+(CK280))+(CK281))+(CK282)</f>
        <v>0</v>
      </c>
      <c r="CL283" s="22">
        <f>((((((((CL128)+(CL147))+(CL164))+(CL189))+(CL199))+(CL254))+(CL280))+(CL281))+(CL282)</f>
        <v>0</v>
      </c>
      <c r="CM283" s="22">
        <f t="shared" si="638"/>
        <v>0</v>
      </c>
      <c r="CN283" s="22">
        <f t="shared" si="741"/>
        <v>0</v>
      </c>
      <c r="CO283" s="22">
        <f t="shared" si="741"/>
        <v>0</v>
      </c>
      <c r="CP283" s="22">
        <f t="shared" si="640"/>
        <v>0</v>
      </c>
      <c r="CQ283" s="22">
        <f>((((((((CQ128)+(CQ147))+(CQ164))+(CQ189))+(CQ199))+(CQ254))+(CQ280))+(CQ281))+(CQ282)</f>
        <v>0</v>
      </c>
      <c r="CR283" s="22">
        <f>((((((((CR128)+(CR147))+(CR164))+(CR189))+(CR199))+(CR254))+(CR280))+(CR281))+(CR282)</f>
        <v>0</v>
      </c>
      <c r="CS283" s="22">
        <f t="shared" si="641"/>
        <v>0</v>
      </c>
      <c r="CT283" s="22">
        <f>((((((((CT128)+(CT147))+(CT164))+(CT189))+(CT199))+(CT254))+(CT280))+(CT281))+(CT282)</f>
        <v>35606.570000000007</v>
      </c>
      <c r="CU283" s="22">
        <f>((((((((CU128)+(CU147))+(CU164))+(CU189))+(CU199))+(CU254))+(CU280))+(CU281))+(CU282)</f>
        <v>27397.24</v>
      </c>
      <c r="CV283" s="22">
        <f t="shared" si="642"/>
        <v>8209.3300000000054</v>
      </c>
      <c r="CW283" s="22">
        <f>((((((((CW128)+(CW147))+(CW164))+(CW189))+(CW199))+(CW254))+(CW280))+(CW281))+(CW282)</f>
        <v>-9625.93</v>
      </c>
      <c r="CX283" s="22">
        <f>((((((((CX128)+(CX147))+(CX164))+(CX189))+(CX199))+(CX254))+(CX280))+(CX281))+(CX282)</f>
        <v>0</v>
      </c>
      <c r="CY283" s="22">
        <f t="shared" si="643"/>
        <v>-9625.93</v>
      </c>
      <c r="CZ283" s="22">
        <f t="shared" si="742"/>
        <v>25980.640000000007</v>
      </c>
      <c r="DA283" s="22">
        <f t="shared" si="742"/>
        <v>27397.24</v>
      </c>
      <c r="DB283" s="22">
        <f t="shared" si="645"/>
        <v>-1416.5999999999949</v>
      </c>
      <c r="DC283" s="22">
        <f t="shared" si="743"/>
        <v>129509.74000000002</v>
      </c>
      <c r="DD283" s="22">
        <f t="shared" si="743"/>
        <v>167867.9</v>
      </c>
      <c r="DE283" s="22">
        <f t="shared" si="647"/>
        <v>-38358.159999999974</v>
      </c>
      <c r="DF283" s="22">
        <f>((((((((DF128)+(DF147))+(DF164))+(DF189))+(DF199))+(DF254))+(DF280))+(DF281))+(DF282)</f>
        <v>0</v>
      </c>
      <c r="DG283" s="22">
        <f>((((((((DG128)+(DG147))+(DG164))+(DG189))+(DG199))+(DG254))+(DG280))+(DG281))+(DG282)</f>
        <v>0</v>
      </c>
      <c r="DH283" s="22">
        <f t="shared" si="648"/>
        <v>0</v>
      </c>
      <c r="DI283" s="22">
        <f>((((((((DI128)+(DI147))+(DI164))+(DI189))+(DI199))+(DI254))+(DI280))+(DI281))+(DI282)</f>
        <v>5306.09</v>
      </c>
      <c r="DJ283" s="22">
        <f>((((((((DJ128)+(DJ147))+(DJ164))+(DJ189))+(DJ199))+(DJ254))+(DJ280))+(DJ281))+(DJ282)</f>
        <v>11129.64</v>
      </c>
      <c r="DK283" s="22">
        <f t="shared" si="649"/>
        <v>-5823.5499999999993</v>
      </c>
      <c r="DL283" s="22">
        <f t="shared" si="744"/>
        <v>5306.09</v>
      </c>
      <c r="DM283" s="22">
        <f t="shared" si="744"/>
        <v>11129.64</v>
      </c>
      <c r="DN283" s="22">
        <f t="shared" si="651"/>
        <v>-5823.5499999999993</v>
      </c>
      <c r="DO283" s="22">
        <f>((((((((DO128)+(DO147))+(DO164))+(DO189))+(DO199))+(DO254))+(DO280))+(DO281))+(DO282)</f>
        <v>1584.25</v>
      </c>
      <c r="DP283" s="22">
        <f>((((((((DP128)+(DP147))+(DP164))+(DP189))+(DP199))+(DP254))+(DP280))+(DP281))+(DP282)</f>
        <v>2053.34</v>
      </c>
      <c r="DQ283" s="22">
        <f t="shared" si="652"/>
        <v>-469.09000000000015</v>
      </c>
      <c r="DR283" s="22">
        <f>((((((((DR128)+(DR147))+(DR164))+(DR189))+(DR199))+(DR254))+(DR280))+(DR281))+(DR282)</f>
        <v>0</v>
      </c>
      <c r="DS283" s="22">
        <f>((((((((DS128)+(DS147))+(DS164))+(DS189))+(DS199))+(DS254))+(DS280))+(DS281))+(DS282)</f>
        <v>0</v>
      </c>
      <c r="DT283" s="22">
        <f t="shared" si="653"/>
        <v>0</v>
      </c>
      <c r="DU283" s="22">
        <f t="shared" si="745"/>
        <v>1584.25</v>
      </c>
      <c r="DV283" s="22">
        <f t="shared" si="745"/>
        <v>2053.34</v>
      </c>
      <c r="DW283" s="22">
        <f t="shared" si="655"/>
        <v>-469.09000000000015</v>
      </c>
      <c r="DX283" s="22">
        <f t="shared" si="746"/>
        <v>161126.99000000002</v>
      </c>
      <c r="DY283" s="22">
        <f t="shared" si="746"/>
        <v>209630.49999999997</v>
      </c>
      <c r="DZ283" s="22">
        <f t="shared" si="657"/>
        <v>-48503.509999999951</v>
      </c>
      <c r="EA283" s="22">
        <f>((((((((EA128)+(EA147))+(EA164))+(EA189))+(EA199))+(EA254))+(EA280))+(EA281))+(EA282)</f>
        <v>0</v>
      </c>
      <c r="EB283" s="22">
        <f>((((((((EB128)+(EB147))+(EB164))+(EB189))+(EB199))+(EB254))+(EB280))+(EB281))+(EB282)</f>
        <v>0</v>
      </c>
      <c r="EC283" s="22">
        <f t="shared" si="658"/>
        <v>0</v>
      </c>
      <c r="ED283" s="22">
        <f>((((((((ED128)+(ED147))+(ED164))+(ED189))+(ED199))+(ED254))+(ED280))+(ED281))+(ED282)</f>
        <v>0</v>
      </c>
      <c r="EE283" s="22">
        <f>((((((((EE128)+(EE147))+(EE164))+(EE189))+(EE199))+(EE254))+(EE280))+(EE281))+(EE282)</f>
        <v>0</v>
      </c>
      <c r="EF283" s="22">
        <f t="shared" si="659"/>
        <v>0</v>
      </c>
      <c r="EG283" s="22">
        <f>((((((((EG128)+(EG147))+(EG164))+(EG189))+(EG199))+(EG254))+(EG280))+(EG281))+(EG282)</f>
        <v>12267.609999999999</v>
      </c>
      <c r="EH283" s="22">
        <f>((((((((EH128)+(EH147))+(EH164))+(EH189))+(EH199))+(EH254))+(EH280))+(EH281))+(EH282)</f>
        <v>27977.229999999996</v>
      </c>
      <c r="EI283" s="22">
        <f t="shared" si="660"/>
        <v>-15709.619999999997</v>
      </c>
      <c r="EJ283" s="22">
        <f>((((((((EJ128)+(EJ147))+(EJ164))+(EJ189))+(EJ199))+(EJ254))+(EJ280))+(EJ281))+(EJ282)</f>
        <v>-1043.3799999999999</v>
      </c>
      <c r="EK283" s="22">
        <f>((((((((EK128)+(EK147))+(EK164))+(EK189))+(EK199))+(EK254))+(EK280))+(EK281))+(EK282)</f>
        <v>0</v>
      </c>
      <c r="EL283" s="22">
        <f t="shared" si="661"/>
        <v>-1043.3799999999999</v>
      </c>
      <c r="EM283" s="22">
        <f t="shared" si="747"/>
        <v>11224.23</v>
      </c>
      <c r="EN283" s="22">
        <f t="shared" si="747"/>
        <v>27977.229999999996</v>
      </c>
      <c r="EO283" s="22">
        <f t="shared" si="663"/>
        <v>-16752.999999999996</v>
      </c>
      <c r="EP283" s="22">
        <f>((((((((EP128)+(EP147))+(EP164))+(EP189))+(EP199))+(EP254))+(EP280))+(EP281))+(EP282)</f>
        <v>25847.859999999997</v>
      </c>
      <c r="EQ283" s="22">
        <f>((((((((EQ128)+(EQ147))+(EQ164))+(EQ189))+(EQ199))+(EQ254))+(EQ280))+(EQ281))+(EQ282)</f>
        <v>28703.840000000004</v>
      </c>
      <c r="ER283" s="22">
        <f t="shared" si="664"/>
        <v>-2855.9800000000068</v>
      </c>
      <c r="ES283" s="22">
        <f>((((((((ES128)+(ES147))+(ES164))+(ES189))+(ES199))+(ES254))+(ES280))+(ES281))+(ES282)</f>
        <v>0</v>
      </c>
      <c r="ET283" s="22">
        <f>((((((((ET128)+(ET147))+(ET164))+(ET189))+(ET199))+(ET254))+(ET280))+(ET281))+(ET282)</f>
        <v>0</v>
      </c>
      <c r="EU283" s="22">
        <f t="shared" si="665"/>
        <v>0</v>
      </c>
      <c r="EV283" s="22">
        <f>((((((((EV128)+(EV147))+(EV164))+(EV189))+(EV199))+(EV254))+(EV280))+(EV281))+(EV282)</f>
        <v>13401.260000000002</v>
      </c>
      <c r="EW283" s="22">
        <f>((((((((EW128)+(EW147))+(EW164))+(EW189))+(EW199))+(EW254))+(EW280))+(EW281))+(EW282)</f>
        <v>7810.0400000000009</v>
      </c>
      <c r="EX283" s="22">
        <f t="shared" si="666"/>
        <v>5591.2200000000012</v>
      </c>
      <c r="EY283" s="22">
        <f>((((((((EY128)+(EY147))+(EY164))+(EY189))+(EY199))+(EY254))+(EY280))+(EY281))+(EY282)</f>
        <v>-2140.8000000000002</v>
      </c>
      <c r="EZ283" s="22">
        <f>((((((((EZ128)+(EZ147))+(EZ164))+(EZ189))+(EZ199))+(EZ254))+(EZ280))+(EZ281))+(EZ282)</f>
        <v>0</v>
      </c>
      <c r="FA283" s="22">
        <f t="shared" si="667"/>
        <v>-2140.8000000000002</v>
      </c>
      <c r="FB283" s="22">
        <f t="shared" si="748"/>
        <v>11260.460000000003</v>
      </c>
      <c r="FC283" s="22">
        <f t="shared" si="748"/>
        <v>7810.0400000000009</v>
      </c>
      <c r="FD283" s="22">
        <f t="shared" si="669"/>
        <v>3450.4200000000019</v>
      </c>
      <c r="FE283" s="22">
        <f>((((((((FE128)+(FE147))+(FE164))+(FE189))+(FE199))+(FE254))+(FE280))+(FE281))+(FE282)</f>
        <v>0</v>
      </c>
      <c r="FF283" s="22">
        <f>((((((((FF128)+(FF147))+(FF164))+(FF189))+(FF199))+(FF254))+(FF280))+(FF281))+(FF282)</f>
        <v>0</v>
      </c>
      <c r="FG283" s="22">
        <f t="shared" si="670"/>
        <v>0</v>
      </c>
      <c r="FH283" s="22">
        <f>((((((((FH128)+(FH147))+(FH164))+(FH189))+(FH199))+(FH254))+(FH280))+(FH281))+(FH282)</f>
        <v>9382.65</v>
      </c>
      <c r="FI283" s="22">
        <f>((((((((FI128)+(FI147))+(FI164))+(FI189))+(FI199))+(FI254))+(FI280))+(FI281))+(FI282)</f>
        <v>13808.41</v>
      </c>
      <c r="FJ283" s="22">
        <f t="shared" si="671"/>
        <v>-4425.76</v>
      </c>
      <c r="FK283" s="22">
        <f>((((((((FK128)+(FK147))+(FK164))+(FK189))+(FK199))+(FK254))+(FK280))+(FK281))+(FK282)</f>
        <v>-1592.2599999999998</v>
      </c>
      <c r="FL283" s="22">
        <f>((((((((FL128)+(FL147))+(FL164))+(FL189))+(FL199))+(FL254))+(FL280))+(FL281))+(FL282)</f>
        <v>0</v>
      </c>
      <c r="FM283" s="22">
        <f t="shared" si="672"/>
        <v>-1592.2599999999998</v>
      </c>
      <c r="FN283" s="22">
        <f t="shared" si="749"/>
        <v>7790.3899999999994</v>
      </c>
      <c r="FO283" s="22">
        <f t="shared" si="749"/>
        <v>13808.41</v>
      </c>
      <c r="FP283" s="22">
        <f t="shared" si="674"/>
        <v>-6018.02</v>
      </c>
      <c r="FQ283" s="22">
        <f>((((((((FQ128)+(FQ147))+(FQ164))+(FQ189))+(FQ199))+(FQ254))+(FQ280))+(FQ281))+(FQ282)</f>
        <v>0</v>
      </c>
      <c r="FR283" s="22">
        <f>((((((((FR128)+(FR147))+(FR164))+(FR189))+(FR199))+(FR254))+(FR280))+(FR281))+(FR282)</f>
        <v>0</v>
      </c>
      <c r="FS283" s="22">
        <f t="shared" si="675"/>
        <v>0</v>
      </c>
      <c r="FT283" s="22">
        <f>((((((((FT128)+(FT147))+(FT164))+(FT189))+(FT199))+(FT254))+(FT280))+(FT281))+(FT282)</f>
        <v>6449.16</v>
      </c>
      <c r="FU283" s="22">
        <f>((((((((FU128)+(FU147))+(FU164))+(FU189))+(FU199))+(FU254))+(FU280))+(FU281))+(FU282)</f>
        <v>8263.0499999999993</v>
      </c>
      <c r="FV283" s="22">
        <f t="shared" si="676"/>
        <v>-1813.8899999999994</v>
      </c>
      <c r="FW283" s="22">
        <f>((((((((FW128)+(FW147))+(FW164))+(FW189))+(FW199))+(FW254))+(FW280))+(FW281))+(FW282)</f>
        <v>717.02</v>
      </c>
      <c r="FX283" s="22">
        <f>((((((((FX128)+(FX147))+(FX164))+(FX189))+(FX199))+(FX254))+(FX280))+(FX281))+(FX282)</f>
        <v>0</v>
      </c>
      <c r="FY283" s="22">
        <f t="shared" si="677"/>
        <v>717.02</v>
      </c>
      <c r="FZ283" s="22">
        <f t="shared" si="750"/>
        <v>7166.18</v>
      </c>
      <c r="GA283" s="22">
        <f t="shared" si="750"/>
        <v>8263.0499999999993</v>
      </c>
      <c r="GB283" s="22">
        <f t="shared" si="679"/>
        <v>-1096.869999999999</v>
      </c>
      <c r="GC283" s="22">
        <f>((((((((GC128)+(GC147))+(GC164))+(GC189))+(GC199))+(GC254))+(GC280))+(GC281))+(GC282)</f>
        <v>100</v>
      </c>
      <c r="GD283" s="22">
        <f>((((((((GD128)+(GD147))+(GD164))+(GD189))+(GD199))+(GD254))+(GD280))+(GD281))+(GD282)</f>
        <v>0</v>
      </c>
      <c r="GE283" s="22">
        <f t="shared" si="680"/>
        <v>100</v>
      </c>
      <c r="GF283" s="22">
        <f>((((((((GF128)+(GF147))+(GF164))+(GF189))+(GF199))+(GF254))+(GF280))+(GF281))+(GF282)</f>
        <v>0</v>
      </c>
      <c r="GG283" s="22">
        <f>((((((((GG128)+(GG147))+(GG164))+(GG189))+(GG199))+(GG254))+(GG280))+(GG281))+(GG282)</f>
        <v>0</v>
      </c>
      <c r="GH283" s="22">
        <f t="shared" si="681"/>
        <v>0</v>
      </c>
      <c r="GI283" s="22">
        <f>((((((((GI128)+(GI147))+(GI164))+(GI189))+(GI199))+(GI254))+(GI280))+(GI281))+(GI282)</f>
        <v>20154.599999999999</v>
      </c>
      <c r="GJ283" s="22">
        <f>((((((((GJ128)+(GJ147))+(GJ164))+(GJ189))+(GJ199))+(GJ254))+(GJ280))+(GJ281))+(GJ282)</f>
        <v>12937.499999999998</v>
      </c>
      <c r="GK283" s="22">
        <f t="shared" si="682"/>
        <v>7217.1</v>
      </c>
      <c r="GL283" s="22">
        <f>((((((((GL128)+(GL147))+(GL164))+(GL189))+(GL199))+(GL254))+(GL280))+(GL281))+(GL282)</f>
        <v>218.73000000000002</v>
      </c>
      <c r="GM283" s="22">
        <f>((((((((GM128)+(GM147))+(GM164))+(GM189))+(GM199))+(GM254))+(GM280))+(GM281))+(GM282)</f>
        <v>0</v>
      </c>
      <c r="GN283" s="22">
        <f t="shared" si="683"/>
        <v>218.73000000000002</v>
      </c>
      <c r="GO283" s="22">
        <f t="shared" si="751"/>
        <v>20373.329999999998</v>
      </c>
      <c r="GP283" s="22">
        <f t="shared" si="751"/>
        <v>12937.499999999998</v>
      </c>
      <c r="GQ283" s="22">
        <f t="shared" si="685"/>
        <v>7435.83</v>
      </c>
      <c r="GR283" s="22">
        <f>((((((((GR128)+(GR147))+(GR164))+(GR189))+(GR199))+(GR254))+(GR280))+(GR281))+(GR282)</f>
        <v>0</v>
      </c>
      <c r="GS283" s="22">
        <f>((((((((GS128)+(GS147))+(GS164))+(GS189))+(GS199))+(GS254))+(GS280))+(GS281))+(GS282)</f>
        <v>1042.26</v>
      </c>
      <c r="GT283" s="22">
        <f t="shared" si="686"/>
        <v>-1042.26</v>
      </c>
      <c r="GU283" s="22">
        <f>((((((((GU128)+(GU147))+(GU164))+(GU189))+(GU199))+(GU254))+(GU280))+(GU281))+(GU282)</f>
        <v>2546.2600000000002</v>
      </c>
      <c r="GV283" s="22">
        <f>((((((((GV128)+(GV147))+(GV164))+(GV189))+(GV199))+(GV254))+(GV280))+(GV281))+(GV282)</f>
        <v>0</v>
      </c>
      <c r="GW283" s="22">
        <f t="shared" si="687"/>
        <v>2546.2600000000002</v>
      </c>
      <c r="GX283" s="22">
        <f t="shared" si="752"/>
        <v>86308.709999999992</v>
      </c>
      <c r="GY283" s="22">
        <f t="shared" si="752"/>
        <v>100542.33</v>
      </c>
      <c r="GZ283" s="22">
        <f t="shared" si="689"/>
        <v>-14233.62000000001</v>
      </c>
      <c r="HA283" s="22">
        <f>((((((((HA128)+(HA147))+(HA164))+(HA189))+(HA199))+(HA254))+(HA280))+(HA281))+(HA282)</f>
        <v>0</v>
      </c>
      <c r="HB283" s="22">
        <f>((((((((HB128)+(HB147))+(HB164))+(HB189))+(HB199))+(HB254))+(HB280))+(HB281))+(HB282)</f>
        <v>0</v>
      </c>
      <c r="HC283" s="22">
        <f t="shared" si="690"/>
        <v>0</v>
      </c>
      <c r="HD283" s="22">
        <f>((((((((HD128)+(HD147))+(HD164))+(HD189))+(HD199))+(HD254))+(HD280))+(HD281))+(HD282)</f>
        <v>0</v>
      </c>
      <c r="HE283" s="22">
        <f>((((((((HE128)+(HE147))+(HE164))+(HE189))+(HE199))+(HE254))+(HE280))+(HE281))+(HE282)</f>
        <v>0</v>
      </c>
      <c r="HF283" s="22">
        <f t="shared" si="691"/>
        <v>0</v>
      </c>
      <c r="HG283" s="22">
        <f>((((((((HG128)+(HG147))+(HG164))+(HG189))+(HG199))+(HG254))+(HG280))+(HG281))+(HG282)</f>
        <v>11599.449999999999</v>
      </c>
      <c r="HH283" s="22">
        <f>((((((((HH128)+(HH147))+(HH164))+(HH189))+(HH199))+(HH254))+(HH280))+(HH281))+(HH282)</f>
        <v>6788.05</v>
      </c>
      <c r="HI283" s="22">
        <f t="shared" si="692"/>
        <v>4811.3999999999987</v>
      </c>
      <c r="HJ283" s="22">
        <f>((((((((HJ128)+(HJ147))+(HJ164))+(HJ189))+(HJ199))+(HJ254))+(HJ280))+(HJ281))+(HJ282)</f>
        <v>400</v>
      </c>
      <c r="HK283" s="22">
        <f>((((((((HK128)+(HK147))+(HK164))+(HK189))+(HK199))+(HK254))+(HK280))+(HK281))+(HK282)</f>
        <v>0</v>
      </c>
      <c r="HL283" s="22">
        <f t="shared" si="693"/>
        <v>400</v>
      </c>
      <c r="HM283" s="22">
        <f t="shared" si="753"/>
        <v>11999.449999999999</v>
      </c>
      <c r="HN283" s="22">
        <f t="shared" si="753"/>
        <v>6788.05</v>
      </c>
      <c r="HO283" s="22">
        <f t="shared" si="695"/>
        <v>5211.3999999999987</v>
      </c>
      <c r="HP283" s="22">
        <f>((((((((HP128)+(HP147))+(HP164))+(HP189))+(HP199))+(HP254))+(HP280))+(HP281))+(HP282)</f>
        <v>3123.35</v>
      </c>
      <c r="HQ283" s="22">
        <f>((((((((HQ128)+(HQ147))+(HQ164))+(HQ189))+(HQ199))+(HQ254))+(HQ280))+(HQ281))+(HQ282)</f>
        <v>2628.91</v>
      </c>
      <c r="HR283" s="22">
        <f t="shared" si="696"/>
        <v>494.44000000000005</v>
      </c>
      <c r="HS283" s="22">
        <f>((((((((HS128)+(HS147))+(HS164))+(HS189))+(HS199))+(HS254))+(HS280))+(HS281))+(HS282)</f>
        <v>0</v>
      </c>
      <c r="HT283" s="22">
        <f>((((((((HT128)+(HT147))+(HT164))+(HT189))+(HT199))+(HT254))+(HT280))+(HT281))+(HT282)</f>
        <v>0</v>
      </c>
      <c r="HU283" s="22">
        <f t="shared" si="697"/>
        <v>0</v>
      </c>
      <c r="HV283" s="22">
        <f>((((((((HV128)+(HV147))+(HV164))+(HV189))+(HV199))+(HV254))+(HV280))+(HV281))+(HV282)</f>
        <v>11944.949999999999</v>
      </c>
      <c r="HW283" s="22">
        <f>((((((((HW128)+(HW147))+(HW164))+(HW189))+(HW199))+(HW254))+(HW280))+(HW281))+(HW282)</f>
        <v>5481.83</v>
      </c>
      <c r="HX283" s="22">
        <f t="shared" si="698"/>
        <v>6463.119999999999</v>
      </c>
      <c r="HY283" s="22">
        <f>((((((((HY128)+(HY147))+(HY164))+(HY189))+(HY199))+(HY254))+(HY280))+(HY281))+(HY282)</f>
        <v>-1247.5800000000002</v>
      </c>
      <c r="HZ283" s="22">
        <f>((((((((HZ128)+(HZ147))+(HZ164))+(HZ189))+(HZ199))+(HZ254))+(HZ280))+(HZ281))+(HZ282)</f>
        <v>0</v>
      </c>
      <c r="IA283" s="22">
        <f t="shared" si="699"/>
        <v>-1247.5800000000002</v>
      </c>
      <c r="IB283" s="22">
        <f t="shared" si="754"/>
        <v>10697.369999999999</v>
      </c>
      <c r="IC283" s="22">
        <f t="shared" si="754"/>
        <v>5481.83</v>
      </c>
      <c r="ID283" s="22">
        <f t="shared" si="701"/>
        <v>5215.5399999999991</v>
      </c>
      <c r="IE283" s="22">
        <f t="shared" si="755"/>
        <v>25820.17</v>
      </c>
      <c r="IF283" s="22">
        <f t="shared" si="755"/>
        <v>14898.789999999999</v>
      </c>
      <c r="IG283" s="22">
        <f t="shared" si="703"/>
        <v>10921.38</v>
      </c>
      <c r="IH283" s="22">
        <f>((((((((IH128)+(IH147))+(IH164))+(IH189))+(IH199))+(IH254))+(IH280))+(IH281))+(IH282)</f>
        <v>12402.65</v>
      </c>
      <c r="II283" s="22">
        <f>((((((((II128)+(II147))+(II164))+(II189))+(II199))+(II254))+(II280))+(II281))+(II282)</f>
        <v>36116.229999999996</v>
      </c>
      <c r="IJ283" s="22">
        <f t="shared" si="704"/>
        <v>-23713.579999999994</v>
      </c>
      <c r="IK283" s="22">
        <f>((((((((IK128)+(IK147))+(IK164))+(IK189))+(IK199))+(IK254))+(IK280))+(IK281))+(IK282)</f>
        <v>0</v>
      </c>
      <c r="IL283" s="22">
        <f>((((((((IL128)+(IL147))+(IL164))+(IL189))+(IL199))+(IL254))+(IL280))+(IL281))+(IL282)</f>
        <v>0</v>
      </c>
      <c r="IM283" s="22">
        <f t="shared" si="705"/>
        <v>0</v>
      </c>
      <c r="IN283" s="22">
        <f>((((((((IN128)+(IN147))+(IN164))+(IN189))+(IN199))+(IN254))+(IN280))+(IN281))+(IN282)</f>
        <v>2768.53</v>
      </c>
      <c r="IO283" s="22">
        <f>((((((((IO128)+(IO147))+(IO164))+(IO189))+(IO199))+(IO254))+(IO280))+(IO281))+(IO282)</f>
        <v>3333.33</v>
      </c>
      <c r="IP283" s="22">
        <f t="shared" si="706"/>
        <v>-564.79999999999973</v>
      </c>
      <c r="IQ283" s="22">
        <f t="shared" si="756"/>
        <v>2768.53</v>
      </c>
      <c r="IR283" s="22">
        <f t="shared" si="756"/>
        <v>3333.33</v>
      </c>
      <c r="IS283" s="22">
        <f t="shared" si="708"/>
        <v>-564.79999999999973</v>
      </c>
      <c r="IT283" s="22">
        <f t="shared" si="757"/>
        <v>40991.35</v>
      </c>
      <c r="IU283" s="22">
        <f t="shared" si="757"/>
        <v>54348.35</v>
      </c>
      <c r="IV283" s="22">
        <f t="shared" si="710"/>
        <v>-13357</v>
      </c>
      <c r="IW283" s="22">
        <f>((((((((IW128)+(IW147))+(IW164))+(IW189))+(IW199))+(IW254))+(IW280))+(IW281))+(IW282)</f>
        <v>15066.82</v>
      </c>
      <c r="IX283" s="22">
        <f>((((((((IX128)+(IX147))+(IX164))+(IX189))+(IX199))+(IX254))+(IX280))+(IX281))+(IX282)</f>
        <v>18427.489999999998</v>
      </c>
      <c r="IY283" s="22">
        <f t="shared" si="711"/>
        <v>-3360.6699999999983</v>
      </c>
      <c r="IZ283" s="22">
        <f>((((((((IZ128)+(IZ147))+(IZ164))+(IZ189))+(IZ199))+(IZ254))+(IZ280))+(IZ281))+(IZ282)</f>
        <v>579.94000000000005</v>
      </c>
      <c r="JA283" s="22">
        <f>((((((((JA128)+(JA147))+(JA164))+(JA189))+(JA199))+(JA254))+(JA280))+(JA281))+(JA282)</f>
        <v>0</v>
      </c>
      <c r="JB283" s="22">
        <f t="shared" si="712"/>
        <v>579.94000000000005</v>
      </c>
      <c r="JC283" s="22">
        <f>((((((((JC128)+(JC147))+(JC164))+(JC189))+(JC199))+(JC254))+(JC280))+(JC281))+(JC282)</f>
        <v>38.26</v>
      </c>
      <c r="JD283" s="22">
        <f>((((((((JD128)+(JD147))+(JD164))+(JD189))+(JD199))+(JD254))+(JD280))+(JD281))+(JD282)</f>
        <v>0</v>
      </c>
      <c r="JE283" s="22">
        <f t="shared" si="713"/>
        <v>38.26</v>
      </c>
      <c r="JF283" s="22">
        <f t="shared" si="758"/>
        <v>15685.02</v>
      </c>
      <c r="JG283" s="22">
        <f t="shared" si="758"/>
        <v>18427.489999999998</v>
      </c>
      <c r="JH283" s="22">
        <f t="shared" si="715"/>
        <v>-2742.4699999999975</v>
      </c>
      <c r="JI283" s="22">
        <f>((((((((JI128)+(JI147))+(JI164))+(JI189))+(JI199))+(JI254))+(JI280))+(JI281))+(JI282)</f>
        <v>0</v>
      </c>
      <c r="JJ283" s="22">
        <f>((((((((JJ128)+(JJ147))+(JJ164))+(JJ189))+(JJ199))+(JJ254))+(JJ280))+(JJ281))+(JJ282)</f>
        <v>0</v>
      </c>
      <c r="JK283" s="22">
        <f t="shared" si="716"/>
        <v>0</v>
      </c>
      <c r="JL283" s="22">
        <f>((((((((JL128)+(JL147))+(JL164))+(JL189))+(JL199))+(JL254))+(JL280))+(JL281))+(JL282)</f>
        <v>169845.28000000003</v>
      </c>
      <c r="JM283" s="22">
        <f>((((((((JM128)+(JM147))+(JM164))+(JM189))+(JM199))+(JM254))+(JM280))+(JM281))+(JM282)</f>
        <v>160424.29</v>
      </c>
      <c r="JN283" s="22">
        <f t="shared" si="717"/>
        <v>9420.9900000000198</v>
      </c>
      <c r="JO283" s="22">
        <f>((((((((JO128)+(JO147))+(JO164))+(JO189))+(JO199))+(JO254))+(JO280))+(JO281))+(JO282)</f>
        <v>-41152.78</v>
      </c>
      <c r="JP283" s="22">
        <f>((((((((JP128)+(JP147))+(JP164))+(JP189))+(JP199))+(JP254))+(JP280))+(JP281))+(JP282)</f>
        <v>0</v>
      </c>
      <c r="JQ283" s="22">
        <f t="shared" si="718"/>
        <v>-41152.78</v>
      </c>
      <c r="JR283" s="22">
        <f t="shared" si="759"/>
        <v>128692.50000000003</v>
      </c>
      <c r="JS283" s="22">
        <f t="shared" si="759"/>
        <v>160424.29</v>
      </c>
      <c r="JT283" s="22">
        <f t="shared" si="720"/>
        <v>-31731.789999999979</v>
      </c>
      <c r="JU283" s="22">
        <f>((((((((JU128)+(JU147))+(JU164))+(JU189))+(JU199))+(JU254))+(JU280))+(JU281))+(JU282)</f>
        <v>19895.140000000003</v>
      </c>
      <c r="JV283" s="22">
        <f>((((((((JV128)+(JV147))+(JV164))+(JV189))+(JV199))+(JV254))+(JV280))+(JV281))+(JV282)</f>
        <v>21350.62</v>
      </c>
      <c r="JW283" s="22">
        <f t="shared" si="721"/>
        <v>-1455.4799999999959</v>
      </c>
      <c r="JX283" s="22">
        <f>((((((((JX128)+(JX147))+(JX164))+(JX189))+(JX199))+(JX254))+(JX280))+(JX281))+(JX282)</f>
        <v>25053.969999999998</v>
      </c>
      <c r="JY283" s="22">
        <f>((((((((JY128)+(JY147))+(JY164))+(JY189))+(JY199))+(JY254))+(JY280))+(JY281))+(JY282)</f>
        <v>11000</v>
      </c>
      <c r="JZ283" s="22">
        <f t="shared" si="722"/>
        <v>14053.969999999998</v>
      </c>
      <c r="KA283" s="22">
        <f t="shared" si="760"/>
        <v>44949.11</v>
      </c>
      <c r="KB283" s="22">
        <f t="shared" si="760"/>
        <v>32350.62</v>
      </c>
      <c r="KC283" s="22">
        <f t="shared" si="724"/>
        <v>12598.490000000002</v>
      </c>
      <c r="KD283" s="22">
        <f>((((((((KD128)+(KD147))+(KD164))+(KD189))+(KD199))+(KD254))+(KD280))+(KD281))+(KD282)</f>
        <v>48492.68</v>
      </c>
      <c r="KE283" s="22">
        <f>((((((((KE128)+(KE147))+(KE164))+(KE189))+(KE199))+(KE254))+(KE280))+(KE281))+(KE282)</f>
        <v>53915.03</v>
      </c>
      <c r="KF283" s="22">
        <f t="shared" si="725"/>
        <v>-5422.3499999999985</v>
      </c>
      <c r="KG283" s="22">
        <f>((((((((KG128)+(KG147))+(KG164))+(KG189))+(KG199))+(KG254))+(KG280))+(KG281))+(KG282)</f>
        <v>1192.3600000000001</v>
      </c>
      <c r="KH283" s="22">
        <f>((((((((KH128)+(KH147))+(KH164))+(KH189))+(KH199))+(KH254))+(KH280))+(KH281))+(KH282)</f>
        <v>5836.67</v>
      </c>
      <c r="KI283" s="22">
        <f t="shared" si="726"/>
        <v>-4644.3099999999995</v>
      </c>
      <c r="KJ283" s="22">
        <f>((((((((KJ128)+(KJ147))+(KJ164))+(KJ189))+(KJ199))+(KJ254))+(KJ280))+(KJ281))+(KJ282)</f>
        <v>164.65</v>
      </c>
      <c r="KK283" s="22">
        <f>((((((((KK128)+(KK147))+(KK164))+(KK189))+(KK199))+(KK254))+(KK280))+(KK281))+(KK282)</f>
        <v>0</v>
      </c>
      <c r="KL283" s="22">
        <f t="shared" si="727"/>
        <v>164.65</v>
      </c>
      <c r="KM283" s="22">
        <f>((((((((KM128)+(KM147))+(KM164))+(KM189))+(KM199))+(KM254))+(KM280))+(KM281))+(KM282)</f>
        <v>0</v>
      </c>
      <c r="KN283" s="22">
        <f>((((((((KN128)+(KN147))+(KN164))+(KN189))+(KN199))+(KN254))+(KN280))+(KN281))+(KN282)</f>
        <v>0</v>
      </c>
      <c r="KO283" s="22">
        <f t="shared" si="728"/>
        <v>0</v>
      </c>
      <c r="KP283" s="22">
        <f>((((((((KP128)+(KP147))+(KP164))+(KP189))+(KP199))+(KP254))+(KP280))+(KP281))+(KP282)</f>
        <v>0</v>
      </c>
      <c r="KQ283" s="22">
        <f>((((((((KQ128)+(KQ147))+(KQ164))+(KQ189))+(KQ199))+(KQ254))+(KQ280))+(KQ281))+(KQ282)</f>
        <v>0</v>
      </c>
      <c r="KR283" s="22">
        <f t="shared" si="729"/>
        <v>0</v>
      </c>
      <c r="KS283" s="22">
        <f t="shared" si="761"/>
        <v>0</v>
      </c>
      <c r="KT283" s="22">
        <f t="shared" si="761"/>
        <v>0</v>
      </c>
      <c r="KU283" s="22">
        <f t="shared" si="731"/>
        <v>0</v>
      </c>
      <c r="KV283" s="22">
        <f t="shared" si="762"/>
        <v>49849.69</v>
      </c>
      <c r="KW283" s="22">
        <f t="shared" si="762"/>
        <v>59751.7</v>
      </c>
      <c r="KX283" s="22">
        <f t="shared" si="733"/>
        <v>-9902.0099999999948</v>
      </c>
      <c r="KY283" s="22">
        <f>((((((((KY128)+(KY147))+(KY164))+(KY189))+(KY199))+(KY254))+(KY280))+(KY281))+(KY282)</f>
        <v>26085.199999999997</v>
      </c>
      <c r="KZ283" s="22">
        <f>((((((((KZ128)+(KZ147))+(KZ164))+(KZ189))+(KZ199))+(KZ254))+(KZ280))+(KZ281))+(KZ282)</f>
        <v>37023.509999999995</v>
      </c>
      <c r="LA283" s="22">
        <f t="shared" si="734"/>
        <v>-10938.309999999998</v>
      </c>
      <c r="LB283" s="22">
        <f>((((((((LB128)+(LB147))+(LB164))+(LB189))+(LB199))+(LB254))+(LB280))+(LB281))+(LB282)</f>
        <v>0</v>
      </c>
      <c r="LC283" s="22">
        <f>((((((((LC128)+(LC147))+(LC164))+(LC189))+(LC199))+(LC254))+(LC280))+(LC281))+(LC282)</f>
        <v>0</v>
      </c>
      <c r="LD283" s="22">
        <f t="shared" si="735"/>
        <v>0</v>
      </c>
      <c r="LE283" s="22">
        <f t="shared" si="763"/>
        <v>553688.57000000007</v>
      </c>
      <c r="LF283" s="22">
        <f t="shared" si="763"/>
        <v>672498.78999999992</v>
      </c>
      <c r="LG283" s="22">
        <f t="shared" si="737"/>
        <v>-118810.21999999986</v>
      </c>
    </row>
    <row r="284" spans="1:319" x14ac:dyDescent="0.3">
      <c r="A284" s="27" t="s">
        <v>397</v>
      </c>
      <c r="B284" s="22">
        <f>(B99)-(B283)</f>
        <v>0</v>
      </c>
      <c r="C284" s="22">
        <f>(C99)-(C283)</f>
        <v>0</v>
      </c>
      <c r="D284" s="22">
        <f t="shared" si="606"/>
        <v>0</v>
      </c>
      <c r="E284" s="22">
        <f>(E99)-(E283)</f>
        <v>5713.5000000000073</v>
      </c>
      <c r="F284" s="22">
        <f>(F99)-(F283)</f>
        <v>0</v>
      </c>
      <c r="G284" s="22">
        <f t="shared" si="607"/>
        <v>5713.5000000000073</v>
      </c>
      <c r="H284" s="22">
        <f>(H99)-(H283)</f>
        <v>0</v>
      </c>
      <c r="I284" s="22">
        <f>(I99)-(I283)</f>
        <v>0</v>
      </c>
      <c r="J284" s="22">
        <f t="shared" si="608"/>
        <v>0</v>
      </c>
      <c r="K284" s="22">
        <f>(K99)-(K283)</f>
        <v>13274.56</v>
      </c>
      <c r="L284" s="22">
        <f>(L99)-(L283)</f>
        <v>4000</v>
      </c>
      <c r="M284" s="22">
        <f t="shared" si="609"/>
        <v>9274.56</v>
      </c>
      <c r="N284" s="22">
        <f>(N99)-(N283)</f>
        <v>6841.64</v>
      </c>
      <c r="O284" s="22">
        <f>(O99)-(O283)</f>
        <v>7000</v>
      </c>
      <c r="P284" s="22">
        <f t="shared" si="610"/>
        <v>-158.35999999999967</v>
      </c>
      <c r="Q284" s="22">
        <f>(Q99)-(Q283)</f>
        <v>-5496.7400000000007</v>
      </c>
      <c r="R284" s="22">
        <f>(R99)-(R283)</f>
        <v>-5297.79</v>
      </c>
      <c r="S284" s="22">
        <f t="shared" si="611"/>
        <v>-198.95000000000073</v>
      </c>
      <c r="T284" s="22">
        <f>(T99)-(T283)</f>
        <v>-1050.43</v>
      </c>
      <c r="U284" s="22">
        <f>(U99)-(U283)</f>
        <v>0</v>
      </c>
      <c r="V284" s="22">
        <f t="shared" si="612"/>
        <v>-1050.43</v>
      </c>
      <c r="W284" s="22">
        <f>(W99)-(W283)</f>
        <v>862.39</v>
      </c>
      <c r="X284" s="22">
        <f>(X99)-(X283)</f>
        <v>500</v>
      </c>
      <c r="Y284" s="22">
        <f t="shared" si="613"/>
        <v>362.39</v>
      </c>
      <c r="Z284" s="22">
        <f>(Z99)-(Z283)</f>
        <v>30996.04</v>
      </c>
      <c r="AA284" s="22">
        <f>(AA99)-(AA283)</f>
        <v>4000</v>
      </c>
      <c r="AB284" s="22">
        <f t="shared" si="614"/>
        <v>26996.04</v>
      </c>
      <c r="AC284" s="22">
        <f>(AC99)-(AC283)</f>
        <v>4908.8</v>
      </c>
      <c r="AD284" s="22">
        <f>(AD99)-(AD283)</f>
        <v>2500</v>
      </c>
      <c r="AE284" s="22">
        <f t="shared" si="615"/>
        <v>2408.8000000000002</v>
      </c>
      <c r="AF284" s="22">
        <f>(AF99)-(AF283)</f>
        <v>0</v>
      </c>
      <c r="AG284" s="22">
        <f>(AG99)-(AG283)</f>
        <v>500</v>
      </c>
      <c r="AH284" s="22">
        <f t="shared" si="616"/>
        <v>-500</v>
      </c>
      <c r="AI284" s="22">
        <f>(AI99)-(AI283)</f>
        <v>0</v>
      </c>
      <c r="AJ284" s="22">
        <f>(AJ99)-(AJ283)</f>
        <v>2500</v>
      </c>
      <c r="AK284" s="22">
        <f t="shared" si="617"/>
        <v>-2500</v>
      </c>
      <c r="AL284" s="22">
        <f t="shared" si="738"/>
        <v>50336.26</v>
      </c>
      <c r="AM284" s="22">
        <f t="shared" si="738"/>
        <v>15702.21</v>
      </c>
      <c r="AN284" s="22">
        <f t="shared" si="619"/>
        <v>34634.050000000003</v>
      </c>
      <c r="AO284" s="22">
        <f>(AO99)-(AO283)</f>
        <v>0</v>
      </c>
      <c r="AP284" s="22">
        <f>(AP99)-(AP283)</f>
        <v>0</v>
      </c>
      <c r="AQ284" s="22">
        <f t="shared" si="620"/>
        <v>0</v>
      </c>
      <c r="AR284" s="22">
        <f>(AR99)-(AR283)</f>
        <v>-40553.199999999997</v>
      </c>
      <c r="AS284" s="22">
        <f>(AS99)-(AS283)</f>
        <v>-43647.580000000009</v>
      </c>
      <c r="AT284" s="22">
        <f t="shared" si="621"/>
        <v>3094.3800000000119</v>
      </c>
      <c r="AU284" s="22">
        <f>(AU99)-(AU283)</f>
        <v>2563.5600000000013</v>
      </c>
      <c r="AV284" s="22">
        <f>(AV99)-(AV283)</f>
        <v>1664.33</v>
      </c>
      <c r="AW284" s="22">
        <f t="shared" si="622"/>
        <v>899.23000000000138</v>
      </c>
      <c r="AX284" s="22">
        <f>(AX99)-(AX283)</f>
        <v>16154.510000000002</v>
      </c>
      <c r="AY284" s="22">
        <f>(AY99)-(AY283)</f>
        <v>12638.059999999998</v>
      </c>
      <c r="AZ284" s="22">
        <f t="shared" si="623"/>
        <v>3516.4500000000044</v>
      </c>
      <c r="BA284" s="22">
        <f>(BA99)-(BA283)</f>
        <v>0</v>
      </c>
      <c r="BB284" s="22">
        <f>(BB99)-(BB283)</f>
        <v>0</v>
      </c>
      <c r="BC284" s="22">
        <f t="shared" si="624"/>
        <v>0</v>
      </c>
      <c r="BD284" s="22">
        <f>(BD99)-(BD283)</f>
        <v>-170.35999999999999</v>
      </c>
      <c r="BE284" s="22">
        <f>(BE99)-(BE283)</f>
        <v>-2330.63</v>
      </c>
      <c r="BF284" s="22">
        <f t="shared" si="625"/>
        <v>2160.27</v>
      </c>
      <c r="BG284" s="22">
        <f t="shared" si="739"/>
        <v>-170.35999999999999</v>
      </c>
      <c r="BH284" s="22">
        <f t="shared" si="739"/>
        <v>-2330.63</v>
      </c>
      <c r="BI284" s="22">
        <f t="shared" si="627"/>
        <v>2160.27</v>
      </c>
      <c r="BJ284" s="22">
        <f>(BJ99)-(BJ283)</f>
        <v>-30</v>
      </c>
      <c r="BK284" s="22">
        <f>(BK99)-(BK283)</f>
        <v>0</v>
      </c>
      <c r="BL284" s="22">
        <f t="shared" si="628"/>
        <v>-30</v>
      </c>
      <c r="BM284" s="22">
        <f>(BM99)-(BM283)</f>
        <v>-8669.8100000000013</v>
      </c>
      <c r="BN284" s="22">
        <f>(BN99)-(BN283)</f>
        <v>-10806.15</v>
      </c>
      <c r="BO284" s="22">
        <f t="shared" si="629"/>
        <v>2136.3399999999983</v>
      </c>
      <c r="BP284" s="22">
        <f>(BP99)-(BP283)</f>
        <v>-1289.46</v>
      </c>
      <c r="BQ284" s="22">
        <f>(BQ99)-(BQ283)</f>
        <v>0</v>
      </c>
      <c r="BR284" s="22">
        <f t="shared" si="630"/>
        <v>-1289.46</v>
      </c>
      <c r="BS284" s="22">
        <f>(BS99)-(BS283)</f>
        <v>-1641.6499999999996</v>
      </c>
      <c r="BT284" s="22">
        <f>(BT99)-(BT283)</f>
        <v>-1158.33</v>
      </c>
      <c r="BU284" s="22">
        <f t="shared" si="631"/>
        <v>-483.31999999999971</v>
      </c>
      <c r="BV284" s="22">
        <f>(BV99)-(BV283)</f>
        <v>123.69999999999982</v>
      </c>
      <c r="BW284" s="22">
        <f>(BW99)-(BW283)</f>
        <v>-958.67000000000007</v>
      </c>
      <c r="BX284" s="22">
        <f t="shared" si="632"/>
        <v>1082.3699999999999</v>
      </c>
      <c r="BY284" s="22">
        <f>(BY99)-(BY283)</f>
        <v>5766.2999999999993</v>
      </c>
      <c r="BZ284" s="22">
        <f>(BZ99)-(BZ283)</f>
        <v>1723.7200000000003</v>
      </c>
      <c r="CA284" s="22">
        <f t="shared" si="633"/>
        <v>4042.579999999999</v>
      </c>
      <c r="CB284" s="22">
        <f t="shared" si="740"/>
        <v>2958.8899999999994</v>
      </c>
      <c r="CC284" s="22">
        <f t="shared" si="740"/>
        <v>-393.27999999999975</v>
      </c>
      <c r="CD284" s="22">
        <f t="shared" si="635"/>
        <v>3352.1699999999992</v>
      </c>
      <c r="CE284" s="22">
        <f>(CE99)-(CE283)</f>
        <v>0</v>
      </c>
      <c r="CF284" s="22">
        <f>(CF99)-(CF283)</f>
        <v>1568.1499999999996</v>
      </c>
      <c r="CG284" s="22">
        <f t="shared" si="636"/>
        <v>-1568.1499999999996</v>
      </c>
      <c r="CH284" s="22">
        <f>(CH99)-(CH283)</f>
        <v>0</v>
      </c>
      <c r="CI284" s="22">
        <f>(CI99)-(CI283)</f>
        <v>0</v>
      </c>
      <c r="CJ284" s="22">
        <f t="shared" si="637"/>
        <v>0</v>
      </c>
      <c r="CK284" s="22">
        <f>(CK99)-(CK283)</f>
        <v>0</v>
      </c>
      <c r="CL284" s="22">
        <f>(CL99)-(CL283)</f>
        <v>0</v>
      </c>
      <c r="CM284" s="22">
        <f t="shared" si="638"/>
        <v>0</v>
      </c>
      <c r="CN284" s="22">
        <f t="shared" si="741"/>
        <v>0</v>
      </c>
      <c r="CO284" s="22">
        <f t="shared" si="741"/>
        <v>0</v>
      </c>
      <c r="CP284" s="22">
        <f t="shared" si="640"/>
        <v>0</v>
      </c>
      <c r="CQ284" s="22">
        <f>(CQ99)-(CQ283)</f>
        <v>0</v>
      </c>
      <c r="CR284" s="22">
        <f>(CR99)-(CR283)</f>
        <v>0</v>
      </c>
      <c r="CS284" s="22">
        <f t="shared" si="641"/>
        <v>0</v>
      </c>
      <c r="CT284" s="22">
        <f>(CT99)-(CT283)</f>
        <v>-35606.570000000007</v>
      </c>
      <c r="CU284" s="22">
        <f>(CU99)-(CU283)</f>
        <v>-27397.24</v>
      </c>
      <c r="CV284" s="22">
        <f t="shared" si="642"/>
        <v>-8209.3300000000054</v>
      </c>
      <c r="CW284" s="22">
        <f>(CW99)-(CW283)</f>
        <v>9625.93</v>
      </c>
      <c r="CX284" s="22">
        <f>(CX99)-(CX283)</f>
        <v>0</v>
      </c>
      <c r="CY284" s="22">
        <f t="shared" si="643"/>
        <v>9625.93</v>
      </c>
      <c r="CZ284" s="22">
        <f t="shared" si="742"/>
        <v>-25980.640000000007</v>
      </c>
      <c r="DA284" s="22">
        <f t="shared" si="742"/>
        <v>-27397.24</v>
      </c>
      <c r="DB284" s="22">
        <f t="shared" si="645"/>
        <v>1416.5999999999949</v>
      </c>
      <c r="DC284" s="22">
        <f t="shared" si="743"/>
        <v>-53727.05</v>
      </c>
      <c r="DD284" s="22">
        <f t="shared" si="743"/>
        <v>-68704.340000000011</v>
      </c>
      <c r="DE284" s="22">
        <f t="shared" si="647"/>
        <v>14977.290000000008</v>
      </c>
      <c r="DF284" s="22">
        <f>(DF99)-(DF283)</f>
        <v>0</v>
      </c>
      <c r="DG284" s="22">
        <f>(DG99)-(DG283)</f>
        <v>0</v>
      </c>
      <c r="DH284" s="22">
        <f t="shared" si="648"/>
        <v>0</v>
      </c>
      <c r="DI284" s="22">
        <f>(DI99)-(DI283)</f>
        <v>1259.4300000000003</v>
      </c>
      <c r="DJ284" s="22">
        <f>(DJ99)-(DJ283)</f>
        <v>870.36000000000058</v>
      </c>
      <c r="DK284" s="22">
        <f t="shared" si="649"/>
        <v>389.06999999999971</v>
      </c>
      <c r="DL284" s="22">
        <f t="shared" si="744"/>
        <v>1259.4300000000003</v>
      </c>
      <c r="DM284" s="22">
        <f t="shared" si="744"/>
        <v>870.36000000000058</v>
      </c>
      <c r="DN284" s="22">
        <f t="shared" si="651"/>
        <v>389.06999999999971</v>
      </c>
      <c r="DO284" s="22">
        <f>(DO99)-(DO283)</f>
        <v>-1584.25</v>
      </c>
      <c r="DP284" s="22">
        <f>(DP99)-(DP283)</f>
        <v>-2053.34</v>
      </c>
      <c r="DQ284" s="22">
        <f t="shared" si="652"/>
        <v>469.09000000000015</v>
      </c>
      <c r="DR284" s="22">
        <f>(DR99)-(DR283)</f>
        <v>1875</v>
      </c>
      <c r="DS284" s="22">
        <f>(DS99)-(DS283)</f>
        <v>0</v>
      </c>
      <c r="DT284" s="22">
        <f t="shared" si="653"/>
        <v>1875</v>
      </c>
      <c r="DU284" s="22">
        <f t="shared" si="745"/>
        <v>290.75</v>
      </c>
      <c r="DV284" s="22">
        <f t="shared" si="745"/>
        <v>-2053.34</v>
      </c>
      <c r="DW284" s="22">
        <f t="shared" si="655"/>
        <v>2344.09</v>
      </c>
      <c r="DX284" s="22">
        <f t="shared" si="746"/>
        <v>3872.8900000000067</v>
      </c>
      <c r="DY284" s="22">
        <f t="shared" si="746"/>
        <v>-54185.110000000015</v>
      </c>
      <c r="DZ284" s="22">
        <f t="shared" si="657"/>
        <v>58058.000000000022</v>
      </c>
      <c r="EA284" s="22">
        <f>(EA99)-(EA283)</f>
        <v>62</v>
      </c>
      <c r="EB284" s="22">
        <f>(EB99)-(EB283)</f>
        <v>0</v>
      </c>
      <c r="EC284" s="22">
        <f t="shared" si="658"/>
        <v>62</v>
      </c>
      <c r="ED284" s="22">
        <f>(ED99)-(ED283)</f>
        <v>0</v>
      </c>
      <c r="EE284" s="22">
        <f>(EE99)-(EE283)</f>
        <v>0</v>
      </c>
      <c r="EF284" s="22">
        <f t="shared" si="659"/>
        <v>0</v>
      </c>
      <c r="EG284" s="22">
        <f>(EG99)-(EG283)</f>
        <v>753.20000000000073</v>
      </c>
      <c r="EH284" s="22">
        <f>(EH99)-(EH283)</f>
        <v>-203.00999999999476</v>
      </c>
      <c r="EI284" s="22">
        <f t="shared" si="660"/>
        <v>956.20999999999549</v>
      </c>
      <c r="EJ284" s="22">
        <f>(EJ99)-(EJ283)</f>
        <v>1043.3799999999999</v>
      </c>
      <c r="EK284" s="22">
        <f>(EK99)-(EK283)</f>
        <v>0</v>
      </c>
      <c r="EL284" s="22">
        <f t="shared" si="661"/>
        <v>1043.3799999999999</v>
      </c>
      <c r="EM284" s="22">
        <f t="shared" si="747"/>
        <v>1796.5800000000006</v>
      </c>
      <c r="EN284" s="22">
        <f t="shared" si="747"/>
        <v>-203.00999999999476</v>
      </c>
      <c r="EO284" s="22">
        <f t="shared" si="663"/>
        <v>1999.5899999999954</v>
      </c>
      <c r="EP284" s="22">
        <f>(EP99)-(EP283)</f>
        <v>14152.140000000003</v>
      </c>
      <c r="EQ284" s="22">
        <f>(EQ99)-(EQ283)</f>
        <v>-370.51000000000204</v>
      </c>
      <c r="ER284" s="22">
        <f t="shared" si="664"/>
        <v>14522.650000000005</v>
      </c>
      <c r="ES284" s="22">
        <f>(ES99)-(ES283)</f>
        <v>0</v>
      </c>
      <c r="ET284" s="22">
        <f>(ET99)-(ET283)</f>
        <v>0</v>
      </c>
      <c r="EU284" s="22">
        <f t="shared" si="665"/>
        <v>0</v>
      </c>
      <c r="EV284" s="22">
        <f>(EV99)-(EV283)</f>
        <v>835.8899999999976</v>
      </c>
      <c r="EW284" s="22">
        <f>(EW99)-(EW283)</f>
        <v>-60.040000000000873</v>
      </c>
      <c r="EX284" s="22">
        <f t="shared" si="666"/>
        <v>895.92999999999847</v>
      </c>
      <c r="EY284" s="22">
        <f>(EY99)-(EY283)</f>
        <v>2140.8000000000002</v>
      </c>
      <c r="EZ284" s="22">
        <f>(EZ99)-(EZ283)</f>
        <v>0</v>
      </c>
      <c r="FA284" s="22">
        <f t="shared" si="667"/>
        <v>2140.8000000000002</v>
      </c>
      <c r="FB284" s="22">
        <f t="shared" si="748"/>
        <v>2976.6899999999978</v>
      </c>
      <c r="FC284" s="22">
        <f t="shared" si="748"/>
        <v>-60.040000000000873</v>
      </c>
      <c r="FD284" s="22">
        <f t="shared" si="669"/>
        <v>3036.7299999999987</v>
      </c>
      <c r="FE284" s="22">
        <f>(FE99)-(FE283)</f>
        <v>0</v>
      </c>
      <c r="FF284" s="22">
        <f>(FF99)-(FF283)</f>
        <v>0</v>
      </c>
      <c r="FG284" s="22">
        <f t="shared" si="670"/>
        <v>0</v>
      </c>
      <c r="FH284" s="22">
        <f>(FH99)-(FH283)</f>
        <v>869.89000000000124</v>
      </c>
      <c r="FI284" s="22">
        <f>(FI99)-(FI283)</f>
        <v>-141.73999999999978</v>
      </c>
      <c r="FJ284" s="22">
        <f t="shared" si="671"/>
        <v>1011.630000000001</v>
      </c>
      <c r="FK284" s="22">
        <f>(FK99)-(FK283)</f>
        <v>1592.2599999999998</v>
      </c>
      <c r="FL284" s="22">
        <f>(FL99)-(FL283)</f>
        <v>0</v>
      </c>
      <c r="FM284" s="22">
        <f t="shared" si="672"/>
        <v>1592.2599999999998</v>
      </c>
      <c r="FN284" s="22">
        <f t="shared" si="749"/>
        <v>2462.150000000001</v>
      </c>
      <c r="FO284" s="22">
        <f t="shared" si="749"/>
        <v>-141.73999999999978</v>
      </c>
      <c r="FP284" s="22">
        <f t="shared" si="674"/>
        <v>2603.8900000000008</v>
      </c>
      <c r="FQ284" s="22">
        <f>(FQ99)-(FQ283)</f>
        <v>0</v>
      </c>
      <c r="FR284" s="22">
        <f>(FR99)-(FR283)</f>
        <v>0</v>
      </c>
      <c r="FS284" s="22">
        <f t="shared" si="675"/>
        <v>0</v>
      </c>
      <c r="FT284" s="22">
        <f>(FT99)-(FT283)</f>
        <v>923.69000000000051</v>
      </c>
      <c r="FU284" s="22">
        <f>(FU99)-(FU283)</f>
        <v>-74.669999999999163</v>
      </c>
      <c r="FV284" s="22">
        <f t="shared" si="676"/>
        <v>998.35999999999967</v>
      </c>
      <c r="FW284" s="22">
        <f>(FW99)-(FW283)</f>
        <v>-717.02</v>
      </c>
      <c r="FX284" s="22">
        <f>(FX99)-(FX283)</f>
        <v>0</v>
      </c>
      <c r="FY284" s="22">
        <f t="shared" si="677"/>
        <v>-717.02</v>
      </c>
      <c r="FZ284" s="22">
        <f t="shared" si="750"/>
        <v>206.67000000000053</v>
      </c>
      <c r="GA284" s="22">
        <f t="shared" si="750"/>
        <v>-74.669999999999163</v>
      </c>
      <c r="GB284" s="22">
        <f t="shared" si="679"/>
        <v>281.33999999999969</v>
      </c>
      <c r="GC284" s="22">
        <f>(GC99)-(GC283)</f>
        <v>-100</v>
      </c>
      <c r="GD284" s="22">
        <f>(GD99)-(GD283)</f>
        <v>0</v>
      </c>
      <c r="GE284" s="22">
        <f t="shared" si="680"/>
        <v>-100</v>
      </c>
      <c r="GF284" s="22">
        <f>(GF99)-(GF283)</f>
        <v>0</v>
      </c>
      <c r="GG284" s="22">
        <f>(GG99)-(GG283)</f>
        <v>0</v>
      </c>
      <c r="GH284" s="22">
        <f t="shared" si="681"/>
        <v>0</v>
      </c>
      <c r="GI284" s="22">
        <f>(GI99)-(GI283)</f>
        <v>-7229.5999999999985</v>
      </c>
      <c r="GJ284" s="22">
        <f>(GJ99)-(GJ283)</f>
        <v>916.67000000000189</v>
      </c>
      <c r="GK284" s="22">
        <f t="shared" si="682"/>
        <v>-8146.27</v>
      </c>
      <c r="GL284" s="22">
        <f>(GL99)-(GL283)</f>
        <v>-218.73000000000002</v>
      </c>
      <c r="GM284" s="22">
        <f>(GM99)-(GM283)</f>
        <v>0</v>
      </c>
      <c r="GN284" s="22">
        <f t="shared" si="683"/>
        <v>-218.73000000000002</v>
      </c>
      <c r="GO284" s="22">
        <f t="shared" si="751"/>
        <v>-7448.3299999999981</v>
      </c>
      <c r="GP284" s="22">
        <f t="shared" si="751"/>
        <v>916.67000000000189</v>
      </c>
      <c r="GQ284" s="22">
        <f t="shared" si="685"/>
        <v>-8365</v>
      </c>
      <c r="GR284" s="22">
        <f>(GR99)-(GR283)</f>
        <v>0</v>
      </c>
      <c r="GS284" s="22">
        <f>(GS99)-(GS283)</f>
        <v>-1042.26</v>
      </c>
      <c r="GT284" s="22">
        <f t="shared" si="686"/>
        <v>1042.26</v>
      </c>
      <c r="GU284" s="22">
        <f>(GU99)-(GU283)</f>
        <v>-546.26000000000022</v>
      </c>
      <c r="GV284" s="22">
        <f>(GV99)-(GV283)</f>
        <v>900</v>
      </c>
      <c r="GW284" s="22">
        <f t="shared" si="687"/>
        <v>-1446.2600000000002</v>
      </c>
      <c r="GX284" s="22">
        <f t="shared" si="752"/>
        <v>13561.640000000005</v>
      </c>
      <c r="GY284" s="22">
        <f t="shared" si="752"/>
        <v>-75.559999999994716</v>
      </c>
      <c r="GZ284" s="22">
        <f t="shared" si="689"/>
        <v>13637.199999999999</v>
      </c>
      <c r="HA284" s="22">
        <f>(HA99)-(HA283)</f>
        <v>0</v>
      </c>
      <c r="HB284" s="22">
        <f>(HB99)-(HB283)</f>
        <v>0</v>
      </c>
      <c r="HC284" s="22">
        <f t="shared" si="690"/>
        <v>0</v>
      </c>
      <c r="HD284" s="22">
        <f>(HD99)-(HD283)</f>
        <v>0</v>
      </c>
      <c r="HE284" s="22">
        <f>(HE99)-(HE283)</f>
        <v>0</v>
      </c>
      <c r="HF284" s="22">
        <f t="shared" si="691"/>
        <v>0</v>
      </c>
      <c r="HG284" s="22">
        <f>(HG99)-(HG283)</f>
        <v>-5157.3199999999988</v>
      </c>
      <c r="HH284" s="22">
        <f>(HH99)-(HH283)</f>
        <v>-345.92000000000007</v>
      </c>
      <c r="HI284" s="22">
        <f t="shared" si="692"/>
        <v>-4811.3999999999987</v>
      </c>
      <c r="HJ284" s="22">
        <f>(HJ99)-(HJ283)</f>
        <v>-400</v>
      </c>
      <c r="HK284" s="22">
        <f>(HK99)-(HK283)</f>
        <v>0</v>
      </c>
      <c r="HL284" s="22">
        <f t="shared" si="693"/>
        <v>-400</v>
      </c>
      <c r="HM284" s="22">
        <f t="shared" si="753"/>
        <v>-5557.3199999999988</v>
      </c>
      <c r="HN284" s="22">
        <f t="shared" si="753"/>
        <v>-345.92000000000007</v>
      </c>
      <c r="HO284" s="22">
        <f t="shared" si="695"/>
        <v>-5211.3999999999987</v>
      </c>
      <c r="HP284" s="22">
        <f>(HP99)-(HP283)</f>
        <v>887.91000000000031</v>
      </c>
      <c r="HQ284" s="22">
        <f>(HQ99)-(HQ283)</f>
        <v>3037.76</v>
      </c>
      <c r="HR284" s="22">
        <f t="shared" si="696"/>
        <v>-2149.85</v>
      </c>
      <c r="HS284" s="22">
        <f>(HS99)-(HS283)</f>
        <v>0</v>
      </c>
      <c r="HT284" s="22">
        <f>(HT99)-(HT283)</f>
        <v>0</v>
      </c>
      <c r="HU284" s="22">
        <f t="shared" si="697"/>
        <v>0</v>
      </c>
      <c r="HV284" s="22">
        <f>(HV99)-(HV283)</f>
        <v>-11944.949999999999</v>
      </c>
      <c r="HW284" s="22">
        <f>(HW99)-(HW283)</f>
        <v>-5481.83</v>
      </c>
      <c r="HX284" s="22">
        <f t="shared" si="698"/>
        <v>-6463.119999999999</v>
      </c>
      <c r="HY284" s="22">
        <f>(HY99)-(HY283)</f>
        <v>1247.5800000000002</v>
      </c>
      <c r="HZ284" s="22">
        <f>(HZ99)-(HZ283)</f>
        <v>0</v>
      </c>
      <c r="IA284" s="22">
        <f t="shared" si="699"/>
        <v>1247.5800000000002</v>
      </c>
      <c r="IB284" s="22">
        <f t="shared" si="754"/>
        <v>-10697.369999999999</v>
      </c>
      <c r="IC284" s="22">
        <f t="shared" si="754"/>
        <v>-5481.83</v>
      </c>
      <c r="ID284" s="22">
        <f t="shared" si="701"/>
        <v>-5215.5399999999991</v>
      </c>
      <c r="IE284" s="22">
        <f t="shared" si="755"/>
        <v>-15366.779999999997</v>
      </c>
      <c r="IF284" s="22">
        <f t="shared" si="755"/>
        <v>-2789.99</v>
      </c>
      <c r="IG284" s="22">
        <f t="shared" si="703"/>
        <v>-12576.789999999997</v>
      </c>
      <c r="IH284" s="22">
        <f>(IH99)-(IH283)</f>
        <v>5005.9300000000021</v>
      </c>
      <c r="II284" s="22">
        <f>(II99)-(II283)</f>
        <v>-1.9999999996798579E-2</v>
      </c>
      <c r="IJ284" s="22">
        <f t="shared" si="704"/>
        <v>5005.9499999999989</v>
      </c>
      <c r="IK284" s="22">
        <f>(IK99)-(IK283)</f>
        <v>0</v>
      </c>
      <c r="IL284" s="22">
        <f>(IL99)-(IL283)</f>
        <v>0</v>
      </c>
      <c r="IM284" s="22">
        <f t="shared" si="705"/>
        <v>0</v>
      </c>
      <c r="IN284" s="22">
        <f>(IN99)-(IN283)</f>
        <v>-2768.53</v>
      </c>
      <c r="IO284" s="22">
        <f>(IO99)-(IO283)</f>
        <v>-3333.33</v>
      </c>
      <c r="IP284" s="22">
        <f t="shared" si="706"/>
        <v>564.79999999999973</v>
      </c>
      <c r="IQ284" s="22">
        <f t="shared" si="756"/>
        <v>-2768.53</v>
      </c>
      <c r="IR284" s="22">
        <f t="shared" si="756"/>
        <v>-3333.33</v>
      </c>
      <c r="IS284" s="22">
        <f t="shared" si="708"/>
        <v>564.79999999999973</v>
      </c>
      <c r="IT284" s="22">
        <f t="shared" si="757"/>
        <v>-13129.379999999996</v>
      </c>
      <c r="IU284" s="22">
        <f t="shared" si="757"/>
        <v>-6123.3399999999965</v>
      </c>
      <c r="IV284" s="22">
        <f t="shared" si="710"/>
        <v>-7006.0399999999991</v>
      </c>
      <c r="IW284" s="22">
        <f>(IW99)-(IW283)</f>
        <v>-1533.8600000000006</v>
      </c>
      <c r="IX284" s="22">
        <f>(IX99)-(IX283)</f>
        <v>-4428.1499999999978</v>
      </c>
      <c r="IY284" s="22">
        <f t="shared" si="711"/>
        <v>2894.2899999999972</v>
      </c>
      <c r="IZ284" s="22">
        <f>(IZ99)-(IZ283)</f>
        <v>-579.94000000000005</v>
      </c>
      <c r="JA284" s="22">
        <f>(JA99)-(JA283)</f>
        <v>0</v>
      </c>
      <c r="JB284" s="22">
        <f t="shared" si="712"/>
        <v>-579.94000000000005</v>
      </c>
      <c r="JC284" s="22">
        <f>(JC99)-(JC283)</f>
        <v>1961.74</v>
      </c>
      <c r="JD284" s="22">
        <f>(JD99)-(JD283)</f>
        <v>0</v>
      </c>
      <c r="JE284" s="22">
        <f t="shared" si="713"/>
        <v>1961.74</v>
      </c>
      <c r="JF284" s="22">
        <f t="shared" si="758"/>
        <v>-152.06000000000063</v>
      </c>
      <c r="JG284" s="22">
        <f t="shared" si="758"/>
        <v>-4428.1499999999978</v>
      </c>
      <c r="JH284" s="22">
        <f t="shared" si="715"/>
        <v>4276.0899999999974</v>
      </c>
      <c r="JI284" s="22">
        <f>(JI99)-(JI283)</f>
        <v>0</v>
      </c>
      <c r="JJ284" s="22">
        <f>(JJ99)-(JJ283)</f>
        <v>0</v>
      </c>
      <c r="JK284" s="22">
        <f t="shared" si="716"/>
        <v>0</v>
      </c>
      <c r="JL284" s="22">
        <f>(JL99)-(JL283)</f>
        <v>-169845.28000000003</v>
      </c>
      <c r="JM284" s="22">
        <f>(JM99)-(JM283)</f>
        <v>0</v>
      </c>
      <c r="JN284" s="22">
        <f t="shared" si="717"/>
        <v>-169845.28000000003</v>
      </c>
      <c r="JO284" s="22">
        <f>(JO99)-(JO283)</f>
        <v>169845.28</v>
      </c>
      <c r="JP284" s="22">
        <f>(JP99)-(JP283)</f>
        <v>0</v>
      </c>
      <c r="JQ284" s="22">
        <f t="shared" si="718"/>
        <v>169845.28</v>
      </c>
      <c r="JR284" s="22">
        <f t="shared" si="759"/>
        <v>0</v>
      </c>
      <c r="JS284" s="22">
        <f t="shared" si="759"/>
        <v>0</v>
      </c>
      <c r="JT284" s="22">
        <f t="shared" si="720"/>
        <v>0</v>
      </c>
      <c r="JU284" s="22">
        <f>(JU99)-(JU283)</f>
        <v>-13457.660000000003</v>
      </c>
      <c r="JV284" s="22">
        <f>(JV99)-(JV283)</f>
        <v>-18483.949999999997</v>
      </c>
      <c r="JW284" s="22">
        <f t="shared" si="721"/>
        <v>5026.2899999999936</v>
      </c>
      <c r="JX284" s="22">
        <f>(JX99)-(JX283)</f>
        <v>24774.74</v>
      </c>
      <c r="JY284" s="22">
        <f>(JY99)-(JY283)</f>
        <v>24000</v>
      </c>
      <c r="JZ284" s="22">
        <f t="shared" si="722"/>
        <v>774.7400000000016</v>
      </c>
      <c r="KA284" s="22">
        <f t="shared" si="760"/>
        <v>11317.079999999998</v>
      </c>
      <c r="KB284" s="22">
        <f t="shared" si="760"/>
        <v>5516.0500000000029</v>
      </c>
      <c r="KC284" s="22">
        <f t="shared" si="724"/>
        <v>5801.0299999999952</v>
      </c>
      <c r="KD284" s="22">
        <f>(KD99)-(KD283)</f>
        <v>-27464.07</v>
      </c>
      <c r="KE284" s="22">
        <f>(KE99)-(KE283)</f>
        <v>-25929.360000000001</v>
      </c>
      <c r="KF284" s="22">
        <f t="shared" si="725"/>
        <v>-1534.7099999999991</v>
      </c>
      <c r="KG284" s="22">
        <f>(KG99)-(KG283)</f>
        <v>-1192.3600000000001</v>
      </c>
      <c r="KH284" s="22">
        <f>(KH99)-(KH283)</f>
        <v>-5836.67</v>
      </c>
      <c r="KI284" s="22">
        <f t="shared" si="726"/>
        <v>4644.3099999999995</v>
      </c>
      <c r="KJ284" s="22">
        <f>(KJ99)-(KJ283)</f>
        <v>-164.65</v>
      </c>
      <c r="KK284" s="22">
        <f>(KK99)-(KK283)</f>
        <v>0</v>
      </c>
      <c r="KL284" s="22">
        <f t="shared" si="727"/>
        <v>-164.65</v>
      </c>
      <c r="KM284" s="22">
        <f>(KM99)-(KM283)</f>
        <v>0</v>
      </c>
      <c r="KN284" s="22">
        <f>(KN99)-(KN283)</f>
        <v>0</v>
      </c>
      <c r="KO284" s="22">
        <f t="shared" si="728"/>
        <v>0</v>
      </c>
      <c r="KP284" s="22">
        <f>(KP99)-(KP283)</f>
        <v>0</v>
      </c>
      <c r="KQ284" s="22">
        <f>(KQ99)-(KQ283)</f>
        <v>0</v>
      </c>
      <c r="KR284" s="22">
        <f t="shared" si="729"/>
        <v>0</v>
      </c>
      <c r="KS284" s="22">
        <f t="shared" si="761"/>
        <v>0</v>
      </c>
      <c r="KT284" s="22">
        <f t="shared" si="761"/>
        <v>0</v>
      </c>
      <c r="KU284" s="22">
        <f t="shared" si="731"/>
        <v>0</v>
      </c>
      <c r="KV284" s="22">
        <f t="shared" si="762"/>
        <v>-28821.08</v>
      </c>
      <c r="KW284" s="22">
        <f t="shared" si="762"/>
        <v>-31766.03</v>
      </c>
      <c r="KX284" s="22">
        <f t="shared" si="733"/>
        <v>2944.9499999999971</v>
      </c>
      <c r="KY284" s="22">
        <f>(KY99)-(KY283)</f>
        <v>9514.2900000000009</v>
      </c>
      <c r="KZ284" s="22">
        <f>(KZ99)-(KZ283)</f>
        <v>0</v>
      </c>
      <c r="LA284" s="22">
        <f t="shared" si="734"/>
        <v>9514.2900000000009</v>
      </c>
      <c r="LB284" s="22">
        <f>(LB99)-(LB283)</f>
        <v>0</v>
      </c>
      <c r="LC284" s="22">
        <f>(LC99)-(LC283)</f>
        <v>0</v>
      </c>
      <c r="LD284" s="22">
        <f t="shared" si="735"/>
        <v>0</v>
      </c>
      <c r="LE284" s="22">
        <f t="shared" si="763"/>
        <v>-3836.6199999999844</v>
      </c>
      <c r="LF284" s="22">
        <f t="shared" si="763"/>
        <v>-91062.14</v>
      </c>
      <c r="LG284" s="22">
        <f t="shared" si="737"/>
        <v>87225.520000000019</v>
      </c>
    </row>
    <row r="285" spans="1:319" x14ac:dyDescent="0.3">
      <c r="A285" s="27" t="s">
        <v>398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  <c r="IT285" s="19"/>
      <c r="IU285" s="19"/>
      <c r="IV285" s="19"/>
      <c r="IW285" s="19"/>
      <c r="IX285" s="19"/>
      <c r="IY285" s="19"/>
      <c r="IZ285" s="19"/>
      <c r="JA285" s="19"/>
      <c r="JB285" s="19"/>
      <c r="JC285" s="19"/>
      <c r="JD285" s="19"/>
      <c r="JE285" s="19"/>
      <c r="JF285" s="19"/>
      <c r="JG285" s="19"/>
      <c r="JH285" s="19"/>
      <c r="JI285" s="19"/>
      <c r="JJ285" s="19"/>
      <c r="JK285" s="19"/>
      <c r="JL285" s="19"/>
      <c r="JM285" s="19"/>
      <c r="JN285" s="19"/>
      <c r="JO285" s="19"/>
      <c r="JP285" s="19"/>
      <c r="JQ285" s="19"/>
      <c r="JR285" s="19"/>
      <c r="JS285" s="19"/>
      <c r="JT285" s="19"/>
      <c r="JU285" s="19"/>
      <c r="JV285" s="19"/>
      <c r="JW285" s="19"/>
      <c r="JX285" s="19"/>
      <c r="JY285" s="19"/>
      <c r="JZ285" s="19"/>
      <c r="KA285" s="19"/>
      <c r="KB285" s="19"/>
      <c r="KC285" s="19"/>
      <c r="KD285" s="19"/>
      <c r="KE285" s="19"/>
      <c r="KF285" s="19"/>
      <c r="KG285" s="19"/>
      <c r="KH285" s="19"/>
      <c r="KI285" s="19"/>
      <c r="KJ285" s="19"/>
      <c r="KK285" s="19"/>
      <c r="KL285" s="19"/>
      <c r="KM285" s="19"/>
      <c r="KN285" s="19"/>
      <c r="KO285" s="19"/>
      <c r="KP285" s="19"/>
      <c r="KQ285" s="19"/>
      <c r="KR285" s="19"/>
      <c r="KS285" s="19"/>
      <c r="KT285" s="19"/>
      <c r="KU285" s="19"/>
      <c r="KV285" s="19"/>
      <c r="KW285" s="19"/>
      <c r="KX285" s="19"/>
      <c r="KY285" s="19"/>
      <c r="KZ285" s="19"/>
      <c r="LA285" s="19"/>
      <c r="LB285" s="19"/>
      <c r="LC285" s="19"/>
      <c r="LD285" s="19"/>
      <c r="LE285" s="19"/>
      <c r="LF285" s="19"/>
      <c r="LG285" s="19"/>
    </row>
    <row r="286" spans="1:319" x14ac:dyDescent="0.3">
      <c r="A286" s="27" t="s">
        <v>399</v>
      </c>
      <c r="B286" s="19"/>
      <c r="C286" s="19"/>
      <c r="D286" s="20">
        <f t="shared" ref="D286:D292" si="764">(B286)-(C286)</f>
        <v>0</v>
      </c>
      <c r="E286" s="19"/>
      <c r="F286" s="19"/>
      <c r="G286" s="20">
        <f t="shared" ref="G286:G292" si="765">(E286)-(F286)</f>
        <v>0</v>
      </c>
      <c r="H286" s="19"/>
      <c r="I286" s="19"/>
      <c r="J286" s="20">
        <f t="shared" ref="J286:J292" si="766">(H286)-(I286)</f>
        <v>0</v>
      </c>
      <c r="K286" s="19"/>
      <c r="L286" s="19"/>
      <c r="M286" s="20">
        <f t="shared" ref="M286:M292" si="767">(K286)-(L286)</f>
        <v>0</v>
      </c>
      <c r="N286" s="19"/>
      <c r="O286" s="19"/>
      <c r="P286" s="20">
        <f t="shared" ref="P286:P292" si="768">(N286)-(O286)</f>
        <v>0</v>
      </c>
      <c r="Q286" s="19"/>
      <c r="R286" s="19"/>
      <c r="S286" s="20">
        <f t="shared" ref="S286:S292" si="769">(Q286)-(R286)</f>
        <v>0</v>
      </c>
      <c r="T286" s="19"/>
      <c r="U286" s="19"/>
      <c r="V286" s="20">
        <f t="shared" ref="V286:V292" si="770">(T286)-(U286)</f>
        <v>0</v>
      </c>
      <c r="W286" s="19"/>
      <c r="X286" s="19"/>
      <c r="Y286" s="20">
        <f t="shared" ref="Y286:Y292" si="771">(W286)-(X286)</f>
        <v>0</v>
      </c>
      <c r="Z286" s="19"/>
      <c r="AA286" s="19"/>
      <c r="AB286" s="20">
        <f t="shared" ref="AB286:AB292" si="772">(Z286)-(AA286)</f>
        <v>0</v>
      </c>
      <c r="AC286" s="19"/>
      <c r="AD286" s="19"/>
      <c r="AE286" s="20">
        <f t="shared" ref="AE286:AE292" si="773">(AC286)-(AD286)</f>
        <v>0</v>
      </c>
      <c r="AF286" s="19"/>
      <c r="AG286" s="19"/>
      <c r="AH286" s="20">
        <f t="shared" ref="AH286:AH292" si="774">(AF286)-(AG286)</f>
        <v>0</v>
      </c>
      <c r="AI286" s="19"/>
      <c r="AJ286" s="19"/>
      <c r="AK286" s="20">
        <f t="shared" ref="AK286:AK292" si="775">(AI286)-(AJ286)</f>
        <v>0</v>
      </c>
      <c r="AL286" s="20">
        <f t="shared" ref="AL286:AM292" si="776">(((((((((H286)+(K286))+(N286))+(Q286))+(T286))+(W286))+(Z286))+(AC286))+(AF286))+(AI286)</f>
        <v>0</v>
      </c>
      <c r="AM286" s="20">
        <f t="shared" si="776"/>
        <v>0</v>
      </c>
      <c r="AN286" s="20">
        <f t="shared" ref="AN286:AN292" si="777">(AL286)-(AM286)</f>
        <v>0</v>
      </c>
      <c r="AO286" s="19"/>
      <c r="AP286" s="19"/>
      <c r="AQ286" s="20">
        <f t="shared" ref="AQ286:AQ292" si="778">(AO286)-(AP286)</f>
        <v>0</v>
      </c>
      <c r="AR286" s="19"/>
      <c r="AS286" s="19"/>
      <c r="AT286" s="20">
        <f t="shared" ref="AT286:AT292" si="779">(AR286)-(AS286)</f>
        <v>0</v>
      </c>
      <c r="AU286" s="19"/>
      <c r="AV286" s="19"/>
      <c r="AW286" s="20">
        <f t="shared" ref="AW286:AW292" si="780">(AU286)-(AV286)</f>
        <v>0</v>
      </c>
      <c r="AX286" s="19"/>
      <c r="AY286" s="19"/>
      <c r="AZ286" s="20">
        <f t="shared" ref="AZ286:AZ292" si="781">(AX286)-(AY286)</f>
        <v>0</v>
      </c>
      <c r="BA286" s="19"/>
      <c r="BB286" s="19"/>
      <c r="BC286" s="20">
        <f t="shared" ref="BC286:BC292" si="782">(BA286)-(BB286)</f>
        <v>0</v>
      </c>
      <c r="BD286" s="19"/>
      <c r="BE286" s="19"/>
      <c r="BF286" s="20">
        <f t="shared" ref="BF286:BF292" si="783">(BD286)-(BE286)</f>
        <v>0</v>
      </c>
      <c r="BG286" s="20">
        <f t="shared" ref="BG286:BH292" si="784">(BA286)+(BD286)</f>
        <v>0</v>
      </c>
      <c r="BH286" s="20">
        <f t="shared" si="784"/>
        <v>0</v>
      </c>
      <c r="BI286" s="20">
        <f t="shared" ref="BI286:BI292" si="785">(BG286)-(BH286)</f>
        <v>0</v>
      </c>
      <c r="BJ286" s="19"/>
      <c r="BK286" s="19"/>
      <c r="BL286" s="20">
        <f t="shared" ref="BL286:BL292" si="786">(BJ286)-(BK286)</f>
        <v>0</v>
      </c>
      <c r="BM286" s="19"/>
      <c r="BN286" s="19"/>
      <c r="BO286" s="20">
        <f t="shared" ref="BO286:BO292" si="787">(BM286)-(BN286)</f>
        <v>0</v>
      </c>
      <c r="BP286" s="19"/>
      <c r="BQ286" s="19"/>
      <c r="BR286" s="20">
        <f t="shared" ref="BR286:BR292" si="788">(BP286)-(BQ286)</f>
        <v>0</v>
      </c>
      <c r="BS286" s="19"/>
      <c r="BT286" s="19"/>
      <c r="BU286" s="20">
        <f t="shared" ref="BU286:BU292" si="789">(BS286)-(BT286)</f>
        <v>0</v>
      </c>
      <c r="BV286" s="19"/>
      <c r="BW286" s="19"/>
      <c r="BX286" s="20">
        <f t="shared" ref="BX286:BX292" si="790">(BV286)-(BW286)</f>
        <v>0</v>
      </c>
      <c r="BY286" s="19"/>
      <c r="BZ286" s="19"/>
      <c r="CA286" s="20">
        <f t="shared" ref="CA286:CA292" si="791">(BY286)-(BZ286)</f>
        <v>0</v>
      </c>
      <c r="CB286" s="20">
        <f t="shared" ref="CB286:CC292" si="792">(((BP286)+(BS286))+(BV286))+(BY286)</f>
        <v>0</v>
      </c>
      <c r="CC286" s="20">
        <f t="shared" si="792"/>
        <v>0</v>
      </c>
      <c r="CD286" s="20">
        <f t="shared" ref="CD286:CD292" si="793">(CB286)-(CC286)</f>
        <v>0</v>
      </c>
      <c r="CE286" s="19"/>
      <c r="CF286" s="19"/>
      <c r="CG286" s="20">
        <f t="shared" ref="CG286:CG292" si="794">(CE286)-(CF286)</f>
        <v>0</v>
      </c>
      <c r="CH286" s="19"/>
      <c r="CI286" s="19"/>
      <c r="CJ286" s="20">
        <f t="shared" ref="CJ286:CJ292" si="795">(CH286)-(CI286)</f>
        <v>0</v>
      </c>
      <c r="CK286" s="19"/>
      <c r="CL286" s="19"/>
      <c r="CM286" s="20">
        <f t="shared" ref="CM286:CM292" si="796">(CK286)-(CL286)</f>
        <v>0</v>
      </c>
      <c r="CN286" s="20">
        <f t="shared" ref="CN286:CO292" si="797">(CH286)+(CK286)</f>
        <v>0</v>
      </c>
      <c r="CO286" s="20">
        <f t="shared" si="797"/>
        <v>0</v>
      </c>
      <c r="CP286" s="20">
        <f t="shared" ref="CP286:CP292" si="798">(CN286)-(CO286)</f>
        <v>0</v>
      </c>
      <c r="CQ286" s="19"/>
      <c r="CR286" s="19"/>
      <c r="CS286" s="20">
        <f t="shared" ref="CS286:CS292" si="799">(CQ286)-(CR286)</f>
        <v>0</v>
      </c>
      <c r="CT286" s="19"/>
      <c r="CU286" s="19"/>
      <c r="CV286" s="20">
        <f t="shared" ref="CV286:CV292" si="800">(CT286)-(CU286)</f>
        <v>0</v>
      </c>
      <c r="CW286" s="19"/>
      <c r="CX286" s="19"/>
      <c r="CY286" s="20">
        <f t="shared" ref="CY286:CY292" si="801">(CW286)-(CX286)</f>
        <v>0</v>
      </c>
      <c r="CZ286" s="20">
        <f t="shared" ref="CZ286:DA292" si="802">((CQ286)+(CT286))+(CW286)</f>
        <v>0</v>
      </c>
      <c r="DA286" s="20">
        <f t="shared" si="802"/>
        <v>0</v>
      </c>
      <c r="DB286" s="20">
        <f t="shared" ref="DB286:DB292" si="803">(CZ286)-(DA286)</f>
        <v>0</v>
      </c>
      <c r="DC286" s="20">
        <f t="shared" ref="DC286:DD292" si="804">((((((((((AO286)+(AR286))+(AU286))+(AX286))+(BG286))+(BJ286))+(BM286))+(CB286))+(CE286))+(CN286))+(CZ286)</f>
        <v>0</v>
      </c>
      <c r="DD286" s="20">
        <f t="shared" si="804"/>
        <v>0</v>
      </c>
      <c r="DE286" s="20">
        <f t="shared" ref="DE286:DE292" si="805">(DC286)-(DD286)</f>
        <v>0</v>
      </c>
      <c r="DF286" s="19"/>
      <c r="DG286" s="19"/>
      <c r="DH286" s="20">
        <f t="shared" ref="DH286:DH292" si="806">(DF286)-(DG286)</f>
        <v>0</v>
      </c>
      <c r="DI286" s="19"/>
      <c r="DJ286" s="19"/>
      <c r="DK286" s="20">
        <f t="shared" ref="DK286:DK292" si="807">(DI286)-(DJ286)</f>
        <v>0</v>
      </c>
      <c r="DL286" s="20">
        <f t="shared" ref="DL286:DM292" si="808">(DF286)+(DI286)</f>
        <v>0</v>
      </c>
      <c r="DM286" s="20">
        <f t="shared" si="808"/>
        <v>0</v>
      </c>
      <c r="DN286" s="20">
        <f t="shared" ref="DN286:DN292" si="809">(DL286)-(DM286)</f>
        <v>0</v>
      </c>
      <c r="DO286" s="19"/>
      <c r="DP286" s="19"/>
      <c r="DQ286" s="20">
        <f t="shared" ref="DQ286:DQ292" si="810">(DO286)-(DP286)</f>
        <v>0</v>
      </c>
      <c r="DR286" s="19"/>
      <c r="DS286" s="19"/>
      <c r="DT286" s="20">
        <f t="shared" ref="DT286:DT292" si="811">(DR286)-(DS286)</f>
        <v>0</v>
      </c>
      <c r="DU286" s="20">
        <f t="shared" ref="DU286:DV292" si="812">(DO286)+(DR286)</f>
        <v>0</v>
      </c>
      <c r="DV286" s="20">
        <f t="shared" si="812"/>
        <v>0</v>
      </c>
      <c r="DW286" s="20">
        <f t="shared" ref="DW286:DW292" si="813">(DU286)-(DV286)</f>
        <v>0</v>
      </c>
      <c r="DX286" s="20">
        <f t="shared" ref="DX286:DY292" si="814">(((((B286)+(E286))+(AL286))+(DC286))+(DL286))+(DU286)</f>
        <v>0</v>
      </c>
      <c r="DY286" s="20">
        <f t="shared" si="814"/>
        <v>0</v>
      </c>
      <c r="DZ286" s="20">
        <f t="shared" ref="DZ286:DZ292" si="815">(DX286)-(DY286)</f>
        <v>0</v>
      </c>
      <c r="EA286" s="19"/>
      <c r="EB286" s="19"/>
      <c r="EC286" s="20">
        <f t="shared" ref="EC286:EC292" si="816">(EA286)-(EB286)</f>
        <v>0</v>
      </c>
      <c r="ED286" s="19"/>
      <c r="EE286" s="19"/>
      <c r="EF286" s="20">
        <f t="shared" ref="EF286:EF292" si="817">(ED286)-(EE286)</f>
        <v>0</v>
      </c>
      <c r="EG286" s="19"/>
      <c r="EH286" s="19"/>
      <c r="EI286" s="20">
        <f t="shared" ref="EI286:EI292" si="818">(EG286)-(EH286)</f>
        <v>0</v>
      </c>
      <c r="EJ286" s="19"/>
      <c r="EK286" s="19"/>
      <c r="EL286" s="20">
        <f t="shared" ref="EL286:EL292" si="819">(EJ286)-(EK286)</f>
        <v>0</v>
      </c>
      <c r="EM286" s="20">
        <f t="shared" ref="EM286:EN292" si="820">((ED286)+(EG286))+(EJ286)</f>
        <v>0</v>
      </c>
      <c r="EN286" s="20">
        <f t="shared" si="820"/>
        <v>0</v>
      </c>
      <c r="EO286" s="20">
        <f t="shared" ref="EO286:EO292" si="821">(EM286)-(EN286)</f>
        <v>0</v>
      </c>
      <c r="EP286" s="19"/>
      <c r="EQ286" s="19"/>
      <c r="ER286" s="20">
        <f t="shared" ref="ER286:ER292" si="822">(EP286)-(EQ286)</f>
        <v>0</v>
      </c>
      <c r="ES286" s="19"/>
      <c r="ET286" s="19"/>
      <c r="EU286" s="20">
        <f t="shared" ref="EU286:EU292" si="823">(ES286)-(ET286)</f>
        <v>0</v>
      </c>
      <c r="EV286" s="19"/>
      <c r="EW286" s="19"/>
      <c r="EX286" s="20">
        <f t="shared" ref="EX286:EX292" si="824">(EV286)-(EW286)</f>
        <v>0</v>
      </c>
      <c r="EY286" s="19"/>
      <c r="EZ286" s="19"/>
      <c r="FA286" s="20">
        <f t="shared" ref="FA286:FA292" si="825">(EY286)-(EZ286)</f>
        <v>0</v>
      </c>
      <c r="FB286" s="20">
        <f t="shared" ref="FB286:FC292" si="826">((ES286)+(EV286))+(EY286)</f>
        <v>0</v>
      </c>
      <c r="FC286" s="20">
        <f t="shared" si="826"/>
        <v>0</v>
      </c>
      <c r="FD286" s="20">
        <f t="shared" ref="FD286:FD292" si="827">(FB286)-(FC286)</f>
        <v>0</v>
      </c>
      <c r="FE286" s="19"/>
      <c r="FF286" s="19"/>
      <c r="FG286" s="20">
        <f t="shared" ref="FG286:FG292" si="828">(FE286)-(FF286)</f>
        <v>0</v>
      </c>
      <c r="FH286" s="19"/>
      <c r="FI286" s="19"/>
      <c r="FJ286" s="20">
        <f t="shared" ref="FJ286:FJ292" si="829">(FH286)-(FI286)</f>
        <v>0</v>
      </c>
      <c r="FK286" s="19"/>
      <c r="FL286" s="19"/>
      <c r="FM286" s="20">
        <f t="shared" ref="FM286:FM292" si="830">(FK286)-(FL286)</f>
        <v>0</v>
      </c>
      <c r="FN286" s="20">
        <f t="shared" ref="FN286:FO292" si="831">((FE286)+(FH286))+(FK286)</f>
        <v>0</v>
      </c>
      <c r="FO286" s="20">
        <f t="shared" si="831"/>
        <v>0</v>
      </c>
      <c r="FP286" s="20">
        <f t="shared" ref="FP286:FP292" si="832">(FN286)-(FO286)</f>
        <v>0</v>
      </c>
      <c r="FQ286" s="19"/>
      <c r="FR286" s="19"/>
      <c r="FS286" s="20">
        <f t="shared" ref="FS286:FS292" si="833">(FQ286)-(FR286)</f>
        <v>0</v>
      </c>
      <c r="FT286" s="19"/>
      <c r="FU286" s="19"/>
      <c r="FV286" s="20">
        <f t="shared" ref="FV286:FV292" si="834">(FT286)-(FU286)</f>
        <v>0</v>
      </c>
      <c r="FW286" s="19"/>
      <c r="FX286" s="19"/>
      <c r="FY286" s="20">
        <f t="shared" ref="FY286:FY292" si="835">(FW286)-(FX286)</f>
        <v>0</v>
      </c>
      <c r="FZ286" s="20">
        <f t="shared" ref="FZ286:GA292" si="836">((FQ286)+(FT286))+(FW286)</f>
        <v>0</v>
      </c>
      <c r="GA286" s="20">
        <f t="shared" si="836"/>
        <v>0</v>
      </c>
      <c r="GB286" s="20">
        <f t="shared" ref="GB286:GB292" si="837">(FZ286)-(GA286)</f>
        <v>0</v>
      </c>
      <c r="GC286" s="19"/>
      <c r="GD286" s="19"/>
      <c r="GE286" s="20">
        <f t="shared" ref="GE286:GE292" si="838">(GC286)-(GD286)</f>
        <v>0</v>
      </c>
      <c r="GF286" s="19"/>
      <c r="GG286" s="19"/>
      <c r="GH286" s="20">
        <f t="shared" ref="GH286:GH292" si="839">(GF286)-(GG286)</f>
        <v>0</v>
      </c>
      <c r="GI286" s="19"/>
      <c r="GJ286" s="19"/>
      <c r="GK286" s="20">
        <f t="shared" ref="GK286:GK292" si="840">(GI286)-(GJ286)</f>
        <v>0</v>
      </c>
      <c r="GL286" s="19"/>
      <c r="GM286" s="19"/>
      <c r="GN286" s="20">
        <f t="shared" ref="GN286:GN292" si="841">(GL286)-(GM286)</f>
        <v>0</v>
      </c>
      <c r="GO286" s="20">
        <f t="shared" ref="GO286:GP292" si="842">((GF286)+(GI286))+(GL286)</f>
        <v>0</v>
      </c>
      <c r="GP286" s="20">
        <f t="shared" si="842"/>
        <v>0</v>
      </c>
      <c r="GQ286" s="20">
        <f t="shared" ref="GQ286:GQ292" si="843">(GO286)-(GP286)</f>
        <v>0</v>
      </c>
      <c r="GR286" s="19"/>
      <c r="GS286" s="19"/>
      <c r="GT286" s="20">
        <f t="shared" ref="GT286:GT292" si="844">(GR286)-(GS286)</f>
        <v>0</v>
      </c>
      <c r="GU286" s="19"/>
      <c r="GV286" s="19"/>
      <c r="GW286" s="20">
        <f t="shared" ref="GW286:GW292" si="845">(GU286)-(GV286)</f>
        <v>0</v>
      </c>
      <c r="GX286" s="20">
        <f t="shared" ref="GX286:GY292" si="846">(((((((((EA286)+(EM286))+(EP286))+(FB286))+(FN286))+(FZ286))+(GC286))+(GO286))+(GR286))+(GU286)</f>
        <v>0</v>
      </c>
      <c r="GY286" s="20">
        <f t="shared" si="846"/>
        <v>0</v>
      </c>
      <c r="GZ286" s="20">
        <f t="shared" ref="GZ286:GZ292" si="847">(GX286)-(GY286)</f>
        <v>0</v>
      </c>
      <c r="HA286" s="19"/>
      <c r="HB286" s="19"/>
      <c r="HC286" s="20">
        <f t="shared" ref="HC286:HC292" si="848">(HA286)-(HB286)</f>
        <v>0</v>
      </c>
      <c r="HD286" s="19"/>
      <c r="HE286" s="19"/>
      <c r="HF286" s="20">
        <f t="shared" ref="HF286:HF292" si="849">(HD286)-(HE286)</f>
        <v>0</v>
      </c>
      <c r="HG286" s="19"/>
      <c r="HH286" s="19"/>
      <c r="HI286" s="20">
        <f t="shared" ref="HI286:HI292" si="850">(HG286)-(HH286)</f>
        <v>0</v>
      </c>
      <c r="HJ286" s="19"/>
      <c r="HK286" s="19"/>
      <c r="HL286" s="20">
        <f t="shared" ref="HL286:HL292" si="851">(HJ286)-(HK286)</f>
        <v>0</v>
      </c>
      <c r="HM286" s="20">
        <f t="shared" ref="HM286:HN292" si="852">(HG286)+(HJ286)</f>
        <v>0</v>
      </c>
      <c r="HN286" s="20">
        <f t="shared" si="852"/>
        <v>0</v>
      </c>
      <c r="HO286" s="20">
        <f t="shared" ref="HO286:HO292" si="853">(HM286)-(HN286)</f>
        <v>0</v>
      </c>
      <c r="HP286" s="19"/>
      <c r="HQ286" s="19"/>
      <c r="HR286" s="20">
        <f t="shared" ref="HR286:HR292" si="854">(HP286)-(HQ286)</f>
        <v>0</v>
      </c>
      <c r="HS286" s="19"/>
      <c r="HT286" s="19"/>
      <c r="HU286" s="20">
        <f t="shared" ref="HU286:HU292" si="855">(HS286)-(HT286)</f>
        <v>0</v>
      </c>
      <c r="HV286" s="19"/>
      <c r="HW286" s="19"/>
      <c r="HX286" s="20">
        <f t="shared" ref="HX286:HX292" si="856">(HV286)-(HW286)</f>
        <v>0</v>
      </c>
      <c r="HY286" s="19"/>
      <c r="HZ286" s="19"/>
      <c r="IA286" s="20">
        <f t="shared" ref="IA286:IA292" si="857">(HY286)-(HZ286)</f>
        <v>0</v>
      </c>
      <c r="IB286" s="20">
        <f t="shared" ref="IB286:IC292" si="858">((HS286)+(HV286))+(HY286)</f>
        <v>0</v>
      </c>
      <c r="IC286" s="20">
        <f t="shared" si="858"/>
        <v>0</v>
      </c>
      <c r="ID286" s="20">
        <f t="shared" ref="ID286:ID292" si="859">(IB286)-(IC286)</f>
        <v>0</v>
      </c>
      <c r="IE286" s="20">
        <f t="shared" ref="IE286:IF292" si="860">(((HD286)+(HM286))+(HP286))+(IB286)</f>
        <v>0</v>
      </c>
      <c r="IF286" s="20">
        <f t="shared" si="860"/>
        <v>0</v>
      </c>
      <c r="IG286" s="20">
        <f t="shared" ref="IG286:IG292" si="861">(IE286)-(IF286)</f>
        <v>0</v>
      </c>
      <c r="IH286" s="19"/>
      <c r="II286" s="19"/>
      <c r="IJ286" s="20">
        <f t="shared" ref="IJ286:IJ292" si="862">(IH286)-(II286)</f>
        <v>0</v>
      </c>
      <c r="IK286" s="19"/>
      <c r="IL286" s="19"/>
      <c r="IM286" s="20">
        <f t="shared" ref="IM286:IM292" si="863">(IK286)-(IL286)</f>
        <v>0</v>
      </c>
      <c r="IN286" s="19"/>
      <c r="IO286" s="19"/>
      <c r="IP286" s="20">
        <f t="shared" ref="IP286:IP292" si="864">(IN286)-(IO286)</f>
        <v>0</v>
      </c>
      <c r="IQ286" s="20">
        <f t="shared" ref="IQ286:IR292" si="865">(IK286)+(IN286)</f>
        <v>0</v>
      </c>
      <c r="IR286" s="20">
        <f t="shared" si="865"/>
        <v>0</v>
      </c>
      <c r="IS286" s="20">
        <f t="shared" ref="IS286:IS292" si="866">(IQ286)-(IR286)</f>
        <v>0</v>
      </c>
      <c r="IT286" s="20">
        <f t="shared" ref="IT286:IU292" si="867">(((HA286)+(IE286))+(IH286))+(IQ286)</f>
        <v>0</v>
      </c>
      <c r="IU286" s="20">
        <f t="shared" si="867"/>
        <v>0</v>
      </c>
      <c r="IV286" s="20">
        <f t="shared" ref="IV286:IV292" si="868">(IT286)-(IU286)</f>
        <v>0</v>
      </c>
      <c r="IW286" s="19"/>
      <c r="IX286" s="19"/>
      <c r="IY286" s="20">
        <f t="shared" ref="IY286:IY292" si="869">(IW286)-(IX286)</f>
        <v>0</v>
      </c>
      <c r="IZ286" s="19"/>
      <c r="JA286" s="19"/>
      <c r="JB286" s="20">
        <f t="shared" ref="JB286:JB292" si="870">(IZ286)-(JA286)</f>
        <v>0</v>
      </c>
      <c r="JC286" s="19"/>
      <c r="JD286" s="19"/>
      <c r="JE286" s="20">
        <f t="shared" ref="JE286:JE292" si="871">(JC286)-(JD286)</f>
        <v>0</v>
      </c>
      <c r="JF286" s="20">
        <f t="shared" ref="JF286:JG292" si="872">((IW286)+(IZ286))+(JC286)</f>
        <v>0</v>
      </c>
      <c r="JG286" s="20">
        <f t="shared" si="872"/>
        <v>0</v>
      </c>
      <c r="JH286" s="20">
        <f t="shared" ref="JH286:JH292" si="873">(JF286)-(JG286)</f>
        <v>0</v>
      </c>
      <c r="JI286" s="19"/>
      <c r="JJ286" s="19"/>
      <c r="JK286" s="20">
        <f t="shared" ref="JK286:JK292" si="874">(JI286)-(JJ286)</f>
        <v>0</v>
      </c>
      <c r="JL286" s="19"/>
      <c r="JM286" s="19"/>
      <c r="JN286" s="20">
        <f t="shared" ref="JN286:JN292" si="875">(JL286)-(JM286)</f>
        <v>0</v>
      </c>
      <c r="JO286" s="19"/>
      <c r="JP286" s="19"/>
      <c r="JQ286" s="20">
        <f t="shared" ref="JQ286:JQ292" si="876">(JO286)-(JP286)</f>
        <v>0</v>
      </c>
      <c r="JR286" s="20">
        <f t="shared" ref="JR286:JS292" si="877">((JI286)+(JL286))+(JO286)</f>
        <v>0</v>
      </c>
      <c r="JS286" s="20">
        <f t="shared" si="877"/>
        <v>0</v>
      </c>
      <c r="JT286" s="20">
        <f t="shared" ref="JT286:JT292" si="878">(JR286)-(JS286)</f>
        <v>0</v>
      </c>
      <c r="JU286" s="19"/>
      <c r="JV286" s="19"/>
      <c r="JW286" s="20">
        <f t="shared" ref="JW286:JW292" si="879">(JU286)-(JV286)</f>
        <v>0</v>
      </c>
      <c r="JX286" s="19"/>
      <c r="JY286" s="19"/>
      <c r="JZ286" s="20">
        <f t="shared" ref="JZ286:JZ292" si="880">(JX286)-(JY286)</f>
        <v>0</v>
      </c>
      <c r="KA286" s="20">
        <f t="shared" ref="KA286:KB292" si="881">(JU286)+(JX286)</f>
        <v>0</v>
      </c>
      <c r="KB286" s="20">
        <f t="shared" si="881"/>
        <v>0</v>
      </c>
      <c r="KC286" s="20">
        <f t="shared" ref="KC286:KC292" si="882">(KA286)-(KB286)</f>
        <v>0</v>
      </c>
      <c r="KD286" s="19"/>
      <c r="KE286" s="19"/>
      <c r="KF286" s="20">
        <f t="shared" ref="KF286:KF292" si="883">(KD286)-(KE286)</f>
        <v>0</v>
      </c>
      <c r="KG286" s="19"/>
      <c r="KH286" s="19"/>
      <c r="KI286" s="20">
        <f t="shared" ref="KI286:KI292" si="884">(KG286)-(KH286)</f>
        <v>0</v>
      </c>
      <c r="KJ286" s="19"/>
      <c r="KK286" s="19"/>
      <c r="KL286" s="20">
        <f t="shared" ref="KL286:KL292" si="885">(KJ286)-(KK286)</f>
        <v>0</v>
      </c>
      <c r="KM286" s="19"/>
      <c r="KN286" s="19"/>
      <c r="KO286" s="20">
        <f t="shared" ref="KO286:KO292" si="886">(KM286)-(KN286)</f>
        <v>0</v>
      </c>
      <c r="KP286" s="19"/>
      <c r="KQ286" s="19"/>
      <c r="KR286" s="20">
        <f t="shared" ref="KR286:KR292" si="887">(KP286)-(KQ286)</f>
        <v>0</v>
      </c>
      <c r="KS286" s="20">
        <f t="shared" ref="KS286:KT292" si="888">(KM286)+(KP286)</f>
        <v>0</v>
      </c>
      <c r="KT286" s="20">
        <f t="shared" si="888"/>
        <v>0</v>
      </c>
      <c r="KU286" s="20">
        <f t="shared" ref="KU286:KU292" si="889">(KS286)-(KT286)</f>
        <v>0</v>
      </c>
      <c r="KV286" s="20">
        <f t="shared" ref="KV286:KW292" si="890">(((KD286)+(KG286))+(KJ286))+(KS286)</f>
        <v>0</v>
      </c>
      <c r="KW286" s="20">
        <f t="shared" si="890"/>
        <v>0</v>
      </c>
      <c r="KX286" s="20">
        <f t="shared" ref="KX286:KX292" si="891">(KV286)-(KW286)</f>
        <v>0</v>
      </c>
      <c r="KY286" s="19"/>
      <c r="KZ286" s="19"/>
      <c r="LA286" s="20">
        <f t="shared" ref="LA286:LA292" si="892">(KY286)-(KZ286)</f>
        <v>0</v>
      </c>
      <c r="LB286" s="19"/>
      <c r="LC286" s="19"/>
      <c r="LD286" s="20">
        <f t="shared" ref="LD286:LD292" si="893">(LB286)-(LC286)</f>
        <v>0</v>
      </c>
      <c r="LE286" s="20">
        <f t="shared" ref="LE286:LF292" si="894">((((((((DX286)+(GX286))+(IT286))+(JF286))+(JR286))+(KA286))+(KV286))+(KY286))+(LB286)</f>
        <v>0</v>
      </c>
      <c r="LF286" s="20">
        <f t="shared" si="894"/>
        <v>0</v>
      </c>
      <c r="LG286" s="20">
        <f t="shared" ref="LG286:LG292" si="895">(LE286)-(LF286)</f>
        <v>0</v>
      </c>
    </row>
    <row r="287" spans="1:319" x14ac:dyDescent="0.3">
      <c r="A287" s="27" t="s">
        <v>400</v>
      </c>
      <c r="B287" s="19"/>
      <c r="C287" s="19"/>
      <c r="D287" s="20">
        <f t="shared" si="764"/>
        <v>0</v>
      </c>
      <c r="E287" s="19"/>
      <c r="F287" s="19"/>
      <c r="G287" s="20">
        <f t="shared" si="765"/>
        <v>0</v>
      </c>
      <c r="H287" s="19"/>
      <c r="I287" s="19"/>
      <c r="J287" s="20">
        <f t="shared" si="766"/>
        <v>0</v>
      </c>
      <c r="K287" s="19"/>
      <c r="L287" s="19"/>
      <c r="M287" s="20">
        <f t="shared" si="767"/>
        <v>0</v>
      </c>
      <c r="N287" s="19"/>
      <c r="O287" s="19"/>
      <c r="P287" s="20">
        <f t="shared" si="768"/>
        <v>0</v>
      </c>
      <c r="Q287" s="19"/>
      <c r="R287" s="19"/>
      <c r="S287" s="20">
        <f t="shared" si="769"/>
        <v>0</v>
      </c>
      <c r="T287" s="19"/>
      <c r="U287" s="19"/>
      <c r="V287" s="20">
        <f t="shared" si="770"/>
        <v>0</v>
      </c>
      <c r="W287" s="19"/>
      <c r="X287" s="19"/>
      <c r="Y287" s="20">
        <f t="shared" si="771"/>
        <v>0</v>
      </c>
      <c r="Z287" s="19"/>
      <c r="AA287" s="19"/>
      <c r="AB287" s="20">
        <f t="shared" si="772"/>
        <v>0</v>
      </c>
      <c r="AC287" s="19"/>
      <c r="AD287" s="19"/>
      <c r="AE287" s="20">
        <f t="shared" si="773"/>
        <v>0</v>
      </c>
      <c r="AF287" s="19"/>
      <c r="AG287" s="19"/>
      <c r="AH287" s="20">
        <f t="shared" si="774"/>
        <v>0</v>
      </c>
      <c r="AI287" s="19"/>
      <c r="AJ287" s="19"/>
      <c r="AK287" s="20">
        <f t="shared" si="775"/>
        <v>0</v>
      </c>
      <c r="AL287" s="20">
        <f t="shared" si="776"/>
        <v>0</v>
      </c>
      <c r="AM287" s="20">
        <f t="shared" si="776"/>
        <v>0</v>
      </c>
      <c r="AN287" s="20">
        <f t="shared" si="777"/>
        <v>0</v>
      </c>
      <c r="AO287" s="19"/>
      <c r="AP287" s="19"/>
      <c r="AQ287" s="20">
        <f t="shared" si="778"/>
        <v>0</v>
      </c>
      <c r="AR287" s="19"/>
      <c r="AS287" s="19"/>
      <c r="AT287" s="20">
        <f t="shared" si="779"/>
        <v>0</v>
      </c>
      <c r="AU287" s="19"/>
      <c r="AV287" s="19"/>
      <c r="AW287" s="20">
        <f t="shared" si="780"/>
        <v>0</v>
      </c>
      <c r="AX287" s="19"/>
      <c r="AY287" s="19"/>
      <c r="AZ287" s="20">
        <f t="shared" si="781"/>
        <v>0</v>
      </c>
      <c r="BA287" s="19"/>
      <c r="BB287" s="19"/>
      <c r="BC287" s="20">
        <f t="shared" si="782"/>
        <v>0</v>
      </c>
      <c r="BD287" s="19"/>
      <c r="BE287" s="19"/>
      <c r="BF287" s="20">
        <f t="shared" si="783"/>
        <v>0</v>
      </c>
      <c r="BG287" s="20">
        <f t="shared" si="784"/>
        <v>0</v>
      </c>
      <c r="BH287" s="20">
        <f t="shared" si="784"/>
        <v>0</v>
      </c>
      <c r="BI287" s="20">
        <f t="shared" si="785"/>
        <v>0</v>
      </c>
      <c r="BJ287" s="19"/>
      <c r="BK287" s="19"/>
      <c r="BL287" s="20">
        <f t="shared" si="786"/>
        <v>0</v>
      </c>
      <c r="BM287" s="19"/>
      <c r="BN287" s="19"/>
      <c r="BO287" s="20">
        <f t="shared" si="787"/>
        <v>0</v>
      </c>
      <c r="BP287" s="19"/>
      <c r="BQ287" s="19"/>
      <c r="BR287" s="20">
        <f t="shared" si="788"/>
        <v>0</v>
      </c>
      <c r="BS287" s="19"/>
      <c r="BT287" s="19"/>
      <c r="BU287" s="20">
        <f t="shared" si="789"/>
        <v>0</v>
      </c>
      <c r="BV287" s="19"/>
      <c r="BW287" s="19"/>
      <c r="BX287" s="20">
        <f t="shared" si="790"/>
        <v>0</v>
      </c>
      <c r="BY287" s="19"/>
      <c r="BZ287" s="19"/>
      <c r="CA287" s="20">
        <f t="shared" si="791"/>
        <v>0</v>
      </c>
      <c r="CB287" s="20">
        <f t="shared" si="792"/>
        <v>0</v>
      </c>
      <c r="CC287" s="20">
        <f t="shared" si="792"/>
        <v>0</v>
      </c>
      <c r="CD287" s="20">
        <f t="shared" si="793"/>
        <v>0</v>
      </c>
      <c r="CE287" s="19"/>
      <c r="CF287" s="19"/>
      <c r="CG287" s="20">
        <f t="shared" si="794"/>
        <v>0</v>
      </c>
      <c r="CH287" s="19"/>
      <c r="CI287" s="19"/>
      <c r="CJ287" s="20">
        <f t="shared" si="795"/>
        <v>0</v>
      </c>
      <c r="CK287" s="19"/>
      <c r="CL287" s="19"/>
      <c r="CM287" s="20">
        <f t="shared" si="796"/>
        <v>0</v>
      </c>
      <c r="CN287" s="20">
        <f t="shared" si="797"/>
        <v>0</v>
      </c>
      <c r="CO287" s="20">
        <f t="shared" si="797"/>
        <v>0</v>
      </c>
      <c r="CP287" s="20">
        <f t="shared" si="798"/>
        <v>0</v>
      </c>
      <c r="CQ287" s="19"/>
      <c r="CR287" s="19"/>
      <c r="CS287" s="20">
        <f t="shared" si="799"/>
        <v>0</v>
      </c>
      <c r="CT287" s="19"/>
      <c r="CU287" s="19"/>
      <c r="CV287" s="20">
        <f t="shared" si="800"/>
        <v>0</v>
      </c>
      <c r="CW287" s="19"/>
      <c r="CX287" s="19"/>
      <c r="CY287" s="20">
        <f t="shared" si="801"/>
        <v>0</v>
      </c>
      <c r="CZ287" s="20">
        <f t="shared" si="802"/>
        <v>0</v>
      </c>
      <c r="DA287" s="20">
        <f t="shared" si="802"/>
        <v>0</v>
      </c>
      <c r="DB287" s="20">
        <f t="shared" si="803"/>
        <v>0</v>
      </c>
      <c r="DC287" s="20">
        <f t="shared" si="804"/>
        <v>0</v>
      </c>
      <c r="DD287" s="20">
        <f t="shared" si="804"/>
        <v>0</v>
      </c>
      <c r="DE287" s="20">
        <f t="shared" si="805"/>
        <v>0</v>
      </c>
      <c r="DF287" s="19"/>
      <c r="DG287" s="19"/>
      <c r="DH287" s="20">
        <f t="shared" si="806"/>
        <v>0</v>
      </c>
      <c r="DI287" s="19"/>
      <c r="DJ287" s="19"/>
      <c r="DK287" s="20">
        <f t="shared" si="807"/>
        <v>0</v>
      </c>
      <c r="DL287" s="20">
        <f t="shared" si="808"/>
        <v>0</v>
      </c>
      <c r="DM287" s="20">
        <f t="shared" si="808"/>
        <v>0</v>
      </c>
      <c r="DN287" s="20">
        <f t="shared" si="809"/>
        <v>0</v>
      </c>
      <c r="DO287" s="19"/>
      <c r="DP287" s="19"/>
      <c r="DQ287" s="20">
        <f t="shared" si="810"/>
        <v>0</v>
      </c>
      <c r="DR287" s="19"/>
      <c r="DS287" s="19"/>
      <c r="DT287" s="20">
        <f t="shared" si="811"/>
        <v>0</v>
      </c>
      <c r="DU287" s="20">
        <f t="shared" si="812"/>
        <v>0</v>
      </c>
      <c r="DV287" s="20">
        <f t="shared" si="812"/>
        <v>0</v>
      </c>
      <c r="DW287" s="20">
        <f t="shared" si="813"/>
        <v>0</v>
      </c>
      <c r="DX287" s="20">
        <f t="shared" si="814"/>
        <v>0</v>
      </c>
      <c r="DY287" s="20">
        <f t="shared" si="814"/>
        <v>0</v>
      </c>
      <c r="DZ287" s="20">
        <f t="shared" si="815"/>
        <v>0</v>
      </c>
      <c r="EA287" s="19"/>
      <c r="EB287" s="19"/>
      <c r="EC287" s="20">
        <f t="shared" si="816"/>
        <v>0</v>
      </c>
      <c r="ED287" s="19"/>
      <c r="EE287" s="19"/>
      <c r="EF287" s="20">
        <f t="shared" si="817"/>
        <v>0</v>
      </c>
      <c r="EG287" s="19"/>
      <c r="EH287" s="19"/>
      <c r="EI287" s="20">
        <f t="shared" si="818"/>
        <v>0</v>
      </c>
      <c r="EJ287" s="19"/>
      <c r="EK287" s="19"/>
      <c r="EL287" s="20">
        <f t="shared" si="819"/>
        <v>0</v>
      </c>
      <c r="EM287" s="20">
        <f t="shared" si="820"/>
        <v>0</v>
      </c>
      <c r="EN287" s="20">
        <f t="shared" si="820"/>
        <v>0</v>
      </c>
      <c r="EO287" s="20">
        <f t="shared" si="821"/>
        <v>0</v>
      </c>
      <c r="EP287" s="19"/>
      <c r="EQ287" s="19"/>
      <c r="ER287" s="20">
        <f t="shared" si="822"/>
        <v>0</v>
      </c>
      <c r="ES287" s="19"/>
      <c r="ET287" s="19"/>
      <c r="EU287" s="20">
        <f t="shared" si="823"/>
        <v>0</v>
      </c>
      <c r="EV287" s="19"/>
      <c r="EW287" s="19"/>
      <c r="EX287" s="20">
        <f t="shared" si="824"/>
        <v>0</v>
      </c>
      <c r="EY287" s="19"/>
      <c r="EZ287" s="19"/>
      <c r="FA287" s="20">
        <f t="shared" si="825"/>
        <v>0</v>
      </c>
      <c r="FB287" s="20">
        <f t="shared" si="826"/>
        <v>0</v>
      </c>
      <c r="FC287" s="20">
        <f t="shared" si="826"/>
        <v>0</v>
      </c>
      <c r="FD287" s="20">
        <f t="shared" si="827"/>
        <v>0</v>
      </c>
      <c r="FE287" s="19"/>
      <c r="FF287" s="19"/>
      <c r="FG287" s="20">
        <f t="shared" si="828"/>
        <v>0</v>
      </c>
      <c r="FH287" s="19"/>
      <c r="FI287" s="19"/>
      <c r="FJ287" s="20">
        <f t="shared" si="829"/>
        <v>0</v>
      </c>
      <c r="FK287" s="19"/>
      <c r="FL287" s="19"/>
      <c r="FM287" s="20">
        <f t="shared" si="830"/>
        <v>0</v>
      </c>
      <c r="FN287" s="20">
        <f t="shared" si="831"/>
        <v>0</v>
      </c>
      <c r="FO287" s="20">
        <f t="shared" si="831"/>
        <v>0</v>
      </c>
      <c r="FP287" s="20">
        <f t="shared" si="832"/>
        <v>0</v>
      </c>
      <c r="FQ287" s="19"/>
      <c r="FR287" s="19"/>
      <c r="FS287" s="20">
        <f t="shared" si="833"/>
        <v>0</v>
      </c>
      <c r="FT287" s="19"/>
      <c r="FU287" s="19"/>
      <c r="FV287" s="20">
        <f t="shared" si="834"/>
        <v>0</v>
      </c>
      <c r="FW287" s="19"/>
      <c r="FX287" s="19"/>
      <c r="FY287" s="20">
        <f t="shared" si="835"/>
        <v>0</v>
      </c>
      <c r="FZ287" s="20">
        <f t="shared" si="836"/>
        <v>0</v>
      </c>
      <c r="GA287" s="20">
        <f t="shared" si="836"/>
        <v>0</v>
      </c>
      <c r="GB287" s="20">
        <f t="shared" si="837"/>
        <v>0</v>
      </c>
      <c r="GC287" s="19"/>
      <c r="GD287" s="19"/>
      <c r="GE287" s="20">
        <f t="shared" si="838"/>
        <v>0</v>
      </c>
      <c r="GF287" s="19"/>
      <c r="GG287" s="19"/>
      <c r="GH287" s="20">
        <f t="shared" si="839"/>
        <v>0</v>
      </c>
      <c r="GI287" s="19"/>
      <c r="GJ287" s="19"/>
      <c r="GK287" s="20">
        <f t="shared" si="840"/>
        <v>0</v>
      </c>
      <c r="GL287" s="19"/>
      <c r="GM287" s="19"/>
      <c r="GN287" s="20">
        <f t="shared" si="841"/>
        <v>0</v>
      </c>
      <c r="GO287" s="20">
        <f t="shared" si="842"/>
        <v>0</v>
      </c>
      <c r="GP287" s="20">
        <f t="shared" si="842"/>
        <v>0</v>
      </c>
      <c r="GQ287" s="20">
        <f t="shared" si="843"/>
        <v>0</v>
      </c>
      <c r="GR287" s="19"/>
      <c r="GS287" s="19"/>
      <c r="GT287" s="20">
        <f t="shared" si="844"/>
        <v>0</v>
      </c>
      <c r="GU287" s="19"/>
      <c r="GV287" s="19"/>
      <c r="GW287" s="20">
        <f t="shared" si="845"/>
        <v>0</v>
      </c>
      <c r="GX287" s="20">
        <f t="shared" si="846"/>
        <v>0</v>
      </c>
      <c r="GY287" s="20">
        <f t="shared" si="846"/>
        <v>0</v>
      </c>
      <c r="GZ287" s="20">
        <f t="shared" si="847"/>
        <v>0</v>
      </c>
      <c r="HA287" s="19"/>
      <c r="HB287" s="19"/>
      <c r="HC287" s="20">
        <f t="shared" si="848"/>
        <v>0</v>
      </c>
      <c r="HD287" s="19"/>
      <c r="HE287" s="19"/>
      <c r="HF287" s="20">
        <f t="shared" si="849"/>
        <v>0</v>
      </c>
      <c r="HG287" s="19"/>
      <c r="HH287" s="19"/>
      <c r="HI287" s="20">
        <f t="shared" si="850"/>
        <v>0</v>
      </c>
      <c r="HJ287" s="19"/>
      <c r="HK287" s="19"/>
      <c r="HL287" s="20">
        <f t="shared" si="851"/>
        <v>0</v>
      </c>
      <c r="HM287" s="20">
        <f t="shared" si="852"/>
        <v>0</v>
      </c>
      <c r="HN287" s="20">
        <f t="shared" si="852"/>
        <v>0</v>
      </c>
      <c r="HO287" s="20">
        <f t="shared" si="853"/>
        <v>0</v>
      </c>
      <c r="HP287" s="19"/>
      <c r="HQ287" s="19"/>
      <c r="HR287" s="20">
        <f t="shared" si="854"/>
        <v>0</v>
      </c>
      <c r="HS287" s="19"/>
      <c r="HT287" s="19"/>
      <c r="HU287" s="20">
        <f t="shared" si="855"/>
        <v>0</v>
      </c>
      <c r="HV287" s="19"/>
      <c r="HW287" s="19"/>
      <c r="HX287" s="20">
        <f t="shared" si="856"/>
        <v>0</v>
      </c>
      <c r="HY287" s="19"/>
      <c r="HZ287" s="19"/>
      <c r="IA287" s="20">
        <f t="shared" si="857"/>
        <v>0</v>
      </c>
      <c r="IB287" s="20">
        <f t="shared" si="858"/>
        <v>0</v>
      </c>
      <c r="IC287" s="20">
        <f t="shared" si="858"/>
        <v>0</v>
      </c>
      <c r="ID287" s="20">
        <f t="shared" si="859"/>
        <v>0</v>
      </c>
      <c r="IE287" s="20">
        <f t="shared" si="860"/>
        <v>0</v>
      </c>
      <c r="IF287" s="20">
        <f t="shared" si="860"/>
        <v>0</v>
      </c>
      <c r="IG287" s="20">
        <f t="shared" si="861"/>
        <v>0</v>
      </c>
      <c r="IH287" s="19"/>
      <c r="II287" s="19"/>
      <c r="IJ287" s="20">
        <f t="shared" si="862"/>
        <v>0</v>
      </c>
      <c r="IK287" s="19"/>
      <c r="IL287" s="19"/>
      <c r="IM287" s="20">
        <f t="shared" si="863"/>
        <v>0</v>
      </c>
      <c r="IN287" s="19"/>
      <c r="IO287" s="19"/>
      <c r="IP287" s="20">
        <f t="shared" si="864"/>
        <v>0</v>
      </c>
      <c r="IQ287" s="20">
        <f t="shared" si="865"/>
        <v>0</v>
      </c>
      <c r="IR287" s="20">
        <f t="shared" si="865"/>
        <v>0</v>
      </c>
      <c r="IS287" s="20">
        <f t="shared" si="866"/>
        <v>0</v>
      </c>
      <c r="IT287" s="20">
        <f t="shared" si="867"/>
        <v>0</v>
      </c>
      <c r="IU287" s="20">
        <f t="shared" si="867"/>
        <v>0</v>
      </c>
      <c r="IV287" s="20">
        <f t="shared" si="868"/>
        <v>0</v>
      </c>
      <c r="IW287" s="19"/>
      <c r="IX287" s="19"/>
      <c r="IY287" s="20">
        <f t="shared" si="869"/>
        <v>0</v>
      </c>
      <c r="IZ287" s="19"/>
      <c r="JA287" s="19"/>
      <c r="JB287" s="20">
        <f t="shared" si="870"/>
        <v>0</v>
      </c>
      <c r="JC287" s="19"/>
      <c r="JD287" s="19"/>
      <c r="JE287" s="20">
        <f t="shared" si="871"/>
        <v>0</v>
      </c>
      <c r="JF287" s="20">
        <f t="shared" si="872"/>
        <v>0</v>
      </c>
      <c r="JG287" s="20">
        <f t="shared" si="872"/>
        <v>0</v>
      </c>
      <c r="JH287" s="20">
        <f t="shared" si="873"/>
        <v>0</v>
      </c>
      <c r="JI287" s="19"/>
      <c r="JJ287" s="19"/>
      <c r="JK287" s="20">
        <f t="shared" si="874"/>
        <v>0</v>
      </c>
      <c r="JL287" s="19"/>
      <c r="JM287" s="19"/>
      <c r="JN287" s="20">
        <f t="shared" si="875"/>
        <v>0</v>
      </c>
      <c r="JO287" s="19"/>
      <c r="JP287" s="19"/>
      <c r="JQ287" s="20">
        <f t="shared" si="876"/>
        <v>0</v>
      </c>
      <c r="JR287" s="20">
        <f t="shared" si="877"/>
        <v>0</v>
      </c>
      <c r="JS287" s="20">
        <f t="shared" si="877"/>
        <v>0</v>
      </c>
      <c r="JT287" s="20">
        <f t="shared" si="878"/>
        <v>0</v>
      </c>
      <c r="JU287" s="19"/>
      <c r="JV287" s="19"/>
      <c r="JW287" s="20">
        <f t="shared" si="879"/>
        <v>0</v>
      </c>
      <c r="JX287" s="19"/>
      <c r="JY287" s="19"/>
      <c r="JZ287" s="20">
        <f t="shared" si="880"/>
        <v>0</v>
      </c>
      <c r="KA287" s="20">
        <f t="shared" si="881"/>
        <v>0</v>
      </c>
      <c r="KB287" s="20">
        <f t="shared" si="881"/>
        <v>0</v>
      </c>
      <c r="KC287" s="20">
        <f t="shared" si="882"/>
        <v>0</v>
      </c>
      <c r="KD287" s="20">
        <f>14448.47</f>
        <v>14448.47</v>
      </c>
      <c r="KE287" s="20">
        <f>3500</f>
        <v>3500</v>
      </c>
      <c r="KF287" s="20">
        <f t="shared" si="883"/>
        <v>10948.47</v>
      </c>
      <c r="KG287" s="19"/>
      <c r="KH287" s="19"/>
      <c r="KI287" s="20">
        <f t="shared" si="884"/>
        <v>0</v>
      </c>
      <c r="KJ287" s="19"/>
      <c r="KK287" s="19"/>
      <c r="KL287" s="20">
        <f t="shared" si="885"/>
        <v>0</v>
      </c>
      <c r="KM287" s="19"/>
      <c r="KN287" s="19"/>
      <c r="KO287" s="20">
        <f t="shared" si="886"/>
        <v>0</v>
      </c>
      <c r="KP287" s="19"/>
      <c r="KQ287" s="19"/>
      <c r="KR287" s="20">
        <f t="shared" si="887"/>
        <v>0</v>
      </c>
      <c r="KS287" s="20">
        <f t="shared" si="888"/>
        <v>0</v>
      </c>
      <c r="KT287" s="20">
        <f t="shared" si="888"/>
        <v>0</v>
      </c>
      <c r="KU287" s="20">
        <f t="shared" si="889"/>
        <v>0</v>
      </c>
      <c r="KV287" s="20">
        <f t="shared" si="890"/>
        <v>14448.47</v>
      </c>
      <c r="KW287" s="20">
        <f t="shared" si="890"/>
        <v>3500</v>
      </c>
      <c r="KX287" s="20">
        <f t="shared" si="891"/>
        <v>10948.47</v>
      </c>
      <c r="KY287" s="19"/>
      <c r="KZ287" s="19"/>
      <c r="LA287" s="20">
        <f t="shared" si="892"/>
        <v>0</v>
      </c>
      <c r="LB287" s="19"/>
      <c r="LC287" s="19"/>
      <c r="LD287" s="20">
        <f t="shared" si="893"/>
        <v>0</v>
      </c>
      <c r="LE287" s="20">
        <f t="shared" si="894"/>
        <v>14448.47</v>
      </c>
      <c r="LF287" s="20">
        <f t="shared" si="894"/>
        <v>3500</v>
      </c>
      <c r="LG287" s="20">
        <f t="shared" si="895"/>
        <v>10948.47</v>
      </c>
    </row>
    <row r="288" spans="1:319" x14ac:dyDescent="0.3">
      <c r="A288" s="27" t="s">
        <v>401</v>
      </c>
      <c r="B288" s="19"/>
      <c r="C288" s="19"/>
      <c r="D288" s="20">
        <f t="shared" si="764"/>
        <v>0</v>
      </c>
      <c r="E288" s="19"/>
      <c r="F288" s="19"/>
      <c r="G288" s="20">
        <f t="shared" si="765"/>
        <v>0</v>
      </c>
      <c r="H288" s="19"/>
      <c r="I288" s="19"/>
      <c r="J288" s="20">
        <f t="shared" si="766"/>
        <v>0</v>
      </c>
      <c r="K288" s="19"/>
      <c r="L288" s="19"/>
      <c r="M288" s="20">
        <f t="shared" si="767"/>
        <v>0</v>
      </c>
      <c r="N288" s="19"/>
      <c r="O288" s="19"/>
      <c r="P288" s="20">
        <f t="shared" si="768"/>
        <v>0</v>
      </c>
      <c r="Q288" s="19"/>
      <c r="R288" s="19"/>
      <c r="S288" s="20">
        <f t="shared" si="769"/>
        <v>0</v>
      </c>
      <c r="T288" s="19"/>
      <c r="U288" s="19"/>
      <c r="V288" s="20">
        <f t="shared" si="770"/>
        <v>0</v>
      </c>
      <c r="W288" s="19"/>
      <c r="X288" s="19"/>
      <c r="Y288" s="20">
        <f t="shared" si="771"/>
        <v>0</v>
      </c>
      <c r="Z288" s="19"/>
      <c r="AA288" s="19"/>
      <c r="AB288" s="20">
        <f t="shared" si="772"/>
        <v>0</v>
      </c>
      <c r="AC288" s="19"/>
      <c r="AD288" s="19"/>
      <c r="AE288" s="20">
        <f t="shared" si="773"/>
        <v>0</v>
      </c>
      <c r="AF288" s="19"/>
      <c r="AG288" s="19"/>
      <c r="AH288" s="20">
        <f t="shared" si="774"/>
        <v>0</v>
      </c>
      <c r="AI288" s="19"/>
      <c r="AJ288" s="19"/>
      <c r="AK288" s="20">
        <f t="shared" si="775"/>
        <v>0</v>
      </c>
      <c r="AL288" s="20">
        <f t="shared" si="776"/>
        <v>0</v>
      </c>
      <c r="AM288" s="20">
        <f t="shared" si="776"/>
        <v>0</v>
      </c>
      <c r="AN288" s="20">
        <f t="shared" si="777"/>
        <v>0</v>
      </c>
      <c r="AO288" s="19"/>
      <c r="AP288" s="19"/>
      <c r="AQ288" s="20">
        <f t="shared" si="778"/>
        <v>0</v>
      </c>
      <c r="AR288" s="19"/>
      <c r="AS288" s="19"/>
      <c r="AT288" s="20">
        <f t="shared" si="779"/>
        <v>0</v>
      </c>
      <c r="AU288" s="19"/>
      <c r="AV288" s="19"/>
      <c r="AW288" s="20">
        <f t="shared" si="780"/>
        <v>0</v>
      </c>
      <c r="AX288" s="19"/>
      <c r="AY288" s="19"/>
      <c r="AZ288" s="20">
        <f t="shared" si="781"/>
        <v>0</v>
      </c>
      <c r="BA288" s="19"/>
      <c r="BB288" s="19"/>
      <c r="BC288" s="20">
        <f t="shared" si="782"/>
        <v>0</v>
      </c>
      <c r="BD288" s="19"/>
      <c r="BE288" s="19"/>
      <c r="BF288" s="20">
        <f t="shared" si="783"/>
        <v>0</v>
      </c>
      <c r="BG288" s="20">
        <f t="shared" si="784"/>
        <v>0</v>
      </c>
      <c r="BH288" s="20">
        <f t="shared" si="784"/>
        <v>0</v>
      </c>
      <c r="BI288" s="20">
        <f t="shared" si="785"/>
        <v>0</v>
      </c>
      <c r="BJ288" s="19"/>
      <c r="BK288" s="19"/>
      <c r="BL288" s="20">
        <f t="shared" si="786"/>
        <v>0</v>
      </c>
      <c r="BM288" s="19"/>
      <c r="BN288" s="19"/>
      <c r="BO288" s="20">
        <f t="shared" si="787"/>
        <v>0</v>
      </c>
      <c r="BP288" s="19"/>
      <c r="BQ288" s="19"/>
      <c r="BR288" s="20">
        <f t="shared" si="788"/>
        <v>0</v>
      </c>
      <c r="BS288" s="19"/>
      <c r="BT288" s="19"/>
      <c r="BU288" s="20">
        <f t="shared" si="789"/>
        <v>0</v>
      </c>
      <c r="BV288" s="19"/>
      <c r="BW288" s="19"/>
      <c r="BX288" s="20">
        <f t="shared" si="790"/>
        <v>0</v>
      </c>
      <c r="BY288" s="19"/>
      <c r="BZ288" s="19"/>
      <c r="CA288" s="20">
        <f t="shared" si="791"/>
        <v>0</v>
      </c>
      <c r="CB288" s="20">
        <f t="shared" si="792"/>
        <v>0</v>
      </c>
      <c r="CC288" s="20">
        <f t="shared" si="792"/>
        <v>0</v>
      </c>
      <c r="CD288" s="20">
        <f t="shared" si="793"/>
        <v>0</v>
      </c>
      <c r="CE288" s="19"/>
      <c r="CF288" s="19"/>
      <c r="CG288" s="20">
        <f t="shared" si="794"/>
        <v>0</v>
      </c>
      <c r="CH288" s="19"/>
      <c r="CI288" s="19"/>
      <c r="CJ288" s="20">
        <f t="shared" si="795"/>
        <v>0</v>
      </c>
      <c r="CK288" s="19"/>
      <c r="CL288" s="19"/>
      <c r="CM288" s="20">
        <f t="shared" si="796"/>
        <v>0</v>
      </c>
      <c r="CN288" s="20">
        <f t="shared" si="797"/>
        <v>0</v>
      </c>
      <c r="CO288" s="20">
        <f t="shared" si="797"/>
        <v>0</v>
      </c>
      <c r="CP288" s="20">
        <f t="shared" si="798"/>
        <v>0</v>
      </c>
      <c r="CQ288" s="19"/>
      <c r="CR288" s="19"/>
      <c r="CS288" s="20">
        <f t="shared" si="799"/>
        <v>0</v>
      </c>
      <c r="CT288" s="19"/>
      <c r="CU288" s="19"/>
      <c r="CV288" s="20">
        <f t="shared" si="800"/>
        <v>0</v>
      </c>
      <c r="CW288" s="19"/>
      <c r="CX288" s="19"/>
      <c r="CY288" s="20">
        <f t="shared" si="801"/>
        <v>0</v>
      </c>
      <c r="CZ288" s="20">
        <f t="shared" si="802"/>
        <v>0</v>
      </c>
      <c r="DA288" s="20">
        <f t="shared" si="802"/>
        <v>0</v>
      </c>
      <c r="DB288" s="20">
        <f t="shared" si="803"/>
        <v>0</v>
      </c>
      <c r="DC288" s="20">
        <f t="shared" si="804"/>
        <v>0</v>
      </c>
      <c r="DD288" s="20">
        <f t="shared" si="804"/>
        <v>0</v>
      </c>
      <c r="DE288" s="20">
        <f t="shared" si="805"/>
        <v>0</v>
      </c>
      <c r="DF288" s="19"/>
      <c r="DG288" s="19"/>
      <c r="DH288" s="20">
        <f t="shared" si="806"/>
        <v>0</v>
      </c>
      <c r="DI288" s="19"/>
      <c r="DJ288" s="19"/>
      <c r="DK288" s="20">
        <f t="shared" si="807"/>
        <v>0</v>
      </c>
      <c r="DL288" s="20">
        <f t="shared" si="808"/>
        <v>0</v>
      </c>
      <c r="DM288" s="20">
        <f t="shared" si="808"/>
        <v>0</v>
      </c>
      <c r="DN288" s="20">
        <f t="shared" si="809"/>
        <v>0</v>
      </c>
      <c r="DO288" s="19"/>
      <c r="DP288" s="19"/>
      <c r="DQ288" s="20">
        <f t="shared" si="810"/>
        <v>0</v>
      </c>
      <c r="DR288" s="19"/>
      <c r="DS288" s="19"/>
      <c r="DT288" s="20">
        <f t="shared" si="811"/>
        <v>0</v>
      </c>
      <c r="DU288" s="20">
        <f t="shared" si="812"/>
        <v>0</v>
      </c>
      <c r="DV288" s="20">
        <f t="shared" si="812"/>
        <v>0</v>
      </c>
      <c r="DW288" s="20">
        <f t="shared" si="813"/>
        <v>0</v>
      </c>
      <c r="DX288" s="20">
        <f t="shared" si="814"/>
        <v>0</v>
      </c>
      <c r="DY288" s="20">
        <f t="shared" si="814"/>
        <v>0</v>
      </c>
      <c r="DZ288" s="20">
        <f t="shared" si="815"/>
        <v>0</v>
      </c>
      <c r="EA288" s="19"/>
      <c r="EB288" s="19"/>
      <c r="EC288" s="20">
        <f t="shared" si="816"/>
        <v>0</v>
      </c>
      <c r="ED288" s="19"/>
      <c r="EE288" s="19"/>
      <c r="EF288" s="20">
        <f t="shared" si="817"/>
        <v>0</v>
      </c>
      <c r="EG288" s="19"/>
      <c r="EH288" s="19"/>
      <c r="EI288" s="20">
        <f t="shared" si="818"/>
        <v>0</v>
      </c>
      <c r="EJ288" s="19"/>
      <c r="EK288" s="19"/>
      <c r="EL288" s="20">
        <f t="shared" si="819"/>
        <v>0</v>
      </c>
      <c r="EM288" s="20">
        <f t="shared" si="820"/>
        <v>0</v>
      </c>
      <c r="EN288" s="20">
        <f t="shared" si="820"/>
        <v>0</v>
      </c>
      <c r="EO288" s="20">
        <f t="shared" si="821"/>
        <v>0</v>
      </c>
      <c r="EP288" s="19"/>
      <c r="EQ288" s="19"/>
      <c r="ER288" s="20">
        <f t="shared" si="822"/>
        <v>0</v>
      </c>
      <c r="ES288" s="19"/>
      <c r="ET288" s="19"/>
      <c r="EU288" s="20">
        <f t="shared" si="823"/>
        <v>0</v>
      </c>
      <c r="EV288" s="19"/>
      <c r="EW288" s="19"/>
      <c r="EX288" s="20">
        <f t="shared" si="824"/>
        <v>0</v>
      </c>
      <c r="EY288" s="19"/>
      <c r="EZ288" s="19"/>
      <c r="FA288" s="20">
        <f t="shared" si="825"/>
        <v>0</v>
      </c>
      <c r="FB288" s="20">
        <f t="shared" si="826"/>
        <v>0</v>
      </c>
      <c r="FC288" s="20">
        <f t="shared" si="826"/>
        <v>0</v>
      </c>
      <c r="FD288" s="20">
        <f t="shared" si="827"/>
        <v>0</v>
      </c>
      <c r="FE288" s="19"/>
      <c r="FF288" s="19"/>
      <c r="FG288" s="20">
        <f t="shared" si="828"/>
        <v>0</v>
      </c>
      <c r="FH288" s="19"/>
      <c r="FI288" s="19"/>
      <c r="FJ288" s="20">
        <f t="shared" si="829"/>
        <v>0</v>
      </c>
      <c r="FK288" s="19"/>
      <c r="FL288" s="19"/>
      <c r="FM288" s="20">
        <f t="shared" si="830"/>
        <v>0</v>
      </c>
      <c r="FN288" s="20">
        <f t="shared" si="831"/>
        <v>0</v>
      </c>
      <c r="FO288" s="20">
        <f t="shared" si="831"/>
        <v>0</v>
      </c>
      <c r="FP288" s="20">
        <f t="shared" si="832"/>
        <v>0</v>
      </c>
      <c r="FQ288" s="19"/>
      <c r="FR288" s="19"/>
      <c r="FS288" s="20">
        <f t="shared" si="833"/>
        <v>0</v>
      </c>
      <c r="FT288" s="19"/>
      <c r="FU288" s="19"/>
      <c r="FV288" s="20">
        <f t="shared" si="834"/>
        <v>0</v>
      </c>
      <c r="FW288" s="19"/>
      <c r="FX288" s="19"/>
      <c r="FY288" s="20">
        <f t="shared" si="835"/>
        <v>0</v>
      </c>
      <c r="FZ288" s="20">
        <f t="shared" si="836"/>
        <v>0</v>
      </c>
      <c r="GA288" s="20">
        <f t="shared" si="836"/>
        <v>0</v>
      </c>
      <c r="GB288" s="20">
        <f t="shared" si="837"/>
        <v>0</v>
      </c>
      <c r="GC288" s="19"/>
      <c r="GD288" s="19"/>
      <c r="GE288" s="20">
        <f t="shared" si="838"/>
        <v>0</v>
      </c>
      <c r="GF288" s="19"/>
      <c r="GG288" s="19"/>
      <c r="GH288" s="20">
        <f t="shared" si="839"/>
        <v>0</v>
      </c>
      <c r="GI288" s="19"/>
      <c r="GJ288" s="19"/>
      <c r="GK288" s="20">
        <f t="shared" si="840"/>
        <v>0</v>
      </c>
      <c r="GL288" s="19"/>
      <c r="GM288" s="19"/>
      <c r="GN288" s="20">
        <f t="shared" si="841"/>
        <v>0</v>
      </c>
      <c r="GO288" s="20">
        <f t="shared" si="842"/>
        <v>0</v>
      </c>
      <c r="GP288" s="20">
        <f t="shared" si="842"/>
        <v>0</v>
      </c>
      <c r="GQ288" s="20">
        <f t="shared" si="843"/>
        <v>0</v>
      </c>
      <c r="GR288" s="19"/>
      <c r="GS288" s="19"/>
      <c r="GT288" s="20">
        <f t="shared" si="844"/>
        <v>0</v>
      </c>
      <c r="GU288" s="19"/>
      <c r="GV288" s="19"/>
      <c r="GW288" s="20">
        <f t="shared" si="845"/>
        <v>0</v>
      </c>
      <c r="GX288" s="20">
        <f t="shared" si="846"/>
        <v>0</v>
      </c>
      <c r="GY288" s="20">
        <f t="shared" si="846"/>
        <v>0</v>
      </c>
      <c r="GZ288" s="20">
        <f t="shared" si="847"/>
        <v>0</v>
      </c>
      <c r="HA288" s="19"/>
      <c r="HB288" s="19"/>
      <c r="HC288" s="20">
        <f t="shared" si="848"/>
        <v>0</v>
      </c>
      <c r="HD288" s="19"/>
      <c r="HE288" s="19"/>
      <c r="HF288" s="20">
        <f t="shared" si="849"/>
        <v>0</v>
      </c>
      <c r="HG288" s="19"/>
      <c r="HH288" s="19"/>
      <c r="HI288" s="20">
        <f t="shared" si="850"/>
        <v>0</v>
      </c>
      <c r="HJ288" s="19"/>
      <c r="HK288" s="19"/>
      <c r="HL288" s="20">
        <f t="shared" si="851"/>
        <v>0</v>
      </c>
      <c r="HM288" s="20">
        <f t="shared" si="852"/>
        <v>0</v>
      </c>
      <c r="HN288" s="20">
        <f t="shared" si="852"/>
        <v>0</v>
      </c>
      <c r="HO288" s="20">
        <f t="shared" si="853"/>
        <v>0</v>
      </c>
      <c r="HP288" s="19"/>
      <c r="HQ288" s="19"/>
      <c r="HR288" s="20">
        <f t="shared" si="854"/>
        <v>0</v>
      </c>
      <c r="HS288" s="19"/>
      <c r="HT288" s="19"/>
      <c r="HU288" s="20">
        <f t="shared" si="855"/>
        <v>0</v>
      </c>
      <c r="HV288" s="19"/>
      <c r="HW288" s="19"/>
      <c r="HX288" s="20">
        <f t="shared" si="856"/>
        <v>0</v>
      </c>
      <c r="HY288" s="19"/>
      <c r="HZ288" s="19"/>
      <c r="IA288" s="20">
        <f t="shared" si="857"/>
        <v>0</v>
      </c>
      <c r="IB288" s="20">
        <f t="shared" si="858"/>
        <v>0</v>
      </c>
      <c r="IC288" s="20">
        <f t="shared" si="858"/>
        <v>0</v>
      </c>
      <c r="ID288" s="20">
        <f t="shared" si="859"/>
        <v>0</v>
      </c>
      <c r="IE288" s="20">
        <f t="shared" si="860"/>
        <v>0</v>
      </c>
      <c r="IF288" s="20">
        <f t="shared" si="860"/>
        <v>0</v>
      </c>
      <c r="IG288" s="20">
        <f t="shared" si="861"/>
        <v>0</v>
      </c>
      <c r="IH288" s="19"/>
      <c r="II288" s="19"/>
      <c r="IJ288" s="20">
        <f t="shared" si="862"/>
        <v>0</v>
      </c>
      <c r="IK288" s="19"/>
      <c r="IL288" s="19"/>
      <c r="IM288" s="20">
        <f t="shared" si="863"/>
        <v>0</v>
      </c>
      <c r="IN288" s="19"/>
      <c r="IO288" s="19"/>
      <c r="IP288" s="20">
        <f t="shared" si="864"/>
        <v>0</v>
      </c>
      <c r="IQ288" s="20">
        <f t="shared" si="865"/>
        <v>0</v>
      </c>
      <c r="IR288" s="20">
        <f t="shared" si="865"/>
        <v>0</v>
      </c>
      <c r="IS288" s="20">
        <f t="shared" si="866"/>
        <v>0</v>
      </c>
      <c r="IT288" s="20">
        <f t="shared" si="867"/>
        <v>0</v>
      </c>
      <c r="IU288" s="20">
        <f t="shared" si="867"/>
        <v>0</v>
      </c>
      <c r="IV288" s="20">
        <f t="shared" si="868"/>
        <v>0</v>
      </c>
      <c r="IW288" s="19"/>
      <c r="IX288" s="19"/>
      <c r="IY288" s="20">
        <f t="shared" si="869"/>
        <v>0</v>
      </c>
      <c r="IZ288" s="19"/>
      <c r="JA288" s="19"/>
      <c r="JB288" s="20">
        <f t="shared" si="870"/>
        <v>0</v>
      </c>
      <c r="JC288" s="19"/>
      <c r="JD288" s="19"/>
      <c r="JE288" s="20">
        <f t="shared" si="871"/>
        <v>0</v>
      </c>
      <c r="JF288" s="20">
        <f t="shared" si="872"/>
        <v>0</v>
      </c>
      <c r="JG288" s="20">
        <f t="shared" si="872"/>
        <v>0</v>
      </c>
      <c r="JH288" s="20">
        <f t="shared" si="873"/>
        <v>0</v>
      </c>
      <c r="JI288" s="19"/>
      <c r="JJ288" s="19"/>
      <c r="JK288" s="20">
        <f t="shared" si="874"/>
        <v>0</v>
      </c>
      <c r="JL288" s="19"/>
      <c r="JM288" s="19"/>
      <c r="JN288" s="20">
        <f t="shared" si="875"/>
        <v>0</v>
      </c>
      <c r="JO288" s="19"/>
      <c r="JP288" s="19"/>
      <c r="JQ288" s="20">
        <f t="shared" si="876"/>
        <v>0</v>
      </c>
      <c r="JR288" s="20">
        <f t="shared" si="877"/>
        <v>0</v>
      </c>
      <c r="JS288" s="20">
        <f t="shared" si="877"/>
        <v>0</v>
      </c>
      <c r="JT288" s="20">
        <f t="shared" si="878"/>
        <v>0</v>
      </c>
      <c r="JU288" s="19"/>
      <c r="JV288" s="19"/>
      <c r="JW288" s="20">
        <f t="shared" si="879"/>
        <v>0</v>
      </c>
      <c r="JX288" s="19"/>
      <c r="JY288" s="19"/>
      <c r="JZ288" s="20">
        <f t="shared" si="880"/>
        <v>0</v>
      </c>
      <c r="KA288" s="20">
        <f t="shared" si="881"/>
        <v>0</v>
      </c>
      <c r="KB288" s="20">
        <f t="shared" si="881"/>
        <v>0</v>
      </c>
      <c r="KC288" s="20">
        <f t="shared" si="882"/>
        <v>0</v>
      </c>
      <c r="KD288" s="19"/>
      <c r="KE288" s="20">
        <f>1200</f>
        <v>1200</v>
      </c>
      <c r="KF288" s="20">
        <f t="shared" si="883"/>
        <v>-1200</v>
      </c>
      <c r="KG288" s="19"/>
      <c r="KH288" s="19"/>
      <c r="KI288" s="20">
        <f t="shared" si="884"/>
        <v>0</v>
      </c>
      <c r="KJ288" s="19"/>
      <c r="KK288" s="19"/>
      <c r="KL288" s="20">
        <f t="shared" si="885"/>
        <v>0</v>
      </c>
      <c r="KM288" s="19"/>
      <c r="KN288" s="19"/>
      <c r="KO288" s="20">
        <f t="shared" si="886"/>
        <v>0</v>
      </c>
      <c r="KP288" s="19"/>
      <c r="KQ288" s="19"/>
      <c r="KR288" s="20">
        <f t="shared" si="887"/>
        <v>0</v>
      </c>
      <c r="KS288" s="20">
        <f t="shared" si="888"/>
        <v>0</v>
      </c>
      <c r="KT288" s="20">
        <f t="shared" si="888"/>
        <v>0</v>
      </c>
      <c r="KU288" s="20">
        <f t="shared" si="889"/>
        <v>0</v>
      </c>
      <c r="KV288" s="20">
        <f t="shared" si="890"/>
        <v>0</v>
      </c>
      <c r="KW288" s="20">
        <f t="shared" si="890"/>
        <v>1200</v>
      </c>
      <c r="KX288" s="20">
        <f t="shared" si="891"/>
        <v>-1200</v>
      </c>
      <c r="KY288" s="19"/>
      <c r="KZ288" s="19"/>
      <c r="LA288" s="20">
        <f t="shared" si="892"/>
        <v>0</v>
      </c>
      <c r="LB288" s="19"/>
      <c r="LC288" s="19"/>
      <c r="LD288" s="20">
        <f t="shared" si="893"/>
        <v>0</v>
      </c>
      <c r="LE288" s="20">
        <f t="shared" si="894"/>
        <v>0</v>
      </c>
      <c r="LF288" s="20">
        <f t="shared" si="894"/>
        <v>1200</v>
      </c>
      <c r="LG288" s="20">
        <f t="shared" si="895"/>
        <v>-1200</v>
      </c>
    </row>
    <row r="289" spans="1:319" x14ac:dyDescent="0.3">
      <c r="A289" s="27" t="s">
        <v>402</v>
      </c>
      <c r="B289" s="19"/>
      <c r="C289" s="19"/>
      <c r="D289" s="20">
        <f t="shared" si="764"/>
        <v>0</v>
      </c>
      <c r="E289" s="19"/>
      <c r="F289" s="19"/>
      <c r="G289" s="20">
        <f t="shared" si="765"/>
        <v>0</v>
      </c>
      <c r="H289" s="19"/>
      <c r="I289" s="19"/>
      <c r="J289" s="20">
        <f t="shared" si="766"/>
        <v>0</v>
      </c>
      <c r="K289" s="19"/>
      <c r="L289" s="19"/>
      <c r="M289" s="20">
        <f t="shared" si="767"/>
        <v>0</v>
      </c>
      <c r="N289" s="19"/>
      <c r="O289" s="19"/>
      <c r="P289" s="20">
        <f t="shared" si="768"/>
        <v>0</v>
      </c>
      <c r="Q289" s="19"/>
      <c r="R289" s="19"/>
      <c r="S289" s="20">
        <f t="shared" si="769"/>
        <v>0</v>
      </c>
      <c r="T289" s="19"/>
      <c r="U289" s="19"/>
      <c r="V289" s="20">
        <f t="shared" si="770"/>
        <v>0</v>
      </c>
      <c r="W289" s="19"/>
      <c r="X289" s="19"/>
      <c r="Y289" s="20">
        <f t="shared" si="771"/>
        <v>0</v>
      </c>
      <c r="Z289" s="19"/>
      <c r="AA289" s="19"/>
      <c r="AB289" s="20">
        <f t="shared" si="772"/>
        <v>0</v>
      </c>
      <c r="AC289" s="19"/>
      <c r="AD289" s="19"/>
      <c r="AE289" s="20">
        <f t="shared" si="773"/>
        <v>0</v>
      </c>
      <c r="AF289" s="19"/>
      <c r="AG289" s="19"/>
      <c r="AH289" s="20">
        <f t="shared" si="774"/>
        <v>0</v>
      </c>
      <c r="AI289" s="19"/>
      <c r="AJ289" s="19"/>
      <c r="AK289" s="20">
        <f t="shared" si="775"/>
        <v>0</v>
      </c>
      <c r="AL289" s="20">
        <f t="shared" si="776"/>
        <v>0</v>
      </c>
      <c r="AM289" s="20">
        <f t="shared" si="776"/>
        <v>0</v>
      </c>
      <c r="AN289" s="20">
        <f t="shared" si="777"/>
        <v>0</v>
      </c>
      <c r="AO289" s="19"/>
      <c r="AP289" s="19"/>
      <c r="AQ289" s="20">
        <f t="shared" si="778"/>
        <v>0</v>
      </c>
      <c r="AR289" s="19"/>
      <c r="AS289" s="19"/>
      <c r="AT289" s="20">
        <f t="shared" si="779"/>
        <v>0</v>
      </c>
      <c r="AU289" s="19"/>
      <c r="AV289" s="19"/>
      <c r="AW289" s="20">
        <f t="shared" si="780"/>
        <v>0</v>
      </c>
      <c r="AX289" s="19"/>
      <c r="AY289" s="19"/>
      <c r="AZ289" s="20">
        <f t="shared" si="781"/>
        <v>0</v>
      </c>
      <c r="BA289" s="19"/>
      <c r="BB289" s="19"/>
      <c r="BC289" s="20">
        <f t="shared" si="782"/>
        <v>0</v>
      </c>
      <c r="BD289" s="19"/>
      <c r="BE289" s="19"/>
      <c r="BF289" s="20">
        <f t="shared" si="783"/>
        <v>0</v>
      </c>
      <c r="BG289" s="20">
        <f t="shared" si="784"/>
        <v>0</v>
      </c>
      <c r="BH289" s="20">
        <f t="shared" si="784"/>
        <v>0</v>
      </c>
      <c r="BI289" s="20">
        <f t="shared" si="785"/>
        <v>0</v>
      </c>
      <c r="BJ289" s="19"/>
      <c r="BK289" s="19"/>
      <c r="BL289" s="20">
        <f t="shared" si="786"/>
        <v>0</v>
      </c>
      <c r="BM289" s="19"/>
      <c r="BN289" s="19"/>
      <c r="BO289" s="20">
        <f t="shared" si="787"/>
        <v>0</v>
      </c>
      <c r="BP289" s="19"/>
      <c r="BQ289" s="19"/>
      <c r="BR289" s="20">
        <f t="shared" si="788"/>
        <v>0</v>
      </c>
      <c r="BS289" s="19"/>
      <c r="BT289" s="19"/>
      <c r="BU289" s="20">
        <f t="shared" si="789"/>
        <v>0</v>
      </c>
      <c r="BV289" s="19"/>
      <c r="BW289" s="19"/>
      <c r="BX289" s="20">
        <f t="shared" si="790"/>
        <v>0</v>
      </c>
      <c r="BY289" s="19"/>
      <c r="BZ289" s="19"/>
      <c r="CA289" s="20">
        <f t="shared" si="791"/>
        <v>0</v>
      </c>
      <c r="CB289" s="20">
        <f t="shared" si="792"/>
        <v>0</v>
      </c>
      <c r="CC289" s="20">
        <f t="shared" si="792"/>
        <v>0</v>
      </c>
      <c r="CD289" s="20">
        <f t="shared" si="793"/>
        <v>0</v>
      </c>
      <c r="CE289" s="19"/>
      <c r="CF289" s="19"/>
      <c r="CG289" s="20">
        <f t="shared" si="794"/>
        <v>0</v>
      </c>
      <c r="CH289" s="19"/>
      <c r="CI289" s="19"/>
      <c r="CJ289" s="20">
        <f t="shared" si="795"/>
        <v>0</v>
      </c>
      <c r="CK289" s="19"/>
      <c r="CL289" s="19"/>
      <c r="CM289" s="20">
        <f t="shared" si="796"/>
        <v>0</v>
      </c>
      <c r="CN289" s="20">
        <f t="shared" si="797"/>
        <v>0</v>
      </c>
      <c r="CO289" s="20">
        <f t="shared" si="797"/>
        <v>0</v>
      </c>
      <c r="CP289" s="20">
        <f t="shared" si="798"/>
        <v>0</v>
      </c>
      <c r="CQ289" s="19"/>
      <c r="CR289" s="19"/>
      <c r="CS289" s="20">
        <f t="shared" si="799"/>
        <v>0</v>
      </c>
      <c r="CT289" s="19"/>
      <c r="CU289" s="19"/>
      <c r="CV289" s="20">
        <f t="shared" si="800"/>
        <v>0</v>
      </c>
      <c r="CW289" s="19"/>
      <c r="CX289" s="19"/>
      <c r="CY289" s="20">
        <f t="shared" si="801"/>
        <v>0</v>
      </c>
      <c r="CZ289" s="20">
        <f t="shared" si="802"/>
        <v>0</v>
      </c>
      <c r="DA289" s="20">
        <f t="shared" si="802"/>
        <v>0</v>
      </c>
      <c r="DB289" s="20">
        <f t="shared" si="803"/>
        <v>0</v>
      </c>
      <c r="DC289" s="20">
        <f t="shared" si="804"/>
        <v>0</v>
      </c>
      <c r="DD289" s="20">
        <f t="shared" si="804"/>
        <v>0</v>
      </c>
      <c r="DE289" s="20">
        <f t="shared" si="805"/>
        <v>0</v>
      </c>
      <c r="DF289" s="19"/>
      <c r="DG289" s="19"/>
      <c r="DH289" s="20">
        <f t="shared" si="806"/>
        <v>0</v>
      </c>
      <c r="DI289" s="19"/>
      <c r="DJ289" s="19"/>
      <c r="DK289" s="20">
        <f t="shared" si="807"/>
        <v>0</v>
      </c>
      <c r="DL289" s="20">
        <f t="shared" si="808"/>
        <v>0</v>
      </c>
      <c r="DM289" s="20">
        <f t="shared" si="808"/>
        <v>0</v>
      </c>
      <c r="DN289" s="20">
        <f t="shared" si="809"/>
        <v>0</v>
      </c>
      <c r="DO289" s="19"/>
      <c r="DP289" s="19"/>
      <c r="DQ289" s="20">
        <f t="shared" si="810"/>
        <v>0</v>
      </c>
      <c r="DR289" s="19"/>
      <c r="DS289" s="19"/>
      <c r="DT289" s="20">
        <f t="shared" si="811"/>
        <v>0</v>
      </c>
      <c r="DU289" s="20">
        <f t="shared" si="812"/>
        <v>0</v>
      </c>
      <c r="DV289" s="20">
        <f t="shared" si="812"/>
        <v>0</v>
      </c>
      <c r="DW289" s="20">
        <f t="shared" si="813"/>
        <v>0</v>
      </c>
      <c r="DX289" s="20">
        <f t="shared" si="814"/>
        <v>0</v>
      </c>
      <c r="DY289" s="20">
        <f t="shared" si="814"/>
        <v>0</v>
      </c>
      <c r="DZ289" s="20">
        <f t="shared" si="815"/>
        <v>0</v>
      </c>
      <c r="EA289" s="19"/>
      <c r="EB289" s="19"/>
      <c r="EC289" s="20">
        <f t="shared" si="816"/>
        <v>0</v>
      </c>
      <c r="ED289" s="19"/>
      <c r="EE289" s="19"/>
      <c r="EF289" s="20">
        <f t="shared" si="817"/>
        <v>0</v>
      </c>
      <c r="EG289" s="19"/>
      <c r="EH289" s="19"/>
      <c r="EI289" s="20">
        <f t="shared" si="818"/>
        <v>0</v>
      </c>
      <c r="EJ289" s="19"/>
      <c r="EK289" s="19"/>
      <c r="EL289" s="20">
        <f t="shared" si="819"/>
        <v>0</v>
      </c>
      <c r="EM289" s="20">
        <f t="shared" si="820"/>
        <v>0</v>
      </c>
      <c r="EN289" s="20">
        <f t="shared" si="820"/>
        <v>0</v>
      </c>
      <c r="EO289" s="20">
        <f t="shared" si="821"/>
        <v>0</v>
      </c>
      <c r="EP289" s="19"/>
      <c r="EQ289" s="19"/>
      <c r="ER289" s="20">
        <f t="shared" si="822"/>
        <v>0</v>
      </c>
      <c r="ES289" s="19"/>
      <c r="ET289" s="19"/>
      <c r="EU289" s="20">
        <f t="shared" si="823"/>
        <v>0</v>
      </c>
      <c r="EV289" s="19"/>
      <c r="EW289" s="19"/>
      <c r="EX289" s="20">
        <f t="shared" si="824"/>
        <v>0</v>
      </c>
      <c r="EY289" s="19"/>
      <c r="EZ289" s="19"/>
      <c r="FA289" s="20">
        <f t="shared" si="825"/>
        <v>0</v>
      </c>
      <c r="FB289" s="20">
        <f t="shared" si="826"/>
        <v>0</v>
      </c>
      <c r="FC289" s="20">
        <f t="shared" si="826"/>
        <v>0</v>
      </c>
      <c r="FD289" s="20">
        <f t="shared" si="827"/>
        <v>0</v>
      </c>
      <c r="FE289" s="19"/>
      <c r="FF289" s="19"/>
      <c r="FG289" s="20">
        <f t="shared" si="828"/>
        <v>0</v>
      </c>
      <c r="FH289" s="19"/>
      <c r="FI289" s="19"/>
      <c r="FJ289" s="20">
        <f t="shared" si="829"/>
        <v>0</v>
      </c>
      <c r="FK289" s="19"/>
      <c r="FL289" s="19"/>
      <c r="FM289" s="20">
        <f t="shared" si="830"/>
        <v>0</v>
      </c>
      <c r="FN289" s="20">
        <f t="shared" si="831"/>
        <v>0</v>
      </c>
      <c r="FO289" s="20">
        <f t="shared" si="831"/>
        <v>0</v>
      </c>
      <c r="FP289" s="20">
        <f t="shared" si="832"/>
        <v>0</v>
      </c>
      <c r="FQ289" s="19"/>
      <c r="FR289" s="19"/>
      <c r="FS289" s="20">
        <f t="shared" si="833"/>
        <v>0</v>
      </c>
      <c r="FT289" s="19"/>
      <c r="FU289" s="19"/>
      <c r="FV289" s="20">
        <f t="shared" si="834"/>
        <v>0</v>
      </c>
      <c r="FW289" s="19"/>
      <c r="FX289" s="19"/>
      <c r="FY289" s="20">
        <f t="shared" si="835"/>
        <v>0</v>
      </c>
      <c r="FZ289" s="20">
        <f t="shared" si="836"/>
        <v>0</v>
      </c>
      <c r="GA289" s="20">
        <f t="shared" si="836"/>
        <v>0</v>
      </c>
      <c r="GB289" s="20">
        <f t="shared" si="837"/>
        <v>0</v>
      </c>
      <c r="GC289" s="19"/>
      <c r="GD289" s="19"/>
      <c r="GE289" s="20">
        <f t="shared" si="838"/>
        <v>0</v>
      </c>
      <c r="GF289" s="19"/>
      <c r="GG289" s="19"/>
      <c r="GH289" s="20">
        <f t="shared" si="839"/>
        <v>0</v>
      </c>
      <c r="GI289" s="19"/>
      <c r="GJ289" s="19"/>
      <c r="GK289" s="20">
        <f t="shared" si="840"/>
        <v>0</v>
      </c>
      <c r="GL289" s="19"/>
      <c r="GM289" s="19"/>
      <c r="GN289" s="20">
        <f t="shared" si="841"/>
        <v>0</v>
      </c>
      <c r="GO289" s="20">
        <f t="shared" si="842"/>
        <v>0</v>
      </c>
      <c r="GP289" s="20">
        <f t="shared" si="842"/>
        <v>0</v>
      </c>
      <c r="GQ289" s="20">
        <f t="shared" si="843"/>
        <v>0</v>
      </c>
      <c r="GR289" s="19"/>
      <c r="GS289" s="19"/>
      <c r="GT289" s="20">
        <f t="shared" si="844"/>
        <v>0</v>
      </c>
      <c r="GU289" s="19"/>
      <c r="GV289" s="19"/>
      <c r="GW289" s="20">
        <f t="shared" si="845"/>
        <v>0</v>
      </c>
      <c r="GX289" s="20">
        <f t="shared" si="846"/>
        <v>0</v>
      </c>
      <c r="GY289" s="20">
        <f t="shared" si="846"/>
        <v>0</v>
      </c>
      <c r="GZ289" s="20">
        <f t="shared" si="847"/>
        <v>0</v>
      </c>
      <c r="HA289" s="19"/>
      <c r="HB289" s="19"/>
      <c r="HC289" s="20">
        <f t="shared" si="848"/>
        <v>0</v>
      </c>
      <c r="HD289" s="19"/>
      <c r="HE289" s="19"/>
      <c r="HF289" s="20">
        <f t="shared" si="849"/>
        <v>0</v>
      </c>
      <c r="HG289" s="19"/>
      <c r="HH289" s="19"/>
      <c r="HI289" s="20">
        <f t="shared" si="850"/>
        <v>0</v>
      </c>
      <c r="HJ289" s="19"/>
      <c r="HK289" s="19"/>
      <c r="HL289" s="20">
        <f t="shared" si="851"/>
        <v>0</v>
      </c>
      <c r="HM289" s="20">
        <f t="shared" si="852"/>
        <v>0</v>
      </c>
      <c r="HN289" s="20">
        <f t="shared" si="852"/>
        <v>0</v>
      </c>
      <c r="HO289" s="20">
        <f t="shared" si="853"/>
        <v>0</v>
      </c>
      <c r="HP289" s="19"/>
      <c r="HQ289" s="19"/>
      <c r="HR289" s="20">
        <f t="shared" si="854"/>
        <v>0</v>
      </c>
      <c r="HS289" s="19"/>
      <c r="HT289" s="19"/>
      <c r="HU289" s="20">
        <f t="shared" si="855"/>
        <v>0</v>
      </c>
      <c r="HV289" s="19"/>
      <c r="HW289" s="19"/>
      <c r="HX289" s="20">
        <f t="shared" si="856"/>
        <v>0</v>
      </c>
      <c r="HY289" s="19"/>
      <c r="HZ289" s="19"/>
      <c r="IA289" s="20">
        <f t="shared" si="857"/>
        <v>0</v>
      </c>
      <c r="IB289" s="20">
        <f t="shared" si="858"/>
        <v>0</v>
      </c>
      <c r="IC289" s="20">
        <f t="shared" si="858"/>
        <v>0</v>
      </c>
      <c r="ID289" s="20">
        <f t="shared" si="859"/>
        <v>0</v>
      </c>
      <c r="IE289" s="20">
        <f t="shared" si="860"/>
        <v>0</v>
      </c>
      <c r="IF289" s="20">
        <f t="shared" si="860"/>
        <v>0</v>
      </c>
      <c r="IG289" s="20">
        <f t="shared" si="861"/>
        <v>0</v>
      </c>
      <c r="IH289" s="19"/>
      <c r="II289" s="19"/>
      <c r="IJ289" s="20">
        <f t="shared" si="862"/>
        <v>0</v>
      </c>
      <c r="IK289" s="19"/>
      <c r="IL289" s="19"/>
      <c r="IM289" s="20">
        <f t="shared" si="863"/>
        <v>0</v>
      </c>
      <c r="IN289" s="19"/>
      <c r="IO289" s="19"/>
      <c r="IP289" s="20">
        <f t="shared" si="864"/>
        <v>0</v>
      </c>
      <c r="IQ289" s="20">
        <f t="shared" si="865"/>
        <v>0</v>
      </c>
      <c r="IR289" s="20">
        <f t="shared" si="865"/>
        <v>0</v>
      </c>
      <c r="IS289" s="20">
        <f t="shared" si="866"/>
        <v>0</v>
      </c>
      <c r="IT289" s="20">
        <f t="shared" si="867"/>
        <v>0</v>
      </c>
      <c r="IU289" s="20">
        <f t="shared" si="867"/>
        <v>0</v>
      </c>
      <c r="IV289" s="20">
        <f t="shared" si="868"/>
        <v>0</v>
      </c>
      <c r="IW289" s="19"/>
      <c r="IX289" s="19"/>
      <c r="IY289" s="20">
        <f t="shared" si="869"/>
        <v>0</v>
      </c>
      <c r="IZ289" s="19"/>
      <c r="JA289" s="19"/>
      <c r="JB289" s="20">
        <f t="shared" si="870"/>
        <v>0</v>
      </c>
      <c r="JC289" s="19"/>
      <c r="JD289" s="19"/>
      <c r="JE289" s="20">
        <f t="shared" si="871"/>
        <v>0</v>
      </c>
      <c r="JF289" s="20">
        <f t="shared" si="872"/>
        <v>0</v>
      </c>
      <c r="JG289" s="20">
        <f t="shared" si="872"/>
        <v>0</v>
      </c>
      <c r="JH289" s="20">
        <f t="shared" si="873"/>
        <v>0</v>
      </c>
      <c r="JI289" s="19"/>
      <c r="JJ289" s="19"/>
      <c r="JK289" s="20">
        <f t="shared" si="874"/>
        <v>0</v>
      </c>
      <c r="JL289" s="19"/>
      <c r="JM289" s="19"/>
      <c r="JN289" s="20">
        <f t="shared" si="875"/>
        <v>0</v>
      </c>
      <c r="JO289" s="19"/>
      <c r="JP289" s="19"/>
      <c r="JQ289" s="20">
        <f t="shared" si="876"/>
        <v>0</v>
      </c>
      <c r="JR289" s="20">
        <f t="shared" si="877"/>
        <v>0</v>
      </c>
      <c r="JS289" s="20">
        <f t="shared" si="877"/>
        <v>0</v>
      </c>
      <c r="JT289" s="20">
        <f t="shared" si="878"/>
        <v>0</v>
      </c>
      <c r="JU289" s="19"/>
      <c r="JV289" s="19"/>
      <c r="JW289" s="20">
        <f t="shared" si="879"/>
        <v>0</v>
      </c>
      <c r="JX289" s="19"/>
      <c r="JY289" s="19"/>
      <c r="JZ289" s="20">
        <f t="shared" si="880"/>
        <v>0</v>
      </c>
      <c r="KA289" s="20">
        <f t="shared" si="881"/>
        <v>0</v>
      </c>
      <c r="KB289" s="20">
        <f t="shared" si="881"/>
        <v>0</v>
      </c>
      <c r="KC289" s="20">
        <f t="shared" si="882"/>
        <v>0</v>
      </c>
      <c r="KD289" s="20">
        <f>520.16</f>
        <v>520.16</v>
      </c>
      <c r="KE289" s="20">
        <f>5</f>
        <v>5</v>
      </c>
      <c r="KF289" s="20">
        <f t="shared" si="883"/>
        <v>515.16</v>
      </c>
      <c r="KG289" s="19"/>
      <c r="KH289" s="19"/>
      <c r="KI289" s="20">
        <f t="shared" si="884"/>
        <v>0</v>
      </c>
      <c r="KJ289" s="19"/>
      <c r="KK289" s="19"/>
      <c r="KL289" s="20">
        <f t="shared" si="885"/>
        <v>0</v>
      </c>
      <c r="KM289" s="19"/>
      <c r="KN289" s="19"/>
      <c r="KO289" s="20">
        <f t="shared" si="886"/>
        <v>0</v>
      </c>
      <c r="KP289" s="19"/>
      <c r="KQ289" s="19"/>
      <c r="KR289" s="20">
        <f t="shared" si="887"/>
        <v>0</v>
      </c>
      <c r="KS289" s="20">
        <f t="shared" si="888"/>
        <v>0</v>
      </c>
      <c r="KT289" s="20">
        <f t="shared" si="888"/>
        <v>0</v>
      </c>
      <c r="KU289" s="20">
        <f t="shared" si="889"/>
        <v>0</v>
      </c>
      <c r="KV289" s="20">
        <f t="shared" si="890"/>
        <v>520.16</v>
      </c>
      <c r="KW289" s="20">
        <f t="shared" si="890"/>
        <v>5</v>
      </c>
      <c r="KX289" s="20">
        <f t="shared" si="891"/>
        <v>515.16</v>
      </c>
      <c r="KY289" s="19"/>
      <c r="KZ289" s="19"/>
      <c r="LA289" s="20">
        <f t="shared" si="892"/>
        <v>0</v>
      </c>
      <c r="LB289" s="19"/>
      <c r="LC289" s="19"/>
      <c r="LD289" s="20">
        <f t="shared" si="893"/>
        <v>0</v>
      </c>
      <c r="LE289" s="20">
        <f t="shared" si="894"/>
        <v>520.16</v>
      </c>
      <c r="LF289" s="20">
        <f t="shared" si="894"/>
        <v>5</v>
      </c>
      <c r="LG289" s="20">
        <f t="shared" si="895"/>
        <v>515.16</v>
      </c>
    </row>
    <row r="290" spans="1:319" x14ac:dyDescent="0.3">
      <c r="A290" s="27" t="s">
        <v>403</v>
      </c>
      <c r="B290" s="19"/>
      <c r="C290" s="19"/>
      <c r="D290" s="20">
        <f t="shared" si="764"/>
        <v>0</v>
      </c>
      <c r="E290" s="19"/>
      <c r="F290" s="19"/>
      <c r="G290" s="20">
        <f t="shared" si="765"/>
        <v>0</v>
      </c>
      <c r="H290" s="19"/>
      <c r="I290" s="19"/>
      <c r="J290" s="20">
        <f t="shared" si="766"/>
        <v>0</v>
      </c>
      <c r="K290" s="19"/>
      <c r="L290" s="19"/>
      <c r="M290" s="20">
        <f t="shared" si="767"/>
        <v>0</v>
      </c>
      <c r="N290" s="19"/>
      <c r="O290" s="19"/>
      <c r="P290" s="20">
        <f t="shared" si="768"/>
        <v>0</v>
      </c>
      <c r="Q290" s="19"/>
      <c r="R290" s="19"/>
      <c r="S290" s="20">
        <f t="shared" si="769"/>
        <v>0</v>
      </c>
      <c r="T290" s="19"/>
      <c r="U290" s="19"/>
      <c r="V290" s="20">
        <f t="shared" si="770"/>
        <v>0</v>
      </c>
      <c r="W290" s="19"/>
      <c r="X290" s="19"/>
      <c r="Y290" s="20">
        <f t="shared" si="771"/>
        <v>0</v>
      </c>
      <c r="Z290" s="19"/>
      <c r="AA290" s="19"/>
      <c r="AB290" s="20">
        <f t="shared" si="772"/>
        <v>0</v>
      </c>
      <c r="AC290" s="19"/>
      <c r="AD290" s="19"/>
      <c r="AE290" s="20">
        <f t="shared" si="773"/>
        <v>0</v>
      </c>
      <c r="AF290" s="19"/>
      <c r="AG290" s="19"/>
      <c r="AH290" s="20">
        <f t="shared" si="774"/>
        <v>0</v>
      </c>
      <c r="AI290" s="19"/>
      <c r="AJ290" s="19"/>
      <c r="AK290" s="20">
        <f t="shared" si="775"/>
        <v>0</v>
      </c>
      <c r="AL290" s="20">
        <f t="shared" si="776"/>
        <v>0</v>
      </c>
      <c r="AM290" s="20">
        <f t="shared" si="776"/>
        <v>0</v>
      </c>
      <c r="AN290" s="20">
        <f t="shared" si="777"/>
        <v>0</v>
      </c>
      <c r="AO290" s="19"/>
      <c r="AP290" s="19"/>
      <c r="AQ290" s="20">
        <f t="shared" si="778"/>
        <v>0</v>
      </c>
      <c r="AR290" s="19"/>
      <c r="AS290" s="19"/>
      <c r="AT290" s="20">
        <f t="shared" si="779"/>
        <v>0</v>
      </c>
      <c r="AU290" s="19"/>
      <c r="AV290" s="19"/>
      <c r="AW290" s="20">
        <f t="shared" si="780"/>
        <v>0</v>
      </c>
      <c r="AX290" s="19"/>
      <c r="AY290" s="19"/>
      <c r="AZ290" s="20">
        <f t="shared" si="781"/>
        <v>0</v>
      </c>
      <c r="BA290" s="19"/>
      <c r="BB290" s="19"/>
      <c r="BC290" s="20">
        <f t="shared" si="782"/>
        <v>0</v>
      </c>
      <c r="BD290" s="19"/>
      <c r="BE290" s="19"/>
      <c r="BF290" s="20">
        <f t="shared" si="783"/>
        <v>0</v>
      </c>
      <c r="BG290" s="20">
        <f t="shared" si="784"/>
        <v>0</v>
      </c>
      <c r="BH290" s="20">
        <f t="shared" si="784"/>
        <v>0</v>
      </c>
      <c r="BI290" s="20">
        <f t="shared" si="785"/>
        <v>0</v>
      </c>
      <c r="BJ290" s="19"/>
      <c r="BK290" s="19"/>
      <c r="BL290" s="20">
        <f t="shared" si="786"/>
        <v>0</v>
      </c>
      <c r="BM290" s="19"/>
      <c r="BN290" s="19"/>
      <c r="BO290" s="20">
        <f t="shared" si="787"/>
        <v>0</v>
      </c>
      <c r="BP290" s="19"/>
      <c r="BQ290" s="19"/>
      <c r="BR290" s="20">
        <f t="shared" si="788"/>
        <v>0</v>
      </c>
      <c r="BS290" s="19"/>
      <c r="BT290" s="19"/>
      <c r="BU290" s="20">
        <f t="shared" si="789"/>
        <v>0</v>
      </c>
      <c r="BV290" s="19"/>
      <c r="BW290" s="19"/>
      <c r="BX290" s="20">
        <f t="shared" si="790"/>
        <v>0</v>
      </c>
      <c r="BY290" s="19"/>
      <c r="BZ290" s="19"/>
      <c r="CA290" s="20">
        <f t="shared" si="791"/>
        <v>0</v>
      </c>
      <c r="CB290" s="20">
        <f t="shared" si="792"/>
        <v>0</v>
      </c>
      <c r="CC290" s="20">
        <f t="shared" si="792"/>
        <v>0</v>
      </c>
      <c r="CD290" s="20">
        <f t="shared" si="793"/>
        <v>0</v>
      </c>
      <c r="CE290" s="19"/>
      <c r="CF290" s="19"/>
      <c r="CG290" s="20">
        <f t="shared" si="794"/>
        <v>0</v>
      </c>
      <c r="CH290" s="19"/>
      <c r="CI290" s="19"/>
      <c r="CJ290" s="20">
        <f t="shared" si="795"/>
        <v>0</v>
      </c>
      <c r="CK290" s="19"/>
      <c r="CL290" s="19"/>
      <c r="CM290" s="20">
        <f t="shared" si="796"/>
        <v>0</v>
      </c>
      <c r="CN290" s="20">
        <f t="shared" si="797"/>
        <v>0</v>
      </c>
      <c r="CO290" s="20">
        <f t="shared" si="797"/>
        <v>0</v>
      </c>
      <c r="CP290" s="20">
        <f t="shared" si="798"/>
        <v>0</v>
      </c>
      <c r="CQ290" s="19"/>
      <c r="CR290" s="19"/>
      <c r="CS290" s="20">
        <f t="shared" si="799"/>
        <v>0</v>
      </c>
      <c r="CT290" s="19"/>
      <c r="CU290" s="19"/>
      <c r="CV290" s="20">
        <f t="shared" si="800"/>
        <v>0</v>
      </c>
      <c r="CW290" s="19"/>
      <c r="CX290" s="19"/>
      <c r="CY290" s="20">
        <f t="shared" si="801"/>
        <v>0</v>
      </c>
      <c r="CZ290" s="20">
        <f t="shared" si="802"/>
        <v>0</v>
      </c>
      <c r="DA290" s="20">
        <f t="shared" si="802"/>
        <v>0</v>
      </c>
      <c r="DB290" s="20">
        <f t="shared" si="803"/>
        <v>0</v>
      </c>
      <c r="DC290" s="20">
        <f t="shared" si="804"/>
        <v>0</v>
      </c>
      <c r="DD290" s="20">
        <f t="shared" si="804"/>
        <v>0</v>
      </c>
      <c r="DE290" s="20">
        <f t="shared" si="805"/>
        <v>0</v>
      </c>
      <c r="DF290" s="19"/>
      <c r="DG290" s="19"/>
      <c r="DH290" s="20">
        <f t="shared" si="806"/>
        <v>0</v>
      </c>
      <c r="DI290" s="19"/>
      <c r="DJ290" s="19"/>
      <c r="DK290" s="20">
        <f t="shared" si="807"/>
        <v>0</v>
      </c>
      <c r="DL290" s="20">
        <f t="shared" si="808"/>
        <v>0</v>
      </c>
      <c r="DM290" s="20">
        <f t="shared" si="808"/>
        <v>0</v>
      </c>
      <c r="DN290" s="20">
        <f t="shared" si="809"/>
        <v>0</v>
      </c>
      <c r="DO290" s="19"/>
      <c r="DP290" s="19"/>
      <c r="DQ290" s="20">
        <f t="shared" si="810"/>
        <v>0</v>
      </c>
      <c r="DR290" s="19"/>
      <c r="DS290" s="19"/>
      <c r="DT290" s="20">
        <f t="shared" si="811"/>
        <v>0</v>
      </c>
      <c r="DU290" s="20">
        <f t="shared" si="812"/>
        <v>0</v>
      </c>
      <c r="DV290" s="20">
        <f t="shared" si="812"/>
        <v>0</v>
      </c>
      <c r="DW290" s="20">
        <f t="shared" si="813"/>
        <v>0</v>
      </c>
      <c r="DX290" s="20">
        <f t="shared" si="814"/>
        <v>0</v>
      </c>
      <c r="DY290" s="20">
        <f t="shared" si="814"/>
        <v>0</v>
      </c>
      <c r="DZ290" s="20">
        <f t="shared" si="815"/>
        <v>0</v>
      </c>
      <c r="EA290" s="19"/>
      <c r="EB290" s="19"/>
      <c r="EC290" s="20">
        <f t="shared" si="816"/>
        <v>0</v>
      </c>
      <c r="ED290" s="19"/>
      <c r="EE290" s="19"/>
      <c r="EF290" s="20">
        <f t="shared" si="817"/>
        <v>0</v>
      </c>
      <c r="EG290" s="19"/>
      <c r="EH290" s="19"/>
      <c r="EI290" s="20">
        <f t="shared" si="818"/>
        <v>0</v>
      </c>
      <c r="EJ290" s="19"/>
      <c r="EK290" s="19"/>
      <c r="EL290" s="20">
        <f t="shared" si="819"/>
        <v>0</v>
      </c>
      <c r="EM290" s="20">
        <f t="shared" si="820"/>
        <v>0</v>
      </c>
      <c r="EN290" s="20">
        <f t="shared" si="820"/>
        <v>0</v>
      </c>
      <c r="EO290" s="20">
        <f t="shared" si="821"/>
        <v>0</v>
      </c>
      <c r="EP290" s="19"/>
      <c r="EQ290" s="19"/>
      <c r="ER290" s="20">
        <f t="shared" si="822"/>
        <v>0</v>
      </c>
      <c r="ES290" s="19"/>
      <c r="ET290" s="19"/>
      <c r="EU290" s="20">
        <f t="shared" si="823"/>
        <v>0</v>
      </c>
      <c r="EV290" s="19"/>
      <c r="EW290" s="19"/>
      <c r="EX290" s="20">
        <f t="shared" si="824"/>
        <v>0</v>
      </c>
      <c r="EY290" s="19"/>
      <c r="EZ290" s="19"/>
      <c r="FA290" s="20">
        <f t="shared" si="825"/>
        <v>0</v>
      </c>
      <c r="FB290" s="20">
        <f t="shared" si="826"/>
        <v>0</v>
      </c>
      <c r="FC290" s="20">
        <f t="shared" si="826"/>
        <v>0</v>
      </c>
      <c r="FD290" s="20">
        <f t="shared" si="827"/>
        <v>0</v>
      </c>
      <c r="FE290" s="19"/>
      <c r="FF290" s="19"/>
      <c r="FG290" s="20">
        <f t="shared" si="828"/>
        <v>0</v>
      </c>
      <c r="FH290" s="19"/>
      <c r="FI290" s="19"/>
      <c r="FJ290" s="20">
        <f t="shared" si="829"/>
        <v>0</v>
      </c>
      <c r="FK290" s="19"/>
      <c r="FL290" s="19"/>
      <c r="FM290" s="20">
        <f t="shared" si="830"/>
        <v>0</v>
      </c>
      <c r="FN290" s="20">
        <f t="shared" si="831"/>
        <v>0</v>
      </c>
      <c r="FO290" s="20">
        <f t="shared" si="831"/>
        <v>0</v>
      </c>
      <c r="FP290" s="20">
        <f t="shared" si="832"/>
        <v>0</v>
      </c>
      <c r="FQ290" s="19"/>
      <c r="FR290" s="19"/>
      <c r="FS290" s="20">
        <f t="shared" si="833"/>
        <v>0</v>
      </c>
      <c r="FT290" s="19"/>
      <c r="FU290" s="19"/>
      <c r="FV290" s="20">
        <f t="shared" si="834"/>
        <v>0</v>
      </c>
      <c r="FW290" s="19"/>
      <c r="FX290" s="19"/>
      <c r="FY290" s="20">
        <f t="shared" si="835"/>
        <v>0</v>
      </c>
      <c r="FZ290" s="20">
        <f t="shared" si="836"/>
        <v>0</v>
      </c>
      <c r="GA290" s="20">
        <f t="shared" si="836"/>
        <v>0</v>
      </c>
      <c r="GB290" s="20">
        <f t="shared" si="837"/>
        <v>0</v>
      </c>
      <c r="GC290" s="19"/>
      <c r="GD290" s="19"/>
      <c r="GE290" s="20">
        <f t="shared" si="838"/>
        <v>0</v>
      </c>
      <c r="GF290" s="19"/>
      <c r="GG290" s="19"/>
      <c r="GH290" s="20">
        <f t="shared" si="839"/>
        <v>0</v>
      </c>
      <c r="GI290" s="19"/>
      <c r="GJ290" s="19"/>
      <c r="GK290" s="20">
        <f t="shared" si="840"/>
        <v>0</v>
      </c>
      <c r="GL290" s="19"/>
      <c r="GM290" s="19"/>
      <c r="GN290" s="20">
        <f t="shared" si="841"/>
        <v>0</v>
      </c>
      <c r="GO290" s="20">
        <f t="shared" si="842"/>
        <v>0</v>
      </c>
      <c r="GP290" s="20">
        <f t="shared" si="842"/>
        <v>0</v>
      </c>
      <c r="GQ290" s="20">
        <f t="shared" si="843"/>
        <v>0</v>
      </c>
      <c r="GR290" s="19"/>
      <c r="GS290" s="19"/>
      <c r="GT290" s="20">
        <f t="shared" si="844"/>
        <v>0</v>
      </c>
      <c r="GU290" s="19"/>
      <c r="GV290" s="19"/>
      <c r="GW290" s="20">
        <f t="shared" si="845"/>
        <v>0</v>
      </c>
      <c r="GX290" s="20">
        <f t="shared" si="846"/>
        <v>0</v>
      </c>
      <c r="GY290" s="20">
        <f t="shared" si="846"/>
        <v>0</v>
      </c>
      <c r="GZ290" s="20">
        <f t="shared" si="847"/>
        <v>0</v>
      </c>
      <c r="HA290" s="19"/>
      <c r="HB290" s="19"/>
      <c r="HC290" s="20">
        <f t="shared" si="848"/>
        <v>0</v>
      </c>
      <c r="HD290" s="19"/>
      <c r="HE290" s="19"/>
      <c r="HF290" s="20">
        <f t="shared" si="849"/>
        <v>0</v>
      </c>
      <c r="HG290" s="19"/>
      <c r="HH290" s="19"/>
      <c r="HI290" s="20">
        <f t="shared" si="850"/>
        <v>0</v>
      </c>
      <c r="HJ290" s="19"/>
      <c r="HK290" s="19"/>
      <c r="HL290" s="20">
        <f t="shared" si="851"/>
        <v>0</v>
      </c>
      <c r="HM290" s="20">
        <f t="shared" si="852"/>
        <v>0</v>
      </c>
      <c r="HN290" s="20">
        <f t="shared" si="852"/>
        <v>0</v>
      </c>
      <c r="HO290" s="20">
        <f t="shared" si="853"/>
        <v>0</v>
      </c>
      <c r="HP290" s="19"/>
      <c r="HQ290" s="19"/>
      <c r="HR290" s="20">
        <f t="shared" si="854"/>
        <v>0</v>
      </c>
      <c r="HS290" s="19"/>
      <c r="HT290" s="19"/>
      <c r="HU290" s="20">
        <f t="shared" si="855"/>
        <v>0</v>
      </c>
      <c r="HV290" s="19"/>
      <c r="HW290" s="19"/>
      <c r="HX290" s="20">
        <f t="shared" si="856"/>
        <v>0</v>
      </c>
      <c r="HY290" s="19"/>
      <c r="HZ290" s="19"/>
      <c r="IA290" s="20">
        <f t="shared" si="857"/>
        <v>0</v>
      </c>
      <c r="IB290" s="20">
        <f t="shared" si="858"/>
        <v>0</v>
      </c>
      <c r="IC290" s="20">
        <f t="shared" si="858"/>
        <v>0</v>
      </c>
      <c r="ID290" s="20">
        <f t="shared" si="859"/>
        <v>0</v>
      </c>
      <c r="IE290" s="20">
        <f t="shared" si="860"/>
        <v>0</v>
      </c>
      <c r="IF290" s="20">
        <f t="shared" si="860"/>
        <v>0</v>
      </c>
      <c r="IG290" s="20">
        <f t="shared" si="861"/>
        <v>0</v>
      </c>
      <c r="IH290" s="19"/>
      <c r="II290" s="19"/>
      <c r="IJ290" s="20">
        <f t="shared" si="862"/>
        <v>0</v>
      </c>
      <c r="IK290" s="19"/>
      <c r="IL290" s="19"/>
      <c r="IM290" s="20">
        <f t="shared" si="863"/>
        <v>0</v>
      </c>
      <c r="IN290" s="19"/>
      <c r="IO290" s="19"/>
      <c r="IP290" s="20">
        <f t="shared" si="864"/>
        <v>0</v>
      </c>
      <c r="IQ290" s="20">
        <f t="shared" si="865"/>
        <v>0</v>
      </c>
      <c r="IR290" s="20">
        <f t="shared" si="865"/>
        <v>0</v>
      </c>
      <c r="IS290" s="20">
        <f t="shared" si="866"/>
        <v>0</v>
      </c>
      <c r="IT290" s="20">
        <f t="shared" si="867"/>
        <v>0</v>
      </c>
      <c r="IU290" s="20">
        <f t="shared" si="867"/>
        <v>0</v>
      </c>
      <c r="IV290" s="20">
        <f t="shared" si="868"/>
        <v>0</v>
      </c>
      <c r="IW290" s="19"/>
      <c r="IX290" s="19"/>
      <c r="IY290" s="20">
        <f t="shared" si="869"/>
        <v>0</v>
      </c>
      <c r="IZ290" s="19"/>
      <c r="JA290" s="19"/>
      <c r="JB290" s="20">
        <f t="shared" si="870"/>
        <v>0</v>
      </c>
      <c r="JC290" s="19"/>
      <c r="JD290" s="19"/>
      <c r="JE290" s="20">
        <f t="shared" si="871"/>
        <v>0</v>
      </c>
      <c r="JF290" s="20">
        <f t="shared" si="872"/>
        <v>0</v>
      </c>
      <c r="JG290" s="20">
        <f t="shared" si="872"/>
        <v>0</v>
      </c>
      <c r="JH290" s="20">
        <f t="shared" si="873"/>
        <v>0</v>
      </c>
      <c r="JI290" s="19"/>
      <c r="JJ290" s="19"/>
      <c r="JK290" s="20">
        <f t="shared" si="874"/>
        <v>0</v>
      </c>
      <c r="JL290" s="19"/>
      <c r="JM290" s="19"/>
      <c r="JN290" s="20">
        <f t="shared" si="875"/>
        <v>0</v>
      </c>
      <c r="JO290" s="19"/>
      <c r="JP290" s="19"/>
      <c r="JQ290" s="20">
        <f t="shared" si="876"/>
        <v>0</v>
      </c>
      <c r="JR290" s="20">
        <f t="shared" si="877"/>
        <v>0</v>
      </c>
      <c r="JS290" s="20">
        <f t="shared" si="877"/>
        <v>0</v>
      </c>
      <c r="JT290" s="20">
        <f t="shared" si="878"/>
        <v>0</v>
      </c>
      <c r="JU290" s="19"/>
      <c r="JV290" s="19"/>
      <c r="JW290" s="20">
        <f t="shared" si="879"/>
        <v>0</v>
      </c>
      <c r="JX290" s="19"/>
      <c r="JY290" s="19"/>
      <c r="JZ290" s="20">
        <f t="shared" si="880"/>
        <v>0</v>
      </c>
      <c r="KA290" s="20">
        <f t="shared" si="881"/>
        <v>0</v>
      </c>
      <c r="KB290" s="20">
        <f t="shared" si="881"/>
        <v>0</v>
      </c>
      <c r="KC290" s="20">
        <f t="shared" si="882"/>
        <v>0</v>
      </c>
      <c r="KD290" s="19"/>
      <c r="KE290" s="20">
        <f>1000</f>
        <v>1000</v>
      </c>
      <c r="KF290" s="20">
        <f t="shared" si="883"/>
        <v>-1000</v>
      </c>
      <c r="KG290" s="19"/>
      <c r="KH290" s="19"/>
      <c r="KI290" s="20">
        <f t="shared" si="884"/>
        <v>0</v>
      </c>
      <c r="KJ290" s="19"/>
      <c r="KK290" s="19"/>
      <c r="KL290" s="20">
        <f t="shared" si="885"/>
        <v>0</v>
      </c>
      <c r="KM290" s="19"/>
      <c r="KN290" s="19"/>
      <c r="KO290" s="20">
        <f t="shared" si="886"/>
        <v>0</v>
      </c>
      <c r="KP290" s="19"/>
      <c r="KQ290" s="19"/>
      <c r="KR290" s="20">
        <f t="shared" si="887"/>
        <v>0</v>
      </c>
      <c r="KS290" s="20">
        <f t="shared" si="888"/>
        <v>0</v>
      </c>
      <c r="KT290" s="20">
        <f t="shared" si="888"/>
        <v>0</v>
      </c>
      <c r="KU290" s="20">
        <f t="shared" si="889"/>
        <v>0</v>
      </c>
      <c r="KV290" s="20">
        <f t="shared" si="890"/>
        <v>0</v>
      </c>
      <c r="KW290" s="20">
        <f t="shared" si="890"/>
        <v>1000</v>
      </c>
      <c r="KX290" s="20">
        <f t="shared" si="891"/>
        <v>-1000</v>
      </c>
      <c r="KY290" s="19"/>
      <c r="KZ290" s="19"/>
      <c r="LA290" s="20">
        <f t="shared" si="892"/>
        <v>0</v>
      </c>
      <c r="LB290" s="19"/>
      <c r="LC290" s="19"/>
      <c r="LD290" s="20">
        <f t="shared" si="893"/>
        <v>0</v>
      </c>
      <c r="LE290" s="20">
        <f t="shared" si="894"/>
        <v>0</v>
      </c>
      <c r="LF290" s="20">
        <f t="shared" si="894"/>
        <v>1000</v>
      </c>
      <c r="LG290" s="20">
        <f t="shared" si="895"/>
        <v>-1000</v>
      </c>
    </row>
    <row r="291" spans="1:319" x14ac:dyDescent="0.3">
      <c r="A291" s="27" t="s">
        <v>404</v>
      </c>
      <c r="B291" s="22">
        <f>((((B286)+(B287))+(B288))+(B289))+(B290)</f>
        <v>0</v>
      </c>
      <c r="C291" s="22">
        <f>((((C286)+(C287))+(C288))+(C289))+(C290)</f>
        <v>0</v>
      </c>
      <c r="D291" s="22">
        <f t="shared" si="764"/>
        <v>0</v>
      </c>
      <c r="E291" s="22">
        <f>((((E286)+(E287))+(E288))+(E289))+(E290)</f>
        <v>0</v>
      </c>
      <c r="F291" s="22">
        <f>((((F286)+(F287))+(F288))+(F289))+(F290)</f>
        <v>0</v>
      </c>
      <c r="G291" s="22">
        <f t="shared" si="765"/>
        <v>0</v>
      </c>
      <c r="H291" s="22">
        <f>((((H286)+(H287))+(H288))+(H289))+(H290)</f>
        <v>0</v>
      </c>
      <c r="I291" s="22">
        <f>((((I286)+(I287))+(I288))+(I289))+(I290)</f>
        <v>0</v>
      </c>
      <c r="J291" s="22">
        <f t="shared" si="766"/>
        <v>0</v>
      </c>
      <c r="K291" s="22">
        <f>((((K286)+(K287))+(K288))+(K289))+(K290)</f>
        <v>0</v>
      </c>
      <c r="L291" s="22">
        <f>((((L286)+(L287))+(L288))+(L289))+(L290)</f>
        <v>0</v>
      </c>
      <c r="M291" s="22">
        <f t="shared" si="767"/>
        <v>0</v>
      </c>
      <c r="N291" s="22">
        <f>((((N286)+(N287))+(N288))+(N289))+(N290)</f>
        <v>0</v>
      </c>
      <c r="O291" s="22">
        <f>((((O286)+(O287))+(O288))+(O289))+(O290)</f>
        <v>0</v>
      </c>
      <c r="P291" s="22">
        <f t="shared" si="768"/>
        <v>0</v>
      </c>
      <c r="Q291" s="22">
        <f>((((Q286)+(Q287))+(Q288))+(Q289))+(Q290)</f>
        <v>0</v>
      </c>
      <c r="R291" s="22">
        <f>((((R286)+(R287))+(R288))+(R289))+(R290)</f>
        <v>0</v>
      </c>
      <c r="S291" s="22">
        <f t="shared" si="769"/>
        <v>0</v>
      </c>
      <c r="T291" s="22">
        <f>((((T286)+(T287))+(T288))+(T289))+(T290)</f>
        <v>0</v>
      </c>
      <c r="U291" s="22">
        <f>((((U286)+(U287))+(U288))+(U289))+(U290)</f>
        <v>0</v>
      </c>
      <c r="V291" s="22">
        <f t="shared" si="770"/>
        <v>0</v>
      </c>
      <c r="W291" s="22">
        <f>((((W286)+(W287))+(W288))+(W289))+(W290)</f>
        <v>0</v>
      </c>
      <c r="X291" s="22">
        <f>((((X286)+(X287))+(X288))+(X289))+(X290)</f>
        <v>0</v>
      </c>
      <c r="Y291" s="22">
        <f t="shared" si="771"/>
        <v>0</v>
      </c>
      <c r="Z291" s="22">
        <f>((((Z286)+(Z287))+(Z288))+(Z289))+(Z290)</f>
        <v>0</v>
      </c>
      <c r="AA291" s="22">
        <f>((((AA286)+(AA287))+(AA288))+(AA289))+(AA290)</f>
        <v>0</v>
      </c>
      <c r="AB291" s="22">
        <f t="shared" si="772"/>
        <v>0</v>
      </c>
      <c r="AC291" s="22">
        <f>((((AC286)+(AC287))+(AC288))+(AC289))+(AC290)</f>
        <v>0</v>
      </c>
      <c r="AD291" s="22">
        <f>((((AD286)+(AD287))+(AD288))+(AD289))+(AD290)</f>
        <v>0</v>
      </c>
      <c r="AE291" s="22">
        <f t="shared" si="773"/>
        <v>0</v>
      </c>
      <c r="AF291" s="22">
        <f>((((AF286)+(AF287))+(AF288))+(AF289))+(AF290)</f>
        <v>0</v>
      </c>
      <c r="AG291" s="22">
        <f>((((AG286)+(AG287))+(AG288))+(AG289))+(AG290)</f>
        <v>0</v>
      </c>
      <c r="AH291" s="22">
        <f t="shared" si="774"/>
        <v>0</v>
      </c>
      <c r="AI291" s="22">
        <f>((((AI286)+(AI287))+(AI288))+(AI289))+(AI290)</f>
        <v>0</v>
      </c>
      <c r="AJ291" s="22">
        <f>((((AJ286)+(AJ287))+(AJ288))+(AJ289))+(AJ290)</f>
        <v>0</v>
      </c>
      <c r="AK291" s="22">
        <f t="shared" si="775"/>
        <v>0</v>
      </c>
      <c r="AL291" s="22">
        <f t="shared" si="776"/>
        <v>0</v>
      </c>
      <c r="AM291" s="22">
        <f t="shared" si="776"/>
        <v>0</v>
      </c>
      <c r="AN291" s="22">
        <f t="shared" si="777"/>
        <v>0</v>
      </c>
      <c r="AO291" s="22">
        <f>((((AO286)+(AO287))+(AO288))+(AO289))+(AO290)</f>
        <v>0</v>
      </c>
      <c r="AP291" s="22">
        <f>((((AP286)+(AP287))+(AP288))+(AP289))+(AP290)</f>
        <v>0</v>
      </c>
      <c r="AQ291" s="22">
        <f t="shared" si="778"/>
        <v>0</v>
      </c>
      <c r="AR291" s="22">
        <f>((((AR286)+(AR287))+(AR288))+(AR289))+(AR290)</f>
        <v>0</v>
      </c>
      <c r="AS291" s="22">
        <f>((((AS286)+(AS287))+(AS288))+(AS289))+(AS290)</f>
        <v>0</v>
      </c>
      <c r="AT291" s="22">
        <f t="shared" si="779"/>
        <v>0</v>
      </c>
      <c r="AU291" s="22">
        <f>((((AU286)+(AU287))+(AU288))+(AU289))+(AU290)</f>
        <v>0</v>
      </c>
      <c r="AV291" s="22">
        <f>((((AV286)+(AV287))+(AV288))+(AV289))+(AV290)</f>
        <v>0</v>
      </c>
      <c r="AW291" s="22">
        <f t="shared" si="780"/>
        <v>0</v>
      </c>
      <c r="AX291" s="22">
        <f>((((AX286)+(AX287))+(AX288))+(AX289))+(AX290)</f>
        <v>0</v>
      </c>
      <c r="AY291" s="22">
        <f>((((AY286)+(AY287))+(AY288))+(AY289))+(AY290)</f>
        <v>0</v>
      </c>
      <c r="AZ291" s="22">
        <f t="shared" si="781"/>
        <v>0</v>
      </c>
      <c r="BA291" s="22">
        <f>((((BA286)+(BA287))+(BA288))+(BA289))+(BA290)</f>
        <v>0</v>
      </c>
      <c r="BB291" s="22">
        <f>((((BB286)+(BB287))+(BB288))+(BB289))+(BB290)</f>
        <v>0</v>
      </c>
      <c r="BC291" s="22">
        <f t="shared" si="782"/>
        <v>0</v>
      </c>
      <c r="BD291" s="22">
        <f>((((BD286)+(BD287))+(BD288))+(BD289))+(BD290)</f>
        <v>0</v>
      </c>
      <c r="BE291" s="22">
        <f>((((BE286)+(BE287))+(BE288))+(BE289))+(BE290)</f>
        <v>0</v>
      </c>
      <c r="BF291" s="22">
        <f t="shared" si="783"/>
        <v>0</v>
      </c>
      <c r="BG291" s="22">
        <f t="shared" si="784"/>
        <v>0</v>
      </c>
      <c r="BH291" s="22">
        <f t="shared" si="784"/>
        <v>0</v>
      </c>
      <c r="BI291" s="22">
        <f t="shared" si="785"/>
        <v>0</v>
      </c>
      <c r="BJ291" s="22">
        <f>((((BJ286)+(BJ287))+(BJ288))+(BJ289))+(BJ290)</f>
        <v>0</v>
      </c>
      <c r="BK291" s="22">
        <f>((((BK286)+(BK287))+(BK288))+(BK289))+(BK290)</f>
        <v>0</v>
      </c>
      <c r="BL291" s="22">
        <f t="shared" si="786"/>
        <v>0</v>
      </c>
      <c r="BM291" s="22">
        <f>((((BM286)+(BM287))+(BM288))+(BM289))+(BM290)</f>
        <v>0</v>
      </c>
      <c r="BN291" s="22">
        <f>((((BN286)+(BN287))+(BN288))+(BN289))+(BN290)</f>
        <v>0</v>
      </c>
      <c r="BO291" s="22">
        <f t="shared" si="787"/>
        <v>0</v>
      </c>
      <c r="BP291" s="22">
        <f>((((BP286)+(BP287))+(BP288))+(BP289))+(BP290)</f>
        <v>0</v>
      </c>
      <c r="BQ291" s="22">
        <f>((((BQ286)+(BQ287))+(BQ288))+(BQ289))+(BQ290)</f>
        <v>0</v>
      </c>
      <c r="BR291" s="22">
        <f t="shared" si="788"/>
        <v>0</v>
      </c>
      <c r="BS291" s="22">
        <f>((((BS286)+(BS287))+(BS288))+(BS289))+(BS290)</f>
        <v>0</v>
      </c>
      <c r="BT291" s="22">
        <f>((((BT286)+(BT287))+(BT288))+(BT289))+(BT290)</f>
        <v>0</v>
      </c>
      <c r="BU291" s="22">
        <f t="shared" si="789"/>
        <v>0</v>
      </c>
      <c r="BV291" s="22">
        <f>((((BV286)+(BV287))+(BV288))+(BV289))+(BV290)</f>
        <v>0</v>
      </c>
      <c r="BW291" s="22">
        <f>((((BW286)+(BW287))+(BW288))+(BW289))+(BW290)</f>
        <v>0</v>
      </c>
      <c r="BX291" s="22">
        <f t="shared" si="790"/>
        <v>0</v>
      </c>
      <c r="BY291" s="22">
        <f>((((BY286)+(BY287))+(BY288))+(BY289))+(BY290)</f>
        <v>0</v>
      </c>
      <c r="BZ291" s="22">
        <f>((((BZ286)+(BZ287))+(BZ288))+(BZ289))+(BZ290)</f>
        <v>0</v>
      </c>
      <c r="CA291" s="22">
        <f t="shared" si="791"/>
        <v>0</v>
      </c>
      <c r="CB291" s="22">
        <f t="shared" si="792"/>
        <v>0</v>
      </c>
      <c r="CC291" s="22">
        <f t="shared" si="792"/>
        <v>0</v>
      </c>
      <c r="CD291" s="22">
        <f t="shared" si="793"/>
        <v>0</v>
      </c>
      <c r="CE291" s="22">
        <f>((((CE286)+(CE287))+(CE288))+(CE289))+(CE290)</f>
        <v>0</v>
      </c>
      <c r="CF291" s="22">
        <f>((((CF286)+(CF287))+(CF288))+(CF289))+(CF290)</f>
        <v>0</v>
      </c>
      <c r="CG291" s="22">
        <f t="shared" si="794"/>
        <v>0</v>
      </c>
      <c r="CH291" s="22">
        <f>((((CH286)+(CH287))+(CH288))+(CH289))+(CH290)</f>
        <v>0</v>
      </c>
      <c r="CI291" s="22">
        <f>((((CI286)+(CI287))+(CI288))+(CI289))+(CI290)</f>
        <v>0</v>
      </c>
      <c r="CJ291" s="22">
        <f t="shared" si="795"/>
        <v>0</v>
      </c>
      <c r="CK291" s="22">
        <f>((((CK286)+(CK287))+(CK288))+(CK289))+(CK290)</f>
        <v>0</v>
      </c>
      <c r="CL291" s="22">
        <f>((((CL286)+(CL287))+(CL288))+(CL289))+(CL290)</f>
        <v>0</v>
      </c>
      <c r="CM291" s="22">
        <f t="shared" si="796"/>
        <v>0</v>
      </c>
      <c r="CN291" s="22">
        <f t="shared" si="797"/>
        <v>0</v>
      </c>
      <c r="CO291" s="22">
        <f t="shared" si="797"/>
        <v>0</v>
      </c>
      <c r="CP291" s="22">
        <f t="shared" si="798"/>
        <v>0</v>
      </c>
      <c r="CQ291" s="22">
        <f>((((CQ286)+(CQ287))+(CQ288))+(CQ289))+(CQ290)</f>
        <v>0</v>
      </c>
      <c r="CR291" s="22">
        <f>((((CR286)+(CR287))+(CR288))+(CR289))+(CR290)</f>
        <v>0</v>
      </c>
      <c r="CS291" s="22">
        <f t="shared" si="799"/>
        <v>0</v>
      </c>
      <c r="CT291" s="22">
        <f>((((CT286)+(CT287))+(CT288))+(CT289))+(CT290)</f>
        <v>0</v>
      </c>
      <c r="CU291" s="22">
        <f>((((CU286)+(CU287))+(CU288))+(CU289))+(CU290)</f>
        <v>0</v>
      </c>
      <c r="CV291" s="22">
        <f t="shared" si="800"/>
        <v>0</v>
      </c>
      <c r="CW291" s="22">
        <f>((((CW286)+(CW287))+(CW288))+(CW289))+(CW290)</f>
        <v>0</v>
      </c>
      <c r="CX291" s="22">
        <f>((((CX286)+(CX287))+(CX288))+(CX289))+(CX290)</f>
        <v>0</v>
      </c>
      <c r="CY291" s="22">
        <f t="shared" si="801"/>
        <v>0</v>
      </c>
      <c r="CZ291" s="22">
        <f t="shared" si="802"/>
        <v>0</v>
      </c>
      <c r="DA291" s="22">
        <f t="shared" si="802"/>
        <v>0</v>
      </c>
      <c r="DB291" s="22">
        <f t="shared" si="803"/>
        <v>0</v>
      </c>
      <c r="DC291" s="22">
        <f t="shared" si="804"/>
        <v>0</v>
      </c>
      <c r="DD291" s="22">
        <f t="shared" si="804"/>
        <v>0</v>
      </c>
      <c r="DE291" s="22">
        <f t="shared" si="805"/>
        <v>0</v>
      </c>
      <c r="DF291" s="22">
        <f>((((DF286)+(DF287))+(DF288))+(DF289))+(DF290)</f>
        <v>0</v>
      </c>
      <c r="DG291" s="22">
        <f>((((DG286)+(DG287))+(DG288))+(DG289))+(DG290)</f>
        <v>0</v>
      </c>
      <c r="DH291" s="22">
        <f t="shared" si="806"/>
        <v>0</v>
      </c>
      <c r="DI291" s="22">
        <f>((((DI286)+(DI287))+(DI288))+(DI289))+(DI290)</f>
        <v>0</v>
      </c>
      <c r="DJ291" s="22">
        <f>((((DJ286)+(DJ287))+(DJ288))+(DJ289))+(DJ290)</f>
        <v>0</v>
      </c>
      <c r="DK291" s="22">
        <f t="shared" si="807"/>
        <v>0</v>
      </c>
      <c r="DL291" s="22">
        <f t="shared" si="808"/>
        <v>0</v>
      </c>
      <c r="DM291" s="22">
        <f t="shared" si="808"/>
        <v>0</v>
      </c>
      <c r="DN291" s="22">
        <f t="shared" si="809"/>
        <v>0</v>
      </c>
      <c r="DO291" s="22">
        <f>((((DO286)+(DO287))+(DO288))+(DO289))+(DO290)</f>
        <v>0</v>
      </c>
      <c r="DP291" s="22">
        <f>((((DP286)+(DP287))+(DP288))+(DP289))+(DP290)</f>
        <v>0</v>
      </c>
      <c r="DQ291" s="22">
        <f t="shared" si="810"/>
        <v>0</v>
      </c>
      <c r="DR291" s="22">
        <f>((((DR286)+(DR287))+(DR288))+(DR289))+(DR290)</f>
        <v>0</v>
      </c>
      <c r="DS291" s="22">
        <f>((((DS286)+(DS287))+(DS288))+(DS289))+(DS290)</f>
        <v>0</v>
      </c>
      <c r="DT291" s="22">
        <f t="shared" si="811"/>
        <v>0</v>
      </c>
      <c r="DU291" s="22">
        <f t="shared" si="812"/>
        <v>0</v>
      </c>
      <c r="DV291" s="22">
        <f t="shared" si="812"/>
        <v>0</v>
      </c>
      <c r="DW291" s="22">
        <f t="shared" si="813"/>
        <v>0</v>
      </c>
      <c r="DX291" s="22">
        <f t="shared" si="814"/>
        <v>0</v>
      </c>
      <c r="DY291" s="22">
        <f t="shared" si="814"/>
        <v>0</v>
      </c>
      <c r="DZ291" s="22">
        <f t="shared" si="815"/>
        <v>0</v>
      </c>
      <c r="EA291" s="22">
        <f>((((EA286)+(EA287))+(EA288))+(EA289))+(EA290)</f>
        <v>0</v>
      </c>
      <c r="EB291" s="22">
        <f>((((EB286)+(EB287))+(EB288))+(EB289))+(EB290)</f>
        <v>0</v>
      </c>
      <c r="EC291" s="22">
        <f t="shared" si="816"/>
        <v>0</v>
      </c>
      <c r="ED291" s="22">
        <f>((((ED286)+(ED287))+(ED288))+(ED289))+(ED290)</f>
        <v>0</v>
      </c>
      <c r="EE291" s="22">
        <f>((((EE286)+(EE287))+(EE288))+(EE289))+(EE290)</f>
        <v>0</v>
      </c>
      <c r="EF291" s="22">
        <f t="shared" si="817"/>
        <v>0</v>
      </c>
      <c r="EG291" s="22">
        <f>((((EG286)+(EG287))+(EG288))+(EG289))+(EG290)</f>
        <v>0</v>
      </c>
      <c r="EH291" s="22">
        <f>((((EH286)+(EH287))+(EH288))+(EH289))+(EH290)</f>
        <v>0</v>
      </c>
      <c r="EI291" s="22">
        <f t="shared" si="818"/>
        <v>0</v>
      </c>
      <c r="EJ291" s="22">
        <f>((((EJ286)+(EJ287))+(EJ288))+(EJ289))+(EJ290)</f>
        <v>0</v>
      </c>
      <c r="EK291" s="22">
        <f>((((EK286)+(EK287))+(EK288))+(EK289))+(EK290)</f>
        <v>0</v>
      </c>
      <c r="EL291" s="22">
        <f t="shared" si="819"/>
        <v>0</v>
      </c>
      <c r="EM291" s="22">
        <f t="shared" si="820"/>
        <v>0</v>
      </c>
      <c r="EN291" s="22">
        <f t="shared" si="820"/>
        <v>0</v>
      </c>
      <c r="EO291" s="22">
        <f t="shared" si="821"/>
        <v>0</v>
      </c>
      <c r="EP291" s="22">
        <f>((((EP286)+(EP287))+(EP288))+(EP289))+(EP290)</f>
        <v>0</v>
      </c>
      <c r="EQ291" s="22">
        <f>((((EQ286)+(EQ287))+(EQ288))+(EQ289))+(EQ290)</f>
        <v>0</v>
      </c>
      <c r="ER291" s="22">
        <f t="shared" si="822"/>
        <v>0</v>
      </c>
      <c r="ES291" s="22">
        <f>((((ES286)+(ES287))+(ES288))+(ES289))+(ES290)</f>
        <v>0</v>
      </c>
      <c r="ET291" s="22">
        <f>((((ET286)+(ET287))+(ET288))+(ET289))+(ET290)</f>
        <v>0</v>
      </c>
      <c r="EU291" s="22">
        <f t="shared" si="823"/>
        <v>0</v>
      </c>
      <c r="EV291" s="22">
        <f>((((EV286)+(EV287))+(EV288))+(EV289))+(EV290)</f>
        <v>0</v>
      </c>
      <c r="EW291" s="22">
        <f>((((EW286)+(EW287))+(EW288))+(EW289))+(EW290)</f>
        <v>0</v>
      </c>
      <c r="EX291" s="22">
        <f t="shared" si="824"/>
        <v>0</v>
      </c>
      <c r="EY291" s="22">
        <f>((((EY286)+(EY287))+(EY288))+(EY289))+(EY290)</f>
        <v>0</v>
      </c>
      <c r="EZ291" s="22">
        <f>((((EZ286)+(EZ287))+(EZ288))+(EZ289))+(EZ290)</f>
        <v>0</v>
      </c>
      <c r="FA291" s="22">
        <f t="shared" si="825"/>
        <v>0</v>
      </c>
      <c r="FB291" s="22">
        <f t="shared" si="826"/>
        <v>0</v>
      </c>
      <c r="FC291" s="22">
        <f t="shared" si="826"/>
        <v>0</v>
      </c>
      <c r="FD291" s="22">
        <f t="shared" si="827"/>
        <v>0</v>
      </c>
      <c r="FE291" s="22">
        <f>((((FE286)+(FE287))+(FE288))+(FE289))+(FE290)</f>
        <v>0</v>
      </c>
      <c r="FF291" s="22">
        <f>((((FF286)+(FF287))+(FF288))+(FF289))+(FF290)</f>
        <v>0</v>
      </c>
      <c r="FG291" s="22">
        <f t="shared" si="828"/>
        <v>0</v>
      </c>
      <c r="FH291" s="22">
        <f>((((FH286)+(FH287))+(FH288))+(FH289))+(FH290)</f>
        <v>0</v>
      </c>
      <c r="FI291" s="22">
        <f>((((FI286)+(FI287))+(FI288))+(FI289))+(FI290)</f>
        <v>0</v>
      </c>
      <c r="FJ291" s="22">
        <f t="shared" si="829"/>
        <v>0</v>
      </c>
      <c r="FK291" s="22">
        <f>((((FK286)+(FK287))+(FK288))+(FK289))+(FK290)</f>
        <v>0</v>
      </c>
      <c r="FL291" s="22">
        <f>((((FL286)+(FL287))+(FL288))+(FL289))+(FL290)</f>
        <v>0</v>
      </c>
      <c r="FM291" s="22">
        <f t="shared" si="830"/>
        <v>0</v>
      </c>
      <c r="FN291" s="22">
        <f t="shared" si="831"/>
        <v>0</v>
      </c>
      <c r="FO291" s="22">
        <f t="shared" si="831"/>
        <v>0</v>
      </c>
      <c r="FP291" s="22">
        <f t="shared" si="832"/>
        <v>0</v>
      </c>
      <c r="FQ291" s="22">
        <f>((((FQ286)+(FQ287))+(FQ288))+(FQ289))+(FQ290)</f>
        <v>0</v>
      </c>
      <c r="FR291" s="22">
        <f>((((FR286)+(FR287))+(FR288))+(FR289))+(FR290)</f>
        <v>0</v>
      </c>
      <c r="FS291" s="22">
        <f t="shared" si="833"/>
        <v>0</v>
      </c>
      <c r="FT291" s="22">
        <f>((((FT286)+(FT287))+(FT288))+(FT289))+(FT290)</f>
        <v>0</v>
      </c>
      <c r="FU291" s="22">
        <f>((((FU286)+(FU287))+(FU288))+(FU289))+(FU290)</f>
        <v>0</v>
      </c>
      <c r="FV291" s="22">
        <f t="shared" si="834"/>
        <v>0</v>
      </c>
      <c r="FW291" s="22">
        <f>((((FW286)+(FW287))+(FW288))+(FW289))+(FW290)</f>
        <v>0</v>
      </c>
      <c r="FX291" s="22">
        <f>((((FX286)+(FX287))+(FX288))+(FX289))+(FX290)</f>
        <v>0</v>
      </c>
      <c r="FY291" s="22">
        <f t="shared" si="835"/>
        <v>0</v>
      </c>
      <c r="FZ291" s="22">
        <f t="shared" si="836"/>
        <v>0</v>
      </c>
      <c r="GA291" s="22">
        <f t="shared" si="836"/>
        <v>0</v>
      </c>
      <c r="GB291" s="22">
        <f t="shared" si="837"/>
        <v>0</v>
      </c>
      <c r="GC291" s="22">
        <f>((((GC286)+(GC287))+(GC288))+(GC289))+(GC290)</f>
        <v>0</v>
      </c>
      <c r="GD291" s="22">
        <f>((((GD286)+(GD287))+(GD288))+(GD289))+(GD290)</f>
        <v>0</v>
      </c>
      <c r="GE291" s="22">
        <f t="shared" si="838"/>
        <v>0</v>
      </c>
      <c r="GF291" s="22">
        <f>((((GF286)+(GF287))+(GF288))+(GF289))+(GF290)</f>
        <v>0</v>
      </c>
      <c r="GG291" s="22">
        <f>((((GG286)+(GG287))+(GG288))+(GG289))+(GG290)</f>
        <v>0</v>
      </c>
      <c r="GH291" s="22">
        <f t="shared" si="839"/>
        <v>0</v>
      </c>
      <c r="GI291" s="22">
        <f>((((GI286)+(GI287))+(GI288))+(GI289))+(GI290)</f>
        <v>0</v>
      </c>
      <c r="GJ291" s="22">
        <f>((((GJ286)+(GJ287))+(GJ288))+(GJ289))+(GJ290)</f>
        <v>0</v>
      </c>
      <c r="GK291" s="22">
        <f t="shared" si="840"/>
        <v>0</v>
      </c>
      <c r="GL291" s="22">
        <f>((((GL286)+(GL287))+(GL288))+(GL289))+(GL290)</f>
        <v>0</v>
      </c>
      <c r="GM291" s="22">
        <f>((((GM286)+(GM287))+(GM288))+(GM289))+(GM290)</f>
        <v>0</v>
      </c>
      <c r="GN291" s="22">
        <f t="shared" si="841"/>
        <v>0</v>
      </c>
      <c r="GO291" s="22">
        <f t="shared" si="842"/>
        <v>0</v>
      </c>
      <c r="GP291" s="22">
        <f t="shared" si="842"/>
        <v>0</v>
      </c>
      <c r="GQ291" s="22">
        <f t="shared" si="843"/>
        <v>0</v>
      </c>
      <c r="GR291" s="22">
        <f>((((GR286)+(GR287))+(GR288))+(GR289))+(GR290)</f>
        <v>0</v>
      </c>
      <c r="GS291" s="22">
        <f>((((GS286)+(GS287))+(GS288))+(GS289))+(GS290)</f>
        <v>0</v>
      </c>
      <c r="GT291" s="22">
        <f t="shared" si="844"/>
        <v>0</v>
      </c>
      <c r="GU291" s="22">
        <f>((((GU286)+(GU287))+(GU288))+(GU289))+(GU290)</f>
        <v>0</v>
      </c>
      <c r="GV291" s="22">
        <f>((((GV286)+(GV287))+(GV288))+(GV289))+(GV290)</f>
        <v>0</v>
      </c>
      <c r="GW291" s="22">
        <f t="shared" si="845"/>
        <v>0</v>
      </c>
      <c r="GX291" s="22">
        <f t="shared" si="846"/>
        <v>0</v>
      </c>
      <c r="GY291" s="22">
        <f t="shared" si="846"/>
        <v>0</v>
      </c>
      <c r="GZ291" s="22">
        <f t="shared" si="847"/>
        <v>0</v>
      </c>
      <c r="HA291" s="22">
        <f>((((HA286)+(HA287))+(HA288))+(HA289))+(HA290)</f>
        <v>0</v>
      </c>
      <c r="HB291" s="22">
        <f>((((HB286)+(HB287))+(HB288))+(HB289))+(HB290)</f>
        <v>0</v>
      </c>
      <c r="HC291" s="22">
        <f t="shared" si="848"/>
        <v>0</v>
      </c>
      <c r="HD291" s="22">
        <f>((((HD286)+(HD287))+(HD288))+(HD289))+(HD290)</f>
        <v>0</v>
      </c>
      <c r="HE291" s="22">
        <f>((((HE286)+(HE287))+(HE288))+(HE289))+(HE290)</f>
        <v>0</v>
      </c>
      <c r="HF291" s="22">
        <f t="shared" si="849"/>
        <v>0</v>
      </c>
      <c r="HG291" s="22">
        <f>((((HG286)+(HG287))+(HG288))+(HG289))+(HG290)</f>
        <v>0</v>
      </c>
      <c r="HH291" s="22">
        <f>((((HH286)+(HH287))+(HH288))+(HH289))+(HH290)</f>
        <v>0</v>
      </c>
      <c r="HI291" s="22">
        <f t="shared" si="850"/>
        <v>0</v>
      </c>
      <c r="HJ291" s="22">
        <f>((((HJ286)+(HJ287))+(HJ288))+(HJ289))+(HJ290)</f>
        <v>0</v>
      </c>
      <c r="HK291" s="22">
        <f>((((HK286)+(HK287))+(HK288))+(HK289))+(HK290)</f>
        <v>0</v>
      </c>
      <c r="HL291" s="22">
        <f t="shared" si="851"/>
        <v>0</v>
      </c>
      <c r="HM291" s="22">
        <f t="shared" si="852"/>
        <v>0</v>
      </c>
      <c r="HN291" s="22">
        <f t="shared" si="852"/>
        <v>0</v>
      </c>
      <c r="HO291" s="22">
        <f t="shared" si="853"/>
        <v>0</v>
      </c>
      <c r="HP291" s="22">
        <f>((((HP286)+(HP287))+(HP288))+(HP289))+(HP290)</f>
        <v>0</v>
      </c>
      <c r="HQ291" s="22">
        <f>((((HQ286)+(HQ287))+(HQ288))+(HQ289))+(HQ290)</f>
        <v>0</v>
      </c>
      <c r="HR291" s="22">
        <f t="shared" si="854"/>
        <v>0</v>
      </c>
      <c r="HS291" s="22">
        <f>((((HS286)+(HS287))+(HS288))+(HS289))+(HS290)</f>
        <v>0</v>
      </c>
      <c r="HT291" s="22">
        <f>((((HT286)+(HT287))+(HT288))+(HT289))+(HT290)</f>
        <v>0</v>
      </c>
      <c r="HU291" s="22">
        <f t="shared" si="855"/>
        <v>0</v>
      </c>
      <c r="HV291" s="22">
        <f>((((HV286)+(HV287))+(HV288))+(HV289))+(HV290)</f>
        <v>0</v>
      </c>
      <c r="HW291" s="22">
        <f>((((HW286)+(HW287))+(HW288))+(HW289))+(HW290)</f>
        <v>0</v>
      </c>
      <c r="HX291" s="22">
        <f t="shared" si="856"/>
        <v>0</v>
      </c>
      <c r="HY291" s="22">
        <f>((((HY286)+(HY287))+(HY288))+(HY289))+(HY290)</f>
        <v>0</v>
      </c>
      <c r="HZ291" s="22">
        <f>((((HZ286)+(HZ287))+(HZ288))+(HZ289))+(HZ290)</f>
        <v>0</v>
      </c>
      <c r="IA291" s="22">
        <f t="shared" si="857"/>
        <v>0</v>
      </c>
      <c r="IB291" s="22">
        <f t="shared" si="858"/>
        <v>0</v>
      </c>
      <c r="IC291" s="22">
        <f t="shared" si="858"/>
        <v>0</v>
      </c>
      <c r="ID291" s="22">
        <f t="shared" si="859"/>
        <v>0</v>
      </c>
      <c r="IE291" s="22">
        <f t="shared" si="860"/>
        <v>0</v>
      </c>
      <c r="IF291" s="22">
        <f t="shared" si="860"/>
        <v>0</v>
      </c>
      <c r="IG291" s="22">
        <f t="shared" si="861"/>
        <v>0</v>
      </c>
      <c r="IH291" s="22">
        <f>((((IH286)+(IH287))+(IH288))+(IH289))+(IH290)</f>
        <v>0</v>
      </c>
      <c r="II291" s="22">
        <f>((((II286)+(II287))+(II288))+(II289))+(II290)</f>
        <v>0</v>
      </c>
      <c r="IJ291" s="22">
        <f t="shared" si="862"/>
        <v>0</v>
      </c>
      <c r="IK291" s="22">
        <f>((((IK286)+(IK287))+(IK288))+(IK289))+(IK290)</f>
        <v>0</v>
      </c>
      <c r="IL291" s="22">
        <f>((((IL286)+(IL287))+(IL288))+(IL289))+(IL290)</f>
        <v>0</v>
      </c>
      <c r="IM291" s="22">
        <f t="shared" si="863"/>
        <v>0</v>
      </c>
      <c r="IN291" s="22">
        <f>((((IN286)+(IN287))+(IN288))+(IN289))+(IN290)</f>
        <v>0</v>
      </c>
      <c r="IO291" s="22">
        <f>((((IO286)+(IO287))+(IO288))+(IO289))+(IO290)</f>
        <v>0</v>
      </c>
      <c r="IP291" s="22">
        <f t="shared" si="864"/>
        <v>0</v>
      </c>
      <c r="IQ291" s="22">
        <f t="shared" si="865"/>
        <v>0</v>
      </c>
      <c r="IR291" s="22">
        <f t="shared" si="865"/>
        <v>0</v>
      </c>
      <c r="IS291" s="22">
        <f t="shared" si="866"/>
        <v>0</v>
      </c>
      <c r="IT291" s="22">
        <f t="shared" si="867"/>
        <v>0</v>
      </c>
      <c r="IU291" s="22">
        <f t="shared" si="867"/>
        <v>0</v>
      </c>
      <c r="IV291" s="22">
        <f t="shared" si="868"/>
        <v>0</v>
      </c>
      <c r="IW291" s="22">
        <f>((((IW286)+(IW287))+(IW288))+(IW289))+(IW290)</f>
        <v>0</v>
      </c>
      <c r="IX291" s="22">
        <f>((((IX286)+(IX287))+(IX288))+(IX289))+(IX290)</f>
        <v>0</v>
      </c>
      <c r="IY291" s="22">
        <f t="shared" si="869"/>
        <v>0</v>
      </c>
      <c r="IZ291" s="22">
        <f>((((IZ286)+(IZ287))+(IZ288))+(IZ289))+(IZ290)</f>
        <v>0</v>
      </c>
      <c r="JA291" s="22">
        <f>((((JA286)+(JA287))+(JA288))+(JA289))+(JA290)</f>
        <v>0</v>
      </c>
      <c r="JB291" s="22">
        <f t="shared" si="870"/>
        <v>0</v>
      </c>
      <c r="JC291" s="22">
        <f>((((JC286)+(JC287))+(JC288))+(JC289))+(JC290)</f>
        <v>0</v>
      </c>
      <c r="JD291" s="22">
        <f>((((JD286)+(JD287))+(JD288))+(JD289))+(JD290)</f>
        <v>0</v>
      </c>
      <c r="JE291" s="22">
        <f t="shared" si="871"/>
        <v>0</v>
      </c>
      <c r="JF291" s="22">
        <f t="shared" si="872"/>
        <v>0</v>
      </c>
      <c r="JG291" s="22">
        <f t="shared" si="872"/>
        <v>0</v>
      </c>
      <c r="JH291" s="22">
        <f t="shared" si="873"/>
        <v>0</v>
      </c>
      <c r="JI291" s="22">
        <f>((((JI286)+(JI287))+(JI288))+(JI289))+(JI290)</f>
        <v>0</v>
      </c>
      <c r="JJ291" s="22">
        <f>((((JJ286)+(JJ287))+(JJ288))+(JJ289))+(JJ290)</f>
        <v>0</v>
      </c>
      <c r="JK291" s="22">
        <f t="shared" si="874"/>
        <v>0</v>
      </c>
      <c r="JL291" s="22">
        <f>((((JL286)+(JL287))+(JL288))+(JL289))+(JL290)</f>
        <v>0</v>
      </c>
      <c r="JM291" s="22">
        <f>((((JM286)+(JM287))+(JM288))+(JM289))+(JM290)</f>
        <v>0</v>
      </c>
      <c r="JN291" s="22">
        <f t="shared" si="875"/>
        <v>0</v>
      </c>
      <c r="JO291" s="22">
        <f>((((JO286)+(JO287))+(JO288))+(JO289))+(JO290)</f>
        <v>0</v>
      </c>
      <c r="JP291" s="22">
        <f>((((JP286)+(JP287))+(JP288))+(JP289))+(JP290)</f>
        <v>0</v>
      </c>
      <c r="JQ291" s="22">
        <f t="shared" si="876"/>
        <v>0</v>
      </c>
      <c r="JR291" s="22">
        <f t="shared" si="877"/>
        <v>0</v>
      </c>
      <c r="JS291" s="22">
        <f t="shared" si="877"/>
        <v>0</v>
      </c>
      <c r="JT291" s="22">
        <f t="shared" si="878"/>
        <v>0</v>
      </c>
      <c r="JU291" s="22">
        <f>((((JU286)+(JU287))+(JU288))+(JU289))+(JU290)</f>
        <v>0</v>
      </c>
      <c r="JV291" s="22">
        <f>((((JV286)+(JV287))+(JV288))+(JV289))+(JV290)</f>
        <v>0</v>
      </c>
      <c r="JW291" s="22">
        <f t="shared" si="879"/>
        <v>0</v>
      </c>
      <c r="JX291" s="22">
        <f>((((JX286)+(JX287))+(JX288))+(JX289))+(JX290)</f>
        <v>0</v>
      </c>
      <c r="JY291" s="22">
        <f>((((JY286)+(JY287))+(JY288))+(JY289))+(JY290)</f>
        <v>0</v>
      </c>
      <c r="JZ291" s="22">
        <f t="shared" si="880"/>
        <v>0</v>
      </c>
      <c r="KA291" s="22">
        <f t="shared" si="881"/>
        <v>0</v>
      </c>
      <c r="KB291" s="22">
        <f t="shared" si="881"/>
        <v>0</v>
      </c>
      <c r="KC291" s="22">
        <f t="shared" si="882"/>
        <v>0</v>
      </c>
      <c r="KD291" s="22">
        <f>((((KD286)+(KD287))+(KD288))+(KD289))+(KD290)</f>
        <v>14968.63</v>
      </c>
      <c r="KE291" s="22">
        <f>((((KE286)+(KE287))+(KE288))+(KE289))+(KE290)</f>
        <v>5705</v>
      </c>
      <c r="KF291" s="22">
        <f t="shared" si="883"/>
        <v>9263.6299999999992</v>
      </c>
      <c r="KG291" s="22">
        <f>((((KG286)+(KG287))+(KG288))+(KG289))+(KG290)</f>
        <v>0</v>
      </c>
      <c r="KH291" s="22">
        <f>((((KH286)+(KH287))+(KH288))+(KH289))+(KH290)</f>
        <v>0</v>
      </c>
      <c r="KI291" s="22">
        <f t="shared" si="884"/>
        <v>0</v>
      </c>
      <c r="KJ291" s="22">
        <f>((((KJ286)+(KJ287))+(KJ288))+(KJ289))+(KJ290)</f>
        <v>0</v>
      </c>
      <c r="KK291" s="22">
        <f>((((KK286)+(KK287))+(KK288))+(KK289))+(KK290)</f>
        <v>0</v>
      </c>
      <c r="KL291" s="22">
        <f t="shared" si="885"/>
        <v>0</v>
      </c>
      <c r="KM291" s="22">
        <f>((((KM286)+(KM287))+(KM288))+(KM289))+(KM290)</f>
        <v>0</v>
      </c>
      <c r="KN291" s="22">
        <f>((((KN286)+(KN287))+(KN288))+(KN289))+(KN290)</f>
        <v>0</v>
      </c>
      <c r="KO291" s="22">
        <f t="shared" si="886"/>
        <v>0</v>
      </c>
      <c r="KP291" s="22">
        <f>((((KP286)+(KP287))+(KP288))+(KP289))+(KP290)</f>
        <v>0</v>
      </c>
      <c r="KQ291" s="22">
        <f>((((KQ286)+(KQ287))+(KQ288))+(KQ289))+(KQ290)</f>
        <v>0</v>
      </c>
      <c r="KR291" s="22">
        <f t="shared" si="887"/>
        <v>0</v>
      </c>
      <c r="KS291" s="22">
        <f t="shared" si="888"/>
        <v>0</v>
      </c>
      <c r="KT291" s="22">
        <f t="shared" si="888"/>
        <v>0</v>
      </c>
      <c r="KU291" s="22">
        <f t="shared" si="889"/>
        <v>0</v>
      </c>
      <c r="KV291" s="22">
        <f t="shared" si="890"/>
        <v>14968.63</v>
      </c>
      <c r="KW291" s="22">
        <f t="shared" si="890"/>
        <v>5705</v>
      </c>
      <c r="KX291" s="22">
        <f t="shared" si="891"/>
        <v>9263.6299999999992</v>
      </c>
      <c r="KY291" s="22">
        <f>((((KY286)+(KY287))+(KY288))+(KY289))+(KY290)</f>
        <v>0</v>
      </c>
      <c r="KZ291" s="22">
        <f>((((KZ286)+(KZ287))+(KZ288))+(KZ289))+(KZ290)</f>
        <v>0</v>
      </c>
      <c r="LA291" s="22">
        <f t="shared" si="892"/>
        <v>0</v>
      </c>
      <c r="LB291" s="22">
        <f>((((LB286)+(LB287))+(LB288))+(LB289))+(LB290)</f>
        <v>0</v>
      </c>
      <c r="LC291" s="22">
        <f>((((LC286)+(LC287))+(LC288))+(LC289))+(LC290)</f>
        <v>0</v>
      </c>
      <c r="LD291" s="22">
        <f t="shared" si="893"/>
        <v>0</v>
      </c>
      <c r="LE291" s="22">
        <f t="shared" si="894"/>
        <v>14968.63</v>
      </c>
      <c r="LF291" s="22">
        <f t="shared" si="894"/>
        <v>5705</v>
      </c>
      <c r="LG291" s="22">
        <f t="shared" si="895"/>
        <v>9263.6299999999992</v>
      </c>
    </row>
    <row r="292" spans="1:319" x14ac:dyDescent="0.3">
      <c r="A292" s="27" t="s">
        <v>405</v>
      </c>
      <c r="B292" s="22">
        <f>B291</f>
        <v>0</v>
      </c>
      <c r="C292" s="22">
        <f>C291</f>
        <v>0</v>
      </c>
      <c r="D292" s="22">
        <f t="shared" si="764"/>
        <v>0</v>
      </c>
      <c r="E292" s="22">
        <f>E291</f>
        <v>0</v>
      </c>
      <c r="F292" s="22">
        <f>F291</f>
        <v>0</v>
      </c>
      <c r="G292" s="22">
        <f t="shared" si="765"/>
        <v>0</v>
      </c>
      <c r="H292" s="22">
        <f>H291</f>
        <v>0</v>
      </c>
      <c r="I292" s="22">
        <f>I291</f>
        <v>0</v>
      </c>
      <c r="J292" s="22">
        <f t="shared" si="766"/>
        <v>0</v>
      </c>
      <c r="K292" s="22">
        <f>K291</f>
        <v>0</v>
      </c>
      <c r="L292" s="22">
        <f>L291</f>
        <v>0</v>
      </c>
      <c r="M292" s="22">
        <f t="shared" si="767"/>
        <v>0</v>
      </c>
      <c r="N292" s="22">
        <f>N291</f>
        <v>0</v>
      </c>
      <c r="O292" s="22">
        <f>O291</f>
        <v>0</v>
      </c>
      <c r="P292" s="22">
        <f t="shared" si="768"/>
        <v>0</v>
      </c>
      <c r="Q292" s="22">
        <f>Q291</f>
        <v>0</v>
      </c>
      <c r="R292" s="22">
        <f>R291</f>
        <v>0</v>
      </c>
      <c r="S292" s="22">
        <f t="shared" si="769"/>
        <v>0</v>
      </c>
      <c r="T292" s="22">
        <f>T291</f>
        <v>0</v>
      </c>
      <c r="U292" s="22">
        <f>U291</f>
        <v>0</v>
      </c>
      <c r="V292" s="22">
        <f t="shared" si="770"/>
        <v>0</v>
      </c>
      <c r="W292" s="22">
        <f>W291</f>
        <v>0</v>
      </c>
      <c r="X292" s="22">
        <f>X291</f>
        <v>0</v>
      </c>
      <c r="Y292" s="22">
        <f t="shared" si="771"/>
        <v>0</v>
      </c>
      <c r="Z292" s="22">
        <f>Z291</f>
        <v>0</v>
      </c>
      <c r="AA292" s="22">
        <f>AA291</f>
        <v>0</v>
      </c>
      <c r="AB292" s="22">
        <f t="shared" si="772"/>
        <v>0</v>
      </c>
      <c r="AC292" s="22">
        <f>AC291</f>
        <v>0</v>
      </c>
      <c r="AD292" s="22">
        <f>AD291</f>
        <v>0</v>
      </c>
      <c r="AE292" s="22">
        <f t="shared" si="773"/>
        <v>0</v>
      </c>
      <c r="AF292" s="22">
        <f>AF291</f>
        <v>0</v>
      </c>
      <c r="AG292" s="22">
        <f>AG291</f>
        <v>0</v>
      </c>
      <c r="AH292" s="22">
        <f t="shared" si="774"/>
        <v>0</v>
      </c>
      <c r="AI292" s="22">
        <f>AI291</f>
        <v>0</v>
      </c>
      <c r="AJ292" s="22">
        <f>AJ291</f>
        <v>0</v>
      </c>
      <c r="AK292" s="22">
        <f t="shared" si="775"/>
        <v>0</v>
      </c>
      <c r="AL292" s="22">
        <f t="shared" si="776"/>
        <v>0</v>
      </c>
      <c r="AM292" s="22">
        <f t="shared" si="776"/>
        <v>0</v>
      </c>
      <c r="AN292" s="22">
        <f t="shared" si="777"/>
        <v>0</v>
      </c>
      <c r="AO292" s="22">
        <f>AO291</f>
        <v>0</v>
      </c>
      <c r="AP292" s="22">
        <f>AP291</f>
        <v>0</v>
      </c>
      <c r="AQ292" s="22">
        <f t="shared" si="778"/>
        <v>0</v>
      </c>
      <c r="AR292" s="22">
        <f>AR291</f>
        <v>0</v>
      </c>
      <c r="AS292" s="22">
        <f>AS291</f>
        <v>0</v>
      </c>
      <c r="AT292" s="22">
        <f t="shared" si="779"/>
        <v>0</v>
      </c>
      <c r="AU292" s="22">
        <f>AU291</f>
        <v>0</v>
      </c>
      <c r="AV292" s="22">
        <f>AV291</f>
        <v>0</v>
      </c>
      <c r="AW292" s="22">
        <f t="shared" si="780"/>
        <v>0</v>
      </c>
      <c r="AX292" s="22">
        <f>AX291</f>
        <v>0</v>
      </c>
      <c r="AY292" s="22">
        <f>AY291</f>
        <v>0</v>
      </c>
      <c r="AZ292" s="22">
        <f t="shared" si="781"/>
        <v>0</v>
      </c>
      <c r="BA292" s="22">
        <f>BA291</f>
        <v>0</v>
      </c>
      <c r="BB292" s="22">
        <f>BB291</f>
        <v>0</v>
      </c>
      <c r="BC292" s="22">
        <f t="shared" si="782"/>
        <v>0</v>
      </c>
      <c r="BD292" s="22">
        <f>BD291</f>
        <v>0</v>
      </c>
      <c r="BE292" s="22">
        <f>BE291</f>
        <v>0</v>
      </c>
      <c r="BF292" s="22">
        <f t="shared" si="783"/>
        <v>0</v>
      </c>
      <c r="BG292" s="22">
        <f t="shared" si="784"/>
        <v>0</v>
      </c>
      <c r="BH292" s="22">
        <f t="shared" si="784"/>
        <v>0</v>
      </c>
      <c r="BI292" s="22">
        <f t="shared" si="785"/>
        <v>0</v>
      </c>
      <c r="BJ292" s="22">
        <f>BJ291</f>
        <v>0</v>
      </c>
      <c r="BK292" s="22">
        <f>BK291</f>
        <v>0</v>
      </c>
      <c r="BL292" s="22">
        <f t="shared" si="786"/>
        <v>0</v>
      </c>
      <c r="BM292" s="22">
        <f>BM291</f>
        <v>0</v>
      </c>
      <c r="BN292" s="22">
        <f>BN291</f>
        <v>0</v>
      </c>
      <c r="BO292" s="22">
        <f t="shared" si="787"/>
        <v>0</v>
      </c>
      <c r="BP292" s="22">
        <f>BP291</f>
        <v>0</v>
      </c>
      <c r="BQ292" s="22">
        <f>BQ291</f>
        <v>0</v>
      </c>
      <c r="BR292" s="22">
        <f t="shared" si="788"/>
        <v>0</v>
      </c>
      <c r="BS292" s="22">
        <f>BS291</f>
        <v>0</v>
      </c>
      <c r="BT292" s="22">
        <f>BT291</f>
        <v>0</v>
      </c>
      <c r="BU292" s="22">
        <f t="shared" si="789"/>
        <v>0</v>
      </c>
      <c r="BV292" s="22">
        <f>BV291</f>
        <v>0</v>
      </c>
      <c r="BW292" s="22">
        <f>BW291</f>
        <v>0</v>
      </c>
      <c r="BX292" s="22">
        <f t="shared" si="790"/>
        <v>0</v>
      </c>
      <c r="BY292" s="22">
        <f>BY291</f>
        <v>0</v>
      </c>
      <c r="BZ292" s="22">
        <f>BZ291</f>
        <v>0</v>
      </c>
      <c r="CA292" s="22">
        <f t="shared" si="791"/>
        <v>0</v>
      </c>
      <c r="CB292" s="22">
        <f t="shared" si="792"/>
        <v>0</v>
      </c>
      <c r="CC292" s="22">
        <f t="shared" si="792"/>
        <v>0</v>
      </c>
      <c r="CD292" s="22">
        <f t="shared" si="793"/>
        <v>0</v>
      </c>
      <c r="CE292" s="22">
        <f>CE291</f>
        <v>0</v>
      </c>
      <c r="CF292" s="22">
        <f>CF291</f>
        <v>0</v>
      </c>
      <c r="CG292" s="22">
        <f t="shared" si="794"/>
        <v>0</v>
      </c>
      <c r="CH292" s="22">
        <f>CH291</f>
        <v>0</v>
      </c>
      <c r="CI292" s="22">
        <f>CI291</f>
        <v>0</v>
      </c>
      <c r="CJ292" s="22">
        <f t="shared" si="795"/>
        <v>0</v>
      </c>
      <c r="CK292" s="22">
        <f>CK291</f>
        <v>0</v>
      </c>
      <c r="CL292" s="22">
        <f>CL291</f>
        <v>0</v>
      </c>
      <c r="CM292" s="22">
        <f t="shared" si="796"/>
        <v>0</v>
      </c>
      <c r="CN292" s="22">
        <f t="shared" si="797"/>
        <v>0</v>
      </c>
      <c r="CO292" s="22">
        <f t="shared" si="797"/>
        <v>0</v>
      </c>
      <c r="CP292" s="22">
        <f t="shared" si="798"/>
        <v>0</v>
      </c>
      <c r="CQ292" s="22">
        <f>CQ291</f>
        <v>0</v>
      </c>
      <c r="CR292" s="22">
        <f>CR291</f>
        <v>0</v>
      </c>
      <c r="CS292" s="22">
        <f t="shared" si="799"/>
        <v>0</v>
      </c>
      <c r="CT292" s="22">
        <f>CT291</f>
        <v>0</v>
      </c>
      <c r="CU292" s="22">
        <f>CU291</f>
        <v>0</v>
      </c>
      <c r="CV292" s="22">
        <f t="shared" si="800"/>
        <v>0</v>
      </c>
      <c r="CW292" s="22">
        <f>CW291</f>
        <v>0</v>
      </c>
      <c r="CX292" s="22">
        <f>CX291</f>
        <v>0</v>
      </c>
      <c r="CY292" s="22">
        <f t="shared" si="801"/>
        <v>0</v>
      </c>
      <c r="CZ292" s="22">
        <f t="shared" si="802"/>
        <v>0</v>
      </c>
      <c r="DA292" s="22">
        <f t="shared" si="802"/>
        <v>0</v>
      </c>
      <c r="DB292" s="22">
        <f t="shared" si="803"/>
        <v>0</v>
      </c>
      <c r="DC292" s="22">
        <f t="shared" si="804"/>
        <v>0</v>
      </c>
      <c r="DD292" s="22">
        <f t="shared" si="804"/>
        <v>0</v>
      </c>
      <c r="DE292" s="22">
        <f t="shared" si="805"/>
        <v>0</v>
      </c>
      <c r="DF292" s="22">
        <f>DF291</f>
        <v>0</v>
      </c>
      <c r="DG292" s="22">
        <f>DG291</f>
        <v>0</v>
      </c>
      <c r="DH292" s="22">
        <f t="shared" si="806"/>
        <v>0</v>
      </c>
      <c r="DI292" s="22">
        <f>DI291</f>
        <v>0</v>
      </c>
      <c r="DJ292" s="22">
        <f>DJ291</f>
        <v>0</v>
      </c>
      <c r="DK292" s="22">
        <f t="shared" si="807"/>
        <v>0</v>
      </c>
      <c r="DL292" s="22">
        <f t="shared" si="808"/>
        <v>0</v>
      </c>
      <c r="DM292" s="22">
        <f t="shared" si="808"/>
        <v>0</v>
      </c>
      <c r="DN292" s="22">
        <f t="shared" si="809"/>
        <v>0</v>
      </c>
      <c r="DO292" s="22">
        <f>DO291</f>
        <v>0</v>
      </c>
      <c r="DP292" s="22">
        <f>DP291</f>
        <v>0</v>
      </c>
      <c r="DQ292" s="22">
        <f t="shared" si="810"/>
        <v>0</v>
      </c>
      <c r="DR292" s="22">
        <f>DR291</f>
        <v>0</v>
      </c>
      <c r="DS292" s="22">
        <f>DS291</f>
        <v>0</v>
      </c>
      <c r="DT292" s="22">
        <f t="shared" si="811"/>
        <v>0</v>
      </c>
      <c r="DU292" s="22">
        <f t="shared" si="812"/>
        <v>0</v>
      </c>
      <c r="DV292" s="22">
        <f t="shared" si="812"/>
        <v>0</v>
      </c>
      <c r="DW292" s="22">
        <f t="shared" si="813"/>
        <v>0</v>
      </c>
      <c r="DX292" s="22">
        <f t="shared" si="814"/>
        <v>0</v>
      </c>
      <c r="DY292" s="22">
        <f t="shared" si="814"/>
        <v>0</v>
      </c>
      <c r="DZ292" s="22">
        <f t="shared" si="815"/>
        <v>0</v>
      </c>
      <c r="EA292" s="22">
        <f>EA291</f>
        <v>0</v>
      </c>
      <c r="EB292" s="22">
        <f>EB291</f>
        <v>0</v>
      </c>
      <c r="EC292" s="22">
        <f t="shared" si="816"/>
        <v>0</v>
      </c>
      <c r="ED292" s="22">
        <f>ED291</f>
        <v>0</v>
      </c>
      <c r="EE292" s="22">
        <f>EE291</f>
        <v>0</v>
      </c>
      <c r="EF292" s="22">
        <f t="shared" si="817"/>
        <v>0</v>
      </c>
      <c r="EG292" s="22">
        <f>EG291</f>
        <v>0</v>
      </c>
      <c r="EH292" s="22">
        <f>EH291</f>
        <v>0</v>
      </c>
      <c r="EI292" s="22">
        <f t="shared" si="818"/>
        <v>0</v>
      </c>
      <c r="EJ292" s="22">
        <f>EJ291</f>
        <v>0</v>
      </c>
      <c r="EK292" s="22">
        <f>EK291</f>
        <v>0</v>
      </c>
      <c r="EL292" s="22">
        <f t="shared" si="819"/>
        <v>0</v>
      </c>
      <c r="EM292" s="22">
        <f t="shared" si="820"/>
        <v>0</v>
      </c>
      <c r="EN292" s="22">
        <f t="shared" si="820"/>
        <v>0</v>
      </c>
      <c r="EO292" s="22">
        <f t="shared" si="821"/>
        <v>0</v>
      </c>
      <c r="EP292" s="22">
        <f>EP291</f>
        <v>0</v>
      </c>
      <c r="EQ292" s="22">
        <f>EQ291</f>
        <v>0</v>
      </c>
      <c r="ER292" s="22">
        <f t="shared" si="822"/>
        <v>0</v>
      </c>
      <c r="ES292" s="22">
        <f>ES291</f>
        <v>0</v>
      </c>
      <c r="ET292" s="22">
        <f>ET291</f>
        <v>0</v>
      </c>
      <c r="EU292" s="22">
        <f t="shared" si="823"/>
        <v>0</v>
      </c>
      <c r="EV292" s="22">
        <f>EV291</f>
        <v>0</v>
      </c>
      <c r="EW292" s="22">
        <f>EW291</f>
        <v>0</v>
      </c>
      <c r="EX292" s="22">
        <f t="shared" si="824"/>
        <v>0</v>
      </c>
      <c r="EY292" s="22">
        <f>EY291</f>
        <v>0</v>
      </c>
      <c r="EZ292" s="22">
        <f>EZ291</f>
        <v>0</v>
      </c>
      <c r="FA292" s="22">
        <f t="shared" si="825"/>
        <v>0</v>
      </c>
      <c r="FB292" s="22">
        <f t="shared" si="826"/>
        <v>0</v>
      </c>
      <c r="FC292" s="22">
        <f t="shared" si="826"/>
        <v>0</v>
      </c>
      <c r="FD292" s="22">
        <f t="shared" si="827"/>
        <v>0</v>
      </c>
      <c r="FE292" s="22">
        <f>FE291</f>
        <v>0</v>
      </c>
      <c r="FF292" s="22">
        <f>FF291</f>
        <v>0</v>
      </c>
      <c r="FG292" s="22">
        <f t="shared" si="828"/>
        <v>0</v>
      </c>
      <c r="FH292" s="22">
        <f>FH291</f>
        <v>0</v>
      </c>
      <c r="FI292" s="22">
        <f>FI291</f>
        <v>0</v>
      </c>
      <c r="FJ292" s="22">
        <f t="shared" si="829"/>
        <v>0</v>
      </c>
      <c r="FK292" s="22">
        <f>FK291</f>
        <v>0</v>
      </c>
      <c r="FL292" s="22">
        <f>FL291</f>
        <v>0</v>
      </c>
      <c r="FM292" s="22">
        <f t="shared" si="830"/>
        <v>0</v>
      </c>
      <c r="FN292" s="22">
        <f t="shared" si="831"/>
        <v>0</v>
      </c>
      <c r="FO292" s="22">
        <f t="shared" si="831"/>
        <v>0</v>
      </c>
      <c r="FP292" s="22">
        <f t="shared" si="832"/>
        <v>0</v>
      </c>
      <c r="FQ292" s="22">
        <f>FQ291</f>
        <v>0</v>
      </c>
      <c r="FR292" s="22">
        <f>FR291</f>
        <v>0</v>
      </c>
      <c r="FS292" s="22">
        <f t="shared" si="833"/>
        <v>0</v>
      </c>
      <c r="FT292" s="22">
        <f>FT291</f>
        <v>0</v>
      </c>
      <c r="FU292" s="22">
        <f>FU291</f>
        <v>0</v>
      </c>
      <c r="FV292" s="22">
        <f t="shared" si="834"/>
        <v>0</v>
      </c>
      <c r="FW292" s="22">
        <f>FW291</f>
        <v>0</v>
      </c>
      <c r="FX292" s="22">
        <f>FX291</f>
        <v>0</v>
      </c>
      <c r="FY292" s="22">
        <f t="shared" si="835"/>
        <v>0</v>
      </c>
      <c r="FZ292" s="22">
        <f t="shared" si="836"/>
        <v>0</v>
      </c>
      <c r="GA292" s="22">
        <f t="shared" si="836"/>
        <v>0</v>
      </c>
      <c r="GB292" s="22">
        <f t="shared" si="837"/>
        <v>0</v>
      </c>
      <c r="GC292" s="22">
        <f>GC291</f>
        <v>0</v>
      </c>
      <c r="GD292" s="22">
        <f>GD291</f>
        <v>0</v>
      </c>
      <c r="GE292" s="22">
        <f t="shared" si="838"/>
        <v>0</v>
      </c>
      <c r="GF292" s="22">
        <f>GF291</f>
        <v>0</v>
      </c>
      <c r="GG292" s="22">
        <f>GG291</f>
        <v>0</v>
      </c>
      <c r="GH292" s="22">
        <f t="shared" si="839"/>
        <v>0</v>
      </c>
      <c r="GI292" s="22">
        <f>GI291</f>
        <v>0</v>
      </c>
      <c r="GJ292" s="22">
        <f>GJ291</f>
        <v>0</v>
      </c>
      <c r="GK292" s="22">
        <f t="shared" si="840"/>
        <v>0</v>
      </c>
      <c r="GL292" s="22">
        <f>GL291</f>
        <v>0</v>
      </c>
      <c r="GM292" s="22">
        <f>GM291</f>
        <v>0</v>
      </c>
      <c r="GN292" s="22">
        <f t="shared" si="841"/>
        <v>0</v>
      </c>
      <c r="GO292" s="22">
        <f t="shared" si="842"/>
        <v>0</v>
      </c>
      <c r="GP292" s="22">
        <f t="shared" si="842"/>
        <v>0</v>
      </c>
      <c r="GQ292" s="22">
        <f t="shared" si="843"/>
        <v>0</v>
      </c>
      <c r="GR292" s="22">
        <f>GR291</f>
        <v>0</v>
      </c>
      <c r="GS292" s="22">
        <f>GS291</f>
        <v>0</v>
      </c>
      <c r="GT292" s="22">
        <f t="shared" si="844"/>
        <v>0</v>
      </c>
      <c r="GU292" s="22">
        <f>GU291</f>
        <v>0</v>
      </c>
      <c r="GV292" s="22">
        <f>GV291</f>
        <v>0</v>
      </c>
      <c r="GW292" s="22">
        <f t="shared" si="845"/>
        <v>0</v>
      </c>
      <c r="GX292" s="22">
        <f t="shared" si="846"/>
        <v>0</v>
      </c>
      <c r="GY292" s="22">
        <f t="shared" si="846"/>
        <v>0</v>
      </c>
      <c r="GZ292" s="22">
        <f t="shared" si="847"/>
        <v>0</v>
      </c>
      <c r="HA292" s="22">
        <f>HA291</f>
        <v>0</v>
      </c>
      <c r="HB292" s="22">
        <f>HB291</f>
        <v>0</v>
      </c>
      <c r="HC292" s="22">
        <f t="shared" si="848"/>
        <v>0</v>
      </c>
      <c r="HD292" s="22">
        <f>HD291</f>
        <v>0</v>
      </c>
      <c r="HE292" s="22">
        <f>HE291</f>
        <v>0</v>
      </c>
      <c r="HF292" s="22">
        <f t="shared" si="849"/>
        <v>0</v>
      </c>
      <c r="HG292" s="22">
        <f>HG291</f>
        <v>0</v>
      </c>
      <c r="HH292" s="22">
        <f>HH291</f>
        <v>0</v>
      </c>
      <c r="HI292" s="22">
        <f t="shared" si="850"/>
        <v>0</v>
      </c>
      <c r="HJ292" s="22">
        <f>HJ291</f>
        <v>0</v>
      </c>
      <c r="HK292" s="22">
        <f>HK291</f>
        <v>0</v>
      </c>
      <c r="HL292" s="22">
        <f t="shared" si="851"/>
        <v>0</v>
      </c>
      <c r="HM292" s="22">
        <f t="shared" si="852"/>
        <v>0</v>
      </c>
      <c r="HN292" s="22">
        <f t="shared" si="852"/>
        <v>0</v>
      </c>
      <c r="HO292" s="22">
        <f t="shared" si="853"/>
        <v>0</v>
      </c>
      <c r="HP292" s="22">
        <f>HP291</f>
        <v>0</v>
      </c>
      <c r="HQ292" s="22">
        <f>HQ291</f>
        <v>0</v>
      </c>
      <c r="HR292" s="22">
        <f t="shared" si="854"/>
        <v>0</v>
      </c>
      <c r="HS292" s="22">
        <f>HS291</f>
        <v>0</v>
      </c>
      <c r="HT292" s="22">
        <f>HT291</f>
        <v>0</v>
      </c>
      <c r="HU292" s="22">
        <f t="shared" si="855"/>
        <v>0</v>
      </c>
      <c r="HV292" s="22">
        <f>HV291</f>
        <v>0</v>
      </c>
      <c r="HW292" s="22">
        <f>HW291</f>
        <v>0</v>
      </c>
      <c r="HX292" s="22">
        <f t="shared" si="856"/>
        <v>0</v>
      </c>
      <c r="HY292" s="22">
        <f>HY291</f>
        <v>0</v>
      </c>
      <c r="HZ292" s="22">
        <f>HZ291</f>
        <v>0</v>
      </c>
      <c r="IA292" s="22">
        <f t="shared" si="857"/>
        <v>0</v>
      </c>
      <c r="IB292" s="22">
        <f t="shared" si="858"/>
        <v>0</v>
      </c>
      <c r="IC292" s="22">
        <f t="shared" si="858"/>
        <v>0</v>
      </c>
      <c r="ID292" s="22">
        <f t="shared" si="859"/>
        <v>0</v>
      </c>
      <c r="IE292" s="22">
        <f t="shared" si="860"/>
        <v>0</v>
      </c>
      <c r="IF292" s="22">
        <f t="shared" si="860"/>
        <v>0</v>
      </c>
      <c r="IG292" s="22">
        <f t="shared" si="861"/>
        <v>0</v>
      </c>
      <c r="IH292" s="22">
        <f>IH291</f>
        <v>0</v>
      </c>
      <c r="II292" s="22">
        <f>II291</f>
        <v>0</v>
      </c>
      <c r="IJ292" s="22">
        <f t="shared" si="862"/>
        <v>0</v>
      </c>
      <c r="IK292" s="22">
        <f>IK291</f>
        <v>0</v>
      </c>
      <c r="IL292" s="22">
        <f>IL291</f>
        <v>0</v>
      </c>
      <c r="IM292" s="22">
        <f t="shared" si="863"/>
        <v>0</v>
      </c>
      <c r="IN292" s="22">
        <f>IN291</f>
        <v>0</v>
      </c>
      <c r="IO292" s="22">
        <f>IO291</f>
        <v>0</v>
      </c>
      <c r="IP292" s="22">
        <f t="shared" si="864"/>
        <v>0</v>
      </c>
      <c r="IQ292" s="22">
        <f t="shared" si="865"/>
        <v>0</v>
      </c>
      <c r="IR292" s="22">
        <f t="shared" si="865"/>
        <v>0</v>
      </c>
      <c r="IS292" s="22">
        <f t="shared" si="866"/>
        <v>0</v>
      </c>
      <c r="IT292" s="22">
        <f t="shared" si="867"/>
        <v>0</v>
      </c>
      <c r="IU292" s="22">
        <f t="shared" si="867"/>
        <v>0</v>
      </c>
      <c r="IV292" s="22">
        <f t="shared" si="868"/>
        <v>0</v>
      </c>
      <c r="IW292" s="22">
        <f>IW291</f>
        <v>0</v>
      </c>
      <c r="IX292" s="22">
        <f>IX291</f>
        <v>0</v>
      </c>
      <c r="IY292" s="22">
        <f t="shared" si="869"/>
        <v>0</v>
      </c>
      <c r="IZ292" s="22">
        <f>IZ291</f>
        <v>0</v>
      </c>
      <c r="JA292" s="22">
        <f>JA291</f>
        <v>0</v>
      </c>
      <c r="JB292" s="22">
        <f t="shared" si="870"/>
        <v>0</v>
      </c>
      <c r="JC292" s="22">
        <f>JC291</f>
        <v>0</v>
      </c>
      <c r="JD292" s="22">
        <f>JD291</f>
        <v>0</v>
      </c>
      <c r="JE292" s="22">
        <f t="shared" si="871"/>
        <v>0</v>
      </c>
      <c r="JF292" s="22">
        <f t="shared" si="872"/>
        <v>0</v>
      </c>
      <c r="JG292" s="22">
        <f t="shared" si="872"/>
        <v>0</v>
      </c>
      <c r="JH292" s="22">
        <f t="shared" si="873"/>
        <v>0</v>
      </c>
      <c r="JI292" s="22">
        <f>JI291</f>
        <v>0</v>
      </c>
      <c r="JJ292" s="22">
        <f>JJ291</f>
        <v>0</v>
      </c>
      <c r="JK292" s="22">
        <f t="shared" si="874"/>
        <v>0</v>
      </c>
      <c r="JL292" s="22">
        <f>JL291</f>
        <v>0</v>
      </c>
      <c r="JM292" s="22">
        <f>JM291</f>
        <v>0</v>
      </c>
      <c r="JN292" s="22">
        <f t="shared" si="875"/>
        <v>0</v>
      </c>
      <c r="JO292" s="22">
        <f>JO291</f>
        <v>0</v>
      </c>
      <c r="JP292" s="22">
        <f>JP291</f>
        <v>0</v>
      </c>
      <c r="JQ292" s="22">
        <f t="shared" si="876"/>
        <v>0</v>
      </c>
      <c r="JR292" s="22">
        <f t="shared" si="877"/>
        <v>0</v>
      </c>
      <c r="JS292" s="22">
        <f t="shared" si="877"/>
        <v>0</v>
      </c>
      <c r="JT292" s="22">
        <f t="shared" si="878"/>
        <v>0</v>
      </c>
      <c r="JU292" s="22">
        <f>JU291</f>
        <v>0</v>
      </c>
      <c r="JV292" s="22">
        <f>JV291</f>
        <v>0</v>
      </c>
      <c r="JW292" s="22">
        <f t="shared" si="879"/>
        <v>0</v>
      </c>
      <c r="JX292" s="22">
        <f>JX291</f>
        <v>0</v>
      </c>
      <c r="JY292" s="22">
        <f>JY291</f>
        <v>0</v>
      </c>
      <c r="JZ292" s="22">
        <f t="shared" si="880"/>
        <v>0</v>
      </c>
      <c r="KA292" s="22">
        <f t="shared" si="881"/>
        <v>0</v>
      </c>
      <c r="KB292" s="22">
        <f t="shared" si="881"/>
        <v>0</v>
      </c>
      <c r="KC292" s="22">
        <f t="shared" si="882"/>
        <v>0</v>
      </c>
      <c r="KD292" s="22">
        <f>KD291</f>
        <v>14968.63</v>
      </c>
      <c r="KE292" s="22">
        <f>KE291</f>
        <v>5705</v>
      </c>
      <c r="KF292" s="22">
        <f t="shared" si="883"/>
        <v>9263.6299999999992</v>
      </c>
      <c r="KG292" s="22">
        <f>KG291</f>
        <v>0</v>
      </c>
      <c r="KH292" s="22">
        <f>KH291</f>
        <v>0</v>
      </c>
      <c r="KI292" s="22">
        <f t="shared" si="884"/>
        <v>0</v>
      </c>
      <c r="KJ292" s="22">
        <f>KJ291</f>
        <v>0</v>
      </c>
      <c r="KK292" s="22">
        <f>KK291</f>
        <v>0</v>
      </c>
      <c r="KL292" s="22">
        <f t="shared" si="885"/>
        <v>0</v>
      </c>
      <c r="KM292" s="22">
        <f>KM291</f>
        <v>0</v>
      </c>
      <c r="KN292" s="22">
        <f>KN291</f>
        <v>0</v>
      </c>
      <c r="KO292" s="22">
        <f t="shared" si="886"/>
        <v>0</v>
      </c>
      <c r="KP292" s="22">
        <f>KP291</f>
        <v>0</v>
      </c>
      <c r="KQ292" s="22">
        <f>KQ291</f>
        <v>0</v>
      </c>
      <c r="KR292" s="22">
        <f t="shared" si="887"/>
        <v>0</v>
      </c>
      <c r="KS292" s="22">
        <f t="shared" si="888"/>
        <v>0</v>
      </c>
      <c r="KT292" s="22">
        <f t="shared" si="888"/>
        <v>0</v>
      </c>
      <c r="KU292" s="22">
        <f t="shared" si="889"/>
        <v>0</v>
      </c>
      <c r="KV292" s="22">
        <f t="shared" si="890"/>
        <v>14968.63</v>
      </c>
      <c r="KW292" s="22">
        <f t="shared" si="890"/>
        <v>5705</v>
      </c>
      <c r="KX292" s="22">
        <f t="shared" si="891"/>
        <v>9263.6299999999992</v>
      </c>
      <c r="KY292" s="22">
        <f>KY291</f>
        <v>0</v>
      </c>
      <c r="KZ292" s="22">
        <f>KZ291</f>
        <v>0</v>
      </c>
      <c r="LA292" s="22">
        <f t="shared" si="892"/>
        <v>0</v>
      </c>
      <c r="LB292" s="22">
        <f>LB291</f>
        <v>0</v>
      </c>
      <c r="LC292" s="22">
        <f>LC291</f>
        <v>0</v>
      </c>
      <c r="LD292" s="22">
        <f t="shared" si="893"/>
        <v>0</v>
      </c>
      <c r="LE292" s="22">
        <f t="shared" si="894"/>
        <v>14968.63</v>
      </c>
      <c r="LF292" s="22">
        <f t="shared" si="894"/>
        <v>5705</v>
      </c>
      <c r="LG292" s="22">
        <f t="shared" si="895"/>
        <v>9263.6299999999992</v>
      </c>
    </row>
    <row r="293" spans="1:319" x14ac:dyDescent="0.3">
      <c r="A293" s="27" t="s">
        <v>406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  <c r="IR293" s="19"/>
      <c r="IS293" s="19"/>
      <c r="IT293" s="19"/>
      <c r="IU293" s="19"/>
      <c r="IV293" s="19"/>
      <c r="IW293" s="19"/>
      <c r="IX293" s="19"/>
      <c r="IY293" s="19"/>
      <c r="IZ293" s="19"/>
      <c r="JA293" s="19"/>
      <c r="JB293" s="19"/>
      <c r="JC293" s="19"/>
      <c r="JD293" s="19"/>
      <c r="JE293" s="19"/>
      <c r="JF293" s="19"/>
      <c r="JG293" s="19"/>
      <c r="JH293" s="19"/>
      <c r="JI293" s="19"/>
      <c r="JJ293" s="19"/>
      <c r="JK293" s="19"/>
      <c r="JL293" s="19"/>
      <c r="JM293" s="19"/>
      <c r="JN293" s="19"/>
      <c r="JO293" s="19"/>
      <c r="JP293" s="19"/>
      <c r="JQ293" s="19"/>
      <c r="JR293" s="19"/>
      <c r="JS293" s="19"/>
      <c r="JT293" s="19"/>
      <c r="JU293" s="19"/>
      <c r="JV293" s="19"/>
      <c r="JW293" s="19"/>
      <c r="JX293" s="19"/>
      <c r="JY293" s="19"/>
      <c r="JZ293" s="19"/>
      <c r="KA293" s="19"/>
      <c r="KB293" s="19"/>
      <c r="KC293" s="19"/>
      <c r="KD293" s="19"/>
      <c r="KE293" s="19"/>
      <c r="KF293" s="19"/>
      <c r="KG293" s="19"/>
      <c r="KH293" s="19"/>
      <c r="KI293" s="19"/>
      <c r="KJ293" s="19"/>
      <c r="KK293" s="19"/>
      <c r="KL293" s="19"/>
      <c r="KM293" s="19"/>
      <c r="KN293" s="19"/>
      <c r="KO293" s="19"/>
      <c r="KP293" s="19"/>
      <c r="KQ293" s="19"/>
      <c r="KR293" s="19"/>
      <c r="KS293" s="19"/>
      <c r="KT293" s="19"/>
      <c r="KU293" s="19"/>
      <c r="KV293" s="19"/>
      <c r="KW293" s="19"/>
      <c r="KX293" s="19"/>
      <c r="KY293" s="19"/>
      <c r="KZ293" s="19"/>
      <c r="LA293" s="19"/>
      <c r="LB293" s="19"/>
      <c r="LC293" s="19"/>
      <c r="LD293" s="19"/>
      <c r="LE293" s="19"/>
      <c r="LF293" s="19"/>
      <c r="LG293" s="19"/>
    </row>
    <row r="294" spans="1:319" x14ac:dyDescent="0.3">
      <c r="A294" s="27" t="s">
        <v>407</v>
      </c>
      <c r="B294" s="19"/>
      <c r="C294" s="19"/>
      <c r="D294" s="20">
        <f>(B294)-(C294)</f>
        <v>0</v>
      </c>
      <c r="E294" s="19"/>
      <c r="F294" s="19"/>
      <c r="G294" s="20">
        <f>(E294)-(F294)</f>
        <v>0</v>
      </c>
      <c r="H294" s="19"/>
      <c r="I294" s="19"/>
      <c r="J294" s="20">
        <f>(H294)-(I294)</f>
        <v>0</v>
      </c>
      <c r="K294" s="19"/>
      <c r="L294" s="19"/>
      <c r="M294" s="20">
        <f>(K294)-(L294)</f>
        <v>0</v>
      </c>
      <c r="N294" s="19"/>
      <c r="O294" s="19"/>
      <c r="P294" s="20">
        <f>(N294)-(O294)</f>
        <v>0</v>
      </c>
      <c r="Q294" s="19"/>
      <c r="R294" s="19"/>
      <c r="S294" s="20">
        <f>(Q294)-(R294)</f>
        <v>0</v>
      </c>
      <c r="T294" s="19"/>
      <c r="U294" s="19"/>
      <c r="V294" s="20">
        <f>(T294)-(U294)</f>
        <v>0</v>
      </c>
      <c r="W294" s="19"/>
      <c r="X294" s="19"/>
      <c r="Y294" s="20">
        <f>(W294)-(X294)</f>
        <v>0</v>
      </c>
      <c r="Z294" s="19"/>
      <c r="AA294" s="19"/>
      <c r="AB294" s="20">
        <f>(Z294)-(AA294)</f>
        <v>0</v>
      </c>
      <c r="AC294" s="19"/>
      <c r="AD294" s="19"/>
      <c r="AE294" s="20">
        <f>(AC294)-(AD294)</f>
        <v>0</v>
      </c>
      <c r="AF294" s="19"/>
      <c r="AG294" s="19"/>
      <c r="AH294" s="20">
        <f>(AF294)-(AG294)</f>
        <v>0</v>
      </c>
      <c r="AI294" s="19"/>
      <c r="AJ294" s="19"/>
      <c r="AK294" s="20">
        <f>(AI294)-(AJ294)</f>
        <v>0</v>
      </c>
      <c r="AL294" s="20">
        <f t="shared" ref="AL294:AM297" si="896">(((((((((H294)+(K294))+(N294))+(Q294))+(T294))+(W294))+(Z294))+(AC294))+(AF294))+(AI294)</f>
        <v>0</v>
      </c>
      <c r="AM294" s="20">
        <f t="shared" si="896"/>
        <v>0</v>
      </c>
      <c r="AN294" s="20">
        <f>(AL294)-(AM294)</f>
        <v>0</v>
      </c>
      <c r="AO294" s="19"/>
      <c r="AP294" s="19"/>
      <c r="AQ294" s="20">
        <f>(AO294)-(AP294)</f>
        <v>0</v>
      </c>
      <c r="AR294" s="19"/>
      <c r="AS294" s="19"/>
      <c r="AT294" s="20">
        <f>(AR294)-(AS294)</f>
        <v>0</v>
      </c>
      <c r="AU294" s="19"/>
      <c r="AV294" s="19"/>
      <c r="AW294" s="20">
        <f>(AU294)-(AV294)</f>
        <v>0</v>
      </c>
      <c r="AX294" s="19"/>
      <c r="AY294" s="19"/>
      <c r="AZ294" s="20">
        <f>(AX294)-(AY294)</f>
        <v>0</v>
      </c>
      <c r="BA294" s="19"/>
      <c r="BB294" s="19"/>
      <c r="BC294" s="20">
        <f>(BA294)-(BB294)</f>
        <v>0</v>
      </c>
      <c r="BD294" s="19"/>
      <c r="BE294" s="19"/>
      <c r="BF294" s="20">
        <f>(BD294)-(BE294)</f>
        <v>0</v>
      </c>
      <c r="BG294" s="20">
        <f t="shared" ref="BG294:BH297" si="897">(BA294)+(BD294)</f>
        <v>0</v>
      </c>
      <c r="BH294" s="20">
        <f t="shared" si="897"/>
        <v>0</v>
      </c>
      <c r="BI294" s="20">
        <f>(BG294)-(BH294)</f>
        <v>0</v>
      </c>
      <c r="BJ294" s="19"/>
      <c r="BK294" s="19"/>
      <c r="BL294" s="20">
        <f>(BJ294)-(BK294)</f>
        <v>0</v>
      </c>
      <c r="BM294" s="19"/>
      <c r="BN294" s="19"/>
      <c r="BO294" s="20">
        <f>(BM294)-(BN294)</f>
        <v>0</v>
      </c>
      <c r="BP294" s="19"/>
      <c r="BQ294" s="19"/>
      <c r="BR294" s="20">
        <f>(BP294)-(BQ294)</f>
        <v>0</v>
      </c>
      <c r="BS294" s="19"/>
      <c r="BT294" s="19"/>
      <c r="BU294" s="20">
        <f>(BS294)-(BT294)</f>
        <v>0</v>
      </c>
      <c r="BV294" s="19"/>
      <c r="BW294" s="19"/>
      <c r="BX294" s="20">
        <f>(BV294)-(BW294)</f>
        <v>0</v>
      </c>
      <c r="BY294" s="19"/>
      <c r="BZ294" s="19"/>
      <c r="CA294" s="20">
        <f>(BY294)-(BZ294)</f>
        <v>0</v>
      </c>
      <c r="CB294" s="20">
        <f t="shared" ref="CB294:CC297" si="898">(((BP294)+(BS294))+(BV294))+(BY294)</f>
        <v>0</v>
      </c>
      <c r="CC294" s="20">
        <f t="shared" si="898"/>
        <v>0</v>
      </c>
      <c r="CD294" s="20">
        <f>(CB294)-(CC294)</f>
        <v>0</v>
      </c>
      <c r="CE294" s="19"/>
      <c r="CF294" s="19"/>
      <c r="CG294" s="20">
        <f>(CE294)-(CF294)</f>
        <v>0</v>
      </c>
      <c r="CH294" s="19"/>
      <c r="CI294" s="19"/>
      <c r="CJ294" s="20">
        <f>(CH294)-(CI294)</f>
        <v>0</v>
      </c>
      <c r="CK294" s="19"/>
      <c r="CL294" s="19"/>
      <c r="CM294" s="20">
        <f>(CK294)-(CL294)</f>
        <v>0</v>
      </c>
      <c r="CN294" s="20">
        <f t="shared" ref="CN294:CO297" si="899">(CH294)+(CK294)</f>
        <v>0</v>
      </c>
      <c r="CO294" s="20">
        <f t="shared" si="899"/>
        <v>0</v>
      </c>
      <c r="CP294" s="20">
        <f>(CN294)-(CO294)</f>
        <v>0</v>
      </c>
      <c r="CQ294" s="19"/>
      <c r="CR294" s="19"/>
      <c r="CS294" s="20">
        <f>(CQ294)-(CR294)</f>
        <v>0</v>
      </c>
      <c r="CT294" s="19"/>
      <c r="CU294" s="19"/>
      <c r="CV294" s="20">
        <f>(CT294)-(CU294)</f>
        <v>0</v>
      </c>
      <c r="CW294" s="19"/>
      <c r="CX294" s="19"/>
      <c r="CY294" s="20">
        <f>(CW294)-(CX294)</f>
        <v>0</v>
      </c>
      <c r="CZ294" s="20">
        <f t="shared" ref="CZ294:DA297" si="900">((CQ294)+(CT294))+(CW294)</f>
        <v>0</v>
      </c>
      <c r="DA294" s="20">
        <f t="shared" si="900"/>
        <v>0</v>
      </c>
      <c r="DB294" s="20">
        <f>(CZ294)-(DA294)</f>
        <v>0</v>
      </c>
      <c r="DC294" s="20">
        <f t="shared" ref="DC294:DD297" si="901">((((((((((AO294)+(AR294))+(AU294))+(AX294))+(BG294))+(BJ294))+(BM294))+(CB294))+(CE294))+(CN294))+(CZ294)</f>
        <v>0</v>
      </c>
      <c r="DD294" s="20">
        <f t="shared" si="901"/>
        <v>0</v>
      </c>
      <c r="DE294" s="20">
        <f>(DC294)-(DD294)</f>
        <v>0</v>
      </c>
      <c r="DF294" s="19"/>
      <c r="DG294" s="19"/>
      <c r="DH294" s="20">
        <f>(DF294)-(DG294)</f>
        <v>0</v>
      </c>
      <c r="DI294" s="19"/>
      <c r="DJ294" s="19"/>
      <c r="DK294" s="20">
        <f>(DI294)-(DJ294)</f>
        <v>0</v>
      </c>
      <c r="DL294" s="20">
        <f t="shared" ref="DL294:DM297" si="902">(DF294)+(DI294)</f>
        <v>0</v>
      </c>
      <c r="DM294" s="20">
        <f t="shared" si="902"/>
        <v>0</v>
      </c>
      <c r="DN294" s="20">
        <f>(DL294)-(DM294)</f>
        <v>0</v>
      </c>
      <c r="DO294" s="19"/>
      <c r="DP294" s="19"/>
      <c r="DQ294" s="20">
        <f>(DO294)-(DP294)</f>
        <v>0</v>
      </c>
      <c r="DR294" s="19"/>
      <c r="DS294" s="19"/>
      <c r="DT294" s="20">
        <f>(DR294)-(DS294)</f>
        <v>0</v>
      </c>
      <c r="DU294" s="20">
        <f t="shared" ref="DU294:DV297" si="903">(DO294)+(DR294)</f>
        <v>0</v>
      </c>
      <c r="DV294" s="20">
        <f t="shared" si="903"/>
        <v>0</v>
      </c>
      <c r="DW294" s="20">
        <f>(DU294)-(DV294)</f>
        <v>0</v>
      </c>
      <c r="DX294" s="20">
        <f t="shared" ref="DX294:DY297" si="904">(((((B294)+(E294))+(AL294))+(DC294))+(DL294))+(DU294)</f>
        <v>0</v>
      </c>
      <c r="DY294" s="20">
        <f t="shared" si="904"/>
        <v>0</v>
      </c>
      <c r="DZ294" s="20">
        <f>(DX294)-(DY294)</f>
        <v>0</v>
      </c>
      <c r="EA294" s="19"/>
      <c r="EB294" s="19"/>
      <c r="EC294" s="20">
        <f>(EA294)-(EB294)</f>
        <v>0</v>
      </c>
      <c r="ED294" s="19"/>
      <c r="EE294" s="19"/>
      <c r="EF294" s="20">
        <f>(ED294)-(EE294)</f>
        <v>0</v>
      </c>
      <c r="EG294" s="19"/>
      <c r="EH294" s="19"/>
      <c r="EI294" s="20">
        <f>(EG294)-(EH294)</f>
        <v>0</v>
      </c>
      <c r="EJ294" s="19"/>
      <c r="EK294" s="19"/>
      <c r="EL294" s="20">
        <f>(EJ294)-(EK294)</f>
        <v>0</v>
      </c>
      <c r="EM294" s="20">
        <f t="shared" ref="EM294:EN297" si="905">((ED294)+(EG294))+(EJ294)</f>
        <v>0</v>
      </c>
      <c r="EN294" s="20">
        <f t="shared" si="905"/>
        <v>0</v>
      </c>
      <c r="EO294" s="20">
        <f>(EM294)-(EN294)</f>
        <v>0</v>
      </c>
      <c r="EP294" s="19"/>
      <c r="EQ294" s="19"/>
      <c r="ER294" s="20">
        <f>(EP294)-(EQ294)</f>
        <v>0</v>
      </c>
      <c r="ES294" s="19"/>
      <c r="ET294" s="19"/>
      <c r="EU294" s="20">
        <f>(ES294)-(ET294)</f>
        <v>0</v>
      </c>
      <c r="EV294" s="19"/>
      <c r="EW294" s="19"/>
      <c r="EX294" s="20">
        <f>(EV294)-(EW294)</f>
        <v>0</v>
      </c>
      <c r="EY294" s="19"/>
      <c r="EZ294" s="19"/>
      <c r="FA294" s="20">
        <f>(EY294)-(EZ294)</f>
        <v>0</v>
      </c>
      <c r="FB294" s="20">
        <f t="shared" ref="FB294:FC297" si="906">((ES294)+(EV294))+(EY294)</f>
        <v>0</v>
      </c>
      <c r="FC294" s="20">
        <f t="shared" si="906"/>
        <v>0</v>
      </c>
      <c r="FD294" s="20">
        <f>(FB294)-(FC294)</f>
        <v>0</v>
      </c>
      <c r="FE294" s="19"/>
      <c r="FF294" s="19"/>
      <c r="FG294" s="20">
        <f>(FE294)-(FF294)</f>
        <v>0</v>
      </c>
      <c r="FH294" s="19"/>
      <c r="FI294" s="19"/>
      <c r="FJ294" s="20">
        <f>(FH294)-(FI294)</f>
        <v>0</v>
      </c>
      <c r="FK294" s="19"/>
      <c r="FL294" s="19"/>
      <c r="FM294" s="20">
        <f>(FK294)-(FL294)</f>
        <v>0</v>
      </c>
      <c r="FN294" s="20">
        <f t="shared" ref="FN294:FO297" si="907">((FE294)+(FH294))+(FK294)</f>
        <v>0</v>
      </c>
      <c r="FO294" s="20">
        <f t="shared" si="907"/>
        <v>0</v>
      </c>
      <c r="FP294" s="20">
        <f>(FN294)-(FO294)</f>
        <v>0</v>
      </c>
      <c r="FQ294" s="19"/>
      <c r="FR294" s="19"/>
      <c r="FS294" s="20">
        <f>(FQ294)-(FR294)</f>
        <v>0</v>
      </c>
      <c r="FT294" s="19"/>
      <c r="FU294" s="19"/>
      <c r="FV294" s="20">
        <f>(FT294)-(FU294)</f>
        <v>0</v>
      </c>
      <c r="FW294" s="19"/>
      <c r="FX294" s="19"/>
      <c r="FY294" s="20">
        <f>(FW294)-(FX294)</f>
        <v>0</v>
      </c>
      <c r="FZ294" s="20">
        <f t="shared" ref="FZ294:GA297" si="908">((FQ294)+(FT294))+(FW294)</f>
        <v>0</v>
      </c>
      <c r="GA294" s="20">
        <f t="shared" si="908"/>
        <v>0</v>
      </c>
      <c r="GB294" s="20">
        <f>(FZ294)-(GA294)</f>
        <v>0</v>
      </c>
      <c r="GC294" s="19"/>
      <c r="GD294" s="19"/>
      <c r="GE294" s="20">
        <f>(GC294)-(GD294)</f>
        <v>0</v>
      </c>
      <c r="GF294" s="19"/>
      <c r="GG294" s="19"/>
      <c r="GH294" s="20">
        <f>(GF294)-(GG294)</f>
        <v>0</v>
      </c>
      <c r="GI294" s="19"/>
      <c r="GJ294" s="19"/>
      <c r="GK294" s="20">
        <f>(GI294)-(GJ294)</f>
        <v>0</v>
      </c>
      <c r="GL294" s="19"/>
      <c r="GM294" s="19"/>
      <c r="GN294" s="20">
        <f>(GL294)-(GM294)</f>
        <v>0</v>
      </c>
      <c r="GO294" s="20">
        <f t="shared" ref="GO294:GP297" si="909">((GF294)+(GI294))+(GL294)</f>
        <v>0</v>
      </c>
      <c r="GP294" s="20">
        <f t="shared" si="909"/>
        <v>0</v>
      </c>
      <c r="GQ294" s="20">
        <f>(GO294)-(GP294)</f>
        <v>0</v>
      </c>
      <c r="GR294" s="19"/>
      <c r="GS294" s="19"/>
      <c r="GT294" s="20">
        <f>(GR294)-(GS294)</f>
        <v>0</v>
      </c>
      <c r="GU294" s="19"/>
      <c r="GV294" s="19"/>
      <c r="GW294" s="20">
        <f>(GU294)-(GV294)</f>
        <v>0</v>
      </c>
      <c r="GX294" s="20">
        <f t="shared" ref="GX294:GY297" si="910">(((((((((EA294)+(EM294))+(EP294))+(FB294))+(FN294))+(FZ294))+(GC294))+(GO294))+(GR294))+(GU294)</f>
        <v>0</v>
      </c>
      <c r="GY294" s="20">
        <f t="shared" si="910"/>
        <v>0</v>
      </c>
      <c r="GZ294" s="20">
        <f>(GX294)-(GY294)</f>
        <v>0</v>
      </c>
      <c r="HA294" s="19"/>
      <c r="HB294" s="19"/>
      <c r="HC294" s="20">
        <f>(HA294)-(HB294)</f>
        <v>0</v>
      </c>
      <c r="HD294" s="19"/>
      <c r="HE294" s="19"/>
      <c r="HF294" s="20">
        <f>(HD294)-(HE294)</f>
        <v>0</v>
      </c>
      <c r="HG294" s="19"/>
      <c r="HH294" s="19"/>
      <c r="HI294" s="20">
        <f>(HG294)-(HH294)</f>
        <v>0</v>
      </c>
      <c r="HJ294" s="19"/>
      <c r="HK294" s="19"/>
      <c r="HL294" s="20">
        <f>(HJ294)-(HK294)</f>
        <v>0</v>
      </c>
      <c r="HM294" s="20">
        <f t="shared" ref="HM294:HN297" si="911">(HG294)+(HJ294)</f>
        <v>0</v>
      </c>
      <c r="HN294" s="20">
        <f t="shared" si="911"/>
        <v>0</v>
      </c>
      <c r="HO294" s="20">
        <f>(HM294)-(HN294)</f>
        <v>0</v>
      </c>
      <c r="HP294" s="19"/>
      <c r="HQ294" s="19"/>
      <c r="HR294" s="20">
        <f>(HP294)-(HQ294)</f>
        <v>0</v>
      </c>
      <c r="HS294" s="19"/>
      <c r="HT294" s="19"/>
      <c r="HU294" s="20">
        <f>(HS294)-(HT294)</f>
        <v>0</v>
      </c>
      <c r="HV294" s="19"/>
      <c r="HW294" s="19"/>
      <c r="HX294" s="20">
        <f>(HV294)-(HW294)</f>
        <v>0</v>
      </c>
      <c r="HY294" s="19"/>
      <c r="HZ294" s="19"/>
      <c r="IA294" s="20">
        <f>(HY294)-(HZ294)</f>
        <v>0</v>
      </c>
      <c r="IB294" s="20">
        <f t="shared" ref="IB294:IC297" si="912">((HS294)+(HV294))+(HY294)</f>
        <v>0</v>
      </c>
      <c r="IC294" s="20">
        <f t="shared" si="912"/>
        <v>0</v>
      </c>
      <c r="ID294" s="20">
        <f>(IB294)-(IC294)</f>
        <v>0</v>
      </c>
      <c r="IE294" s="20">
        <f t="shared" ref="IE294:IF297" si="913">(((HD294)+(HM294))+(HP294))+(IB294)</f>
        <v>0</v>
      </c>
      <c r="IF294" s="20">
        <f t="shared" si="913"/>
        <v>0</v>
      </c>
      <c r="IG294" s="20">
        <f>(IE294)-(IF294)</f>
        <v>0</v>
      </c>
      <c r="IH294" s="19"/>
      <c r="II294" s="19"/>
      <c r="IJ294" s="20">
        <f>(IH294)-(II294)</f>
        <v>0</v>
      </c>
      <c r="IK294" s="19"/>
      <c r="IL294" s="19"/>
      <c r="IM294" s="20">
        <f>(IK294)-(IL294)</f>
        <v>0</v>
      </c>
      <c r="IN294" s="19"/>
      <c r="IO294" s="19"/>
      <c r="IP294" s="20">
        <f>(IN294)-(IO294)</f>
        <v>0</v>
      </c>
      <c r="IQ294" s="20">
        <f t="shared" ref="IQ294:IR297" si="914">(IK294)+(IN294)</f>
        <v>0</v>
      </c>
      <c r="IR294" s="20">
        <f t="shared" si="914"/>
        <v>0</v>
      </c>
      <c r="IS294" s="20">
        <f>(IQ294)-(IR294)</f>
        <v>0</v>
      </c>
      <c r="IT294" s="20">
        <f t="shared" ref="IT294:IU297" si="915">(((HA294)+(IE294))+(IH294))+(IQ294)</f>
        <v>0</v>
      </c>
      <c r="IU294" s="20">
        <f t="shared" si="915"/>
        <v>0</v>
      </c>
      <c r="IV294" s="20">
        <f>(IT294)-(IU294)</f>
        <v>0</v>
      </c>
      <c r="IW294" s="19"/>
      <c r="IX294" s="19"/>
      <c r="IY294" s="20">
        <f>(IW294)-(IX294)</f>
        <v>0</v>
      </c>
      <c r="IZ294" s="19"/>
      <c r="JA294" s="19"/>
      <c r="JB294" s="20">
        <f>(IZ294)-(JA294)</f>
        <v>0</v>
      </c>
      <c r="JC294" s="19"/>
      <c r="JD294" s="19"/>
      <c r="JE294" s="20">
        <f>(JC294)-(JD294)</f>
        <v>0</v>
      </c>
      <c r="JF294" s="20">
        <f t="shared" ref="JF294:JG297" si="916">((IW294)+(IZ294))+(JC294)</f>
        <v>0</v>
      </c>
      <c r="JG294" s="20">
        <f t="shared" si="916"/>
        <v>0</v>
      </c>
      <c r="JH294" s="20">
        <f>(JF294)-(JG294)</f>
        <v>0</v>
      </c>
      <c r="JI294" s="19"/>
      <c r="JJ294" s="19"/>
      <c r="JK294" s="20">
        <f>(JI294)-(JJ294)</f>
        <v>0</v>
      </c>
      <c r="JL294" s="19"/>
      <c r="JM294" s="19"/>
      <c r="JN294" s="20">
        <f>(JL294)-(JM294)</f>
        <v>0</v>
      </c>
      <c r="JO294" s="19"/>
      <c r="JP294" s="19"/>
      <c r="JQ294" s="20">
        <f>(JO294)-(JP294)</f>
        <v>0</v>
      </c>
      <c r="JR294" s="20">
        <f t="shared" ref="JR294:JS297" si="917">((JI294)+(JL294))+(JO294)</f>
        <v>0</v>
      </c>
      <c r="JS294" s="20">
        <f t="shared" si="917"/>
        <v>0</v>
      </c>
      <c r="JT294" s="20">
        <f>(JR294)-(JS294)</f>
        <v>0</v>
      </c>
      <c r="JU294" s="19"/>
      <c r="JV294" s="19"/>
      <c r="JW294" s="20">
        <f>(JU294)-(JV294)</f>
        <v>0</v>
      </c>
      <c r="JX294" s="19"/>
      <c r="JY294" s="19"/>
      <c r="JZ294" s="20">
        <f>(JX294)-(JY294)</f>
        <v>0</v>
      </c>
      <c r="KA294" s="20">
        <f t="shared" ref="KA294:KB297" si="918">(JU294)+(JX294)</f>
        <v>0</v>
      </c>
      <c r="KB294" s="20">
        <f t="shared" si="918"/>
        <v>0</v>
      </c>
      <c r="KC294" s="20">
        <f>(KA294)-(KB294)</f>
        <v>0</v>
      </c>
      <c r="KD294" s="20">
        <f>664.6</f>
        <v>664.6</v>
      </c>
      <c r="KE294" s="20">
        <f>2200</f>
        <v>2200</v>
      </c>
      <c r="KF294" s="20">
        <f>(KD294)-(KE294)</f>
        <v>-1535.4</v>
      </c>
      <c r="KG294" s="19"/>
      <c r="KH294" s="19"/>
      <c r="KI294" s="20">
        <f>(KG294)-(KH294)</f>
        <v>0</v>
      </c>
      <c r="KJ294" s="19"/>
      <c r="KK294" s="19"/>
      <c r="KL294" s="20">
        <f>(KJ294)-(KK294)</f>
        <v>0</v>
      </c>
      <c r="KM294" s="19"/>
      <c r="KN294" s="19"/>
      <c r="KO294" s="20">
        <f>(KM294)-(KN294)</f>
        <v>0</v>
      </c>
      <c r="KP294" s="19"/>
      <c r="KQ294" s="19"/>
      <c r="KR294" s="20">
        <f>(KP294)-(KQ294)</f>
        <v>0</v>
      </c>
      <c r="KS294" s="20">
        <f t="shared" ref="KS294:KT297" si="919">(KM294)+(KP294)</f>
        <v>0</v>
      </c>
      <c r="KT294" s="20">
        <f t="shared" si="919"/>
        <v>0</v>
      </c>
      <c r="KU294" s="20">
        <f>(KS294)-(KT294)</f>
        <v>0</v>
      </c>
      <c r="KV294" s="20">
        <f t="shared" ref="KV294:KW297" si="920">(((KD294)+(KG294))+(KJ294))+(KS294)</f>
        <v>664.6</v>
      </c>
      <c r="KW294" s="20">
        <f t="shared" si="920"/>
        <v>2200</v>
      </c>
      <c r="KX294" s="20">
        <f>(KV294)-(KW294)</f>
        <v>-1535.4</v>
      </c>
      <c r="KY294" s="19"/>
      <c r="KZ294" s="19"/>
      <c r="LA294" s="20">
        <f>(KY294)-(KZ294)</f>
        <v>0</v>
      </c>
      <c r="LB294" s="19"/>
      <c r="LC294" s="19"/>
      <c r="LD294" s="20">
        <f>(LB294)-(LC294)</f>
        <v>0</v>
      </c>
      <c r="LE294" s="20">
        <f t="shared" ref="LE294:LF297" si="921">((((((((DX294)+(GX294))+(IT294))+(JF294))+(JR294))+(KA294))+(KV294))+(KY294))+(LB294)</f>
        <v>664.6</v>
      </c>
      <c r="LF294" s="20">
        <f t="shared" si="921"/>
        <v>2200</v>
      </c>
      <c r="LG294" s="20">
        <f>(LE294)-(LF294)</f>
        <v>-1535.4</v>
      </c>
    </row>
    <row r="295" spans="1:319" x14ac:dyDescent="0.3">
      <c r="A295" s="27" t="s">
        <v>408</v>
      </c>
      <c r="B295" s="22">
        <f>B294</f>
        <v>0</v>
      </c>
      <c r="C295" s="22">
        <f>C294</f>
        <v>0</v>
      </c>
      <c r="D295" s="22">
        <f>(B295)-(C295)</f>
        <v>0</v>
      </c>
      <c r="E295" s="22">
        <f>E294</f>
        <v>0</v>
      </c>
      <c r="F295" s="22">
        <f>F294</f>
        <v>0</v>
      </c>
      <c r="G295" s="22">
        <f>(E295)-(F295)</f>
        <v>0</v>
      </c>
      <c r="H295" s="22">
        <f>H294</f>
        <v>0</v>
      </c>
      <c r="I295" s="22">
        <f>I294</f>
        <v>0</v>
      </c>
      <c r="J295" s="22">
        <f>(H295)-(I295)</f>
        <v>0</v>
      </c>
      <c r="K295" s="22">
        <f>K294</f>
        <v>0</v>
      </c>
      <c r="L295" s="22">
        <f>L294</f>
        <v>0</v>
      </c>
      <c r="M295" s="22">
        <f>(K295)-(L295)</f>
        <v>0</v>
      </c>
      <c r="N295" s="22">
        <f>N294</f>
        <v>0</v>
      </c>
      <c r="O295" s="22">
        <f>O294</f>
        <v>0</v>
      </c>
      <c r="P295" s="22">
        <f>(N295)-(O295)</f>
        <v>0</v>
      </c>
      <c r="Q295" s="22">
        <f>Q294</f>
        <v>0</v>
      </c>
      <c r="R295" s="22">
        <f>R294</f>
        <v>0</v>
      </c>
      <c r="S295" s="22">
        <f>(Q295)-(R295)</f>
        <v>0</v>
      </c>
      <c r="T295" s="22">
        <f>T294</f>
        <v>0</v>
      </c>
      <c r="U295" s="22">
        <f>U294</f>
        <v>0</v>
      </c>
      <c r="V295" s="22">
        <f>(T295)-(U295)</f>
        <v>0</v>
      </c>
      <c r="W295" s="22">
        <f>W294</f>
        <v>0</v>
      </c>
      <c r="X295" s="22">
        <f>X294</f>
        <v>0</v>
      </c>
      <c r="Y295" s="22">
        <f>(W295)-(X295)</f>
        <v>0</v>
      </c>
      <c r="Z295" s="22">
        <f>Z294</f>
        <v>0</v>
      </c>
      <c r="AA295" s="22">
        <f>AA294</f>
        <v>0</v>
      </c>
      <c r="AB295" s="22">
        <f>(Z295)-(AA295)</f>
        <v>0</v>
      </c>
      <c r="AC295" s="22">
        <f>AC294</f>
        <v>0</v>
      </c>
      <c r="AD295" s="22">
        <f>AD294</f>
        <v>0</v>
      </c>
      <c r="AE295" s="22">
        <f>(AC295)-(AD295)</f>
        <v>0</v>
      </c>
      <c r="AF295" s="22">
        <f>AF294</f>
        <v>0</v>
      </c>
      <c r="AG295" s="22">
        <f>AG294</f>
        <v>0</v>
      </c>
      <c r="AH295" s="22">
        <f>(AF295)-(AG295)</f>
        <v>0</v>
      </c>
      <c r="AI295" s="22">
        <f>AI294</f>
        <v>0</v>
      </c>
      <c r="AJ295" s="22">
        <f>AJ294</f>
        <v>0</v>
      </c>
      <c r="AK295" s="22">
        <f>(AI295)-(AJ295)</f>
        <v>0</v>
      </c>
      <c r="AL295" s="22">
        <f t="shared" si="896"/>
        <v>0</v>
      </c>
      <c r="AM295" s="22">
        <f t="shared" si="896"/>
        <v>0</v>
      </c>
      <c r="AN295" s="22">
        <f>(AL295)-(AM295)</f>
        <v>0</v>
      </c>
      <c r="AO295" s="22">
        <f>AO294</f>
        <v>0</v>
      </c>
      <c r="AP295" s="22">
        <f>AP294</f>
        <v>0</v>
      </c>
      <c r="AQ295" s="22">
        <f>(AO295)-(AP295)</f>
        <v>0</v>
      </c>
      <c r="AR295" s="22">
        <f>AR294</f>
        <v>0</v>
      </c>
      <c r="AS295" s="22">
        <f>AS294</f>
        <v>0</v>
      </c>
      <c r="AT295" s="22">
        <f>(AR295)-(AS295)</f>
        <v>0</v>
      </c>
      <c r="AU295" s="22">
        <f>AU294</f>
        <v>0</v>
      </c>
      <c r="AV295" s="22">
        <f>AV294</f>
        <v>0</v>
      </c>
      <c r="AW295" s="22">
        <f>(AU295)-(AV295)</f>
        <v>0</v>
      </c>
      <c r="AX295" s="22">
        <f>AX294</f>
        <v>0</v>
      </c>
      <c r="AY295" s="22">
        <f>AY294</f>
        <v>0</v>
      </c>
      <c r="AZ295" s="22">
        <f>(AX295)-(AY295)</f>
        <v>0</v>
      </c>
      <c r="BA295" s="22">
        <f>BA294</f>
        <v>0</v>
      </c>
      <c r="BB295" s="22">
        <f>BB294</f>
        <v>0</v>
      </c>
      <c r="BC295" s="22">
        <f>(BA295)-(BB295)</f>
        <v>0</v>
      </c>
      <c r="BD295" s="22">
        <f>BD294</f>
        <v>0</v>
      </c>
      <c r="BE295" s="22">
        <f>BE294</f>
        <v>0</v>
      </c>
      <c r="BF295" s="22">
        <f>(BD295)-(BE295)</f>
        <v>0</v>
      </c>
      <c r="BG295" s="22">
        <f t="shared" si="897"/>
        <v>0</v>
      </c>
      <c r="BH295" s="22">
        <f t="shared" si="897"/>
        <v>0</v>
      </c>
      <c r="BI295" s="22">
        <f>(BG295)-(BH295)</f>
        <v>0</v>
      </c>
      <c r="BJ295" s="22">
        <f>BJ294</f>
        <v>0</v>
      </c>
      <c r="BK295" s="22">
        <f>BK294</f>
        <v>0</v>
      </c>
      <c r="BL295" s="22">
        <f>(BJ295)-(BK295)</f>
        <v>0</v>
      </c>
      <c r="BM295" s="22">
        <f>BM294</f>
        <v>0</v>
      </c>
      <c r="BN295" s="22">
        <f>BN294</f>
        <v>0</v>
      </c>
      <c r="BO295" s="22">
        <f>(BM295)-(BN295)</f>
        <v>0</v>
      </c>
      <c r="BP295" s="22">
        <f>BP294</f>
        <v>0</v>
      </c>
      <c r="BQ295" s="22">
        <f>BQ294</f>
        <v>0</v>
      </c>
      <c r="BR295" s="22">
        <f>(BP295)-(BQ295)</f>
        <v>0</v>
      </c>
      <c r="BS295" s="22">
        <f>BS294</f>
        <v>0</v>
      </c>
      <c r="BT295" s="22">
        <f>BT294</f>
        <v>0</v>
      </c>
      <c r="BU295" s="22">
        <f>(BS295)-(BT295)</f>
        <v>0</v>
      </c>
      <c r="BV295" s="22">
        <f>BV294</f>
        <v>0</v>
      </c>
      <c r="BW295" s="22">
        <f>BW294</f>
        <v>0</v>
      </c>
      <c r="BX295" s="22">
        <f>(BV295)-(BW295)</f>
        <v>0</v>
      </c>
      <c r="BY295" s="22">
        <f>BY294</f>
        <v>0</v>
      </c>
      <c r="BZ295" s="22">
        <f>BZ294</f>
        <v>0</v>
      </c>
      <c r="CA295" s="22">
        <f>(BY295)-(BZ295)</f>
        <v>0</v>
      </c>
      <c r="CB295" s="22">
        <f t="shared" si="898"/>
        <v>0</v>
      </c>
      <c r="CC295" s="22">
        <f t="shared" si="898"/>
        <v>0</v>
      </c>
      <c r="CD295" s="22">
        <f>(CB295)-(CC295)</f>
        <v>0</v>
      </c>
      <c r="CE295" s="22">
        <f>CE294</f>
        <v>0</v>
      </c>
      <c r="CF295" s="22">
        <f>CF294</f>
        <v>0</v>
      </c>
      <c r="CG295" s="22">
        <f>(CE295)-(CF295)</f>
        <v>0</v>
      </c>
      <c r="CH295" s="22">
        <f>CH294</f>
        <v>0</v>
      </c>
      <c r="CI295" s="22">
        <f>CI294</f>
        <v>0</v>
      </c>
      <c r="CJ295" s="22">
        <f>(CH295)-(CI295)</f>
        <v>0</v>
      </c>
      <c r="CK295" s="22">
        <f>CK294</f>
        <v>0</v>
      </c>
      <c r="CL295" s="22">
        <f>CL294</f>
        <v>0</v>
      </c>
      <c r="CM295" s="22">
        <f>(CK295)-(CL295)</f>
        <v>0</v>
      </c>
      <c r="CN295" s="22">
        <f t="shared" si="899"/>
        <v>0</v>
      </c>
      <c r="CO295" s="22">
        <f t="shared" si="899"/>
        <v>0</v>
      </c>
      <c r="CP295" s="22">
        <f>(CN295)-(CO295)</f>
        <v>0</v>
      </c>
      <c r="CQ295" s="22">
        <f>CQ294</f>
        <v>0</v>
      </c>
      <c r="CR295" s="22">
        <f>CR294</f>
        <v>0</v>
      </c>
      <c r="CS295" s="22">
        <f>(CQ295)-(CR295)</f>
        <v>0</v>
      </c>
      <c r="CT295" s="22">
        <f>CT294</f>
        <v>0</v>
      </c>
      <c r="CU295" s="22">
        <f>CU294</f>
        <v>0</v>
      </c>
      <c r="CV295" s="22">
        <f>(CT295)-(CU295)</f>
        <v>0</v>
      </c>
      <c r="CW295" s="22">
        <f>CW294</f>
        <v>0</v>
      </c>
      <c r="CX295" s="22">
        <f>CX294</f>
        <v>0</v>
      </c>
      <c r="CY295" s="22">
        <f>(CW295)-(CX295)</f>
        <v>0</v>
      </c>
      <c r="CZ295" s="22">
        <f t="shared" si="900"/>
        <v>0</v>
      </c>
      <c r="DA295" s="22">
        <f t="shared" si="900"/>
        <v>0</v>
      </c>
      <c r="DB295" s="22">
        <f>(CZ295)-(DA295)</f>
        <v>0</v>
      </c>
      <c r="DC295" s="22">
        <f t="shared" si="901"/>
        <v>0</v>
      </c>
      <c r="DD295" s="22">
        <f t="shared" si="901"/>
        <v>0</v>
      </c>
      <c r="DE295" s="22">
        <f>(DC295)-(DD295)</f>
        <v>0</v>
      </c>
      <c r="DF295" s="22">
        <f>DF294</f>
        <v>0</v>
      </c>
      <c r="DG295" s="22">
        <f>DG294</f>
        <v>0</v>
      </c>
      <c r="DH295" s="22">
        <f>(DF295)-(DG295)</f>
        <v>0</v>
      </c>
      <c r="DI295" s="22">
        <f>DI294</f>
        <v>0</v>
      </c>
      <c r="DJ295" s="22">
        <f>DJ294</f>
        <v>0</v>
      </c>
      <c r="DK295" s="22">
        <f>(DI295)-(DJ295)</f>
        <v>0</v>
      </c>
      <c r="DL295" s="22">
        <f t="shared" si="902"/>
        <v>0</v>
      </c>
      <c r="DM295" s="22">
        <f t="shared" si="902"/>
        <v>0</v>
      </c>
      <c r="DN295" s="22">
        <f>(DL295)-(DM295)</f>
        <v>0</v>
      </c>
      <c r="DO295" s="22">
        <f>DO294</f>
        <v>0</v>
      </c>
      <c r="DP295" s="22">
        <f>DP294</f>
        <v>0</v>
      </c>
      <c r="DQ295" s="22">
        <f>(DO295)-(DP295)</f>
        <v>0</v>
      </c>
      <c r="DR295" s="22">
        <f>DR294</f>
        <v>0</v>
      </c>
      <c r="DS295" s="22">
        <f>DS294</f>
        <v>0</v>
      </c>
      <c r="DT295" s="22">
        <f>(DR295)-(DS295)</f>
        <v>0</v>
      </c>
      <c r="DU295" s="22">
        <f t="shared" si="903"/>
        <v>0</v>
      </c>
      <c r="DV295" s="22">
        <f t="shared" si="903"/>
        <v>0</v>
      </c>
      <c r="DW295" s="22">
        <f>(DU295)-(DV295)</f>
        <v>0</v>
      </c>
      <c r="DX295" s="22">
        <f t="shared" si="904"/>
        <v>0</v>
      </c>
      <c r="DY295" s="22">
        <f t="shared" si="904"/>
        <v>0</v>
      </c>
      <c r="DZ295" s="22">
        <f>(DX295)-(DY295)</f>
        <v>0</v>
      </c>
      <c r="EA295" s="22">
        <f>EA294</f>
        <v>0</v>
      </c>
      <c r="EB295" s="22">
        <f>EB294</f>
        <v>0</v>
      </c>
      <c r="EC295" s="22">
        <f>(EA295)-(EB295)</f>
        <v>0</v>
      </c>
      <c r="ED295" s="22">
        <f>ED294</f>
        <v>0</v>
      </c>
      <c r="EE295" s="22">
        <f>EE294</f>
        <v>0</v>
      </c>
      <c r="EF295" s="22">
        <f>(ED295)-(EE295)</f>
        <v>0</v>
      </c>
      <c r="EG295" s="22">
        <f>EG294</f>
        <v>0</v>
      </c>
      <c r="EH295" s="22">
        <f>EH294</f>
        <v>0</v>
      </c>
      <c r="EI295" s="22">
        <f>(EG295)-(EH295)</f>
        <v>0</v>
      </c>
      <c r="EJ295" s="22">
        <f>EJ294</f>
        <v>0</v>
      </c>
      <c r="EK295" s="22">
        <f>EK294</f>
        <v>0</v>
      </c>
      <c r="EL295" s="22">
        <f>(EJ295)-(EK295)</f>
        <v>0</v>
      </c>
      <c r="EM295" s="22">
        <f t="shared" si="905"/>
        <v>0</v>
      </c>
      <c r="EN295" s="22">
        <f t="shared" si="905"/>
        <v>0</v>
      </c>
      <c r="EO295" s="22">
        <f>(EM295)-(EN295)</f>
        <v>0</v>
      </c>
      <c r="EP295" s="22">
        <f>EP294</f>
        <v>0</v>
      </c>
      <c r="EQ295" s="22">
        <f>EQ294</f>
        <v>0</v>
      </c>
      <c r="ER295" s="22">
        <f>(EP295)-(EQ295)</f>
        <v>0</v>
      </c>
      <c r="ES295" s="22">
        <f>ES294</f>
        <v>0</v>
      </c>
      <c r="ET295" s="22">
        <f>ET294</f>
        <v>0</v>
      </c>
      <c r="EU295" s="22">
        <f>(ES295)-(ET295)</f>
        <v>0</v>
      </c>
      <c r="EV295" s="22">
        <f>EV294</f>
        <v>0</v>
      </c>
      <c r="EW295" s="22">
        <f>EW294</f>
        <v>0</v>
      </c>
      <c r="EX295" s="22">
        <f>(EV295)-(EW295)</f>
        <v>0</v>
      </c>
      <c r="EY295" s="22">
        <f>EY294</f>
        <v>0</v>
      </c>
      <c r="EZ295" s="22">
        <f>EZ294</f>
        <v>0</v>
      </c>
      <c r="FA295" s="22">
        <f>(EY295)-(EZ295)</f>
        <v>0</v>
      </c>
      <c r="FB295" s="22">
        <f t="shared" si="906"/>
        <v>0</v>
      </c>
      <c r="FC295" s="22">
        <f t="shared" si="906"/>
        <v>0</v>
      </c>
      <c r="FD295" s="22">
        <f>(FB295)-(FC295)</f>
        <v>0</v>
      </c>
      <c r="FE295" s="22">
        <f>FE294</f>
        <v>0</v>
      </c>
      <c r="FF295" s="22">
        <f>FF294</f>
        <v>0</v>
      </c>
      <c r="FG295" s="22">
        <f>(FE295)-(FF295)</f>
        <v>0</v>
      </c>
      <c r="FH295" s="22">
        <f>FH294</f>
        <v>0</v>
      </c>
      <c r="FI295" s="22">
        <f>FI294</f>
        <v>0</v>
      </c>
      <c r="FJ295" s="22">
        <f>(FH295)-(FI295)</f>
        <v>0</v>
      </c>
      <c r="FK295" s="22">
        <f>FK294</f>
        <v>0</v>
      </c>
      <c r="FL295" s="22">
        <f>FL294</f>
        <v>0</v>
      </c>
      <c r="FM295" s="22">
        <f>(FK295)-(FL295)</f>
        <v>0</v>
      </c>
      <c r="FN295" s="22">
        <f t="shared" si="907"/>
        <v>0</v>
      </c>
      <c r="FO295" s="22">
        <f t="shared" si="907"/>
        <v>0</v>
      </c>
      <c r="FP295" s="22">
        <f>(FN295)-(FO295)</f>
        <v>0</v>
      </c>
      <c r="FQ295" s="22">
        <f>FQ294</f>
        <v>0</v>
      </c>
      <c r="FR295" s="22">
        <f>FR294</f>
        <v>0</v>
      </c>
      <c r="FS295" s="22">
        <f>(FQ295)-(FR295)</f>
        <v>0</v>
      </c>
      <c r="FT295" s="22">
        <f>FT294</f>
        <v>0</v>
      </c>
      <c r="FU295" s="22">
        <f>FU294</f>
        <v>0</v>
      </c>
      <c r="FV295" s="22">
        <f>(FT295)-(FU295)</f>
        <v>0</v>
      </c>
      <c r="FW295" s="22">
        <f>FW294</f>
        <v>0</v>
      </c>
      <c r="FX295" s="22">
        <f>FX294</f>
        <v>0</v>
      </c>
      <c r="FY295" s="22">
        <f>(FW295)-(FX295)</f>
        <v>0</v>
      </c>
      <c r="FZ295" s="22">
        <f t="shared" si="908"/>
        <v>0</v>
      </c>
      <c r="GA295" s="22">
        <f t="shared" si="908"/>
        <v>0</v>
      </c>
      <c r="GB295" s="22">
        <f>(FZ295)-(GA295)</f>
        <v>0</v>
      </c>
      <c r="GC295" s="22">
        <f>GC294</f>
        <v>0</v>
      </c>
      <c r="GD295" s="22">
        <f>GD294</f>
        <v>0</v>
      </c>
      <c r="GE295" s="22">
        <f>(GC295)-(GD295)</f>
        <v>0</v>
      </c>
      <c r="GF295" s="22">
        <f>GF294</f>
        <v>0</v>
      </c>
      <c r="GG295" s="22">
        <f>GG294</f>
        <v>0</v>
      </c>
      <c r="GH295" s="22">
        <f>(GF295)-(GG295)</f>
        <v>0</v>
      </c>
      <c r="GI295" s="22">
        <f>GI294</f>
        <v>0</v>
      </c>
      <c r="GJ295" s="22">
        <f>GJ294</f>
        <v>0</v>
      </c>
      <c r="GK295" s="22">
        <f>(GI295)-(GJ295)</f>
        <v>0</v>
      </c>
      <c r="GL295" s="22">
        <f>GL294</f>
        <v>0</v>
      </c>
      <c r="GM295" s="22">
        <f>GM294</f>
        <v>0</v>
      </c>
      <c r="GN295" s="22">
        <f>(GL295)-(GM295)</f>
        <v>0</v>
      </c>
      <c r="GO295" s="22">
        <f t="shared" si="909"/>
        <v>0</v>
      </c>
      <c r="GP295" s="22">
        <f t="shared" si="909"/>
        <v>0</v>
      </c>
      <c r="GQ295" s="22">
        <f>(GO295)-(GP295)</f>
        <v>0</v>
      </c>
      <c r="GR295" s="22">
        <f>GR294</f>
        <v>0</v>
      </c>
      <c r="GS295" s="22">
        <f>GS294</f>
        <v>0</v>
      </c>
      <c r="GT295" s="22">
        <f>(GR295)-(GS295)</f>
        <v>0</v>
      </c>
      <c r="GU295" s="22">
        <f>GU294</f>
        <v>0</v>
      </c>
      <c r="GV295" s="22">
        <f>GV294</f>
        <v>0</v>
      </c>
      <c r="GW295" s="22">
        <f>(GU295)-(GV295)</f>
        <v>0</v>
      </c>
      <c r="GX295" s="22">
        <f t="shared" si="910"/>
        <v>0</v>
      </c>
      <c r="GY295" s="22">
        <f t="shared" si="910"/>
        <v>0</v>
      </c>
      <c r="GZ295" s="22">
        <f>(GX295)-(GY295)</f>
        <v>0</v>
      </c>
      <c r="HA295" s="22">
        <f>HA294</f>
        <v>0</v>
      </c>
      <c r="HB295" s="22">
        <f>HB294</f>
        <v>0</v>
      </c>
      <c r="HC295" s="22">
        <f>(HA295)-(HB295)</f>
        <v>0</v>
      </c>
      <c r="HD295" s="22">
        <f>HD294</f>
        <v>0</v>
      </c>
      <c r="HE295" s="22">
        <f>HE294</f>
        <v>0</v>
      </c>
      <c r="HF295" s="22">
        <f>(HD295)-(HE295)</f>
        <v>0</v>
      </c>
      <c r="HG295" s="22">
        <f>HG294</f>
        <v>0</v>
      </c>
      <c r="HH295" s="22">
        <f>HH294</f>
        <v>0</v>
      </c>
      <c r="HI295" s="22">
        <f>(HG295)-(HH295)</f>
        <v>0</v>
      </c>
      <c r="HJ295" s="22">
        <f>HJ294</f>
        <v>0</v>
      </c>
      <c r="HK295" s="22">
        <f>HK294</f>
        <v>0</v>
      </c>
      <c r="HL295" s="22">
        <f>(HJ295)-(HK295)</f>
        <v>0</v>
      </c>
      <c r="HM295" s="22">
        <f t="shared" si="911"/>
        <v>0</v>
      </c>
      <c r="HN295" s="22">
        <f t="shared" si="911"/>
        <v>0</v>
      </c>
      <c r="HO295" s="22">
        <f>(HM295)-(HN295)</f>
        <v>0</v>
      </c>
      <c r="HP295" s="22">
        <f>HP294</f>
        <v>0</v>
      </c>
      <c r="HQ295" s="22">
        <f>HQ294</f>
        <v>0</v>
      </c>
      <c r="HR295" s="22">
        <f>(HP295)-(HQ295)</f>
        <v>0</v>
      </c>
      <c r="HS295" s="22">
        <f>HS294</f>
        <v>0</v>
      </c>
      <c r="HT295" s="22">
        <f>HT294</f>
        <v>0</v>
      </c>
      <c r="HU295" s="22">
        <f>(HS295)-(HT295)</f>
        <v>0</v>
      </c>
      <c r="HV295" s="22">
        <f>HV294</f>
        <v>0</v>
      </c>
      <c r="HW295" s="22">
        <f>HW294</f>
        <v>0</v>
      </c>
      <c r="HX295" s="22">
        <f>(HV295)-(HW295)</f>
        <v>0</v>
      </c>
      <c r="HY295" s="22">
        <f>HY294</f>
        <v>0</v>
      </c>
      <c r="HZ295" s="22">
        <f>HZ294</f>
        <v>0</v>
      </c>
      <c r="IA295" s="22">
        <f>(HY295)-(HZ295)</f>
        <v>0</v>
      </c>
      <c r="IB295" s="22">
        <f t="shared" si="912"/>
        <v>0</v>
      </c>
      <c r="IC295" s="22">
        <f t="shared" si="912"/>
        <v>0</v>
      </c>
      <c r="ID295" s="22">
        <f>(IB295)-(IC295)</f>
        <v>0</v>
      </c>
      <c r="IE295" s="22">
        <f t="shared" si="913"/>
        <v>0</v>
      </c>
      <c r="IF295" s="22">
        <f t="shared" si="913"/>
        <v>0</v>
      </c>
      <c r="IG295" s="22">
        <f>(IE295)-(IF295)</f>
        <v>0</v>
      </c>
      <c r="IH295" s="22">
        <f>IH294</f>
        <v>0</v>
      </c>
      <c r="II295" s="22">
        <f>II294</f>
        <v>0</v>
      </c>
      <c r="IJ295" s="22">
        <f>(IH295)-(II295)</f>
        <v>0</v>
      </c>
      <c r="IK295" s="22">
        <f>IK294</f>
        <v>0</v>
      </c>
      <c r="IL295" s="22">
        <f>IL294</f>
        <v>0</v>
      </c>
      <c r="IM295" s="22">
        <f>(IK295)-(IL295)</f>
        <v>0</v>
      </c>
      <c r="IN295" s="22">
        <f>IN294</f>
        <v>0</v>
      </c>
      <c r="IO295" s="22">
        <f>IO294</f>
        <v>0</v>
      </c>
      <c r="IP295" s="22">
        <f>(IN295)-(IO295)</f>
        <v>0</v>
      </c>
      <c r="IQ295" s="22">
        <f t="shared" si="914"/>
        <v>0</v>
      </c>
      <c r="IR295" s="22">
        <f t="shared" si="914"/>
        <v>0</v>
      </c>
      <c r="IS295" s="22">
        <f>(IQ295)-(IR295)</f>
        <v>0</v>
      </c>
      <c r="IT295" s="22">
        <f t="shared" si="915"/>
        <v>0</v>
      </c>
      <c r="IU295" s="22">
        <f t="shared" si="915"/>
        <v>0</v>
      </c>
      <c r="IV295" s="22">
        <f>(IT295)-(IU295)</f>
        <v>0</v>
      </c>
      <c r="IW295" s="22">
        <f>IW294</f>
        <v>0</v>
      </c>
      <c r="IX295" s="22">
        <f>IX294</f>
        <v>0</v>
      </c>
      <c r="IY295" s="22">
        <f>(IW295)-(IX295)</f>
        <v>0</v>
      </c>
      <c r="IZ295" s="22">
        <f>IZ294</f>
        <v>0</v>
      </c>
      <c r="JA295" s="22">
        <f>JA294</f>
        <v>0</v>
      </c>
      <c r="JB295" s="22">
        <f>(IZ295)-(JA295)</f>
        <v>0</v>
      </c>
      <c r="JC295" s="22">
        <f>JC294</f>
        <v>0</v>
      </c>
      <c r="JD295" s="22">
        <f>JD294</f>
        <v>0</v>
      </c>
      <c r="JE295" s="22">
        <f>(JC295)-(JD295)</f>
        <v>0</v>
      </c>
      <c r="JF295" s="22">
        <f t="shared" si="916"/>
        <v>0</v>
      </c>
      <c r="JG295" s="22">
        <f t="shared" si="916"/>
        <v>0</v>
      </c>
      <c r="JH295" s="22">
        <f>(JF295)-(JG295)</f>
        <v>0</v>
      </c>
      <c r="JI295" s="22">
        <f>JI294</f>
        <v>0</v>
      </c>
      <c r="JJ295" s="22">
        <f>JJ294</f>
        <v>0</v>
      </c>
      <c r="JK295" s="22">
        <f>(JI295)-(JJ295)</f>
        <v>0</v>
      </c>
      <c r="JL295" s="22">
        <f>JL294</f>
        <v>0</v>
      </c>
      <c r="JM295" s="22">
        <f>JM294</f>
        <v>0</v>
      </c>
      <c r="JN295" s="22">
        <f>(JL295)-(JM295)</f>
        <v>0</v>
      </c>
      <c r="JO295" s="22">
        <f>JO294</f>
        <v>0</v>
      </c>
      <c r="JP295" s="22">
        <f>JP294</f>
        <v>0</v>
      </c>
      <c r="JQ295" s="22">
        <f>(JO295)-(JP295)</f>
        <v>0</v>
      </c>
      <c r="JR295" s="22">
        <f t="shared" si="917"/>
        <v>0</v>
      </c>
      <c r="JS295" s="22">
        <f t="shared" si="917"/>
        <v>0</v>
      </c>
      <c r="JT295" s="22">
        <f>(JR295)-(JS295)</f>
        <v>0</v>
      </c>
      <c r="JU295" s="22">
        <f>JU294</f>
        <v>0</v>
      </c>
      <c r="JV295" s="22">
        <f>JV294</f>
        <v>0</v>
      </c>
      <c r="JW295" s="22">
        <f>(JU295)-(JV295)</f>
        <v>0</v>
      </c>
      <c r="JX295" s="22">
        <f>JX294</f>
        <v>0</v>
      </c>
      <c r="JY295" s="22">
        <f>JY294</f>
        <v>0</v>
      </c>
      <c r="JZ295" s="22">
        <f>(JX295)-(JY295)</f>
        <v>0</v>
      </c>
      <c r="KA295" s="22">
        <f t="shared" si="918"/>
        <v>0</v>
      </c>
      <c r="KB295" s="22">
        <f t="shared" si="918"/>
        <v>0</v>
      </c>
      <c r="KC295" s="22">
        <f>(KA295)-(KB295)</f>
        <v>0</v>
      </c>
      <c r="KD295" s="22">
        <f>KD294</f>
        <v>664.6</v>
      </c>
      <c r="KE295" s="22">
        <f>KE294</f>
        <v>2200</v>
      </c>
      <c r="KF295" s="22">
        <f>(KD295)-(KE295)</f>
        <v>-1535.4</v>
      </c>
      <c r="KG295" s="22">
        <f>KG294</f>
        <v>0</v>
      </c>
      <c r="KH295" s="22">
        <f>KH294</f>
        <v>0</v>
      </c>
      <c r="KI295" s="22">
        <f>(KG295)-(KH295)</f>
        <v>0</v>
      </c>
      <c r="KJ295" s="22">
        <f>KJ294</f>
        <v>0</v>
      </c>
      <c r="KK295" s="22">
        <f>KK294</f>
        <v>0</v>
      </c>
      <c r="KL295" s="22">
        <f>(KJ295)-(KK295)</f>
        <v>0</v>
      </c>
      <c r="KM295" s="22">
        <f>KM294</f>
        <v>0</v>
      </c>
      <c r="KN295" s="22">
        <f>KN294</f>
        <v>0</v>
      </c>
      <c r="KO295" s="22">
        <f>(KM295)-(KN295)</f>
        <v>0</v>
      </c>
      <c r="KP295" s="22">
        <f>KP294</f>
        <v>0</v>
      </c>
      <c r="KQ295" s="22">
        <f>KQ294</f>
        <v>0</v>
      </c>
      <c r="KR295" s="22">
        <f>(KP295)-(KQ295)</f>
        <v>0</v>
      </c>
      <c r="KS295" s="22">
        <f t="shared" si="919"/>
        <v>0</v>
      </c>
      <c r="KT295" s="22">
        <f t="shared" si="919"/>
        <v>0</v>
      </c>
      <c r="KU295" s="22">
        <f>(KS295)-(KT295)</f>
        <v>0</v>
      </c>
      <c r="KV295" s="22">
        <f t="shared" si="920"/>
        <v>664.6</v>
      </c>
      <c r="KW295" s="22">
        <f t="shared" si="920"/>
        <v>2200</v>
      </c>
      <c r="KX295" s="22">
        <f>(KV295)-(KW295)</f>
        <v>-1535.4</v>
      </c>
      <c r="KY295" s="22">
        <f>KY294</f>
        <v>0</v>
      </c>
      <c r="KZ295" s="22">
        <f>KZ294</f>
        <v>0</v>
      </c>
      <c r="LA295" s="22">
        <f>(KY295)-(KZ295)</f>
        <v>0</v>
      </c>
      <c r="LB295" s="22">
        <f>LB294</f>
        <v>0</v>
      </c>
      <c r="LC295" s="22">
        <f>LC294</f>
        <v>0</v>
      </c>
      <c r="LD295" s="22">
        <f>(LB295)-(LC295)</f>
        <v>0</v>
      </c>
      <c r="LE295" s="22">
        <f t="shared" si="921"/>
        <v>664.6</v>
      </c>
      <c r="LF295" s="22">
        <f t="shared" si="921"/>
        <v>2200</v>
      </c>
      <c r="LG295" s="22">
        <f>(LE295)-(LF295)</f>
        <v>-1535.4</v>
      </c>
    </row>
    <row r="296" spans="1:319" x14ac:dyDescent="0.3">
      <c r="A296" s="27" t="s">
        <v>409</v>
      </c>
      <c r="B296" s="22">
        <f>(B292)-(B295)</f>
        <v>0</v>
      </c>
      <c r="C296" s="22">
        <f>(C292)-(C295)</f>
        <v>0</v>
      </c>
      <c r="D296" s="22">
        <f>(B296)-(C296)</f>
        <v>0</v>
      </c>
      <c r="E296" s="22">
        <f>(E292)-(E295)</f>
        <v>0</v>
      </c>
      <c r="F296" s="22">
        <f>(F292)-(F295)</f>
        <v>0</v>
      </c>
      <c r="G296" s="22">
        <f>(E296)-(F296)</f>
        <v>0</v>
      </c>
      <c r="H296" s="22">
        <f>(H292)-(H295)</f>
        <v>0</v>
      </c>
      <c r="I296" s="22">
        <f>(I292)-(I295)</f>
        <v>0</v>
      </c>
      <c r="J296" s="22">
        <f>(H296)-(I296)</f>
        <v>0</v>
      </c>
      <c r="K296" s="22">
        <f>(K292)-(K295)</f>
        <v>0</v>
      </c>
      <c r="L296" s="22">
        <f>(L292)-(L295)</f>
        <v>0</v>
      </c>
      <c r="M296" s="22">
        <f>(K296)-(L296)</f>
        <v>0</v>
      </c>
      <c r="N296" s="22">
        <f>(N292)-(N295)</f>
        <v>0</v>
      </c>
      <c r="O296" s="22">
        <f>(O292)-(O295)</f>
        <v>0</v>
      </c>
      <c r="P296" s="22">
        <f>(N296)-(O296)</f>
        <v>0</v>
      </c>
      <c r="Q296" s="22">
        <f>(Q292)-(Q295)</f>
        <v>0</v>
      </c>
      <c r="R296" s="22">
        <f>(R292)-(R295)</f>
        <v>0</v>
      </c>
      <c r="S296" s="22">
        <f>(Q296)-(R296)</f>
        <v>0</v>
      </c>
      <c r="T296" s="22">
        <f>(T292)-(T295)</f>
        <v>0</v>
      </c>
      <c r="U296" s="22">
        <f>(U292)-(U295)</f>
        <v>0</v>
      </c>
      <c r="V296" s="22">
        <f>(T296)-(U296)</f>
        <v>0</v>
      </c>
      <c r="W296" s="22">
        <f>(W292)-(W295)</f>
        <v>0</v>
      </c>
      <c r="X296" s="22">
        <f>(X292)-(X295)</f>
        <v>0</v>
      </c>
      <c r="Y296" s="22">
        <f>(W296)-(X296)</f>
        <v>0</v>
      </c>
      <c r="Z296" s="22">
        <f>(Z292)-(Z295)</f>
        <v>0</v>
      </c>
      <c r="AA296" s="22">
        <f>(AA292)-(AA295)</f>
        <v>0</v>
      </c>
      <c r="AB296" s="22">
        <f>(Z296)-(AA296)</f>
        <v>0</v>
      </c>
      <c r="AC296" s="22">
        <f>(AC292)-(AC295)</f>
        <v>0</v>
      </c>
      <c r="AD296" s="22">
        <f>(AD292)-(AD295)</f>
        <v>0</v>
      </c>
      <c r="AE296" s="22">
        <f>(AC296)-(AD296)</f>
        <v>0</v>
      </c>
      <c r="AF296" s="22">
        <f>(AF292)-(AF295)</f>
        <v>0</v>
      </c>
      <c r="AG296" s="22">
        <f>(AG292)-(AG295)</f>
        <v>0</v>
      </c>
      <c r="AH296" s="22">
        <f>(AF296)-(AG296)</f>
        <v>0</v>
      </c>
      <c r="AI296" s="22">
        <f>(AI292)-(AI295)</f>
        <v>0</v>
      </c>
      <c r="AJ296" s="22">
        <f>(AJ292)-(AJ295)</f>
        <v>0</v>
      </c>
      <c r="AK296" s="22">
        <f>(AI296)-(AJ296)</f>
        <v>0</v>
      </c>
      <c r="AL296" s="22">
        <f t="shared" si="896"/>
        <v>0</v>
      </c>
      <c r="AM296" s="22">
        <f t="shared" si="896"/>
        <v>0</v>
      </c>
      <c r="AN296" s="22">
        <f>(AL296)-(AM296)</f>
        <v>0</v>
      </c>
      <c r="AO296" s="22">
        <f>(AO292)-(AO295)</f>
        <v>0</v>
      </c>
      <c r="AP296" s="22">
        <f>(AP292)-(AP295)</f>
        <v>0</v>
      </c>
      <c r="AQ296" s="22">
        <f>(AO296)-(AP296)</f>
        <v>0</v>
      </c>
      <c r="AR296" s="22">
        <f>(AR292)-(AR295)</f>
        <v>0</v>
      </c>
      <c r="AS296" s="22">
        <f>(AS292)-(AS295)</f>
        <v>0</v>
      </c>
      <c r="AT296" s="22">
        <f>(AR296)-(AS296)</f>
        <v>0</v>
      </c>
      <c r="AU296" s="22">
        <f>(AU292)-(AU295)</f>
        <v>0</v>
      </c>
      <c r="AV296" s="22">
        <f>(AV292)-(AV295)</f>
        <v>0</v>
      </c>
      <c r="AW296" s="22">
        <f>(AU296)-(AV296)</f>
        <v>0</v>
      </c>
      <c r="AX296" s="22">
        <f>(AX292)-(AX295)</f>
        <v>0</v>
      </c>
      <c r="AY296" s="22">
        <f>(AY292)-(AY295)</f>
        <v>0</v>
      </c>
      <c r="AZ296" s="22">
        <f>(AX296)-(AY296)</f>
        <v>0</v>
      </c>
      <c r="BA296" s="22">
        <f>(BA292)-(BA295)</f>
        <v>0</v>
      </c>
      <c r="BB296" s="22">
        <f>(BB292)-(BB295)</f>
        <v>0</v>
      </c>
      <c r="BC296" s="22">
        <f>(BA296)-(BB296)</f>
        <v>0</v>
      </c>
      <c r="BD296" s="22">
        <f>(BD292)-(BD295)</f>
        <v>0</v>
      </c>
      <c r="BE296" s="22">
        <f>(BE292)-(BE295)</f>
        <v>0</v>
      </c>
      <c r="BF296" s="22">
        <f>(BD296)-(BE296)</f>
        <v>0</v>
      </c>
      <c r="BG296" s="22">
        <f t="shared" si="897"/>
        <v>0</v>
      </c>
      <c r="BH296" s="22">
        <f t="shared" si="897"/>
        <v>0</v>
      </c>
      <c r="BI296" s="22">
        <f>(BG296)-(BH296)</f>
        <v>0</v>
      </c>
      <c r="BJ296" s="22">
        <f>(BJ292)-(BJ295)</f>
        <v>0</v>
      </c>
      <c r="BK296" s="22">
        <f>(BK292)-(BK295)</f>
        <v>0</v>
      </c>
      <c r="BL296" s="22">
        <f>(BJ296)-(BK296)</f>
        <v>0</v>
      </c>
      <c r="BM296" s="22">
        <f>(BM292)-(BM295)</f>
        <v>0</v>
      </c>
      <c r="BN296" s="22">
        <f>(BN292)-(BN295)</f>
        <v>0</v>
      </c>
      <c r="BO296" s="22">
        <f>(BM296)-(BN296)</f>
        <v>0</v>
      </c>
      <c r="BP296" s="22">
        <f>(BP292)-(BP295)</f>
        <v>0</v>
      </c>
      <c r="BQ296" s="22">
        <f>(BQ292)-(BQ295)</f>
        <v>0</v>
      </c>
      <c r="BR296" s="22">
        <f>(BP296)-(BQ296)</f>
        <v>0</v>
      </c>
      <c r="BS296" s="22">
        <f>(BS292)-(BS295)</f>
        <v>0</v>
      </c>
      <c r="BT296" s="22">
        <f>(BT292)-(BT295)</f>
        <v>0</v>
      </c>
      <c r="BU296" s="22">
        <f>(BS296)-(BT296)</f>
        <v>0</v>
      </c>
      <c r="BV296" s="22">
        <f>(BV292)-(BV295)</f>
        <v>0</v>
      </c>
      <c r="BW296" s="22">
        <f>(BW292)-(BW295)</f>
        <v>0</v>
      </c>
      <c r="BX296" s="22">
        <f>(BV296)-(BW296)</f>
        <v>0</v>
      </c>
      <c r="BY296" s="22">
        <f>(BY292)-(BY295)</f>
        <v>0</v>
      </c>
      <c r="BZ296" s="22">
        <f>(BZ292)-(BZ295)</f>
        <v>0</v>
      </c>
      <c r="CA296" s="22">
        <f>(BY296)-(BZ296)</f>
        <v>0</v>
      </c>
      <c r="CB296" s="22">
        <f t="shared" si="898"/>
        <v>0</v>
      </c>
      <c r="CC296" s="22">
        <f t="shared" si="898"/>
        <v>0</v>
      </c>
      <c r="CD296" s="22">
        <f>(CB296)-(CC296)</f>
        <v>0</v>
      </c>
      <c r="CE296" s="22">
        <f>(CE292)-(CE295)</f>
        <v>0</v>
      </c>
      <c r="CF296" s="22">
        <f>(CF292)-(CF295)</f>
        <v>0</v>
      </c>
      <c r="CG296" s="22">
        <f>(CE296)-(CF296)</f>
        <v>0</v>
      </c>
      <c r="CH296" s="22">
        <f>(CH292)-(CH295)</f>
        <v>0</v>
      </c>
      <c r="CI296" s="22">
        <f>(CI292)-(CI295)</f>
        <v>0</v>
      </c>
      <c r="CJ296" s="22">
        <f>(CH296)-(CI296)</f>
        <v>0</v>
      </c>
      <c r="CK296" s="22">
        <f>(CK292)-(CK295)</f>
        <v>0</v>
      </c>
      <c r="CL296" s="22">
        <f>(CL292)-(CL295)</f>
        <v>0</v>
      </c>
      <c r="CM296" s="22">
        <f>(CK296)-(CL296)</f>
        <v>0</v>
      </c>
      <c r="CN296" s="22">
        <f t="shared" si="899"/>
        <v>0</v>
      </c>
      <c r="CO296" s="22">
        <f t="shared" si="899"/>
        <v>0</v>
      </c>
      <c r="CP296" s="22">
        <f>(CN296)-(CO296)</f>
        <v>0</v>
      </c>
      <c r="CQ296" s="22">
        <f>(CQ292)-(CQ295)</f>
        <v>0</v>
      </c>
      <c r="CR296" s="22">
        <f>(CR292)-(CR295)</f>
        <v>0</v>
      </c>
      <c r="CS296" s="22">
        <f>(CQ296)-(CR296)</f>
        <v>0</v>
      </c>
      <c r="CT296" s="22">
        <f>(CT292)-(CT295)</f>
        <v>0</v>
      </c>
      <c r="CU296" s="22">
        <f>(CU292)-(CU295)</f>
        <v>0</v>
      </c>
      <c r="CV296" s="22">
        <f>(CT296)-(CU296)</f>
        <v>0</v>
      </c>
      <c r="CW296" s="22">
        <f>(CW292)-(CW295)</f>
        <v>0</v>
      </c>
      <c r="CX296" s="22">
        <f>(CX292)-(CX295)</f>
        <v>0</v>
      </c>
      <c r="CY296" s="22">
        <f>(CW296)-(CX296)</f>
        <v>0</v>
      </c>
      <c r="CZ296" s="22">
        <f t="shared" si="900"/>
        <v>0</v>
      </c>
      <c r="DA296" s="22">
        <f t="shared" si="900"/>
        <v>0</v>
      </c>
      <c r="DB296" s="22">
        <f>(CZ296)-(DA296)</f>
        <v>0</v>
      </c>
      <c r="DC296" s="22">
        <f t="shared" si="901"/>
        <v>0</v>
      </c>
      <c r="DD296" s="22">
        <f t="shared" si="901"/>
        <v>0</v>
      </c>
      <c r="DE296" s="22">
        <f>(DC296)-(DD296)</f>
        <v>0</v>
      </c>
      <c r="DF296" s="22">
        <f>(DF292)-(DF295)</f>
        <v>0</v>
      </c>
      <c r="DG296" s="22">
        <f>(DG292)-(DG295)</f>
        <v>0</v>
      </c>
      <c r="DH296" s="22">
        <f>(DF296)-(DG296)</f>
        <v>0</v>
      </c>
      <c r="DI296" s="22">
        <f>(DI292)-(DI295)</f>
        <v>0</v>
      </c>
      <c r="DJ296" s="22">
        <f>(DJ292)-(DJ295)</f>
        <v>0</v>
      </c>
      <c r="DK296" s="22">
        <f>(DI296)-(DJ296)</f>
        <v>0</v>
      </c>
      <c r="DL296" s="22">
        <f t="shared" si="902"/>
        <v>0</v>
      </c>
      <c r="DM296" s="22">
        <f t="shared" si="902"/>
        <v>0</v>
      </c>
      <c r="DN296" s="22">
        <f>(DL296)-(DM296)</f>
        <v>0</v>
      </c>
      <c r="DO296" s="22">
        <f>(DO292)-(DO295)</f>
        <v>0</v>
      </c>
      <c r="DP296" s="22">
        <f>(DP292)-(DP295)</f>
        <v>0</v>
      </c>
      <c r="DQ296" s="22">
        <f>(DO296)-(DP296)</f>
        <v>0</v>
      </c>
      <c r="DR296" s="22">
        <f>(DR292)-(DR295)</f>
        <v>0</v>
      </c>
      <c r="DS296" s="22">
        <f>(DS292)-(DS295)</f>
        <v>0</v>
      </c>
      <c r="DT296" s="22">
        <f>(DR296)-(DS296)</f>
        <v>0</v>
      </c>
      <c r="DU296" s="22">
        <f t="shared" si="903"/>
        <v>0</v>
      </c>
      <c r="DV296" s="22">
        <f t="shared" si="903"/>
        <v>0</v>
      </c>
      <c r="DW296" s="22">
        <f>(DU296)-(DV296)</f>
        <v>0</v>
      </c>
      <c r="DX296" s="22">
        <f t="shared" si="904"/>
        <v>0</v>
      </c>
      <c r="DY296" s="22">
        <f t="shared" si="904"/>
        <v>0</v>
      </c>
      <c r="DZ296" s="22">
        <f>(DX296)-(DY296)</f>
        <v>0</v>
      </c>
      <c r="EA296" s="22">
        <f>(EA292)-(EA295)</f>
        <v>0</v>
      </c>
      <c r="EB296" s="22">
        <f>(EB292)-(EB295)</f>
        <v>0</v>
      </c>
      <c r="EC296" s="22">
        <f>(EA296)-(EB296)</f>
        <v>0</v>
      </c>
      <c r="ED296" s="22">
        <f>(ED292)-(ED295)</f>
        <v>0</v>
      </c>
      <c r="EE296" s="22">
        <f>(EE292)-(EE295)</f>
        <v>0</v>
      </c>
      <c r="EF296" s="22">
        <f>(ED296)-(EE296)</f>
        <v>0</v>
      </c>
      <c r="EG296" s="22">
        <f>(EG292)-(EG295)</f>
        <v>0</v>
      </c>
      <c r="EH296" s="22">
        <f>(EH292)-(EH295)</f>
        <v>0</v>
      </c>
      <c r="EI296" s="22">
        <f>(EG296)-(EH296)</f>
        <v>0</v>
      </c>
      <c r="EJ296" s="22">
        <f>(EJ292)-(EJ295)</f>
        <v>0</v>
      </c>
      <c r="EK296" s="22">
        <f>(EK292)-(EK295)</f>
        <v>0</v>
      </c>
      <c r="EL296" s="22">
        <f>(EJ296)-(EK296)</f>
        <v>0</v>
      </c>
      <c r="EM296" s="22">
        <f t="shared" si="905"/>
        <v>0</v>
      </c>
      <c r="EN296" s="22">
        <f t="shared" si="905"/>
        <v>0</v>
      </c>
      <c r="EO296" s="22">
        <f>(EM296)-(EN296)</f>
        <v>0</v>
      </c>
      <c r="EP296" s="22">
        <f>(EP292)-(EP295)</f>
        <v>0</v>
      </c>
      <c r="EQ296" s="22">
        <f>(EQ292)-(EQ295)</f>
        <v>0</v>
      </c>
      <c r="ER296" s="22">
        <f>(EP296)-(EQ296)</f>
        <v>0</v>
      </c>
      <c r="ES296" s="22">
        <f>(ES292)-(ES295)</f>
        <v>0</v>
      </c>
      <c r="ET296" s="22">
        <f>(ET292)-(ET295)</f>
        <v>0</v>
      </c>
      <c r="EU296" s="22">
        <f>(ES296)-(ET296)</f>
        <v>0</v>
      </c>
      <c r="EV296" s="22">
        <f>(EV292)-(EV295)</f>
        <v>0</v>
      </c>
      <c r="EW296" s="22">
        <f>(EW292)-(EW295)</f>
        <v>0</v>
      </c>
      <c r="EX296" s="22">
        <f>(EV296)-(EW296)</f>
        <v>0</v>
      </c>
      <c r="EY296" s="22">
        <f>(EY292)-(EY295)</f>
        <v>0</v>
      </c>
      <c r="EZ296" s="22">
        <f>(EZ292)-(EZ295)</f>
        <v>0</v>
      </c>
      <c r="FA296" s="22">
        <f>(EY296)-(EZ296)</f>
        <v>0</v>
      </c>
      <c r="FB296" s="22">
        <f t="shared" si="906"/>
        <v>0</v>
      </c>
      <c r="FC296" s="22">
        <f t="shared" si="906"/>
        <v>0</v>
      </c>
      <c r="FD296" s="22">
        <f>(FB296)-(FC296)</f>
        <v>0</v>
      </c>
      <c r="FE296" s="22">
        <f>(FE292)-(FE295)</f>
        <v>0</v>
      </c>
      <c r="FF296" s="22">
        <f>(FF292)-(FF295)</f>
        <v>0</v>
      </c>
      <c r="FG296" s="22">
        <f>(FE296)-(FF296)</f>
        <v>0</v>
      </c>
      <c r="FH296" s="22">
        <f>(FH292)-(FH295)</f>
        <v>0</v>
      </c>
      <c r="FI296" s="22">
        <f>(FI292)-(FI295)</f>
        <v>0</v>
      </c>
      <c r="FJ296" s="22">
        <f>(FH296)-(FI296)</f>
        <v>0</v>
      </c>
      <c r="FK296" s="22">
        <f>(FK292)-(FK295)</f>
        <v>0</v>
      </c>
      <c r="FL296" s="22">
        <f>(FL292)-(FL295)</f>
        <v>0</v>
      </c>
      <c r="FM296" s="22">
        <f>(FK296)-(FL296)</f>
        <v>0</v>
      </c>
      <c r="FN296" s="22">
        <f t="shared" si="907"/>
        <v>0</v>
      </c>
      <c r="FO296" s="22">
        <f t="shared" si="907"/>
        <v>0</v>
      </c>
      <c r="FP296" s="22">
        <f>(FN296)-(FO296)</f>
        <v>0</v>
      </c>
      <c r="FQ296" s="22">
        <f>(FQ292)-(FQ295)</f>
        <v>0</v>
      </c>
      <c r="FR296" s="22">
        <f>(FR292)-(FR295)</f>
        <v>0</v>
      </c>
      <c r="FS296" s="22">
        <f>(FQ296)-(FR296)</f>
        <v>0</v>
      </c>
      <c r="FT296" s="22">
        <f>(FT292)-(FT295)</f>
        <v>0</v>
      </c>
      <c r="FU296" s="22">
        <f>(FU292)-(FU295)</f>
        <v>0</v>
      </c>
      <c r="FV296" s="22">
        <f>(FT296)-(FU296)</f>
        <v>0</v>
      </c>
      <c r="FW296" s="22">
        <f>(FW292)-(FW295)</f>
        <v>0</v>
      </c>
      <c r="FX296" s="22">
        <f>(FX292)-(FX295)</f>
        <v>0</v>
      </c>
      <c r="FY296" s="22">
        <f>(FW296)-(FX296)</f>
        <v>0</v>
      </c>
      <c r="FZ296" s="22">
        <f t="shared" si="908"/>
        <v>0</v>
      </c>
      <c r="GA296" s="22">
        <f t="shared" si="908"/>
        <v>0</v>
      </c>
      <c r="GB296" s="22">
        <f>(FZ296)-(GA296)</f>
        <v>0</v>
      </c>
      <c r="GC296" s="22">
        <f>(GC292)-(GC295)</f>
        <v>0</v>
      </c>
      <c r="GD296" s="22">
        <f>(GD292)-(GD295)</f>
        <v>0</v>
      </c>
      <c r="GE296" s="22">
        <f>(GC296)-(GD296)</f>
        <v>0</v>
      </c>
      <c r="GF296" s="22">
        <f>(GF292)-(GF295)</f>
        <v>0</v>
      </c>
      <c r="GG296" s="22">
        <f>(GG292)-(GG295)</f>
        <v>0</v>
      </c>
      <c r="GH296" s="22">
        <f>(GF296)-(GG296)</f>
        <v>0</v>
      </c>
      <c r="GI296" s="22">
        <f>(GI292)-(GI295)</f>
        <v>0</v>
      </c>
      <c r="GJ296" s="22">
        <f>(GJ292)-(GJ295)</f>
        <v>0</v>
      </c>
      <c r="GK296" s="22">
        <f>(GI296)-(GJ296)</f>
        <v>0</v>
      </c>
      <c r="GL296" s="22">
        <f>(GL292)-(GL295)</f>
        <v>0</v>
      </c>
      <c r="GM296" s="22">
        <f>(GM292)-(GM295)</f>
        <v>0</v>
      </c>
      <c r="GN296" s="22">
        <f>(GL296)-(GM296)</f>
        <v>0</v>
      </c>
      <c r="GO296" s="22">
        <f t="shared" si="909"/>
        <v>0</v>
      </c>
      <c r="GP296" s="22">
        <f t="shared" si="909"/>
        <v>0</v>
      </c>
      <c r="GQ296" s="22">
        <f>(GO296)-(GP296)</f>
        <v>0</v>
      </c>
      <c r="GR296" s="22">
        <f>(GR292)-(GR295)</f>
        <v>0</v>
      </c>
      <c r="GS296" s="22">
        <f>(GS292)-(GS295)</f>
        <v>0</v>
      </c>
      <c r="GT296" s="22">
        <f>(GR296)-(GS296)</f>
        <v>0</v>
      </c>
      <c r="GU296" s="22">
        <f>(GU292)-(GU295)</f>
        <v>0</v>
      </c>
      <c r="GV296" s="22">
        <f>(GV292)-(GV295)</f>
        <v>0</v>
      </c>
      <c r="GW296" s="22">
        <f>(GU296)-(GV296)</f>
        <v>0</v>
      </c>
      <c r="GX296" s="22">
        <f t="shared" si="910"/>
        <v>0</v>
      </c>
      <c r="GY296" s="22">
        <f t="shared" si="910"/>
        <v>0</v>
      </c>
      <c r="GZ296" s="22">
        <f>(GX296)-(GY296)</f>
        <v>0</v>
      </c>
      <c r="HA296" s="22">
        <f>(HA292)-(HA295)</f>
        <v>0</v>
      </c>
      <c r="HB296" s="22">
        <f>(HB292)-(HB295)</f>
        <v>0</v>
      </c>
      <c r="HC296" s="22">
        <f>(HA296)-(HB296)</f>
        <v>0</v>
      </c>
      <c r="HD296" s="22">
        <f>(HD292)-(HD295)</f>
        <v>0</v>
      </c>
      <c r="HE296" s="22">
        <f>(HE292)-(HE295)</f>
        <v>0</v>
      </c>
      <c r="HF296" s="22">
        <f>(HD296)-(HE296)</f>
        <v>0</v>
      </c>
      <c r="HG296" s="22">
        <f>(HG292)-(HG295)</f>
        <v>0</v>
      </c>
      <c r="HH296" s="22">
        <f>(HH292)-(HH295)</f>
        <v>0</v>
      </c>
      <c r="HI296" s="22">
        <f>(HG296)-(HH296)</f>
        <v>0</v>
      </c>
      <c r="HJ296" s="22">
        <f>(HJ292)-(HJ295)</f>
        <v>0</v>
      </c>
      <c r="HK296" s="22">
        <f>(HK292)-(HK295)</f>
        <v>0</v>
      </c>
      <c r="HL296" s="22">
        <f>(HJ296)-(HK296)</f>
        <v>0</v>
      </c>
      <c r="HM296" s="22">
        <f t="shared" si="911"/>
        <v>0</v>
      </c>
      <c r="HN296" s="22">
        <f t="shared" si="911"/>
        <v>0</v>
      </c>
      <c r="HO296" s="22">
        <f>(HM296)-(HN296)</f>
        <v>0</v>
      </c>
      <c r="HP296" s="22">
        <f>(HP292)-(HP295)</f>
        <v>0</v>
      </c>
      <c r="HQ296" s="22">
        <f>(HQ292)-(HQ295)</f>
        <v>0</v>
      </c>
      <c r="HR296" s="22">
        <f>(HP296)-(HQ296)</f>
        <v>0</v>
      </c>
      <c r="HS296" s="22">
        <f>(HS292)-(HS295)</f>
        <v>0</v>
      </c>
      <c r="HT296" s="22">
        <f>(HT292)-(HT295)</f>
        <v>0</v>
      </c>
      <c r="HU296" s="22">
        <f>(HS296)-(HT296)</f>
        <v>0</v>
      </c>
      <c r="HV296" s="22">
        <f>(HV292)-(HV295)</f>
        <v>0</v>
      </c>
      <c r="HW296" s="22">
        <f>(HW292)-(HW295)</f>
        <v>0</v>
      </c>
      <c r="HX296" s="22">
        <f>(HV296)-(HW296)</f>
        <v>0</v>
      </c>
      <c r="HY296" s="22">
        <f>(HY292)-(HY295)</f>
        <v>0</v>
      </c>
      <c r="HZ296" s="22">
        <f>(HZ292)-(HZ295)</f>
        <v>0</v>
      </c>
      <c r="IA296" s="22">
        <f>(HY296)-(HZ296)</f>
        <v>0</v>
      </c>
      <c r="IB296" s="22">
        <f t="shared" si="912"/>
        <v>0</v>
      </c>
      <c r="IC296" s="22">
        <f t="shared" si="912"/>
        <v>0</v>
      </c>
      <c r="ID296" s="22">
        <f>(IB296)-(IC296)</f>
        <v>0</v>
      </c>
      <c r="IE296" s="22">
        <f t="shared" si="913"/>
        <v>0</v>
      </c>
      <c r="IF296" s="22">
        <f t="shared" si="913"/>
        <v>0</v>
      </c>
      <c r="IG296" s="22">
        <f>(IE296)-(IF296)</f>
        <v>0</v>
      </c>
      <c r="IH296" s="22">
        <f>(IH292)-(IH295)</f>
        <v>0</v>
      </c>
      <c r="II296" s="22">
        <f>(II292)-(II295)</f>
        <v>0</v>
      </c>
      <c r="IJ296" s="22">
        <f>(IH296)-(II296)</f>
        <v>0</v>
      </c>
      <c r="IK296" s="22">
        <f>(IK292)-(IK295)</f>
        <v>0</v>
      </c>
      <c r="IL296" s="22">
        <f>(IL292)-(IL295)</f>
        <v>0</v>
      </c>
      <c r="IM296" s="22">
        <f>(IK296)-(IL296)</f>
        <v>0</v>
      </c>
      <c r="IN296" s="22">
        <f>(IN292)-(IN295)</f>
        <v>0</v>
      </c>
      <c r="IO296" s="22">
        <f>(IO292)-(IO295)</f>
        <v>0</v>
      </c>
      <c r="IP296" s="22">
        <f>(IN296)-(IO296)</f>
        <v>0</v>
      </c>
      <c r="IQ296" s="22">
        <f t="shared" si="914"/>
        <v>0</v>
      </c>
      <c r="IR296" s="22">
        <f t="shared" si="914"/>
        <v>0</v>
      </c>
      <c r="IS296" s="22">
        <f>(IQ296)-(IR296)</f>
        <v>0</v>
      </c>
      <c r="IT296" s="22">
        <f t="shared" si="915"/>
        <v>0</v>
      </c>
      <c r="IU296" s="22">
        <f t="shared" si="915"/>
        <v>0</v>
      </c>
      <c r="IV296" s="22">
        <f>(IT296)-(IU296)</f>
        <v>0</v>
      </c>
      <c r="IW296" s="22">
        <f>(IW292)-(IW295)</f>
        <v>0</v>
      </c>
      <c r="IX296" s="22">
        <f>(IX292)-(IX295)</f>
        <v>0</v>
      </c>
      <c r="IY296" s="22">
        <f>(IW296)-(IX296)</f>
        <v>0</v>
      </c>
      <c r="IZ296" s="22">
        <f>(IZ292)-(IZ295)</f>
        <v>0</v>
      </c>
      <c r="JA296" s="22">
        <f>(JA292)-(JA295)</f>
        <v>0</v>
      </c>
      <c r="JB296" s="22">
        <f>(IZ296)-(JA296)</f>
        <v>0</v>
      </c>
      <c r="JC296" s="22">
        <f>(JC292)-(JC295)</f>
        <v>0</v>
      </c>
      <c r="JD296" s="22">
        <f>(JD292)-(JD295)</f>
        <v>0</v>
      </c>
      <c r="JE296" s="22">
        <f>(JC296)-(JD296)</f>
        <v>0</v>
      </c>
      <c r="JF296" s="22">
        <f t="shared" si="916"/>
        <v>0</v>
      </c>
      <c r="JG296" s="22">
        <f t="shared" si="916"/>
        <v>0</v>
      </c>
      <c r="JH296" s="22">
        <f>(JF296)-(JG296)</f>
        <v>0</v>
      </c>
      <c r="JI296" s="22">
        <f>(JI292)-(JI295)</f>
        <v>0</v>
      </c>
      <c r="JJ296" s="22">
        <f>(JJ292)-(JJ295)</f>
        <v>0</v>
      </c>
      <c r="JK296" s="22">
        <f>(JI296)-(JJ296)</f>
        <v>0</v>
      </c>
      <c r="JL296" s="22">
        <f>(JL292)-(JL295)</f>
        <v>0</v>
      </c>
      <c r="JM296" s="22">
        <f>(JM292)-(JM295)</f>
        <v>0</v>
      </c>
      <c r="JN296" s="22">
        <f>(JL296)-(JM296)</f>
        <v>0</v>
      </c>
      <c r="JO296" s="22">
        <f>(JO292)-(JO295)</f>
        <v>0</v>
      </c>
      <c r="JP296" s="22">
        <f>(JP292)-(JP295)</f>
        <v>0</v>
      </c>
      <c r="JQ296" s="22">
        <f>(JO296)-(JP296)</f>
        <v>0</v>
      </c>
      <c r="JR296" s="22">
        <f t="shared" si="917"/>
        <v>0</v>
      </c>
      <c r="JS296" s="22">
        <f t="shared" si="917"/>
        <v>0</v>
      </c>
      <c r="JT296" s="22">
        <f>(JR296)-(JS296)</f>
        <v>0</v>
      </c>
      <c r="JU296" s="22">
        <f>(JU292)-(JU295)</f>
        <v>0</v>
      </c>
      <c r="JV296" s="22">
        <f>(JV292)-(JV295)</f>
        <v>0</v>
      </c>
      <c r="JW296" s="22">
        <f>(JU296)-(JV296)</f>
        <v>0</v>
      </c>
      <c r="JX296" s="22">
        <f>(JX292)-(JX295)</f>
        <v>0</v>
      </c>
      <c r="JY296" s="22">
        <f>(JY292)-(JY295)</f>
        <v>0</v>
      </c>
      <c r="JZ296" s="22">
        <f>(JX296)-(JY296)</f>
        <v>0</v>
      </c>
      <c r="KA296" s="22">
        <f t="shared" si="918"/>
        <v>0</v>
      </c>
      <c r="KB296" s="22">
        <f t="shared" si="918"/>
        <v>0</v>
      </c>
      <c r="KC296" s="22">
        <f>(KA296)-(KB296)</f>
        <v>0</v>
      </c>
      <c r="KD296" s="22">
        <f>(KD292)-(KD295)</f>
        <v>14304.029999999999</v>
      </c>
      <c r="KE296" s="22">
        <f>(KE292)-(KE295)</f>
        <v>3505</v>
      </c>
      <c r="KF296" s="22">
        <f>(KD296)-(KE296)</f>
        <v>10799.029999999999</v>
      </c>
      <c r="KG296" s="22">
        <f>(KG292)-(KG295)</f>
        <v>0</v>
      </c>
      <c r="KH296" s="22">
        <f>(KH292)-(KH295)</f>
        <v>0</v>
      </c>
      <c r="KI296" s="22">
        <f>(KG296)-(KH296)</f>
        <v>0</v>
      </c>
      <c r="KJ296" s="22">
        <f>(KJ292)-(KJ295)</f>
        <v>0</v>
      </c>
      <c r="KK296" s="22">
        <f>(KK292)-(KK295)</f>
        <v>0</v>
      </c>
      <c r="KL296" s="22">
        <f>(KJ296)-(KK296)</f>
        <v>0</v>
      </c>
      <c r="KM296" s="22">
        <f>(KM292)-(KM295)</f>
        <v>0</v>
      </c>
      <c r="KN296" s="22">
        <f>(KN292)-(KN295)</f>
        <v>0</v>
      </c>
      <c r="KO296" s="22">
        <f>(KM296)-(KN296)</f>
        <v>0</v>
      </c>
      <c r="KP296" s="22">
        <f>(KP292)-(KP295)</f>
        <v>0</v>
      </c>
      <c r="KQ296" s="22">
        <f>(KQ292)-(KQ295)</f>
        <v>0</v>
      </c>
      <c r="KR296" s="22">
        <f>(KP296)-(KQ296)</f>
        <v>0</v>
      </c>
      <c r="KS296" s="22">
        <f t="shared" si="919"/>
        <v>0</v>
      </c>
      <c r="KT296" s="22">
        <f t="shared" si="919"/>
        <v>0</v>
      </c>
      <c r="KU296" s="22">
        <f>(KS296)-(KT296)</f>
        <v>0</v>
      </c>
      <c r="KV296" s="22">
        <f t="shared" si="920"/>
        <v>14304.029999999999</v>
      </c>
      <c r="KW296" s="22">
        <f t="shared" si="920"/>
        <v>3505</v>
      </c>
      <c r="KX296" s="22">
        <f>(KV296)-(KW296)</f>
        <v>10799.029999999999</v>
      </c>
      <c r="KY296" s="22">
        <f>(KY292)-(KY295)</f>
        <v>0</v>
      </c>
      <c r="KZ296" s="22">
        <f>(KZ292)-(KZ295)</f>
        <v>0</v>
      </c>
      <c r="LA296" s="22">
        <f>(KY296)-(KZ296)</f>
        <v>0</v>
      </c>
      <c r="LB296" s="22">
        <f>(LB292)-(LB295)</f>
        <v>0</v>
      </c>
      <c r="LC296" s="22">
        <f>(LC292)-(LC295)</f>
        <v>0</v>
      </c>
      <c r="LD296" s="22">
        <f>(LB296)-(LC296)</f>
        <v>0</v>
      </c>
      <c r="LE296" s="22">
        <f t="shared" si="921"/>
        <v>14304.029999999999</v>
      </c>
      <c r="LF296" s="22">
        <f t="shared" si="921"/>
        <v>3505</v>
      </c>
      <c r="LG296" s="22">
        <f>(LE296)-(LF296)</f>
        <v>10799.029999999999</v>
      </c>
    </row>
    <row r="297" spans="1:319" x14ac:dyDescent="0.3">
      <c r="A297" s="27" t="s">
        <v>410</v>
      </c>
      <c r="B297" s="22">
        <f>(B284)+(B296)</f>
        <v>0</v>
      </c>
      <c r="C297" s="22">
        <f>(C284)+(C296)</f>
        <v>0</v>
      </c>
      <c r="D297" s="22">
        <f>(B297)-(C297)</f>
        <v>0</v>
      </c>
      <c r="E297" s="22">
        <f>(E284)+(E296)</f>
        <v>5713.5000000000073</v>
      </c>
      <c r="F297" s="22">
        <f>(F284)+(F296)</f>
        <v>0</v>
      </c>
      <c r="G297" s="22">
        <f>(E297)-(F297)</f>
        <v>5713.5000000000073</v>
      </c>
      <c r="H297" s="22">
        <f>(H284)+(H296)</f>
        <v>0</v>
      </c>
      <c r="I297" s="22">
        <f>(I284)+(I296)</f>
        <v>0</v>
      </c>
      <c r="J297" s="22">
        <f>(H297)-(I297)</f>
        <v>0</v>
      </c>
      <c r="K297" s="22">
        <f>(K284)+(K296)</f>
        <v>13274.56</v>
      </c>
      <c r="L297" s="22">
        <f>(L284)+(L296)</f>
        <v>4000</v>
      </c>
      <c r="M297" s="22">
        <f>(K297)-(L297)</f>
        <v>9274.56</v>
      </c>
      <c r="N297" s="22">
        <f>(N284)+(N296)</f>
        <v>6841.64</v>
      </c>
      <c r="O297" s="22">
        <f>(O284)+(O296)</f>
        <v>7000</v>
      </c>
      <c r="P297" s="22">
        <f>(N297)-(O297)</f>
        <v>-158.35999999999967</v>
      </c>
      <c r="Q297" s="22">
        <f>(Q284)+(Q296)</f>
        <v>-5496.7400000000007</v>
      </c>
      <c r="R297" s="22">
        <f>(R284)+(R296)</f>
        <v>-5297.79</v>
      </c>
      <c r="S297" s="22">
        <f>(Q297)-(R297)</f>
        <v>-198.95000000000073</v>
      </c>
      <c r="T297" s="22">
        <f>(T284)+(T296)</f>
        <v>-1050.43</v>
      </c>
      <c r="U297" s="22">
        <f>(U284)+(U296)</f>
        <v>0</v>
      </c>
      <c r="V297" s="22">
        <f>(T297)-(U297)</f>
        <v>-1050.43</v>
      </c>
      <c r="W297" s="22">
        <f>(W284)+(W296)</f>
        <v>862.39</v>
      </c>
      <c r="X297" s="22">
        <f>(X284)+(X296)</f>
        <v>500</v>
      </c>
      <c r="Y297" s="22">
        <f>(W297)-(X297)</f>
        <v>362.39</v>
      </c>
      <c r="Z297" s="22">
        <f>(Z284)+(Z296)</f>
        <v>30996.04</v>
      </c>
      <c r="AA297" s="22">
        <f>(AA284)+(AA296)</f>
        <v>4000</v>
      </c>
      <c r="AB297" s="22">
        <f>(Z297)-(AA297)</f>
        <v>26996.04</v>
      </c>
      <c r="AC297" s="22">
        <f>(AC284)+(AC296)</f>
        <v>4908.8</v>
      </c>
      <c r="AD297" s="22">
        <f>(AD284)+(AD296)</f>
        <v>2500</v>
      </c>
      <c r="AE297" s="22">
        <f>(AC297)-(AD297)</f>
        <v>2408.8000000000002</v>
      </c>
      <c r="AF297" s="22">
        <f>(AF284)+(AF296)</f>
        <v>0</v>
      </c>
      <c r="AG297" s="22">
        <f>(AG284)+(AG296)</f>
        <v>500</v>
      </c>
      <c r="AH297" s="22">
        <f>(AF297)-(AG297)</f>
        <v>-500</v>
      </c>
      <c r="AI297" s="22">
        <f>(AI284)+(AI296)</f>
        <v>0</v>
      </c>
      <c r="AJ297" s="22">
        <f>(AJ284)+(AJ296)</f>
        <v>2500</v>
      </c>
      <c r="AK297" s="22">
        <f>(AI297)-(AJ297)</f>
        <v>-2500</v>
      </c>
      <c r="AL297" s="22">
        <f t="shared" si="896"/>
        <v>50336.26</v>
      </c>
      <c r="AM297" s="22">
        <f t="shared" si="896"/>
        <v>15702.21</v>
      </c>
      <c r="AN297" s="22">
        <f>(AL297)-(AM297)</f>
        <v>34634.050000000003</v>
      </c>
      <c r="AO297" s="22">
        <f>(AO284)+(AO296)</f>
        <v>0</v>
      </c>
      <c r="AP297" s="22">
        <f>(AP284)+(AP296)</f>
        <v>0</v>
      </c>
      <c r="AQ297" s="22">
        <f>(AO297)-(AP297)</f>
        <v>0</v>
      </c>
      <c r="AR297" s="22">
        <f>(AR284)+(AR296)</f>
        <v>-40553.199999999997</v>
      </c>
      <c r="AS297" s="22">
        <f>(AS284)+(AS296)</f>
        <v>-43647.580000000009</v>
      </c>
      <c r="AT297" s="22">
        <f>(AR297)-(AS297)</f>
        <v>3094.3800000000119</v>
      </c>
      <c r="AU297" s="22">
        <f>(AU284)+(AU296)</f>
        <v>2563.5600000000013</v>
      </c>
      <c r="AV297" s="22">
        <f>(AV284)+(AV296)</f>
        <v>1664.33</v>
      </c>
      <c r="AW297" s="22">
        <f>(AU297)-(AV297)</f>
        <v>899.23000000000138</v>
      </c>
      <c r="AX297" s="22">
        <f>(AX284)+(AX296)</f>
        <v>16154.510000000002</v>
      </c>
      <c r="AY297" s="22">
        <f>(AY284)+(AY296)</f>
        <v>12638.059999999998</v>
      </c>
      <c r="AZ297" s="22">
        <f>(AX297)-(AY297)</f>
        <v>3516.4500000000044</v>
      </c>
      <c r="BA297" s="22">
        <f>(BA284)+(BA296)</f>
        <v>0</v>
      </c>
      <c r="BB297" s="22">
        <f>(BB284)+(BB296)</f>
        <v>0</v>
      </c>
      <c r="BC297" s="22">
        <f>(BA297)-(BB297)</f>
        <v>0</v>
      </c>
      <c r="BD297" s="22">
        <f>(BD284)+(BD296)</f>
        <v>-170.35999999999999</v>
      </c>
      <c r="BE297" s="22">
        <f>(BE284)+(BE296)</f>
        <v>-2330.63</v>
      </c>
      <c r="BF297" s="22">
        <f>(BD297)-(BE297)</f>
        <v>2160.27</v>
      </c>
      <c r="BG297" s="22">
        <f t="shared" si="897"/>
        <v>-170.35999999999999</v>
      </c>
      <c r="BH297" s="22">
        <f t="shared" si="897"/>
        <v>-2330.63</v>
      </c>
      <c r="BI297" s="22">
        <f>(BG297)-(BH297)</f>
        <v>2160.27</v>
      </c>
      <c r="BJ297" s="22">
        <f>(BJ284)+(BJ296)</f>
        <v>-30</v>
      </c>
      <c r="BK297" s="22">
        <f>(BK284)+(BK296)</f>
        <v>0</v>
      </c>
      <c r="BL297" s="22">
        <f>(BJ297)-(BK297)</f>
        <v>-30</v>
      </c>
      <c r="BM297" s="22">
        <f>(BM284)+(BM296)</f>
        <v>-8669.8100000000013</v>
      </c>
      <c r="BN297" s="22">
        <f>(BN284)+(BN296)</f>
        <v>-10806.15</v>
      </c>
      <c r="BO297" s="22">
        <f>(BM297)-(BN297)</f>
        <v>2136.3399999999983</v>
      </c>
      <c r="BP297" s="22">
        <f>(BP284)+(BP296)</f>
        <v>-1289.46</v>
      </c>
      <c r="BQ297" s="22">
        <f>(BQ284)+(BQ296)</f>
        <v>0</v>
      </c>
      <c r="BR297" s="22">
        <f>(BP297)-(BQ297)</f>
        <v>-1289.46</v>
      </c>
      <c r="BS297" s="22">
        <f>(BS284)+(BS296)</f>
        <v>-1641.6499999999996</v>
      </c>
      <c r="BT297" s="22">
        <f>(BT284)+(BT296)</f>
        <v>-1158.33</v>
      </c>
      <c r="BU297" s="22">
        <f>(BS297)-(BT297)</f>
        <v>-483.31999999999971</v>
      </c>
      <c r="BV297" s="22">
        <f>(BV284)+(BV296)</f>
        <v>123.69999999999982</v>
      </c>
      <c r="BW297" s="22">
        <f>(BW284)+(BW296)</f>
        <v>-958.67000000000007</v>
      </c>
      <c r="BX297" s="22">
        <f>(BV297)-(BW297)</f>
        <v>1082.3699999999999</v>
      </c>
      <c r="BY297" s="22">
        <f>(BY284)+(BY296)</f>
        <v>5766.2999999999993</v>
      </c>
      <c r="BZ297" s="22">
        <f>(BZ284)+(BZ296)</f>
        <v>1723.7200000000003</v>
      </c>
      <c r="CA297" s="22">
        <f>(BY297)-(BZ297)</f>
        <v>4042.579999999999</v>
      </c>
      <c r="CB297" s="22">
        <f t="shared" si="898"/>
        <v>2958.8899999999994</v>
      </c>
      <c r="CC297" s="22">
        <f t="shared" si="898"/>
        <v>-393.27999999999975</v>
      </c>
      <c r="CD297" s="22">
        <f>(CB297)-(CC297)</f>
        <v>3352.1699999999992</v>
      </c>
      <c r="CE297" s="22">
        <f>(CE284)+(CE296)</f>
        <v>0</v>
      </c>
      <c r="CF297" s="22">
        <f>(CF284)+(CF296)</f>
        <v>1568.1499999999996</v>
      </c>
      <c r="CG297" s="22">
        <f>(CE297)-(CF297)</f>
        <v>-1568.1499999999996</v>
      </c>
      <c r="CH297" s="22">
        <f>(CH284)+(CH296)</f>
        <v>0</v>
      </c>
      <c r="CI297" s="22">
        <f>(CI284)+(CI296)</f>
        <v>0</v>
      </c>
      <c r="CJ297" s="22">
        <f>(CH297)-(CI297)</f>
        <v>0</v>
      </c>
      <c r="CK297" s="22">
        <f>(CK284)+(CK296)</f>
        <v>0</v>
      </c>
      <c r="CL297" s="22">
        <f>(CL284)+(CL296)</f>
        <v>0</v>
      </c>
      <c r="CM297" s="22">
        <f>(CK297)-(CL297)</f>
        <v>0</v>
      </c>
      <c r="CN297" s="22">
        <f t="shared" si="899"/>
        <v>0</v>
      </c>
      <c r="CO297" s="22">
        <f t="shared" si="899"/>
        <v>0</v>
      </c>
      <c r="CP297" s="22">
        <f>(CN297)-(CO297)</f>
        <v>0</v>
      </c>
      <c r="CQ297" s="22">
        <f>(CQ284)+(CQ296)</f>
        <v>0</v>
      </c>
      <c r="CR297" s="22">
        <f>(CR284)+(CR296)</f>
        <v>0</v>
      </c>
      <c r="CS297" s="22">
        <f>(CQ297)-(CR297)</f>
        <v>0</v>
      </c>
      <c r="CT297" s="22">
        <f>(CT284)+(CT296)</f>
        <v>-35606.570000000007</v>
      </c>
      <c r="CU297" s="22">
        <f>(CU284)+(CU296)</f>
        <v>-27397.24</v>
      </c>
      <c r="CV297" s="22">
        <f>(CT297)-(CU297)</f>
        <v>-8209.3300000000054</v>
      </c>
      <c r="CW297" s="22">
        <f>(CW284)+(CW296)</f>
        <v>9625.93</v>
      </c>
      <c r="CX297" s="22">
        <f>(CX284)+(CX296)</f>
        <v>0</v>
      </c>
      <c r="CY297" s="22">
        <f>(CW297)-(CX297)</f>
        <v>9625.93</v>
      </c>
      <c r="CZ297" s="22">
        <f t="shared" si="900"/>
        <v>-25980.640000000007</v>
      </c>
      <c r="DA297" s="22">
        <f t="shared" si="900"/>
        <v>-27397.24</v>
      </c>
      <c r="DB297" s="22">
        <f>(CZ297)-(DA297)</f>
        <v>1416.5999999999949</v>
      </c>
      <c r="DC297" s="22">
        <f t="shared" si="901"/>
        <v>-53727.05</v>
      </c>
      <c r="DD297" s="22">
        <f t="shared" si="901"/>
        <v>-68704.340000000011</v>
      </c>
      <c r="DE297" s="22">
        <f>(DC297)-(DD297)</f>
        <v>14977.290000000008</v>
      </c>
      <c r="DF297" s="22">
        <f>(DF284)+(DF296)</f>
        <v>0</v>
      </c>
      <c r="DG297" s="22">
        <f>(DG284)+(DG296)</f>
        <v>0</v>
      </c>
      <c r="DH297" s="22">
        <f>(DF297)-(DG297)</f>
        <v>0</v>
      </c>
      <c r="DI297" s="22">
        <f>(DI284)+(DI296)</f>
        <v>1259.4300000000003</v>
      </c>
      <c r="DJ297" s="22">
        <f>(DJ284)+(DJ296)</f>
        <v>870.36000000000058</v>
      </c>
      <c r="DK297" s="22">
        <f>(DI297)-(DJ297)</f>
        <v>389.06999999999971</v>
      </c>
      <c r="DL297" s="22">
        <f t="shared" si="902"/>
        <v>1259.4300000000003</v>
      </c>
      <c r="DM297" s="22">
        <f t="shared" si="902"/>
        <v>870.36000000000058</v>
      </c>
      <c r="DN297" s="22">
        <f>(DL297)-(DM297)</f>
        <v>389.06999999999971</v>
      </c>
      <c r="DO297" s="22">
        <f>(DO284)+(DO296)</f>
        <v>-1584.25</v>
      </c>
      <c r="DP297" s="22">
        <f>(DP284)+(DP296)</f>
        <v>-2053.34</v>
      </c>
      <c r="DQ297" s="22">
        <f>(DO297)-(DP297)</f>
        <v>469.09000000000015</v>
      </c>
      <c r="DR297" s="22">
        <f>(DR284)+(DR296)</f>
        <v>1875</v>
      </c>
      <c r="DS297" s="22">
        <f>(DS284)+(DS296)</f>
        <v>0</v>
      </c>
      <c r="DT297" s="22">
        <f>(DR297)-(DS297)</f>
        <v>1875</v>
      </c>
      <c r="DU297" s="22">
        <f t="shared" si="903"/>
        <v>290.75</v>
      </c>
      <c r="DV297" s="22">
        <f t="shared" si="903"/>
        <v>-2053.34</v>
      </c>
      <c r="DW297" s="22">
        <f>(DU297)-(DV297)</f>
        <v>2344.09</v>
      </c>
      <c r="DX297" s="22">
        <f t="shared" si="904"/>
        <v>3872.8900000000067</v>
      </c>
      <c r="DY297" s="22">
        <f t="shared" si="904"/>
        <v>-54185.110000000015</v>
      </c>
      <c r="DZ297" s="22">
        <f>(DX297)-(DY297)</f>
        <v>58058.000000000022</v>
      </c>
      <c r="EA297" s="22">
        <f>(EA284)+(EA296)</f>
        <v>62</v>
      </c>
      <c r="EB297" s="22">
        <f>(EB284)+(EB296)</f>
        <v>0</v>
      </c>
      <c r="EC297" s="22">
        <f>(EA297)-(EB297)</f>
        <v>62</v>
      </c>
      <c r="ED297" s="22">
        <f>(ED284)+(ED296)</f>
        <v>0</v>
      </c>
      <c r="EE297" s="22">
        <f>(EE284)+(EE296)</f>
        <v>0</v>
      </c>
      <c r="EF297" s="22">
        <f>(ED297)-(EE297)</f>
        <v>0</v>
      </c>
      <c r="EG297" s="22">
        <f>(EG284)+(EG296)</f>
        <v>753.20000000000073</v>
      </c>
      <c r="EH297" s="22">
        <f>(EH284)+(EH296)</f>
        <v>-203.00999999999476</v>
      </c>
      <c r="EI297" s="22">
        <f>(EG297)-(EH297)</f>
        <v>956.20999999999549</v>
      </c>
      <c r="EJ297" s="22">
        <f>(EJ284)+(EJ296)</f>
        <v>1043.3799999999999</v>
      </c>
      <c r="EK297" s="22">
        <f>(EK284)+(EK296)</f>
        <v>0</v>
      </c>
      <c r="EL297" s="22">
        <f>(EJ297)-(EK297)</f>
        <v>1043.3799999999999</v>
      </c>
      <c r="EM297" s="22">
        <f t="shared" si="905"/>
        <v>1796.5800000000006</v>
      </c>
      <c r="EN297" s="22">
        <f t="shared" si="905"/>
        <v>-203.00999999999476</v>
      </c>
      <c r="EO297" s="22">
        <f>(EM297)-(EN297)</f>
        <v>1999.5899999999954</v>
      </c>
      <c r="EP297" s="22">
        <f>(EP284)+(EP296)</f>
        <v>14152.140000000003</v>
      </c>
      <c r="EQ297" s="22">
        <f>(EQ284)+(EQ296)</f>
        <v>-370.51000000000204</v>
      </c>
      <c r="ER297" s="22">
        <f>(EP297)-(EQ297)</f>
        <v>14522.650000000005</v>
      </c>
      <c r="ES297" s="22">
        <f>(ES284)+(ES296)</f>
        <v>0</v>
      </c>
      <c r="ET297" s="22">
        <f>(ET284)+(ET296)</f>
        <v>0</v>
      </c>
      <c r="EU297" s="22">
        <f>(ES297)-(ET297)</f>
        <v>0</v>
      </c>
      <c r="EV297" s="22">
        <f>(EV284)+(EV296)</f>
        <v>835.8899999999976</v>
      </c>
      <c r="EW297" s="22">
        <f>(EW284)+(EW296)</f>
        <v>-60.040000000000873</v>
      </c>
      <c r="EX297" s="22">
        <f>(EV297)-(EW297)</f>
        <v>895.92999999999847</v>
      </c>
      <c r="EY297" s="22">
        <f>(EY284)+(EY296)</f>
        <v>2140.8000000000002</v>
      </c>
      <c r="EZ297" s="22">
        <f>(EZ284)+(EZ296)</f>
        <v>0</v>
      </c>
      <c r="FA297" s="22">
        <f>(EY297)-(EZ297)</f>
        <v>2140.8000000000002</v>
      </c>
      <c r="FB297" s="22">
        <f t="shared" si="906"/>
        <v>2976.6899999999978</v>
      </c>
      <c r="FC297" s="22">
        <f t="shared" si="906"/>
        <v>-60.040000000000873</v>
      </c>
      <c r="FD297" s="22">
        <f>(FB297)-(FC297)</f>
        <v>3036.7299999999987</v>
      </c>
      <c r="FE297" s="22">
        <f>(FE284)+(FE296)</f>
        <v>0</v>
      </c>
      <c r="FF297" s="22">
        <f>(FF284)+(FF296)</f>
        <v>0</v>
      </c>
      <c r="FG297" s="22">
        <f>(FE297)-(FF297)</f>
        <v>0</v>
      </c>
      <c r="FH297" s="22">
        <f>(FH284)+(FH296)</f>
        <v>869.89000000000124</v>
      </c>
      <c r="FI297" s="22">
        <f>(FI284)+(FI296)</f>
        <v>-141.73999999999978</v>
      </c>
      <c r="FJ297" s="22">
        <f>(FH297)-(FI297)</f>
        <v>1011.630000000001</v>
      </c>
      <c r="FK297" s="22">
        <f>(FK284)+(FK296)</f>
        <v>1592.2599999999998</v>
      </c>
      <c r="FL297" s="22">
        <f>(FL284)+(FL296)</f>
        <v>0</v>
      </c>
      <c r="FM297" s="22">
        <f>(FK297)-(FL297)</f>
        <v>1592.2599999999998</v>
      </c>
      <c r="FN297" s="22">
        <f t="shared" si="907"/>
        <v>2462.150000000001</v>
      </c>
      <c r="FO297" s="22">
        <f t="shared" si="907"/>
        <v>-141.73999999999978</v>
      </c>
      <c r="FP297" s="22">
        <f>(FN297)-(FO297)</f>
        <v>2603.8900000000008</v>
      </c>
      <c r="FQ297" s="22">
        <f>(FQ284)+(FQ296)</f>
        <v>0</v>
      </c>
      <c r="FR297" s="22">
        <f>(FR284)+(FR296)</f>
        <v>0</v>
      </c>
      <c r="FS297" s="22">
        <f>(FQ297)-(FR297)</f>
        <v>0</v>
      </c>
      <c r="FT297" s="22">
        <f>(FT284)+(FT296)</f>
        <v>923.69000000000051</v>
      </c>
      <c r="FU297" s="22">
        <f>(FU284)+(FU296)</f>
        <v>-74.669999999999163</v>
      </c>
      <c r="FV297" s="22">
        <f>(FT297)-(FU297)</f>
        <v>998.35999999999967</v>
      </c>
      <c r="FW297" s="22">
        <f>(FW284)+(FW296)</f>
        <v>-717.02</v>
      </c>
      <c r="FX297" s="22">
        <f>(FX284)+(FX296)</f>
        <v>0</v>
      </c>
      <c r="FY297" s="22">
        <f>(FW297)-(FX297)</f>
        <v>-717.02</v>
      </c>
      <c r="FZ297" s="22">
        <f t="shared" si="908"/>
        <v>206.67000000000053</v>
      </c>
      <c r="GA297" s="22">
        <f t="shared" si="908"/>
        <v>-74.669999999999163</v>
      </c>
      <c r="GB297" s="22">
        <f>(FZ297)-(GA297)</f>
        <v>281.33999999999969</v>
      </c>
      <c r="GC297" s="22">
        <f>(GC284)+(GC296)</f>
        <v>-100</v>
      </c>
      <c r="GD297" s="22">
        <f>(GD284)+(GD296)</f>
        <v>0</v>
      </c>
      <c r="GE297" s="22">
        <f>(GC297)-(GD297)</f>
        <v>-100</v>
      </c>
      <c r="GF297" s="22">
        <f>(GF284)+(GF296)</f>
        <v>0</v>
      </c>
      <c r="GG297" s="22">
        <f>(GG284)+(GG296)</f>
        <v>0</v>
      </c>
      <c r="GH297" s="22">
        <f>(GF297)-(GG297)</f>
        <v>0</v>
      </c>
      <c r="GI297" s="22">
        <f>(GI284)+(GI296)</f>
        <v>-7229.5999999999985</v>
      </c>
      <c r="GJ297" s="22">
        <f>(GJ284)+(GJ296)</f>
        <v>916.67000000000189</v>
      </c>
      <c r="GK297" s="22">
        <f>(GI297)-(GJ297)</f>
        <v>-8146.27</v>
      </c>
      <c r="GL297" s="22">
        <f>(GL284)+(GL296)</f>
        <v>-218.73000000000002</v>
      </c>
      <c r="GM297" s="22">
        <f>(GM284)+(GM296)</f>
        <v>0</v>
      </c>
      <c r="GN297" s="22">
        <f>(GL297)-(GM297)</f>
        <v>-218.73000000000002</v>
      </c>
      <c r="GO297" s="22">
        <f t="shared" si="909"/>
        <v>-7448.3299999999981</v>
      </c>
      <c r="GP297" s="22">
        <f t="shared" si="909"/>
        <v>916.67000000000189</v>
      </c>
      <c r="GQ297" s="22">
        <f>(GO297)-(GP297)</f>
        <v>-8365</v>
      </c>
      <c r="GR297" s="22">
        <f>(GR284)+(GR296)</f>
        <v>0</v>
      </c>
      <c r="GS297" s="22">
        <f>(GS284)+(GS296)</f>
        <v>-1042.26</v>
      </c>
      <c r="GT297" s="22">
        <f>(GR297)-(GS297)</f>
        <v>1042.26</v>
      </c>
      <c r="GU297" s="22">
        <f>(GU284)+(GU296)</f>
        <v>-546.26000000000022</v>
      </c>
      <c r="GV297" s="22">
        <f>(GV284)+(GV296)</f>
        <v>900</v>
      </c>
      <c r="GW297" s="22">
        <f>(GU297)-(GV297)</f>
        <v>-1446.2600000000002</v>
      </c>
      <c r="GX297" s="22">
        <f t="shared" si="910"/>
        <v>13561.640000000005</v>
      </c>
      <c r="GY297" s="22">
        <f t="shared" si="910"/>
        <v>-75.559999999994716</v>
      </c>
      <c r="GZ297" s="22">
        <f>(GX297)-(GY297)</f>
        <v>13637.199999999999</v>
      </c>
      <c r="HA297" s="22">
        <f>(HA284)+(HA296)</f>
        <v>0</v>
      </c>
      <c r="HB297" s="22">
        <f>(HB284)+(HB296)</f>
        <v>0</v>
      </c>
      <c r="HC297" s="22">
        <f>(HA297)-(HB297)</f>
        <v>0</v>
      </c>
      <c r="HD297" s="22">
        <f>(HD284)+(HD296)</f>
        <v>0</v>
      </c>
      <c r="HE297" s="22">
        <f>(HE284)+(HE296)</f>
        <v>0</v>
      </c>
      <c r="HF297" s="22">
        <f>(HD297)-(HE297)</f>
        <v>0</v>
      </c>
      <c r="HG297" s="22">
        <f>(HG284)+(HG296)</f>
        <v>-5157.3199999999988</v>
      </c>
      <c r="HH297" s="22">
        <f>(HH284)+(HH296)</f>
        <v>-345.92000000000007</v>
      </c>
      <c r="HI297" s="22">
        <f>(HG297)-(HH297)</f>
        <v>-4811.3999999999987</v>
      </c>
      <c r="HJ297" s="22">
        <f>(HJ284)+(HJ296)</f>
        <v>-400</v>
      </c>
      <c r="HK297" s="22">
        <f>(HK284)+(HK296)</f>
        <v>0</v>
      </c>
      <c r="HL297" s="22">
        <f>(HJ297)-(HK297)</f>
        <v>-400</v>
      </c>
      <c r="HM297" s="22">
        <f t="shared" si="911"/>
        <v>-5557.3199999999988</v>
      </c>
      <c r="HN297" s="22">
        <f t="shared" si="911"/>
        <v>-345.92000000000007</v>
      </c>
      <c r="HO297" s="22">
        <f>(HM297)-(HN297)</f>
        <v>-5211.3999999999987</v>
      </c>
      <c r="HP297" s="22">
        <f>(HP284)+(HP296)</f>
        <v>887.91000000000031</v>
      </c>
      <c r="HQ297" s="22">
        <f>(HQ284)+(HQ296)</f>
        <v>3037.76</v>
      </c>
      <c r="HR297" s="22">
        <f>(HP297)-(HQ297)</f>
        <v>-2149.85</v>
      </c>
      <c r="HS297" s="22">
        <f>(HS284)+(HS296)</f>
        <v>0</v>
      </c>
      <c r="HT297" s="22">
        <f>(HT284)+(HT296)</f>
        <v>0</v>
      </c>
      <c r="HU297" s="22">
        <f>(HS297)-(HT297)</f>
        <v>0</v>
      </c>
      <c r="HV297" s="22">
        <f>(HV284)+(HV296)</f>
        <v>-11944.949999999999</v>
      </c>
      <c r="HW297" s="22">
        <f>(HW284)+(HW296)</f>
        <v>-5481.83</v>
      </c>
      <c r="HX297" s="22">
        <f>(HV297)-(HW297)</f>
        <v>-6463.119999999999</v>
      </c>
      <c r="HY297" s="22">
        <f>(HY284)+(HY296)</f>
        <v>1247.5800000000002</v>
      </c>
      <c r="HZ297" s="22">
        <f>(HZ284)+(HZ296)</f>
        <v>0</v>
      </c>
      <c r="IA297" s="22">
        <f>(HY297)-(HZ297)</f>
        <v>1247.5800000000002</v>
      </c>
      <c r="IB297" s="22">
        <f t="shared" si="912"/>
        <v>-10697.369999999999</v>
      </c>
      <c r="IC297" s="22">
        <f t="shared" si="912"/>
        <v>-5481.83</v>
      </c>
      <c r="ID297" s="22">
        <f>(IB297)-(IC297)</f>
        <v>-5215.5399999999991</v>
      </c>
      <c r="IE297" s="22">
        <f t="shared" si="913"/>
        <v>-15366.779999999997</v>
      </c>
      <c r="IF297" s="22">
        <f t="shared" si="913"/>
        <v>-2789.99</v>
      </c>
      <c r="IG297" s="22">
        <f>(IE297)-(IF297)</f>
        <v>-12576.789999999997</v>
      </c>
      <c r="IH297" s="22">
        <f>(IH284)+(IH296)</f>
        <v>5005.9300000000021</v>
      </c>
      <c r="II297" s="22">
        <f>(II284)+(II296)</f>
        <v>-1.9999999996798579E-2</v>
      </c>
      <c r="IJ297" s="22">
        <f>(IH297)-(II297)</f>
        <v>5005.9499999999989</v>
      </c>
      <c r="IK297" s="22">
        <f>(IK284)+(IK296)</f>
        <v>0</v>
      </c>
      <c r="IL297" s="22">
        <f>(IL284)+(IL296)</f>
        <v>0</v>
      </c>
      <c r="IM297" s="22">
        <f>(IK297)-(IL297)</f>
        <v>0</v>
      </c>
      <c r="IN297" s="22">
        <f>(IN284)+(IN296)</f>
        <v>-2768.53</v>
      </c>
      <c r="IO297" s="22">
        <f>(IO284)+(IO296)</f>
        <v>-3333.33</v>
      </c>
      <c r="IP297" s="22">
        <f>(IN297)-(IO297)</f>
        <v>564.79999999999973</v>
      </c>
      <c r="IQ297" s="22">
        <f t="shared" si="914"/>
        <v>-2768.53</v>
      </c>
      <c r="IR297" s="22">
        <f t="shared" si="914"/>
        <v>-3333.33</v>
      </c>
      <c r="IS297" s="22">
        <f>(IQ297)-(IR297)</f>
        <v>564.79999999999973</v>
      </c>
      <c r="IT297" s="22">
        <f t="shared" si="915"/>
        <v>-13129.379999999996</v>
      </c>
      <c r="IU297" s="22">
        <f t="shared" si="915"/>
        <v>-6123.3399999999965</v>
      </c>
      <c r="IV297" s="22">
        <f>(IT297)-(IU297)</f>
        <v>-7006.0399999999991</v>
      </c>
      <c r="IW297" s="22">
        <f>(IW284)+(IW296)</f>
        <v>-1533.8600000000006</v>
      </c>
      <c r="IX297" s="22">
        <f>(IX284)+(IX296)</f>
        <v>-4428.1499999999978</v>
      </c>
      <c r="IY297" s="22">
        <f>(IW297)-(IX297)</f>
        <v>2894.2899999999972</v>
      </c>
      <c r="IZ297" s="22">
        <f>(IZ284)+(IZ296)</f>
        <v>-579.94000000000005</v>
      </c>
      <c r="JA297" s="22">
        <f>(JA284)+(JA296)</f>
        <v>0</v>
      </c>
      <c r="JB297" s="22">
        <f>(IZ297)-(JA297)</f>
        <v>-579.94000000000005</v>
      </c>
      <c r="JC297" s="22">
        <f>(JC284)+(JC296)</f>
        <v>1961.74</v>
      </c>
      <c r="JD297" s="22">
        <f>(JD284)+(JD296)</f>
        <v>0</v>
      </c>
      <c r="JE297" s="22">
        <f>(JC297)-(JD297)</f>
        <v>1961.74</v>
      </c>
      <c r="JF297" s="22">
        <f t="shared" si="916"/>
        <v>-152.06000000000063</v>
      </c>
      <c r="JG297" s="22">
        <f t="shared" si="916"/>
        <v>-4428.1499999999978</v>
      </c>
      <c r="JH297" s="22">
        <f>(JF297)-(JG297)</f>
        <v>4276.0899999999974</v>
      </c>
      <c r="JI297" s="22">
        <f>(JI284)+(JI296)</f>
        <v>0</v>
      </c>
      <c r="JJ297" s="22">
        <f>(JJ284)+(JJ296)</f>
        <v>0</v>
      </c>
      <c r="JK297" s="22">
        <f>(JI297)-(JJ297)</f>
        <v>0</v>
      </c>
      <c r="JL297" s="22">
        <f>(JL284)+(JL296)</f>
        <v>-169845.28000000003</v>
      </c>
      <c r="JM297" s="22">
        <f>(JM284)+(JM296)</f>
        <v>0</v>
      </c>
      <c r="JN297" s="22">
        <f>(JL297)-(JM297)</f>
        <v>-169845.28000000003</v>
      </c>
      <c r="JO297" s="22">
        <f>(JO284)+(JO296)</f>
        <v>169845.28</v>
      </c>
      <c r="JP297" s="22">
        <f>(JP284)+(JP296)</f>
        <v>0</v>
      </c>
      <c r="JQ297" s="22">
        <f>(JO297)-(JP297)</f>
        <v>169845.28</v>
      </c>
      <c r="JR297" s="22">
        <f t="shared" si="917"/>
        <v>0</v>
      </c>
      <c r="JS297" s="22">
        <f t="shared" si="917"/>
        <v>0</v>
      </c>
      <c r="JT297" s="22">
        <f>(JR297)-(JS297)</f>
        <v>0</v>
      </c>
      <c r="JU297" s="22">
        <f>(JU284)+(JU296)</f>
        <v>-13457.660000000003</v>
      </c>
      <c r="JV297" s="22">
        <f>(JV284)+(JV296)</f>
        <v>-18483.949999999997</v>
      </c>
      <c r="JW297" s="22">
        <f>(JU297)-(JV297)</f>
        <v>5026.2899999999936</v>
      </c>
      <c r="JX297" s="22">
        <f>(JX284)+(JX296)</f>
        <v>24774.74</v>
      </c>
      <c r="JY297" s="22">
        <f>(JY284)+(JY296)</f>
        <v>24000</v>
      </c>
      <c r="JZ297" s="22">
        <f>(JX297)-(JY297)</f>
        <v>774.7400000000016</v>
      </c>
      <c r="KA297" s="22">
        <f t="shared" si="918"/>
        <v>11317.079999999998</v>
      </c>
      <c r="KB297" s="22">
        <f t="shared" si="918"/>
        <v>5516.0500000000029</v>
      </c>
      <c r="KC297" s="22">
        <f>(KA297)-(KB297)</f>
        <v>5801.0299999999952</v>
      </c>
      <c r="KD297" s="22">
        <f>(KD284)+(KD296)</f>
        <v>-13160.04</v>
      </c>
      <c r="KE297" s="22">
        <f>(KE284)+(KE296)</f>
        <v>-22424.36</v>
      </c>
      <c r="KF297" s="22">
        <f>(KD297)-(KE297)</f>
        <v>9264.32</v>
      </c>
      <c r="KG297" s="22">
        <f>(KG284)+(KG296)</f>
        <v>-1192.3600000000001</v>
      </c>
      <c r="KH297" s="22">
        <f>(KH284)+(KH296)</f>
        <v>-5836.67</v>
      </c>
      <c r="KI297" s="22">
        <f>(KG297)-(KH297)</f>
        <v>4644.3099999999995</v>
      </c>
      <c r="KJ297" s="22">
        <f>(KJ284)+(KJ296)</f>
        <v>-164.65</v>
      </c>
      <c r="KK297" s="22">
        <f>(KK284)+(KK296)</f>
        <v>0</v>
      </c>
      <c r="KL297" s="22">
        <f>(KJ297)-(KK297)</f>
        <v>-164.65</v>
      </c>
      <c r="KM297" s="22">
        <f>(KM284)+(KM296)</f>
        <v>0</v>
      </c>
      <c r="KN297" s="22">
        <f>(KN284)+(KN296)</f>
        <v>0</v>
      </c>
      <c r="KO297" s="22">
        <f>(KM297)-(KN297)</f>
        <v>0</v>
      </c>
      <c r="KP297" s="22">
        <f>(KP284)+(KP296)</f>
        <v>0</v>
      </c>
      <c r="KQ297" s="22">
        <f>(KQ284)+(KQ296)</f>
        <v>0</v>
      </c>
      <c r="KR297" s="22">
        <f>(KP297)-(KQ297)</f>
        <v>0</v>
      </c>
      <c r="KS297" s="22">
        <f t="shared" si="919"/>
        <v>0</v>
      </c>
      <c r="KT297" s="22">
        <f t="shared" si="919"/>
        <v>0</v>
      </c>
      <c r="KU297" s="22">
        <f>(KS297)-(KT297)</f>
        <v>0</v>
      </c>
      <c r="KV297" s="22">
        <f t="shared" si="920"/>
        <v>-14517.050000000001</v>
      </c>
      <c r="KW297" s="22">
        <f t="shared" si="920"/>
        <v>-28261.03</v>
      </c>
      <c r="KX297" s="22">
        <f>(KV297)-(KW297)</f>
        <v>13743.979999999998</v>
      </c>
      <c r="KY297" s="22">
        <f>(KY284)+(KY296)</f>
        <v>9514.2900000000009</v>
      </c>
      <c r="KZ297" s="22">
        <f>(KZ284)+(KZ296)</f>
        <v>0</v>
      </c>
      <c r="LA297" s="22">
        <f>(KY297)-(KZ297)</f>
        <v>9514.2900000000009</v>
      </c>
      <c r="LB297" s="22">
        <f>(LB284)+(LB296)</f>
        <v>0</v>
      </c>
      <c r="LC297" s="22">
        <f>(LC284)+(LC296)</f>
        <v>0</v>
      </c>
      <c r="LD297" s="22">
        <f>(LB297)-(LC297)</f>
        <v>0</v>
      </c>
      <c r="LE297" s="22">
        <f t="shared" si="921"/>
        <v>10467.410000000016</v>
      </c>
      <c r="LF297" s="22">
        <f t="shared" si="921"/>
        <v>-87557.14</v>
      </c>
      <c r="LG297" s="22">
        <f>(LE297)-(LF297)</f>
        <v>98024.550000000017</v>
      </c>
    </row>
    <row r="298" spans="1:319" x14ac:dyDescent="0.3">
      <c r="A298" s="27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  <c r="IR298" s="19"/>
      <c r="IS298" s="19"/>
      <c r="IT298" s="19"/>
      <c r="IU298" s="19"/>
      <c r="IV298" s="19"/>
      <c r="IW298" s="19"/>
      <c r="IX298" s="19"/>
      <c r="IY298" s="19"/>
      <c r="IZ298" s="19"/>
      <c r="JA298" s="19"/>
      <c r="JB298" s="19"/>
      <c r="JC298" s="19"/>
      <c r="JD298" s="19"/>
      <c r="JE298" s="19"/>
      <c r="JF298" s="19"/>
      <c r="JG298" s="19"/>
      <c r="JH298" s="19"/>
      <c r="JI298" s="19"/>
      <c r="JJ298" s="19"/>
      <c r="JK298" s="19"/>
      <c r="JL298" s="19"/>
      <c r="JM298" s="19"/>
      <c r="JN298" s="19"/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</row>
    <row r="301" spans="1:319" x14ac:dyDescent="0.3">
      <c r="A301" s="28" t="s">
        <v>416</v>
      </c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</row>
  </sheetData>
  <mergeCells count="107">
    <mergeCell ref="KV5:KX5"/>
    <mergeCell ref="KY5:LA5"/>
    <mergeCell ref="LB5:LD5"/>
    <mergeCell ref="LE5:LG5"/>
    <mergeCell ref="A301:LG301"/>
    <mergeCell ref="KD5:KF5"/>
    <mergeCell ref="KG5:KI5"/>
    <mergeCell ref="KJ5:KL5"/>
    <mergeCell ref="KM5:KO5"/>
    <mergeCell ref="KP5:KR5"/>
    <mergeCell ref="KS5:KU5"/>
    <mergeCell ref="JL5:JN5"/>
    <mergeCell ref="JO5:JQ5"/>
    <mergeCell ref="JR5:JT5"/>
    <mergeCell ref="JU5:JW5"/>
    <mergeCell ref="JX5:JZ5"/>
    <mergeCell ref="KA5:KC5"/>
    <mergeCell ref="IT5:IV5"/>
    <mergeCell ref="IW5:IY5"/>
    <mergeCell ref="IZ5:JB5"/>
    <mergeCell ref="JC5:JE5"/>
    <mergeCell ref="JF5:JH5"/>
    <mergeCell ref="JI5:JK5"/>
    <mergeCell ref="IB5:ID5"/>
    <mergeCell ref="IE5:IG5"/>
    <mergeCell ref="IH5:IJ5"/>
    <mergeCell ref="IK5:IM5"/>
    <mergeCell ref="IN5:IP5"/>
    <mergeCell ref="IQ5:IS5"/>
    <mergeCell ref="HJ5:HL5"/>
    <mergeCell ref="HM5:HO5"/>
    <mergeCell ref="HP5:HR5"/>
    <mergeCell ref="HS5:HU5"/>
    <mergeCell ref="HV5:HX5"/>
    <mergeCell ref="HY5:IA5"/>
    <mergeCell ref="GR5:GT5"/>
    <mergeCell ref="GU5:GW5"/>
    <mergeCell ref="GX5:GZ5"/>
    <mergeCell ref="HA5:HC5"/>
    <mergeCell ref="HD5:HF5"/>
    <mergeCell ref="HG5:HI5"/>
    <mergeCell ref="FZ5:GB5"/>
    <mergeCell ref="GC5:GE5"/>
    <mergeCell ref="GF5:GH5"/>
    <mergeCell ref="GI5:GK5"/>
    <mergeCell ref="GL5:GN5"/>
    <mergeCell ref="GO5:GQ5"/>
    <mergeCell ref="FH5:FJ5"/>
    <mergeCell ref="FK5:FM5"/>
    <mergeCell ref="FN5:FP5"/>
    <mergeCell ref="FQ5:FS5"/>
    <mergeCell ref="FT5:FV5"/>
    <mergeCell ref="FW5:FY5"/>
    <mergeCell ref="EP5:ER5"/>
    <mergeCell ref="ES5:EU5"/>
    <mergeCell ref="EV5:EX5"/>
    <mergeCell ref="EY5:FA5"/>
    <mergeCell ref="FB5:FD5"/>
    <mergeCell ref="FE5:FG5"/>
    <mergeCell ref="DX5:DZ5"/>
    <mergeCell ref="EA5:EC5"/>
    <mergeCell ref="ED5:EF5"/>
    <mergeCell ref="EG5:EI5"/>
    <mergeCell ref="EJ5:EL5"/>
    <mergeCell ref="EM5:EO5"/>
    <mergeCell ref="DF5:DH5"/>
    <mergeCell ref="DI5:DK5"/>
    <mergeCell ref="DL5:DN5"/>
    <mergeCell ref="DO5:DQ5"/>
    <mergeCell ref="DR5:DT5"/>
    <mergeCell ref="DU5:DW5"/>
    <mergeCell ref="CN5:CP5"/>
    <mergeCell ref="CQ5:CS5"/>
    <mergeCell ref="CT5:CV5"/>
    <mergeCell ref="CW5:CY5"/>
    <mergeCell ref="CZ5:DB5"/>
    <mergeCell ref="DC5:DE5"/>
    <mergeCell ref="BV5:BX5"/>
    <mergeCell ref="BY5:CA5"/>
    <mergeCell ref="CB5:CD5"/>
    <mergeCell ref="CE5:CG5"/>
    <mergeCell ref="CH5:CJ5"/>
    <mergeCell ref="CK5:CM5"/>
    <mergeCell ref="BD5:BF5"/>
    <mergeCell ref="BG5:BI5"/>
    <mergeCell ref="BJ5:BL5"/>
    <mergeCell ref="BM5:BO5"/>
    <mergeCell ref="BP5:BR5"/>
    <mergeCell ref="BS5:BU5"/>
    <mergeCell ref="AL5:AN5"/>
    <mergeCell ref="AO5:AQ5"/>
    <mergeCell ref="AR5:AT5"/>
    <mergeCell ref="AU5:AW5"/>
    <mergeCell ref="AX5:AZ5"/>
    <mergeCell ref="BA5:BC5"/>
    <mergeCell ref="T5:V5"/>
    <mergeCell ref="W5:Y5"/>
    <mergeCell ref="Z5:AB5"/>
    <mergeCell ref="AC5:AE5"/>
    <mergeCell ref="AF5:AH5"/>
    <mergeCell ref="AI5:AK5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P309"/>
  <sheetViews>
    <sheetView workbookViewId="0">
      <pane xSplit="127" ySplit="6" topLeftCell="DX7" activePane="bottomRight" state="frozen"/>
      <selection pane="topRight" activeCell="DX1" sqref="DX1"/>
      <selection pane="bottomLeft" activeCell="A7" sqref="A7"/>
      <selection pane="bottomRight" activeCell="DX7" sqref="DX7"/>
    </sheetView>
  </sheetViews>
  <sheetFormatPr defaultRowHeight="14.4" outlineLevelCol="2" x14ac:dyDescent="0.3"/>
  <cols>
    <col min="1" max="1" width="66.21875" customWidth="1"/>
    <col min="2" max="4" width="7.77734375" hidden="1" customWidth="1" outlineLevel="1"/>
    <col min="5" max="6" width="9.44140625" hidden="1" customWidth="1" outlineLevel="1"/>
    <col min="7" max="7" width="10.33203125" hidden="1" customWidth="1" outlineLevel="1"/>
    <col min="8" max="10" width="7.77734375" hidden="1" customWidth="1" outlineLevel="1"/>
    <col min="11" max="15" width="9.44140625" hidden="1" customWidth="1" outlineLevel="1"/>
    <col min="16" max="16" width="8.5546875" hidden="1" customWidth="1" outlineLevel="1"/>
    <col min="17" max="18" width="11.21875" hidden="1" customWidth="1" outlineLevel="1"/>
    <col min="19" max="20" width="10.33203125" hidden="1" customWidth="1" outlineLevel="1"/>
    <col min="21" max="21" width="7.77734375" hidden="1" customWidth="1" outlineLevel="1"/>
    <col min="22" max="22" width="10.33203125" hidden="1" customWidth="1" outlineLevel="1"/>
    <col min="23" max="24" width="8.5546875" hidden="1" customWidth="1" outlineLevel="1"/>
    <col min="25" max="25" width="7.77734375" hidden="1" customWidth="1" outlineLevel="1"/>
    <col min="26" max="29" width="9.44140625" hidden="1" customWidth="1" outlineLevel="1"/>
    <col min="30" max="30" width="8.5546875" hidden="1" customWidth="1" outlineLevel="1"/>
    <col min="31" max="31" width="9.44140625" hidden="1" customWidth="1" outlineLevel="1"/>
    <col min="32" max="32" width="7.77734375" hidden="1" customWidth="1" outlineLevel="1"/>
    <col min="33" max="33" width="8.5546875" hidden="1" customWidth="1" outlineLevel="1"/>
    <col min="34" max="34" width="10.33203125" hidden="1" customWidth="1" outlineLevel="1"/>
    <col min="35" max="35" width="7.77734375" hidden="1" customWidth="1" outlineLevel="1"/>
    <col min="36" max="36" width="8.5546875" hidden="1" customWidth="1" outlineLevel="1"/>
    <col min="37" max="38" width="10.33203125" hidden="1" customWidth="1" outlineLevel="1"/>
    <col min="39" max="40" width="9.44140625" hidden="1" customWidth="1" outlineLevel="1"/>
    <col min="41" max="43" width="7.77734375" hidden="1" customWidth="1" outlineLevel="1"/>
    <col min="44" max="45" width="12" hidden="1" customWidth="1" outlineLevel="1"/>
    <col min="46" max="46" width="11.21875" hidden="1" customWidth="1" outlineLevel="1"/>
    <col min="47" max="48" width="9.44140625" hidden="1" customWidth="1" outlineLevel="1"/>
    <col min="49" max="51" width="10.33203125" hidden="1" customWidth="1" outlineLevel="1"/>
    <col min="52" max="52" width="11.21875" hidden="1" customWidth="1" outlineLevel="1"/>
    <col min="53" max="55" width="7.77734375" hidden="1" customWidth="1" outlineLevel="1"/>
    <col min="56" max="61" width="10.33203125" hidden="1" customWidth="1" outlineLevel="1"/>
    <col min="62" max="64" width="7.77734375" hidden="1" customWidth="1" outlineLevel="1"/>
    <col min="65" max="67" width="11.21875" hidden="1" customWidth="1" outlineLevel="1"/>
    <col min="68" max="68" width="10.33203125" hidden="1" customWidth="1" outlineLevel="1"/>
    <col min="69" max="69" width="7.77734375" hidden="1" customWidth="1" outlineLevel="1"/>
    <col min="70" max="70" width="10.33203125" hidden="1" customWidth="1" outlineLevel="1"/>
    <col min="71" max="71" width="11.21875" hidden="1" customWidth="1" outlineLevel="1"/>
    <col min="72" max="72" width="10.33203125" hidden="1" customWidth="1" outlineLevel="1"/>
    <col min="73" max="73" width="11.21875" hidden="1" customWidth="1" outlineLevel="1"/>
    <col min="74" max="75" width="10.33203125" hidden="1" customWidth="1" outlineLevel="1"/>
    <col min="76" max="76" width="8.5546875" hidden="1" customWidth="1" outlineLevel="1"/>
    <col min="77" max="78" width="9.44140625" hidden="1" customWidth="1" outlineLevel="1"/>
    <col min="79" max="81" width="10.33203125" hidden="1" customWidth="1" outlineLevel="1"/>
    <col min="82" max="82" width="8.5546875" hidden="1" customWidth="1" outlineLevel="1"/>
    <col min="83" max="83" width="7.77734375" hidden="1" customWidth="1" outlineLevel="1"/>
    <col min="84" max="84" width="9.44140625" hidden="1" customWidth="1" outlineLevel="1"/>
    <col min="85" max="85" width="11.21875" hidden="1" customWidth="1" outlineLevel="1"/>
    <col min="86" max="97" width="7.77734375" hidden="1" customWidth="1" outlineLevel="1"/>
    <col min="98" max="99" width="11.21875" hidden="1" customWidth="1" outlineLevel="1"/>
    <col min="100" max="101" width="10.33203125" hidden="1" customWidth="1" outlineLevel="1"/>
    <col min="102" max="102" width="7.77734375" hidden="1" customWidth="1" outlineLevel="1"/>
    <col min="103" max="103" width="10.33203125" hidden="1" customWidth="1" outlineLevel="1"/>
    <col min="104" max="105" width="11.21875" hidden="1" customWidth="1" outlineLevel="1"/>
    <col min="106" max="106" width="10.33203125" hidden="1" customWidth="1" outlineLevel="1"/>
    <col min="107" max="108" width="12" hidden="1" customWidth="1" outlineLevel="1"/>
    <col min="109" max="109" width="11.21875" hidden="1" customWidth="1" outlineLevel="1"/>
    <col min="110" max="112" width="7.77734375" hidden="1" customWidth="1" outlineLevel="1"/>
    <col min="113" max="114" width="9.44140625" hidden="1" customWidth="1" outlineLevel="1"/>
    <col min="115" max="115" width="11.21875" hidden="1" customWidth="1" outlineLevel="1"/>
    <col min="116" max="117" width="9.44140625" hidden="1" customWidth="1" outlineLevel="1"/>
    <col min="118" max="118" width="11.21875" hidden="1" customWidth="1" outlineLevel="1"/>
    <col min="119" max="121" width="10.33203125" hidden="1" customWidth="1" outlineLevel="1"/>
    <col min="122" max="122" width="8.5546875" hidden="1" customWidth="1" outlineLevel="1"/>
    <col min="123" max="123" width="7.77734375" hidden="1" customWidth="1" outlineLevel="1"/>
    <col min="124" max="124" width="8.5546875" hidden="1" customWidth="1" outlineLevel="1"/>
    <col min="125" max="127" width="10.33203125" hidden="1" customWidth="1" outlineLevel="1"/>
    <col min="128" max="128" width="11.21875" style="23" customWidth="1" collapsed="1"/>
    <col min="129" max="130" width="12" style="23" customWidth="1"/>
    <col min="131" max="136" width="7.77734375" style="23" hidden="1" customWidth="1" outlineLevel="1"/>
    <col min="137" max="138" width="9.44140625" style="23" hidden="1" customWidth="1" outlineLevel="1"/>
    <col min="139" max="139" width="11.21875" style="23" hidden="1" customWidth="1" outlineLevel="1"/>
    <col min="140" max="140" width="10.33203125" style="23" hidden="1" customWidth="1" outlineLevel="1"/>
    <col min="141" max="141" width="7.77734375" style="23" hidden="1" customWidth="1" outlineLevel="1"/>
    <col min="142" max="142" width="10.33203125" style="23" hidden="1" customWidth="1" outlineLevel="1"/>
    <col min="143" max="144" width="9.44140625" style="23" hidden="1" customWidth="1" outlineLevel="1"/>
    <col min="145" max="145" width="11.21875" style="23" hidden="1" customWidth="1" outlineLevel="1"/>
    <col min="146" max="148" width="10.33203125" style="23" hidden="1" customWidth="1" outlineLevel="1"/>
    <col min="149" max="151" width="7.77734375" style="23" hidden="1" customWidth="1" outlineLevel="1"/>
    <col min="152" max="153" width="9.44140625" style="23" hidden="1" customWidth="1" outlineLevel="1"/>
    <col min="154" max="155" width="8.5546875" style="23" hidden="1" customWidth="1" outlineLevel="1"/>
    <col min="156" max="156" width="7.77734375" style="23" hidden="1" customWidth="1" outlineLevel="1"/>
    <col min="157" max="157" width="8.5546875" style="23" hidden="1" customWidth="1" outlineLevel="1"/>
    <col min="158" max="159" width="9.44140625" style="23" hidden="1" customWidth="1" outlineLevel="1"/>
    <col min="160" max="160" width="8.5546875" style="23" hidden="1" customWidth="1" outlineLevel="1"/>
    <col min="161" max="163" width="7.77734375" style="23" hidden="1" customWidth="1" outlineLevel="1"/>
    <col min="164" max="165" width="9.44140625" style="23" hidden="1" customWidth="1" outlineLevel="1"/>
    <col min="166" max="166" width="10.33203125" style="23" hidden="1" customWidth="1" outlineLevel="1"/>
    <col min="167" max="167" width="8.5546875" style="23" hidden="1" customWidth="1" outlineLevel="1"/>
    <col min="168" max="168" width="7.77734375" style="23" hidden="1" customWidth="1" outlineLevel="1"/>
    <col min="169" max="169" width="8.5546875" style="23" hidden="1" customWidth="1" outlineLevel="1"/>
    <col min="170" max="171" width="9.44140625" style="23" hidden="1" customWidth="1" outlineLevel="1"/>
    <col min="172" max="172" width="11.21875" style="23" hidden="1" customWidth="1" outlineLevel="1"/>
    <col min="173" max="175" width="7.77734375" style="23" hidden="1" customWidth="1" outlineLevel="1"/>
    <col min="176" max="177" width="9.44140625" style="23" hidden="1" customWidth="1" outlineLevel="1"/>
    <col min="178" max="179" width="10.33203125" style="23" hidden="1" customWidth="1" outlineLevel="1"/>
    <col min="180" max="180" width="7.77734375" style="23" hidden="1" customWidth="1" outlineLevel="1"/>
    <col min="181" max="182" width="10.33203125" style="23" hidden="1" customWidth="1" outlineLevel="1"/>
    <col min="183" max="183" width="9.44140625" style="23" hidden="1" customWidth="1" outlineLevel="1"/>
    <col min="184" max="185" width="10.33203125" style="23" hidden="1" customWidth="1" outlineLevel="1"/>
    <col min="186" max="186" width="7.77734375" style="23" hidden="1" customWidth="1" outlineLevel="1"/>
    <col min="187" max="187" width="10.33203125" style="23" hidden="1" customWidth="1" outlineLevel="1"/>
    <col min="188" max="190" width="7.77734375" style="23" hidden="1" customWidth="1" outlineLevel="1"/>
    <col min="191" max="192" width="9.44140625" style="23" hidden="1" customWidth="1" outlineLevel="1"/>
    <col min="193" max="193" width="8.5546875" style="23" hidden="1" customWidth="1" outlineLevel="1"/>
    <col min="194" max="194" width="10.33203125" style="23" hidden="1" customWidth="1" outlineLevel="1"/>
    <col min="195" max="195" width="7.77734375" style="23" hidden="1" customWidth="1" outlineLevel="1"/>
    <col min="196" max="196" width="10.33203125" style="23" hidden="1" customWidth="1" outlineLevel="1"/>
    <col min="197" max="198" width="9.44140625" style="23" hidden="1" customWidth="1" outlineLevel="1"/>
    <col min="199" max="199" width="10.33203125" style="23" hidden="1" customWidth="1" outlineLevel="1"/>
    <col min="200" max="203" width="7.77734375" style="23" hidden="1" customWidth="1" outlineLevel="1"/>
    <col min="204" max="205" width="10.33203125" style="23" hidden="1" customWidth="1" outlineLevel="1"/>
    <col min="206" max="207" width="8.5546875" style="23" hidden="1" customWidth="1" outlineLevel="1"/>
    <col min="208" max="208" width="10.33203125" style="23" hidden="1" customWidth="1" outlineLevel="1"/>
    <col min="209" max="209" width="10.33203125" style="23" customWidth="1" collapsed="1"/>
    <col min="210" max="210" width="10.33203125" style="23" customWidth="1"/>
    <col min="211" max="211" width="11.21875" style="23" customWidth="1"/>
    <col min="212" max="217" width="7.77734375" style="23" hidden="1" customWidth="1" outlineLevel="1"/>
    <col min="218" max="221" width="10.33203125" style="23" hidden="1" customWidth="1" outlineLevel="1"/>
    <col min="222" max="222" width="7.77734375" style="23" hidden="1" customWidth="1" outlineLevel="1"/>
    <col min="223" max="223" width="10.33203125" style="23" hidden="1" customWidth="1" outlineLevel="1"/>
    <col min="224" max="224" width="11.21875" style="23" hidden="1" customWidth="1" outlineLevel="1"/>
    <col min="225" max="226" width="10.33203125" style="23" hidden="1" customWidth="1" outlineLevel="1"/>
    <col min="227" max="228" width="9.44140625" style="23" hidden="1" customWidth="1" outlineLevel="1"/>
    <col min="229" max="229" width="10.33203125" style="23" hidden="1" customWidth="1" outlineLevel="1"/>
    <col min="230" max="232" width="7.77734375" style="23" hidden="1" customWidth="1" outlineLevel="1"/>
    <col min="233" max="234" width="11.21875" style="23" hidden="1" customWidth="1" outlineLevel="1"/>
    <col min="235" max="235" width="10.33203125" style="23" hidden="1" customWidth="1" outlineLevel="1"/>
    <col min="236" max="236" width="8.5546875" style="23" hidden="1" customWidth="1" outlineLevel="1"/>
    <col min="237" max="237" width="7.77734375" style="23" hidden="1" customWidth="1" outlineLevel="1"/>
    <col min="238" max="238" width="8.5546875" style="23" hidden="1" customWidth="1" outlineLevel="1"/>
    <col min="239" max="240" width="11.21875" style="23" hidden="1" customWidth="1" outlineLevel="1"/>
    <col min="241" max="241" width="10.33203125" style="23" hidden="1" customWidth="1" outlineLevel="1"/>
    <col min="242" max="242" width="11.21875" style="23" hidden="1" customWidth="1" outlineLevel="1"/>
    <col min="243" max="243" width="10.33203125" style="23" hidden="1" customWidth="1" outlineLevel="1"/>
    <col min="244" max="244" width="11.21875" style="23" hidden="1" customWidth="1" outlineLevel="1"/>
    <col min="245" max="246" width="9.44140625" style="23" hidden="1" customWidth="1" outlineLevel="1"/>
    <col min="247" max="247" width="11.21875" style="23" hidden="1" customWidth="1" outlineLevel="1"/>
    <col min="248" max="250" width="7.77734375" style="23" hidden="1" customWidth="1" outlineLevel="1"/>
    <col min="251" max="251" width="11.21875" style="23" hidden="1" customWidth="1" outlineLevel="1"/>
    <col min="252" max="252" width="10.33203125" style="23" hidden="1" customWidth="1" outlineLevel="1"/>
    <col min="253" max="254" width="11.21875" style="23" hidden="1" customWidth="1" outlineLevel="1"/>
    <col min="255" max="255" width="10.33203125" style="23" hidden="1" customWidth="1" outlineLevel="1"/>
    <col min="256" max="256" width="11.21875" style="23" hidden="1" customWidth="1" outlineLevel="1"/>
    <col min="257" max="257" width="11.21875" style="23" customWidth="1" collapsed="1"/>
    <col min="258" max="259" width="11.21875" style="23" customWidth="1"/>
    <col min="260" max="260" width="9.44140625" style="23" hidden="1" customWidth="1" outlineLevel="1"/>
    <col min="261" max="261" width="10.33203125" style="23" hidden="1" customWidth="1" outlineLevel="1"/>
    <col min="262" max="263" width="11.21875" style="23" hidden="1" customWidth="1" outlineLevel="1"/>
    <col min="264" max="264" width="7.77734375" style="23" hidden="1" customWidth="1" outlineLevel="1"/>
    <col min="265" max="265" width="11.21875" style="23" hidden="1" customWidth="1" outlineLevel="1"/>
    <col min="266" max="266" width="8.5546875" style="23" hidden="1" customWidth="1" outlineLevel="1"/>
    <col min="267" max="267" width="7.77734375" style="23" hidden="1" customWidth="1" outlineLevel="1"/>
    <col min="268" max="268" width="8.5546875" style="23" hidden="1" customWidth="1" outlineLevel="1"/>
    <col min="269" max="269" width="10.33203125" style="23" customWidth="1" collapsed="1"/>
    <col min="270" max="271" width="10.33203125" style="23" customWidth="1"/>
    <col min="272" max="274" width="7.77734375" style="23" hidden="1" customWidth="1" outlineLevel="1"/>
    <col min="275" max="275" width="12" style="23" hidden="1" customWidth="1" outlineLevel="1"/>
    <col min="276" max="276" width="10.33203125" style="23" hidden="1" customWidth="1" outlineLevel="1"/>
    <col min="277" max="277" width="12" style="23" hidden="1" customWidth="1" outlineLevel="1"/>
    <col min="278" max="278" width="11.21875" style="23" hidden="1" customWidth="1" outlineLevel="1"/>
    <col min="279" max="279" width="7.77734375" style="23" hidden="1" customWidth="1" outlineLevel="1"/>
    <col min="280" max="280" width="11.21875" style="23" hidden="1" customWidth="1" outlineLevel="1"/>
    <col min="281" max="281" width="10.33203125" style="23" customWidth="1" collapsed="1"/>
    <col min="282" max="282" width="10.33203125" style="23" customWidth="1"/>
    <col min="283" max="283" width="11.21875" style="23" customWidth="1"/>
    <col min="284" max="285" width="11.21875" style="23" hidden="1" customWidth="1" outlineLevel="1"/>
    <col min="286" max="286" width="9.44140625" style="23" hidden="1" customWidth="1" outlineLevel="1"/>
    <col min="287" max="287" width="10.33203125" style="23" hidden="1" customWidth="1" outlineLevel="1"/>
    <col min="288" max="288" width="9.44140625" style="23" hidden="1" customWidth="1" outlineLevel="1"/>
    <col min="289" max="289" width="10.33203125" style="23" hidden="1" customWidth="1" outlineLevel="1"/>
    <col min="290" max="290" width="10.33203125" style="23" customWidth="1" collapsed="1"/>
    <col min="291" max="292" width="10.33203125" style="23" customWidth="1"/>
    <col min="293" max="295" width="11.21875" style="23" hidden="1" customWidth="1" outlineLevel="1"/>
    <col min="296" max="296" width="10.33203125" style="23" hidden="1" customWidth="1" outlineLevel="1"/>
    <col min="297" max="298" width="11.21875" style="23" hidden="1" customWidth="1" outlineLevel="1"/>
    <col min="299" max="299" width="8.5546875" style="23" hidden="1" customWidth="1" outlineLevel="1"/>
    <col min="300" max="300" width="7.77734375" style="23" hidden="1" customWidth="1" outlineLevel="1"/>
    <col min="301" max="301" width="8.5546875" style="23" hidden="1" customWidth="1" outlineLevel="1"/>
    <col min="302" max="302" width="10.33203125" style="23" hidden="1" customWidth="1" outlineLevel="1"/>
    <col min="303" max="303" width="7.77734375" style="23" hidden="1" customWidth="1" outlineLevel="1"/>
    <col min="304" max="304" width="10.33203125" style="23" hidden="1" customWidth="1" outlineLevel="1"/>
    <col min="305" max="305" width="8.5546875" style="23" hidden="1" customWidth="1" outlineLevel="1"/>
    <col min="306" max="306" width="7.77734375" style="23" hidden="1" customWidth="1" outlineLevel="1"/>
    <col min="307" max="307" width="8.5546875" style="23" hidden="1" customWidth="1" outlineLevel="1"/>
    <col min="308" max="316" width="7.77734375" style="23" hidden="1" customWidth="1" outlineLevel="1"/>
    <col min="317" max="317" width="11.21875" style="23" customWidth="1" collapsed="1"/>
    <col min="318" max="318" width="12" style="23" customWidth="1"/>
    <col min="319" max="319" width="11.21875" style="23" customWidth="1"/>
    <col min="320" max="321" width="9.44140625" style="23" customWidth="1"/>
    <col min="322" max="322" width="10.33203125" style="23" customWidth="1"/>
    <col min="323" max="325" width="7.77734375" style="23" hidden="1" customWidth="1" outlineLevel="2"/>
    <col min="326" max="326" width="12" style="23" customWidth="1" collapsed="1"/>
    <col min="327" max="328" width="12" style="23" customWidth="1"/>
  </cols>
  <sheetData>
    <row r="1" spans="1:328" ht="17.399999999999999" x14ac:dyDescent="0.3">
      <c r="A1" s="9" t="s">
        <v>412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  <c r="KP1" s="15"/>
      <c r="KQ1" s="15"/>
      <c r="KR1" s="15"/>
      <c r="KS1" s="15"/>
      <c r="KT1" s="15"/>
      <c r="KU1" s="15"/>
      <c r="KV1" s="15"/>
      <c r="KW1" s="15"/>
      <c r="KX1" s="15"/>
      <c r="KY1" s="15"/>
      <c r="KZ1" s="15"/>
      <c r="LA1" s="15"/>
      <c r="LB1" s="15"/>
      <c r="LC1" s="15"/>
      <c r="LD1" s="15"/>
      <c r="LE1" s="15"/>
      <c r="LF1" s="15"/>
      <c r="LG1" s="15"/>
      <c r="LH1" s="15"/>
      <c r="LI1" s="15"/>
      <c r="LJ1" s="15"/>
      <c r="LK1" s="15"/>
      <c r="LL1" s="15"/>
      <c r="LM1" s="15"/>
      <c r="LN1" s="15"/>
      <c r="LO1" s="15"/>
      <c r="LP1" s="15"/>
    </row>
    <row r="2" spans="1:328" ht="17.399999999999999" x14ac:dyDescent="0.3">
      <c r="A2" s="9" t="s">
        <v>413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</row>
    <row r="3" spans="1:328" x14ac:dyDescent="0.3">
      <c r="A3" s="11" t="s">
        <v>414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</row>
    <row r="5" spans="1:328" x14ac:dyDescent="0.3">
      <c r="A5" s="1"/>
      <c r="B5" s="12" t="s">
        <v>0</v>
      </c>
      <c r="C5" s="13"/>
      <c r="D5" s="13"/>
      <c r="E5" s="12" t="s">
        <v>1</v>
      </c>
      <c r="F5" s="13"/>
      <c r="G5" s="13"/>
      <c r="H5" s="12" t="s">
        <v>2</v>
      </c>
      <c r="I5" s="13"/>
      <c r="J5" s="13"/>
      <c r="K5" s="12" t="s">
        <v>3</v>
      </c>
      <c r="L5" s="13"/>
      <c r="M5" s="13"/>
      <c r="N5" s="12" t="s">
        <v>4</v>
      </c>
      <c r="O5" s="13"/>
      <c r="P5" s="13"/>
      <c r="Q5" s="12" t="s">
        <v>5</v>
      </c>
      <c r="R5" s="13"/>
      <c r="S5" s="13"/>
      <c r="T5" s="12" t="s">
        <v>6</v>
      </c>
      <c r="U5" s="13"/>
      <c r="V5" s="13"/>
      <c r="W5" s="12" t="s">
        <v>7</v>
      </c>
      <c r="X5" s="13"/>
      <c r="Y5" s="13"/>
      <c r="Z5" s="12" t="s">
        <v>8</v>
      </c>
      <c r="AA5" s="13"/>
      <c r="AB5" s="13"/>
      <c r="AC5" s="12" t="s">
        <v>9</v>
      </c>
      <c r="AD5" s="13"/>
      <c r="AE5" s="13"/>
      <c r="AF5" s="12" t="s">
        <v>10</v>
      </c>
      <c r="AG5" s="13"/>
      <c r="AH5" s="13"/>
      <c r="AI5" s="12" t="s">
        <v>11</v>
      </c>
      <c r="AJ5" s="13"/>
      <c r="AK5" s="13"/>
      <c r="AL5" s="12" t="s">
        <v>12</v>
      </c>
      <c r="AM5" s="13"/>
      <c r="AN5" s="13"/>
      <c r="AO5" s="12" t="s">
        <v>13</v>
      </c>
      <c r="AP5" s="13"/>
      <c r="AQ5" s="13"/>
      <c r="AR5" s="12" t="s">
        <v>14</v>
      </c>
      <c r="AS5" s="13"/>
      <c r="AT5" s="13"/>
      <c r="AU5" s="12" t="s">
        <v>15</v>
      </c>
      <c r="AV5" s="13"/>
      <c r="AW5" s="13"/>
      <c r="AX5" s="12" t="s">
        <v>16</v>
      </c>
      <c r="AY5" s="13"/>
      <c r="AZ5" s="13"/>
      <c r="BA5" s="12" t="s">
        <v>17</v>
      </c>
      <c r="BB5" s="13"/>
      <c r="BC5" s="13"/>
      <c r="BD5" s="12" t="s">
        <v>18</v>
      </c>
      <c r="BE5" s="13"/>
      <c r="BF5" s="13"/>
      <c r="BG5" s="12" t="s">
        <v>19</v>
      </c>
      <c r="BH5" s="13"/>
      <c r="BI5" s="13"/>
      <c r="BJ5" s="12" t="s">
        <v>20</v>
      </c>
      <c r="BK5" s="13"/>
      <c r="BL5" s="13"/>
      <c r="BM5" s="12" t="s">
        <v>21</v>
      </c>
      <c r="BN5" s="13"/>
      <c r="BO5" s="13"/>
      <c r="BP5" s="12" t="s">
        <v>22</v>
      </c>
      <c r="BQ5" s="13"/>
      <c r="BR5" s="13"/>
      <c r="BS5" s="12" t="s">
        <v>23</v>
      </c>
      <c r="BT5" s="13"/>
      <c r="BU5" s="13"/>
      <c r="BV5" s="12" t="s">
        <v>24</v>
      </c>
      <c r="BW5" s="13"/>
      <c r="BX5" s="13"/>
      <c r="BY5" s="12" t="s">
        <v>25</v>
      </c>
      <c r="BZ5" s="13"/>
      <c r="CA5" s="13"/>
      <c r="CB5" s="12" t="s">
        <v>26</v>
      </c>
      <c r="CC5" s="13"/>
      <c r="CD5" s="13"/>
      <c r="CE5" s="12" t="s">
        <v>27</v>
      </c>
      <c r="CF5" s="13"/>
      <c r="CG5" s="13"/>
      <c r="CH5" s="12" t="s">
        <v>28</v>
      </c>
      <c r="CI5" s="13"/>
      <c r="CJ5" s="13"/>
      <c r="CK5" s="12" t="s">
        <v>29</v>
      </c>
      <c r="CL5" s="13"/>
      <c r="CM5" s="13"/>
      <c r="CN5" s="12" t="s">
        <v>30</v>
      </c>
      <c r="CO5" s="13"/>
      <c r="CP5" s="13"/>
      <c r="CQ5" s="12" t="s">
        <v>31</v>
      </c>
      <c r="CR5" s="13"/>
      <c r="CS5" s="13"/>
      <c r="CT5" s="12" t="s">
        <v>32</v>
      </c>
      <c r="CU5" s="13"/>
      <c r="CV5" s="13"/>
      <c r="CW5" s="12" t="s">
        <v>33</v>
      </c>
      <c r="CX5" s="13"/>
      <c r="CY5" s="13"/>
      <c r="CZ5" s="12" t="s">
        <v>34</v>
      </c>
      <c r="DA5" s="13"/>
      <c r="DB5" s="13"/>
      <c r="DC5" s="12" t="s">
        <v>35</v>
      </c>
      <c r="DD5" s="13"/>
      <c r="DE5" s="13"/>
      <c r="DF5" s="12" t="s">
        <v>36</v>
      </c>
      <c r="DG5" s="13"/>
      <c r="DH5" s="13"/>
      <c r="DI5" s="12" t="s">
        <v>37</v>
      </c>
      <c r="DJ5" s="13"/>
      <c r="DK5" s="13"/>
      <c r="DL5" s="12" t="s">
        <v>38</v>
      </c>
      <c r="DM5" s="13"/>
      <c r="DN5" s="13"/>
      <c r="DO5" s="12" t="s">
        <v>39</v>
      </c>
      <c r="DP5" s="13"/>
      <c r="DQ5" s="13"/>
      <c r="DR5" s="12" t="s">
        <v>40</v>
      </c>
      <c r="DS5" s="13"/>
      <c r="DT5" s="13"/>
      <c r="DU5" s="12" t="s">
        <v>41</v>
      </c>
      <c r="DV5" s="13"/>
      <c r="DW5" s="13"/>
      <c r="DX5" s="16" t="s">
        <v>42</v>
      </c>
      <c r="DY5" s="17"/>
      <c r="DZ5" s="17"/>
      <c r="EA5" s="16" t="s">
        <v>43</v>
      </c>
      <c r="EB5" s="17"/>
      <c r="EC5" s="17"/>
      <c r="ED5" s="16" t="s">
        <v>44</v>
      </c>
      <c r="EE5" s="17"/>
      <c r="EF5" s="17"/>
      <c r="EG5" s="16" t="s">
        <v>45</v>
      </c>
      <c r="EH5" s="17"/>
      <c r="EI5" s="17"/>
      <c r="EJ5" s="16" t="s">
        <v>46</v>
      </c>
      <c r="EK5" s="17"/>
      <c r="EL5" s="17"/>
      <c r="EM5" s="16" t="s">
        <v>47</v>
      </c>
      <c r="EN5" s="17"/>
      <c r="EO5" s="17"/>
      <c r="EP5" s="16" t="s">
        <v>48</v>
      </c>
      <c r="EQ5" s="17"/>
      <c r="ER5" s="17"/>
      <c r="ES5" s="16" t="s">
        <v>49</v>
      </c>
      <c r="ET5" s="17"/>
      <c r="EU5" s="17"/>
      <c r="EV5" s="16" t="s">
        <v>50</v>
      </c>
      <c r="EW5" s="17"/>
      <c r="EX5" s="17"/>
      <c r="EY5" s="16" t="s">
        <v>51</v>
      </c>
      <c r="EZ5" s="17"/>
      <c r="FA5" s="17"/>
      <c r="FB5" s="16" t="s">
        <v>52</v>
      </c>
      <c r="FC5" s="17"/>
      <c r="FD5" s="17"/>
      <c r="FE5" s="16" t="s">
        <v>53</v>
      </c>
      <c r="FF5" s="17"/>
      <c r="FG5" s="17"/>
      <c r="FH5" s="16" t="s">
        <v>54</v>
      </c>
      <c r="FI5" s="17"/>
      <c r="FJ5" s="17"/>
      <c r="FK5" s="16" t="s">
        <v>55</v>
      </c>
      <c r="FL5" s="17"/>
      <c r="FM5" s="17"/>
      <c r="FN5" s="16" t="s">
        <v>56</v>
      </c>
      <c r="FO5" s="17"/>
      <c r="FP5" s="17"/>
      <c r="FQ5" s="16" t="s">
        <v>57</v>
      </c>
      <c r="FR5" s="17"/>
      <c r="FS5" s="17"/>
      <c r="FT5" s="16" t="s">
        <v>58</v>
      </c>
      <c r="FU5" s="17"/>
      <c r="FV5" s="17"/>
      <c r="FW5" s="16" t="s">
        <v>59</v>
      </c>
      <c r="FX5" s="17"/>
      <c r="FY5" s="17"/>
      <c r="FZ5" s="16" t="s">
        <v>60</v>
      </c>
      <c r="GA5" s="17"/>
      <c r="GB5" s="17"/>
      <c r="GC5" s="16" t="s">
        <v>61</v>
      </c>
      <c r="GD5" s="17"/>
      <c r="GE5" s="17"/>
      <c r="GF5" s="16" t="s">
        <v>62</v>
      </c>
      <c r="GG5" s="17"/>
      <c r="GH5" s="17"/>
      <c r="GI5" s="16" t="s">
        <v>63</v>
      </c>
      <c r="GJ5" s="17"/>
      <c r="GK5" s="17"/>
      <c r="GL5" s="16" t="s">
        <v>64</v>
      </c>
      <c r="GM5" s="17"/>
      <c r="GN5" s="17"/>
      <c r="GO5" s="16" t="s">
        <v>65</v>
      </c>
      <c r="GP5" s="17"/>
      <c r="GQ5" s="17"/>
      <c r="GR5" s="16" t="s">
        <v>66</v>
      </c>
      <c r="GS5" s="17"/>
      <c r="GT5" s="17"/>
      <c r="GU5" s="16" t="s">
        <v>67</v>
      </c>
      <c r="GV5" s="17"/>
      <c r="GW5" s="17"/>
      <c r="GX5" s="16" t="s">
        <v>68</v>
      </c>
      <c r="GY5" s="17"/>
      <c r="GZ5" s="17"/>
      <c r="HA5" s="16" t="s">
        <v>69</v>
      </c>
      <c r="HB5" s="17"/>
      <c r="HC5" s="17"/>
      <c r="HD5" s="16" t="s">
        <v>70</v>
      </c>
      <c r="HE5" s="17"/>
      <c r="HF5" s="17"/>
      <c r="HG5" s="16" t="s">
        <v>71</v>
      </c>
      <c r="HH5" s="17"/>
      <c r="HI5" s="17"/>
      <c r="HJ5" s="16" t="s">
        <v>72</v>
      </c>
      <c r="HK5" s="17"/>
      <c r="HL5" s="17"/>
      <c r="HM5" s="16" t="s">
        <v>73</v>
      </c>
      <c r="HN5" s="17"/>
      <c r="HO5" s="17"/>
      <c r="HP5" s="16" t="s">
        <v>74</v>
      </c>
      <c r="HQ5" s="17"/>
      <c r="HR5" s="17"/>
      <c r="HS5" s="16" t="s">
        <v>75</v>
      </c>
      <c r="HT5" s="17"/>
      <c r="HU5" s="17"/>
      <c r="HV5" s="16" t="s">
        <v>76</v>
      </c>
      <c r="HW5" s="17"/>
      <c r="HX5" s="17"/>
      <c r="HY5" s="16" t="s">
        <v>77</v>
      </c>
      <c r="HZ5" s="17"/>
      <c r="IA5" s="17"/>
      <c r="IB5" s="16" t="s">
        <v>78</v>
      </c>
      <c r="IC5" s="17"/>
      <c r="ID5" s="17"/>
      <c r="IE5" s="16" t="s">
        <v>79</v>
      </c>
      <c r="IF5" s="17"/>
      <c r="IG5" s="17"/>
      <c r="IH5" s="16" t="s">
        <v>80</v>
      </c>
      <c r="II5" s="17"/>
      <c r="IJ5" s="17"/>
      <c r="IK5" s="16" t="s">
        <v>81</v>
      </c>
      <c r="IL5" s="17"/>
      <c r="IM5" s="17"/>
      <c r="IN5" s="16" t="s">
        <v>82</v>
      </c>
      <c r="IO5" s="17"/>
      <c r="IP5" s="17"/>
      <c r="IQ5" s="16" t="s">
        <v>83</v>
      </c>
      <c r="IR5" s="17"/>
      <c r="IS5" s="17"/>
      <c r="IT5" s="16" t="s">
        <v>84</v>
      </c>
      <c r="IU5" s="17"/>
      <c r="IV5" s="17"/>
      <c r="IW5" s="16" t="s">
        <v>85</v>
      </c>
      <c r="IX5" s="17"/>
      <c r="IY5" s="17"/>
      <c r="IZ5" s="16" t="s">
        <v>86</v>
      </c>
      <c r="JA5" s="17"/>
      <c r="JB5" s="17"/>
      <c r="JC5" s="16" t="s">
        <v>87</v>
      </c>
      <c r="JD5" s="17"/>
      <c r="JE5" s="17"/>
      <c r="JF5" s="16" t="s">
        <v>88</v>
      </c>
      <c r="JG5" s="17"/>
      <c r="JH5" s="17"/>
      <c r="JI5" s="16" t="s">
        <v>89</v>
      </c>
      <c r="JJ5" s="17"/>
      <c r="JK5" s="17"/>
      <c r="JL5" s="16" t="s">
        <v>90</v>
      </c>
      <c r="JM5" s="17"/>
      <c r="JN5" s="17"/>
      <c r="JO5" s="16" t="s">
        <v>91</v>
      </c>
      <c r="JP5" s="17"/>
      <c r="JQ5" s="17"/>
      <c r="JR5" s="16" t="s">
        <v>92</v>
      </c>
      <c r="JS5" s="17"/>
      <c r="JT5" s="17"/>
      <c r="JU5" s="16" t="s">
        <v>93</v>
      </c>
      <c r="JV5" s="17"/>
      <c r="JW5" s="17"/>
      <c r="JX5" s="16" t="s">
        <v>94</v>
      </c>
      <c r="JY5" s="17"/>
      <c r="JZ5" s="17"/>
      <c r="KA5" s="16" t="s">
        <v>95</v>
      </c>
      <c r="KB5" s="17"/>
      <c r="KC5" s="17"/>
      <c r="KD5" s="16" t="s">
        <v>96</v>
      </c>
      <c r="KE5" s="17"/>
      <c r="KF5" s="17"/>
      <c r="KG5" s="16" t="s">
        <v>97</v>
      </c>
      <c r="KH5" s="17"/>
      <c r="KI5" s="17"/>
      <c r="KJ5" s="16" t="s">
        <v>98</v>
      </c>
      <c r="KK5" s="17"/>
      <c r="KL5" s="17"/>
      <c r="KM5" s="16" t="s">
        <v>99</v>
      </c>
      <c r="KN5" s="17"/>
      <c r="KO5" s="17"/>
      <c r="KP5" s="16" t="s">
        <v>100</v>
      </c>
      <c r="KQ5" s="17"/>
      <c r="KR5" s="17"/>
      <c r="KS5" s="16" t="s">
        <v>101</v>
      </c>
      <c r="KT5" s="17"/>
      <c r="KU5" s="17"/>
      <c r="KV5" s="16" t="s">
        <v>102</v>
      </c>
      <c r="KW5" s="17"/>
      <c r="KX5" s="17"/>
      <c r="KY5" s="16" t="s">
        <v>103</v>
      </c>
      <c r="KZ5" s="17"/>
      <c r="LA5" s="17"/>
      <c r="LB5" s="16" t="s">
        <v>104</v>
      </c>
      <c r="LC5" s="17"/>
      <c r="LD5" s="17"/>
      <c r="LE5" s="16" t="s">
        <v>105</v>
      </c>
      <c r="LF5" s="17"/>
      <c r="LG5" s="17"/>
      <c r="LH5" s="16" t="s">
        <v>106</v>
      </c>
      <c r="LI5" s="17"/>
      <c r="LJ5" s="17"/>
      <c r="LK5" s="16" t="s">
        <v>107</v>
      </c>
      <c r="LL5" s="17"/>
      <c r="LM5" s="17"/>
      <c r="LN5" s="16" t="s">
        <v>108</v>
      </c>
      <c r="LO5" s="17"/>
      <c r="LP5" s="17"/>
    </row>
    <row r="6" spans="1:328" ht="24.6" x14ac:dyDescent="0.3">
      <c r="A6" s="1"/>
      <c r="B6" s="14" t="s">
        <v>109</v>
      </c>
      <c r="C6" s="14" t="s">
        <v>110</v>
      </c>
      <c r="D6" s="14" t="s">
        <v>111</v>
      </c>
      <c r="E6" s="14" t="s">
        <v>109</v>
      </c>
      <c r="F6" s="14" t="s">
        <v>110</v>
      </c>
      <c r="G6" s="14" t="s">
        <v>111</v>
      </c>
      <c r="H6" s="14" t="s">
        <v>109</v>
      </c>
      <c r="I6" s="14" t="s">
        <v>110</v>
      </c>
      <c r="J6" s="14" t="s">
        <v>111</v>
      </c>
      <c r="K6" s="14" t="s">
        <v>109</v>
      </c>
      <c r="L6" s="14" t="s">
        <v>110</v>
      </c>
      <c r="M6" s="14" t="s">
        <v>111</v>
      </c>
      <c r="N6" s="14" t="s">
        <v>109</v>
      </c>
      <c r="O6" s="14" t="s">
        <v>110</v>
      </c>
      <c r="P6" s="14" t="s">
        <v>111</v>
      </c>
      <c r="Q6" s="14" t="s">
        <v>109</v>
      </c>
      <c r="R6" s="14" t="s">
        <v>110</v>
      </c>
      <c r="S6" s="14" t="s">
        <v>111</v>
      </c>
      <c r="T6" s="14" t="s">
        <v>109</v>
      </c>
      <c r="U6" s="14" t="s">
        <v>110</v>
      </c>
      <c r="V6" s="14" t="s">
        <v>111</v>
      </c>
      <c r="W6" s="14" t="s">
        <v>109</v>
      </c>
      <c r="X6" s="14" t="s">
        <v>110</v>
      </c>
      <c r="Y6" s="14" t="s">
        <v>111</v>
      </c>
      <c r="Z6" s="14" t="s">
        <v>109</v>
      </c>
      <c r="AA6" s="14" t="s">
        <v>110</v>
      </c>
      <c r="AB6" s="14" t="s">
        <v>111</v>
      </c>
      <c r="AC6" s="14" t="s">
        <v>109</v>
      </c>
      <c r="AD6" s="14" t="s">
        <v>110</v>
      </c>
      <c r="AE6" s="14" t="s">
        <v>111</v>
      </c>
      <c r="AF6" s="14" t="s">
        <v>109</v>
      </c>
      <c r="AG6" s="14" t="s">
        <v>110</v>
      </c>
      <c r="AH6" s="14" t="s">
        <v>111</v>
      </c>
      <c r="AI6" s="14" t="s">
        <v>109</v>
      </c>
      <c r="AJ6" s="14" t="s">
        <v>110</v>
      </c>
      <c r="AK6" s="14" t="s">
        <v>111</v>
      </c>
      <c r="AL6" s="14" t="s">
        <v>109</v>
      </c>
      <c r="AM6" s="14" t="s">
        <v>110</v>
      </c>
      <c r="AN6" s="14" t="s">
        <v>111</v>
      </c>
      <c r="AO6" s="14" t="s">
        <v>109</v>
      </c>
      <c r="AP6" s="14" t="s">
        <v>110</v>
      </c>
      <c r="AQ6" s="14" t="s">
        <v>111</v>
      </c>
      <c r="AR6" s="14" t="s">
        <v>109</v>
      </c>
      <c r="AS6" s="14" t="s">
        <v>110</v>
      </c>
      <c r="AT6" s="14" t="s">
        <v>111</v>
      </c>
      <c r="AU6" s="14" t="s">
        <v>109</v>
      </c>
      <c r="AV6" s="14" t="s">
        <v>110</v>
      </c>
      <c r="AW6" s="14" t="s">
        <v>111</v>
      </c>
      <c r="AX6" s="14" t="s">
        <v>109</v>
      </c>
      <c r="AY6" s="14" t="s">
        <v>110</v>
      </c>
      <c r="AZ6" s="14" t="s">
        <v>111</v>
      </c>
      <c r="BA6" s="14" t="s">
        <v>109</v>
      </c>
      <c r="BB6" s="14" t="s">
        <v>110</v>
      </c>
      <c r="BC6" s="14" t="s">
        <v>111</v>
      </c>
      <c r="BD6" s="14" t="s">
        <v>109</v>
      </c>
      <c r="BE6" s="14" t="s">
        <v>110</v>
      </c>
      <c r="BF6" s="14" t="s">
        <v>111</v>
      </c>
      <c r="BG6" s="14" t="s">
        <v>109</v>
      </c>
      <c r="BH6" s="14" t="s">
        <v>110</v>
      </c>
      <c r="BI6" s="14" t="s">
        <v>111</v>
      </c>
      <c r="BJ6" s="14" t="s">
        <v>109</v>
      </c>
      <c r="BK6" s="14" t="s">
        <v>110</v>
      </c>
      <c r="BL6" s="14" t="s">
        <v>111</v>
      </c>
      <c r="BM6" s="14" t="s">
        <v>109</v>
      </c>
      <c r="BN6" s="14" t="s">
        <v>110</v>
      </c>
      <c r="BO6" s="14" t="s">
        <v>111</v>
      </c>
      <c r="BP6" s="14" t="s">
        <v>109</v>
      </c>
      <c r="BQ6" s="14" t="s">
        <v>110</v>
      </c>
      <c r="BR6" s="14" t="s">
        <v>111</v>
      </c>
      <c r="BS6" s="14" t="s">
        <v>109</v>
      </c>
      <c r="BT6" s="14" t="s">
        <v>110</v>
      </c>
      <c r="BU6" s="14" t="s">
        <v>111</v>
      </c>
      <c r="BV6" s="14" t="s">
        <v>109</v>
      </c>
      <c r="BW6" s="14" t="s">
        <v>110</v>
      </c>
      <c r="BX6" s="14" t="s">
        <v>111</v>
      </c>
      <c r="BY6" s="14" t="s">
        <v>109</v>
      </c>
      <c r="BZ6" s="14" t="s">
        <v>110</v>
      </c>
      <c r="CA6" s="14" t="s">
        <v>111</v>
      </c>
      <c r="CB6" s="14" t="s">
        <v>109</v>
      </c>
      <c r="CC6" s="14" t="s">
        <v>110</v>
      </c>
      <c r="CD6" s="14" t="s">
        <v>111</v>
      </c>
      <c r="CE6" s="14" t="s">
        <v>109</v>
      </c>
      <c r="CF6" s="14" t="s">
        <v>110</v>
      </c>
      <c r="CG6" s="14" t="s">
        <v>111</v>
      </c>
      <c r="CH6" s="14" t="s">
        <v>109</v>
      </c>
      <c r="CI6" s="14" t="s">
        <v>110</v>
      </c>
      <c r="CJ6" s="14" t="s">
        <v>111</v>
      </c>
      <c r="CK6" s="14" t="s">
        <v>109</v>
      </c>
      <c r="CL6" s="14" t="s">
        <v>110</v>
      </c>
      <c r="CM6" s="14" t="s">
        <v>111</v>
      </c>
      <c r="CN6" s="14" t="s">
        <v>109</v>
      </c>
      <c r="CO6" s="14" t="s">
        <v>110</v>
      </c>
      <c r="CP6" s="14" t="s">
        <v>111</v>
      </c>
      <c r="CQ6" s="14" t="s">
        <v>109</v>
      </c>
      <c r="CR6" s="14" t="s">
        <v>110</v>
      </c>
      <c r="CS6" s="14" t="s">
        <v>111</v>
      </c>
      <c r="CT6" s="14" t="s">
        <v>109</v>
      </c>
      <c r="CU6" s="14" t="s">
        <v>110</v>
      </c>
      <c r="CV6" s="14" t="s">
        <v>111</v>
      </c>
      <c r="CW6" s="14" t="s">
        <v>109</v>
      </c>
      <c r="CX6" s="14" t="s">
        <v>110</v>
      </c>
      <c r="CY6" s="14" t="s">
        <v>111</v>
      </c>
      <c r="CZ6" s="14" t="s">
        <v>109</v>
      </c>
      <c r="DA6" s="14" t="s">
        <v>110</v>
      </c>
      <c r="DB6" s="14" t="s">
        <v>111</v>
      </c>
      <c r="DC6" s="14" t="s">
        <v>109</v>
      </c>
      <c r="DD6" s="14" t="s">
        <v>110</v>
      </c>
      <c r="DE6" s="14" t="s">
        <v>111</v>
      </c>
      <c r="DF6" s="14" t="s">
        <v>109</v>
      </c>
      <c r="DG6" s="14" t="s">
        <v>110</v>
      </c>
      <c r="DH6" s="14" t="s">
        <v>111</v>
      </c>
      <c r="DI6" s="14" t="s">
        <v>109</v>
      </c>
      <c r="DJ6" s="14" t="s">
        <v>110</v>
      </c>
      <c r="DK6" s="14" t="s">
        <v>111</v>
      </c>
      <c r="DL6" s="14" t="s">
        <v>109</v>
      </c>
      <c r="DM6" s="14" t="s">
        <v>110</v>
      </c>
      <c r="DN6" s="14" t="s">
        <v>111</v>
      </c>
      <c r="DO6" s="14" t="s">
        <v>109</v>
      </c>
      <c r="DP6" s="14" t="s">
        <v>110</v>
      </c>
      <c r="DQ6" s="14" t="s">
        <v>111</v>
      </c>
      <c r="DR6" s="14" t="s">
        <v>109</v>
      </c>
      <c r="DS6" s="14" t="s">
        <v>110</v>
      </c>
      <c r="DT6" s="14" t="s">
        <v>111</v>
      </c>
      <c r="DU6" s="14" t="s">
        <v>109</v>
      </c>
      <c r="DV6" s="14" t="s">
        <v>110</v>
      </c>
      <c r="DW6" s="14" t="s">
        <v>111</v>
      </c>
      <c r="DX6" s="18" t="s">
        <v>109</v>
      </c>
      <c r="DY6" s="18" t="s">
        <v>110</v>
      </c>
      <c r="DZ6" s="18" t="s">
        <v>111</v>
      </c>
      <c r="EA6" s="18" t="s">
        <v>109</v>
      </c>
      <c r="EB6" s="18" t="s">
        <v>110</v>
      </c>
      <c r="EC6" s="18" t="s">
        <v>111</v>
      </c>
      <c r="ED6" s="18" t="s">
        <v>109</v>
      </c>
      <c r="EE6" s="18" t="s">
        <v>110</v>
      </c>
      <c r="EF6" s="18" t="s">
        <v>111</v>
      </c>
      <c r="EG6" s="18" t="s">
        <v>109</v>
      </c>
      <c r="EH6" s="18" t="s">
        <v>110</v>
      </c>
      <c r="EI6" s="18" t="s">
        <v>111</v>
      </c>
      <c r="EJ6" s="18" t="s">
        <v>109</v>
      </c>
      <c r="EK6" s="18" t="s">
        <v>110</v>
      </c>
      <c r="EL6" s="18" t="s">
        <v>111</v>
      </c>
      <c r="EM6" s="18" t="s">
        <v>109</v>
      </c>
      <c r="EN6" s="18" t="s">
        <v>110</v>
      </c>
      <c r="EO6" s="18" t="s">
        <v>111</v>
      </c>
      <c r="EP6" s="18" t="s">
        <v>109</v>
      </c>
      <c r="EQ6" s="18" t="s">
        <v>110</v>
      </c>
      <c r="ER6" s="18" t="s">
        <v>111</v>
      </c>
      <c r="ES6" s="18" t="s">
        <v>109</v>
      </c>
      <c r="ET6" s="18" t="s">
        <v>110</v>
      </c>
      <c r="EU6" s="18" t="s">
        <v>111</v>
      </c>
      <c r="EV6" s="18" t="s">
        <v>109</v>
      </c>
      <c r="EW6" s="18" t="s">
        <v>110</v>
      </c>
      <c r="EX6" s="18" t="s">
        <v>111</v>
      </c>
      <c r="EY6" s="18" t="s">
        <v>109</v>
      </c>
      <c r="EZ6" s="18" t="s">
        <v>110</v>
      </c>
      <c r="FA6" s="18" t="s">
        <v>111</v>
      </c>
      <c r="FB6" s="18" t="s">
        <v>109</v>
      </c>
      <c r="FC6" s="18" t="s">
        <v>110</v>
      </c>
      <c r="FD6" s="18" t="s">
        <v>111</v>
      </c>
      <c r="FE6" s="18" t="s">
        <v>109</v>
      </c>
      <c r="FF6" s="18" t="s">
        <v>110</v>
      </c>
      <c r="FG6" s="18" t="s">
        <v>111</v>
      </c>
      <c r="FH6" s="18" t="s">
        <v>109</v>
      </c>
      <c r="FI6" s="18" t="s">
        <v>110</v>
      </c>
      <c r="FJ6" s="18" t="s">
        <v>111</v>
      </c>
      <c r="FK6" s="18" t="s">
        <v>109</v>
      </c>
      <c r="FL6" s="18" t="s">
        <v>110</v>
      </c>
      <c r="FM6" s="18" t="s">
        <v>111</v>
      </c>
      <c r="FN6" s="18" t="s">
        <v>109</v>
      </c>
      <c r="FO6" s="18" t="s">
        <v>110</v>
      </c>
      <c r="FP6" s="18" t="s">
        <v>111</v>
      </c>
      <c r="FQ6" s="18" t="s">
        <v>109</v>
      </c>
      <c r="FR6" s="18" t="s">
        <v>110</v>
      </c>
      <c r="FS6" s="18" t="s">
        <v>111</v>
      </c>
      <c r="FT6" s="18" t="s">
        <v>109</v>
      </c>
      <c r="FU6" s="18" t="s">
        <v>110</v>
      </c>
      <c r="FV6" s="18" t="s">
        <v>111</v>
      </c>
      <c r="FW6" s="18" t="s">
        <v>109</v>
      </c>
      <c r="FX6" s="18" t="s">
        <v>110</v>
      </c>
      <c r="FY6" s="18" t="s">
        <v>111</v>
      </c>
      <c r="FZ6" s="18" t="s">
        <v>109</v>
      </c>
      <c r="GA6" s="18" t="s">
        <v>110</v>
      </c>
      <c r="GB6" s="18" t="s">
        <v>111</v>
      </c>
      <c r="GC6" s="18" t="s">
        <v>109</v>
      </c>
      <c r="GD6" s="18" t="s">
        <v>110</v>
      </c>
      <c r="GE6" s="18" t="s">
        <v>111</v>
      </c>
      <c r="GF6" s="18" t="s">
        <v>109</v>
      </c>
      <c r="GG6" s="18" t="s">
        <v>110</v>
      </c>
      <c r="GH6" s="18" t="s">
        <v>111</v>
      </c>
      <c r="GI6" s="18" t="s">
        <v>109</v>
      </c>
      <c r="GJ6" s="18" t="s">
        <v>110</v>
      </c>
      <c r="GK6" s="18" t="s">
        <v>111</v>
      </c>
      <c r="GL6" s="18" t="s">
        <v>109</v>
      </c>
      <c r="GM6" s="18" t="s">
        <v>110</v>
      </c>
      <c r="GN6" s="18" t="s">
        <v>111</v>
      </c>
      <c r="GO6" s="18" t="s">
        <v>109</v>
      </c>
      <c r="GP6" s="18" t="s">
        <v>110</v>
      </c>
      <c r="GQ6" s="18" t="s">
        <v>111</v>
      </c>
      <c r="GR6" s="18" t="s">
        <v>109</v>
      </c>
      <c r="GS6" s="18" t="s">
        <v>110</v>
      </c>
      <c r="GT6" s="18" t="s">
        <v>111</v>
      </c>
      <c r="GU6" s="18" t="s">
        <v>109</v>
      </c>
      <c r="GV6" s="18" t="s">
        <v>110</v>
      </c>
      <c r="GW6" s="18" t="s">
        <v>111</v>
      </c>
      <c r="GX6" s="18" t="s">
        <v>109</v>
      </c>
      <c r="GY6" s="18" t="s">
        <v>110</v>
      </c>
      <c r="GZ6" s="18" t="s">
        <v>111</v>
      </c>
      <c r="HA6" s="18" t="s">
        <v>109</v>
      </c>
      <c r="HB6" s="18" t="s">
        <v>110</v>
      </c>
      <c r="HC6" s="18" t="s">
        <v>111</v>
      </c>
      <c r="HD6" s="18" t="s">
        <v>109</v>
      </c>
      <c r="HE6" s="18" t="s">
        <v>110</v>
      </c>
      <c r="HF6" s="18" t="s">
        <v>111</v>
      </c>
      <c r="HG6" s="18" t="s">
        <v>109</v>
      </c>
      <c r="HH6" s="18" t="s">
        <v>110</v>
      </c>
      <c r="HI6" s="18" t="s">
        <v>111</v>
      </c>
      <c r="HJ6" s="18" t="s">
        <v>109</v>
      </c>
      <c r="HK6" s="18" t="s">
        <v>110</v>
      </c>
      <c r="HL6" s="18" t="s">
        <v>111</v>
      </c>
      <c r="HM6" s="18" t="s">
        <v>109</v>
      </c>
      <c r="HN6" s="18" t="s">
        <v>110</v>
      </c>
      <c r="HO6" s="18" t="s">
        <v>111</v>
      </c>
      <c r="HP6" s="18" t="s">
        <v>109</v>
      </c>
      <c r="HQ6" s="18" t="s">
        <v>110</v>
      </c>
      <c r="HR6" s="18" t="s">
        <v>111</v>
      </c>
      <c r="HS6" s="18" t="s">
        <v>109</v>
      </c>
      <c r="HT6" s="18" t="s">
        <v>110</v>
      </c>
      <c r="HU6" s="18" t="s">
        <v>111</v>
      </c>
      <c r="HV6" s="18" t="s">
        <v>109</v>
      </c>
      <c r="HW6" s="18" t="s">
        <v>110</v>
      </c>
      <c r="HX6" s="18" t="s">
        <v>111</v>
      </c>
      <c r="HY6" s="18" t="s">
        <v>109</v>
      </c>
      <c r="HZ6" s="18" t="s">
        <v>110</v>
      </c>
      <c r="IA6" s="18" t="s">
        <v>111</v>
      </c>
      <c r="IB6" s="18" t="s">
        <v>109</v>
      </c>
      <c r="IC6" s="18" t="s">
        <v>110</v>
      </c>
      <c r="ID6" s="18" t="s">
        <v>111</v>
      </c>
      <c r="IE6" s="18" t="s">
        <v>109</v>
      </c>
      <c r="IF6" s="18" t="s">
        <v>110</v>
      </c>
      <c r="IG6" s="18" t="s">
        <v>111</v>
      </c>
      <c r="IH6" s="18" t="s">
        <v>109</v>
      </c>
      <c r="II6" s="18" t="s">
        <v>110</v>
      </c>
      <c r="IJ6" s="18" t="s">
        <v>111</v>
      </c>
      <c r="IK6" s="18" t="s">
        <v>109</v>
      </c>
      <c r="IL6" s="18" t="s">
        <v>110</v>
      </c>
      <c r="IM6" s="18" t="s">
        <v>111</v>
      </c>
      <c r="IN6" s="18" t="s">
        <v>109</v>
      </c>
      <c r="IO6" s="18" t="s">
        <v>110</v>
      </c>
      <c r="IP6" s="18" t="s">
        <v>111</v>
      </c>
      <c r="IQ6" s="18" t="s">
        <v>109</v>
      </c>
      <c r="IR6" s="18" t="s">
        <v>110</v>
      </c>
      <c r="IS6" s="18" t="s">
        <v>111</v>
      </c>
      <c r="IT6" s="18" t="s">
        <v>109</v>
      </c>
      <c r="IU6" s="18" t="s">
        <v>110</v>
      </c>
      <c r="IV6" s="18" t="s">
        <v>111</v>
      </c>
      <c r="IW6" s="18" t="s">
        <v>109</v>
      </c>
      <c r="IX6" s="18" t="s">
        <v>110</v>
      </c>
      <c r="IY6" s="18" t="s">
        <v>111</v>
      </c>
      <c r="IZ6" s="18" t="s">
        <v>109</v>
      </c>
      <c r="JA6" s="18" t="s">
        <v>110</v>
      </c>
      <c r="JB6" s="18" t="s">
        <v>111</v>
      </c>
      <c r="JC6" s="18" t="s">
        <v>109</v>
      </c>
      <c r="JD6" s="18" t="s">
        <v>110</v>
      </c>
      <c r="JE6" s="18" t="s">
        <v>111</v>
      </c>
      <c r="JF6" s="18" t="s">
        <v>109</v>
      </c>
      <c r="JG6" s="18" t="s">
        <v>110</v>
      </c>
      <c r="JH6" s="18" t="s">
        <v>111</v>
      </c>
      <c r="JI6" s="18" t="s">
        <v>109</v>
      </c>
      <c r="JJ6" s="18" t="s">
        <v>110</v>
      </c>
      <c r="JK6" s="18" t="s">
        <v>111</v>
      </c>
      <c r="JL6" s="18" t="s">
        <v>109</v>
      </c>
      <c r="JM6" s="18" t="s">
        <v>110</v>
      </c>
      <c r="JN6" s="18" t="s">
        <v>111</v>
      </c>
      <c r="JO6" s="18" t="s">
        <v>109</v>
      </c>
      <c r="JP6" s="18" t="s">
        <v>110</v>
      </c>
      <c r="JQ6" s="18" t="s">
        <v>111</v>
      </c>
      <c r="JR6" s="18" t="s">
        <v>109</v>
      </c>
      <c r="JS6" s="18" t="s">
        <v>110</v>
      </c>
      <c r="JT6" s="18" t="s">
        <v>111</v>
      </c>
      <c r="JU6" s="18" t="s">
        <v>109</v>
      </c>
      <c r="JV6" s="18" t="s">
        <v>110</v>
      </c>
      <c r="JW6" s="18" t="s">
        <v>111</v>
      </c>
      <c r="JX6" s="18" t="s">
        <v>109</v>
      </c>
      <c r="JY6" s="18" t="s">
        <v>110</v>
      </c>
      <c r="JZ6" s="18" t="s">
        <v>111</v>
      </c>
      <c r="KA6" s="18" t="s">
        <v>109</v>
      </c>
      <c r="KB6" s="18" t="s">
        <v>110</v>
      </c>
      <c r="KC6" s="18" t="s">
        <v>111</v>
      </c>
      <c r="KD6" s="18" t="s">
        <v>109</v>
      </c>
      <c r="KE6" s="18" t="s">
        <v>110</v>
      </c>
      <c r="KF6" s="18" t="s">
        <v>111</v>
      </c>
      <c r="KG6" s="18" t="s">
        <v>109</v>
      </c>
      <c r="KH6" s="18" t="s">
        <v>110</v>
      </c>
      <c r="KI6" s="18" t="s">
        <v>111</v>
      </c>
      <c r="KJ6" s="18" t="s">
        <v>109</v>
      </c>
      <c r="KK6" s="18" t="s">
        <v>110</v>
      </c>
      <c r="KL6" s="18" t="s">
        <v>111</v>
      </c>
      <c r="KM6" s="18" t="s">
        <v>109</v>
      </c>
      <c r="KN6" s="18" t="s">
        <v>110</v>
      </c>
      <c r="KO6" s="18" t="s">
        <v>111</v>
      </c>
      <c r="KP6" s="18" t="s">
        <v>109</v>
      </c>
      <c r="KQ6" s="18" t="s">
        <v>110</v>
      </c>
      <c r="KR6" s="18" t="s">
        <v>111</v>
      </c>
      <c r="KS6" s="18" t="s">
        <v>109</v>
      </c>
      <c r="KT6" s="18" t="s">
        <v>110</v>
      </c>
      <c r="KU6" s="18" t="s">
        <v>111</v>
      </c>
      <c r="KV6" s="18" t="s">
        <v>109</v>
      </c>
      <c r="KW6" s="18" t="s">
        <v>110</v>
      </c>
      <c r="KX6" s="18" t="s">
        <v>111</v>
      </c>
      <c r="KY6" s="18" t="s">
        <v>109</v>
      </c>
      <c r="KZ6" s="18" t="s">
        <v>110</v>
      </c>
      <c r="LA6" s="18" t="s">
        <v>111</v>
      </c>
      <c r="LB6" s="18" t="s">
        <v>109</v>
      </c>
      <c r="LC6" s="18" t="s">
        <v>110</v>
      </c>
      <c r="LD6" s="18" t="s">
        <v>111</v>
      </c>
      <c r="LE6" s="18" t="s">
        <v>109</v>
      </c>
      <c r="LF6" s="18" t="s">
        <v>110</v>
      </c>
      <c r="LG6" s="18" t="s">
        <v>111</v>
      </c>
      <c r="LH6" s="18" t="s">
        <v>109</v>
      </c>
      <c r="LI6" s="18" t="s">
        <v>110</v>
      </c>
      <c r="LJ6" s="18" t="s">
        <v>111</v>
      </c>
      <c r="LK6" s="18" t="s">
        <v>109</v>
      </c>
      <c r="LL6" s="18" t="s">
        <v>110</v>
      </c>
      <c r="LM6" s="18" t="s">
        <v>111</v>
      </c>
      <c r="LN6" s="18" t="s">
        <v>109</v>
      </c>
      <c r="LO6" s="18" t="s">
        <v>110</v>
      </c>
      <c r="LP6" s="18" t="s">
        <v>111</v>
      </c>
    </row>
    <row r="7" spans="1:328" x14ac:dyDescent="0.3">
      <c r="A7" s="2" t="s">
        <v>112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</row>
    <row r="8" spans="1:328" x14ac:dyDescent="0.3">
      <c r="A8" s="2" t="s">
        <v>113</v>
      </c>
      <c r="B8" s="3"/>
      <c r="C8" s="3"/>
      <c r="D8" s="4">
        <f t="shared" ref="D8:D39" si="0">(B8)-(C8)</f>
        <v>0</v>
      </c>
      <c r="E8" s="3"/>
      <c r="F8" s="3"/>
      <c r="G8" s="4">
        <f t="shared" ref="G8:G39" si="1">(E8)-(F8)</f>
        <v>0</v>
      </c>
      <c r="H8" s="3"/>
      <c r="I8" s="3"/>
      <c r="J8" s="4">
        <f t="shared" ref="J8:J39" si="2">(H8)-(I8)</f>
        <v>0</v>
      </c>
      <c r="K8" s="3"/>
      <c r="L8" s="3"/>
      <c r="M8" s="4">
        <f t="shared" ref="M8:M39" si="3">(K8)-(L8)</f>
        <v>0</v>
      </c>
      <c r="N8" s="3"/>
      <c r="O8" s="3"/>
      <c r="P8" s="4">
        <f t="shared" ref="P8:P39" si="4">(N8)-(O8)</f>
        <v>0</v>
      </c>
      <c r="Q8" s="3"/>
      <c r="R8" s="3"/>
      <c r="S8" s="4">
        <f t="shared" ref="S8:S39" si="5">(Q8)-(R8)</f>
        <v>0</v>
      </c>
      <c r="T8" s="3"/>
      <c r="U8" s="3"/>
      <c r="V8" s="4">
        <f t="shared" ref="V8:V39" si="6">(T8)-(U8)</f>
        <v>0</v>
      </c>
      <c r="W8" s="3"/>
      <c r="X8" s="3"/>
      <c r="Y8" s="4">
        <f t="shared" ref="Y8:Y39" si="7">(W8)-(X8)</f>
        <v>0</v>
      </c>
      <c r="Z8" s="3"/>
      <c r="AA8" s="3"/>
      <c r="AB8" s="4">
        <f t="shared" ref="AB8:AB39" si="8">(Z8)-(AA8)</f>
        <v>0</v>
      </c>
      <c r="AC8" s="3"/>
      <c r="AD8" s="3"/>
      <c r="AE8" s="4">
        <f t="shared" ref="AE8:AE39" si="9">(AC8)-(AD8)</f>
        <v>0</v>
      </c>
      <c r="AF8" s="3"/>
      <c r="AG8" s="3"/>
      <c r="AH8" s="4">
        <f t="shared" ref="AH8:AH39" si="10">(AF8)-(AG8)</f>
        <v>0</v>
      </c>
      <c r="AI8" s="3"/>
      <c r="AJ8" s="3"/>
      <c r="AK8" s="4">
        <f t="shared" ref="AK8:AK39" si="11">(AI8)-(AJ8)</f>
        <v>0</v>
      </c>
      <c r="AL8" s="4">
        <f t="shared" ref="AL8:AL39" si="12">(((((((((H8)+(K8))+(N8))+(Q8))+(T8))+(W8))+(Z8))+(AC8))+(AF8))+(AI8)</f>
        <v>0</v>
      </c>
      <c r="AM8" s="4">
        <f t="shared" ref="AM8:AM39" si="13">(((((((((I8)+(L8))+(O8))+(R8))+(U8))+(X8))+(AA8))+(AD8))+(AG8))+(AJ8)</f>
        <v>0</v>
      </c>
      <c r="AN8" s="4">
        <f t="shared" ref="AN8:AN39" si="14">(AL8)-(AM8)</f>
        <v>0</v>
      </c>
      <c r="AO8" s="3"/>
      <c r="AP8" s="3"/>
      <c r="AQ8" s="4">
        <f t="shared" ref="AQ8:AQ39" si="15">(AO8)-(AP8)</f>
        <v>0</v>
      </c>
      <c r="AR8" s="3"/>
      <c r="AS8" s="3"/>
      <c r="AT8" s="4">
        <f t="shared" ref="AT8:AT39" si="16">(AR8)-(AS8)</f>
        <v>0</v>
      </c>
      <c r="AU8" s="3"/>
      <c r="AV8" s="3"/>
      <c r="AW8" s="4">
        <f t="shared" ref="AW8:AW39" si="17">(AU8)-(AV8)</f>
        <v>0</v>
      </c>
      <c r="AX8" s="3"/>
      <c r="AY8" s="3"/>
      <c r="AZ8" s="4">
        <f t="shared" ref="AZ8:AZ39" si="18">(AX8)-(AY8)</f>
        <v>0</v>
      </c>
      <c r="BA8" s="3"/>
      <c r="BB8" s="3"/>
      <c r="BC8" s="4">
        <f t="shared" ref="BC8:BC39" si="19">(BA8)-(BB8)</f>
        <v>0</v>
      </c>
      <c r="BD8" s="3"/>
      <c r="BE8" s="3"/>
      <c r="BF8" s="4">
        <f t="shared" ref="BF8:BF39" si="20">(BD8)-(BE8)</f>
        <v>0</v>
      </c>
      <c r="BG8" s="4">
        <f t="shared" ref="BG8:BG39" si="21">(BA8)+(BD8)</f>
        <v>0</v>
      </c>
      <c r="BH8" s="4">
        <f t="shared" ref="BH8:BH39" si="22">(BB8)+(BE8)</f>
        <v>0</v>
      </c>
      <c r="BI8" s="4">
        <f t="shared" ref="BI8:BI39" si="23">(BG8)-(BH8)</f>
        <v>0</v>
      </c>
      <c r="BJ8" s="3"/>
      <c r="BK8" s="3"/>
      <c r="BL8" s="4">
        <f t="shared" ref="BL8:BL39" si="24">(BJ8)-(BK8)</f>
        <v>0</v>
      </c>
      <c r="BM8" s="3"/>
      <c r="BN8" s="3"/>
      <c r="BO8" s="4">
        <f t="shared" ref="BO8:BO39" si="25">(BM8)-(BN8)</f>
        <v>0</v>
      </c>
      <c r="BP8" s="3"/>
      <c r="BQ8" s="3"/>
      <c r="BR8" s="4">
        <f t="shared" ref="BR8:BR39" si="26">(BP8)-(BQ8)</f>
        <v>0</v>
      </c>
      <c r="BS8" s="3"/>
      <c r="BT8" s="3"/>
      <c r="BU8" s="4">
        <f t="shared" ref="BU8:BU39" si="27">(BS8)-(BT8)</f>
        <v>0</v>
      </c>
      <c r="BV8" s="3"/>
      <c r="BW8" s="3"/>
      <c r="BX8" s="4">
        <f t="shared" ref="BX8:BX39" si="28">(BV8)-(BW8)</f>
        <v>0</v>
      </c>
      <c r="BY8" s="3"/>
      <c r="BZ8" s="3"/>
      <c r="CA8" s="4">
        <f t="shared" ref="CA8:CA39" si="29">(BY8)-(BZ8)</f>
        <v>0</v>
      </c>
      <c r="CB8" s="4">
        <f t="shared" ref="CB8:CB39" si="30">(((BP8)+(BS8))+(BV8))+(BY8)</f>
        <v>0</v>
      </c>
      <c r="CC8" s="4">
        <f t="shared" ref="CC8:CC39" si="31">(((BQ8)+(BT8))+(BW8))+(BZ8)</f>
        <v>0</v>
      </c>
      <c r="CD8" s="4">
        <f t="shared" ref="CD8:CD39" si="32">(CB8)-(CC8)</f>
        <v>0</v>
      </c>
      <c r="CE8" s="3"/>
      <c r="CF8" s="3"/>
      <c r="CG8" s="4">
        <f t="shared" ref="CG8:CG39" si="33">(CE8)-(CF8)</f>
        <v>0</v>
      </c>
      <c r="CH8" s="3"/>
      <c r="CI8" s="3"/>
      <c r="CJ8" s="4">
        <f t="shared" ref="CJ8:CJ39" si="34">(CH8)-(CI8)</f>
        <v>0</v>
      </c>
      <c r="CK8" s="3"/>
      <c r="CL8" s="3"/>
      <c r="CM8" s="4">
        <f t="shared" ref="CM8:CM39" si="35">(CK8)-(CL8)</f>
        <v>0</v>
      </c>
      <c r="CN8" s="4">
        <f t="shared" ref="CN8:CN39" si="36">(CH8)+(CK8)</f>
        <v>0</v>
      </c>
      <c r="CO8" s="4">
        <f t="shared" ref="CO8:CO39" si="37">(CI8)+(CL8)</f>
        <v>0</v>
      </c>
      <c r="CP8" s="4">
        <f t="shared" ref="CP8:CP39" si="38">(CN8)-(CO8)</f>
        <v>0</v>
      </c>
      <c r="CQ8" s="3"/>
      <c r="CR8" s="3"/>
      <c r="CS8" s="4">
        <f t="shared" ref="CS8:CS39" si="39">(CQ8)-(CR8)</f>
        <v>0</v>
      </c>
      <c r="CT8" s="3"/>
      <c r="CU8" s="3"/>
      <c r="CV8" s="4">
        <f t="shared" ref="CV8:CV39" si="40">(CT8)-(CU8)</f>
        <v>0</v>
      </c>
      <c r="CW8" s="3"/>
      <c r="CX8" s="3"/>
      <c r="CY8" s="4">
        <f t="shared" ref="CY8:CY39" si="41">(CW8)-(CX8)</f>
        <v>0</v>
      </c>
      <c r="CZ8" s="4">
        <f t="shared" ref="CZ8:CZ39" si="42">((CQ8)+(CT8))+(CW8)</f>
        <v>0</v>
      </c>
      <c r="DA8" s="4">
        <f t="shared" ref="DA8:DA39" si="43">((CR8)+(CU8))+(CX8)</f>
        <v>0</v>
      </c>
      <c r="DB8" s="4">
        <f t="shared" ref="DB8:DB39" si="44">(CZ8)-(DA8)</f>
        <v>0</v>
      </c>
      <c r="DC8" s="4">
        <f t="shared" ref="DC8:DC39" si="45">((((((((((AO8)+(AR8))+(AU8))+(AX8))+(BG8))+(BJ8))+(BM8))+(CB8))+(CE8))+(CN8))+(CZ8)</f>
        <v>0</v>
      </c>
      <c r="DD8" s="4">
        <f t="shared" ref="DD8:DD39" si="46">((((((((((AP8)+(AS8))+(AV8))+(AY8))+(BH8))+(BK8))+(BN8))+(CC8))+(CF8))+(CO8))+(DA8)</f>
        <v>0</v>
      </c>
      <c r="DE8" s="4">
        <f t="shared" ref="DE8:DE39" si="47">(DC8)-(DD8)</f>
        <v>0</v>
      </c>
      <c r="DF8" s="3"/>
      <c r="DG8" s="3"/>
      <c r="DH8" s="4">
        <f t="shared" ref="DH8:DH39" si="48">(DF8)-(DG8)</f>
        <v>0</v>
      </c>
      <c r="DI8" s="3"/>
      <c r="DJ8" s="3"/>
      <c r="DK8" s="4">
        <f t="shared" ref="DK8:DK39" si="49">(DI8)-(DJ8)</f>
        <v>0</v>
      </c>
      <c r="DL8" s="4">
        <f t="shared" ref="DL8:DL39" si="50">(DF8)+(DI8)</f>
        <v>0</v>
      </c>
      <c r="DM8" s="4">
        <f t="shared" ref="DM8:DM39" si="51">(DG8)+(DJ8)</f>
        <v>0</v>
      </c>
      <c r="DN8" s="4">
        <f t="shared" ref="DN8:DN39" si="52">(DL8)-(DM8)</f>
        <v>0</v>
      </c>
      <c r="DO8" s="3"/>
      <c r="DP8" s="3"/>
      <c r="DQ8" s="4">
        <f t="shared" ref="DQ8:DQ39" si="53">(DO8)-(DP8)</f>
        <v>0</v>
      </c>
      <c r="DR8" s="3"/>
      <c r="DS8" s="3"/>
      <c r="DT8" s="4">
        <f t="shared" ref="DT8:DT39" si="54">(DR8)-(DS8)</f>
        <v>0</v>
      </c>
      <c r="DU8" s="4">
        <f t="shared" ref="DU8:DU39" si="55">(DO8)+(DR8)</f>
        <v>0</v>
      </c>
      <c r="DV8" s="4">
        <f t="shared" ref="DV8:DV39" si="56">(DP8)+(DS8)</f>
        <v>0</v>
      </c>
      <c r="DW8" s="4">
        <f t="shared" ref="DW8:DW39" si="57">(DU8)-(DV8)</f>
        <v>0</v>
      </c>
      <c r="DX8" s="20">
        <f t="shared" ref="DX8:DX39" si="58">(((((B8)+(E8))+(AL8))+(DC8))+(DL8))+(DU8)</f>
        <v>0</v>
      </c>
      <c r="DY8" s="20">
        <f t="shared" ref="DY8:DY39" si="59">(((((C8)+(F8))+(AM8))+(DD8))+(DM8))+(DV8)</f>
        <v>0</v>
      </c>
      <c r="DZ8" s="20">
        <f t="shared" ref="DZ8:DZ39" si="60">(DX8)-(DY8)</f>
        <v>0</v>
      </c>
      <c r="EA8" s="19"/>
      <c r="EB8" s="19"/>
      <c r="EC8" s="20">
        <f t="shared" ref="EC8:EC39" si="61">(EA8)-(EB8)</f>
        <v>0</v>
      </c>
      <c r="ED8" s="19"/>
      <c r="EE8" s="19"/>
      <c r="EF8" s="20">
        <f t="shared" ref="EF8:EF39" si="62">(ED8)-(EE8)</f>
        <v>0</v>
      </c>
      <c r="EG8" s="19"/>
      <c r="EH8" s="19"/>
      <c r="EI8" s="20">
        <f t="shared" ref="EI8:EI39" si="63">(EG8)-(EH8)</f>
        <v>0</v>
      </c>
      <c r="EJ8" s="19"/>
      <c r="EK8" s="19"/>
      <c r="EL8" s="20">
        <f t="shared" ref="EL8:EL39" si="64">(EJ8)-(EK8)</f>
        <v>0</v>
      </c>
      <c r="EM8" s="20">
        <f t="shared" ref="EM8:EM39" si="65">((ED8)+(EG8))+(EJ8)</f>
        <v>0</v>
      </c>
      <c r="EN8" s="20">
        <f t="shared" ref="EN8:EN39" si="66">((EE8)+(EH8))+(EK8)</f>
        <v>0</v>
      </c>
      <c r="EO8" s="20">
        <f t="shared" ref="EO8:EO39" si="67">(EM8)-(EN8)</f>
        <v>0</v>
      </c>
      <c r="EP8" s="19"/>
      <c r="EQ8" s="19"/>
      <c r="ER8" s="20">
        <f t="shared" ref="ER8:ER39" si="68">(EP8)-(EQ8)</f>
        <v>0</v>
      </c>
      <c r="ES8" s="19"/>
      <c r="ET8" s="19"/>
      <c r="EU8" s="20">
        <f t="shared" ref="EU8:EU39" si="69">(ES8)-(ET8)</f>
        <v>0</v>
      </c>
      <c r="EV8" s="19"/>
      <c r="EW8" s="19"/>
      <c r="EX8" s="20">
        <f t="shared" ref="EX8:EX39" si="70">(EV8)-(EW8)</f>
        <v>0</v>
      </c>
      <c r="EY8" s="19"/>
      <c r="EZ8" s="19"/>
      <c r="FA8" s="20">
        <f t="shared" ref="FA8:FA39" si="71">(EY8)-(EZ8)</f>
        <v>0</v>
      </c>
      <c r="FB8" s="20">
        <f t="shared" ref="FB8:FB39" si="72">((ES8)+(EV8))+(EY8)</f>
        <v>0</v>
      </c>
      <c r="FC8" s="20">
        <f t="shared" ref="FC8:FC39" si="73">((ET8)+(EW8))+(EZ8)</f>
        <v>0</v>
      </c>
      <c r="FD8" s="20">
        <f t="shared" ref="FD8:FD39" si="74">(FB8)-(FC8)</f>
        <v>0</v>
      </c>
      <c r="FE8" s="19"/>
      <c r="FF8" s="19"/>
      <c r="FG8" s="20">
        <f t="shared" ref="FG8:FG39" si="75">(FE8)-(FF8)</f>
        <v>0</v>
      </c>
      <c r="FH8" s="19"/>
      <c r="FI8" s="19"/>
      <c r="FJ8" s="20">
        <f t="shared" ref="FJ8:FJ39" si="76">(FH8)-(FI8)</f>
        <v>0</v>
      </c>
      <c r="FK8" s="19"/>
      <c r="FL8" s="19"/>
      <c r="FM8" s="20">
        <f t="shared" ref="FM8:FM39" si="77">(FK8)-(FL8)</f>
        <v>0</v>
      </c>
      <c r="FN8" s="20">
        <f t="shared" ref="FN8:FN39" si="78">((FE8)+(FH8))+(FK8)</f>
        <v>0</v>
      </c>
      <c r="FO8" s="20">
        <f t="shared" ref="FO8:FO39" si="79">((FF8)+(FI8))+(FL8)</f>
        <v>0</v>
      </c>
      <c r="FP8" s="20">
        <f t="shared" ref="FP8:FP39" si="80">(FN8)-(FO8)</f>
        <v>0</v>
      </c>
      <c r="FQ8" s="19"/>
      <c r="FR8" s="19"/>
      <c r="FS8" s="20">
        <f t="shared" ref="FS8:FS39" si="81">(FQ8)-(FR8)</f>
        <v>0</v>
      </c>
      <c r="FT8" s="19"/>
      <c r="FU8" s="19"/>
      <c r="FV8" s="20">
        <f t="shared" ref="FV8:FV39" si="82">(FT8)-(FU8)</f>
        <v>0</v>
      </c>
      <c r="FW8" s="19"/>
      <c r="FX8" s="19"/>
      <c r="FY8" s="20">
        <f t="shared" ref="FY8:FY39" si="83">(FW8)-(FX8)</f>
        <v>0</v>
      </c>
      <c r="FZ8" s="20">
        <f t="shared" ref="FZ8:FZ39" si="84">((FQ8)+(FT8))+(FW8)</f>
        <v>0</v>
      </c>
      <c r="GA8" s="20">
        <f t="shared" ref="GA8:GA39" si="85">((FR8)+(FU8))+(FX8)</f>
        <v>0</v>
      </c>
      <c r="GB8" s="20">
        <f t="shared" ref="GB8:GB39" si="86">(FZ8)-(GA8)</f>
        <v>0</v>
      </c>
      <c r="GC8" s="19"/>
      <c r="GD8" s="19"/>
      <c r="GE8" s="20">
        <f t="shared" ref="GE8:GE39" si="87">(GC8)-(GD8)</f>
        <v>0</v>
      </c>
      <c r="GF8" s="19"/>
      <c r="GG8" s="19"/>
      <c r="GH8" s="20">
        <f t="shared" ref="GH8:GH39" si="88">(GF8)-(GG8)</f>
        <v>0</v>
      </c>
      <c r="GI8" s="19"/>
      <c r="GJ8" s="19"/>
      <c r="GK8" s="20">
        <f t="shared" ref="GK8:GK39" si="89">(GI8)-(GJ8)</f>
        <v>0</v>
      </c>
      <c r="GL8" s="19"/>
      <c r="GM8" s="19"/>
      <c r="GN8" s="20">
        <f t="shared" ref="GN8:GN39" si="90">(GL8)-(GM8)</f>
        <v>0</v>
      </c>
      <c r="GO8" s="20">
        <f t="shared" ref="GO8:GO39" si="91">((GF8)+(GI8))+(GL8)</f>
        <v>0</v>
      </c>
      <c r="GP8" s="20">
        <f t="shared" ref="GP8:GP39" si="92">((GG8)+(GJ8))+(GM8)</f>
        <v>0</v>
      </c>
      <c r="GQ8" s="20">
        <f t="shared" ref="GQ8:GQ39" si="93">(GO8)-(GP8)</f>
        <v>0</v>
      </c>
      <c r="GR8" s="19"/>
      <c r="GS8" s="19"/>
      <c r="GT8" s="20">
        <f t="shared" ref="GT8:GT39" si="94">(GR8)-(GS8)</f>
        <v>0</v>
      </c>
      <c r="GU8" s="19"/>
      <c r="GV8" s="19"/>
      <c r="GW8" s="20">
        <f t="shared" ref="GW8:GW39" si="95">(GU8)-(GV8)</f>
        <v>0</v>
      </c>
      <c r="GX8" s="19"/>
      <c r="GY8" s="19"/>
      <c r="GZ8" s="20">
        <f t="shared" ref="GZ8:GZ39" si="96">(GX8)-(GY8)</f>
        <v>0</v>
      </c>
      <c r="HA8" s="20">
        <f t="shared" ref="HA8:HA39" si="97">((((((((((EA8)+(EM8))+(EP8))+(FB8))+(FN8))+(FZ8))+(GC8))+(GO8))+(GR8))+(GU8))+(GX8)</f>
        <v>0</v>
      </c>
      <c r="HB8" s="20">
        <f t="shared" ref="HB8:HB39" si="98">((((((((((EB8)+(EN8))+(EQ8))+(FC8))+(FO8))+(GA8))+(GD8))+(GP8))+(GS8))+(GV8))+(GY8)</f>
        <v>0</v>
      </c>
      <c r="HC8" s="20">
        <f t="shared" ref="HC8:HC39" si="99">(HA8)-(HB8)</f>
        <v>0</v>
      </c>
      <c r="HD8" s="19"/>
      <c r="HE8" s="19"/>
      <c r="HF8" s="20">
        <f t="shared" ref="HF8:HF39" si="100">(HD8)-(HE8)</f>
        <v>0</v>
      </c>
      <c r="HG8" s="19"/>
      <c r="HH8" s="19"/>
      <c r="HI8" s="20">
        <f t="shared" ref="HI8:HI39" si="101">(HG8)-(HH8)</f>
        <v>0</v>
      </c>
      <c r="HJ8" s="19"/>
      <c r="HK8" s="19"/>
      <c r="HL8" s="20">
        <f t="shared" ref="HL8:HL39" si="102">(HJ8)-(HK8)</f>
        <v>0</v>
      </c>
      <c r="HM8" s="19"/>
      <c r="HN8" s="19"/>
      <c r="HO8" s="20">
        <f t="shared" ref="HO8:HO39" si="103">(HM8)-(HN8)</f>
        <v>0</v>
      </c>
      <c r="HP8" s="20">
        <f t="shared" ref="HP8:HP39" si="104">(HJ8)+(HM8)</f>
        <v>0</v>
      </c>
      <c r="HQ8" s="20">
        <f t="shared" ref="HQ8:HQ39" si="105">(HK8)+(HN8)</f>
        <v>0</v>
      </c>
      <c r="HR8" s="20">
        <f t="shared" ref="HR8:HR39" si="106">(HP8)-(HQ8)</f>
        <v>0</v>
      </c>
      <c r="HS8" s="19"/>
      <c r="HT8" s="19"/>
      <c r="HU8" s="20">
        <f t="shared" ref="HU8:HU39" si="107">(HS8)-(HT8)</f>
        <v>0</v>
      </c>
      <c r="HV8" s="19"/>
      <c r="HW8" s="19"/>
      <c r="HX8" s="20">
        <f t="shared" ref="HX8:HX39" si="108">(HV8)-(HW8)</f>
        <v>0</v>
      </c>
      <c r="HY8" s="19"/>
      <c r="HZ8" s="19"/>
      <c r="IA8" s="20">
        <f t="shared" ref="IA8:IA39" si="109">(HY8)-(HZ8)</f>
        <v>0</v>
      </c>
      <c r="IB8" s="19"/>
      <c r="IC8" s="19"/>
      <c r="ID8" s="20">
        <f t="shared" ref="ID8:ID39" si="110">(IB8)-(IC8)</f>
        <v>0</v>
      </c>
      <c r="IE8" s="20">
        <f t="shared" ref="IE8:IE39" si="111">((HV8)+(HY8))+(IB8)</f>
        <v>0</v>
      </c>
      <c r="IF8" s="20">
        <f t="shared" ref="IF8:IF39" si="112">((HW8)+(HZ8))+(IC8)</f>
        <v>0</v>
      </c>
      <c r="IG8" s="20">
        <f t="shared" ref="IG8:IG39" si="113">(IE8)-(IF8)</f>
        <v>0</v>
      </c>
      <c r="IH8" s="20">
        <f t="shared" ref="IH8:IH39" si="114">(((HG8)+(HP8))+(HS8))+(IE8)</f>
        <v>0</v>
      </c>
      <c r="II8" s="20">
        <f t="shared" ref="II8:II39" si="115">(((HH8)+(HQ8))+(HT8))+(IF8)</f>
        <v>0</v>
      </c>
      <c r="IJ8" s="20">
        <f t="shared" ref="IJ8:IJ39" si="116">(IH8)-(II8)</f>
        <v>0</v>
      </c>
      <c r="IK8" s="19"/>
      <c r="IL8" s="19"/>
      <c r="IM8" s="20">
        <f t="shared" ref="IM8:IM39" si="117">(IK8)-(IL8)</f>
        <v>0</v>
      </c>
      <c r="IN8" s="19"/>
      <c r="IO8" s="19"/>
      <c r="IP8" s="20">
        <f t="shared" ref="IP8:IP39" si="118">(IN8)-(IO8)</f>
        <v>0</v>
      </c>
      <c r="IQ8" s="19"/>
      <c r="IR8" s="19"/>
      <c r="IS8" s="20">
        <f t="shared" ref="IS8:IS39" si="119">(IQ8)-(IR8)</f>
        <v>0</v>
      </c>
      <c r="IT8" s="20">
        <f t="shared" ref="IT8:IT39" si="120">(IN8)+(IQ8)</f>
        <v>0</v>
      </c>
      <c r="IU8" s="20">
        <f t="shared" ref="IU8:IU39" si="121">(IO8)+(IR8)</f>
        <v>0</v>
      </c>
      <c r="IV8" s="20">
        <f t="shared" ref="IV8:IV39" si="122">(IT8)-(IU8)</f>
        <v>0</v>
      </c>
      <c r="IW8" s="20">
        <f t="shared" ref="IW8:IW39" si="123">(((HD8)+(IH8))+(IK8))+(IT8)</f>
        <v>0</v>
      </c>
      <c r="IX8" s="20">
        <f t="shared" ref="IX8:IX39" si="124">(((HE8)+(II8))+(IL8))+(IU8)</f>
        <v>0</v>
      </c>
      <c r="IY8" s="20">
        <f t="shared" ref="IY8:IY39" si="125">(IW8)-(IX8)</f>
        <v>0</v>
      </c>
      <c r="IZ8" s="19"/>
      <c r="JA8" s="19"/>
      <c r="JB8" s="20">
        <f t="shared" ref="JB8:JB39" si="126">(IZ8)-(JA8)</f>
        <v>0</v>
      </c>
      <c r="JC8" s="19"/>
      <c r="JD8" s="19"/>
      <c r="JE8" s="20">
        <f t="shared" ref="JE8:JE39" si="127">(JC8)-(JD8)</f>
        <v>0</v>
      </c>
      <c r="JF8" s="19"/>
      <c r="JG8" s="19"/>
      <c r="JH8" s="20">
        <f t="shared" ref="JH8:JH39" si="128">(JF8)-(JG8)</f>
        <v>0</v>
      </c>
      <c r="JI8" s="20">
        <f t="shared" ref="JI8:JI39" si="129">((IZ8)+(JC8))+(JF8)</f>
        <v>0</v>
      </c>
      <c r="JJ8" s="20">
        <f t="shared" ref="JJ8:JJ39" si="130">((JA8)+(JD8))+(JG8)</f>
        <v>0</v>
      </c>
      <c r="JK8" s="20">
        <f t="shared" ref="JK8:JK39" si="131">(JI8)-(JJ8)</f>
        <v>0</v>
      </c>
      <c r="JL8" s="19"/>
      <c r="JM8" s="19"/>
      <c r="JN8" s="20">
        <f t="shared" ref="JN8:JN39" si="132">(JL8)-(JM8)</f>
        <v>0</v>
      </c>
      <c r="JO8" s="19"/>
      <c r="JP8" s="19"/>
      <c r="JQ8" s="20">
        <f t="shared" ref="JQ8:JQ39" si="133">(JO8)-(JP8)</f>
        <v>0</v>
      </c>
      <c r="JR8" s="19"/>
      <c r="JS8" s="19"/>
      <c r="JT8" s="20">
        <f t="shared" ref="JT8:JT39" si="134">(JR8)-(JS8)</f>
        <v>0</v>
      </c>
      <c r="JU8" s="20">
        <f t="shared" ref="JU8:JU39" si="135">((JL8)+(JO8))+(JR8)</f>
        <v>0</v>
      </c>
      <c r="JV8" s="20">
        <f t="shared" ref="JV8:JV39" si="136">((JM8)+(JP8))+(JS8)</f>
        <v>0</v>
      </c>
      <c r="JW8" s="20">
        <f t="shared" ref="JW8:JW39" si="137">(JU8)-(JV8)</f>
        <v>0</v>
      </c>
      <c r="JX8" s="19"/>
      <c r="JY8" s="19"/>
      <c r="JZ8" s="20">
        <f t="shared" ref="JZ8:JZ39" si="138">(JX8)-(JY8)</f>
        <v>0</v>
      </c>
      <c r="KA8" s="19"/>
      <c r="KB8" s="19"/>
      <c r="KC8" s="20">
        <f t="shared" ref="KC8:KC39" si="139">(KA8)-(KB8)</f>
        <v>0</v>
      </c>
      <c r="KD8" s="20">
        <f t="shared" ref="KD8:KD39" si="140">(JX8)+(KA8)</f>
        <v>0</v>
      </c>
      <c r="KE8" s="20">
        <f t="shared" ref="KE8:KE39" si="141">(JY8)+(KB8)</f>
        <v>0</v>
      </c>
      <c r="KF8" s="20">
        <f t="shared" ref="KF8:KF39" si="142">(KD8)-(KE8)</f>
        <v>0</v>
      </c>
      <c r="KG8" s="19"/>
      <c r="KH8" s="19"/>
      <c r="KI8" s="20">
        <f t="shared" ref="KI8:KI39" si="143">(KG8)-(KH8)</f>
        <v>0</v>
      </c>
      <c r="KJ8" s="19"/>
      <c r="KK8" s="19"/>
      <c r="KL8" s="20">
        <f t="shared" ref="KL8:KL39" si="144">(KJ8)-(KK8)</f>
        <v>0</v>
      </c>
      <c r="KM8" s="19"/>
      <c r="KN8" s="19"/>
      <c r="KO8" s="20">
        <f t="shared" ref="KO8:KO39" si="145">(KM8)-(KN8)</f>
        <v>0</v>
      </c>
      <c r="KP8" s="19"/>
      <c r="KQ8" s="19"/>
      <c r="KR8" s="20">
        <f t="shared" ref="KR8:KR39" si="146">(KP8)-(KQ8)</f>
        <v>0</v>
      </c>
      <c r="KS8" s="19"/>
      <c r="KT8" s="19"/>
      <c r="KU8" s="20">
        <f t="shared" ref="KU8:KU39" si="147">(KS8)-(KT8)</f>
        <v>0</v>
      </c>
      <c r="KV8" s="19"/>
      <c r="KW8" s="19"/>
      <c r="KX8" s="20">
        <f t="shared" ref="KX8:KX39" si="148">(KV8)-(KW8)</f>
        <v>0</v>
      </c>
      <c r="KY8" s="19"/>
      <c r="KZ8" s="19"/>
      <c r="LA8" s="20">
        <f t="shared" ref="LA8:LA39" si="149">(KY8)-(KZ8)</f>
        <v>0</v>
      </c>
      <c r="LB8" s="20">
        <f t="shared" ref="LB8:LB39" si="150">(KV8)+(KY8)</f>
        <v>0</v>
      </c>
      <c r="LC8" s="20">
        <f t="shared" ref="LC8:LC39" si="151">(KW8)+(KZ8)</f>
        <v>0</v>
      </c>
      <c r="LD8" s="20">
        <f t="shared" ref="LD8:LD39" si="152">(LB8)-(LC8)</f>
        <v>0</v>
      </c>
      <c r="LE8" s="20">
        <f t="shared" ref="LE8:LE39" si="153">(((((KG8)+(KJ8))+(KM8))+(KP8))+(KS8))+(LB8)</f>
        <v>0</v>
      </c>
      <c r="LF8" s="20">
        <f t="shared" ref="LF8:LF39" si="154">(((((KH8)+(KK8))+(KN8))+(KQ8))+(KT8))+(LC8)</f>
        <v>0</v>
      </c>
      <c r="LG8" s="20">
        <f t="shared" ref="LG8:LG39" si="155">(LE8)-(LF8)</f>
        <v>0</v>
      </c>
      <c r="LH8" s="19"/>
      <c r="LI8" s="19"/>
      <c r="LJ8" s="20">
        <f t="shared" ref="LJ8:LJ39" si="156">(LH8)-(LI8)</f>
        <v>0</v>
      </c>
      <c r="LK8" s="19"/>
      <c r="LL8" s="19"/>
      <c r="LM8" s="20">
        <f t="shared" ref="LM8:LM39" si="157">(LK8)-(LL8)</f>
        <v>0</v>
      </c>
      <c r="LN8" s="20">
        <f t="shared" ref="LN8:LN39" si="158">((((((((DX8)+(HA8))+(IW8))+(JI8))+(JU8))+(KD8))+(LE8))+(LH8))+(LK8)</f>
        <v>0</v>
      </c>
      <c r="LO8" s="20">
        <f t="shared" ref="LO8:LO39" si="159">((((((((DY8)+(HB8))+(IX8))+(JJ8))+(JV8))+(KE8))+(LF8))+(LI8))+(LL8)</f>
        <v>0</v>
      </c>
      <c r="LP8" s="20">
        <f t="shared" ref="LP8:LP39" si="160">(LN8)-(LO8)</f>
        <v>0</v>
      </c>
    </row>
    <row r="9" spans="1:328" x14ac:dyDescent="0.3">
      <c r="A9" s="2" t="s">
        <v>114</v>
      </c>
      <c r="B9" s="3"/>
      <c r="C9" s="3"/>
      <c r="D9" s="4">
        <f t="shared" si="0"/>
        <v>0</v>
      </c>
      <c r="E9" s="3"/>
      <c r="F9" s="3"/>
      <c r="G9" s="4">
        <f t="shared" si="1"/>
        <v>0</v>
      </c>
      <c r="H9" s="3"/>
      <c r="I9" s="3"/>
      <c r="J9" s="4">
        <f t="shared" si="2"/>
        <v>0</v>
      </c>
      <c r="K9" s="3"/>
      <c r="L9" s="3"/>
      <c r="M9" s="4">
        <f t="shared" si="3"/>
        <v>0</v>
      </c>
      <c r="N9" s="3"/>
      <c r="O9" s="3"/>
      <c r="P9" s="4">
        <f t="shared" si="4"/>
        <v>0</v>
      </c>
      <c r="Q9" s="3"/>
      <c r="R9" s="3"/>
      <c r="S9" s="4">
        <f t="shared" si="5"/>
        <v>0</v>
      </c>
      <c r="T9" s="3"/>
      <c r="U9" s="3"/>
      <c r="V9" s="4">
        <f t="shared" si="6"/>
        <v>0</v>
      </c>
      <c r="W9" s="3"/>
      <c r="X9" s="3"/>
      <c r="Y9" s="4">
        <f t="shared" si="7"/>
        <v>0</v>
      </c>
      <c r="Z9" s="3"/>
      <c r="AA9" s="3"/>
      <c r="AB9" s="4">
        <f t="shared" si="8"/>
        <v>0</v>
      </c>
      <c r="AC9" s="3"/>
      <c r="AD9" s="3"/>
      <c r="AE9" s="4">
        <f t="shared" si="9"/>
        <v>0</v>
      </c>
      <c r="AF9" s="3"/>
      <c r="AG9" s="3"/>
      <c r="AH9" s="4">
        <f t="shared" si="10"/>
        <v>0</v>
      </c>
      <c r="AI9" s="3"/>
      <c r="AJ9" s="3"/>
      <c r="AK9" s="4">
        <f t="shared" si="11"/>
        <v>0</v>
      </c>
      <c r="AL9" s="4">
        <f t="shared" si="12"/>
        <v>0</v>
      </c>
      <c r="AM9" s="4">
        <f t="shared" si="13"/>
        <v>0</v>
      </c>
      <c r="AN9" s="4">
        <f t="shared" si="14"/>
        <v>0</v>
      </c>
      <c r="AO9" s="3"/>
      <c r="AP9" s="3"/>
      <c r="AQ9" s="4">
        <f t="shared" si="15"/>
        <v>0</v>
      </c>
      <c r="AR9" s="3"/>
      <c r="AS9" s="3"/>
      <c r="AT9" s="4">
        <f t="shared" si="16"/>
        <v>0</v>
      </c>
      <c r="AU9" s="3"/>
      <c r="AV9" s="3"/>
      <c r="AW9" s="4">
        <f t="shared" si="17"/>
        <v>0</v>
      </c>
      <c r="AX9" s="3"/>
      <c r="AY9" s="3"/>
      <c r="AZ9" s="4">
        <f t="shared" si="18"/>
        <v>0</v>
      </c>
      <c r="BA9" s="3"/>
      <c r="BB9" s="3"/>
      <c r="BC9" s="4">
        <f t="shared" si="19"/>
        <v>0</v>
      </c>
      <c r="BD9" s="3"/>
      <c r="BE9" s="3"/>
      <c r="BF9" s="4">
        <f t="shared" si="20"/>
        <v>0</v>
      </c>
      <c r="BG9" s="4">
        <f t="shared" si="21"/>
        <v>0</v>
      </c>
      <c r="BH9" s="4">
        <f t="shared" si="22"/>
        <v>0</v>
      </c>
      <c r="BI9" s="4">
        <f t="shared" si="23"/>
        <v>0</v>
      </c>
      <c r="BJ9" s="3"/>
      <c r="BK9" s="3"/>
      <c r="BL9" s="4">
        <f t="shared" si="24"/>
        <v>0</v>
      </c>
      <c r="BM9" s="3"/>
      <c r="BN9" s="3"/>
      <c r="BO9" s="4">
        <f t="shared" si="25"/>
        <v>0</v>
      </c>
      <c r="BP9" s="3"/>
      <c r="BQ9" s="3"/>
      <c r="BR9" s="4">
        <f t="shared" si="26"/>
        <v>0</v>
      </c>
      <c r="BS9" s="3"/>
      <c r="BT9" s="3"/>
      <c r="BU9" s="4">
        <f t="shared" si="27"/>
        <v>0</v>
      </c>
      <c r="BV9" s="3"/>
      <c r="BW9" s="3"/>
      <c r="BX9" s="4">
        <f t="shared" si="28"/>
        <v>0</v>
      </c>
      <c r="BY9" s="3"/>
      <c r="BZ9" s="3"/>
      <c r="CA9" s="4">
        <f t="shared" si="29"/>
        <v>0</v>
      </c>
      <c r="CB9" s="4">
        <f t="shared" si="30"/>
        <v>0</v>
      </c>
      <c r="CC9" s="4">
        <f t="shared" si="31"/>
        <v>0</v>
      </c>
      <c r="CD9" s="4">
        <f t="shared" si="32"/>
        <v>0</v>
      </c>
      <c r="CE9" s="3"/>
      <c r="CF9" s="3"/>
      <c r="CG9" s="4">
        <f t="shared" si="33"/>
        <v>0</v>
      </c>
      <c r="CH9" s="3"/>
      <c r="CI9" s="3"/>
      <c r="CJ9" s="4">
        <f t="shared" si="34"/>
        <v>0</v>
      </c>
      <c r="CK9" s="3"/>
      <c r="CL9" s="3"/>
      <c r="CM9" s="4">
        <f t="shared" si="35"/>
        <v>0</v>
      </c>
      <c r="CN9" s="4">
        <f t="shared" si="36"/>
        <v>0</v>
      </c>
      <c r="CO9" s="4">
        <f t="shared" si="37"/>
        <v>0</v>
      </c>
      <c r="CP9" s="4">
        <f t="shared" si="38"/>
        <v>0</v>
      </c>
      <c r="CQ9" s="3"/>
      <c r="CR9" s="3"/>
      <c r="CS9" s="4">
        <f t="shared" si="39"/>
        <v>0</v>
      </c>
      <c r="CT9" s="3"/>
      <c r="CU9" s="3"/>
      <c r="CV9" s="4">
        <f t="shared" si="40"/>
        <v>0</v>
      </c>
      <c r="CW9" s="3"/>
      <c r="CX9" s="3"/>
      <c r="CY9" s="4">
        <f t="shared" si="41"/>
        <v>0</v>
      </c>
      <c r="CZ9" s="4">
        <f t="shared" si="42"/>
        <v>0</v>
      </c>
      <c r="DA9" s="4">
        <f t="shared" si="43"/>
        <v>0</v>
      </c>
      <c r="DB9" s="4">
        <f t="shared" si="44"/>
        <v>0</v>
      </c>
      <c r="DC9" s="4">
        <f t="shared" si="45"/>
        <v>0</v>
      </c>
      <c r="DD9" s="4">
        <f t="shared" si="46"/>
        <v>0</v>
      </c>
      <c r="DE9" s="4">
        <f t="shared" si="47"/>
        <v>0</v>
      </c>
      <c r="DF9" s="3"/>
      <c r="DG9" s="3"/>
      <c r="DH9" s="4">
        <f t="shared" si="48"/>
        <v>0</v>
      </c>
      <c r="DI9" s="3"/>
      <c r="DJ9" s="3"/>
      <c r="DK9" s="4">
        <f t="shared" si="49"/>
        <v>0</v>
      </c>
      <c r="DL9" s="4">
        <f t="shared" si="50"/>
        <v>0</v>
      </c>
      <c r="DM9" s="4">
        <f t="shared" si="51"/>
        <v>0</v>
      </c>
      <c r="DN9" s="4">
        <f t="shared" si="52"/>
        <v>0</v>
      </c>
      <c r="DO9" s="3"/>
      <c r="DP9" s="3"/>
      <c r="DQ9" s="4">
        <f t="shared" si="53"/>
        <v>0</v>
      </c>
      <c r="DR9" s="3"/>
      <c r="DS9" s="3"/>
      <c r="DT9" s="4">
        <f t="shared" si="54"/>
        <v>0</v>
      </c>
      <c r="DU9" s="4">
        <f t="shared" si="55"/>
        <v>0</v>
      </c>
      <c r="DV9" s="4">
        <f t="shared" si="56"/>
        <v>0</v>
      </c>
      <c r="DW9" s="4">
        <f t="shared" si="57"/>
        <v>0</v>
      </c>
      <c r="DX9" s="20">
        <f t="shared" si="58"/>
        <v>0</v>
      </c>
      <c r="DY9" s="20">
        <f t="shared" si="59"/>
        <v>0</v>
      </c>
      <c r="DZ9" s="20">
        <f t="shared" si="60"/>
        <v>0</v>
      </c>
      <c r="EA9" s="20">
        <f>62</f>
        <v>62</v>
      </c>
      <c r="EB9" s="19"/>
      <c r="EC9" s="20">
        <f t="shared" si="61"/>
        <v>62</v>
      </c>
      <c r="ED9" s="19"/>
      <c r="EE9" s="19"/>
      <c r="EF9" s="20">
        <f t="shared" si="62"/>
        <v>0</v>
      </c>
      <c r="EG9" s="19"/>
      <c r="EH9" s="19"/>
      <c r="EI9" s="20">
        <f t="shared" si="63"/>
        <v>0</v>
      </c>
      <c r="EJ9" s="19"/>
      <c r="EK9" s="19"/>
      <c r="EL9" s="20">
        <f t="shared" si="64"/>
        <v>0</v>
      </c>
      <c r="EM9" s="20">
        <f t="shared" si="65"/>
        <v>0</v>
      </c>
      <c r="EN9" s="20">
        <f t="shared" si="66"/>
        <v>0</v>
      </c>
      <c r="EO9" s="20">
        <f t="shared" si="67"/>
        <v>0</v>
      </c>
      <c r="EP9" s="19"/>
      <c r="EQ9" s="19"/>
      <c r="ER9" s="20">
        <f t="shared" si="68"/>
        <v>0</v>
      </c>
      <c r="ES9" s="19"/>
      <c r="ET9" s="19"/>
      <c r="EU9" s="20">
        <f t="shared" si="69"/>
        <v>0</v>
      </c>
      <c r="EV9" s="19"/>
      <c r="EW9" s="19"/>
      <c r="EX9" s="20">
        <f t="shared" si="70"/>
        <v>0</v>
      </c>
      <c r="EY9" s="19"/>
      <c r="EZ9" s="19"/>
      <c r="FA9" s="20">
        <f t="shared" si="71"/>
        <v>0</v>
      </c>
      <c r="FB9" s="20">
        <f t="shared" si="72"/>
        <v>0</v>
      </c>
      <c r="FC9" s="20">
        <f t="shared" si="73"/>
        <v>0</v>
      </c>
      <c r="FD9" s="20">
        <f t="shared" si="74"/>
        <v>0</v>
      </c>
      <c r="FE9" s="19"/>
      <c r="FF9" s="19"/>
      <c r="FG9" s="20">
        <f t="shared" si="75"/>
        <v>0</v>
      </c>
      <c r="FH9" s="19"/>
      <c r="FI9" s="19"/>
      <c r="FJ9" s="20">
        <f t="shared" si="76"/>
        <v>0</v>
      </c>
      <c r="FK9" s="19"/>
      <c r="FL9" s="19"/>
      <c r="FM9" s="20">
        <f t="shared" si="77"/>
        <v>0</v>
      </c>
      <c r="FN9" s="20">
        <f t="shared" si="78"/>
        <v>0</v>
      </c>
      <c r="FO9" s="20">
        <f t="shared" si="79"/>
        <v>0</v>
      </c>
      <c r="FP9" s="20">
        <f t="shared" si="80"/>
        <v>0</v>
      </c>
      <c r="FQ9" s="19"/>
      <c r="FR9" s="19"/>
      <c r="FS9" s="20">
        <f t="shared" si="81"/>
        <v>0</v>
      </c>
      <c r="FT9" s="19"/>
      <c r="FU9" s="19"/>
      <c r="FV9" s="20">
        <f t="shared" si="82"/>
        <v>0</v>
      </c>
      <c r="FW9" s="19"/>
      <c r="FX9" s="19"/>
      <c r="FY9" s="20">
        <f t="shared" si="83"/>
        <v>0</v>
      </c>
      <c r="FZ9" s="20">
        <f t="shared" si="84"/>
        <v>0</v>
      </c>
      <c r="GA9" s="20">
        <f t="shared" si="85"/>
        <v>0</v>
      </c>
      <c r="GB9" s="20">
        <f t="shared" si="86"/>
        <v>0</v>
      </c>
      <c r="GC9" s="19"/>
      <c r="GD9" s="19"/>
      <c r="GE9" s="20">
        <f t="shared" si="87"/>
        <v>0</v>
      </c>
      <c r="GF9" s="19"/>
      <c r="GG9" s="19"/>
      <c r="GH9" s="20">
        <f t="shared" si="88"/>
        <v>0</v>
      </c>
      <c r="GI9" s="19"/>
      <c r="GJ9" s="19"/>
      <c r="GK9" s="20">
        <f t="shared" si="89"/>
        <v>0</v>
      </c>
      <c r="GL9" s="19"/>
      <c r="GM9" s="19"/>
      <c r="GN9" s="20">
        <f t="shared" si="90"/>
        <v>0</v>
      </c>
      <c r="GO9" s="20">
        <f t="shared" si="91"/>
        <v>0</v>
      </c>
      <c r="GP9" s="20">
        <f t="shared" si="92"/>
        <v>0</v>
      </c>
      <c r="GQ9" s="20">
        <f t="shared" si="93"/>
        <v>0</v>
      </c>
      <c r="GR9" s="19"/>
      <c r="GS9" s="19"/>
      <c r="GT9" s="20">
        <f t="shared" si="94"/>
        <v>0</v>
      </c>
      <c r="GU9" s="19"/>
      <c r="GV9" s="19"/>
      <c r="GW9" s="20">
        <f t="shared" si="95"/>
        <v>0</v>
      </c>
      <c r="GX9" s="19"/>
      <c r="GY9" s="19"/>
      <c r="GZ9" s="20">
        <f t="shared" si="96"/>
        <v>0</v>
      </c>
      <c r="HA9" s="20">
        <f t="shared" si="97"/>
        <v>62</v>
      </c>
      <c r="HB9" s="20">
        <f t="shared" si="98"/>
        <v>0</v>
      </c>
      <c r="HC9" s="20">
        <f t="shared" si="99"/>
        <v>62</v>
      </c>
      <c r="HD9" s="19"/>
      <c r="HE9" s="19"/>
      <c r="HF9" s="20">
        <f t="shared" si="100"/>
        <v>0</v>
      </c>
      <c r="HG9" s="19"/>
      <c r="HH9" s="19"/>
      <c r="HI9" s="20">
        <f t="shared" si="101"/>
        <v>0</v>
      </c>
      <c r="HJ9" s="19"/>
      <c r="HK9" s="19"/>
      <c r="HL9" s="20">
        <f t="shared" si="102"/>
        <v>0</v>
      </c>
      <c r="HM9" s="19"/>
      <c r="HN9" s="19"/>
      <c r="HO9" s="20">
        <f t="shared" si="103"/>
        <v>0</v>
      </c>
      <c r="HP9" s="20">
        <f t="shared" si="104"/>
        <v>0</v>
      </c>
      <c r="HQ9" s="20">
        <f t="shared" si="105"/>
        <v>0</v>
      </c>
      <c r="HR9" s="20">
        <f t="shared" si="106"/>
        <v>0</v>
      </c>
      <c r="HS9" s="19"/>
      <c r="HT9" s="19"/>
      <c r="HU9" s="20">
        <f t="shared" si="107"/>
        <v>0</v>
      </c>
      <c r="HV9" s="19"/>
      <c r="HW9" s="19"/>
      <c r="HX9" s="20">
        <f t="shared" si="108"/>
        <v>0</v>
      </c>
      <c r="HY9" s="19"/>
      <c r="HZ9" s="19"/>
      <c r="IA9" s="20">
        <f t="shared" si="109"/>
        <v>0</v>
      </c>
      <c r="IB9" s="19"/>
      <c r="IC9" s="19"/>
      <c r="ID9" s="20">
        <f t="shared" si="110"/>
        <v>0</v>
      </c>
      <c r="IE9" s="20">
        <f t="shared" si="111"/>
        <v>0</v>
      </c>
      <c r="IF9" s="20">
        <f t="shared" si="112"/>
        <v>0</v>
      </c>
      <c r="IG9" s="20">
        <f t="shared" si="113"/>
        <v>0</v>
      </c>
      <c r="IH9" s="20">
        <f t="shared" si="114"/>
        <v>0</v>
      </c>
      <c r="II9" s="20">
        <f t="shared" si="115"/>
        <v>0</v>
      </c>
      <c r="IJ9" s="20">
        <f t="shared" si="116"/>
        <v>0</v>
      </c>
      <c r="IK9" s="19"/>
      <c r="IL9" s="19"/>
      <c r="IM9" s="20">
        <f t="shared" si="117"/>
        <v>0</v>
      </c>
      <c r="IN9" s="19"/>
      <c r="IO9" s="19"/>
      <c r="IP9" s="20">
        <f t="shared" si="118"/>
        <v>0</v>
      </c>
      <c r="IQ9" s="19"/>
      <c r="IR9" s="19"/>
      <c r="IS9" s="20">
        <f t="shared" si="119"/>
        <v>0</v>
      </c>
      <c r="IT9" s="20">
        <f t="shared" si="120"/>
        <v>0</v>
      </c>
      <c r="IU9" s="20">
        <f t="shared" si="121"/>
        <v>0</v>
      </c>
      <c r="IV9" s="20">
        <f t="shared" si="122"/>
        <v>0</v>
      </c>
      <c r="IW9" s="20">
        <f t="shared" si="123"/>
        <v>0</v>
      </c>
      <c r="IX9" s="20">
        <f t="shared" si="124"/>
        <v>0</v>
      </c>
      <c r="IY9" s="20">
        <f t="shared" si="125"/>
        <v>0</v>
      </c>
      <c r="IZ9" s="19"/>
      <c r="JA9" s="19"/>
      <c r="JB9" s="20">
        <f t="shared" si="126"/>
        <v>0</v>
      </c>
      <c r="JC9" s="19"/>
      <c r="JD9" s="19"/>
      <c r="JE9" s="20">
        <f t="shared" si="127"/>
        <v>0</v>
      </c>
      <c r="JF9" s="19"/>
      <c r="JG9" s="19"/>
      <c r="JH9" s="20">
        <f t="shared" si="128"/>
        <v>0</v>
      </c>
      <c r="JI9" s="20">
        <f t="shared" si="129"/>
        <v>0</v>
      </c>
      <c r="JJ9" s="20">
        <f t="shared" si="130"/>
        <v>0</v>
      </c>
      <c r="JK9" s="20">
        <f t="shared" si="131"/>
        <v>0</v>
      </c>
      <c r="JL9" s="19"/>
      <c r="JM9" s="19"/>
      <c r="JN9" s="20">
        <f t="shared" si="132"/>
        <v>0</v>
      </c>
      <c r="JO9" s="19"/>
      <c r="JP9" s="19"/>
      <c r="JQ9" s="20">
        <f t="shared" si="133"/>
        <v>0</v>
      </c>
      <c r="JR9" s="19"/>
      <c r="JS9" s="19"/>
      <c r="JT9" s="20">
        <f t="shared" si="134"/>
        <v>0</v>
      </c>
      <c r="JU9" s="20">
        <f t="shared" si="135"/>
        <v>0</v>
      </c>
      <c r="JV9" s="20">
        <f t="shared" si="136"/>
        <v>0</v>
      </c>
      <c r="JW9" s="20">
        <f t="shared" si="137"/>
        <v>0</v>
      </c>
      <c r="JX9" s="20">
        <f>829.61</f>
        <v>829.61</v>
      </c>
      <c r="JY9" s="19"/>
      <c r="JZ9" s="20">
        <f t="shared" si="138"/>
        <v>829.61</v>
      </c>
      <c r="KA9" s="19"/>
      <c r="KB9" s="19"/>
      <c r="KC9" s="20">
        <f t="shared" si="139"/>
        <v>0</v>
      </c>
      <c r="KD9" s="20">
        <f t="shared" si="140"/>
        <v>829.61</v>
      </c>
      <c r="KE9" s="20">
        <f t="shared" si="141"/>
        <v>0</v>
      </c>
      <c r="KF9" s="20">
        <f t="shared" si="142"/>
        <v>829.61</v>
      </c>
      <c r="KG9" s="19"/>
      <c r="KH9" s="19"/>
      <c r="KI9" s="20">
        <f t="shared" si="143"/>
        <v>0</v>
      </c>
      <c r="KJ9" s="19"/>
      <c r="KK9" s="19"/>
      <c r="KL9" s="20">
        <f t="shared" si="144"/>
        <v>0</v>
      </c>
      <c r="KM9" s="19"/>
      <c r="KN9" s="19"/>
      <c r="KO9" s="20">
        <f t="shared" si="145"/>
        <v>0</v>
      </c>
      <c r="KP9" s="19"/>
      <c r="KQ9" s="19"/>
      <c r="KR9" s="20">
        <f t="shared" si="146"/>
        <v>0</v>
      </c>
      <c r="KS9" s="19"/>
      <c r="KT9" s="19"/>
      <c r="KU9" s="20">
        <f t="shared" si="147"/>
        <v>0</v>
      </c>
      <c r="KV9" s="19"/>
      <c r="KW9" s="19"/>
      <c r="KX9" s="20">
        <f t="shared" si="148"/>
        <v>0</v>
      </c>
      <c r="KY9" s="19"/>
      <c r="KZ9" s="19"/>
      <c r="LA9" s="20">
        <f t="shared" si="149"/>
        <v>0</v>
      </c>
      <c r="LB9" s="20">
        <f t="shared" si="150"/>
        <v>0</v>
      </c>
      <c r="LC9" s="20">
        <f t="shared" si="151"/>
        <v>0</v>
      </c>
      <c r="LD9" s="20">
        <f t="shared" si="152"/>
        <v>0</v>
      </c>
      <c r="LE9" s="20">
        <f t="shared" si="153"/>
        <v>0</v>
      </c>
      <c r="LF9" s="20">
        <f t="shared" si="154"/>
        <v>0</v>
      </c>
      <c r="LG9" s="20">
        <f t="shared" si="155"/>
        <v>0</v>
      </c>
      <c r="LH9" s="19"/>
      <c r="LI9" s="19"/>
      <c r="LJ9" s="20">
        <f t="shared" si="156"/>
        <v>0</v>
      </c>
      <c r="LK9" s="19"/>
      <c r="LL9" s="19"/>
      <c r="LM9" s="20">
        <f t="shared" si="157"/>
        <v>0</v>
      </c>
      <c r="LN9" s="20">
        <f t="shared" si="158"/>
        <v>891.61</v>
      </c>
      <c r="LO9" s="20">
        <f t="shared" si="159"/>
        <v>0</v>
      </c>
      <c r="LP9" s="20">
        <f t="shared" si="160"/>
        <v>891.61</v>
      </c>
    </row>
    <row r="10" spans="1:328" x14ac:dyDescent="0.3">
      <c r="A10" s="2" t="s">
        <v>115</v>
      </c>
      <c r="B10" s="3"/>
      <c r="C10" s="3"/>
      <c r="D10" s="4">
        <f t="shared" si="0"/>
        <v>0</v>
      </c>
      <c r="E10" s="3"/>
      <c r="F10" s="3"/>
      <c r="G10" s="4">
        <f t="shared" si="1"/>
        <v>0</v>
      </c>
      <c r="H10" s="3"/>
      <c r="I10" s="3"/>
      <c r="J10" s="4">
        <f t="shared" si="2"/>
        <v>0</v>
      </c>
      <c r="K10" s="3"/>
      <c r="L10" s="3"/>
      <c r="M10" s="4">
        <f t="shared" si="3"/>
        <v>0</v>
      </c>
      <c r="N10" s="3"/>
      <c r="O10" s="3"/>
      <c r="P10" s="4">
        <f t="shared" si="4"/>
        <v>0</v>
      </c>
      <c r="Q10" s="3"/>
      <c r="R10" s="3"/>
      <c r="S10" s="4">
        <f t="shared" si="5"/>
        <v>0</v>
      </c>
      <c r="T10" s="3"/>
      <c r="U10" s="3"/>
      <c r="V10" s="4">
        <f t="shared" si="6"/>
        <v>0</v>
      </c>
      <c r="W10" s="3"/>
      <c r="X10" s="3"/>
      <c r="Y10" s="4">
        <f t="shared" si="7"/>
        <v>0</v>
      </c>
      <c r="Z10" s="3"/>
      <c r="AA10" s="3"/>
      <c r="AB10" s="4">
        <f t="shared" si="8"/>
        <v>0</v>
      </c>
      <c r="AC10" s="3"/>
      <c r="AD10" s="3"/>
      <c r="AE10" s="4">
        <f t="shared" si="9"/>
        <v>0</v>
      </c>
      <c r="AF10" s="3"/>
      <c r="AG10" s="3"/>
      <c r="AH10" s="4">
        <f t="shared" si="10"/>
        <v>0</v>
      </c>
      <c r="AI10" s="3"/>
      <c r="AJ10" s="3"/>
      <c r="AK10" s="4">
        <f t="shared" si="11"/>
        <v>0</v>
      </c>
      <c r="AL10" s="4">
        <f t="shared" si="12"/>
        <v>0</v>
      </c>
      <c r="AM10" s="4">
        <f t="shared" si="13"/>
        <v>0</v>
      </c>
      <c r="AN10" s="4">
        <f t="shared" si="14"/>
        <v>0</v>
      </c>
      <c r="AO10" s="3"/>
      <c r="AP10" s="3"/>
      <c r="AQ10" s="4">
        <f t="shared" si="15"/>
        <v>0</v>
      </c>
      <c r="AR10" s="3"/>
      <c r="AS10" s="3"/>
      <c r="AT10" s="4">
        <f t="shared" si="16"/>
        <v>0</v>
      </c>
      <c r="AU10" s="3"/>
      <c r="AV10" s="3"/>
      <c r="AW10" s="4">
        <f t="shared" si="17"/>
        <v>0</v>
      </c>
      <c r="AX10" s="3"/>
      <c r="AY10" s="3"/>
      <c r="AZ10" s="4">
        <f t="shared" si="18"/>
        <v>0</v>
      </c>
      <c r="BA10" s="3"/>
      <c r="BB10" s="3"/>
      <c r="BC10" s="4">
        <f t="shared" si="19"/>
        <v>0</v>
      </c>
      <c r="BD10" s="3"/>
      <c r="BE10" s="3"/>
      <c r="BF10" s="4">
        <f t="shared" si="20"/>
        <v>0</v>
      </c>
      <c r="BG10" s="4">
        <f t="shared" si="21"/>
        <v>0</v>
      </c>
      <c r="BH10" s="4">
        <f t="shared" si="22"/>
        <v>0</v>
      </c>
      <c r="BI10" s="4">
        <f t="shared" si="23"/>
        <v>0</v>
      </c>
      <c r="BJ10" s="3"/>
      <c r="BK10" s="3"/>
      <c r="BL10" s="4">
        <f t="shared" si="24"/>
        <v>0</v>
      </c>
      <c r="BM10" s="3"/>
      <c r="BN10" s="3"/>
      <c r="BO10" s="4">
        <f t="shared" si="25"/>
        <v>0</v>
      </c>
      <c r="BP10" s="3"/>
      <c r="BQ10" s="3"/>
      <c r="BR10" s="4">
        <f t="shared" si="26"/>
        <v>0</v>
      </c>
      <c r="BS10" s="3"/>
      <c r="BT10" s="3"/>
      <c r="BU10" s="4">
        <f t="shared" si="27"/>
        <v>0</v>
      </c>
      <c r="BV10" s="3"/>
      <c r="BW10" s="3"/>
      <c r="BX10" s="4">
        <f t="shared" si="28"/>
        <v>0</v>
      </c>
      <c r="BY10" s="3"/>
      <c r="BZ10" s="3"/>
      <c r="CA10" s="4">
        <f t="shared" si="29"/>
        <v>0</v>
      </c>
      <c r="CB10" s="4">
        <f t="shared" si="30"/>
        <v>0</v>
      </c>
      <c r="CC10" s="4">
        <f t="shared" si="31"/>
        <v>0</v>
      </c>
      <c r="CD10" s="4">
        <f t="shared" si="32"/>
        <v>0</v>
      </c>
      <c r="CE10" s="3"/>
      <c r="CF10" s="3"/>
      <c r="CG10" s="4">
        <f t="shared" si="33"/>
        <v>0</v>
      </c>
      <c r="CH10" s="3"/>
      <c r="CI10" s="3"/>
      <c r="CJ10" s="4">
        <f t="shared" si="34"/>
        <v>0</v>
      </c>
      <c r="CK10" s="3"/>
      <c r="CL10" s="3"/>
      <c r="CM10" s="4">
        <f t="shared" si="35"/>
        <v>0</v>
      </c>
      <c r="CN10" s="4">
        <f t="shared" si="36"/>
        <v>0</v>
      </c>
      <c r="CO10" s="4">
        <f t="shared" si="37"/>
        <v>0</v>
      </c>
      <c r="CP10" s="4">
        <f t="shared" si="38"/>
        <v>0</v>
      </c>
      <c r="CQ10" s="3"/>
      <c r="CR10" s="3"/>
      <c r="CS10" s="4">
        <f t="shared" si="39"/>
        <v>0</v>
      </c>
      <c r="CT10" s="3"/>
      <c r="CU10" s="3"/>
      <c r="CV10" s="4">
        <f t="shared" si="40"/>
        <v>0</v>
      </c>
      <c r="CW10" s="3"/>
      <c r="CX10" s="3"/>
      <c r="CY10" s="4">
        <f t="shared" si="41"/>
        <v>0</v>
      </c>
      <c r="CZ10" s="4">
        <f t="shared" si="42"/>
        <v>0</v>
      </c>
      <c r="DA10" s="4">
        <f t="shared" si="43"/>
        <v>0</v>
      </c>
      <c r="DB10" s="4">
        <f t="shared" si="44"/>
        <v>0</v>
      </c>
      <c r="DC10" s="4">
        <f t="shared" si="45"/>
        <v>0</v>
      </c>
      <c r="DD10" s="4">
        <f t="shared" si="46"/>
        <v>0</v>
      </c>
      <c r="DE10" s="4">
        <f t="shared" si="47"/>
        <v>0</v>
      </c>
      <c r="DF10" s="3"/>
      <c r="DG10" s="3"/>
      <c r="DH10" s="4">
        <f t="shared" si="48"/>
        <v>0</v>
      </c>
      <c r="DI10" s="3"/>
      <c r="DJ10" s="3"/>
      <c r="DK10" s="4">
        <f t="shared" si="49"/>
        <v>0</v>
      </c>
      <c r="DL10" s="4">
        <f t="shared" si="50"/>
        <v>0</v>
      </c>
      <c r="DM10" s="4">
        <f t="shared" si="51"/>
        <v>0</v>
      </c>
      <c r="DN10" s="4">
        <f t="shared" si="52"/>
        <v>0</v>
      </c>
      <c r="DO10" s="3"/>
      <c r="DP10" s="3"/>
      <c r="DQ10" s="4">
        <f t="shared" si="53"/>
        <v>0</v>
      </c>
      <c r="DR10" s="3"/>
      <c r="DS10" s="3"/>
      <c r="DT10" s="4">
        <f t="shared" si="54"/>
        <v>0</v>
      </c>
      <c r="DU10" s="4">
        <f t="shared" si="55"/>
        <v>0</v>
      </c>
      <c r="DV10" s="4">
        <f t="shared" si="56"/>
        <v>0</v>
      </c>
      <c r="DW10" s="4">
        <f t="shared" si="57"/>
        <v>0</v>
      </c>
      <c r="DX10" s="20">
        <f t="shared" si="58"/>
        <v>0</v>
      </c>
      <c r="DY10" s="20">
        <f t="shared" si="59"/>
        <v>0</v>
      </c>
      <c r="DZ10" s="20">
        <f t="shared" si="60"/>
        <v>0</v>
      </c>
      <c r="EA10" s="19"/>
      <c r="EB10" s="19"/>
      <c r="EC10" s="20">
        <f t="shared" si="61"/>
        <v>0</v>
      </c>
      <c r="ED10" s="19"/>
      <c r="EE10" s="19"/>
      <c r="EF10" s="20">
        <f t="shared" si="62"/>
        <v>0</v>
      </c>
      <c r="EG10" s="19"/>
      <c r="EH10" s="19"/>
      <c r="EI10" s="20">
        <f t="shared" si="63"/>
        <v>0</v>
      </c>
      <c r="EJ10" s="19"/>
      <c r="EK10" s="19"/>
      <c r="EL10" s="20">
        <f t="shared" si="64"/>
        <v>0</v>
      </c>
      <c r="EM10" s="20">
        <f t="shared" si="65"/>
        <v>0</v>
      </c>
      <c r="EN10" s="20">
        <f t="shared" si="66"/>
        <v>0</v>
      </c>
      <c r="EO10" s="20">
        <f t="shared" si="67"/>
        <v>0</v>
      </c>
      <c r="EP10" s="19"/>
      <c r="EQ10" s="19"/>
      <c r="ER10" s="20">
        <f t="shared" si="68"/>
        <v>0</v>
      </c>
      <c r="ES10" s="19"/>
      <c r="ET10" s="19"/>
      <c r="EU10" s="20">
        <f t="shared" si="69"/>
        <v>0</v>
      </c>
      <c r="EV10" s="19"/>
      <c r="EW10" s="19"/>
      <c r="EX10" s="20">
        <f t="shared" si="70"/>
        <v>0</v>
      </c>
      <c r="EY10" s="19"/>
      <c r="EZ10" s="19"/>
      <c r="FA10" s="20">
        <f t="shared" si="71"/>
        <v>0</v>
      </c>
      <c r="FB10" s="20">
        <f t="shared" si="72"/>
        <v>0</v>
      </c>
      <c r="FC10" s="20">
        <f t="shared" si="73"/>
        <v>0</v>
      </c>
      <c r="FD10" s="20">
        <f t="shared" si="74"/>
        <v>0</v>
      </c>
      <c r="FE10" s="19"/>
      <c r="FF10" s="19"/>
      <c r="FG10" s="20">
        <f t="shared" si="75"/>
        <v>0</v>
      </c>
      <c r="FH10" s="19"/>
      <c r="FI10" s="19"/>
      <c r="FJ10" s="20">
        <f t="shared" si="76"/>
        <v>0</v>
      </c>
      <c r="FK10" s="19"/>
      <c r="FL10" s="19"/>
      <c r="FM10" s="20">
        <f t="shared" si="77"/>
        <v>0</v>
      </c>
      <c r="FN10" s="20">
        <f t="shared" si="78"/>
        <v>0</v>
      </c>
      <c r="FO10" s="20">
        <f t="shared" si="79"/>
        <v>0</v>
      </c>
      <c r="FP10" s="20">
        <f t="shared" si="80"/>
        <v>0</v>
      </c>
      <c r="FQ10" s="19"/>
      <c r="FR10" s="19"/>
      <c r="FS10" s="20">
        <f t="shared" si="81"/>
        <v>0</v>
      </c>
      <c r="FT10" s="19"/>
      <c r="FU10" s="19"/>
      <c r="FV10" s="20">
        <f t="shared" si="82"/>
        <v>0</v>
      </c>
      <c r="FW10" s="19"/>
      <c r="FX10" s="19"/>
      <c r="FY10" s="20">
        <f t="shared" si="83"/>
        <v>0</v>
      </c>
      <c r="FZ10" s="20">
        <f t="shared" si="84"/>
        <v>0</v>
      </c>
      <c r="GA10" s="20">
        <f t="shared" si="85"/>
        <v>0</v>
      </c>
      <c r="GB10" s="20">
        <f t="shared" si="86"/>
        <v>0</v>
      </c>
      <c r="GC10" s="19"/>
      <c r="GD10" s="19"/>
      <c r="GE10" s="20">
        <f t="shared" si="87"/>
        <v>0</v>
      </c>
      <c r="GF10" s="19"/>
      <c r="GG10" s="19"/>
      <c r="GH10" s="20">
        <f t="shared" si="88"/>
        <v>0</v>
      </c>
      <c r="GI10" s="19"/>
      <c r="GJ10" s="19"/>
      <c r="GK10" s="20">
        <f t="shared" si="89"/>
        <v>0</v>
      </c>
      <c r="GL10" s="19"/>
      <c r="GM10" s="19"/>
      <c r="GN10" s="20">
        <f t="shared" si="90"/>
        <v>0</v>
      </c>
      <c r="GO10" s="20">
        <f t="shared" si="91"/>
        <v>0</v>
      </c>
      <c r="GP10" s="20">
        <f t="shared" si="92"/>
        <v>0</v>
      </c>
      <c r="GQ10" s="20">
        <f t="shared" si="93"/>
        <v>0</v>
      </c>
      <c r="GR10" s="19"/>
      <c r="GS10" s="19"/>
      <c r="GT10" s="20">
        <f t="shared" si="94"/>
        <v>0</v>
      </c>
      <c r="GU10" s="19"/>
      <c r="GV10" s="19"/>
      <c r="GW10" s="20">
        <f t="shared" si="95"/>
        <v>0</v>
      </c>
      <c r="GX10" s="19"/>
      <c r="GY10" s="19"/>
      <c r="GZ10" s="20">
        <f t="shared" si="96"/>
        <v>0</v>
      </c>
      <c r="HA10" s="20">
        <f t="shared" si="97"/>
        <v>0</v>
      </c>
      <c r="HB10" s="20">
        <f t="shared" si="98"/>
        <v>0</v>
      </c>
      <c r="HC10" s="20">
        <f t="shared" si="99"/>
        <v>0</v>
      </c>
      <c r="HD10" s="19"/>
      <c r="HE10" s="19"/>
      <c r="HF10" s="20">
        <f t="shared" si="100"/>
        <v>0</v>
      </c>
      <c r="HG10" s="19"/>
      <c r="HH10" s="19"/>
      <c r="HI10" s="20">
        <f t="shared" si="101"/>
        <v>0</v>
      </c>
      <c r="HJ10" s="19"/>
      <c r="HK10" s="19"/>
      <c r="HL10" s="20">
        <f t="shared" si="102"/>
        <v>0</v>
      </c>
      <c r="HM10" s="19"/>
      <c r="HN10" s="19"/>
      <c r="HO10" s="20">
        <f t="shared" si="103"/>
        <v>0</v>
      </c>
      <c r="HP10" s="20">
        <f t="shared" si="104"/>
        <v>0</v>
      </c>
      <c r="HQ10" s="20">
        <f t="shared" si="105"/>
        <v>0</v>
      </c>
      <c r="HR10" s="20">
        <f t="shared" si="106"/>
        <v>0</v>
      </c>
      <c r="HS10" s="20">
        <f>180</f>
        <v>180</v>
      </c>
      <c r="HT10" s="19"/>
      <c r="HU10" s="20">
        <f t="shared" si="107"/>
        <v>180</v>
      </c>
      <c r="HV10" s="19"/>
      <c r="HW10" s="19"/>
      <c r="HX10" s="20">
        <f t="shared" si="108"/>
        <v>0</v>
      </c>
      <c r="HY10" s="19"/>
      <c r="HZ10" s="19"/>
      <c r="IA10" s="20">
        <f t="shared" si="109"/>
        <v>0</v>
      </c>
      <c r="IB10" s="19"/>
      <c r="IC10" s="19"/>
      <c r="ID10" s="20">
        <f t="shared" si="110"/>
        <v>0</v>
      </c>
      <c r="IE10" s="20">
        <f t="shared" si="111"/>
        <v>0</v>
      </c>
      <c r="IF10" s="20">
        <f t="shared" si="112"/>
        <v>0</v>
      </c>
      <c r="IG10" s="20">
        <f t="shared" si="113"/>
        <v>0</v>
      </c>
      <c r="IH10" s="20">
        <f t="shared" si="114"/>
        <v>180</v>
      </c>
      <c r="II10" s="20">
        <f t="shared" si="115"/>
        <v>0</v>
      </c>
      <c r="IJ10" s="20">
        <f t="shared" si="116"/>
        <v>180</v>
      </c>
      <c r="IK10" s="19"/>
      <c r="IL10" s="19"/>
      <c r="IM10" s="20">
        <f t="shared" si="117"/>
        <v>0</v>
      </c>
      <c r="IN10" s="19"/>
      <c r="IO10" s="19"/>
      <c r="IP10" s="20">
        <f t="shared" si="118"/>
        <v>0</v>
      </c>
      <c r="IQ10" s="19"/>
      <c r="IR10" s="19"/>
      <c r="IS10" s="20">
        <f t="shared" si="119"/>
        <v>0</v>
      </c>
      <c r="IT10" s="20">
        <f t="shared" si="120"/>
        <v>0</v>
      </c>
      <c r="IU10" s="20">
        <f t="shared" si="121"/>
        <v>0</v>
      </c>
      <c r="IV10" s="20">
        <f t="shared" si="122"/>
        <v>0</v>
      </c>
      <c r="IW10" s="20">
        <f t="shared" si="123"/>
        <v>180</v>
      </c>
      <c r="IX10" s="20">
        <f t="shared" si="124"/>
        <v>0</v>
      </c>
      <c r="IY10" s="20">
        <f t="shared" si="125"/>
        <v>180</v>
      </c>
      <c r="IZ10" s="20">
        <f>590.41</f>
        <v>590.41</v>
      </c>
      <c r="JA10" s="19"/>
      <c r="JB10" s="20">
        <f t="shared" si="126"/>
        <v>590.41</v>
      </c>
      <c r="JC10" s="19"/>
      <c r="JD10" s="19"/>
      <c r="JE10" s="20">
        <f t="shared" si="127"/>
        <v>0</v>
      </c>
      <c r="JF10" s="19"/>
      <c r="JG10" s="19"/>
      <c r="JH10" s="20">
        <f t="shared" si="128"/>
        <v>0</v>
      </c>
      <c r="JI10" s="20">
        <f t="shared" si="129"/>
        <v>590.41</v>
      </c>
      <c r="JJ10" s="20">
        <f t="shared" si="130"/>
        <v>0</v>
      </c>
      <c r="JK10" s="20">
        <f t="shared" si="131"/>
        <v>590.41</v>
      </c>
      <c r="JL10" s="19"/>
      <c r="JM10" s="19"/>
      <c r="JN10" s="20">
        <f t="shared" si="132"/>
        <v>0</v>
      </c>
      <c r="JO10" s="19"/>
      <c r="JP10" s="19"/>
      <c r="JQ10" s="20">
        <f t="shared" si="133"/>
        <v>0</v>
      </c>
      <c r="JR10" s="19"/>
      <c r="JS10" s="19"/>
      <c r="JT10" s="20">
        <f t="shared" si="134"/>
        <v>0</v>
      </c>
      <c r="JU10" s="20">
        <f t="shared" si="135"/>
        <v>0</v>
      </c>
      <c r="JV10" s="20">
        <f t="shared" si="136"/>
        <v>0</v>
      </c>
      <c r="JW10" s="20">
        <f t="shared" si="137"/>
        <v>0</v>
      </c>
      <c r="JX10" s="20">
        <f>1221.89</f>
        <v>1221.8900000000001</v>
      </c>
      <c r="JY10" s="20">
        <f>600</f>
        <v>600</v>
      </c>
      <c r="JZ10" s="20">
        <f t="shared" si="138"/>
        <v>621.8900000000001</v>
      </c>
      <c r="KA10" s="19"/>
      <c r="KB10" s="19"/>
      <c r="KC10" s="20">
        <f t="shared" si="139"/>
        <v>0</v>
      </c>
      <c r="KD10" s="20">
        <f t="shared" si="140"/>
        <v>1221.8900000000001</v>
      </c>
      <c r="KE10" s="20">
        <f t="shared" si="141"/>
        <v>600</v>
      </c>
      <c r="KF10" s="20">
        <f t="shared" si="142"/>
        <v>621.8900000000001</v>
      </c>
      <c r="KG10" s="19"/>
      <c r="KH10" s="19"/>
      <c r="KI10" s="20">
        <f t="shared" si="143"/>
        <v>0</v>
      </c>
      <c r="KJ10" s="19"/>
      <c r="KK10" s="19"/>
      <c r="KL10" s="20">
        <f t="shared" si="144"/>
        <v>0</v>
      </c>
      <c r="KM10" s="19"/>
      <c r="KN10" s="19"/>
      <c r="KO10" s="20">
        <f t="shared" si="145"/>
        <v>0</v>
      </c>
      <c r="KP10" s="19"/>
      <c r="KQ10" s="19"/>
      <c r="KR10" s="20">
        <f t="shared" si="146"/>
        <v>0</v>
      </c>
      <c r="KS10" s="19"/>
      <c r="KT10" s="19"/>
      <c r="KU10" s="20">
        <f t="shared" si="147"/>
        <v>0</v>
      </c>
      <c r="KV10" s="19"/>
      <c r="KW10" s="19"/>
      <c r="KX10" s="20">
        <f t="shared" si="148"/>
        <v>0</v>
      </c>
      <c r="KY10" s="19"/>
      <c r="KZ10" s="19"/>
      <c r="LA10" s="20">
        <f t="shared" si="149"/>
        <v>0</v>
      </c>
      <c r="LB10" s="20">
        <f t="shared" si="150"/>
        <v>0</v>
      </c>
      <c r="LC10" s="20">
        <f t="shared" si="151"/>
        <v>0</v>
      </c>
      <c r="LD10" s="20">
        <f t="shared" si="152"/>
        <v>0</v>
      </c>
      <c r="LE10" s="20">
        <f t="shared" si="153"/>
        <v>0</v>
      </c>
      <c r="LF10" s="20">
        <f t="shared" si="154"/>
        <v>0</v>
      </c>
      <c r="LG10" s="20">
        <f t="shared" si="155"/>
        <v>0</v>
      </c>
      <c r="LH10" s="19"/>
      <c r="LI10" s="19"/>
      <c r="LJ10" s="20">
        <f t="shared" si="156"/>
        <v>0</v>
      </c>
      <c r="LK10" s="19"/>
      <c r="LL10" s="19"/>
      <c r="LM10" s="20">
        <f t="shared" si="157"/>
        <v>0</v>
      </c>
      <c r="LN10" s="20">
        <f t="shared" si="158"/>
        <v>1992.3000000000002</v>
      </c>
      <c r="LO10" s="20">
        <f t="shared" si="159"/>
        <v>600</v>
      </c>
      <c r="LP10" s="20">
        <f t="shared" si="160"/>
        <v>1392.3000000000002</v>
      </c>
    </row>
    <row r="11" spans="1:328" x14ac:dyDescent="0.3">
      <c r="A11" s="2" t="s">
        <v>116</v>
      </c>
      <c r="B11" s="3"/>
      <c r="C11" s="3"/>
      <c r="D11" s="4">
        <f t="shared" si="0"/>
        <v>0</v>
      </c>
      <c r="E11" s="3"/>
      <c r="F11" s="3"/>
      <c r="G11" s="4">
        <f t="shared" si="1"/>
        <v>0</v>
      </c>
      <c r="H11" s="3"/>
      <c r="I11" s="3"/>
      <c r="J11" s="4">
        <f t="shared" si="2"/>
        <v>0</v>
      </c>
      <c r="K11" s="3"/>
      <c r="L11" s="3"/>
      <c r="M11" s="4">
        <f t="shared" si="3"/>
        <v>0</v>
      </c>
      <c r="N11" s="3"/>
      <c r="O11" s="3"/>
      <c r="P11" s="4">
        <f t="shared" si="4"/>
        <v>0</v>
      </c>
      <c r="Q11" s="3"/>
      <c r="R11" s="3"/>
      <c r="S11" s="4">
        <f t="shared" si="5"/>
        <v>0</v>
      </c>
      <c r="T11" s="3"/>
      <c r="U11" s="3"/>
      <c r="V11" s="4">
        <f t="shared" si="6"/>
        <v>0</v>
      </c>
      <c r="W11" s="3"/>
      <c r="X11" s="3"/>
      <c r="Y11" s="4">
        <f t="shared" si="7"/>
        <v>0</v>
      </c>
      <c r="Z11" s="3"/>
      <c r="AA11" s="3"/>
      <c r="AB11" s="4">
        <f t="shared" si="8"/>
        <v>0</v>
      </c>
      <c r="AC11" s="3"/>
      <c r="AD11" s="3"/>
      <c r="AE11" s="4">
        <f t="shared" si="9"/>
        <v>0</v>
      </c>
      <c r="AF11" s="3"/>
      <c r="AG11" s="3"/>
      <c r="AH11" s="4">
        <f t="shared" si="10"/>
        <v>0</v>
      </c>
      <c r="AI11" s="3"/>
      <c r="AJ11" s="3"/>
      <c r="AK11" s="4">
        <f t="shared" si="11"/>
        <v>0</v>
      </c>
      <c r="AL11" s="4">
        <f t="shared" si="12"/>
        <v>0</v>
      </c>
      <c r="AM11" s="4">
        <f t="shared" si="13"/>
        <v>0</v>
      </c>
      <c r="AN11" s="4">
        <f t="shared" si="14"/>
        <v>0</v>
      </c>
      <c r="AO11" s="3"/>
      <c r="AP11" s="3"/>
      <c r="AQ11" s="4">
        <f t="shared" si="15"/>
        <v>0</v>
      </c>
      <c r="AR11" s="3"/>
      <c r="AS11" s="3"/>
      <c r="AT11" s="4">
        <f t="shared" si="16"/>
        <v>0</v>
      </c>
      <c r="AU11" s="3"/>
      <c r="AV11" s="3"/>
      <c r="AW11" s="4">
        <f t="shared" si="17"/>
        <v>0</v>
      </c>
      <c r="AX11" s="3"/>
      <c r="AY11" s="3"/>
      <c r="AZ11" s="4">
        <f t="shared" si="18"/>
        <v>0</v>
      </c>
      <c r="BA11" s="3"/>
      <c r="BB11" s="3"/>
      <c r="BC11" s="4">
        <f t="shared" si="19"/>
        <v>0</v>
      </c>
      <c r="BD11" s="3"/>
      <c r="BE11" s="3"/>
      <c r="BF11" s="4">
        <f t="shared" si="20"/>
        <v>0</v>
      </c>
      <c r="BG11" s="4">
        <f t="shared" si="21"/>
        <v>0</v>
      </c>
      <c r="BH11" s="4">
        <f t="shared" si="22"/>
        <v>0</v>
      </c>
      <c r="BI11" s="4">
        <f t="shared" si="23"/>
        <v>0</v>
      </c>
      <c r="BJ11" s="3"/>
      <c r="BK11" s="3"/>
      <c r="BL11" s="4">
        <f t="shared" si="24"/>
        <v>0</v>
      </c>
      <c r="BM11" s="3"/>
      <c r="BN11" s="3"/>
      <c r="BO11" s="4">
        <f t="shared" si="25"/>
        <v>0</v>
      </c>
      <c r="BP11" s="3"/>
      <c r="BQ11" s="3"/>
      <c r="BR11" s="4">
        <f t="shared" si="26"/>
        <v>0</v>
      </c>
      <c r="BS11" s="3"/>
      <c r="BT11" s="3"/>
      <c r="BU11" s="4">
        <f t="shared" si="27"/>
        <v>0</v>
      </c>
      <c r="BV11" s="3"/>
      <c r="BW11" s="3"/>
      <c r="BX11" s="4">
        <f t="shared" si="28"/>
        <v>0</v>
      </c>
      <c r="BY11" s="3"/>
      <c r="BZ11" s="3"/>
      <c r="CA11" s="4">
        <f t="shared" si="29"/>
        <v>0</v>
      </c>
      <c r="CB11" s="4">
        <f t="shared" si="30"/>
        <v>0</v>
      </c>
      <c r="CC11" s="4">
        <f t="shared" si="31"/>
        <v>0</v>
      </c>
      <c r="CD11" s="4">
        <f t="shared" si="32"/>
        <v>0</v>
      </c>
      <c r="CE11" s="3"/>
      <c r="CF11" s="3"/>
      <c r="CG11" s="4">
        <f t="shared" si="33"/>
        <v>0</v>
      </c>
      <c r="CH11" s="3"/>
      <c r="CI11" s="3"/>
      <c r="CJ11" s="4">
        <f t="shared" si="34"/>
        <v>0</v>
      </c>
      <c r="CK11" s="3"/>
      <c r="CL11" s="3"/>
      <c r="CM11" s="4">
        <f t="shared" si="35"/>
        <v>0</v>
      </c>
      <c r="CN11" s="4">
        <f t="shared" si="36"/>
        <v>0</v>
      </c>
      <c r="CO11" s="4">
        <f t="shared" si="37"/>
        <v>0</v>
      </c>
      <c r="CP11" s="4">
        <f t="shared" si="38"/>
        <v>0</v>
      </c>
      <c r="CQ11" s="3"/>
      <c r="CR11" s="3"/>
      <c r="CS11" s="4">
        <f t="shared" si="39"/>
        <v>0</v>
      </c>
      <c r="CT11" s="3"/>
      <c r="CU11" s="3"/>
      <c r="CV11" s="4">
        <f t="shared" si="40"/>
        <v>0</v>
      </c>
      <c r="CW11" s="3"/>
      <c r="CX11" s="3"/>
      <c r="CY11" s="4">
        <f t="shared" si="41"/>
        <v>0</v>
      </c>
      <c r="CZ11" s="4">
        <f t="shared" si="42"/>
        <v>0</v>
      </c>
      <c r="DA11" s="4">
        <f t="shared" si="43"/>
        <v>0</v>
      </c>
      <c r="DB11" s="4">
        <f t="shared" si="44"/>
        <v>0</v>
      </c>
      <c r="DC11" s="4">
        <f t="shared" si="45"/>
        <v>0</v>
      </c>
      <c r="DD11" s="4">
        <f t="shared" si="46"/>
        <v>0</v>
      </c>
      <c r="DE11" s="4">
        <f t="shared" si="47"/>
        <v>0</v>
      </c>
      <c r="DF11" s="3"/>
      <c r="DG11" s="3"/>
      <c r="DH11" s="4">
        <f t="shared" si="48"/>
        <v>0</v>
      </c>
      <c r="DI11" s="3"/>
      <c r="DJ11" s="3"/>
      <c r="DK11" s="4">
        <f t="shared" si="49"/>
        <v>0</v>
      </c>
      <c r="DL11" s="4">
        <f t="shared" si="50"/>
        <v>0</v>
      </c>
      <c r="DM11" s="4">
        <f t="shared" si="51"/>
        <v>0</v>
      </c>
      <c r="DN11" s="4">
        <f t="shared" si="52"/>
        <v>0</v>
      </c>
      <c r="DO11" s="3"/>
      <c r="DP11" s="3"/>
      <c r="DQ11" s="4">
        <f t="shared" si="53"/>
        <v>0</v>
      </c>
      <c r="DR11" s="3"/>
      <c r="DS11" s="3"/>
      <c r="DT11" s="4">
        <f t="shared" si="54"/>
        <v>0</v>
      </c>
      <c r="DU11" s="4">
        <f t="shared" si="55"/>
        <v>0</v>
      </c>
      <c r="DV11" s="4">
        <f t="shared" si="56"/>
        <v>0</v>
      </c>
      <c r="DW11" s="4">
        <f t="shared" si="57"/>
        <v>0</v>
      </c>
      <c r="DX11" s="20">
        <f t="shared" si="58"/>
        <v>0</v>
      </c>
      <c r="DY11" s="20">
        <f t="shared" si="59"/>
        <v>0</v>
      </c>
      <c r="DZ11" s="20">
        <f t="shared" si="60"/>
        <v>0</v>
      </c>
      <c r="EA11" s="19"/>
      <c r="EB11" s="19"/>
      <c r="EC11" s="20">
        <f t="shared" si="61"/>
        <v>0</v>
      </c>
      <c r="ED11" s="19"/>
      <c r="EE11" s="19"/>
      <c r="EF11" s="20">
        <f t="shared" si="62"/>
        <v>0</v>
      </c>
      <c r="EG11" s="19"/>
      <c r="EH11" s="19"/>
      <c r="EI11" s="20">
        <f t="shared" si="63"/>
        <v>0</v>
      </c>
      <c r="EJ11" s="19"/>
      <c r="EK11" s="19"/>
      <c r="EL11" s="20">
        <f t="shared" si="64"/>
        <v>0</v>
      </c>
      <c r="EM11" s="20">
        <f t="shared" si="65"/>
        <v>0</v>
      </c>
      <c r="EN11" s="20">
        <f t="shared" si="66"/>
        <v>0</v>
      </c>
      <c r="EO11" s="20">
        <f t="shared" si="67"/>
        <v>0</v>
      </c>
      <c r="EP11" s="19"/>
      <c r="EQ11" s="19"/>
      <c r="ER11" s="20">
        <f t="shared" si="68"/>
        <v>0</v>
      </c>
      <c r="ES11" s="19"/>
      <c r="ET11" s="19"/>
      <c r="EU11" s="20">
        <f t="shared" si="69"/>
        <v>0</v>
      </c>
      <c r="EV11" s="19"/>
      <c r="EW11" s="19"/>
      <c r="EX11" s="20">
        <f t="shared" si="70"/>
        <v>0</v>
      </c>
      <c r="EY11" s="19"/>
      <c r="EZ11" s="19"/>
      <c r="FA11" s="20">
        <f t="shared" si="71"/>
        <v>0</v>
      </c>
      <c r="FB11" s="20">
        <f t="shared" si="72"/>
        <v>0</v>
      </c>
      <c r="FC11" s="20">
        <f t="shared" si="73"/>
        <v>0</v>
      </c>
      <c r="FD11" s="20">
        <f t="shared" si="74"/>
        <v>0</v>
      </c>
      <c r="FE11" s="19"/>
      <c r="FF11" s="19"/>
      <c r="FG11" s="20">
        <f t="shared" si="75"/>
        <v>0</v>
      </c>
      <c r="FH11" s="19"/>
      <c r="FI11" s="19"/>
      <c r="FJ11" s="20">
        <f t="shared" si="76"/>
        <v>0</v>
      </c>
      <c r="FK11" s="19"/>
      <c r="FL11" s="19"/>
      <c r="FM11" s="20">
        <f t="shared" si="77"/>
        <v>0</v>
      </c>
      <c r="FN11" s="20">
        <f t="shared" si="78"/>
        <v>0</v>
      </c>
      <c r="FO11" s="20">
        <f t="shared" si="79"/>
        <v>0</v>
      </c>
      <c r="FP11" s="20">
        <f t="shared" si="80"/>
        <v>0</v>
      </c>
      <c r="FQ11" s="19"/>
      <c r="FR11" s="19"/>
      <c r="FS11" s="20">
        <f t="shared" si="81"/>
        <v>0</v>
      </c>
      <c r="FT11" s="19"/>
      <c r="FU11" s="19"/>
      <c r="FV11" s="20">
        <f t="shared" si="82"/>
        <v>0</v>
      </c>
      <c r="FW11" s="19"/>
      <c r="FX11" s="19"/>
      <c r="FY11" s="20">
        <f t="shared" si="83"/>
        <v>0</v>
      </c>
      <c r="FZ11" s="20">
        <f t="shared" si="84"/>
        <v>0</v>
      </c>
      <c r="GA11" s="20">
        <f t="shared" si="85"/>
        <v>0</v>
      </c>
      <c r="GB11" s="20">
        <f t="shared" si="86"/>
        <v>0</v>
      </c>
      <c r="GC11" s="19"/>
      <c r="GD11" s="19"/>
      <c r="GE11" s="20">
        <f t="shared" si="87"/>
        <v>0</v>
      </c>
      <c r="GF11" s="19"/>
      <c r="GG11" s="19"/>
      <c r="GH11" s="20">
        <f t="shared" si="88"/>
        <v>0</v>
      </c>
      <c r="GI11" s="19"/>
      <c r="GJ11" s="19"/>
      <c r="GK11" s="20">
        <f t="shared" si="89"/>
        <v>0</v>
      </c>
      <c r="GL11" s="19"/>
      <c r="GM11" s="19"/>
      <c r="GN11" s="20">
        <f t="shared" si="90"/>
        <v>0</v>
      </c>
      <c r="GO11" s="20">
        <f t="shared" si="91"/>
        <v>0</v>
      </c>
      <c r="GP11" s="20">
        <f t="shared" si="92"/>
        <v>0</v>
      </c>
      <c r="GQ11" s="20">
        <f t="shared" si="93"/>
        <v>0</v>
      </c>
      <c r="GR11" s="19"/>
      <c r="GS11" s="19"/>
      <c r="GT11" s="20">
        <f t="shared" si="94"/>
        <v>0</v>
      </c>
      <c r="GU11" s="19"/>
      <c r="GV11" s="19"/>
      <c r="GW11" s="20">
        <f t="shared" si="95"/>
        <v>0</v>
      </c>
      <c r="GX11" s="20">
        <f>3800</f>
        <v>3800</v>
      </c>
      <c r="GY11" s="20">
        <f>3000</f>
        <v>3000</v>
      </c>
      <c r="GZ11" s="20">
        <f t="shared" si="96"/>
        <v>800</v>
      </c>
      <c r="HA11" s="20">
        <f t="shared" si="97"/>
        <v>3800</v>
      </c>
      <c r="HB11" s="20">
        <f t="shared" si="98"/>
        <v>3000</v>
      </c>
      <c r="HC11" s="20">
        <f t="shared" si="99"/>
        <v>800</v>
      </c>
      <c r="HD11" s="19"/>
      <c r="HE11" s="19"/>
      <c r="HF11" s="20">
        <f t="shared" si="100"/>
        <v>0</v>
      </c>
      <c r="HG11" s="19"/>
      <c r="HH11" s="19"/>
      <c r="HI11" s="20">
        <f t="shared" si="101"/>
        <v>0</v>
      </c>
      <c r="HJ11" s="19"/>
      <c r="HK11" s="19"/>
      <c r="HL11" s="20">
        <f t="shared" si="102"/>
        <v>0</v>
      </c>
      <c r="HM11" s="19"/>
      <c r="HN11" s="19"/>
      <c r="HO11" s="20">
        <f t="shared" si="103"/>
        <v>0</v>
      </c>
      <c r="HP11" s="20">
        <f t="shared" si="104"/>
        <v>0</v>
      </c>
      <c r="HQ11" s="20">
        <f t="shared" si="105"/>
        <v>0</v>
      </c>
      <c r="HR11" s="20">
        <f t="shared" si="106"/>
        <v>0</v>
      </c>
      <c r="HS11" s="19"/>
      <c r="HT11" s="19"/>
      <c r="HU11" s="20">
        <f t="shared" si="107"/>
        <v>0</v>
      </c>
      <c r="HV11" s="19"/>
      <c r="HW11" s="19"/>
      <c r="HX11" s="20">
        <f t="shared" si="108"/>
        <v>0</v>
      </c>
      <c r="HY11" s="19"/>
      <c r="HZ11" s="19"/>
      <c r="IA11" s="20">
        <f t="shared" si="109"/>
        <v>0</v>
      </c>
      <c r="IB11" s="19"/>
      <c r="IC11" s="19"/>
      <c r="ID11" s="20">
        <f t="shared" si="110"/>
        <v>0</v>
      </c>
      <c r="IE11" s="20">
        <f t="shared" si="111"/>
        <v>0</v>
      </c>
      <c r="IF11" s="20">
        <f t="shared" si="112"/>
        <v>0</v>
      </c>
      <c r="IG11" s="20">
        <f t="shared" si="113"/>
        <v>0</v>
      </c>
      <c r="IH11" s="20">
        <f t="shared" si="114"/>
        <v>0</v>
      </c>
      <c r="II11" s="20">
        <f t="shared" si="115"/>
        <v>0</v>
      </c>
      <c r="IJ11" s="20">
        <f t="shared" si="116"/>
        <v>0</v>
      </c>
      <c r="IK11" s="19"/>
      <c r="IL11" s="19"/>
      <c r="IM11" s="20">
        <f t="shared" si="117"/>
        <v>0</v>
      </c>
      <c r="IN11" s="19"/>
      <c r="IO11" s="19"/>
      <c r="IP11" s="20">
        <f t="shared" si="118"/>
        <v>0</v>
      </c>
      <c r="IQ11" s="19"/>
      <c r="IR11" s="19"/>
      <c r="IS11" s="20">
        <f t="shared" si="119"/>
        <v>0</v>
      </c>
      <c r="IT11" s="20">
        <f t="shared" si="120"/>
        <v>0</v>
      </c>
      <c r="IU11" s="20">
        <f t="shared" si="121"/>
        <v>0</v>
      </c>
      <c r="IV11" s="20">
        <f t="shared" si="122"/>
        <v>0</v>
      </c>
      <c r="IW11" s="20">
        <f t="shared" si="123"/>
        <v>0</v>
      </c>
      <c r="IX11" s="20">
        <f t="shared" si="124"/>
        <v>0</v>
      </c>
      <c r="IY11" s="20">
        <f t="shared" si="125"/>
        <v>0</v>
      </c>
      <c r="IZ11" s="19"/>
      <c r="JA11" s="20">
        <f>750</f>
        <v>750</v>
      </c>
      <c r="JB11" s="20">
        <f t="shared" si="126"/>
        <v>-750</v>
      </c>
      <c r="JC11" s="19"/>
      <c r="JD11" s="19"/>
      <c r="JE11" s="20">
        <f t="shared" si="127"/>
        <v>0</v>
      </c>
      <c r="JF11" s="20">
        <f>2000</f>
        <v>2000</v>
      </c>
      <c r="JG11" s="19"/>
      <c r="JH11" s="20">
        <f t="shared" si="128"/>
        <v>2000</v>
      </c>
      <c r="JI11" s="20">
        <f t="shared" si="129"/>
        <v>2000</v>
      </c>
      <c r="JJ11" s="20">
        <f t="shared" si="130"/>
        <v>750</v>
      </c>
      <c r="JK11" s="20">
        <f t="shared" si="131"/>
        <v>1250</v>
      </c>
      <c r="JL11" s="19"/>
      <c r="JM11" s="19"/>
      <c r="JN11" s="20">
        <f t="shared" si="132"/>
        <v>0</v>
      </c>
      <c r="JO11" s="19"/>
      <c r="JP11" s="19"/>
      <c r="JQ11" s="20">
        <f t="shared" si="133"/>
        <v>0</v>
      </c>
      <c r="JR11" s="19"/>
      <c r="JS11" s="19"/>
      <c r="JT11" s="20">
        <f t="shared" si="134"/>
        <v>0</v>
      </c>
      <c r="JU11" s="20">
        <f t="shared" si="135"/>
        <v>0</v>
      </c>
      <c r="JV11" s="20">
        <f t="shared" si="136"/>
        <v>0</v>
      </c>
      <c r="JW11" s="20">
        <f t="shared" si="137"/>
        <v>0</v>
      </c>
      <c r="JX11" s="20">
        <f>10382.52</f>
        <v>10382.52</v>
      </c>
      <c r="JY11" s="20">
        <f>7500</f>
        <v>7500</v>
      </c>
      <c r="JZ11" s="20">
        <f t="shared" si="138"/>
        <v>2882.5200000000004</v>
      </c>
      <c r="KA11" s="20">
        <f>21719.41</f>
        <v>21719.41</v>
      </c>
      <c r="KB11" s="20">
        <f>0</f>
        <v>0</v>
      </c>
      <c r="KC11" s="20">
        <f t="shared" si="139"/>
        <v>21719.41</v>
      </c>
      <c r="KD11" s="20">
        <f t="shared" si="140"/>
        <v>32101.93</v>
      </c>
      <c r="KE11" s="20">
        <f t="shared" si="141"/>
        <v>7500</v>
      </c>
      <c r="KF11" s="20">
        <f t="shared" si="142"/>
        <v>24601.93</v>
      </c>
      <c r="KG11" s="20">
        <f>200</f>
        <v>200</v>
      </c>
      <c r="KH11" s="19"/>
      <c r="KI11" s="20">
        <f t="shared" si="143"/>
        <v>200</v>
      </c>
      <c r="KJ11" s="19"/>
      <c r="KK11" s="19"/>
      <c r="KL11" s="20">
        <f t="shared" si="144"/>
        <v>0</v>
      </c>
      <c r="KM11" s="19"/>
      <c r="KN11" s="19"/>
      <c r="KO11" s="20">
        <f t="shared" si="145"/>
        <v>0</v>
      </c>
      <c r="KP11" s="19"/>
      <c r="KQ11" s="19"/>
      <c r="KR11" s="20">
        <f t="shared" si="146"/>
        <v>0</v>
      </c>
      <c r="KS11" s="19"/>
      <c r="KT11" s="19"/>
      <c r="KU11" s="20">
        <f t="shared" si="147"/>
        <v>0</v>
      </c>
      <c r="KV11" s="19"/>
      <c r="KW11" s="19"/>
      <c r="KX11" s="20">
        <f t="shared" si="148"/>
        <v>0</v>
      </c>
      <c r="KY11" s="19"/>
      <c r="KZ11" s="19"/>
      <c r="LA11" s="20">
        <f t="shared" si="149"/>
        <v>0</v>
      </c>
      <c r="LB11" s="20">
        <f t="shared" si="150"/>
        <v>0</v>
      </c>
      <c r="LC11" s="20">
        <f t="shared" si="151"/>
        <v>0</v>
      </c>
      <c r="LD11" s="20">
        <f t="shared" si="152"/>
        <v>0</v>
      </c>
      <c r="LE11" s="20">
        <f t="shared" si="153"/>
        <v>200</v>
      </c>
      <c r="LF11" s="20">
        <f t="shared" si="154"/>
        <v>0</v>
      </c>
      <c r="LG11" s="20">
        <f t="shared" si="155"/>
        <v>200</v>
      </c>
      <c r="LH11" s="19"/>
      <c r="LI11" s="19"/>
      <c r="LJ11" s="20">
        <f t="shared" si="156"/>
        <v>0</v>
      </c>
      <c r="LK11" s="19"/>
      <c r="LL11" s="19"/>
      <c r="LM11" s="20">
        <f t="shared" si="157"/>
        <v>0</v>
      </c>
      <c r="LN11" s="20">
        <f t="shared" si="158"/>
        <v>38101.93</v>
      </c>
      <c r="LO11" s="20">
        <f t="shared" si="159"/>
        <v>11250</v>
      </c>
      <c r="LP11" s="20">
        <f t="shared" si="160"/>
        <v>26851.93</v>
      </c>
    </row>
    <row r="12" spans="1:328" x14ac:dyDescent="0.3">
      <c r="A12" s="2" t="s">
        <v>117</v>
      </c>
      <c r="B12" s="3"/>
      <c r="C12" s="3"/>
      <c r="D12" s="4">
        <f t="shared" si="0"/>
        <v>0</v>
      </c>
      <c r="E12" s="3"/>
      <c r="F12" s="3"/>
      <c r="G12" s="4">
        <f t="shared" si="1"/>
        <v>0</v>
      </c>
      <c r="H12" s="3"/>
      <c r="I12" s="3"/>
      <c r="J12" s="4">
        <f t="shared" si="2"/>
        <v>0</v>
      </c>
      <c r="K12" s="3"/>
      <c r="L12" s="3"/>
      <c r="M12" s="4">
        <f t="shared" si="3"/>
        <v>0</v>
      </c>
      <c r="N12" s="3"/>
      <c r="O12" s="3"/>
      <c r="P12" s="4">
        <f t="shared" si="4"/>
        <v>0</v>
      </c>
      <c r="Q12" s="3"/>
      <c r="R12" s="3"/>
      <c r="S12" s="4">
        <f t="shared" si="5"/>
        <v>0</v>
      </c>
      <c r="T12" s="3"/>
      <c r="U12" s="3"/>
      <c r="V12" s="4">
        <f t="shared" si="6"/>
        <v>0</v>
      </c>
      <c r="W12" s="3"/>
      <c r="X12" s="3"/>
      <c r="Y12" s="4">
        <f t="shared" si="7"/>
        <v>0</v>
      </c>
      <c r="Z12" s="3"/>
      <c r="AA12" s="3"/>
      <c r="AB12" s="4">
        <f t="shared" si="8"/>
        <v>0</v>
      </c>
      <c r="AC12" s="3"/>
      <c r="AD12" s="3"/>
      <c r="AE12" s="4">
        <f t="shared" si="9"/>
        <v>0</v>
      </c>
      <c r="AF12" s="3"/>
      <c r="AG12" s="3"/>
      <c r="AH12" s="4">
        <f t="shared" si="10"/>
        <v>0</v>
      </c>
      <c r="AI12" s="3"/>
      <c r="AJ12" s="3"/>
      <c r="AK12" s="4">
        <f t="shared" si="11"/>
        <v>0</v>
      </c>
      <c r="AL12" s="4">
        <f t="shared" si="12"/>
        <v>0</v>
      </c>
      <c r="AM12" s="4">
        <f t="shared" si="13"/>
        <v>0</v>
      </c>
      <c r="AN12" s="4">
        <f t="shared" si="14"/>
        <v>0</v>
      </c>
      <c r="AO12" s="3"/>
      <c r="AP12" s="3"/>
      <c r="AQ12" s="4">
        <f t="shared" si="15"/>
        <v>0</v>
      </c>
      <c r="AR12" s="3"/>
      <c r="AS12" s="3"/>
      <c r="AT12" s="4">
        <f t="shared" si="16"/>
        <v>0</v>
      </c>
      <c r="AU12" s="3"/>
      <c r="AV12" s="3"/>
      <c r="AW12" s="4">
        <f t="shared" si="17"/>
        <v>0</v>
      </c>
      <c r="AX12" s="3"/>
      <c r="AY12" s="3"/>
      <c r="AZ12" s="4">
        <f t="shared" si="18"/>
        <v>0</v>
      </c>
      <c r="BA12" s="3"/>
      <c r="BB12" s="3"/>
      <c r="BC12" s="4">
        <f t="shared" si="19"/>
        <v>0</v>
      </c>
      <c r="BD12" s="3"/>
      <c r="BE12" s="3"/>
      <c r="BF12" s="4">
        <f t="shared" si="20"/>
        <v>0</v>
      </c>
      <c r="BG12" s="4">
        <f t="shared" si="21"/>
        <v>0</v>
      </c>
      <c r="BH12" s="4">
        <f t="shared" si="22"/>
        <v>0</v>
      </c>
      <c r="BI12" s="4">
        <f t="shared" si="23"/>
        <v>0</v>
      </c>
      <c r="BJ12" s="3"/>
      <c r="BK12" s="3"/>
      <c r="BL12" s="4">
        <f t="shared" si="24"/>
        <v>0</v>
      </c>
      <c r="BM12" s="3"/>
      <c r="BN12" s="3"/>
      <c r="BO12" s="4">
        <f t="shared" si="25"/>
        <v>0</v>
      </c>
      <c r="BP12" s="3"/>
      <c r="BQ12" s="3"/>
      <c r="BR12" s="4">
        <f t="shared" si="26"/>
        <v>0</v>
      </c>
      <c r="BS12" s="3"/>
      <c r="BT12" s="3"/>
      <c r="BU12" s="4">
        <f t="shared" si="27"/>
        <v>0</v>
      </c>
      <c r="BV12" s="3"/>
      <c r="BW12" s="3"/>
      <c r="BX12" s="4">
        <f t="shared" si="28"/>
        <v>0</v>
      </c>
      <c r="BY12" s="3"/>
      <c r="BZ12" s="3"/>
      <c r="CA12" s="4">
        <f t="shared" si="29"/>
        <v>0</v>
      </c>
      <c r="CB12" s="4">
        <f t="shared" si="30"/>
        <v>0</v>
      </c>
      <c r="CC12" s="4">
        <f t="shared" si="31"/>
        <v>0</v>
      </c>
      <c r="CD12" s="4">
        <f t="shared" si="32"/>
        <v>0</v>
      </c>
      <c r="CE12" s="3"/>
      <c r="CF12" s="3"/>
      <c r="CG12" s="4">
        <f t="shared" si="33"/>
        <v>0</v>
      </c>
      <c r="CH12" s="3"/>
      <c r="CI12" s="3"/>
      <c r="CJ12" s="4">
        <f t="shared" si="34"/>
        <v>0</v>
      </c>
      <c r="CK12" s="3"/>
      <c r="CL12" s="3"/>
      <c r="CM12" s="4">
        <f t="shared" si="35"/>
        <v>0</v>
      </c>
      <c r="CN12" s="4">
        <f t="shared" si="36"/>
        <v>0</v>
      </c>
      <c r="CO12" s="4">
        <f t="shared" si="37"/>
        <v>0</v>
      </c>
      <c r="CP12" s="4">
        <f t="shared" si="38"/>
        <v>0</v>
      </c>
      <c r="CQ12" s="3"/>
      <c r="CR12" s="3"/>
      <c r="CS12" s="4">
        <f t="shared" si="39"/>
        <v>0</v>
      </c>
      <c r="CT12" s="3"/>
      <c r="CU12" s="3"/>
      <c r="CV12" s="4">
        <f t="shared" si="40"/>
        <v>0</v>
      </c>
      <c r="CW12" s="3"/>
      <c r="CX12" s="3"/>
      <c r="CY12" s="4">
        <f t="shared" si="41"/>
        <v>0</v>
      </c>
      <c r="CZ12" s="4">
        <f t="shared" si="42"/>
        <v>0</v>
      </c>
      <c r="DA12" s="4">
        <f t="shared" si="43"/>
        <v>0</v>
      </c>
      <c r="DB12" s="4">
        <f t="shared" si="44"/>
        <v>0</v>
      </c>
      <c r="DC12" s="4">
        <f t="shared" si="45"/>
        <v>0</v>
      </c>
      <c r="DD12" s="4">
        <f t="shared" si="46"/>
        <v>0</v>
      </c>
      <c r="DE12" s="4">
        <f t="shared" si="47"/>
        <v>0</v>
      </c>
      <c r="DF12" s="3"/>
      <c r="DG12" s="3"/>
      <c r="DH12" s="4">
        <f t="shared" si="48"/>
        <v>0</v>
      </c>
      <c r="DI12" s="3"/>
      <c r="DJ12" s="3"/>
      <c r="DK12" s="4">
        <f t="shared" si="49"/>
        <v>0</v>
      </c>
      <c r="DL12" s="4">
        <f t="shared" si="50"/>
        <v>0</v>
      </c>
      <c r="DM12" s="4">
        <f t="shared" si="51"/>
        <v>0</v>
      </c>
      <c r="DN12" s="4">
        <f t="shared" si="52"/>
        <v>0</v>
      </c>
      <c r="DO12" s="3"/>
      <c r="DP12" s="3"/>
      <c r="DQ12" s="4">
        <f t="shared" si="53"/>
        <v>0</v>
      </c>
      <c r="DR12" s="3"/>
      <c r="DS12" s="3"/>
      <c r="DT12" s="4">
        <f t="shared" si="54"/>
        <v>0</v>
      </c>
      <c r="DU12" s="4">
        <f t="shared" si="55"/>
        <v>0</v>
      </c>
      <c r="DV12" s="4">
        <f t="shared" si="56"/>
        <v>0</v>
      </c>
      <c r="DW12" s="4">
        <f t="shared" si="57"/>
        <v>0</v>
      </c>
      <c r="DX12" s="20">
        <f t="shared" si="58"/>
        <v>0</v>
      </c>
      <c r="DY12" s="20">
        <f t="shared" si="59"/>
        <v>0</v>
      </c>
      <c r="DZ12" s="20">
        <f t="shared" si="60"/>
        <v>0</v>
      </c>
      <c r="EA12" s="19"/>
      <c r="EB12" s="19"/>
      <c r="EC12" s="20">
        <f t="shared" si="61"/>
        <v>0</v>
      </c>
      <c r="ED12" s="19"/>
      <c r="EE12" s="19"/>
      <c r="EF12" s="20">
        <f t="shared" si="62"/>
        <v>0</v>
      </c>
      <c r="EG12" s="19"/>
      <c r="EH12" s="19"/>
      <c r="EI12" s="20">
        <f t="shared" si="63"/>
        <v>0</v>
      </c>
      <c r="EJ12" s="19"/>
      <c r="EK12" s="19"/>
      <c r="EL12" s="20">
        <f t="shared" si="64"/>
        <v>0</v>
      </c>
      <c r="EM12" s="20">
        <f t="shared" si="65"/>
        <v>0</v>
      </c>
      <c r="EN12" s="20">
        <f t="shared" si="66"/>
        <v>0</v>
      </c>
      <c r="EO12" s="20">
        <f t="shared" si="67"/>
        <v>0</v>
      </c>
      <c r="EP12" s="19"/>
      <c r="EQ12" s="19"/>
      <c r="ER12" s="20">
        <f t="shared" si="68"/>
        <v>0</v>
      </c>
      <c r="ES12" s="19"/>
      <c r="ET12" s="19"/>
      <c r="EU12" s="20">
        <f t="shared" si="69"/>
        <v>0</v>
      </c>
      <c r="EV12" s="19"/>
      <c r="EW12" s="19"/>
      <c r="EX12" s="20">
        <f t="shared" si="70"/>
        <v>0</v>
      </c>
      <c r="EY12" s="19"/>
      <c r="EZ12" s="19"/>
      <c r="FA12" s="20">
        <f t="shared" si="71"/>
        <v>0</v>
      </c>
      <c r="FB12" s="20">
        <f t="shared" si="72"/>
        <v>0</v>
      </c>
      <c r="FC12" s="20">
        <f t="shared" si="73"/>
        <v>0</v>
      </c>
      <c r="FD12" s="20">
        <f t="shared" si="74"/>
        <v>0</v>
      </c>
      <c r="FE12" s="19"/>
      <c r="FF12" s="19"/>
      <c r="FG12" s="20">
        <f t="shared" si="75"/>
        <v>0</v>
      </c>
      <c r="FH12" s="19"/>
      <c r="FI12" s="19"/>
      <c r="FJ12" s="20">
        <f t="shared" si="76"/>
        <v>0</v>
      </c>
      <c r="FK12" s="19"/>
      <c r="FL12" s="19"/>
      <c r="FM12" s="20">
        <f t="shared" si="77"/>
        <v>0</v>
      </c>
      <c r="FN12" s="20">
        <f t="shared" si="78"/>
        <v>0</v>
      </c>
      <c r="FO12" s="20">
        <f t="shared" si="79"/>
        <v>0</v>
      </c>
      <c r="FP12" s="20">
        <f t="shared" si="80"/>
        <v>0</v>
      </c>
      <c r="FQ12" s="19"/>
      <c r="FR12" s="19"/>
      <c r="FS12" s="20">
        <f t="shared" si="81"/>
        <v>0</v>
      </c>
      <c r="FT12" s="19"/>
      <c r="FU12" s="19"/>
      <c r="FV12" s="20">
        <f t="shared" si="82"/>
        <v>0</v>
      </c>
      <c r="FW12" s="19"/>
      <c r="FX12" s="19"/>
      <c r="FY12" s="20">
        <f t="shared" si="83"/>
        <v>0</v>
      </c>
      <c r="FZ12" s="20">
        <f t="shared" si="84"/>
        <v>0</v>
      </c>
      <c r="GA12" s="20">
        <f t="shared" si="85"/>
        <v>0</v>
      </c>
      <c r="GB12" s="20">
        <f t="shared" si="86"/>
        <v>0</v>
      </c>
      <c r="GC12" s="19"/>
      <c r="GD12" s="19"/>
      <c r="GE12" s="20">
        <f t="shared" si="87"/>
        <v>0</v>
      </c>
      <c r="GF12" s="19"/>
      <c r="GG12" s="19"/>
      <c r="GH12" s="20">
        <f t="shared" si="88"/>
        <v>0</v>
      </c>
      <c r="GI12" s="19"/>
      <c r="GJ12" s="19"/>
      <c r="GK12" s="20">
        <f t="shared" si="89"/>
        <v>0</v>
      </c>
      <c r="GL12" s="19"/>
      <c r="GM12" s="19"/>
      <c r="GN12" s="20">
        <f t="shared" si="90"/>
        <v>0</v>
      </c>
      <c r="GO12" s="20">
        <f t="shared" si="91"/>
        <v>0</v>
      </c>
      <c r="GP12" s="20">
        <f t="shared" si="92"/>
        <v>0</v>
      </c>
      <c r="GQ12" s="20">
        <f t="shared" si="93"/>
        <v>0</v>
      </c>
      <c r="GR12" s="19"/>
      <c r="GS12" s="19"/>
      <c r="GT12" s="20">
        <f t="shared" si="94"/>
        <v>0</v>
      </c>
      <c r="GU12" s="19"/>
      <c r="GV12" s="19"/>
      <c r="GW12" s="20">
        <f t="shared" si="95"/>
        <v>0</v>
      </c>
      <c r="GX12" s="19"/>
      <c r="GY12" s="19"/>
      <c r="GZ12" s="20">
        <f t="shared" si="96"/>
        <v>0</v>
      </c>
      <c r="HA12" s="20">
        <f t="shared" si="97"/>
        <v>0</v>
      </c>
      <c r="HB12" s="20">
        <f t="shared" si="98"/>
        <v>0</v>
      </c>
      <c r="HC12" s="20">
        <f t="shared" si="99"/>
        <v>0</v>
      </c>
      <c r="HD12" s="19"/>
      <c r="HE12" s="19"/>
      <c r="HF12" s="20">
        <f t="shared" si="100"/>
        <v>0</v>
      </c>
      <c r="HG12" s="19"/>
      <c r="HH12" s="19"/>
      <c r="HI12" s="20">
        <f t="shared" si="101"/>
        <v>0</v>
      </c>
      <c r="HJ12" s="19"/>
      <c r="HK12" s="19"/>
      <c r="HL12" s="20">
        <f t="shared" si="102"/>
        <v>0</v>
      </c>
      <c r="HM12" s="19"/>
      <c r="HN12" s="19"/>
      <c r="HO12" s="20">
        <f t="shared" si="103"/>
        <v>0</v>
      </c>
      <c r="HP12" s="20">
        <f t="shared" si="104"/>
        <v>0</v>
      </c>
      <c r="HQ12" s="20">
        <f t="shared" si="105"/>
        <v>0</v>
      </c>
      <c r="HR12" s="20">
        <f t="shared" si="106"/>
        <v>0</v>
      </c>
      <c r="HS12" s="19"/>
      <c r="HT12" s="19"/>
      <c r="HU12" s="20">
        <f t="shared" si="107"/>
        <v>0</v>
      </c>
      <c r="HV12" s="19"/>
      <c r="HW12" s="19"/>
      <c r="HX12" s="20">
        <f t="shared" si="108"/>
        <v>0</v>
      </c>
      <c r="HY12" s="19"/>
      <c r="HZ12" s="19"/>
      <c r="IA12" s="20">
        <f t="shared" si="109"/>
        <v>0</v>
      </c>
      <c r="IB12" s="19"/>
      <c r="IC12" s="19"/>
      <c r="ID12" s="20">
        <f t="shared" si="110"/>
        <v>0</v>
      </c>
      <c r="IE12" s="20">
        <f t="shared" si="111"/>
        <v>0</v>
      </c>
      <c r="IF12" s="20">
        <f t="shared" si="112"/>
        <v>0</v>
      </c>
      <c r="IG12" s="20">
        <f t="shared" si="113"/>
        <v>0</v>
      </c>
      <c r="IH12" s="20">
        <f t="shared" si="114"/>
        <v>0</v>
      </c>
      <c r="II12" s="20">
        <f t="shared" si="115"/>
        <v>0</v>
      </c>
      <c r="IJ12" s="20">
        <f t="shared" si="116"/>
        <v>0</v>
      </c>
      <c r="IK12" s="19"/>
      <c r="IL12" s="19"/>
      <c r="IM12" s="20">
        <f t="shared" si="117"/>
        <v>0</v>
      </c>
      <c r="IN12" s="19"/>
      <c r="IO12" s="19"/>
      <c r="IP12" s="20">
        <f t="shared" si="118"/>
        <v>0</v>
      </c>
      <c r="IQ12" s="19"/>
      <c r="IR12" s="19"/>
      <c r="IS12" s="20">
        <f t="shared" si="119"/>
        <v>0</v>
      </c>
      <c r="IT12" s="20">
        <f t="shared" si="120"/>
        <v>0</v>
      </c>
      <c r="IU12" s="20">
        <f t="shared" si="121"/>
        <v>0</v>
      </c>
      <c r="IV12" s="20">
        <f t="shared" si="122"/>
        <v>0</v>
      </c>
      <c r="IW12" s="20">
        <f t="shared" si="123"/>
        <v>0</v>
      </c>
      <c r="IX12" s="20">
        <f t="shared" si="124"/>
        <v>0</v>
      </c>
      <c r="IY12" s="20">
        <f t="shared" si="125"/>
        <v>0</v>
      </c>
      <c r="IZ12" s="19"/>
      <c r="JA12" s="19"/>
      <c r="JB12" s="20">
        <f t="shared" si="126"/>
        <v>0</v>
      </c>
      <c r="JC12" s="19"/>
      <c r="JD12" s="19"/>
      <c r="JE12" s="20">
        <f t="shared" si="127"/>
        <v>0</v>
      </c>
      <c r="JF12" s="19"/>
      <c r="JG12" s="19"/>
      <c r="JH12" s="20">
        <f t="shared" si="128"/>
        <v>0</v>
      </c>
      <c r="JI12" s="20">
        <f t="shared" si="129"/>
        <v>0</v>
      </c>
      <c r="JJ12" s="20">
        <f t="shared" si="130"/>
        <v>0</v>
      </c>
      <c r="JK12" s="20">
        <f t="shared" si="131"/>
        <v>0</v>
      </c>
      <c r="JL12" s="19"/>
      <c r="JM12" s="19"/>
      <c r="JN12" s="20">
        <f t="shared" si="132"/>
        <v>0</v>
      </c>
      <c r="JO12" s="19"/>
      <c r="JP12" s="19"/>
      <c r="JQ12" s="20">
        <f t="shared" si="133"/>
        <v>0</v>
      </c>
      <c r="JR12" s="19"/>
      <c r="JS12" s="19"/>
      <c r="JT12" s="20">
        <f t="shared" si="134"/>
        <v>0</v>
      </c>
      <c r="JU12" s="20">
        <f t="shared" si="135"/>
        <v>0</v>
      </c>
      <c r="JV12" s="20">
        <f t="shared" si="136"/>
        <v>0</v>
      </c>
      <c r="JW12" s="20">
        <f t="shared" si="137"/>
        <v>0</v>
      </c>
      <c r="JX12" s="19"/>
      <c r="JY12" s="20">
        <f>500.01</f>
        <v>500.01</v>
      </c>
      <c r="JZ12" s="20">
        <f t="shared" si="138"/>
        <v>-500.01</v>
      </c>
      <c r="KA12" s="19"/>
      <c r="KB12" s="19"/>
      <c r="KC12" s="20">
        <f t="shared" si="139"/>
        <v>0</v>
      </c>
      <c r="KD12" s="20">
        <f t="shared" si="140"/>
        <v>0</v>
      </c>
      <c r="KE12" s="20">
        <f t="shared" si="141"/>
        <v>500.01</v>
      </c>
      <c r="KF12" s="20">
        <f t="shared" si="142"/>
        <v>-500.01</v>
      </c>
      <c r="KG12" s="20">
        <f>838.87</f>
        <v>838.87</v>
      </c>
      <c r="KH12" s="19"/>
      <c r="KI12" s="20">
        <f t="shared" si="143"/>
        <v>838.87</v>
      </c>
      <c r="KJ12" s="19"/>
      <c r="KK12" s="19"/>
      <c r="KL12" s="20">
        <f t="shared" si="144"/>
        <v>0</v>
      </c>
      <c r="KM12" s="19"/>
      <c r="KN12" s="19"/>
      <c r="KO12" s="20">
        <f t="shared" si="145"/>
        <v>0</v>
      </c>
      <c r="KP12" s="19"/>
      <c r="KQ12" s="19"/>
      <c r="KR12" s="20">
        <f t="shared" si="146"/>
        <v>0</v>
      </c>
      <c r="KS12" s="19"/>
      <c r="KT12" s="19"/>
      <c r="KU12" s="20">
        <f t="shared" si="147"/>
        <v>0</v>
      </c>
      <c r="KV12" s="19"/>
      <c r="KW12" s="19"/>
      <c r="KX12" s="20">
        <f t="shared" si="148"/>
        <v>0</v>
      </c>
      <c r="KY12" s="19"/>
      <c r="KZ12" s="19"/>
      <c r="LA12" s="20">
        <f t="shared" si="149"/>
        <v>0</v>
      </c>
      <c r="LB12" s="20">
        <f t="shared" si="150"/>
        <v>0</v>
      </c>
      <c r="LC12" s="20">
        <f t="shared" si="151"/>
        <v>0</v>
      </c>
      <c r="LD12" s="20">
        <f t="shared" si="152"/>
        <v>0</v>
      </c>
      <c r="LE12" s="20">
        <f t="shared" si="153"/>
        <v>838.87</v>
      </c>
      <c r="LF12" s="20">
        <f t="shared" si="154"/>
        <v>0</v>
      </c>
      <c r="LG12" s="20">
        <f t="shared" si="155"/>
        <v>838.87</v>
      </c>
      <c r="LH12" s="19"/>
      <c r="LI12" s="19"/>
      <c r="LJ12" s="20">
        <f t="shared" si="156"/>
        <v>0</v>
      </c>
      <c r="LK12" s="19"/>
      <c r="LL12" s="19"/>
      <c r="LM12" s="20">
        <f t="shared" si="157"/>
        <v>0</v>
      </c>
      <c r="LN12" s="20">
        <f t="shared" si="158"/>
        <v>838.87</v>
      </c>
      <c r="LO12" s="20">
        <f t="shared" si="159"/>
        <v>500.01</v>
      </c>
      <c r="LP12" s="20">
        <f t="shared" si="160"/>
        <v>338.86</v>
      </c>
    </row>
    <row r="13" spans="1:328" x14ac:dyDescent="0.3">
      <c r="A13" s="2" t="s">
        <v>118</v>
      </c>
      <c r="B13" s="3"/>
      <c r="C13" s="3"/>
      <c r="D13" s="4">
        <f t="shared" si="0"/>
        <v>0</v>
      </c>
      <c r="E13" s="3"/>
      <c r="F13" s="3"/>
      <c r="G13" s="4">
        <f t="shared" si="1"/>
        <v>0</v>
      </c>
      <c r="H13" s="3"/>
      <c r="I13" s="3"/>
      <c r="J13" s="4">
        <f t="shared" si="2"/>
        <v>0</v>
      </c>
      <c r="K13" s="3"/>
      <c r="L13" s="3"/>
      <c r="M13" s="4">
        <f t="shared" si="3"/>
        <v>0</v>
      </c>
      <c r="N13" s="3"/>
      <c r="O13" s="3"/>
      <c r="P13" s="4">
        <f t="shared" si="4"/>
        <v>0</v>
      </c>
      <c r="Q13" s="3"/>
      <c r="R13" s="3"/>
      <c r="S13" s="4">
        <f t="shared" si="5"/>
        <v>0</v>
      </c>
      <c r="T13" s="3"/>
      <c r="U13" s="3"/>
      <c r="V13" s="4">
        <f t="shared" si="6"/>
        <v>0</v>
      </c>
      <c r="W13" s="3"/>
      <c r="X13" s="3"/>
      <c r="Y13" s="4">
        <f t="shared" si="7"/>
        <v>0</v>
      </c>
      <c r="Z13" s="3"/>
      <c r="AA13" s="3"/>
      <c r="AB13" s="4">
        <f t="shared" si="8"/>
        <v>0</v>
      </c>
      <c r="AC13" s="3"/>
      <c r="AD13" s="3"/>
      <c r="AE13" s="4">
        <f t="shared" si="9"/>
        <v>0</v>
      </c>
      <c r="AF13" s="3"/>
      <c r="AG13" s="3"/>
      <c r="AH13" s="4">
        <f t="shared" si="10"/>
        <v>0</v>
      </c>
      <c r="AI13" s="3"/>
      <c r="AJ13" s="3"/>
      <c r="AK13" s="4">
        <f t="shared" si="11"/>
        <v>0</v>
      </c>
      <c r="AL13" s="4">
        <f t="shared" si="12"/>
        <v>0</v>
      </c>
      <c r="AM13" s="4">
        <f t="shared" si="13"/>
        <v>0</v>
      </c>
      <c r="AN13" s="4">
        <f t="shared" si="14"/>
        <v>0</v>
      </c>
      <c r="AO13" s="3"/>
      <c r="AP13" s="3"/>
      <c r="AQ13" s="4">
        <f t="shared" si="15"/>
        <v>0</v>
      </c>
      <c r="AR13" s="3"/>
      <c r="AS13" s="3"/>
      <c r="AT13" s="4">
        <f t="shared" si="16"/>
        <v>0</v>
      </c>
      <c r="AU13" s="3"/>
      <c r="AV13" s="3"/>
      <c r="AW13" s="4">
        <f t="shared" si="17"/>
        <v>0</v>
      </c>
      <c r="AX13" s="3"/>
      <c r="AY13" s="3"/>
      <c r="AZ13" s="4">
        <f t="shared" si="18"/>
        <v>0</v>
      </c>
      <c r="BA13" s="3"/>
      <c r="BB13" s="3"/>
      <c r="BC13" s="4">
        <f t="shared" si="19"/>
        <v>0</v>
      </c>
      <c r="BD13" s="3"/>
      <c r="BE13" s="3"/>
      <c r="BF13" s="4">
        <f t="shared" si="20"/>
        <v>0</v>
      </c>
      <c r="BG13" s="4">
        <f t="shared" si="21"/>
        <v>0</v>
      </c>
      <c r="BH13" s="4">
        <f t="shared" si="22"/>
        <v>0</v>
      </c>
      <c r="BI13" s="4">
        <f t="shared" si="23"/>
        <v>0</v>
      </c>
      <c r="BJ13" s="3"/>
      <c r="BK13" s="3"/>
      <c r="BL13" s="4">
        <f t="shared" si="24"/>
        <v>0</v>
      </c>
      <c r="BM13" s="3"/>
      <c r="BN13" s="3"/>
      <c r="BO13" s="4">
        <f t="shared" si="25"/>
        <v>0</v>
      </c>
      <c r="BP13" s="3"/>
      <c r="BQ13" s="3"/>
      <c r="BR13" s="4">
        <f t="shared" si="26"/>
        <v>0</v>
      </c>
      <c r="BS13" s="3"/>
      <c r="BT13" s="3"/>
      <c r="BU13" s="4">
        <f t="shared" si="27"/>
        <v>0</v>
      </c>
      <c r="BV13" s="3"/>
      <c r="BW13" s="3"/>
      <c r="BX13" s="4">
        <f t="shared" si="28"/>
        <v>0</v>
      </c>
      <c r="BY13" s="3"/>
      <c r="BZ13" s="3"/>
      <c r="CA13" s="4">
        <f t="shared" si="29"/>
        <v>0</v>
      </c>
      <c r="CB13" s="4">
        <f t="shared" si="30"/>
        <v>0</v>
      </c>
      <c r="CC13" s="4">
        <f t="shared" si="31"/>
        <v>0</v>
      </c>
      <c r="CD13" s="4">
        <f t="shared" si="32"/>
        <v>0</v>
      </c>
      <c r="CE13" s="3"/>
      <c r="CF13" s="3"/>
      <c r="CG13" s="4">
        <f t="shared" si="33"/>
        <v>0</v>
      </c>
      <c r="CH13" s="3"/>
      <c r="CI13" s="3"/>
      <c r="CJ13" s="4">
        <f t="shared" si="34"/>
        <v>0</v>
      </c>
      <c r="CK13" s="3"/>
      <c r="CL13" s="3"/>
      <c r="CM13" s="4">
        <f t="shared" si="35"/>
        <v>0</v>
      </c>
      <c r="CN13" s="4">
        <f t="shared" si="36"/>
        <v>0</v>
      </c>
      <c r="CO13" s="4">
        <f t="shared" si="37"/>
        <v>0</v>
      </c>
      <c r="CP13" s="4">
        <f t="shared" si="38"/>
        <v>0</v>
      </c>
      <c r="CQ13" s="3"/>
      <c r="CR13" s="3"/>
      <c r="CS13" s="4">
        <f t="shared" si="39"/>
        <v>0</v>
      </c>
      <c r="CT13" s="3"/>
      <c r="CU13" s="3"/>
      <c r="CV13" s="4">
        <f t="shared" si="40"/>
        <v>0</v>
      </c>
      <c r="CW13" s="3"/>
      <c r="CX13" s="3"/>
      <c r="CY13" s="4">
        <f t="shared" si="41"/>
        <v>0</v>
      </c>
      <c r="CZ13" s="4">
        <f t="shared" si="42"/>
        <v>0</v>
      </c>
      <c r="DA13" s="4">
        <f t="shared" si="43"/>
        <v>0</v>
      </c>
      <c r="DB13" s="4">
        <f t="shared" si="44"/>
        <v>0</v>
      </c>
      <c r="DC13" s="4">
        <f t="shared" si="45"/>
        <v>0</v>
      </c>
      <c r="DD13" s="4">
        <f t="shared" si="46"/>
        <v>0</v>
      </c>
      <c r="DE13" s="4">
        <f t="shared" si="47"/>
        <v>0</v>
      </c>
      <c r="DF13" s="3"/>
      <c r="DG13" s="3"/>
      <c r="DH13" s="4">
        <f t="shared" si="48"/>
        <v>0</v>
      </c>
      <c r="DI13" s="3"/>
      <c r="DJ13" s="3"/>
      <c r="DK13" s="4">
        <f t="shared" si="49"/>
        <v>0</v>
      </c>
      <c r="DL13" s="4">
        <f t="shared" si="50"/>
        <v>0</v>
      </c>
      <c r="DM13" s="4">
        <f t="shared" si="51"/>
        <v>0</v>
      </c>
      <c r="DN13" s="4">
        <f t="shared" si="52"/>
        <v>0</v>
      </c>
      <c r="DO13" s="3"/>
      <c r="DP13" s="3"/>
      <c r="DQ13" s="4">
        <f t="shared" si="53"/>
        <v>0</v>
      </c>
      <c r="DR13" s="3"/>
      <c r="DS13" s="3"/>
      <c r="DT13" s="4">
        <f t="shared" si="54"/>
        <v>0</v>
      </c>
      <c r="DU13" s="4">
        <f t="shared" si="55"/>
        <v>0</v>
      </c>
      <c r="DV13" s="4">
        <f t="shared" si="56"/>
        <v>0</v>
      </c>
      <c r="DW13" s="4">
        <f t="shared" si="57"/>
        <v>0</v>
      </c>
      <c r="DX13" s="20">
        <f t="shared" si="58"/>
        <v>0</v>
      </c>
      <c r="DY13" s="20">
        <f t="shared" si="59"/>
        <v>0</v>
      </c>
      <c r="DZ13" s="20">
        <f t="shared" si="60"/>
        <v>0</v>
      </c>
      <c r="EA13" s="19"/>
      <c r="EB13" s="19"/>
      <c r="EC13" s="20">
        <f t="shared" si="61"/>
        <v>0</v>
      </c>
      <c r="ED13" s="19"/>
      <c r="EE13" s="19"/>
      <c r="EF13" s="20">
        <f t="shared" si="62"/>
        <v>0</v>
      </c>
      <c r="EG13" s="19"/>
      <c r="EH13" s="19"/>
      <c r="EI13" s="20">
        <f t="shared" si="63"/>
        <v>0</v>
      </c>
      <c r="EJ13" s="19"/>
      <c r="EK13" s="19"/>
      <c r="EL13" s="20">
        <f t="shared" si="64"/>
        <v>0</v>
      </c>
      <c r="EM13" s="20">
        <f t="shared" si="65"/>
        <v>0</v>
      </c>
      <c r="EN13" s="20">
        <f t="shared" si="66"/>
        <v>0</v>
      </c>
      <c r="EO13" s="20">
        <f t="shared" si="67"/>
        <v>0</v>
      </c>
      <c r="EP13" s="19"/>
      <c r="EQ13" s="19"/>
      <c r="ER13" s="20">
        <f t="shared" si="68"/>
        <v>0</v>
      </c>
      <c r="ES13" s="19"/>
      <c r="ET13" s="19"/>
      <c r="EU13" s="20">
        <f t="shared" si="69"/>
        <v>0</v>
      </c>
      <c r="EV13" s="19"/>
      <c r="EW13" s="19"/>
      <c r="EX13" s="20">
        <f t="shared" si="70"/>
        <v>0</v>
      </c>
      <c r="EY13" s="19"/>
      <c r="EZ13" s="19"/>
      <c r="FA13" s="20">
        <f t="shared" si="71"/>
        <v>0</v>
      </c>
      <c r="FB13" s="20">
        <f t="shared" si="72"/>
        <v>0</v>
      </c>
      <c r="FC13" s="20">
        <f t="shared" si="73"/>
        <v>0</v>
      </c>
      <c r="FD13" s="20">
        <f t="shared" si="74"/>
        <v>0</v>
      </c>
      <c r="FE13" s="19"/>
      <c r="FF13" s="19"/>
      <c r="FG13" s="20">
        <f t="shared" si="75"/>
        <v>0</v>
      </c>
      <c r="FH13" s="19"/>
      <c r="FI13" s="19"/>
      <c r="FJ13" s="20">
        <f t="shared" si="76"/>
        <v>0</v>
      </c>
      <c r="FK13" s="19"/>
      <c r="FL13" s="19"/>
      <c r="FM13" s="20">
        <f t="shared" si="77"/>
        <v>0</v>
      </c>
      <c r="FN13" s="20">
        <f t="shared" si="78"/>
        <v>0</v>
      </c>
      <c r="FO13" s="20">
        <f t="shared" si="79"/>
        <v>0</v>
      </c>
      <c r="FP13" s="20">
        <f t="shared" si="80"/>
        <v>0</v>
      </c>
      <c r="FQ13" s="19"/>
      <c r="FR13" s="19"/>
      <c r="FS13" s="20">
        <f t="shared" si="81"/>
        <v>0</v>
      </c>
      <c r="FT13" s="19"/>
      <c r="FU13" s="19"/>
      <c r="FV13" s="20">
        <f t="shared" si="82"/>
        <v>0</v>
      </c>
      <c r="FW13" s="19"/>
      <c r="FX13" s="19"/>
      <c r="FY13" s="20">
        <f t="shared" si="83"/>
        <v>0</v>
      </c>
      <c r="FZ13" s="20">
        <f t="shared" si="84"/>
        <v>0</v>
      </c>
      <c r="GA13" s="20">
        <f t="shared" si="85"/>
        <v>0</v>
      </c>
      <c r="GB13" s="20">
        <f t="shared" si="86"/>
        <v>0</v>
      </c>
      <c r="GC13" s="19"/>
      <c r="GD13" s="19"/>
      <c r="GE13" s="20">
        <f t="shared" si="87"/>
        <v>0</v>
      </c>
      <c r="GF13" s="19"/>
      <c r="GG13" s="19"/>
      <c r="GH13" s="20">
        <f t="shared" si="88"/>
        <v>0</v>
      </c>
      <c r="GI13" s="19"/>
      <c r="GJ13" s="19"/>
      <c r="GK13" s="20">
        <f t="shared" si="89"/>
        <v>0</v>
      </c>
      <c r="GL13" s="19"/>
      <c r="GM13" s="19"/>
      <c r="GN13" s="20">
        <f t="shared" si="90"/>
        <v>0</v>
      </c>
      <c r="GO13" s="20">
        <f t="shared" si="91"/>
        <v>0</v>
      </c>
      <c r="GP13" s="20">
        <f t="shared" si="92"/>
        <v>0</v>
      </c>
      <c r="GQ13" s="20">
        <f t="shared" si="93"/>
        <v>0</v>
      </c>
      <c r="GR13" s="19"/>
      <c r="GS13" s="19"/>
      <c r="GT13" s="20">
        <f t="shared" si="94"/>
        <v>0</v>
      </c>
      <c r="GU13" s="19"/>
      <c r="GV13" s="19"/>
      <c r="GW13" s="20">
        <f t="shared" si="95"/>
        <v>0</v>
      </c>
      <c r="GX13" s="19"/>
      <c r="GY13" s="19"/>
      <c r="GZ13" s="20">
        <f t="shared" si="96"/>
        <v>0</v>
      </c>
      <c r="HA13" s="20">
        <f t="shared" si="97"/>
        <v>0</v>
      </c>
      <c r="HB13" s="20">
        <f t="shared" si="98"/>
        <v>0</v>
      </c>
      <c r="HC13" s="20">
        <f t="shared" si="99"/>
        <v>0</v>
      </c>
      <c r="HD13" s="19"/>
      <c r="HE13" s="19"/>
      <c r="HF13" s="20">
        <f t="shared" si="100"/>
        <v>0</v>
      </c>
      <c r="HG13" s="19"/>
      <c r="HH13" s="19"/>
      <c r="HI13" s="20">
        <f t="shared" si="101"/>
        <v>0</v>
      </c>
      <c r="HJ13" s="19"/>
      <c r="HK13" s="19"/>
      <c r="HL13" s="20">
        <f t="shared" si="102"/>
        <v>0</v>
      </c>
      <c r="HM13" s="19"/>
      <c r="HN13" s="19"/>
      <c r="HO13" s="20">
        <f t="shared" si="103"/>
        <v>0</v>
      </c>
      <c r="HP13" s="20">
        <f t="shared" si="104"/>
        <v>0</v>
      </c>
      <c r="HQ13" s="20">
        <f t="shared" si="105"/>
        <v>0</v>
      </c>
      <c r="HR13" s="20">
        <f t="shared" si="106"/>
        <v>0</v>
      </c>
      <c r="HS13" s="19"/>
      <c r="HT13" s="19"/>
      <c r="HU13" s="20">
        <f t="shared" si="107"/>
        <v>0</v>
      </c>
      <c r="HV13" s="19"/>
      <c r="HW13" s="19"/>
      <c r="HX13" s="20">
        <f t="shared" si="108"/>
        <v>0</v>
      </c>
      <c r="HY13" s="19"/>
      <c r="HZ13" s="19"/>
      <c r="IA13" s="20">
        <f t="shared" si="109"/>
        <v>0</v>
      </c>
      <c r="IB13" s="19"/>
      <c r="IC13" s="19"/>
      <c r="ID13" s="20">
        <f t="shared" si="110"/>
        <v>0</v>
      </c>
      <c r="IE13" s="20">
        <f t="shared" si="111"/>
        <v>0</v>
      </c>
      <c r="IF13" s="20">
        <f t="shared" si="112"/>
        <v>0</v>
      </c>
      <c r="IG13" s="20">
        <f t="shared" si="113"/>
        <v>0</v>
      </c>
      <c r="IH13" s="20">
        <f t="shared" si="114"/>
        <v>0</v>
      </c>
      <c r="II13" s="20">
        <f t="shared" si="115"/>
        <v>0</v>
      </c>
      <c r="IJ13" s="20">
        <f t="shared" si="116"/>
        <v>0</v>
      </c>
      <c r="IK13" s="19"/>
      <c r="IL13" s="19"/>
      <c r="IM13" s="20">
        <f t="shared" si="117"/>
        <v>0</v>
      </c>
      <c r="IN13" s="19"/>
      <c r="IO13" s="19"/>
      <c r="IP13" s="20">
        <f t="shared" si="118"/>
        <v>0</v>
      </c>
      <c r="IQ13" s="19"/>
      <c r="IR13" s="19"/>
      <c r="IS13" s="20">
        <f t="shared" si="119"/>
        <v>0</v>
      </c>
      <c r="IT13" s="20">
        <f t="shared" si="120"/>
        <v>0</v>
      </c>
      <c r="IU13" s="20">
        <f t="shared" si="121"/>
        <v>0</v>
      </c>
      <c r="IV13" s="20">
        <f t="shared" si="122"/>
        <v>0</v>
      </c>
      <c r="IW13" s="20">
        <f t="shared" si="123"/>
        <v>0</v>
      </c>
      <c r="IX13" s="20">
        <f t="shared" si="124"/>
        <v>0</v>
      </c>
      <c r="IY13" s="20">
        <f t="shared" si="125"/>
        <v>0</v>
      </c>
      <c r="IZ13" s="19"/>
      <c r="JA13" s="19"/>
      <c r="JB13" s="20">
        <f t="shared" si="126"/>
        <v>0</v>
      </c>
      <c r="JC13" s="19"/>
      <c r="JD13" s="19"/>
      <c r="JE13" s="20">
        <f t="shared" si="127"/>
        <v>0</v>
      </c>
      <c r="JF13" s="19"/>
      <c r="JG13" s="19"/>
      <c r="JH13" s="20">
        <f t="shared" si="128"/>
        <v>0</v>
      </c>
      <c r="JI13" s="20">
        <f t="shared" si="129"/>
        <v>0</v>
      </c>
      <c r="JJ13" s="20">
        <f t="shared" si="130"/>
        <v>0</v>
      </c>
      <c r="JK13" s="20">
        <f t="shared" si="131"/>
        <v>0</v>
      </c>
      <c r="JL13" s="19"/>
      <c r="JM13" s="19"/>
      <c r="JN13" s="20">
        <f t="shared" si="132"/>
        <v>0</v>
      </c>
      <c r="JO13" s="19"/>
      <c r="JP13" s="19"/>
      <c r="JQ13" s="20">
        <f t="shared" si="133"/>
        <v>0</v>
      </c>
      <c r="JR13" s="19"/>
      <c r="JS13" s="19"/>
      <c r="JT13" s="20">
        <f t="shared" si="134"/>
        <v>0</v>
      </c>
      <c r="JU13" s="20">
        <f t="shared" si="135"/>
        <v>0</v>
      </c>
      <c r="JV13" s="20">
        <f t="shared" si="136"/>
        <v>0</v>
      </c>
      <c r="JW13" s="20">
        <f t="shared" si="137"/>
        <v>0</v>
      </c>
      <c r="JX13" s="19"/>
      <c r="JY13" s="19"/>
      <c r="JZ13" s="20">
        <f t="shared" si="138"/>
        <v>0</v>
      </c>
      <c r="KA13" s="19"/>
      <c r="KB13" s="19"/>
      <c r="KC13" s="20">
        <f t="shared" si="139"/>
        <v>0</v>
      </c>
      <c r="KD13" s="20">
        <f t="shared" si="140"/>
        <v>0</v>
      </c>
      <c r="KE13" s="20">
        <f t="shared" si="141"/>
        <v>0</v>
      </c>
      <c r="KF13" s="20">
        <f t="shared" si="142"/>
        <v>0</v>
      </c>
      <c r="KG13" s="19"/>
      <c r="KH13" s="20">
        <f>300</f>
        <v>300</v>
      </c>
      <c r="KI13" s="20">
        <f t="shared" si="143"/>
        <v>-300</v>
      </c>
      <c r="KJ13" s="19"/>
      <c r="KK13" s="19"/>
      <c r="KL13" s="20">
        <f t="shared" si="144"/>
        <v>0</v>
      </c>
      <c r="KM13" s="19"/>
      <c r="KN13" s="19"/>
      <c r="KO13" s="20">
        <f t="shared" si="145"/>
        <v>0</v>
      </c>
      <c r="KP13" s="19"/>
      <c r="KQ13" s="19"/>
      <c r="KR13" s="20">
        <f t="shared" si="146"/>
        <v>0</v>
      </c>
      <c r="KS13" s="19"/>
      <c r="KT13" s="19"/>
      <c r="KU13" s="20">
        <f t="shared" si="147"/>
        <v>0</v>
      </c>
      <c r="KV13" s="19"/>
      <c r="KW13" s="19"/>
      <c r="KX13" s="20">
        <f t="shared" si="148"/>
        <v>0</v>
      </c>
      <c r="KY13" s="19"/>
      <c r="KZ13" s="19"/>
      <c r="LA13" s="20">
        <f t="shared" si="149"/>
        <v>0</v>
      </c>
      <c r="LB13" s="20">
        <f t="shared" si="150"/>
        <v>0</v>
      </c>
      <c r="LC13" s="20">
        <f t="shared" si="151"/>
        <v>0</v>
      </c>
      <c r="LD13" s="20">
        <f t="shared" si="152"/>
        <v>0</v>
      </c>
      <c r="LE13" s="20">
        <f t="shared" si="153"/>
        <v>0</v>
      </c>
      <c r="LF13" s="20">
        <f t="shared" si="154"/>
        <v>300</v>
      </c>
      <c r="LG13" s="20">
        <f t="shared" si="155"/>
        <v>-300</v>
      </c>
      <c r="LH13" s="19"/>
      <c r="LI13" s="19"/>
      <c r="LJ13" s="20">
        <f t="shared" si="156"/>
        <v>0</v>
      </c>
      <c r="LK13" s="19"/>
      <c r="LL13" s="19"/>
      <c r="LM13" s="20">
        <f t="shared" si="157"/>
        <v>0</v>
      </c>
      <c r="LN13" s="20">
        <f t="shared" si="158"/>
        <v>0</v>
      </c>
      <c r="LO13" s="20">
        <f t="shared" si="159"/>
        <v>300</v>
      </c>
      <c r="LP13" s="20">
        <f t="shared" si="160"/>
        <v>-300</v>
      </c>
    </row>
    <row r="14" spans="1:328" x14ac:dyDescent="0.3">
      <c r="A14" s="2" t="s">
        <v>119</v>
      </c>
      <c r="B14" s="5">
        <f>((((B9)+(B10))+(B11))+(B12))+(B13)</f>
        <v>0</v>
      </c>
      <c r="C14" s="5">
        <f>((((C9)+(C10))+(C11))+(C12))+(C13)</f>
        <v>0</v>
      </c>
      <c r="D14" s="5">
        <f t="shared" si="0"/>
        <v>0</v>
      </c>
      <c r="E14" s="5">
        <f>((((E9)+(E10))+(E11))+(E12))+(E13)</f>
        <v>0</v>
      </c>
      <c r="F14" s="5">
        <f>((((F9)+(F10))+(F11))+(F12))+(F13)</f>
        <v>0</v>
      </c>
      <c r="G14" s="5">
        <f t="shared" si="1"/>
        <v>0</v>
      </c>
      <c r="H14" s="5">
        <f>((((H9)+(H10))+(H11))+(H12))+(H13)</f>
        <v>0</v>
      </c>
      <c r="I14" s="5">
        <f>((((I9)+(I10))+(I11))+(I12))+(I13)</f>
        <v>0</v>
      </c>
      <c r="J14" s="5">
        <f t="shared" si="2"/>
        <v>0</v>
      </c>
      <c r="K14" s="5">
        <f>((((K9)+(K10))+(K11))+(K12))+(K13)</f>
        <v>0</v>
      </c>
      <c r="L14" s="5">
        <f>((((L9)+(L10))+(L11))+(L12))+(L13)</f>
        <v>0</v>
      </c>
      <c r="M14" s="5">
        <f t="shared" si="3"/>
        <v>0</v>
      </c>
      <c r="N14" s="5">
        <f>((((N9)+(N10))+(N11))+(N12))+(N13)</f>
        <v>0</v>
      </c>
      <c r="O14" s="5">
        <f>((((O9)+(O10))+(O11))+(O12))+(O13)</f>
        <v>0</v>
      </c>
      <c r="P14" s="5">
        <f t="shared" si="4"/>
        <v>0</v>
      </c>
      <c r="Q14" s="5">
        <f>((((Q9)+(Q10))+(Q11))+(Q12))+(Q13)</f>
        <v>0</v>
      </c>
      <c r="R14" s="5">
        <f>((((R9)+(R10))+(R11))+(R12))+(R13)</f>
        <v>0</v>
      </c>
      <c r="S14" s="5">
        <f t="shared" si="5"/>
        <v>0</v>
      </c>
      <c r="T14" s="5">
        <f>((((T9)+(T10))+(T11))+(T12))+(T13)</f>
        <v>0</v>
      </c>
      <c r="U14" s="5">
        <f>((((U9)+(U10))+(U11))+(U12))+(U13)</f>
        <v>0</v>
      </c>
      <c r="V14" s="5">
        <f t="shared" si="6"/>
        <v>0</v>
      </c>
      <c r="W14" s="5">
        <f>((((W9)+(W10))+(W11))+(W12))+(W13)</f>
        <v>0</v>
      </c>
      <c r="X14" s="5">
        <f>((((X9)+(X10))+(X11))+(X12))+(X13)</f>
        <v>0</v>
      </c>
      <c r="Y14" s="5">
        <f t="shared" si="7"/>
        <v>0</v>
      </c>
      <c r="Z14" s="5">
        <f>((((Z9)+(Z10))+(Z11))+(Z12))+(Z13)</f>
        <v>0</v>
      </c>
      <c r="AA14" s="5">
        <f>((((AA9)+(AA10))+(AA11))+(AA12))+(AA13)</f>
        <v>0</v>
      </c>
      <c r="AB14" s="5">
        <f t="shared" si="8"/>
        <v>0</v>
      </c>
      <c r="AC14" s="5">
        <f>((((AC9)+(AC10))+(AC11))+(AC12))+(AC13)</f>
        <v>0</v>
      </c>
      <c r="AD14" s="5">
        <f>((((AD9)+(AD10))+(AD11))+(AD12))+(AD13)</f>
        <v>0</v>
      </c>
      <c r="AE14" s="5">
        <f t="shared" si="9"/>
        <v>0</v>
      </c>
      <c r="AF14" s="5">
        <f>((((AF9)+(AF10))+(AF11))+(AF12))+(AF13)</f>
        <v>0</v>
      </c>
      <c r="AG14" s="5">
        <f>((((AG9)+(AG10))+(AG11))+(AG12))+(AG13)</f>
        <v>0</v>
      </c>
      <c r="AH14" s="5">
        <f t="shared" si="10"/>
        <v>0</v>
      </c>
      <c r="AI14" s="5">
        <f>((((AI9)+(AI10))+(AI11))+(AI12))+(AI13)</f>
        <v>0</v>
      </c>
      <c r="AJ14" s="5">
        <f>((((AJ9)+(AJ10))+(AJ11))+(AJ12))+(AJ13)</f>
        <v>0</v>
      </c>
      <c r="AK14" s="5">
        <f t="shared" si="11"/>
        <v>0</v>
      </c>
      <c r="AL14" s="5">
        <f t="shared" si="12"/>
        <v>0</v>
      </c>
      <c r="AM14" s="5">
        <f t="shared" si="13"/>
        <v>0</v>
      </c>
      <c r="AN14" s="5">
        <f t="shared" si="14"/>
        <v>0</v>
      </c>
      <c r="AO14" s="5">
        <f>((((AO9)+(AO10))+(AO11))+(AO12))+(AO13)</f>
        <v>0</v>
      </c>
      <c r="AP14" s="5">
        <f>((((AP9)+(AP10))+(AP11))+(AP12))+(AP13)</f>
        <v>0</v>
      </c>
      <c r="AQ14" s="5">
        <f t="shared" si="15"/>
        <v>0</v>
      </c>
      <c r="AR14" s="5">
        <f>((((AR9)+(AR10))+(AR11))+(AR12))+(AR13)</f>
        <v>0</v>
      </c>
      <c r="AS14" s="5">
        <f>((((AS9)+(AS10))+(AS11))+(AS12))+(AS13)</f>
        <v>0</v>
      </c>
      <c r="AT14" s="5">
        <f t="shared" si="16"/>
        <v>0</v>
      </c>
      <c r="AU14" s="5">
        <f>((((AU9)+(AU10))+(AU11))+(AU12))+(AU13)</f>
        <v>0</v>
      </c>
      <c r="AV14" s="5">
        <f>((((AV9)+(AV10))+(AV11))+(AV12))+(AV13)</f>
        <v>0</v>
      </c>
      <c r="AW14" s="5">
        <f t="shared" si="17"/>
        <v>0</v>
      </c>
      <c r="AX14" s="5">
        <f>((((AX9)+(AX10))+(AX11))+(AX12))+(AX13)</f>
        <v>0</v>
      </c>
      <c r="AY14" s="5">
        <f>((((AY9)+(AY10))+(AY11))+(AY12))+(AY13)</f>
        <v>0</v>
      </c>
      <c r="AZ14" s="5">
        <f t="shared" si="18"/>
        <v>0</v>
      </c>
      <c r="BA14" s="5">
        <f>((((BA9)+(BA10))+(BA11))+(BA12))+(BA13)</f>
        <v>0</v>
      </c>
      <c r="BB14" s="5">
        <f>((((BB9)+(BB10))+(BB11))+(BB12))+(BB13)</f>
        <v>0</v>
      </c>
      <c r="BC14" s="5">
        <f t="shared" si="19"/>
        <v>0</v>
      </c>
      <c r="BD14" s="5">
        <f>((((BD9)+(BD10))+(BD11))+(BD12))+(BD13)</f>
        <v>0</v>
      </c>
      <c r="BE14" s="5">
        <f>((((BE9)+(BE10))+(BE11))+(BE12))+(BE13)</f>
        <v>0</v>
      </c>
      <c r="BF14" s="5">
        <f t="shared" si="20"/>
        <v>0</v>
      </c>
      <c r="BG14" s="5">
        <f t="shared" si="21"/>
        <v>0</v>
      </c>
      <c r="BH14" s="5">
        <f t="shared" si="22"/>
        <v>0</v>
      </c>
      <c r="BI14" s="5">
        <f t="shared" si="23"/>
        <v>0</v>
      </c>
      <c r="BJ14" s="5">
        <f>((((BJ9)+(BJ10))+(BJ11))+(BJ12))+(BJ13)</f>
        <v>0</v>
      </c>
      <c r="BK14" s="5">
        <f>((((BK9)+(BK10))+(BK11))+(BK12))+(BK13)</f>
        <v>0</v>
      </c>
      <c r="BL14" s="5">
        <f t="shared" si="24"/>
        <v>0</v>
      </c>
      <c r="BM14" s="5">
        <f>((((BM9)+(BM10))+(BM11))+(BM12))+(BM13)</f>
        <v>0</v>
      </c>
      <c r="BN14" s="5">
        <f>((((BN9)+(BN10))+(BN11))+(BN12))+(BN13)</f>
        <v>0</v>
      </c>
      <c r="BO14" s="5">
        <f t="shared" si="25"/>
        <v>0</v>
      </c>
      <c r="BP14" s="5">
        <f>((((BP9)+(BP10))+(BP11))+(BP12))+(BP13)</f>
        <v>0</v>
      </c>
      <c r="BQ14" s="5">
        <f>((((BQ9)+(BQ10))+(BQ11))+(BQ12))+(BQ13)</f>
        <v>0</v>
      </c>
      <c r="BR14" s="5">
        <f t="shared" si="26"/>
        <v>0</v>
      </c>
      <c r="BS14" s="5">
        <f>((((BS9)+(BS10))+(BS11))+(BS12))+(BS13)</f>
        <v>0</v>
      </c>
      <c r="BT14" s="5">
        <f>((((BT9)+(BT10))+(BT11))+(BT12))+(BT13)</f>
        <v>0</v>
      </c>
      <c r="BU14" s="5">
        <f t="shared" si="27"/>
        <v>0</v>
      </c>
      <c r="BV14" s="5">
        <f>((((BV9)+(BV10))+(BV11))+(BV12))+(BV13)</f>
        <v>0</v>
      </c>
      <c r="BW14" s="5">
        <f>((((BW9)+(BW10))+(BW11))+(BW12))+(BW13)</f>
        <v>0</v>
      </c>
      <c r="BX14" s="5">
        <f t="shared" si="28"/>
        <v>0</v>
      </c>
      <c r="BY14" s="5">
        <f>((((BY9)+(BY10))+(BY11))+(BY12))+(BY13)</f>
        <v>0</v>
      </c>
      <c r="BZ14" s="5">
        <f>((((BZ9)+(BZ10))+(BZ11))+(BZ12))+(BZ13)</f>
        <v>0</v>
      </c>
      <c r="CA14" s="5">
        <f t="shared" si="29"/>
        <v>0</v>
      </c>
      <c r="CB14" s="5">
        <f t="shared" si="30"/>
        <v>0</v>
      </c>
      <c r="CC14" s="5">
        <f t="shared" si="31"/>
        <v>0</v>
      </c>
      <c r="CD14" s="5">
        <f t="shared" si="32"/>
        <v>0</v>
      </c>
      <c r="CE14" s="5">
        <f>((((CE9)+(CE10))+(CE11))+(CE12))+(CE13)</f>
        <v>0</v>
      </c>
      <c r="CF14" s="5">
        <f>((((CF9)+(CF10))+(CF11))+(CF12))+(CF13)</f>
        <v>0</v>
      </c>
      <c r="CG14" s="5">
        <f t="shared" si="33"/>
        <v>0</v>
      </c>
      <c r="CH14" s="5">
        <f>((((CH9)+(CH10))+(CH11))+(CH12))+(CH13)</f>
        <v>0</v>
      </c>
      <c r="CI14" s="5">
        <f>((((CI9)+(CI10))+(CI11))+(CI12))+(CI13)</f>
        <v>0</v>
      </c>
      <c r="CJ14" s="5">
        <f t="shared" si="34"/>
        <v>0</v>
      </c>
      <c r="CK14" s="5">
        <f>((((CK9)+(CK10))+(CK11))+(CK12))+(CK13)</f>
        <v>0</v>
      </c>
      <c r="CL14" s="5">
        <f>((((CL9)+(CL10))+(CL11))+(CL12))+(CL13)</f>
        <v>0</v>
      </c>
      <c r="CM14" s="5">
        <f t="shared" si="35"/>
        <v>0</v>
      </c>
      <c r="CN14" s="5">
        <f t="shared" si="36"/>
        <v>0</v>
      </c>
      <c r="CO14" s="5">
        <f t="shared" si="37"/>
        <v>0</v>
      </c>
      <c r="CP14" s="5">
        <f t="shared" si="38"/>
        <v>0</v>
      </c>
      <c r="CQ14" s="5">
        <f>((((CQ9)+(CQ10))+(CQ11))+(CQ12))+(CQ13)</f>
        <v>0</v>
      </c>
      <c r="CR14" s="5">
        <f>((((CR9)+(CR10))+(CR11))+(CR12))+(CR13)</f>
        <v>0</v>
      </c>
      <c r="CS14" s="5">
        <f t="shared" si="39"/>
        <v>0</v>
      </c>
      <c r="CT14" s="5">
        <f>((((CT9)+(CT10))+(CT11))+(CT12))+(CT13)</f>
        <v>0</v>
      </c>
      <c r="CU14" s="5">
        <f>((((CU9)+(CU10))+(CU11))+(CU12))+(CU13)</f>
        <v>0</v>
      </c>
      <c r="CV14" s="5">
        <f t="shared" si="40"/>
        <v>0</v>
      </c>
      <c r="CW14" s="5">
        <f>((((CW9)+(CW10))+(CW11))+(CW12))+(CW13)</f>
        <v>0</v>
      </c>
      <c r="CX14" s="5">
        <f>((((CX9)+(CX10))+(CX11))+(CX12))+(CX13)</f>
        <v>0</v>
      </c>
      <c r="CY14" s="5">
        <f t="shared" si="41"/>
        <v>0</v>
      </c>
      <c r="CZ14" s="5">
        <f t="shared" si="42"/>
        <v>0</v>
      </c>
      <c r="DA14" s="5">
        <f t="shared" si="43"/>
        <v>0</v>
      </c>
      <c r="DB14" s="5">
        <f t="shared" si="44"/>
        <v>0</v>
      </c>
      <c r="DC14" s="5">
        <f t="shared" si="45"/>
        <v>0</v>
      </c>
      <c r="DD14" s="5">
        <f t="shared" si="46"/>
        <v>0</v>
      </c>
      <c r="DE14" s="5">
        <f t="shared" si="47"/>
        <v>0</v>
      </c>
      <c r="DF14" s="5">
        <f>((((DF9)+(DF10))+(DF11))+(DF12))+(DF13)</f>
        <v>0</v>
      </c>
      <c r="DG14" s="5">
        <f>((((DG9)+(DG10))+(DG11))+(DG12))+(DG13)</f>
        <v>0</v>
      </c>
      <c r="DH14" s="5">
        <f t="shared" si="48"/>
        <v>0</v>
      </c>
      <c r="DI14" s="5">
        <f>((((DI9)+(DI10))+(DI11))+(DI12))+(DI13)</f>
        <v>0</v>
      </c>
      <c r="DJ14" s="5">
        <f>((((DJ9)+(DJ10))+(DJ11))+(DJ12))+(DJ13)</f>
        <v>0</v>
      </c>
      <c r="DK14" s="5">
        <f t="shared" si="49"/>
        <v>0</v>
      </c>
      <c r="DL14" s="5">
        <f t="shared" si="50"/>
        <v>0</v>
      </c>
      <c r="DM14" s="5">
        <f t="shared" si="51"/>
        <v>0</v>
      </c>
      <c r="DN14" s="5">
        <f t="shared" si="52"/>
        <v>0</v>
      </c>
      <c r="DO14" s="5">
        <f>((((DO9)+(DO10))+(DO11))+(DO12))+(DO13)</f>
        <v>0</v>
      </c>
      <c r="DP14" s="5">
        <f>((((DP9)+(DP10))+(DP11))+(DP12))+(DP13)</f>
        <v>0</v>
      </c>
      <c r="DQ14" s="5">
        <f t="shared" si="53"/>
        <v>0</v>
      </c>
      <c r="DR14" s="5">
        <f>((((DR9)+(DR10))+(DR11))+(DR12))+(DR13)</f>
        <v>0</v>
      </c>
      <c r="DS14" s="5">
        <f>((((DS9)+(DS10))+(DS11))+(DS12))+(DS13)</f>
        <v>0</v>
      </c>
      <c r="DT14" s="5">
        <f t="shared" si="54"/>
        <v>0</v>
      </c>
      <c r="DU14" s="5">
        <f t="shared" si="55"/>
        <v>0</v>
      </c>
      <c r="DV14" s="5">
        <f t="shared" si="56"/>
        <v>0</v>
      </c>
      <c r="DW14" s="5">
        <f t="shared" si="57"/>
        <v>0</v>
      </c>
      <c r="DX14" s="21">
        <f t="shared" si="58"/>
        <v>0</v>
      </c>
      <c r="DY14" s="21">
        <f t="shared" si="59"/>
        <v>0</v>
      </c>
      <c r="DZ14" s="21">
        <f t="shared" si="60"/>
        <v>0</v>
      </c>
      <c r="EA14" s="21">
        <f>((((EA9)+(EA10))+(EA11))+(EA12))+(EA13)</f>
        <v>62</v>
      </c>
      <c r="EB14" s="21">
        <f>((((EB9)+(EB10))+(EB11))+(EB12))+(EB13)</f>
        <v>0</v>
      </c>
      <c r="EC14" s="21">
        <f t="shared" si="61"/>
        <v>62</v>
      </c>
      <c r="ED14" s="21">
        <f>((((ED9)+(ED10))+(ED11))+(ED12))+(ED13)</f>
        <v>0</v>
      </c>
      <c r="EE14" s="21">
        <f>((((EE9)+(EE10))+(EE11))+(EE12))+(EE13)</f>
        <v>0</v>
      </c>
      <c r="EF14" s="21">
        <f t="shared" si="62"/>
        <v>0</v>
      </c>
      <c r="EG14" s="21">
        <f>((((EG9)+(EG10))+(EG11))+(EG12))+(EG13)</f>
        <v>0</v>
      </c>
      <c r="EH14" s="21">
        <f>((((EH9)+(EH10))+(EH11))+(EH12))+(EH13)</f>
        <v>0</v>
      </c>
      <c r="EI14" s="21">
        <f t="shared" si="63"/>
        <v>0</v>
      </c>
      <c r="EJ14" s="21">
        <f>((((EJ9)+(EJ10))+(EJ11))+(EJ12))+(EJ13)</f>
        <v>0</v>
      </c>
      <c r="EK14" s="21">
        <f>((((EK9)+(EK10))+(EK11))+(EK12))+(EK13)</f>
        <v>0</v>
      </c>
      <c r="EL14" s="21">
        <f t="shared" si="64"/>
        <v>0</v>
      </c>
      <c r="EM14" s="21">
        <f t="shared" si="65"/>
        <v>0</v>
      </c>
      <c r="EN14" s="21">
        <f t="shared" si="66"/>
        <v>0</v>
      </c>
      <c r="EO14" s="21">
        <f t="shared" si="67"/>
        <v>0</v>
      </c>
      <c r="EP14" s="21">
        <f>((((EP9)+(EP10))+(EP11))+(EP12))+(EP13)</f>
        <v>0</v>
      </c>
      <c r="EQ14" s="21">
        <f>((((EQ9)+(EQ10))+(EQ11))+(EQ12))+(EQ13)</f>
        <v>0</v>
      </c>
      <c r="ER14" s="21">
        <f t="shared" si="68"/>
        <v>0</v>
      </c>
      <c r="ES14" s="21">
        <f>((((ES9)+(ES10))+(ES11))+(ES12))+(ES13)</f>
        <v>0</v>
      </c>
      <c r="ET14" s="21">
        <f>((((ET9)+(ET10))+(ET11))+(ET12))+(ET13)</f>
        <v>0</v>
      </c>
      <c r="EU14" s="21">
        <f t="shared" si="69"/>
        <v>0</v>
      </c>
      <c r="EV14" s="21">
        <f>((((EV9)+(EV10))+(EV11))+(EV12))+(EV13)</f>
        <v>0</v>
      </c>
      <c r="EW14" s="21">
        <f>((((EW9)+(EW10))+(EW11))+(EW12))+(EW13)</f>
        <v>0</v>
      </c>
      <c r="EX14" s="21">
        <f t="shared" si="70"/>
        <v>0</v>
      </c>
      <c r="EY14" s="21">
        <f>((((EY9)+(EY10))+(EY11))+(EY12))+(EY13)</f>
        <v>0</v>
      </c>
      <c r="EZ14" s="21">
        <f>((((EZ9)+(EZ10))+(EZ11))+(EZ12))+(EZ13)</f>
        <v>0</v>
      </c>
      <c r="FA14" s="21">
        <f t="shared" si="71"/>
        <v>0</v>
      </c>
      <c r="FB14" s="21">
        <f t="shared" si="72"/>
        <v>0</v>
      </c>
      <c r="FC14" s="21">
        <f t="shared" si="73"/>
        <v>0</v>
      </c>
      <c r="FD14" s="21">
        <f t="shared" si="74"/>
        <v>0</v>
      </c>
      <c r="FE14" s="21">
        <f>((((FE9)+(FE10))+(FE11))+(FE12))+(FE13)</f>
        <v>0</v>
      </c>
      <c r="FF14" s="21">
        <f>((((FF9)+(FF10))+(FF11))+(FF12))+(FF13)</f>
        <v>0</v>
      </c>
      <c r="FG14" s="21">
        <f t="shared" si="75"/>
        <v>0</v>
      </c>
      <c r="FH14" s="21">
        <f>((((FH9)+(FH10))+(FH11))+(FH12))+(FH13)</f>
        <v>0</v>
      </c>
      <c r="FI14" s="21">
        <f>((((FI9)+(FI10))+(FI11))+(FI12))+(FI13)</f>
        <v>0</v>
      </c>
      <c r="FJ14" s="21">
        <f t="shared" si="76"/>
        <v>0</v>
      </c>
      <c r="FK14" s="21">
        <f>((((FK9)+(FK10))+(FK11))+(FK12))+(FK13)</f>
        <v>0</v>
      </c>
      <c r="FL14" s="21">
        <f>((((FL9)+(FL10))+(FL11))+(FL12))+(FL13)</f>
        <v>0</v>
      </c>
      <c r="FM14" s="21">
        <f t="shared" si="77"/>
        <v>0</v>
      </c>
      <c r="FN14" s="21">
        <f t="shared" si="78"/>
        <v>0</v>
      </c>
      <c r="FO14" s="21">
        <f t="shared" si="79"/>
        <v>0</v>
      </c>
      <c r="FP14" s="21">
        <f t="shared" si="80"/>
        <v>0</v>
      </c>
      <c r="FQ14" s="21">
        <f>((((FQ9)+(FQ10))+(FQ11))+(FQ12))+(FQ13)</f>
        <v>0</v>
      </c>
      <c r="FR14" s="21">
        <f>((((FR9)+(FR10))+(FR11))+(FR12))+(FR13)</f>
        <v>0</v>
      </c>
      <c r="FS14" s="21">
        <f t="shared" si="81"/>
        <v>0</v>
      </c>
      <c r="FT14" s="21">
        <f>((((FT9)+(FT10))+(FT11))+(FT12))+(FT13)</f>
        <v>0</v>
      </c>
      <c r="FU14" s="21">
        <f>((((FU9)+(FU10))+(FU11))+(FU12))+(FU13)</f>
        <v>0</v>
      </c>
      <c r="FV14" s="21">
        <f t="shared" si="82"/>
        <v>0</v>
      </c>
      <c r="FW14" s="21">
        <f>((((FW9)+(FW10))+(FW11))+(FW12))+(FW13)</f>
        <v>0</v>
      </c>
      <c r="FX14" s="21">
        <f>((((FX9)+(FX10))+(FX11))+(FX12))+(FX13)</f>
        <v>0</v>
      </c>
      <c r="FY14" s="21">
        <f t="shared" si="83"/>
        <v>0</v>
      </c>
      <c r="FZ14" s="21">
        <f t="shared" si="84"/>
        <v>0</v>
      </c>
      <c r="GA14" s="21">
        <f t="shared" si="85"/>
        <v>0</v>
      </c>
      <c r="GB14" s="21">
        <f t="shared" si="86"/>
        <v>0</v>
      </c>
      <c r="GC14" s="21">
        <f>((((GC9)+(GC10))+(GC11))+(GC12))+(GC13)</f>
        <v>0</v>
      </c>
      <c r="GD14" s="21">
        <f>((((GD9)+(GD10))+(GD11))+(GD12))+(GD13)</f>
        <v>0</v>
      </c>
      <c r="GE14" s="21">
        <f t="shared" si="87"/>
        <v>0</v>
      </c>
      <c r="GF14" s="21">
        <f>((((GF9)+(GF10))+(GF11))+(GF12))+(GF13)</f>
        <v>0</v>
      </c>
      <c r="GG14" s="21">
        <f>((((GG9)+(GG10))+(GG11))+(GG12))+(GG13)</f>
        <v>0</v>
      </c>
      <c r="GH14" s="21">
        <f t="shared" si="88"/>
        <v>0</v>
      </c>
      <c r="GI14" s="21">
        <f>((((GI9)+(GI10))+(GI11))+(GI12))+(GI13)</f>
        <v>0</v>
      </c>
      <c r="GJ14" s="21">
        <f>((((GJ9)+(GJ10))+(GJ11))+(GJ12))+(GJ13)</f>
        <v>0</v>
      </c>
      <c r="GK14" s="21">
        <f t="shared" si="89"/>
        <v>0</v>
      </c>
      <c r="GL14" s="21">
        <f>((((GL9)+(GL10))+(GL11))+(GL12))+(GL13)</f>
        <v>0</v>
      </c>
      <c r="GM14" s="21">
        <f>((((GM9)+(GM10))+(GM11))+(GM12))+(GM13)</f>
        <v>0</v>
      </c>
      <c r="GN14" s="21">
        <f t="shared" si="90"/>
        <v>0</v>
      </c>
      <c r="GO14" s="21">
        <f t="shared" si="91"/>
        <v>0</v>
      </c>
      <c r="GP14" s="21">
        <f t="shared" si="92"/>
        <v>0</v>
      </c>
      <c r="GQ14" s="21">
        <f t="shared" si="93"/>
        <v>0</v>
      </c>
      <c r="GR14" s="21">
        <f>((((GR9)+(GR10))+(GR11))+(GR12))+(GR13)</f>
        <v>0</v>
      </c>
      <c r="GS14" s="21">
        <f>((((GS9)+(GS10))+(GS11))+(GS12))+(GS13)</f>
        <v>0</v>
      </c>
      <c r="GT14" s="21">
        <f t="shared" si="94"/>
        <v>0</v>
      </c>
      <c r="GU14" s="21">
        <f>((((GU9)+(GU10))+(GU11))+(GU12))+(GU13)</f>
        <v>0</v>
      </c>
      <c r="GV14" s="21">
        <f>((((GV9)+(GV10))+(GV11))+(GV12))+(GV13)</f>
        <v>0</v>
      </c>
      <c r="GW14" s="21">
        <f t="shared" si="95"/>
        <v>0</v>
      </c>
      <c r="GX14" s="21">
        <f>((((GX9)+(GX10))+(GX11))+(GX12))+(GX13)</f>
        <v>3800</v>
      </c>
      <c r="GY14" s="21">
        <f>((((GY9)+(GY10))+(GY11))+(GY12))+(GY13)</f>
        <v>3000</v>
      </c>
      <c r="GZ14" s="21">
        <f t="shared" si="96"/>
        <v>800</v>
      </c>
      <c r="HA14" s="21">
        <f t="shared" si="97"/>
        <v>3862</v>
      </c>
      <c r="HB14" s="21">
        <f t="shared" si="98"/>
        <v>3000</v>
      </c>
      <c r="HC14" s="21">
        <f t="shared" si="99"/>
        <v>862</v>
      </c>
      <c r="HD14" s="21">
        <f>((((HD9)+(HD10))+(HD11))+(HD12))+(HD13)</f>
        <v>0</v>
      </c>
      <c r="HE14" s="21">
        <f>((((HE9)+(HE10))+(HE11))+(HE12))+(HE13)</f>
        <v>0</v>
      </c>
      <c r="HF14" s="21">
        <f t="shared" si="100"/>
        <v>0</v>
      </c>
      <c r="HG14" s="21">
        <f>((((HG9)+(HG10))+(HG11))+(HG12))+(HG13)</f>
        <v>0</v>
      </c>
      <c r="HH14" s="21">
        <f>((((HH9)+(HH10))+(HH11))+(HH12))+(HH13)</f>
        <v>0</v>
      </c>
      <c r="HI14" s="21">
        <f t="shared" si="101"/>
        <v>0</v>
      </c>
      <c r="HJ14" s="21">
        <f>((((HJ9)+(HJ10))+(HJ11))+(HJ12))+(HJ13)</f>
        <v>0</v>
      </c>
      <c r="HK14" s="21">
        <f>((((HK9)+(HK10))+(HK11))+(HK12))+(HK13)</f>
        <v>0</v>
      </c>
      <c r="HL14" s="21">
        <f t="shared" si="102"/>
        <v>0</v>
      </c>
      <c r="HM14" s="21">
        <f>((((HM9)+(HM10))+(HM11))+(HM12))+(HM13)</f>
        <v>0</v>
      </c>
      <c r="HN14" s="21">
        <f>((((HN9)+(HN10))+(HN11))+(HN12))+(HN13)</f>
        <v>0</v>
      </c>
      <c r="HO14" s="21">
        <f t="shared" si="103"/>
        <v>0</v>
      </c>
      <c r="HP14" s="21">
        <f t="shared" si="104"/>
        <v>0</v>
      </c>
      <c r="HQ14" s="21">
        <f t="shared" si="105"/>
        <v>0</v>
      </c>
      <c r="HR14" s="21">
        <f t="shared" si="106"/>
        <v>0</v>
      </c>
      <c r="HS14" s="21">
        <f>((((HS9)+(HS10))+(HS11))+(HS12))+(HS13)</f>
        <v>180</v>
      </c>
      <c r="HT14" s="21">
        <f>((((HT9)+(HT10))+(HT11))+(HT12))+(HT13)</f>
        <v>0</v>
      </c>
      <c r="HU14" s="21">
        <f t="shared" si="107"/>
        <v>180</v>
      </c>
      <c r="HV14" s="21">
        <f>((((HV9)+(HV10))+(HV11))+(HV12))+(HV13)</f>
        <v>0</v>
      </c>
      <c r="HW14" s="21">
        <f>((((HW9)+(HW10))+(HW11))+(HW12))+(HW13)</f>
        <v>0</v>
      </c>
      <c r="HX14" s="21">
        <f t="shared" si="108"/>
        <v>0</v>
      </c>
      <c r="HY14" s="21">
        <f>((((HY9)+(HY10))+(HY11))+(HY12))+(HY13)</f>
        <v>0</v>
      </c>
      <c r="HZ14" s="21">
        <f>((((HZ9)+(HZ10))+(HZ11))+(HZ12))+(HZ13)</f>
        <v>0</v>
      </c>
      <c r="IA14" s="21">
        <f t="shared" si="109"/>
        <v>0</v>
      </c>
      <c r="IB14" s="21">
        <f>((((IB9)+(IB10))+(IB11))+(IB12))+(IB13)</f>
        <v>0</v>
      </c>
      <c r="IC14" s="21">
        <f>((((IC9)+(IC10))+(IC11))+(IC12))+(IC13)</f>
        <v>0</v>
      </c>
      <c r="ID14" s="21">
        <f t="shared" si="110"/>
        <v>0</v>
      </c>
      <c r="IE14" s="21">
        <f t="shared" si="111"/>
        <v>0</v>
      </c>
      <c r="IF14" s="21">
        <f t="shared" si="112"/>
        <v>0</v>
      </c>
      <c r="IG14" s="21">
        <f t="shared" si="113"/>
        <v>0</v>
      </c>
      <c r="IH14" s="21">
        <f t="shared" si="114"/>
        <v>180</v>
      </c>
      <c r="II14" s="21">
        <f t="shared" si="115"/>
        <v>0</v>
      </c>
      <c r="IJ14" s="21">
        <f t="shared" si="116"/>
        <v>180</v>
      </c>
      <c r="IK14" s="21">
        <f>((((IK9)+(IK10))+(IK11))+(IK12))+(IK13)</f>
        <v>0</v>
      </c>
      <c r="IL14" s="21">
        <f>((((IL9)+(IL10))+(IL11))+(IL12))+(IL13)</f>
        <v>0</v>
      </c>
      <c r="IM14" s="21">
        <f t="shared" si="117"/>
        <v>0</v>
      </c>
      <c r="IN14" s="21">
        <f>((((IN9)+(IN10))+(IN11))+(IN12))+(IN13)</f>
        <v>0</v>
      </c>
      <c r="IO14" s="21">
        <f>((((IO9)+(IO10))+(IO11))+(IO12))+(IO13)</f>
        <v>0</v>
      </c>
      <c r="IP14" s="21">
        <f t="shared" si="118"/>
        <v>0</v>
      </c>
      <c r="IQ14" s="21">
        <f>((((IQ9)+(IQ10))+(IQ11))+(IQ12))+(IQ13)</f>
        <v>0</v>
      </c>
      <c r="IR14" s="21">
        <f>((((IR9)+(IR10))+(IR11))+(IR12))+(IR13)</f>
        <v>0</v>
      </c>
      <c r="IS14" s="21">
        <f t="shared" si="119"/>
        <v>0</v>
      </c>
      <c r="IT14" s="21">
        <f t="shared" si="120"/>
        <v>0</v>
      </c>
      <c r="IU14" s="21">
        <f t="shared" si="121"/>
        <v>0</v>
      </c>
      <c r="IV14" s="21">
        <f t="shared" si="122"/>
        <v>0</v>
      </c>
      <c r="IW14" s="21">
        <f t="shared" si="123"/>
        <v>180</v>
      </c>
      <c r="IX14" s="21">
        <f t="shared" si="124"/>
        <v>0</v>
      </c>
      <c r="IY14" s="21">
        <f t="shared" si="125"/>
        <v>180</v>
      </c>
      <c r="IZ14" s="21">
        <f>((((IZ9)+(IZ10))+(IZ11))+(IZ12))+(IZ13)</f>
        <v>590.41</v>
      </c>
      <c r="JA14" s="21">
        <f>((((JA9)+(JA10))+(JA11))+(JA12))+(JA13)</f>
        <v>750</v>
      </c>
      <c r="JB14" s="21">
        <f t="shared" si="126"/>
        <v>-159.59000000000003</v>
      </c>
      <c r="JC14" s="21">
        <f>((((JC9)+(JC10))+(JC11))+(JC12))+(JC13)</f>
        <v>0</v>
      </c>
      <c r="JD14" s="21">
        <f>((((JD9)+(JD10))+(JD11))+(JD12))+(JD13)</f>
        <v>0</v>
      </c>
      <c r="JE14" s="21">
        <f t="shared" si="127"/>
        <v>0</v>
      </c>
      <c r="JF14" s="21">
        <f>((((JF9)+(JF10))+(JF11))+(JF12))+(JF13)</f>
        <v>2000</v>
      </c>
      <c r="JG14" s="21">
        <f>((((JG9)+(JG10))+(JG11))+(JG12))+(JG13)</f>
        <v>0</v>
      </c>
      <c r="JH14" s="21">
        <f t="shared" si="128"/>
        <v>2000</v>
      </c>
      <c r="JI14" s="21">
        <f t="shared" si="129"/>
        <v>2590.41</v>
      </c>
      <c r="JJ14" s="21">
        <f t="shared" si="130"/>
        <v>750</v>
      </c>
      <c r="JK14" s="21">
        <f t="shared" si="131"/>
        <v>1840.4099999999999</v>
      </c>
      <c r="JL14" s="21">
        <f>((((JL9)+(JL10))+(JL11))+(JL12))+(JL13)</f>
        <v>0</v>
      </c>
      <c r="JM14" s="21">
        <f>((((JM9)+(JM10))+(JM11))+(JM12))+(JM13)</f>
        <v>0</v>
      </c>
      <c r="JN14" s="21">
        <f t="shared" si="132"/>
        <v>0</v>
      </c>
      <c r="JO14" s="21">
        <f>((((JO9)+(JO10))+(JO11))+(JO12))+(JO13)</f>
        <v>0</v>
      </c>
      <c r="JP14" s="21">
        <f>((((JP9)+(JP10))+(JP11))+(JP12))+(JP13)</f>
        <v>0</v>
      </c>
      <c r="JQ14" s="21">
        <f t="shared" si="133"/>
        <v>0</v>
      </c>
      <c r="JR14" s="21">
        <f>((((JR9)+(JR10))+(JR11))+(JR12))+(JR13)</f>
        <v>0</v>
      </c>
      <c r="JS14" s="21">
        <f>((((JS9)+(JS10))+(JS11))+(JS12))+(JS13)</f>
        <v>0</v>
      </c>
      <c r="JT14" s="21">
        <f t="shared" si="134"/>
        <v>0</v>
      </c>
      <c r="JU14" s="21">
        <f t="shared" si="135"/>
        <v>0</v>
      </c>
      <c r="JV14" s="21">
        <f t="shared" si="136"/>
        <v>0</v>
      </c>
      <c r="JW14" s="21">
        <f t="shared" si="137"/>
        <v>0</v>
      </c>
      <c r="JX14" s="21">
        <f>((((JX9)+(JX10))+(JX11))+(JX12))+(JX13)</f>
        <v>12434.02</v>
      </c>
      <c r="JY14" s="21">
        <f>((((JY9)+(JY10))+(JY11))+(JY12))+(JY13)</f>
        <v>8600.01</v>
      </c>
      <c r="JZ14" s="21">
        <f t="shared" si="138"/>
        <v>3834.01</v>
      </c>
      <c r="KA14" s="21">
        <f>((((KA9)+(KA10))+(KA11))+(KA12))+(KA13)</f>
        <v>21719.41</v>
      </c>
      <c r="KB14" s="21">
        <f>((((KB9)+(KB10))+(KB11))+(KB12))+(KB13)</f>
        <v>0</v>
      </c>
      <c r="KC14" s="21">
        <f t="shared" si="139"/>
        <v>21719.41</v>
      </c>
      <c r="KD14" s="21">
        <f t="shared" si="140"/>
        <v>34153.43</v>
      </c>
      <c r="KE14" s="21">
        <f t="shared" si="141"/>
        <v>8600.01</v>
      </c>
      <c r="KF14" s="21">
        <f t="shared" si="142"/>
        <v>25553.42</v>
      </c>
      <c r="KG14" s="21">
        <f>((((KG9)+(KG10))+(KG11))+(KG12))+(KG13)</f>
        <v>1038.8699999999999</v>
      </c>
      <c r="KH14" s="21">
        <f>((((KH9)+(KH10))+(KH11))+(KH12))+(KH13)</f>
        <v>300</v>
      </c>
      <c r="KI14" s="21">
        <f t="shared" si="143"/>
        <v>738.86999999999989</v>
      </c>
      <c r="KJ14" s="21">
        <f>((((KJ9)+(KJ10))+(KJ11))+(KJ12))+(KJ13)</f>
        <v>0</v>
      </c>
      <c r="KK14" s="21">
        <f>((((KK9)+(KK10))+(KK11))+(KK12))+(KK13)</f>
        <v>0</v>
      </c>
      <c r="KL14" s="21">
        <f t="shared" si="144"/>
        <v>0</v>
      </c>
      <c r="KM14" s="21">
        <f>((((KM9)+(KM10))+(KM11))+(KM12))+(KM13)</f>
        <v>0</v>
      </c>
      <c r="KN14" s="21">
        <f>((((KN9)+(KN10))+(KN11))+(KN12))+(KN13)</f>
        <v>0</v>
      </c>
      <c r="KO14" s="21">
        <f t="shared" si="145"/>
        <v>0</v>
      </c>
      <c r="KP14" s="21">
        <f>((((KP9)+(KP10))+(KP11))+(KP12))+(KP13)</f>
        <v>0</v>
      </c>
      <c r="KQ14" s="21">
        <f>((((KQ9)+(KQ10))+(KQ11))+(KQ12))+(KQ13)</f>
        <v>0</v>
      </c>
      <c r="KR14" s="21">
        <f t="shared" si="146"/>
        <v>0</v>
      </c>
      <c r="KS14" s="21">
        <f>((((KS9)+(KS10))+(KS11))+(KS12))+(KS13)</f>
        <v>0</v>
      </c>
      <c r="KT14" s="21">
        <f>((((KT9)+(KT10))+(KT11))+(KT12))+(KT13)</f>
        <v>0</v>
      </c>
      <c r="KU14" s="21">
        <f t="shared" si="147"/>
        <v>0</v>
      </c>
      <c r="KV14" s="21">
        <f>((((KV9)+(KV10))+(KV11))+(KV12))+(KV13)</f>
        <v>0</v>
      </c>
      <c r="KW14" s="21">
        <f>((((KW9)+(KW10))+(KW11))+(KW12))+(KW13)</f>
        <v>0</v>
      </c>
      <c r="KX14" s="21">
        <f t="shared" si="148"/>
        <v>0</v>
      </c>
      <c r="KY14" s="21">
        <f>((((KY9)+(KY10))+(KY11))+(KY12))+(KY13)</f>
        <v>0</v>
      </c>
      <c r="KZ14" s="21">
        <f>((((KZ9)+(KZ10))+(KZ11))+(KZ12))+(KZ13)</f>
        <v>0</v>
      </c>
      <c r="LA14" s="21">
        <f t="shared" si="149"/>
        <v>0</v>
      </c>
      <c r="LB14" s="21">
        <f t="shared" si="150"/>
        <v>0</v>
      </c>
      <c r="LC14" s="21">
        <f t="shared" si="151"/>
        <v>0</v>
      </c>
      <c r="LD14" s="21">
        <f t="shared" si="152"/>
        <v>0</v>
      </c>
      <c r="LE14" s="21">
        <f t="shared" si="153"/>
        <v>1038.8699999999999</v>
      </c>
      <c r="LF14" s="21">
        <f t="shared" si="154"/>
        <v>300</v>
      </c>
      <c r="LG14" s="21">
        <f t="shared" si="155"/>
        <v>738.86999999999989</v>
      </c>
      <c r="LH14" s="21">
        <f>((((LH9)+(LH10))+(LH11))+(LH12))+(LH13)</f>
        <v>0</v>
      </c>
      <c r="LI14" s="21">
        <f>((((LI9)+(LI10))+(LI11))+(LI12))+(LI13)</f>
        <v>0</v>
      </c>
      <c r="LJ14" s="21">
        <f t="shared" si="156"/>
        <v>0</v>
      </c>
      <c r="LK14" s="21">
        <f>((((LK9)+(LK10))+(LK11))+(LK12))+(LK13)</f>
        <v>0</v>
      </c>
      <c r="LL14" s="21">
        <f>((((LL9)+(LL10))+(LL11))+(LL12))+(LL13)</f>
        <v>0</v>
      </c>
      <c r="LM14" s="21">
        <f t="shared" si="157"/>
        <v>0</v>
      </c>
      <c r="LN14" s="21">
        <f t="shared" si="158"/>
        <v>41824.71</v>
      </c>
      <c r="LO14" s="21">
        <f t="shared" si="159"/>
        <v>12650.01</v>
      </c>
      <c r="LP14" s="21">
        <f t="shared" si="160"/>
        <v>29174.699999999997</v>
      </c>
    </row>
    <row r="15" spans="1:328" x14ac:dyDescent="0.3">
      <c r="A15" s="2" t="s">
        <v>120</v>
      </c>
      <c r="B15" s="3"/>
      <c r="C15" s="3"/>
      <c r="D15" s="4">
        <f t="shared" si="0"/>
        <v>0</v>
      </c>
      <c r="E15" s="3"/>
      <c r="F15" s="3"/>
      <c r="G15" s="4">
        <f t="shared" si="1"/>
        <v>0</v>
      </c>
      <c r="H15" s="3"/>
      <c r="I15" s="3"/>
      <c r="J15" s="4">
        <f t="shared" si="2"/>
        <v>0</v>
      </c>
      <c r="K15" s="3"/>
      <c r="L15" s="3"/>
      <c r="M15" s="4">
        <f t="shared" si="3"/>
        <v>0</v>
      </c>
      <c r="N15" s="3"/>
      <c r="O15" s="3"/>
      <c r="P15" s="4">
        <f t="shared" si="4"/>
        <v>0</v>
      </c>
      <c r="Q15" s="3"/>
      <c r="R15" s="3"/>
      <c r="S15" s="4">
        <f t="shared" si="5"/>
        <v>0</v>
      </c>
      <c r="T15" s="3"/>
      <c r="U15" s="3"/>
      <c r="V15" s="4">
        <f t="shared" si="6"/>
        <v>0</v>
      </c>
      <c r="W15" s="3"/>
      <c r="X15" s="3"/>
      <c r="Y15" s="4">
        <f t="shared" si="7"/>
        <v>0</v>
      </c>
      <c r="Z15" s="3"/>
      <c r="AA15" s="3"/>
      <c r="AB15" s="4">
        <f t="shared" si="8"/>
        <v>0</v>
      </c>
      <c r="AC15" s="3"/>
      <c r="AD15" s="3"/>
      <c r="AE15" s="4">
        <f t="shared" si="9"/>
        <v>0</v>
      </c>
      <c r="AF15" s="3"/>
      <c r="AG15" s="3"/>
      <c r="AH15" s="4">
        <f t="shared" si="10"/>
        <v>0</v>
      </c>
      <c r="AI15" s="3"/>
      <c r="AJ15" s="3"/>
      <c r="AK15" s="4">
        <f t="shared" si="11"/>
        <v>0</v>
      </c>
      <c r="AL15" s="4">
        <f t="shared" si="12"/>
        <v>0</v>
      </c>
      <c r="AM15" s="4">
        <f t="shared" si="13"/>
        <v>0</v>
      </c>
      <c r="AN15" s="4">
        <f t="shared" si="14"/>
        <v>0</v>
      </c>
      <c r="AO15" s="3"/>
      <c r="AP15" s="3"/>
      <c r="AQ15" s="4">
        <f t="shared" si="15"/>
        <v>0</v>
      </c>
      <c r="AR15" s="3"/>
      <c r="AS15" s="3"/>
      <c r="AT15" s="4">
        <f t="shared" si="16"/>
        <v>0</v>
      </c>
      <c r="AU15" s="3"/>
      <c r="AV15" s="3"/>
      <c r="AW15" s="4">
        <f t="shared" si="17"/>
        <v>0</v>
      </c>
      <c r="AX15" s="3"/>
      <c r="AY15" s="3"/>
      <c r="AZ15" s="4">
        <f t="shared" si="18"/>
        <v>0</v>
      </c>
      <c r="BA15" s="3"/>
      <c r="BB15" s="3"/>
      <c r="BC15" s="4">
        <f t="shared" si="19"/>
        <v>0</v>
      </c>
      <c r="BD15" s="3"/>
      <c r="BE15" s="3"/>
      <c r="BF15" s="4">
        <f t="shared" si="20"/>
        <v>0</v>
      </c>
      <c r="BG15" s="4">
        <f t="shared" si="21"/>
        <v>0</v>
      </c>
      <c r="BH15" s="4">
        <f t="shared" si="22"/>
        <v>0</v>
      </c>
      <c r="BI15" s="4">
        <f t="shared" si="23"/>
        <v>0</v>
      </c>
      <c r="BJ15" s="3"/>
      <c r="BK15" s="3"/>
      <c r="BL15" s="4">
        <f t="shared" si="24"/>
        <v>0</v>
      </c>
      <c r="BM15" s="3"/>
      <c r="BN15" s="3"/>
      <c r="BO15" s="4">
        <f t="shared" si="25"/>
        <v>0</v>
      </c>
      <c r="BP15" s="3"/>
      <c r="BQ15" s="3"/>
      <c r="BR15" s="4">
        <f t="shared" si="26"/>
        <v>0</v>
      </c>
      <c r="BS15" s="3"/>
      <c r="BT15" s="3"/>
      <c r="BU15" s="4">
        <f t="shared" si="27"/>
        <v>0</v>
      </c>
      <c r="BV15" s="3"/>
      <c r="BW15" s="3"/>
      <c r="BX15" s="4">
        <f t="shared" si="28"/>
        <v>0</v>
      </c>
      <c r="BY15" s="3"/>
      <c r="BZ15" s="3"/>
      <c r="CA15" s="4">
        <f t="shared" si="29"/>
        <v>0</v>
      </c>
      <c r="CB15" s="4">
        <f t="shared" si="30"/>
        <v>0</v>
      </c>
      <c r="CC15" s="4">
        <f t="shared" si="31"/>
        <v>0</v>
      </c>
      <c r="CD15" s="4">
        <f t="shared" si="32"/>
        <v>0</v>
      </c>
      <c r="CE15" s="3"/>
      <c r="CF15" s="3"/>
      <c r="CG15" s="4">
        <f t="shared" si="33"/>
        <v>0</v>
      </c>
      <c r="CH15" s="3"/>
      <c r="CI15" s="3"/>
      <c r="CJ15" s="4">
        <f t="shared" si="34"/>
        <v>0</v>
      </c>
      <c r="CK15" s="3"/>
      <c r="CL15" s="3"/>
      <c r="CM15" s="4">
        <f t="shared" si="35"/>
        <v>0</v>
      </c>
      <c r="CN15" s="4">
        <f t="shared" si="36"/>
        <v>0</v>
      </c>
      <c r="CO15" s="4">
        <f t="shared" si="37"/>
        <v>0</v>
      </c>
      <c r="CP15" s="4">
        <f t="shared" si="38"/>
        <v>0</v>
      </c>
      <c r="CQ15" s="3"/>
      <c r="CR15" s="3"/>
      <c r="CS15" s="4">
        <f t="shared" si="39"/>
        <v>0</v>
      </c>
      <c r="CT15" s="3"/>
      <c r="CU15" s="3"/>
      <c r="CV15" s="4">
        <f t="shared" si="40"/>
        <v>0</v>
      </c>
      <c r="CW15" s="3"/>
      <c r="CX15" s="3"/>
      <c r="CY15" s="4">
        <f t="shared" si="41"/>
        <v>0</v>
      </c>
      <c r="CZ15" s="4">
        <f t="shared" si="42"/>
        <v>0</v>
      </c>
      <c r="DA15" s="4">
        <f t="shared" si="43"/>
        <v>0</v>
      </c>
      <c r="DB15" s="4">
        <f t="shared" si="44"/>
        <v>0</v>
      </c>
      <c r="DC15" s="4">
        <f t="shared" si="45"/>
        <v>0</v>
      </c>
      <c r="DD15" s="4">
        <f t="shared" si="46"/>
        <v>0</v>
      </c>
      <c r="DE15" s="4">
        <f t="shared" si="47"/>
        <v>0</v>
      </c>
      <c r="DF15" s="3"/>
      <c r="DG15" s="3"/>
      <c r="DH15" s="4">
        <f t="shared" si="48"/>
        <v>0</v>
      </c>
      <c r="DI15" s="3"/>
      <c r="DJ15" s="3"/>
      <c r="DK15" s="4">
        <f t="shared" si="49"/>
        <v>0</v>
      </c>
      <c r="DL15" s="4">
        <f t="shared" si="50"/>
        <v>0</v>
      </c>
      <c r="DM15" s="4">
        <f t="shared" si="51"/>
        <v>0</v>
      </c>
      <c r="DN15" s="4">
        <f t="shared" si="52"/>
        <v>0</v>
      </c>
      <c r="DO15" s="3"/>
      <c r="DP15" s="3"/>
      <c r="DQ15" s="4">
        <f t="shared" si="53"/>
        <v>0</v>
      </c>
      <c r="DR15" s="3"/>
      <c r="DS15" s="3"/>
      <c r="DT15" s="4">
        <f t="shared" si="54"/>
        <v>0</v>
      </c>
      <c r="DU15" s="4">
        <f t="shared" si="55"/>
        <v>0</v>
      </c>
      <c r="DV15" s="4">
        <f t="shared" si="56"/>
        <v>0</v>
      </c>
      <c r="DW15" s="4">
        <f t="shared" si="57"/>
        <v>0</v>
      </c>
      <c r="DX15" s="20">
        <f t="shared" si="58"/>
        <v>0</v>
      </c>
      <c r="DY15" s="20">
        <f t="shared" si="59"/>
        <v>0</v>
      </c>
      <c r="DZ15" s="20">
        <f t="shared" si="60"/>
        <v>0</v>
      </c>
      <c r="EA15" s="19"/>
      <c r="EB15" s="19"/>
      <c r="EC15" s="20">
        <f t="shared" si="61"/>
        <v>0</v>
      </c>
      <c r="ED15" s="19"/>
      <c r="EE15" s="19"/>
      <c r="EF15" s="20">
        <f t="shared" si="62"/>
        <v>0</v>
      </c>
      <c r="EG15" s="19"/>
      <c r="EH15" s="19"/>
      <c r="EI15" s="20">
        <f t="shared" si="63"/>
        <v>0</v>
      </c>
      <c r="EJ15" s="19"/>
      <c r="EK15" s="19"/>
      <c r="EL15" s="20">
        <f t="shared" si="64"/>
        <v>0</v>
      </c>
      <c r="EM15" s="20">
        <f t="shared" si="65"/>
        <v>0</v>
      </c>
      <c r="EN15" s="20">
        <f t="shared" si="66"/>
        <v>0</v>
      </c>
      <c r="EO15" s="20">
        <f t="shared" si="67"/>
        <v>0</v>
      </c>
      <c r="EP15" s="19"/>
      <c r="EQ15" s="19"/>
      <c r="ER15" s="20">
        <f t="shared" si="68"/>
        <v>0</v>
      </c>
      <c r="ES15" s="19"/>
      <c r="ET15" s="19"/>
      <c r="EU15" s="20">
        <f t="shared" si="69"/>
        <v>0</v>
      </c>
      <c r="EV15" s="19"/>
      <c r="EW15" s="19"/>
      <c r="EX15" s="20">
        <f t="shared" si="70"/>
        <v>0</v>
      </c>
      <c r="EY15" s="19"/>
      <c r="EZ15" s="19"/>
      <c r="FA15" s="20">
        <f t="shared" si="71"/>
        <v>0</v>
      </c>
      <c r="FB15" s="20">
        <f t="shared" si="72"/>
        <v>0</v>
      </c>
      <c r="FC15" s="20">
        <f t="shared" si="73"/>
        <v>0</v>
      </c>
      <c r="FD15" s="20">
        <f t="shared" si="74"/>
        <v>0</v>
      </c>
      <c r="FE15" s="19"/>
      <c r="FF15" s="19"/>
      <c r="FG15" s="20">
        <f t="shared" si="75"/>
        <v>0</v>
      </c>
      <c r="FH15" s="19"/>
      <c r="FI15" s="19"/>
      <c r="FJ15" s="20">
        <f t="shared" si="76"/>
        <v>0</v>
      </c>
      <c r="FK15" s="19"/>
      <c r="FL15" s="19"/>
      <c r="FM15" s="20">
        <f t="shared" si="77"/>
        <v>0</v>
      </c>
      <c r="FN15" s="20">
        <f t="shared" si="78"/>
        <v>0</v>
      </c>
      <c r="FO15" s="20">
        <f t="shared" si="79"/>
        <v>0</v>
      </c>
      <c r="FP15" s="20">
        <f t="shared" si="80"/>
        <v>0</v>
      </c>
      <c r="FQ15" s="19"/>
      <c r="FR15" s="19"/>
      <c r="FS15" s="20">
        <f t="shared" si="81"/>
        <v>0</v>
      </c>
      <c r="FT15" s="19"/>
      <c r="FU15" s="19"/>
      <c r="FV15" s="20">
        <f t="shared" si="82"/>
        <v>0</v>
      </c>
      <c r="FW15" s="19"/>
      <c r="FX15" s="19"/>
      <c r="FY15" s="20">
        <f t="shared" si="83"/>
        <v>0</v>
      </c>
      <c r="FZ15" s="20">
        <f t="shared" si="84"/>
        <v>0</v>
      </c>
      <c r="GA15" s="20">
        <f t="shared" si="85"/>
        <v>0</v>
      </c>
      <c r="GB15" s="20">
        <f t="shared" si="86"/>
        <v>0</v>
      </c>
      <c r="GC15" s="19"/>
      <c r="GD15" s="19"/>
      <c r="GE15" s="20">
        <f t="shared" si="87"/>
        <v>0</v>
      </c>
      <c r="GF15" s="19"/>
      <c r="GG15" s="19"/>
      <c r="GH15" s="20">
        <f t="shared" si="88"/>
        <v>0</v>
      </c>
      <c r="GI15" s="19"/>
      <c r="GJ15" s="19"/>
      <c r="GK15" s="20">
        <f t="shared" si="89"/>
        <v>0</v>
      </c>
      <c r="GL15" s="19"/>
      <c r="GM15" s="19"/>
      <c r="GN15" s="20">
        <f t="shared" si="90"/>
        <v>0</v>
      </c>
      <c r="GO15" s="20">
        <f t="shared" si="91"/>
        <v>0</v>
      </c>
      <c r="GP15" s="20">
        <f t="shared" si="92"/>
        <v>0</v>
      </c>
      <c r="GQ15" s="20">
        <f t="shared" si="93"/>
        <v>0</v>
      </c>
      <c r="GR15" s="19"/>
      <c r="GS15" s="19"/>
      <c r="GT15" s="20">
        <f t="shared" si="94"/>
        <v>0</v>
      </c>
      <c r="GU15" s="19"/>
      <c r="GV15" s="19"/>
      <c r="GW15" s="20">
        <f t="shared" si="95"/>
        <v>0</v>
      </c>
      <c r="GX15" s="19"/>
      <c r="GY15" s="19"/>
      <c r="GZ15" s="20">
        <f t="shared" si="96"/>
        <v>0</v>
      </c>
      <c r="HA15" s="20">
        <f t="shared" si="97"/>
        <v>0</v>
      </c>
      <c r="HB15" s="20">
        <f t="shared" si="98"/>
        <v>0</v>
      </c>
      <c r="HC15" s="20">
        <f t="shared" si="99"/>
        <v>0</v>
      </c>
      <c r="HD15" s="19"/>
      <c r="HE15" s="19"/>
      <c r="HF15" s="20">
        <f t="shared" si="100"/>
        <v>0</v>
      </c>
      <c r="HG15" s="19"/>
      <c r="HH15" s="19"/>
      <c r="HI15" s="20">
        <f t="shared" si="101"/>
        <v>0</v>
      </c>
      <c r="HJ15" s="19"/>
      <c r="HK15" s="19"/>
      <c r="HL15" s="20">
        <f t="shared" si="102"/>
        <v>0</v>
      </c>
      <c r="HM15" s="19"/>
      <c r="HN15" s="19"/>
      <c r="HO15" s="20">
        <f t="shared" si="103"/>
        <v>0</v>
      </c>
      <c r="HP15" s="20">
        <f t="shared" si="104"/>
        <v>0</v>
      </c>
      <c r="HQ15" s="20">
        <f t="shared" si="105"/>
        <v>0</v>
      </c>
      <c r="HR15" s="20">
        <f t="shared" si="106"/>
        <v>0</v>
      </c>
      <c r="HS15" s="19"/>
      <c r="HT15" s="19"/>
      <c r="HU15" s="20">
        <f t="shared" si="107"/>
        <v>0</v>
      </c>
      <c r="HV15" s="19"/>
      <c r="HW15" s="19"/>
      <c r="HX15" s="20">
        <f t="shared" si="108"/>
        <v>0</v>
      </c>
      <c r="HY15" s="19"/>
      <c r="HZ15" s="19"/>
      <c r="IA15" s="20">
        <f t="shared" si="109"/>
        <v>0</v>
      </c>
      <c r="IB15" s="19"/>
      <c r="IC15" s="19"/>
      <c r="ID15" s="20">
        <f t="shared" si="110"/>
        <v>0</v>
      </c>
      <c r="IE15" s="20">
        <f t="shared" si="111"/>
        <v>0</v>
      </c>
      <c r="IF15" s="20">
        <f t="shared" si="112"/>
        <v>0</v>
      </c>
      <c r="IG15" s="20">
        <f t="shared" si="113"/>
        <v>0</v>
      </c>
      <c r="IH15" s="20">
        <f t="shared" si="114"/>
        <v>0</v>
      </c>
      <c r="II15" s="20">
        <f t="shared" si="115"/>
        <v>0</v>
      </c>
      <c r="IJ15" s="20">
        <f t="shared" si="116"/>
        <v>0</v>
      </c>
      <c r="IK15" s="19"/>
      <c r="IL15" s="19"/>
      <c r="IM15" s="20">
        <f t="shared" si="117"/>
        <v>0</v>
      </c>
      <c r="IN15" s="19"/>
      <c r="IO15" s="19"/>
      <c r="IP15" s="20">
        <f t="shared" si="118"/>
        <v>0</v>
      </c>
      <c r="IQ15" s="19"/>
      <c r="IR15" s="19"/>
      <c r="IS15" s="20">
        <f t="shared" si="119"/>
        <v>0</v>
      </c>
      <c r="IT15" s="20">
        <f t="shared" si="120"/>
        <v>0</v>
      </c>
      <c r="IU15" s="20">
        <f t="shared" si="121"/>
        <v>0</v>
      </c>
      <c r="IV15" s="20">
        <f t="shared" si="122"/>
        <v>0</v>
      </c>
      <c r="IW15" s="20">
        <f t="shared" si="123"/>
        <v>0</v>
      </c>
      <c r="IX15" s="20">
        <f t="shared" si="124"/>
        <v>0</v>
      </c>
      <c r="IY15" s="20">
        <f t="shared" si="125"/>
        <v>0</v>
      </c>
      <c r="IZ15" s="19"/>
      <c r="JA15" s="19"/>
      <c r="JB15" s="20">
        <f t="shared" si="126"/>
        <v>0</v>
      </c>
      <c r="JC15" s="19"/>
      <c r="JD15" s="19"/>
      <c r="JE15" s="20">
        <f t="shared" si="127"/>
        <v>0</v>
      </c>
      <c r="JF15" s="19"/>
      <c r="JG15" s="19"/>
      <c r="JH15" s="20">
        <f t="shared" si="128"/>
        <v>0</v>
      </c>
      <c r="JI15" s="20">
        <f t="shared" si="129"/>
        <v>0</v>
      </c>
      <c r="JJ15" s="20">
        <f t="shared" si="130"/>
        <v>0</v>
      </c>
      <c r="JK15" s="20">
        <f t="shared" si="131"/>
        <v>0</v>
      </c>
      <c r="JL15" s="19"/>
      <c r="JM15" s="19"/>
      <c r="JN15" s="20">
        <f t="shared" si="132"/>
        <v>0</v>
      </c>
      <c r="JO15" s="19"/>
      <c r="JP15" s="19"/>
      <c r="JQ15" s="20">
        <f t="shared" si="133"/>
        <v>0</v>
      </c>
      <c r="JR15" s="19"/>
      <c r="JS15" s="19"/>
      <c r="JT15" s="20">
        <f t="shared" si="134"/>
        <v>0</v>
      </c>
      <c r="JU15" s="20">
        <f t="shared" si="135"/>
        <v>0</v>
      </c>
      <c r="JV15" s="20">
        <f t="shared" si="136"/>
        <v>0</v>
      </c>
      <c r="JW15" s="20">
        <f t="shared" si="137"/>
        <v>0</v>
      </c>
      <c r="JX15" s="19"/>
      <c r="JY15" s="19"/>
      <c r="JZ15" s="20">
        <f t="shared" si="138"/>
        <v>0</v>
      </c>
      <c r="KA15" s="19"/>
      <c r="KB15" s="19"/>
      <c r="KC15" s="20">
        <f t="shared" si="139"/>
        <v>0</v>
      </c>
      <c r="KD15" s="20">
        <f t="shared" si="140"/>
        <v>0</v>
      </c>
      <c r="KE15" s="20">
        <f t="shared" si="141"/>
        <v>0</v>
      </c>
      <c r="KF15" s="20">
        <f t="shared" si="142"/>
        <v>0</v>
      </c>
      <c r="KG15" s="19"/>
      <c r="KH15" s="19"/>
      <c r="KI15" s="20">
        <f t="shared" si="143"/>
        <v>0</v>
      </c>
      <c r="KJ15" s="19"/>
      <c r="KK15" s="19"/>
      <c r="KL15" s="20">
        <f t="shared" si="144"/>
        <v>0</v>
      </c>
      <c r="KM15" s="19"/>
      <c r="KN15" s="19"/>
      <c r="KO15" s="20">
        <f t="shared" si="145"/>
        <v>0</v>
      </c>
      <c r="KP15" s="19"/>
      <c r="KQ15" s="19"/>
      <c r="KR15" s="20">
        <f t="shared" si="146"/>
        <v>0</v>
      </c>
      <c r="KS15" s="19"/>
      <c r="KT15" s="19"/>
      <c r="KU15" s="20">
        <f t="shared" si="147"/>
        <v>0</v>
      </c>
      <c r="KV15" s="19"/>
      <c r="KW15" s="19"/>
      <c r="KX15" s="20">
        <f t="shared" si="148"/>
        <v>0</v>
      </c>
      <c r="KY15" s="19"/>
      <c r="KZ15" s="19"/>
      <c r="LA15" s="20">
        <f t="shared" si="149"/>
        <v>0</v>
      </c>
      <c r="LB15" s="20">
        <f t="shared" si="150"/>
        <v>0</v>
      </c>
      <c r="LC15" s="20">
        <f t="shared" si="151"/>
        <v>0</v>
      </c>
      <c r="LD15" s="20">
        <f t="shared" si="152"/>
        <v>0</v>
      </c>
      <c r="LE15" s="20">
        <f t="shared" si="153"/>
        <v>0</v>
      </c>
      <c r="LF15" s="20">
        <f t="shared" si="154"/>
        <v>0</v>
      </c>
      <c r="LG15" s="20">
        <f t="shared" si="155"/>
        <v>0</v>
      </c>
      <c r="LH15" s="19"/>
      <c r="LI15" s="19"/>
      <c r="LJ15" s="20">
        <f t="shared" si="156"/>
        <v>0</v>
      </c>
      <c r="LK15" s="19"/>
      <c r="LL15" s="19"/>
      <c r="LM15" s="20">
        <f t="shared" si="157"/>
        <v>0</v>
      </c>
      <c r="LN15" s="20">
        <f t="shared" si="158"/>
        <v>0</v>
      </c>
      <c r="LO15" s="20">
        <f t="shared" si="159"/>
        <v>0</v>
      </c>
      <c r="LP15" s="20">
        <f t="shared" si="160"/>
        <v>0</v>
      </c>
    </row>
    <row r="16" spans="1:328" x14ac:dyDescent="0.3">
      <c r="A16" s="2" t="s">
        <v>121</v>
      </c>
      <c r="B16" s="3"/>
      <c r="C16" s="3"/>
      <c r="D16" s="4">
        <f t="shared" si="0"/>
        <v>0</v>
      </c>
      <c r="E16" s="3"/>
      <c r="F16" s="3"/>
      <c r="G16" s="4">
        <f t="shared" si="1"/>
        <v>0</v>
      </c>
      <c r="H16" s="3"/>
      <c r="I16" s="3"/>
      <c r="J16" s="4">
        <f t="shared" si="2"/>
        <v>0</v>
      </c>
      <c r="K16" s="3"/>
      <c r="L16" s="3"/>
      <c r="M16" s="4">
        <f t="shared" si="3"/>
        <v>0</v>
      </c>
      <c r="N16" s="3"/>
      <c r="O16" s="3"/>
      <c r="P16" s="4">
        <f t="shared" si="4"/>
        <v>0</v>
      </c>
      <c r="Q16" s="3"/>
      <c r="R16" s="3"/>
      <c r="S16" s="4">
        <f t="shared" si="5"/>
        <v>0</v>
      </c>
      <c r="T16" s="3"/>
      <c r="U16" s="3"/>
      <c r="V16" s="4">
        <f t="shared" si="6"/>
        <v>0</v>
      </c>
      <c r="W16" s="3"/>
      <c r="X16" s="3"/>
      <c r="Y16" s="4">
        <f t="shared" si="7"/>
        <v>0</v>
      </c>
      <c r="Z16" s="3"/>
      <c r="AA16" s="3"/>
      <c r="AB16" s="4">
        <f t="shared" si="8"/>
        <v>0</v>
      </c>
      <c r="AC16" s="3"/>
      <c r="AD16" s="3"/>
      <c r="AE16" s="4">
        <f t="shared" si="9"/>
        <v>0</v>
      </c>
      <c r="AF16" s="3"/>
      <c r="AG16" s="3"/>
      <c r="AH16" s="4">
        <f t="shared" si="10"/>
        <v>0</v>
      </c>
      <c r="AI16" s="3"/>
      <c r="AJ16" s="3"/>
      <c r="AK16" s="4">
        <f t="shared" si="11"/>
        <v>0</v>
      </c>
      <c r="AL16" s="4">
        <f t="shared" si="12"/>
        <v>0</v>
      </c>
      <c r="AM16" s="4">
        <f t="shared" si="13"/>
        <v>0</v>
      </c>
      <c r="AN16" s="4">
        <f t="shared" si="14"/>
        <v>0</v>
      </c>
      <c r="AO16" s="3"/>
      <c r="AP16" s="3"/>
      <c r="AQ16" s="4">
        <f t="shared" si="15"/>
        <v>0</v>
      </c>
      <c r="AR16" s="3"/>
      <c r="AS16" s="3"/>
      <c r="AT16" s="4">
        <f t="shared" si="16"/>
        <v>0</v>
      </c>
      <c r="AU16" s="3"/>
      <c r="AV16" s="3"/>
      <c r="AW16" s="4">
        <f t="shared" si="17"/>
        <v>0</v>
      </c>
      <c r="AX16" s="3"/>
      <c r="AY16" s="3"/>
      <c r="AZ16" s="4">
        <f t="shared" si="18"/>
        <v>0</v>
      </c>
      <c r="BA16" s="3"/>
      <c r="BB16" s="3"/>
      <c r="BC16" s="4">
        <f t="shared" si="19"/>
        <v>0</v>
      </c>
      <c r="BD16" s="3"/>
      <c r="BE16" s="3"/>
      <c r="BF16" s="4">
        <f t="shared" si="20"/>
        <v>0</v>
      </c>
      <c r="BG16" s="4">
        <f t="shared" si="21"/>
        <v>0</v>
      </c>
      <c r="BH16" s="4">
        <f t="shared" si="22"/>
        <v>0</v>
      </c>
      <c r="BI16" s="4">
        <f t="shared" si="23"/>
        <v>0</v>
      </c>
      <c r="BJ16" s="3"/>
      <c r="BK16" s="3"/>
      <c r="BL16" s="4">
        <f t="shared" si="24"/>
        <v>0</v>
      </c>
      <c r="BM16" s="3"/>
      <c r="BN16" s="3"/>
      <c r="BO16" s="4">
        <f t="shared" si="25"/>
        <v>0</v>
      </c>
      <c r="BP16" s="3"/>
      <c r="BQ16" s="3"/>
      <c r="BR16" s="4">
        <f t="shared" si="26"/>
        <v>0</v>
      </c>
      <c r="BS16" s="3"/>
      <c r="BT16" s="3"/>
      <c r="BU16" s="4">
        <f t="shared" si="27"/>
        <v>0</v>
      </c>
      <c r="BV16" s="3"/>
      <c r="BW16" s="3"/>
      <c r="BX16" s="4">
        <f t="shared" si="28"/>
        <v>0</v>
      </c>
      <c r="BY16" s="3"/>
      <c r="BZ16" s="3"/>
      <c r="CA16" s="4">
        <f t="shared" si="29"/>
        <v>0</v>
      </c>
      <c r="CB16" s="4">
        <f t="shared" si="30"/>
        <v>0</v>
      </c>
      <c r="CC16" s="4">
        <f t="shared" si="31"/>
        <v>0</v>
      </c>
      <c r="CD16" s="4">
        <f t="shared" si="32"/>
        <v>0</v>
      </c>
      <c r="CE16" s="3"/>
      <c r="CF16" s="3"/>
      <c r="CG16" s="4">
        <f t="shared" si="33"/>
        <v>0</v>
      </c>
      <c r="CH16" s="3"/>
      <c r="CI16" s="3"/>
      <c r="CJ16" s="4">
        <f t="shared" si="34"/>
        <v>0</v>
      </c>
      <c r="CK16" s="3"/>
      <c r="CL16" s="3"/>
      <c r="CM16" s="4">
        <f t="shared" si="35"/>
        <v>0</v>
      </c>
      <c r="CN16" s="4">
        <f t="shared" si="36"/>
        <v>0</v>
      </c>
      <c r="CO16" s="4">
        <f t="shared" si="37"/>
        <v>0</v>
      </c>
      <c r="CP16" s="4">
        <f t="shared" si="38"/>
        <v>0</v>
      </c>
      <c r="CQ16" s="3"/>
      <c r="CR16" s="3"/>
      <c r="CS16" s="4">
        <f t="shared" si="39"/>
        <v>0</v>
      </c>
      <c r="CT16" s="3"/>
      <c r="CU16" s="3"/>
      <c r="CV16" s="4">
        <f t="shared" si="40"/>
        <v>0</v>
      </c>
      <c r="CW16" s="3"/>
      <c r="CX16" s="3"/>
      <c r="CY16" s="4">
        <f t="shared" si="41"/>
        <v>0</v>
      </c>
      <c r="CZ16" s="4">
        <f t="shared" si="42"/>
        <v>0</v>
      </c>
      <c r="DA16" s="4">
        <f t="shared" si="43"/>
        <v>0</v>
      </c>
      <c r="DB16" s="4">
        <f t="shared" si="44"/>
        <v>0</v>
      </c>
      <c r="DC16" s="4">
        <f t="shared" si="45"/>
        <v>0</v>
      </c>
      <c r="DD16" s="4">
        <f t="shared" si="46"/>
        <v>0</v>
      </c>
      <c r="DE16" s="4">
        <f t="shared" si="47"/>
        <v>0</v>
      </c>
      <c r="DF16" s="3"/>
      <c r="DG16" s="3"/>
      <c r="DH16" s="4">
        <f t="shared" si="48"/>
        <v>0</v>
      </c>
      <c r="DI16" s="3"/>
      <c r="DJ16" s="3"/>
      <c r="DK16" s="4">
        <f t="shared" si="49"/>
        <v>0</v>
      </c>
      <c r="DL16" s="4">
        <f t="shared" si="50"/>
        <v>0</v>
      </c>
      <c r="DM16" s="4">
        <f t="shared" si="51"/>
        <v>0</v>
      </c>
      <c r="DN16" s="4">
        <f t="shared" si="52"/>
        <v>0</v>
      </c>
      <c r="DO16" s="3"/>
      <c r="DP16" s="3"/>
      <c r="DQ16" s="4">
        <f t="shared" si="53"/>
        <v>0</v>
      </c>
      <c r="DR16" s="3"/>
      <c r="DS16" s="3"/>
      <c r="DT16" s="4">
        <f t="shared" si="54"/>
        <v>0</v>
      </c>
      <c r="DU16" s="4">
        <f t="shared" si="55"/>
        <v>0</v>
      </c>
      <c r="DV16" s="4">
        <f t="shared" si="56"/>
        <v>0</v>
      </c>
      <c r="DW16" s="4">
        <f t="shared" si="57"/>
        <v>0</v>
      </c>
      <c r="DX16" s="20">
        <f t="shared" si="58"/>
        <v>0</v>
      </c>
      <c r="DY16" s="20">
        <f t="shared" si="59"/>
        <v>0</v>
      </c>
      <c r="DZ16" s="20">
        <f t="shared" si="60"/>
        <v>0</v>
      </c>
      <c r="EA16" s="19"/>
      <c r="EB16" s="19"/>
      <c r="EC16" s="20">
        <f t="shared" si="61"/>
        <v>0</v>
      </c>
      <c r="ED16" s="19"/>
      <c r="EE16" s="19"/>
      <c r="EF16" s="20">
        <f t="shared" si="62"/>
        <v>0</v>
      </c>
      <c r="EG16" s="19"/>
      <c r="EH16" s="19"/>
      <c r="EI16" s="20">
        <f t="shared" si="63"/>
        <v>0</v>
      </c>
      <c r="EJ16" s="19"/>
      <c r="EK16" s="19"/>
      <c r="EL16" s="20">
        <f t="shared" si="64"/>
        <v>0</v>
      </c>
      <c r="EM16" s="20">
        <f t="shared" si="65"/>
        <v>0</v>
      </c>
      <c r="EN16" s="20">
        <f t="shared" si="66"/>
        <v>0</v>
      </c>
      <c r="EO16" s="20">
        <f t="shared" si="67"/>
        <v>0</v>
      </c>
      <c r="EP16" s="19"/>
      <c r="EQ16" s="19"/>
      <c r="ER16" s="20">
        <f t="shared" si="68"/>
        <v>0</v>
      </c>
      <c r="ES16" s="19"/>
      <c r="ET16" s="19"/>
      <c r="EU16" s="20">
        <f t="shared" si="69"/>
        <v>0</v>
      </c>
      <c r="EV16" s="19"/>
      <c r="EW16" s="19"/>
      <c r="EX16" s="20">
        <f t="shared" si="70"/>
        <v>0</v>
      </c>
      <c r="EY16" s="19"/>
      <c r="EZ16" s="19"/>
      <c r="FA16" s="20">
        <f t="shared" si="71"/>
        <v>0</v>
      </c>
      <c r="FB16" s="20">
        <f t="shared" si="72"/>
        <v>0</v>
      </c>
      <c r="FC16" s="20">
        <f t="shared" si="73"/>
        <v>0</v>
      </c>
      <c r="FD16" s="20">
        <f t="shared" si="74"/>
        <v>0</v>
      </c>
      <c r="FE16" s="19"/>
      <c r="FF16" s="19"/>
      <c r="FG16" s="20">
        <f t="shared" si="75"/>
        <v>0</v>
      </c>
      <c r="FH16" s="19"/>
      <c r="FI16" s="19"/>
      <c r="FJ16" s="20">
        <f t="shared" si="76"/>
        <v>0</v>
      </c>
      <c r="FK16" s="19"/>
      <c r="FL16" s="19"/>
      <c r="FM16" s="20">
        <f t="shared" si="77"/>
        <v>0</v>
      </c>
      <c r="FN16" s="20">
        <f t="shared" si="78"/>
        <v>0</v>
      </c>
      <c r="FO16" s="20">
        <f t="shared" si="79"/>
        <v>0</v>
      </c>
      <c r="FP16" s="20">
        <f t="shared" si="80"/>
        <v>0</v>
      </c>
      <c r="FQ16" s="19"/>
      <c r="FR16" s="19"/>
      <c r="FS16" s="20">
        <f t="shared" si="81"/>
        <v>0</v>
      </c>
      <c r="FT16" s="19"/>
      <c r="FU16" s="19"/>
      <c r="FV16" s="20">
        <f t="shared" si="82"/>
        <v>0</v>
      </c>
      <c r="FW16" s="19"/>
      <c r="FX16" s="19"/>
      <c r="FY16" s="20">
        <f t="shared" si="83"/>
        <v>0</v>
      </c>
      <c r="FZ16" s="20">
        <f t="shared" si="84"/>
        <v>0</v>
      </c>
      <c r="GA16" s="20">
        <f t="shared" si="85"/>
        <v>0</v>
      </c>
      <c r="GB16" s="20">
        <f t="shared" si="86"/>
        <v>0</v>
      </c>
      <c r="GC16" s="19"/>
      <c r="GD16" s="19"/>
      <c r="GE16" s="20">
        <f t="shared" si="87"/>
        <v>0</v>
      </c>
      <c r="GF16" s="19"/>
      <c r="GG16" s="19"/>
      <c r="GH16" s="20">
        <f t="shared" si="88"/>
        <v>0</v>
      </c>
      <c r="GI16" s="19"/>
      <c r="GJ16" s="19"/>
      <c r="GK16" s="20">
        <f t="shared" si="89"/>
        <v>0</v>
      </c>
      <c r="GL16" s="19"/>
      <c r="GM16" s="19"/>
      <c r="GN16" s="20">
        <f t="shared" si="90"/>
        <v>0</v>
      </c>
      <c r="GO16" s="20">
        <f t="shared" si="91"/>
        <v>0</v>
      </c>
      <c r="GP16" s="20">
        <f t="shared" si="92"/>
        <v>0</v>
      </c>
      <c r="GQ16" s="20">
        <f t="shared" si="93"/>
        <v>0</v>
      </c>
      <c r="GR16" s="19"/>
      <c r="GS16" s="19"/>
      <c r="GT16" s="20">
        <f t="shared" si="94"/>
        <v>0</v>
      </c>
      <c r="GU16" s="19"/>
      <c r="GV16" s="19"/>
      <c r="GW16" s="20">
        <f t="shared" si="95"/>
        <v>0</v>
      </c>
      <c r="GX16" s="20">
        <f>2500</f>
        <v>2500</v>
      </c>
      <c r="GY16" s="19"/>
      <c r="GZ16" s="20">
        <f t="shared" si="96"/>
        <v>2500</v>
      </c>
      <c r="HA16" s="20">
        <f t="shared" si="97"/>
        <v>2500</v>
      </c>
      <c r="HB16" s="20">
        <f t="shared" si="98"/>
        <v>0</v>
      </c>
      <c r="HC16" s="20">
        <f t="shared" si="99"/>
        <v>2500</v>
      </c>
      <c r="HD16" s="19"/>
      <c r="HE16" s="19"/>
      <c r="HF16" s="20">
        <f t="shared" si="100"/>
        <v>0</v>
      </c>
      <c r="HG16" s="19"/>
      <c r="HH16" s="19"/>
      <c r="HI16" s="20">
        <f t="shared" si="101"/>
        <v>0</v>
      </c>
      <c r="HJ16" s="19"/>
      <c r="HK16" s="19"/>
      <c r="HL16" s="20">
        <f t="shared" si="102"/>
        <v>0</v>
      </c>
      <c r="HM16" s="19"/>
      <c r="HN16" s="19"/>
      <c r="HO16" s="20">
        <f t="shared" si="103"/>
        <v>0</v>
      </c>
      <c r="HP16" s="20">
        <f t="shared" si="104"/>
        <v>0</v>
      </c>
      <c r="HQ16" s="20">
        <f t="shared" si="105"/>
        <v>0</v>
      </c>
      <c r="HR16" s="20">
        <f t="shared" si="106"/>
        <v>0</v>
      </c>
      <c r="HS16" s="20">
        <f>60</f>
        <v>60</v>
      </c>
      <c r="HT16" s="19"/>
      <c r="HU16" s="20">
        <f t="shared" si="107"/>
        <v>60</v>
      </c>
      <c r="HV16" s="19"/>
      <c r="HW16" s="19"/>
      <c r="HX16" s="20">
        <f t="shared" si="108"/>
        <v>0</v>
      </c>
      <c r="HY16" s="19"/>
      <c r="HZ16" s="19"/>
      <c r="IA16" s="20">
        <f t="shared" si="109"/>
        <v>0</v>
      </c>
      <c r="IB16" s="19"/>
      <c r="IC16" s="19"/>
      <c r="ID16" s="20">
        <f t="shared" si="110"/>
        <v>0</v>
      </c>
      <c r="IE16" s="20">
        <f t="shared" si="111"/>
        <v>0</v>
      </c>
      <c r="IF16" s="20">
        <f t="shared" si="112"/>
        <v>0</v>
      </c>
      <c r="IG16" s="20">
        <f t="shared" si="113"/>
        <v>0</v>
      </c>
      <c r="IH16" s="20">
        <f t="shared" si="114"/>
        <v>60</v>
      </c>
      <c r="II16" s="20">
        <f t="shared" si="115"/>
        <v>0</v>
      </c>
      <c r="IJ16" s="20">
        <f t="shared" si="116"/>
        <v>60</v>
      </c>
      <c r="IK16" s="19"/>
      <c r="IL16" s="19"/>
      <c r="IM16" s="20">
        <f t="shared" si="117"/>
        <v>0</v>
      </c>
      <c r="IN16" s="19"/>
      <c r="IO16" s="19"/>
      <c r="IP16" s="20">
        <f t="shared" si="118"/>
        <v>0</v>
      </c>
      <c r="IQ16" s="19"/>
      <c r="IR16" s="19"/>
      <c r="IS16" s="20">
        <f t="shared" si="119"/>
        <v>0</v>
      </c>
      <c r="IT16" s="20">
        <f t="shared" si="120"/>
        <v>0</v>
      </c>
      <c r="IU16" s="20">
        <f t="shared" si="121"/>
        <v>0</v>
      </c>
      <c r="IV16" s="20">
        <f t="shared" si="122"/>
        <v>0</v>
      </c>
      <c r="IW16" s="20">
        <f t="shared" si="123"/>
        <v>60</v>
      </c>
      <c r="IX16" s="20">
        <f t="shared" si="124"/>
        <v>0</v>
      </c>
      <c r="IY16" s="20">
        <f t="shared" si="125"/>
        <v>60</v>
      </c>
      <c r="IZ16" s="20">
        <f>200</f>
        <v>200</v>
      </c>
      <c r="JA16" s="19"/>
      <c r="JB16" s="20">
        <f t="shared" si="126"/>
        <v>200</v>
      </c>
      <c r="JC16" s="19"/>
      <c r="JD16" s="19"/>
      <c r="JE16" s="20">
        <f t="shared" si="127"/>
        <v>0</v>
      </c>
      <c r="JF16" s="19"/>
      <c r="JG16" s="19"/>
      <c r="JH16" s="20">
        <f t="shared" si="128"/>
        <v>0</v>
      </c>
      <c r="JI16" s="20">
        <f t="shared" si="129"/>
        <v>200</v>
      </c>
      <c r="JJ16" s="20">
        <f t="shared" si="130"/>
        <v>0</v>
      </c>
      <c r="JK16" s="20">
        <f t="shared" si="131"/>
        <v>200</v>
      </c>
      <c r="JL16" s="19"/>
      <c r="JM16" s="19"/>
      <c r="JN16" s="20">
        <f t="shared" si="132"/>
        <v>0</v>
      </c>
      <c r="JO16" s="19"/>
      <c r="JP16" s="19"/>
      <c r="JQ16" s="20">
        <f t="shared" si="133"/>
        <v>0</v>
      </c>
      <c r="JR16" s="19"/>
      <c r="JS16" s="19"/>
      <c r="JT16" s="20">
        <f t="shared" si="134"/>
        <v>0</v>
      </c>
      <c r="JU16" s="20">
        <f t="shared" si="135"/>
        <v>0</v>
      </c>
      <c r="JV16" s="20">
        <f t="shared" si="136"/>
        <v>0</v>
      </c>
      <c r="JW16" s="20">
        <f t="shared" si="137"/>
        <v>0</v>
      </c>
      <c r="JX16" s="20">
        <f>19760.12</f>
        <v>19760.12</v>
      </c>
      <c r="JY16" s="20">
        <f>15000</f>
        <v>15000</v>
      </c>
      <c r="JZ16" s="20">
        <f t="shared" si="138"/>
        <v>4760.119999999999</v>
      </c>
      <c r="KA16" s="19"/>
      <c r="KB16" s="19"/>
      <c r="KC16" s="20">
        <f t="shared" si="139"/>
        <v>0</v>
      </c>
      <c r="KD16" s="20">
        <f t="shared" si="140"/>
        <v>19760.12</v>
      </c>
      <c r="KE16" s="20">
        <f t="shared" si="141"/>
        <v>15000</v>
      </c>
      <c r="KF16" s="20">
        <f t="shared" si="142"/>
        <v>4760.119999999999</v>
      </c>
      <c r="KG16" s="19"/>
      <c r="KH16" s="19"/>
      <c r="KI16" s="20">
        <f t="shared" si="143"/>
        <v>0</v>
      </c>
      <c r="KJ16" s="19"/>
      <c r="KK16" s="19"/>
      <c r="KL16" s="20">
        <f t="shared" si="144"/>
        <v>0</v>
      </c>
      <c r="KM16" s="19"/>
      <c r="KN16" s="19"/>
      <c r="KO16" s="20">
        <f t="shared" si="145"/>
        <v>0</v>
      </c>
      <c r="KP16" s="19"/>
      <c r="KQ16" s="19"/>
      <c r="KR16" s="20">
        <f t="shared" si="146"/>
        <v>0</v>
      </c>
      <c r="KS16" s="19"/>
      <c r="KT16" s="19"/>
      <c r="KU16" s="20">
        <f t="shared" si="147"/>
        <v>0</v>
      </c>
      <c r="KV16" s="19"/>
      <c r="KW16" s="19"/>
      <c r="KX16" s="20">
        <f t="shared" si="148"/>
        <v>0</v>
      </c>
      <c r="KY16" s="19"/>
      <c r="KZ16" s="19"/>
      <c r="LA16" s="20">
        <f t="shared" si="149"/>
        <v>0</v>
      </c>
      <c r="LB16" s="20">
        <f t="shared" si="150"/>
        <v>0</v>
      </c>
      <c r="LC16" s="20">
        <f t="shared" si="151"/>
        <v>0</v>
      </c>
      <c r="LD16" s="20">
        <f t="shared" si="152"/>
        <v>0</v>
      </c>
      <c r="LE16" s="20">
        <f t="shared" si="153"/>
        <v>0</v>
      </c>
      <c r="LF16" s="20">
        <f t="shared" si="154"/>
        <v>0</v>
      </c>
      <c r="LG16" s="20">
        <f t="shared" si="155"/>
        <v>0</v>
      </c>
      <c r="LH16" s="19"/>
      <c r="LI16" s="19"/>
      <c r="LJ16" s="20">
        <f t="shared" si="156"/>
        <v>0</v>
      </c>
      <c r="LK16" s="19"/>
      <c r="LL16" s="19"/>
      <c r="LM16" s="20">
        <f t="shared" si="157"/>
        <v>0</v>
      </c>
      <c r="LN16" s="20">
        <f t="shared" si="158"/>
        <v>22520.12</v>
      </c>
      <c r="LO16" s="20">
        <f t="shared" si="159"/>
        <v>15000</v>
      </c>
      <c r="LP16" s="20">
        <f t="shared" si="160"/>
        <v>7520.119999999999</v>
      </c>
    </row>
    <row r="17" spans="1:328" x14ac:dyDescent="0.3">
      <c r="A17" s="2" t="s">
        <v>122</v>
      </c>
      <c r="B17" s="3"/>
      <c r="C17" s="3"/>
      <c r="D17" s="4">
        <f t="shared" si="0"/>
        <v>0</v>
      </c>
      <c r="E17" s="3"/>
      <c r="F17" s="3"/>
      <c r="G17" s="4">
        <f t="shared" si="1"/>
        <v>0</v>
      </c>
      <c r="H17" s="3"/>
      <c r="I17" s="3"/>
      <c r="J17" s="4">
        <f t="shared" si="2"/>
        <v>0</v>
      </c>
      <c r="K17" s="3"/>
      <c r="L17" s="3"/>
      <c r="M17" s="4">
        <f t="shared" si="3"/>
        <v>0</v>
      </c>
      <c r="N17" s="3"/>
      <c r="O17" s="3"/>
      <c r="P17" s="4">
        <f t="shared" si="4"/>
        <v>0</v>
      </c>
      <c r="Q17" s="3"/>
      <c r="R17" s="3"/>
      <c r="S17" s="4">
        <f t="shared" si="5"/>
        <v>0</v>
      </c>
      <c r="T17" s="3"/>
      <c r="U17" s="3"/>
      <c r="V17" s="4">
        <f t="shared" si="6"/>
        <v>0</v>
      </c>
      <c r="W17" s="3"/>
      <c r="X17" s="3"/>
      <c r="Y17" s="4">
        <f t="shared" si="7"/>
        <v>0</v>
      </c>
      <c r="Z17" s="3"/>
      <c r="AA17" s="3"/>
      <c r="AB17" s="4">
        <f t="shared" si="8"/>
        <v>0</v>
      </c>
      <c r="AC17" s="3"/>
      <c r="AD17" s="3"/>
      <c r="AE17" s="4">
        <f t="shared" si="9"/>
        <v>0</v>
      </c>
      <c r="AF17" s="3"/>
      <c r="AG17" s="3"/>
      <c r="AH17" s="4">
        <f t="shared" si="10"/>
        <v>0</v>
      </c>
      <c r="AI17" s="3"/>
      <c r="AJ17" s="3"/>
      <c r="AK17" s="4">
        <f t="shared" si="11"/>
        <v>0</v>
      </c>
      <c r="AL17" s="4">
        <f t="shared" si="12"/>
        <v>0</v>
      </c>
      <c r="AM17" s="4">
        <f t="shared" si="13"/>
        <v>0</v>
      </c>
      <c r="AN17" s="4">
        <f t="shared" si="14"/>
        <v>0</v>
      </c>
      <c r="AO17" s="3"/>
      <c r="AP17" s="3"/>
      <c r="AQ17" s="4">
        <f t="shared" si="15"/>
        <v>0</v>
      </c>
      <c r="AR17" s="3"/>
      <c r="AS17" s="3"/>
      <c r="AT17" s="4">
        <f t="shared" si="16"/>
        <v>0</v>
      </c>
      <c r="AU17" s="3"/>
      <c r="AV17" s="3"/>
      <c r="AW17" s="4">
        <f t="shared" si="17"/>
        <v>0</v>
      </c>
      <c r="AX17" s="3"/>
      <c r="AY17" s="3"/>
      <c r="AZ17" s="4">
        <f t="shared" si="18"/>
        <v>0</v>
      </c>
      <c r="BA17" s="3"/>
      <c r="BB17" s="3"/>
      <c r="BC17" s="4">
        <f t="shared" si="19"/>
        <v>0</v>
      </c>
      <c r="BD17" s="3"/>
      <c r="BE17" s="3"/>
      <c r="BF17" s="4">
        <f t="shared" si="20"/>
        <v>0</v>
      </c>
      <c r="BG17" s="4">
        <f t="shared" si="21"/>
        <v>0</v>
      </c>
      <c r="BH17" s="4">
        <f t="shared" si="22"/>
        <v>0</v>
      </c>
      <c r="BI17" s="4">
        <f t="shared" si="23"/>
        <v>0</v>
      </c>
      <c r="BJ17" s="3"/>
      <c r="BK17" s="3"/>
      <c r="BL17" s="4">
        <f t="shared" si="24"/>
        <v>0</v>
      </c>
      <c r="BM17" s="3"/>
      <c r="BN17" s="3"/>
      <c r="BO17" s="4">
        <f t="shared" si="25"/>
        <v>0</v>
      </c>
      <c r="BP17" s="3"/>
      <c r="BQ17" s="3"/>
      <c r="BR17" s="4">
        <f t="shared" si="26"/>
        <v>0</v>
      </c>
      <c r="BS17" s="3"/>
      <c r="BT17" s="3"/>
      <c r="BU17" s="4">
        <f t="shared" si="27"/>
        <v>0</v>
      </c>
      <c r="BV17" s="3"/>
      <c r="BW17" s="3"/>
      <c r="BX17" s="4">
        <f t="shared" si="28"/>
        <v>0</v>
      </c>
      <c r="BY17" s="3"/>
      <c r="BZ17" s="3"/>
      <c r="CA17" s="4">
        <f t="shared" si="29"/>
        <v>0</v>
      </c>
      <c r="CB17" s="4">
        <f t="shared" si="30"/>
        <v>0</v>
      </c>
      <c r="CC17" s="4">
        <f t="shared" si="31"/>
        <v>0</v>
      </c>
      <c r="CD17" s="4">
        <f t="shared" si="32"/>
        <v>0</v>
      </c>
      <c r="CE17" s="3"/>
      <c r="CF17" s="3"/>
      <c r="CG17" s="4">
        <f t="shared" si="33"/>
        <v>0</v>
      </c>
      <c r="CH17" s="3"/>
      <c r="CI17" s="3"/>
      <c r="CJ17" s="4">
        <f t="shared" si="34"/>
        <v>0</v>
      </c>
      <c r="CK17" s="3"/>
      <c r="CL17" s="3"/>
      <c r="CM17" s="4">
        <f t="shared" si="35"/>
        <v>0</v>
      </c>
      <c r="CN17" s="4">
        <f t="shared" si="36"/>
        <v>0</v>
      </c>
      <c r="CO17" s="4">
        <f t="shared" si="37"/>
        <v>0</v>
      </c>
      <c r="CP17" s="4">
        <f t="shared" si="38"/>
        <v>0</v>
      </c>
      <c r="CQ17" s="3"/>
      <c r="CR17" s="3"/>
      <c r="CS17" s="4">
        <f t="shared" si="39"/>
        <v>0</v>
      </c>
      <c r="CT17" s="3"/>
      <c r="CU17" s="3"/>
      <c r="CV17" s="4">
        <f t="shared" si="40"/>
        <v>0</v>
      </c>
      <c r="CW17" s="3"/>
      <c r="CX17" s="3"/>
      <c r="CY17" s="4">
        <f t="shared" si="41"/>
        <v>0</v>
      </c>
      <c r="CZ17" s="4">
        <f t="shared" si="42"/>
        <v>0</v>
      </c>
      <c r="DA17" s="4">
        <f t="shared" si="43"/>
        <v>0</v>
      </c>
      <c r="DB17" s="4">
        <f t="shared" si="44"/>
        <v>0</v>
      </c>
      <c r="DC17" s="4">
        <f t="shared" si="45"/>
        <v>0</v>
      </c>
      <c r="DD17" s="4">
        <f t="shared" si="46"/>
        <v>0</v>
      </c>
      <c r="DE17" s="4">
        <f t="shared" si="47"/>
        <v>0</v>
      </c>
      <c r="DF17" s="3"/>
      <c r="DG17" s="3"/>
      <c r="DH17" s="4">
        <f t="shared" si="48"/>
        <v>0</v>
      </c>
      <c r="DI17" s="3"/>
      <c r="DJ17" s="3"/>
      <c r="DK17" s="4">
        <f t="shared" si="49"/>
        <v>0</v>
      </c>
      <c r="DL17" s="4">
        <f t="shared" si="50"/>
        <v>0</v>
      </c>
      <c r="DM17" s="4">
        <f t="shared" si="51"/>
        <v>0</v>
      </c>
      <c r="DN17" s="4">
        <f t="shared" si="52"/>
        <v>0</v>
      </c>
      <c r="DO17" s="3"/>
      <c r="DP17" s="3"/>
      <c r="DQ17" s="4">
        <f t="shared" si="53"/>
        <v>0</v>
      </c>
      <c r="DR17" s="3"/>
      <c r="DS17" s="3"/>
      <c r="DT17" s="4">
        <f t="shared" si="54"/>
        <v>0</v>
      </c>
      <c r="DU17" s="4">
        <f t="shared" si="55"/>
        <v>0</v>
      </c>
      <c r="DV17" s="4">
        <f t="shared" si="56"/>
        <v>0</v>
      </c>
      <c r="DW17" s="4">
        <f t="shared" si="57"/>
        <v>0</v>
      </c>
      <c r="DX17" s="20">
        <f t="shared" si="58"/>
        <v>0</v>
      </c>
      <c r="DY17" s="20">
        <f t="shared" si="59"/>
        <v>0</v>
      </c>
      <c r="DZ17" s="20">
        <f t="shared" si="60"/>
        <v>0</v>
      </c>
      <c r="EA17" s="19"/>
      <c r="EB17" s="19"/>
      <c r="EC17" s="20">
        <f t="shared" si="61"/>
        <v>0</v>
      </c>
      <c r="ED17" s="19"/>
      <c r="EE17" s="19"/>
      <c r="EF17" s="20">
        <f t="shared" si="62"/>
        <v>0</v>
      </c>
      <c r="EG17" s="19"/>
      <c r="EH17" s="19"/>
      <c r="EI17" s="20">
        <f t="shared" si="63"/>
        <v>0</v>
      </c>
      <c r="EJ17" s="19"/>
      <c r="EK17" s="19"/>
      <c r="EL17" s="20">
        <f t="shared" si="64"/>
        <v>0</v>
      </c>
      <c r="EM17" s="20">
        <f t="shared" si="65"/>
        <v>0</v>
      </c>
      <c r="EN17" s="20">
        <f t="shared" si="66"/>
        <v>0</v>
      </c>
      <c r="EO17" s="20">
        <f t="shared" si="67"/>
        <v>0</v>
      </c>
      <c r="EP17" s="19"/>
      <c r="EQ17" s="19"/>
      <c r="ER17" s="20">
        <f t="shared" si="68"/>
        <v>0</v>
      </c>
      <c r="ES17" s="19"/>
      <c r="ET17" s="19"/>
      <c r="EU17" s="20">
        <f t="shared" si="69"/>
        <v>0</v>
      </c>
      <c r="EV17" s="19"/>
      <c r="EW17" s="19"/>
      <c r="EX17" s="20">
        <f t="shared" si="70"/>
        <v>0</v>
      </c>
      <c r="EY17" s="19"/>
      <c r="EZ17" s="19"/>
      <c r="FA17" s="20">
        <f t="shared" si="71"/>
        <v>0</v>
      </c>
      <c r="FB17" s="20">
        <f t="shared" si="72"/>
        <v>0</v>
      </c>
      <c r="FC17" s="20">
        <f t="shared" si="73"/>
        <v>0</v>
      </c>
      <c r="FD17" s="20">
        <f t="shared" si="74"/>
        <v>0</v>
      </c>
      <c r="FE17" s="19"/>
      <c r="FF17" s="19"/>
      <c r="FG17" s="20">
        <f t="shared" si="75"/>
        <v>0</v>
      </c>
      <c r="FH17" s="19"/>
      <c r="FI17" s="19"/>
      <c r="FJ17" s="20">
        <f t="shared" si="76"/>
        <v>0</v>
      </c>
      <c r="FK17" s="19"/>
      <c r="FL17" s="19"/>
      <c r="FM17" s="20">
        <f t="shared" si="77"/>
        <v>0</v>
      </c>
      <c r="FN17" s="20">
        <f t="shared" si="78"/>
        <v>0</v>
      </c>
      <c r="FO17" s="20">
        <f t="shared" si="79"/>
        <v>0</v>
      </c>
      <c r="FP17" s="20">
        <f t="shared" si="80"/>
        <v>0</v>
      </c>
      <c r="FQ17" s="19"/>
      <c r="FR17" s="19"/>
      <c r="FS17" s="20">
        <f t="shared" si="81"/>
        <v>0</v>
      </c>
      <c r="FT17" s="19"/>
      <c r="FU17" s="19"/>
      <c r="FV17" s="20">
        <f t="shared" si="82"/>
        <v>0</v>
      </c>
      <c r="FW17" s="19"/>
      <c r="FX17" s="19"/>
      <c r="FY17" s="20">
        <f t="shared" si="83"/>
        <v>0</v>
      </c>
      <c r="FZ17" s="20">
        <f t="shared" si="84"/>
        <v>0</v>
      </c>
      <c r="GA17" s="20">
        <f t="shared" si="85"/>
        <v>0</v>
      </c>
      <c r="GB17" s="20">
        <f t="shared" si="86"/>
        <v>0</v>
      </c>
      <c r="GC17" s="19"/>
      <c r="GD17" s="19"/>
      <c r="GE17" s="20">
        <f t="shared" si="87"/>
        <v>0</v>
      </c>
      <c r="GF17" s="19"/>
      <c r="GG17" s="19"/>
      <c r="GH17" s="20">
        <f t="shared" si="88"/>
        <v>0</v>
      </c>
      <c r="GI17" s="19"/>
      <c r="GJ17" s="19"/>
      <c r="GK17" s="20">
        <f t="shared" si="89"/>
        <v>0</v>
      </c>
      <c r="GL17" s="19"/>
      <c r="GM17" s="19"/>
      <c r="GN17" s="20">
        <f t="shared" si="90"/>
        <v>0</v>
      </c>
      <c r="GO17" s="20">
        <f t="shared" si="91"/>
        <v>0</v>
      </c>
      <c r="GP17" s="20">
        <f t="shared" si="92"/>
        <v>0</v>
      </c>
      <c r="GQ17" s="20">
        <f t="shared" si="93"/>
        <v>0</v>
      </c>
      <c r="GR17" s="19"/>
      <c r="GS17" s="19"/>
      <c r="GT17" s="20">
        <f t="shared" si="94"/>
        <v>0</v>
      </c>
      <c r="GU17" s="19"/>
      <c r="GV17" s="19"/>
      <c r="GW17" s="20">
        <f t="shared" si="95"/>
        <v>0</v>
      </c>
      <c r="GX17" s="19"/>
      <c r="GY17" s="19"/>
      <c r="GZ17" s="20">
        <f t="shared" si="96"/>
        <v>0</v>
      </c>
      <c r="HA17" s="20">
        <f t="shared" si="97"/>
        <v>0</v>
      </c>
      <c r="HB17" s="20">
        <f t="shared" si="98"/>
        <v>0</v>
      </c>
      <c r="HC17" s="20">
        <f t="shared" si="99"/>
        <v>0</v>
      </c>
      <c r="HD17" s="19"/>
      <c r="HE17" s="19"/>
      <c r="HF17" s="20">
        <f t="shared" si="100"/>
        <v>0</v>
      </c>
      <c r="HG17" s="19"/>
      <c r="HH17" s="19"/>
      <c r="HI17" s="20">
        <f t="shared" si="101"/>
        <v>0</v>
      </c>
      <c r="HJ17" s="19"/>
      <c r="HK17" s="19"/>
      <c r="HL17" s="20">
        <f t="shared" si="102"/>
        <v>0</v>
      </c>
      <c r="HM17" s="19"/>
      <c r="HN17" s="19"/>
      <c r="HO17" s="20">
        <f t="shared" si="103"/>
        <v>0</v>
      </c>
      <c r="HP17" s="20">
        <f t="shared" si="104"/>
        <v>0</v>
      </c>
      <c r="HQ17" s="20">
        <f t="shared" si="105"/>
        <v>0</v>
      </c>
      <c r="HR17" s="20">
        <f t="shared" si="106"/>
        <v>0</v>
      </c>
      <c r="HS17" s="19"/>
      <c r="HT17" s="19"/>
      <c r="HU17" s="20">
        <f t="shared" si="107"/>
        <v>0</v>
      </c>
      <c r="HV17" s="19"/>
      <c r="HW17" s="19"/>
      <c r="HX17" s="20">
        <f t="shared" si="108"/>
        <v>0</v>
      </c>
      <c r="HY17" s="19"/>
      <c r="HZ17" s="19"/>
      <c r="IA17" s="20">
        <f t="shared" si="109"/>
        <v>0</v>
      </c>
      <c r="IB17" s="19"/>
      <c r="IC17" s="19"/>
      <c r="ID17" s="20">
        <f t="shared" si="110"/>
        <v>0</v>
      </c>
      <c r="IE17" s="20">
        <f t="shared" si="111"/>
        <v>0</v>
      </c>
      <c r="IF17" s="20">
        <f t="shared" si="112"/>
        <v>0</v>
      </c>
      <c r="IG17" s="20">
        <f t="shared" si="113"/>
        <v>0</v>
      </c>
      <c r="IH17" s="20">
        <f t="shared" si="114"/>
        <v>0</v>
      </c>
      <c r="II17" s="20">
        <f t="shared" si="115"/>
        <v>0</v>
      </c>
      <c r="IJ17" s="20">
        <f t="shared" si="116"/>
        <v>0</v>
      </c>
      <c r="IK17" s="19"/>
      <c r="IL17" s="19"/>
      <c r="IM17" s="20">
        <f t="shared" si="117"/>
        <v>0</v>
      </c>
      <c r="IN17" s="19"/>
      <c r="IO17" s="19"/>
      <c r="IP17" s="20">
        <f t="shared" si="118"/>
        <v>0</v>
      </c>
      <c r="IQ17" s="19"/>
      <c r="IR17" s="19"/>
      <c r="IS17" s="20">
        <f t="shared" si="119"/>
        <v>0</v>
      </c>
      <c r="IT17" s="20">
        <f t="shared" si="120"/>
        <v>0</v>
      </c>
      <c r="IU17" s="20">
        <f t="shared" si="121"/>
        <v>0</v>
      </c>
      <c r="IV17" s="20">
        <f t="shared" si="122"/>
        <v>0</v>
      </c>
      <c r="IW17" s="20">
        <f t="shared" si="123"/>
        <v>0</v>
      </c>
      <c r="IX17" s="20">
        <f t="shared" si="124"/>
        <v>0</v>
      </c>
      <c r="IY17" s="20">
        <f t="shared" si="125"/>
        <v>0</v>
      </c>
      <c r="IZ17" s="19"/>
      <c r="JA17" s="19"/>
      <c r="JB17" s="20">
        <f t="shared" si="126"/>
        <v>0</v>
      </c>
      <c r="JC17" s="19"/>
      <c r="JD17" s="19"/>
      <c r="JE17" s="20">
        <f t="shared" si="127"/>
        <v>0</v>
      </c>
      <c r="JF17" s="19"/>
      <c r="JG17" s="19"/>
      <c r="JH17" s="20">
        <f t="shared" si="128"/>
        <v>0</v>
      </c>
      <c r="JI17" s="20">
        <f t="shared" si="129"/>
        <v>0</v>
      </c>
      <c r="JJ17" s="20">
        <f t="shared" si="130"/>
        <v>0</v>
      </c>
      <c r="JK17" s="20">
        <f t="shared" si="131"/>
        <v>0</v>
      </c>
      <c r="JL17" s="19"/>
      <c r="JM17" s="19"/>
      <c r="JN17" s="20">
        <f t="shared" si="132"/>
        <v>0</v>
      </c>
      <c r="JO17" s="19"/>
      <c r="JP17" s="19"/>
      <c r="JQ17" s="20">
        <f t="shared" si="133"/>
        <v>0</v>
      </c>
      <c r="JR17" s="19"/>
      <c r="JS17" s="19"/>
      <c r="JT17" s="20">
        <f t="shared" si="134"/>
        <v>0</v>
      </c>
      <c r="JU17" s="20">
        <f t="shared" si="135"/>
        <v>0</v>
      </c>
      <c r="JV17" s="20">
        <f t="shared" si="136"/>
        <v>0</v>
      </c>
      <c r="JW17" s="20">
        <f t="shared" si="137"/>
        <v>0</v>
      </c>
      <c r="JX17" s="19"/>
      <c r="JY17" s="19"/>
      <c r="JZ17" s="20">
        <f t="shared" si="138"/>
        <v>0</v>
      </c>
      <c r="KA17" s="19"/>
      <c r="KB17" s="20">
        <f>0</f>
        <v>0</v>
      </c>
      <c r="KC17" s="20">
        <f t="shared" si="139"/>
        <v>0</v>
      </c>
      <c r="KD17" s="20">
        <f t="shared" si="140"/>
        <v>0</v>
      </c>
      <c r="KE17" s="20">
        <f t="shared" si="141"/>
        <v>0</v>
      </c>
      <c r="KF17" s="20">
        <f t="shared" si="142"/>
        <v>0</v>
      </c>
      <c r="KG17" s="19"/>
      <c r="KH17" s="19"/>
      <c r="KI17" s="20">
        <f t="shared" si="143"/>
        <v>0</v>
      </c>
      <c r="KJ17" s="19"/>
      <c r="KK17" s="19"/>
      <c r="KL17" s="20">
        <f t="shared" si="144"/>
        <v>0</v>
      </c>
      <c r="KM17" s="19"/>
      <c r="KN17" s="19"/>
      <c r="KO17" s="20">
        <f t="shared" si="145"/>
        <v>0</v>
      </c>
      <c r="KP17" s="19"/>
      <c r="KQ17" s="19"/>
      <c r="KR17" s="20">
        <f t="shared" si="146"/>
        <v>0</v>
      </c>
      <c r="KS17" s="19"/>
      <c r="KT17" s="19"/>
      <c r="KU17" s="20">
        <f t="shared" si="147"/>
        <v>0</v>
      </c>
      <c r="KV17" s="19"/>
      <c r="KW17" s="19"/>
      <c r="KX17" s="20">
        <f t="shared" si="148"/>
        <v>0</v>
      </c>
      <c r="KY17" s="19"/>
      <c r="KZ17" s="19"/>
      <c r="LA17" s="20">
        <f t="shared" si="149"/>
        <v>0</v>
      </c>
      <c r="LB17" s="20">
        <f t="shared" si="150"/>
        <v>0</v>
      </c>
      <c r="LC17" s="20">
        <f t="shared" si="151"/>
        <v>0</v>
      </c>
      <c r="LD17" s="20">
        <f t="shared" si="152"/>
        <v>0</v>
      </c>
      <c r="LE17" s="20">
        <f t="shared" si="153"/>
        <v>0</v>
      </c>
      <c r="LF17" s="20">
        <f t="shared" si="154"/>
        <v>0</v>
      </c>
      <c r="LG17" s="20">
        <f t="shared" si="155"/>
        <v>0</v>
      </c>
      <c r="LH17" s="19"/>
      <c r="LI17" s="19"/>
      <c r="LJ17" s="20">
        <f t="shared" si="156"/>
        <v>0</v>
      </c>
      <c r="LK17" s="19"/>
      <c r="LL17" s="19"/>
      <c r="LM17" s="20">
        <f t="shared" si="157"/>
        <v>0</v>
      </c>
      <c r="LN17" s="20">
        <f t="shared" si="158"/>
        <v>0</v>
      </c>
      <c r="LO17" s="20">
        <f t="shared" si="159"/>
        <v>0</v>
      </c>
      <c r="LP17" s="20">
        <f t="shared" si="160"/>
        <v>0</v>
      </c>
    </row>
    <row r="18" spans="1:328" x14ac:dyDescent="0.3">
      <c r="A18" s="2" t="s">
        <v>123</v>
      </c>
      <c r="B18" s="5">
        <f>((B15)+(B16))+(B17)</f>
        <v>0</v>
      </c>
      <c r="C18" s="5">
        <f>((C15)+(C16))+(C17)</f>
        <v>0</v>
      </c>
      <c r="D18" s="5">
        <f t="shared" si="0"/>
        <v>0</v>
      </c>
      <c r="E18" s="5">
        <f>((E15)+(E16))+(E17)</f>
        <v>0</v>
      </c>
      <c r="F18" s="5">
        <f>((F15)+(F16))+(F17)</f>
        <v>0</v>
      </c>
      <c r="G18" s="5">
        <f t="shared" si="1"/>
        <v>0</v>
      </c>
      <c r="H18" s="5">
        <f>((H15)+(H16))+(H17)</f>
        <v>0</v>
      </c>
      <c r="I18" s="5">
        <f>((I15)+(I16))+(I17)</f>
        <v>0</v>
      </c>
      <c r="J18" s="5">
        <f t="shared" si="2"/>
        <v>0</v>
      </c>
      <c r="K18" s="5">
        <f>((K15)+(K16))+(K17)</f>
        <v>0</v>
      </c>
      <c r="L18" s="5">
        <f>((L15)+(L16))+(L17)</f>
        <v>0</v>
      </c>
      <c r="M18" s="5">
        <f t="shared" si="3"/>
        <v>0</v>
      </c>
      <c r="N18" s="5">
        <f>((N15)+(N16))+(N17)</f>
        <v>0</v>
      </c>
      <c r="O18" s="5">
        <f>((O15)+(O16))+(O17)</f>
        <v>0</v>
      </c>
      <c r="P18" s="5">
        <f t="shared" si="4"/>
        <v>0</v>
      </c>
      <c r="Q18" s="5">
        <f>((Q15)+(Q16))+(Q17)</f>
        <v>0</v>
      </c>
      <c r="R18" s="5">
        <f>((R15)+(R16))+(R17)</f>
        <v>0</v>
      </c>
      <c r="S18" s="5">
        <f t="shared" si="5"/>
        <v>0</v>
      </c>
      <c r="T18" s="5">
        <f>((T15)+(T16))+(T17)</f>
        <v>0</v>
      </c>
      <c r="U18" s="5">
        <f>((U15)+(U16))+(U17)</f>
        <v>0</v>
      </c>
      <c r="V18" s="5">
        <f t="shared" si="6"/>
        <v>0</v>
      </c>
      <c r="W18" s="5">
        <f>((W15)+(W16))+(W17)</f>
        <v>0</v>
      </c>
      <c r="X18" s="5">
        <f>((X15)+(X16))+(X17)</f>
        <v>0</v>
      </c>
      <c r="Y18" s="5">
        <f t="shared" si="7"/>
        <v>0</v>
      </c>
      <c r="Z18" s="5">
        <f>((Z15)+(Z16))+(Z17)</f>
        <v>0</v>
      </c>
      <c r="AA18" s="5">
        <f>((AA15)+(AA16))+(AA17)</f>
        <v>0</v>
      </c>
      <c r="AB18" s="5">
        <f t="shared" si="8"/>
        <v>0</v>
      </c>
      <c r="AC18" s="5">
        <f>((AC15)+(AC16))+(AC17)</f>
        <v>0</v>
      </c>
      <c r="AD18" s="5">
        <f>((AD15)+(AD16))+(AD17)</f>
        <v>0</v>
      </c>
      <c r="AE18" s="5">
        <f t="shared" si="9"/>
        <v>0</v>
      </c>
      <c r="AF18" s="5">
        <f>((AF15)+(AF16))+(AF17)</f>
        <v>0</v>
      </c>
      <c r="AG18" s="5">
        <f>((AG15)+(AG16))+(AG17)</f>
        <v>0</v>
      </c>
      <c r="AH18" s="5">
        <f t="shared" si="10"/>
        <v>0</v>
      </c>
      <c r="AI18" s="5">
        <f>((AI15)+(AI16))+(AI17)</f>
        <v>0</v>
      </c>
      <c r="AJ18" s="5">
        <f>((AJ15)+(AJ16))+(AJ17)</f>
        <v>0</v>
      </c>
      <c r="AK18" s="5">
        <f t="shared" si="11"/>
        <v>0</v>
      </c>
      <c r="AL18" s="5">
        <f t="shared" si="12"/>
        <v>0</v>
      </c>
      <c r="AM18" s="5">
        <f t="shared" si="13"/>
        <v>0</v>
      </c>
      <c r="AN18" s="5">
        <f t="shared" si="14"/>
        <v>0</v>
      </c>
      <c r="AO18" s="5">
        <f>((AO15)+(AO16))+(AO17)</f>
        <v>0</v>
      </c>
      <c r="AP18" s="5">
        <f>((AP15)+(AP16))+(AP17)</f>
        <v>0</v>
      </c>
      <c r="AQ18" s="5">
        <f t="shared" si="15"/>
        <v>0</v>
      </c>
      <c r="AR18" s="5">
        <f>((AR15)+(AR16))+(AR17)</f>
        <v>0</v>
      </c>
      <c r="AS18" s="5">
        <f>((AS15)+(AS16))+(AS17)</f>
        <v>0</v>
      </c>
      <c r="AT18" s="5">
        <f t="shared" si="16"/>
        <v>0</v>
      </c>
      <c r="AU18" s="5">
        <f>((AU15)+(AU16))+(AU17)</f>
        <v>0</v>
      </c>
      <c r="AV18" s="5">
        <f>((AV15)+(AV16))+(AV17)</f>
        <v>0</v>
      </c>
      <c r="AW18" s="5">
        <f t="shared" si="17"/>
        <v>0</v>
      </c>
      <c r="AX18" s="5">
        <f>((AX15)+(AX16))+(AX17)</f>
        <v>0</v>
      </c>
      <c r="AY18" s="5">
        <f>((AY15)+(AY16))+(AY17)</f>
        <v>0</v>
      </c>
      <c r="AZ18" s="5">
        <f t="shared" si="18"/>
        <v>0</v>
      </c>
      <c r="BA18" s="5">
        <f>((BA15)+(BA16))+(BA17)</f>
        <v>0</v>
      </c>
      <c r="BB18" s="5">
        <f>((BB15)+(BB16))+(BB17)</f>
        <v>0</v>
      </c>
      <c r="BC18" s="5">
        <f t="shared" si="19"/>
        <v>0</v>
      </c>
      <c r="BD18" s="5">
        <f>((BD15)+(BD16))+(BD17)</f>
        <v>0</v>
      </c>
      <c r="BE18" s="5">
        <f>((BE15)+(BE16))+(BE17)</f>
        <v>0</v>
      </c>
      <c r="BF18" s="5">
        <f t="shared" si="20"/>
        <v>0</v>
      </c>
      <c r="BG18" s="5">
        <f t="shared" si="21"/>
        <v>0</v>
      </c>
      <c r="BH18" s="5">
        <f t="shared" si="22"/>
        <v>0</v>
      </c>
      <c r="BI18" s="5">
        <f t="shared" si="23"/>
        <v>0</v>
      </c>
      <c r="BJ18" s="5">
        <f>((BJ15)+(BJ16))+(BJ17)</f>
        <v>0</v>
      </c>
      <c r="BK18" s="5">
        <f>((BK15)+(BK16))+(BK17)</f>
        <v>0</v>
      </c>
      <c r="BL18" s="5">
        <f t="shared" si="24"/>
        <v>0</v>
      </c>
      <c r="BM18" s="5">
        <f>((BM15)+(BM16))+(BM17)</f>
        <v>0</v>
      </c>
      <c r="BN18" s="5">
        <f>((BN15)+(BN16))+(BN17)</f>
        <v>0</v>
      </c>
      <c r="BO18" s="5">
        <f t="shared" si="25"/>
        <v>0</v>
      </c>
      <c r="BP18" s="5">
        <f>((BP15)+(BP16))+(BP17)</f>
        <v>0</v>
      </c>
      <c r="BQ18" s="5">
        <f>((BQ15)+(BQ16))+(BQ17)</f>
        <v>0</v>
      </c>
      <c r="BR18" s="5">
        <f t="shared" si="26"/>
        <v>0</v>
      </c>
      <c r="BS18" s="5">
        <f>((BS15)+(BS16))+(BS17)</f>
        <v>0</v>
      </c>
      <c r="BT18" s="5">
        <f>((BT15)+(BT16))+(BT17)</f>
        <v>0</v>
      </c>
      <c r="BU18" s="5">
        <f t="shared" si="27"/>
        <v>0</v>
      </c>
      <c r="BV18" s="5">
        <f>((BV15)+(BV16))+(BV17)</f>
        <v>0</v>
      </c>
      <c r="BW18" s="5">
        <f>((BW15)+(BW16))+(BW17)</f>
        <v>0</v>
      </c>
      <c r="BX18" s="5">
        <f t="shared" si="28"/>
        <v>0</v>
      </c>
      <c r="BY18" s="5">
        <f>((BY15)+(BY16))+(BY17)</f>
        <v>0</v>
      </c>
      <c r="BZ18" s="5">
        <f>((BZ15)+(BZ16))+(BZ17)</f>
        <v>0</v>
      </c>
      <c r="CA18" s="5">
        <f t="shared" si="29"/>
        <v>0</v>
      </c>
      <c r="CB18" s="5">
        <f t="shared" si="30"/>
        <v>0</v>
      </c>
      <c r="CC18" s="5">
        <f t="shared" si="31"/>
        <v>0</v>
      </c>
      <c r="CD18" s="5">
        <f t="shared" si="32"/>
        <v>0</v>
      </c>
      <c r="CE18" s="5">
        <f>((CE15)+(CE16))+(CE17)</f>
        <v>0</v>
      </c>
      <c r="CF18" s="5">
        <f>((CF15)+(CF16))+(CF17)</f>
        <v>0</v>
      </c>
      <c r="CG18" s="5">
        <f t="shared" si="33"/>
        <v>0</v>
      </c>
      <c r="CH18" s="5">
        <f>((CH15)+(CH16))+(CH17)</f>
        <v>0</v>
      </c>
      <c r="CI18" s="5">
        <f>((CI15)+(CI16))+(CI17)</f>
        <v>0</v>
      </c>
      <c r="CJ18" s="5">
        <f t="shared" si="34"/>
        <v>0</v>
      </c>
      <c r="CK18" s="5">
        <f>((CK15)+(CK16))+(CK17)</f>
        <v>0</v>
      </c>
      <c r="CL18" s="5">
        <f>((CL15)+(CL16))+(CL17)</f>
        <v>0</v>
      </c>
      <c r="CM18" s="5">
        <f t="shared" si="35"/>
        <v>0</v>
      </c>
      <c r="CN18" s="5">
        <f t="shared" si="36"/>
        <v>0</v>
      </c>
      <c r="CO18" s="5">
        <f t="shared" si="37"/>
        <v>0</v>
      </c>
      <c r="CP18" s="5">
        <f t="shared" si="38"/>
        <v>0</v>
      </c>
      <c r="CQ18" s="5">
        <f>((CQ15)+(CQ16))+(CQ17)</f>
        <v>0</v>
      </c>
      <c r="CR18" s="5">
        <f>((CR15)+(CR16))+(CR17)</f>
        <v>0</v>
      </c>
      <c r="CS18" s="5">
        <f t="shared" si="39"/>
        <v>0</v>
      </c>
      <c r="CT18" s="5">
        <f>((CT15)+(CT16))+(CT17)</f>
        <v>0</v>
      </c>
      <c r="CU18" s="5">
        <f>((CU15)+(CU16))+(CU17)</f>
        <v>0</v>
      </c>
      <c r="CV18" s="5">
        <f t="shared" si="40"/>
        <v>0</v>
      </c>
      <c r="CW18" s="5">
        <f>((CW15)+(CW16))+(CW17)</f>
        <v>0</v>
      </c>
      <c r="CX18" s="5">
        <f>((CX15)+(CX16))+(CX17)</f>
        <v>0</v>
      </c>
      <c r="CY18" s="5">
        <f t="shared" si="41"/>
        <v>0</v>
      </c>
      <c r="CZ18" s="5">
        <f t="shared" si="42"/>
        <v>0</v>
      </c>
      <c r="DA18" s="5">
        <f t="shared" si="43"/>
        <v>0</v>
      </c>
      <c r="DB18" s="5">
        <f t="shared" si="44"/>
        <v>0</v>
      </c>
      <c r="DC18" s="5">
        <f t="shared" si="45"/>
        <v>0</v>
      </c>
      <c r="DD18" s="5">
        <f t="shared" si="46"/>
        <v>0</v>
      </c>
      <c r="DE18" s="5">
        <f t="shared" si="47"/>
        <v>0</v>
      </c>
      <c r="DF18" s="5">
        <f>((DF15)+(DF16))+(DF17)</f>
        <v>0</v>
      </c>
      <c r="DG18" s="5">
        <f>((DG15)+(DG16))+(DG17)</f>
        <v>0</v>
      </c>
      <c r="DH18" s="5">
        <f t="shared" si="48"/>
        <v>0</v>
      </c>
      <c r="DI18" s="5">
        <f>((DI15)+(DI16))+(DI17)</f>
        <v>0</v>
      </c>
      <c r="DJ18" s="5">
        <f>((DJ15)+(DJ16))+(DJ17)</f>
        <v>0</v>
      </c>
      <c r="DK18" s="5">
        <f t="shared" si="49"/>
        <v>0</v>
      </c>
      <c r="DL18" s="5">
        <f t="shared" si="50"/>
        <v>0</v>
      </c>
      <c r="DM18" s="5">
        <f t="shared" si="51"/>
        <v>0</v>
      </c>
      <c r="DN18" s="5">
        <f t="shared" si="52"/>
        <v>0</v>
      </c>
      <c r="DO18" s="5">
        <f>((DO15)+(DO16))+(DO17)</f>
        <v>0</v>
      </c>
      <c r="DP18" s="5">
        <f>((DP15)+(DP16))+(DP17)</f>
        <v>0</v>
      </c>
      <c r="DQ18" s="5">
        <f t="shared" si="53"/>
        <v>0</v>
      </c>
      <c r="DR18" s="5">
        <f>((DR15)+(DR16))+(DR17)</f>
        <v>0</v>
      </c>
      <c r="DS18" s="5">
        <f>((DS15)+(DS16))+(DS17)</f>
        <v>0</v>
      </c>
      <c r="DT18" s="5">
        <f t="shared" si="54"/>
        <v>0</v>
      </c>
      <c r="DU18" s="5">
        <f t="shared" si="55"/>
        <v>0</v>
      </c>
      <c r="DV18" s="5">
        <f t="shared" si="56"/>
        <v>0</v>
      </c>
      <c r="DW18" s="5">
        <f t="shared" si="57"/>
        <v>0</v>
      </c>
      <c r="DX18" s="21">
        <f t="shared" si="58"/>
        <v>0</v>
      </c>
      <c r="DY18" s="21">
        <f t="shared" si="59"/>
        <v>0</v>
      </c>
      <c r="DZ18" s="21">
        <f t="shared" si="60"/>
        <v>0</v>
      </c>
      <c r="EA18" s="21">
        <f>((EA15)+(EA16))+(EA17)</f>
        <v>0</v>
      </c>
      <c r="EB18" s="21">
        <f>((EB15)+(EB16))+(EB17)</f>
        <v>0</v>
      </c>
      <c r="EC18" s="21">
        <f t="shared" si="61"/>
        <v>0</v>
      </c>
      <c r="ED18" s="21">
        <f>((ED15)+(ED16))+(ED17)</f>
        <v>0</v>
      </c>
      <c r="EE18" s="21">
        <f>((EE15)+(EE16))+(EE17)</f>
        <v>0</v>
      </c>
      <c r="EF18" s="21">
        <f t="shared" si="62"/>
        <v>0</v>
      </c>
      <c r="EG18" s="21">
        <f>((EG15)+(EG16))+(EG17)</f>
        <v>0</v>
      </c>
      <c r="EH18" s="21">
        <f>((EH15)+(EH16))+(EH17)</f>
        <v>0</v>
      </c>
      <c r="EI18" s="21">
        <f t="shared" si="63"/>
        <v>0</v>
      </c>
      <c r="EJ18" s="21">
        <f>((EJ15)+(EJ16))+(EJ17)</f>
        <v>0</v>
      </c>
      <c r="EK18" s="21">
        <f>((EK15)+(EK16))+(EK17)</f>
        <v>0</v>
      </c>
      <c r="EL18" s="21">
        <f t="shared" si="64"/>
        <v>0</v>
      </c>
      <c r="EM18" s="21">
        <f t="shared" si="65"/>
        <v>0</v>
      </c>
      <c r="EN18" s="21">
        <f t="shared" si="66"/>
        <v>0</v>
      </c>
      <c r="EO18" s="21">
        <f t="shared" si="67"/>
        <v>0</v>
      </c>
      <c r="EP18" s="21">
        <f>((EP15)+(EP16))+(EP17)</f>
        <v>0</v>
      </c>
      <c r="EQ18" s="21">
        <f>((EQ15)+(EQ16))+(EQ17)</f>
        <v>0</v>
      </c>
      <c r="ER18" s="21">
        <f t="shared" si="68"/>
        <v>0</v>
      </c>
      <c r="ES18" s="21">
        <f>((ES15)+(ES16))+(ES17)</f>
        <v>0</v>
      </c>
      <c r="ET18" s="21">
        <f>((ET15)+(ET16))+(ET17)</f>
        <v>0</v>
      </c>
      <c r="EU18" s="21">
        <f t="shared" si="69"/>
        <v>0</v>
      </c>
      <c r="EV18" s="21">
        <f>((EV15)+(EV16))+(EV17)</f>
        <v>0</v>
      </c>
      <c r="EW18" s="21">
        <f>((EW15)+(EW16))+(EW17)</f>
        <v>0</v>
      </c>
      <c r="EX18" s="21">
        <f t="shared" si="70"/>
        <v>0</v>
      </c>
      <c r="EY18" s="21">
        <f>((EY15)+(EY16))+(EY17)</f>
        <v>0</v>
      </c>
      <c r="EZ18" s="21">
        <f>((EZ15)+(EZ16))+(EZ17)</f>
        <v>0</v>
      </c>
      <c r="FA18" s="21">
        <f t="shared" si="71"/>
        <v>0</v>
      </c>
      <c r="FB18" s="21">
        <f t="shared" si="72"/>
        <v>0</v>
      </c>
      <c r="FC18" s="21">
        <f t="shared" si="73"/>
        <v>0</v>
      </c>
      <c r="FD18" s="21">
        <f t="shared" si="74"/>
        <v>0</v>
      </c>
      <c r="FE18" s="21">
        <f>((FE15)+(FE16))+(FE17)</f>
        <v>0</v>
      </c>
      <c r="FF18" s="21">
        <f>((FF15)+(FF16))+(FF17)</f>
        <v>0</v>
      </c>
      <c r="FG18" s="21">
        <f t="shared" si="75"/>
        <v>0</v>
      </c>
      <c r="FH18" s="21">
        <f>((FH15)+(FH16))+(FH17)</f>
        <v>0</v>
      </c>
      <c r="FI18" s="21">
        <f>((FI15)+(FI16))+(FI17)</f>
        <v>0</v>
      </c>
      <c r="FJ18" s="21">
        <f t="shared" si="76"/>
        <v>0</v>
      </c>
      <c r="FK18" s="21">
        <f>((FK15)+(FK16))+(FK17)</f>
        <v>0</v>
      </c>
      <c r="FL18" s="21">
        <f>((FL15)+(FL16))+(FL17)</f>
        <v>0</v>
      </c>
      <c r="FM18" s="21">
        <f t="shared" si="77"/>
        <v>0</v>
      </c>
      <c r="FN18" s="21">
        <f t="shared" si="78"/>
        <v>0</v>
      </c>
      <c r="FO18" s="21">
        <f t="shared" si="79"/>
        <v>0</v>
      </c>
      <c r="FP18" s="21">
        <f t="shared" si="80"/>
        <v>0</v>
      </c>
      <c r="FQ18" s="21">
        <f>((FQ15)+(FQ16))+(FQ17)</f>
        <v>0</v>
      </c>
      <c r="FR18" s="21">
        <f>((FR15)+(FR16))+(FR17)</f>
        <v>0</v>
      </c>
      <c r="FS18" s="21">
        <f t="shared" si="81"/>
        <v>0</v>
      </c>
      <c r="FT18" s="21">
        <f>((FT15)+(FT16))+(FT17)</f>
        <v>0</v>
      </c>
      <c r="FU18" s="21">
        <f>((FU15)+(FU16))+(FU17)</f>
        <v>0</v>
      </c>
      <c r="FV18" s="21">
        <f t="shared" si="82"/>
        <v>0</v>
      </c>
      <c r="FW18" s="21">
        <f>((FW15)+(FW16))+(FW17)</f>
        <v>0</v>
      </c>
      <c r="FX18" s="21">
        <f>((FX15)+(FX16))+(FX17)</f>
        <v>0</v>
      </c>
      <c r="FY18" s="21">
        <f t="shared" si="83"/>
        <v>0</v>
      </c>
      <c r="FZ18" s="21">
        <f t="shared" si="84"/>
        <v>0</v>
      </c>
      <c r="GA18" s="21">
        <f t="shared" si="85"/>
        <v>0</v>
      </c>
      <c r="GB18" s="21">
        <f t="shared" si="86"/>
        <v>0</v>
      </c>
      <c r="GC18" s="21">
        <f>((GC15)+(GC16))+(GC17)</f>
        <v>0</v>
      </c>
      <c r="GD18" s="21">
        <f>((GD15)+(GD16))+(GD17)</f>
        <v>0</v>
      </c>
      <c r="GE18" s="21">
        <f t="shared" si="87"/>
        <v>0</v>
      </c>
      <c r="GF18" s="21">
        <f>((GF15)+(GF16))+(GF17)</f>
        <v>0</v>
      </c>
      <c r="GG18" s="21">
        <f>((GG15)+(GG16))+(GG17)</f>
        <v>0</v>
      </c>
      <c r="GH18" s="21">
        <f t="shared" si="88"/>
        <v>0</v>
      </c>
      <c r="GI18" s="21">
        <f>((GI15)+(GI16))+(GI17)</f>
        <v>0</v>
      </c>
      <c r="GJ18" s="21">
        <f>((GJ15)+(GJ16))+(GJ17)</f>
        <v>0</v>
      </c>
      <c r="GK18" s="21">
        <f t="shared" si="89"/>
        <v>0</v>
      </c>
      <c r="GL18" s="21">
        <f>((GL15)+(GL16))+(GL17)</f>
        <v>0</v>
      </c>
      <c r="GM18" s="21">
        <f>((GM15)+(GM16))+(GM17)</f>
        <v>0</v>
      </c>
      <c r="GN18" s="21">
        <f t="shared" si="90"/>
        <v>0</v>
      </c>
      <c r="GO18" s="21">
        <f t="shared" si="91"/>
        <v>0</v>
      </c>
      <c r="GP18" s="21">
        <f t="shared" si="92"/>
        <v>0</v>
      </c>
      <c r="GQ18" s="21">
        <f t="shared" si="93"/>
        <v>0</v>
      </c>
      <c r="GR18" s="21">
        <f>((GR15)+(GR16))+(GR17)</f>
        <v>0</v>
      </c>
      <c r="GS18" s="21">
        <f>((GS15)+(GS16))+(GS17)</f>
        <v>0</v>
      </c>
      <c r="GT18" s="21">
        <f t="shared" si="94"/>
        <v>0</v>
      </c>
      <c r="GU18" s="21">
        <f>((GU15)+(GU16))+(GU17)</f>
        <v>0</v>
      </c>
      <c r="GV18" s="21">
        <f>((GV15)+(GV16))+(GV17)</f>
        <v>0</v>
      </c>
      <c r="GW18" s="21">
        <f t="shared" si="95"/>
        <v>0</v>
      </c>
      <c r="GX18" s="21">
        <f>((GX15)+(GX16))+(GX17)</f>
        <v>2500</v>
      </c>
      <c r="GY18" s="21">
        <f>((GY15)+(GY16))+(GY17)</f>
        <v>0</v>
      </c>
      <c r="GZ18" s="21">
        <f t="shared" si="96"/>
        <v>2500</v>
      </c>
      <c r="HA18" s="21">
        <f t="shared" si="97"/>
        <v>2500</v>
      </c>
      <c r="HB18" s="21">
        <f t="shared" si="98"/>
        <v>0</v>
      </c>
      <c r="HC18" s="21">
        <f t="shared" si="99"/>
        <v>2500</v>
      </c>
      <c r="HD18" s="21">
        <f>((HD15)+(HD16))+(HD17)</f>
        <v>0</v>
      </c>
      <c r="HE18" s="21">
        <f>((HE15)+(HE16))+(HE17)</f>
        <v>0</v>
      </c>
      <c r="HF18" s="21">
        <f t="shared" si="100"/>
        <v>0</v>
      </c>
      <c r="HG18" s="21">
        <f>((HG15)+(HG16))+(HG17)</f>
        <v>0</v>
      </c>
      <c r="HH18" s="21">
        <f>((HH15)+(HH16))+(HH17)</f>
        <v>0</v>
      </c>
      <c r="HI18" s="21">
        <f t="shared" si="101"/>
        <v>0</v>
      </c>
      <c r="HJ18" s="21">
        <f>((HJ15)+(HJ16))+(HJ17)</f>
        <v>0</v>
      </c>
      <c r="HK18" s="21">
        <f>((HK15)+(HK16))+(HK17)</f>
        <v>0</v>
      </c>
      <c r="HL18" s="21">
        <f t="shared" si="102"/>
        <v>0</v>
      </c>
      <c r="HM18" s="21">
        <f>((HM15)+(HM16))+(HM17)</f>
        <v>0</v>
      </c>
      <c r="HN18" s="21">
        <f>((HN15)+(HN16))+(HN17)</f>
        <v>0</v>
      </c>
      <c r="HO18" s="21">
        <f t="shared" si="103"/>
        <v>0</v>
      </c>
      <c r="HP18" s="21">
        <f t="shared" si="104"/>
        <v>0</v>
      </c>
      <c r="HQ18" s="21">
        <f t="shared" si="105"/>
        <v>0</v>
      </c>
      <c r="HR18" s="21">
        <f t="shared" si="106"/>
        <v>0</v>
      </c>
      <c r="HS18" s="21">
        <f>((HS15)+(HS16))+(HS17)</f>
        <v>60</v>
      </c>
      <c r="HT18" s="21">
        <f>((HT15)+(HT16))+(HT17)</f>
        <v>0</v>
      </c>
      <c r="HU18" s="21">
        <f t="shared" si="107"/>
        <v>60</v>
      </c>
      <c r="HV18" s="21">
        <f>((HV15)+(HV16))+(HV17)</f>
        <v>0</v>
      </c>
      <c r="HW18" s="21">
        <f>((HW15)+(HW16))+(HW17)</f>
        <v>0</v>
      </c>
      <c r="HX18" s="21">
        <f t="shared" si="108"/>
        <v>0</v>
      </c>
      <c r="HY18" s="21">
        <f>((HY15)+(HY16))+(HY17)</f>
        <v>0</v>
      </c>
      <c r="HZ18" s="21">
        <f>((HZ15)+(HZ16))+(HZ17)</f>
        <v>0</v>
      </c>
      <c r="IA18" s="21">
        <f t="shared" si="109"/>
        <v>0</v>
      </c>
      <c r="IB18" s="21">
        <f>((IB15)+(IB16))+(IB17)</f>
        <v>0</v>
      </c>
      <c r="IC18" s="21">
        <f>((IC15)+(IC16))+(IC17)</f>
        <v>0</v>
      </c>
      <c r="ID18" s="21">
        <f t="shared" si="110"/>
        <v>0</v>
      </c>
      <c r="IE18" s="21">
        <f t="shared" si="111"/>
        <v>0</v>
      </c>
      <c r="IF18" s="21">
        <f t="shared" si="112"/>
        <v>0</v>
      </c>
      <c r="IG18" s="21">
        <f t="shared" si="113"/>
        <v>0</v>
      </c>
      <c r="IH18" s="21">
        <f t="shared" si="114"/>
        <v>60</v>
      </c>
      <c r="II18" s="21">
        <f t="shared" si="115"/>
        <v>0</v>
      </c>
      <c r="IJ18" s="21">
        <f t="shared" si="116"/>
        <v>60</v>
      </c>
      <c r="IK18" s="21">
        <f>((IK15)+(IK16))+(IK17)</f>
        <v>0</v>
      </c>
      <c r="IL18" s="21">
        <f>((IL15)+(IL16))+(IL17)</f>
        <v>0</v>
      </c>
      <c r="IM18" s="21">
        <f t="shared" si="117"/>
        <v>0</v>
      </c>
      <c r="IN18" s="21">
        <f>((IN15)+(IN16))+(IN17)</f>
        <v>0</v>
      </c>
      <c r="IO18" s="21">
        <f>((IO15)+(IO16))+(IO17)</f>
        <v>0</v>
      </c>
      <c r="IP18" s="21">
        <f t="shared" si="118"/>
        <v>0</v>
      </c>
      <c r="IQ18" s="21">
        <f>((IQ15)+(IQ16))+(IQ17)</f>
        <v>0</v>
      </c>
      <c r="IR18" s="21">
        <f>((IR15)+(IR16))+(IR17)</f>
        <v>0</v>
      </c>
      <c r="IS18" s="21">
        <f t="shared" si="119"/>
        <v>0</v>
      </c>
      <c r="IT18" s="21">
        <f t="shared" si="120"/>
        <v>0</v>
      </c>
      <c r="IU18" s="21">
        <f t="shared" si="121"/>
        <v>0</v>
      </c>
      <c r="IV18" s="21">
        <f t="shared" si="122"/>
        <v>0</v>
      </c>
      <c r="IW18" s="21">
        <f t="shared" si="123"/>
        <v>60</v>
      </c>
      <c r="IX18" s="21">
        <f t="shared" si="124"/>
        <v>0</v>
      </c>
      <c r="IY18" s="21">
        <f t="shared" si="125"/>
        <v>60</v>
      </c>
      <c r="IZ18" s="21">
        <f>((IZ15)+(IZ16))+(IZ17)</f>
        <v>200</v>
      </c>
      <c r="JA18" s="21">
        <f>((JA15)+(JA16))+(JA17)</f>
        <v>0</v>
      </c>
      <c r="JB18" s="21">
        <f t="shared" si="126"/>
        <v>200</v>
      </c>
      <c r="JC18" s="21">
        <f>((JC15)+(JC16))+(JC17)</f>
        <v>0</v>
      </c>
      <c r="JD18" s="21">
        <f>((JD15)+(JD16))+(JD17)</f>
        <v>0</v>
      </c>
      <c r="JE18" s="21">
        <f t="shared" si="127"/>
        <v>0</v>
      </c>
      <c r="JF18" s="21">
        <f>((JF15)+(JF16))+(JF17)</f>
        <v>0</v>
      </c>
      <c r="JG18" s="21">
        <f>((JG15)+(JG16))+(JG17)</f>
        <v>0</v>
      </c>
      <c r="JH18" s="21">
        <f t="shared" si="128"/>
        <v>0</v>
      </c>
      <c r="JI18" s="21">
        <f t="shared" si="129"/>
        <v>200</v>
      </c>
      <c r="JJ18" s="21">
        <f t="shared" si="130"/>
        <v>0</v>
      </c>
      <c r="JK18" s="21">
        <f t="shared" si="131"/>
        <v>200</v>
      </c>
      <c r="JL18" s="21">
        <f>((JL15)+(JL16))+(JL17)</f>
        <v>0</v>
      </c>
      <c r="JM18" s="21">
        <f>((JM15)+(JM16))+(JM17)</f>
        <v>0</v>
      </c>
      <c r="JN18" s="21">
        <f t="shared" si="132"/>
        <v>0</v>
      </c>
      <c r="JO18" s="21">
        <f>((JO15)+(JO16))+(JO17)</f>
        <v>0</v>
      </c>
      <c r="JP18" s="21">
        <f>((JP15)+(JP16))+(JP17)</f>
        <v>0</v>
      </c>
      <c r="JQ18" s="21">
        <f t="shared" si="133"/>
        <v>0</v>
      </c>
      <c r="JR18" s="21">
        <f>((JR15)+(JR16))+(JR17)</f>
        <v>0</v>
      </c>
      <c r="JS18" s="21">
        <f>((JS15)+(JS16))+(JS17)</f>
        <v>0</v>
      </c>
      <c r="JT18" s="21">
        <f t="shared" si="134"/>
        <v>0</v>
      </c>
      <c r="JU18" s="21">
        <f t="shared" si="135"/>
        <v>0</v>
      </c>
      <c r="JV18" s="21">
        <f t="shared" si="136"/>
        <v>0</v>
      </c>
      <c r="JW18" s="21">
        <f t="shared" si="137"/>
        <v>0</v>
      </c>
      <c r="JX18" s="21">
        <f>((JX15)+(JX16))+(JX17)</f>
        <v>19760.12</v>
      </c>
      <c r="JY18" s="21">
        <f>((JY15)+(JY16))+(JY17)</f>
        <v>15000</v>
      </c>
      <c r="JZ18" s="21">
        <f t="shared" si="138"/>
        <v>4760.119999999999</v>
      </c>
      <c r="KA18" s="21">
        <f>((KA15)+(KA16))+(KA17)</f>
        <v>0</v>
      </c>
      <c r="KB18" s="21">
        <f>((KB15)+(KB16))+(KB17)</f>
        <v>0</v>
      </c>
      <c r="KC18" s="21">
        <f t="shared" si="139"/>
        <v>0</v>
      </c>
      <c r="KD18" s="21">
        <f t="shared" si="140"/>
        <v>19760.12</v>
      </c>
      <c r="KE18" s="21">
        <f t="shared" si="141"/>
        <v>15000</v>
      </c>
      <c r="KF18" s="21">
        <f t="shared" si="142"/>
        <v>4760.119999999999</v>
      </c>
      <c r="KG18" s="21">
        <f>((KG15)+(KG16))+(KG17)</f>
        <v>0</v>
      </c>
      <c r="KH18" s="21">
        <f>((KH15)+(KH16))+(KH17)</f>
        <v>0</v>
      </c>
      <c r="KI18" s="21">
        <f t="shared" si="143"/>
        <v>0</v>
      </c>
      <c r="KJ18" s="21">
        <f>((KJ15)+(KJ16))+(KJ17)</f>
        <v>0</v>
      </c>
      <c r="KK18" s="21">
        <f>((KK15)+(KK16))+(KK17)</f>
        <v>0</v>
      </c>
      <c r="KL18" s="21">
        <f t="shared" si="144"/>
        <v>0</v>
      </c>
      <c r="KM18" s="21">
        <f>((KM15)+(KM16))+(KM17)</f>
        <v>0</v>
      </c>
      <c r="KN18" s="21">
        <f>((KN15)+(KN16))+(KN17)</f>
        <v>0</v>
      </c>
      <c r="KO18" s="21">
        <f t="shared" si="145"/>
        <v>0</v>
      </c>
      <c r="KP18" s="21">
        <f>((KP15)+(KP16))+(KP17)</f>
        <v>0</v>
      </c>
      <c r="KQ18" s="21">
        <f>((KQ15)+(KQ16))+(KQ17)</f>
        <v>0</v>
      </c>
      <c r="KR18" s="21">
        <f t="shared" si="146"/>
        <v>0</v>
      </c>
      <c r="KS18" s="21">
        <f>((KS15)+(KS16))+(KS17)</f>
        <v>0</v>
      </c>
      <c r="KT18" s="21">
        <f>((KT15)+(KT16))+(KT17)</f>
        <v>0</v>
      </c>
      <c r="KU18" s="21">
        <f t="shared" si="147"/>
        <v>0</v>
      </c>
      <c r="KV18" s="21">
        <f>((KV15)+(KV16))+(KV17)</f>
        <v>0</v>
      </c>
      <c r="KW18" s="21">
        <f>((KW15)+(KW16))+(KW17)</f>
        <v>0</v>
      </c>
      <c r="KX18" s="21">
        <f t="shared" si="148"/>
        <v>0</v>
      </c>
      <c r="KY18" s="21">
        <f>((KY15)+(KY16))+(KY17)</f>
        <v>0</v>
      </c>
      <c r="KZ18" s="21">
        <f>((KZ15)+(KZ16))+(KZ17)</f>
        <v>0</v>
      </c>
      <c r="LA18" s="21">
        <f t="shared" si="149"/>
        <v>0</v>
      </c>
      <c r="LB18" s="21">
        <f t="shared" si="150"/>
        <v>0</v>
      </c>
      <c r="LC18" s="21">
        <f t="shared" si="151"/>
        <v>0</v>
      </c>
      <c r="LD18" s="21">
        <f t="shared" si="152"/>
        <v>0</v>
      </c>
      <c r="LE18" s="21">
        <f t="shared" si="153"/>
        <v>0</v>
      </c>
      <c r="LF18" s="21">
        <f t="shared" si="154"/>
        <v>0</v>
      </c>
      <c r="LG18" s="21">
        <f t="shared" si="155"/>
        <v>0</v>
      </c>
      <c r="LH18" s="21">
        <f>((LH15)+(LH16))+(LH17)</f>
        <v>0</v>
      </c>
      <c r="LI18" s="21">
        <f>((LI15)+(LI16))+(LI17)</f>
        <v>0</v>
      </c>
      <c r="LJ18" s="21">
        <f t="shared" si="156"/>
        <v>0</v>
      </c>
      <c r="LK18" s="21">
        <f>((LK15)+(LK16))+(LK17)</f>
        <v>0</v>
      </c>
      <c r="LL18" s="21">
        <f>((LL15)+(LL16))+(LL17)</f>
        <v>0</v>
      </c>
      <c r="LM18" s="21">
        <f t="shared" si="157"/>
        <v>0</v>
      </c>
      <c r="LN18" s="21">
        <f t="shared" si="158"/>
        <v>22520.12</v>
      </c>
      <c r="LO18" s="21">
        <f t="shared" si="159"/>
        <v>15000</v>
      </c>
      <c r="LP18" s="21">
        <f t="shared" si="160"/>
        <v>7520.119999999999</v>
      </c>
    </row>
    <row r="19" spans="1:328" x14ac:dyDescent="0.3">
      <c r="A19" s="2" t="s">
        <v>124</v>
      </c>
      <c r="B19" s="3"/>
      <c r="C19" s="3"/>
      <c r="D19" s="4">
        <f t="shared" si="0"/>
        <v>0</v>
      </c>
      <c r="E19" s="3"/>
      <c r="F19" s="3"/>
      <c r="G19" s="4">
        <f t="shared" si="1"/>
        <v>0</v>
      </c>
      <c r="H19" s="3"/>
      <c r="I19" s="3"/>
      <c r="J19" s="4">
        <f t="shared" si="2"/>
        <v>0</v>
      </c>
      <c r="K19" s="3"/>
      <c r="L19" s="3"/>
      <c r="M19" s="4">
        <f t="shared" si="3"/>
        <v>0</v>
      </c>
      <c r="N19" s="3"/>
      <c r="O19" s="3"/>
      <c r="P19" s="4">
        <f t="shared" si="4"/>
        <v>0</v>
      </c>
      <c r="Q19" s="3"/>
      <c r="R19" s="3"/>
      <c r="S19" s="4">
        <f t="shared" si="5"/>
        <v>0</v>
      </c>
      <c r="T19" s="3"/>
      <c r="U19" s="3"/>
      <c r="V19" s="4">
        <f t="shared" si="6"/>
        <v>0</v>
      </c>
      <c r="W19" s="3"/>
      <c r="X19" s="3"/>
      <c r="Y19" s="4">
        <f t="shared" si="7"/>
        <v>0</v>
      </c>
      <c r="Z19" s="3"/>
      <c r="AA19" s="3"/>
      <c r="AB19" s="4">
        <f t="shared" si="8"/>
        <v>0</v>
      </c>
      <c r="AC19" s="3"/>
      <c r="AD19" s="3"/>
      <c r="AE19" s="4">
        <f t="shared" si="9"/>
        <v>0</v>
      </c>
      <c r="AF19" s="3"/>
      <c r="AG19" s="3"/>
      <c r="AH19" s="4">
        <f t="shared" si="10"/>
        <v>0</v>
      </c>
      <c r="AI19" s="3"/>
      <c r="AJ19" s="3"/>
      <c r="AK19" s="4">
        <f t="shared" si="11"/>
        <v>0</v>
      </c>
      <c r="AL19" s="4">
        <f t="shared" si="12"/>
        <v>0</v>
      </c>
      <c r="AM19" s="4">
        <f t="shared" si="13"/>
        <v>0</v>
      </c>
      <c r="AN19" s="4">
        <f t="shared" si="14"/>
        <v>0</v>
      </c>
      <c r="AO19" s="3"/>
      <c r="AP19" s="3"/>
      <c r="AQ19" s="4">
        <f t="shared" si="15"/>
        <v>0</v>
      </c>
      <c r="AR19" s="3"/>
      <c r="AS19" s="3"/>
      <c r="AT19" s="4">
        <f t="shared" si="16"/>
        <v>0</v>
      </c>
      <c r="AU19" s="3"/>
      <c r="AV19" s="3"/>
      <c r="AW19" s="4">
        <f t="shared" si="17"/>
        <v>0</v>
      </c>
      <c r="AX19" s="3"/>
      <c r="AY19" s="3"/>
      <c r="AZ19" s="4">
        <f t="shared" si="18"/>
        <v>0</v>
      </c>
      <c r="BA19" s="3"/>
      <c r="BB19" s="3"/>
      <c r="BC19" s="4">
        <f t="shared" si="19"/>
        <v>0</v>
      </c>
      <c r="BD19" s="3"/>
      <c r="BE19" s="3"/>
      <c r="BF19" s="4">
        <f t="shared" si="20"/>
        <v>0</v>
      </c>
      <c r="BG19" s="4">
        <f t="shared" si="21"/>
        <v>0</v>
      </c>
      <c r="BH19" s="4">
        <f t="shared" si="22"/>
        <v>0</v>
      </c>
      <c r="BI19" s="4">
        <f t="shared" si="23"/>
        <v>0</v>
      </c>
      <c r="BJ19" s="3"/>
      <c r="BK19" s="3"/>
      <c r="BL19" s="4">
        <f t="shared" si="24"/>
        <v>0</v>
      </c>
      <c r="BM19" s="3"/>
      <c r="BN19" s="3"/>
      <c r="BO19" s="4">
        <f t="shared" si="25"/>
        <v>0</v>
      </c>
      <c r="BP19" s="3"/>
      <c r="BQ19" s="3"/>
      <c r="BR19" s="4">
        <f t="shared" si="26"/>
        <v>0</v>
      </c>
      <c r="BS19" s="3"/>
      <c r="BT19" s="3"/>
      <c r="BU19" s="4">
        <f t="shared" si="27"/>
        <v>0</v>
      </c>
      <c r="BV19" s="3"/>
      <c r="BW19" s="3"/>
      <c r="BX19" s="4">
        <f t="shared" si="28"/>
        <v>0</v>
      </c>
      <c r="BY19" s="3"/>
      <c r="BZ19" s="3"/>
      <c r="CA19" s="4">
        <f t="shared" si="29"/>
        <v>0</v>
      </c>
      <c r="CB19" s="4">
        <f t="shared" si="30"/>
        <v>0</v>
      </c>
      <c r="CC19" s="4">
        <f t="shared" si="31"/>
        <v>0</v>
      </c>
      <c r="CD19" s="4">
        <f t="shared" si="32"/>
        <v>0</v>
      </c>
      <c r="CE19" s="3"/>
      <c r="CF19" s="3"/>
      <c r="CG19" s="4">
        <f t="shared" si="33"/>
        <v>0</v>
      </c>
      <c r="CH19" s="3"/>
      <c r="CI19" s="3"/>
      <c r="CJ19" s="4">
        <f t="shared" si="34"/>
        <v>0</v>
      </c>
      <c r="CK19" s="3"/>
      <c r="CL19" s="3"/>
      <c r="CM19" s="4">
        <f t="shared" si="35"/>
        <v>0</v>
      </c>
      <c r="CN19" s="4">
        <f t="shared" si="36"/>
        <v>0</v>
      </c>
      <c r="CO19" s="4">
        <f t="shared" si="37"/>
        <v>0</v>
      </c>
      <c r="CP19" s="4">
        <f t="shared" si="38"/>
        <v>0</v>
      </c>
      <c r="CQ19" s="3"/>
      <c r="CR19" s="3"/>
      <c r="CS19" s="4">
        <f t="shared" si="39"/>
        <v>0</v>
      </c>
      <c r="CT19" s="3"/>
      <c r="CU19" s="3"/>
      <c r="CV19" s="4">
        <f t="shared" si="40"/>
        <v>0</v>
      </c>
      <c r="CW19" s="3"/>
      <c r="CX19" s="3"/>
      <c r="CY19" s="4">
        <f t="shared" si="41"/>
        <v>0</v>
      </c>
      <c r="CZ19" s="4">
        <f t="shared" si="42"/>
        <v>0</v>
      </c>
      <c r="DA19" s="4">
        <f t="shared" si="43"/>
        <v>0</v>
      </c>
      <c r="DB19" s="4">
        <f t="shared" si="44"/>
        <v>0</v>
      </c>
      <c r="DC19" s="4">
        <f t="shared" si="45"/>
        <v>0</v>
      </c>
      <c r="DD19" s="4">
        <f t="shared" si="46"/>
        <v>0</v>
      </c>
      <c r="DE19" s="4">
        <f t="shared" si="47"/>
        <v>0</v>
      </c>
      <c r="DF19" s="3"/>
      <c r="DG19" s="3"/>
      <c r="DH19" s="4">
        <f t="shared" si="48"/>
        <v>0</v>
      </c>
      <c r="DI19" s="3"/>
      <c r="DJ19" s="3"/>
      <c r="DK19" s="4">
        <f t="shared" si="49"/>
        <v>0</v>
      </c>
      <c r="DL19" s="4">
        <f t="shared" si="50"/>
        <v>0</v>
      </c>
      <c r="DM19" s="4">
        <f t="shared" si="51"/>
        <v>0</v>
      </c>
      <c r="DN19" s="4">
        <f t="shared" si="52"/>
        <v>0</v>
      </c>
      <c r="DO19" s="3"/>
      <c r="DP19" s="3"/>
      <c r="DQ19" s="4">
        <f t="shared" si="53"/>
        <v>0</v>
      </c>
      <c r="DR19" s="3"/>
      <c r="DS19" s="3"/>
      <c r="DT19" s="4">
        <f t="shared" si="54"/>
        <v>0</v>
      </c>
      <c r="DU19" s="4">
        <f t="shared" si="55"/>
        <v>0</v>
      </c>
      <c r="DV19" s="4">
        <f t="shared" si="56"/>
        <v>0</v>
      </c>
      <c r="DW19" s="4">
        <f t="shared" si="57"/>
        <v>0</v>
      </c>
      <c r="DX19" s="20">
        <f t="shared" si="58"/>
        <v>0</v>
      </c>
      <c r="DY19" s="20">
        <f t="shared" si="59"/>
        <v>0</v>
      </c>
      <c r="DZ19" s="20">
        <f t="shared" si="60"/>
        <v>0</v>
      </c>
      <c r="EA19" s="19"/>
      <c r="EB19" s="19"/>
      <c r="EC19" s="20">
        <f t="shared" si="61"/>
        <v>0</v>
      </c>
      <c r="ED19" s="19"/>
      <c r="EE19" s="19"/>
      <c r="EF19" s="20">
        <f t="shared" si="62"/>
        <v>0</v>
      </c>
      <c r="EG19" s="19"/>
      <c r="EH19" s="19"/>
      <c r="EI19" s="20">
        <f t="shared" si="63"/>
        <v>0</v>
      </c>
      <c r="EJ19" s="19"/>
      <c r="EK19" s="19"/>
      <c r="EL19" s="20">
        <f t="shared" si="64"/>
        <v>0</v>
      </c>
      <c r="EM19" s="20">
        <f t="shared" si="65"/>
        <v>0</v>
      </c>
      <c r="EN19" s="20">
        <f t="shared" si="66"/>
        <v>0</v>
      </c>
      <c r="EO19" s="20">
        <f t="shared" si="67"/>
        <v>0</v>
      </c>
      <c r="EP19" s="19"/>
      <c r="EQ19" s="19"/>
      <c r="ER19" s="20">
        <f t="shared" si="68"/>
        <v>0</v>
      </c>
      <c r="ES19" s="19"/>
      <c r="ET19" s="19"/>
      <c r="EU19" s="20">
        <f t="shared" si="69"/>
        <v>0</v>
      </c>
      <c r="EV19" s="19"/>
      <c r="EW19" s="19"/>
      <c r="EX19" s="20">
        <f t="shared" si="70"/>
        <v>0</v>
      </c>
      <c r="EY19" s="19"/>
      <c r="EZ19" s="19"/>
      <c r="FA19" s="20">
        <f t="shared" si="71"/>
        <v>0</v>
      </c>
      <c r="FB19" s="20">
        <f t="shared" si="72"/>
        <v>0</v>
      </c>
      <c r="FC19" s="20">
        <f t="shared" si="73"/>
        <v>0</v>
      </c>
      <c r="FD19" s="20">
        <f t="shared" si="74"/>
        <v>0</v>
      </c>
      <c r="FE19" s="19"/>
      <c r="FF19" s="19"/>
      <c r="FG19" s="20">
        <f t="shared" si="75"/>
        <v>0</v>
      </c>
      <c r="FH19" s="19"/>
      <c r="FI19" s="19"/>
      <c r="FJ19" s="20">
        <f t="shared" si="76"/>
        <v>0</v>
      </c>
      <c r="FK19" s="19"/>
      <c r="FL19" s="19"/>
      <c r="FM19" s="20">
        <f t="shared" si="77"/>
        <v>0</v>
      </c>
      <c r="FN19" s="20">
        <f t="shared" si="78"/>
        <v>0</v>
      </c>
      <c r="FO19" s="20">
        <f t="shared" si="79"/>
        <v>0</v>
      </c>
      <c r="FP19" s="20">
        <f t="shared" si="80"/>
        <v>0</v>
      </c>
      <c r="FQ19" s="19"/>
      <c r="FR19" s="19"/>
      <c r="FS19" s="20">
        <f t="shared" si="81"/>
        <v>0</v>
      </c>
      <c r="FT19" s="19"/>
      <c r="FU19" s="19"/>
      <c r="FV19" s="20">
        <f t="shared" si="82"/>
        <v>0</v>
      </c>
      <c r="FW19" s="19"/>
      <c r="FX19" s="19"/>
      <c r="FY19" s="20">
        <f t="shared" si="83"/>
        <v>0</v>
      </c>
      <c r="FZ19" s="20">
        <f t="shared" si="84"/>
        <v>0</v>
      </c>
      <c r="GA19" s="20">
        <f t="shared" si="85"/>
        <v>0</v>
      </c>
      <c r="GB19" s="20">
        <f t="shared" si="86"/>
        <v>0</v>
      </c>
      <c r="GC19" s="19"/>
      <c r="GD19" s="19"/>
      <c r="GE19" s="20">
        <f t="shared" si="87"/>
        <v>0</v>
      </c>
      <c r="GF19" s="19"/>
      <c r="GG19" s="19"/>
      <c r="GH19" s="20">
        <f t="shared" si="88"/>
        <v>0</v>
      </c>
      <c r="GI19" s="19"/>
      <c r="GJ19" s="19"/>
      <c r="GK19" s="20">
        <f t="shared" si="89"/>
        <v>0</v>
      </c>
      <c r="GL19" s="19"/>
      <c r="GM19" s="19"/>
      <c r="GN19" s="20">
        <f t="shared" si="90"/>
        <v>0</v>
      </c>
      <c r="GO19" s="20">
        <f t="shared" si="91"/>
        <v>0</v>
      </c>
      <c r="GP19" s="20">
        <f t="shared" si="92"/>
        <v>0</v>
      </c>
      <c r="GQ19" s="20">
        <f t="shared" si="93"/>
        <v>0</v>
      </c>
      <c r="GR19" s="19"/>
      <c r="GS19" s="19"/>
      <c r="GT19" s="20">
        <f t="shared" si="94"/>
        <v>0</v>
      </c>
      <c r="GU19" s="19"/>
      <c r="GV19" s="19"/>
      <c r="GW19" s="20">
        <f t="shared" si="95"/>
        <v>0</v>
      </c>
      <c r="GX19" s="19"/>
      <c r="GY19" s="19"/>
      <c r="GZ19" s="20">
        <f t="shared" si="96"/>
        <v>0</v>
      </c>
      <c r="HA19" s="20">
        <f t="shared" si="97"/>
        <v>0</v>
      </c>
      <c r="HB19" s="20">
        <f t="shared" si="98"/>
        <v>0</v>
      </c>
      <c r="HC19" s="20">
        <f t="shared" si="99"/>
        <v>0</v>
      </c>
      <c r="HD19" s="19"/>
      <c r="HE19" s="19"/>
      <c r="HF19" s="20">
        <f t="shared" si="100"/>
        <v>0</v>
      </c>
      <c r="HG19" s="19"/>
      <c r="HH19" s="19"/>
      <c r="HI19" s="20">
        <f t="shared" si="101"/>
        <v>0</v>
      </c>
      <c r="HJ19" s="19"/>
      <c r="HK19" s="19"/>
      <c r="HL19" s="20">
        <f t="shared" si="102"/>
        <v>0</v>
      </c>
      <c r="HM19" s="19"/>
      <c r="HN19" s="19"/>
      <c r="HO19" s="20">
        <f t="shared" si="103"/>
        <v>0</v>
      </c>
      <c r="HP19" s="20">
        <f t="shared" si="104"/>
        <v>0</v>
      </c>
      <c r="HQ19" s="20">
        <f t="shared" si="105"/>
        <v>0</v>
      </c>
      <c r="HR19" s="20">
        <f t="shared" si="106"/>
        <v>0</v>
      </c>
      <c r="HS19" s="19"/>
      <c r="HT19" s="19"/>
      <c r="HU19" s="20">
        <f t="shared" si="107"/>
        <v>0</v>
      </c>
      <c r="HV19" s="19"/>
      <c r="HW19" s="19"/>
      <c r="HX19" s="20">
        <f t="shared" si="108"/>
        <v>0</v>
      </c>
      <c r="HY19" s="19"/>
      <c r="HZ19" s="19"/>
      <c r="IA19" s="20">
        <f t="shared" si="109"/>
        <v>0</v>
      </c>
      <c r="IB19" s="19"/>
      <c r="IC19" s="19"/>
      <c r="ID19" s="20">
        <f t="shared" si="110"/>
        <v>0</v>
      </c>
      <c r="IE19" s="20">
        <f t="shared" si="111"/>
        <v>0</v>
      </c>
      <c r="IF19" s="20">
        <f t="shared" si="112"/>
        <v>0</v>
      </c>
      <c r="IG19" s="20">
        <f t="shared" si="113"/>
        <v>0</v>
      </c>
      <c r="IH19" s="20">
        <f t="shared" si="114"/>
        <v>0</v>
      </c>
      <c r="II19" s="20">
        <f t="shared" si="115"/>
        <v>0</v>
      </c>
      <c r="IJ19" s="20">
        <f t="shared" si="116"/>
        <v>0</v>
      </c>
      <c r="IK19" s="19"/>
      <c r="IL19" s="19"/>
      <c r="IM19" s="20">
        <f t="shared" si="117"/>
        <v>0</v>
      </c>
      <c r="IN19" s="19"/>
      <c r="IO19" s="19"/>
      <c r="IP19" s="20">
        <f t="shared" si="118"/>
        <v>0</v>
      </c>
      <c r="IQ19" s="19"/>
      <c r="IR19" s="19"/>
      <c r="IS19" s="20">
        <f t="shared" si="119"/>
        <v>0</v>
      </c>
      <c r="IT19" s="20">
        <f t="shared" si="120"/>
        <v>0</v>
      </c>
      <c r="IU19" s="20">
        <f t="shared" si="121"/>
        <v>0</v>
      </c>
      <c r="IV19" s="20">
        <f t="shared" si="122"/>
        <v>0</v>
      </c>
      <c r="IW19" s="20">
        <f t="shared" si="123"/>
        <v>0</v>
      </c>
      <c r="IX19" s="20">
        <f t="shared" si="124"/>
        <v>0</v>
      </c>
      <c r="IY19" s="20">
        <f t="shared" si="125"/>
        <v>0</v>
      </c>
      <c r="IZ19" s="19"/>
      <c r="JA19" s="19"/>
      <c r="JB19" s="20">
        <f t="shared" si="126"/>
        <v>0</v>
      </c>
      <c r="JC19" s="19"/>
      <c r="JD19" s="19"/>
      <c r="JE19" s="20">
        <f t="shared" si="127"/>
        <v>0</v>
      </c>
      <c r="JF19" s="19"/>
      <c r="JG19" s="19"/>
      <c r="JH19" s="20">
        <f t="shared" si="128"/>
        <v>0</v>
      </c>
      <c r="JI19" s="20">
        <f t="shared" si="129"/>
        <v>0</v>
      </c>
      <c r="JJ19" s="20">
        <f t="shared" si="130"/>
        <v>0</v>
      </c>
      <c r="JK19" s="20">
        <f t="shared" si="131"/>
        <v>0</v>
      </c>
      <c r="JL19" s="19"/>
      <c r="JM19" s="19"/>
      <c r="JN19" s="20">
        <f t="shared" si="132"/>
        <v>0</v>
      </c>
      <c r="JO19" s="19"/>
      <c r="JP19" s="19"/>
      <c r="JQ19" s="20">
        <f t="shared" si="133"/>
        <v>0</v>
      </c>
      <c r="JR19" s="19"/>
      <c r="JS19" s="19"/>
      <c r="JT19" s="20">
        <f t="shared" si="134"/>
        <v>0</v>
      </c>
      <c r="JU19" s="20">
        <f t="shared" si="135"/>
        <v>0</v>
      </c>
      <c r="JV19" s="20">
        <f t="shared" si="136"/>
        <v>0</v>
      </c>
      <c r="JW19" s="20">
        <f t="shared" si="137"/>
        <v>0</v>
      </c>
      <c r="JX19" s="19"/>
      <c r="JY19" s="19"/>
      <c r="JZ19" s="20">
        <f t="shared" si="138"/>
        <v>0</v>
      </c>
      <c r="KA19" s="19"/>
      <c r="KB19" s="19"/>
      <c r="KC19" s="20">
        <f t="shared" si="139"/>
        <v>0</v>
      </c>
      <c r="KD19" s="20">
        <f t="shared" si="140"/>
        <v>0</v>
      </c>
      <c r="KE19" s="20">
        <f t="shared" si="141"/>
        <v>0</v>
      </c>
      <c r="KF19" s="20">
        <f t="shared" si="142"/>
        <v>0</v>
      </c>
      <c r="KG19" s="19"/>
      <c r="KH19" s="19"/>
      <c r="KI19" s="20">
        <f t="shared" si="143"/>
        <v>0</v>
      </c>
      <c r="KJ19" s="19"/>
      <c r="KK19" s="19"/>
      <c r="KL19" s="20">
        <f t="shared" si="144"/>
        <v>0</v>
      </c>
      <c r="KM19" s="19"/>
      <c r="KN19" s="19"/>
      <c r="KO19" s="20">
        <f t="shared" si="145"/>
        <v>0</v>
      </c>
      <c r="KP19" s="19"/>
      <c r="KQ19" s="19"/>
      <c r="KR19" s="20">
        <f t="shared" si="146"/>
        <v>0</v>
      </c>
      <c r="KS19" s="19"/>
      <c r="KT19" s="19"/>
      <c r="KU19" s="20">
        <f t="shared" si="147"/>
        <v>0</v>
      </c>
      <c r="KV19" s="19"/>
      <c r="KW19" s="19"/>
      <c r="KX19" s="20">
        <f t="shared" si="148"/>
        <v>0</v>
      </c>
      <c r="KY19" s="19"/>
      <c r="KZ19" s="19"/>
      <c r="LA19" s="20">
        <f t="shared" si="149"/>
        <v>0</v>
      </c>
      <c r="LB19" s="20">
        <f t="shared" si="150"/>
        <v>0</v>
      </c>
      <c r="LC19" s="20">
        <f t="shared" si="151"/>
        <v>0</v>
      </c>
      <c r="LD19" s="20">
        <f t="shared" si="152"/>
        <v>0</v>
      </c>
      <c r="LE19" s="20">
        <f t="shared" si="153"/>
        <v>0</v>
      </c>
      <c r="LF19" s="20">
        <f t="shared" si="154"/>
        <v>0</v>
      </c>
      <c r="LG19" s="20">
        <f t="shared" si="155"/>
        <v>0</v>
      </c>
      <c r="LH19" s="19"/>
      <c r="LI19" s="19"/>
      <c r="LJ19" s="20">
        <f t="shared" si="156"/>
        <v>0</v>
      </c>
      <c r="LK19" s="19"/>
      <c r="LL19" s="19"/>
      <c r="LM19" s="20">
        <f t="shared" si="157"/>
        <v>0</v>
      </c>
      <c r="LN19" s="20">
        <f t="shared" si="158"/>
        <v>0</v>
      </c>
      <c r="LO19" s="20">
        <f t="shared" si="159"/>
        <v>0</v>
      </c>
      <c r="LP19" s="20">
        <f t="shared" si="160"/>
        <v>0</v>
      </c>
    </row>
    <row r="20" spans="1:328" x14ac:dyDescent="0.3">
      <c r="A20" s="2" t="s">
        <v>125</v>
      </c>
      <c r="B20" s="3"/>
      <c r="C20" s="3"/>
      <c r="D20" s="4">
        <f t="shared" si="0"/>
        <v>0</v>
      </c>
      <c r="E20" s="3"/>
      <c r="F20" s="3"/>
      <c r="G20" s="4">
        <f t="shared" si="1"/>
        <v>0</v>
      </c>
      <c r="H20" s="3"/>
      <c r="I20" s="3"/>
      <c r="J20" s="4">
        <f t="shared" si="2"/>
        <v>0</v>
      </c>
      <c r="K20" s="3"/>
      <c r="L20" s="3"/>
      <c r="M20" s="4">
        <f t="shared" si="3"/>
        <v>0</v>
      </c>
      <c r="N20" s="3"/>
      <c r="O20" s="3"/>
      <c r="P20" s="4">
        <f t="shared" si="4"/>
        <v>0</v>
      </c>
      <c r="Q20" s="3"/>
      <c r="R20" s="3"/>
      <c r="S20" s="4">
        <f t="shared" si="5"/>
        <v>0</v>
      </c>
      <c r="T20" s="3"/>
      <c r="U20" s="3"/>
      <c r="V20" s="4">
        <f t="shared" si="6"/>
        <v>0</v>
      </c>
      <c r="W20" s="3"/>
      <c r="X20" s="3"/>
      <c r="Y20" s="4">
        <f t="shared" si="7"/>
        <v>0</v>
      </c>
      <c r="Z20" s="3"/>
      <c r="AA20" s="3"/>
      <c r="AB20" s="4">
        <f t="shared" si="8"/>
        <v>0</v>
      </c>
      <c r="AC20" s="3"/>
      <c r="AD20" s="3"/>
      <c r="AE20" s="4">
        <f t="shared" si="9"/>
        <v>0</v>
      </c>
      <c r="AF20" s="3"/>
      <c r="AG20" s="3"/>
      <c r="AH20" s="4">
        <f t="shared" si="10"/>
        <v>0</v>
      </c>
      <c r="AI20" s="3"/>
      <c r="AJ20" s="3"/>
      <c r="AK20" s="4">
        <f t="shared" si="11"/>
        <v>0</v>
      </c>
      <c r="AL20" s="4">
        <f t="shared" si="12"/>
        <v>0</v>
      </c>
      <c r="AM20" s="4">
        <f t="shared" si="13"/>
        <v>0</v>
      </c>
      <c r="AN20" s="4">
        <f t="shared" si="14"/>
        <v>0</v>
      </c>
      <c r="AO20" s="3"/>
      <c r="AP20" s="3"/>
      <c r="AQ20" s="4">
        <f t="shared" si="15"/>
        <v>0</v>
      </c>
      <c r="AR20" s="3"/>
      <c r="AS20" s="4">
        <f>0</f>
        <v>0</v>
      </c>
      <c r="AT20" s="4">
        <f t="shared" si="16"/>
        <v>0</v>
      </c>
      <c r="AU20" s="3"/>
      <c r="AV20" s="3"/>
      <c r="AW20" s="4">
        <f t="shared" si="17"/>
        <v>0</v>
      </c>
      <c r="AX20" s="3"/>
      <c r="AY20" s="3"/>
      <c r="AZ20" s="4">
        <f t="shared" si="18"/>
        <v>0</v>
      </c>
      <c r="BA20" s="3"/>
      <c r="BB20" s="3"/>
      <c r="BC20" s="4">
        <f t="shared" si="19"/>
        <v>0</v>
      </c>
      <c r="BD20" s="3"/>
      <c r="BE20" s="3"/>
      <c r="BF20" s="4">
        <f t="shared" si="20"/>
        <v>0</v>
      </c>
      <c r="BG20" s="4">
        <f t="shared" si="21"/>
        <v>0</v>
      </c>
      <c r="BH20" s="4">
        <f t="shared" si="22"/>
        <v>0</v>
      </c>
      <c r="BI20" s="4">
        <f t="shared" si="23"/>
        <v>0</v>
      </c>
      <c r="BJ20" s="3"/>
      <c r="BK20" s="3"/>
      <c r="BL20" s="4">
        <f t="shared" si="24"/>
        <v>0</v>
      </c>
      <c r="BM20" s="3"/>
      <c r="BN20" s="3"/>
      <c r="BO20" s="4">
        <f t="shared" si="25"/>
        <v>0</v>
      </c>
      <c r="BP20" s="3"/>
      <c r="BQ20" s="3"/>
      <c r="BR20" s="4">
        <f t="shared" si="26"/>
        <v>0</v>
      </c>
      <c r="BS20" s="3"/>
      <c r="BT20" s="3"/>
      <c r="BU20" s="4">
        <f t="shared" si="27"/>
        <v>0</v>
      </c>
      <c r="BV20" s="3"/>
      <c r="BW20" s="3"/>
      <c r="BX20" s="4">
        <f t="shared" si="28"/>
        <v>0</v>
      </c>
      <c r="BY20" s="3"/>
      <c r="BZ20" s="3"/>
      <c r="CA20" s="4">
        <f t="shared" si="29"/>
        <v>0</v>
      </c>
      <c r="CB20" s="4">
        <f t="shared" si="30"/>
        <v>0</v>
      </c>
      <c r="CC20" s="4">
        <f t="shared" si="31"/>
        <v>0</v>
      </c>
      <c r="CD20" s="4">
        <f t="shared" si="32"/>
        <v>0</v>
      </c>
      <c r="CE20" s="3"/>
      <c r="CF20" s="3"/>
      <c r="CG20" s="4">
        <f t="shared" si="33"/>
        <v>0</v>
      </c>
      <c r="CH20" s="3"/>
      <c r="CI20" s="3"/>
      <c r="CJ20" s="4">
        <f t="shared" si="34"/>
        <v>0</v>
      </c>
      <c r="CK20" s="3"/>
      <c r="CL20" s="3"/>
      <c r="CM20" s="4">
        <f t="shared" si="35"/>
        <v>0</v>
      </c>
      <c r="CN20" s="4">
        <f t="shared" si="36"/>
        <v>0</v>
      </c>
      <c r="CO20" s="4">
        <f t="shared" si="37"/>
        <v>0</v>
      </c>
      <c r="CP20" s="4">
        <f t="shared" si="38"/>
        <v>0</v>
      </c>
      <c r="CQ20" s="3"/>
      <c r="CR20" s="3"/>
      <c r="CS20" s="4">
        <f t="shared" si="39"/>
        <v>0</v>
      </c>
      <c r="CT20" s="3"/>
      <c r="CU20" s="3"/>
      <c r="CV20" s="4">
        <f t="shared" si="40"/>
        <v>0</v>
      </c>
      <c r="CW20" s="3"/>
      <c r="CX20" s="3"/>
      <c r="CY20" s="4">
        <f t="shared" si="41"/>
        <v>0</v>
      </c>
      <c r="CZ20" s="4">
        <f t="shared" si="42"/>
        <v>0</v>
      </c>
      <c r="DA20" s="4">
        <f t="shared" si="43"/>
        <v>0</v>
      </c>
      <c r="DB20" s="4">
        <f t="shared" si="44"/>
        <v>0</v>
      </c>
      <c r="DC20" s="4">
        <f t="shared" si="45"/>
        <v>0</v>
      </c>
      <c r="DD20" s="4">
        <f t="shared" si="46"/>
        <v>0</v>
      </c>
      <c r="DE20" s="4">
        <f t="shared" si="47"/>
        <v>0</v>
      </c>
      <c r="DF20" s="3"/>
      <c r="DG20" s="3"/>
      <c r="DH20" s="4">
        <f t="shared" si="48"/>
        <v>0</v>
      </c>
      <c r="DI20" s="3"/>
      <c r="DJ20" s="3"/>
      <c r="DK20" s="4">
        <f t="shared" si="49"/>
        <v>0</v>
      </c>
      <c r="DL20" s="4">
        <f t="shared" si="50"/>
        <v>0</v>
      </c>
      <c r="DM20" s="4">
        <f t="shared" si="51"/>
        <v>0</v>
      </c>
      <c r="DN20" s="4">
        <f t="shared" si="52"/>
        <v>0</v>
      </c>
      <c r="DO20" s="3"/>
      <c r="DP20" s="3"/>
      <c r="DQ20" s="4">
        <f t="shared" si="53"/>
        <v>0</v>
      </c>
      <c r="DR20" s="3"/>
      <c r="DS20" s="3"/>
      <c r="DT20" s="4">
        <f t="shared" si="54"/>
        <v>0</v>
      </c>
      <c r="DU20" s="4">
        <f t="shared" si="55"/>
        <v>0</v>
      </c>
      <c r="DV20" s="4">
        <f t="shared" si="56"/>
        <v>0</v>
      </c>
      <c r="DW20" s="4">
        <f t="shared" si="57"/>
        <v>0</v>
      </c>
      <c r="DX20" s="20">
        <f t="shared" si="58"/>
        <v>0</v>
      </c>
      <c r="DY20" s="20">
        <f t="shared" si="59"/>
        <v>0</v>
      </c>
      <c r="DZ20" s="20">
        <f t="shared" si="60"/>
        <v>0</v>
      </c>
      <c r="EA20" s="19"/>
      <c r="EB20" s="19"/>
      <c r="EC20" s="20">
        <f t="shared" si="61"/>
        <v>0</v>
      </c>
      <c r="ED20" s="19"/>
      <c r="EE20" s="19"/>
      <c r="EF20" s="20">
        <f t="shared" si="62"/>
        <v>0</v>
      </c>
      <c r="EG20" s="19"/>
      <c r="EH20" s="19"/>
      <c r="EI20" s="20">
        <f t="shared" si="63"/>
        <v>0</v>
      </c>
      <c r="EJ20" s="19"/>
      <c r="EK20" s="19"/>
      <c r="EL20" s="20">
        <f t="shared" si="64"/>
        <v>0</v>
      </c>
      <c r="EM20" s="20">
        <f t="shared" si="65"/>
        <v>0</v>
      </c>
      <c r="EN20" s="20">
        <f t="shared" si="66"/>
        <v>0</v>
      </c>
      <c r="EO20" s="20">
        <f t="shared" si="67"/>
        <v>0</v>
      </c>
      <c r="EP20" s="19"/>
      <c r="EQ20" s="19"/>
      <c r="ER20" s="20">
        <f t="shared" si="68"/>
        <v>0</v>
      </c>
      <c r="ES20" s="19"/>
      <c r="ET20" s="19"/>
      <c r="EU20" s="20">
        <f t="shared" si="69"/>
        <v>0</v>
      </c>
      <c r="EV20" s="19"/>
      <c r="EW20" s="19"/>
      <c r="EX20" s="20">
        <f t="shared" si="70"/>
        <v>0</v>
      </c>
      <c r="EY20" s="19"/>
      <c r="EZ20" s="19"/>
      <c r="FA20" s="20">
        <f t="shared" si="71"/>
        <v>0</v>
      </c>
      <c r="FB20" s="20">
        <f t="shared" si="72"/>
        <v>0</v>
      </c>
      <c r="FC20" s="20">
        <f t="shared" si="73"/>
        <v>0</v>
      </c>
      <c r="FD20" s="20">
        <f t="shared" si="74"/>
        <v>0</v>
      </c>
      <c r="FE20" s="19"/>
      <c r="FF20" s="19"/>
      <c r="FG20" s="20">
        <f t="shared" si="75"/>
        <v>0</v>
      </c>
      <c r="FH20" s="19"/>
      <c r="FI20" s="19"/>
      <c r="FJ20" s="20">
        <f t="shared" si="76"/>
        <v>0</v>
      </c>
      <c r="FK20" s="19"/>
      <c r="FL20" s="19"/>
      <c r="FM20" s="20">
        <f t="shared" si="77"/>
        <v>0</v>
      </c>
      <c r="FN20" s="20">
        <f t="shared" si="78"/>
        <v>0</v>
      </c>
      <c r="FO20" s="20">
        <f t="shared" si="79"/>
        <v>0</v>
      </c>
      <c r="FP20" s="20">
        <f t="shared" si="80"/>
        <v>0</v>
      </c>
      <c r="FQ20" s="19"/>
      <c r="FR20" s="19"/>
      <c r="FS20" s="20">
        <f t="shared" si="81"/>
        <v>0</v>
      </c>
      <c r="FT20" s="19"/>
      <c r="FU20" s="19"/>
      <c r="FV20" s="20">
        <f t="shared" si="82"/>
        <v>0</v>
      </c>
      <c r="FW20" s="19"/>
      <c r="FX20" s="19"/>
      <c r="FY20" s="20">
        <f t="shared" si="83"/>
        <v>0</v>
      </c>
      <c r="FZ20" s="20">
        <f t="shared" si="84"/>
        <v>0</v>
      </c>
      <c r="GA20" s="20">
        <f t="shared" si="85"/>
        <v>0</v>
      </c>
      <c r="GB20" s="20">
        <f t="shared" si="86"/>
        <v>0</v>
      </c>
      <c r="GC20" s="19"/>
      <c r="GD20" s="19"/>
      <c r="GE20" s="20">
        <f t="shared" si="87"/>
        <v>0</v>
      </c>
      <c r="GF20" s="19"/>
      <c r="GG20" s="19"/>
      <c r="GH20" s="20">
        <f t="shared" si="88"/>
        <v>0</v>
      </c>
      <c r="GI20" s="19"/>
      <c r="GJ20" s="19"/>
      <c r="GK20" s="20">
        <f t="shared" si="89"/>
        <v>0</v>
      </c>
      <c r="GL20" s="19"/>
      <c r="GM20" s="19"/>
      <c r="GN20" s="20">
        <f t="shared" si="90"/>
        <v>0</v>
      </c>
      <c r="GO20" s="20">
        <f t="shared" si="91"/>
        <v>0</v>
      </c>
      <c r="GP20" s="20">
        <f t="shared" si="92"/>
        <v>0</v>
      </c>
      <c r="GQ20" s="20">
        <f t="shared" si="93"/>
        <v>0</v>
      </c>
      <c r="GR20" s="19"/>
      <c r="GS20" s="19"/>
      <c r="GT20" s="20">
        <f t="shared" si="94"/>
        <v>0</v>
      </c>
      <c r="GU20" s="19"/>
      <c r="GV20" s="19"/>
      <c r="GW20" s="20">
        <f t="shared" si="95"/>
        <v>0</v>
      </c>
      <c r="GX20" s="19"/>
      <c r="GY20" s="19"/>
      <c r="GZ20" s="20">
        <f t="shared" si="96"/>
        <v>0</v>
      </c>
      <c r="HA20" s="20">
        <f t="shared" si="97"/>
        <v>0</v>
      </c>
      <c r="HB20" s="20">
        <f t="shared" si="98"/>
        <v>0</v>
      </c>
      <c r="HC20" s="20">
        <f t="shared" si="99"/>
        <v>0</v>
      </c>
      <c r="HD20" s="19"/>
      <c r="HE20" s="19"/>
      <c r="HF20" s="20">
        <f t="shared" si="100"/>
        <v>0</v>
      </c>
      <c r="HG20" s="19"/>
      <c r="HH20" s="19"/>
      <c r="HI20" s="20">
        <f t="shared" si="101"/>
        <v>0</v>
      </c>
      <c r="HJ20" s="19"/>
      <c r="HK20" s="19"/>
      <c r="HL20" s="20">
        <f t="shared" si="102"/>
        <v>0</v>
      </c>
      <c r="HM20" s="19"/>
      <c r="HN20" s="19"/>
      <c r="HO20" s="20">
        <f t="shared" si="103"/>
        <v>0</v>
      </c>
      <c r="HP20" s="20">
        <f t="shared" si="104"/>
        <v>0</v>
      </c>
      <c r="HQ20" s="20">
        <f t="shared" si="105"/>
        <v>0</v>
      </c>
      <c r="HR20" s="20">
        <f t="shared" si="106"/>
        <v>0</v>
      </c>
      <c r="HS20" s="19"/>
      <c r="HT20" s="20">
        <f>0</f>
        <v>0</v>
      </c>
      <c r="HU20" s="20">
        <f t="shared" si="107"/>
        <v>0</v>
      </c>
      <c r="HV20" s="19"/>
      <c r="HW20" s="19"/>
      <c r="HX20" s="20">
        <f t="shared" si="108"/>
        <v>0</v>
      </c>
      <c r="HY20" s="19"/>
      <c r="HZ20" s="19"/>
      <c r="IA20" s="20">
        <f t="shared" si="109"/>
        <v>0</v>
      </c>
      <c r="IB20" s="19"/>
      <c r="IC20" s="19"/>
      <c r="ID20" s="20">
        <f t="shared" si="110"/>
        <v>0</v>
      </c>
      <c r="IE20" s="20">
        <f t="shared" si="111"/>
        <v>0</v>
      </c>
      <c r="IF20" s="20">
        <f t="shared" si="112"/>
        <v>0</v>
      </c>
      <c r="IG20" s="20">
        <f t="shared" si="113"/>
        <v>0</v>
      </c>
      <c r="IH20" s="20">
        <f t="shared" si="114"/>
        <v>0</v>
      </c>
      <c r="II20" s="20">
        <f t="shared" si="115"/>
        <v>0</v>
      </c>
      <c r="IJ20" s="20">
        <f t="shared" si="116"/>
        <v>0</v>
      </c>
      <c r="IK20" s="19"/>
      <c r="IL20" s="19"/>
      <c r="IM20" s="20">
        <f t="shared" si="117"/>
        <v>0</v>
      </c>
      <c r="IN20" s="19"/>
      <c r="IO20" s="19"/>
      <c r="IP20" s="20">
        <f t="shared" si="118"/>
        <v>0</v>
      </c>
      <c r="IQ20" s="19"/>
      <c r="IR20" s="19"/>
      <c r="IS20" s="20">
        <f t="shared" si="119"/>
        <v>0</v>
      </c>
      <c r="IT20" s="20">
        <f t="shared" si="120"/>
        <v>0</v>
      </c>
      <c r="IU20" s="20">
        <f t="shared" si="121"/>
        <v>0</v>
      </c>
      <c r="IV20" s="20">
        <f t="shared" si="122"/>
        <v>0</v>
      </c>
      <c r="IW20" s="20">
        <f t="shared" si="123"/>
        <v>0</v>
      </c>
      <c r="IX20" s="20">
        <f t="shared" si="124"/>
        <v>0</v>
      </c>
      <c r="IY20" s="20">
        <f t="shared" si="125"/>
        <v>0</v>
      </c>
      <c r="IZ20" s="19"/>
      <c r="JA20" s="20">
        <f>0</f>
        <v>0</v>
      </c>
      <c r="JB20" s="20">
        <f t="shared" si="126"/>
        <v>0</v>
      </c>
      <c r="JC20" s="19"/>
      <c r="JD20" s="19"/>
      <c r="JE20" s="20">
        <f t="shared" si="127"/>
        <v>0</v>
      </c>
      <c r="JF20" s="19"/>
      <c r="JG20" s="19"/>
      <c r="JH20" s="20">
        <f t="shared" si="128"/>
        <v>0</v>
      </c>
      <c r="JI20" s="20">
        <f t="shared" si="129"/>
        <v>0</v>
      </c>
      <c r="JJ20" s="20">
        <f t="shared" si="130"/>
        <v>0</v>
      </c>
      <c r="JK20" s="20">
        <f t="shared" si="131"/>
        <v>0</v>
      </c>
      <c r="JL20" s="19"/>
      <c r="JM20" s="19"/>
      <c r="JN20" s="20">
        <f t="shared" si="132"/>
        <v>0</v>
      </c>
      <c r="JO20" s="19"/>
      <c r="JP20" s="19"/>
      <c r="JQ20" s="20">
        <f t="shared" si="133"/>
        <v>0</v>
      </c>
      <c r="JR20" s="19"/>
      <c r="JS20" s="19"/>
      <c r="JT20" s="20">
        <f t="shared" si="134"/>
        <v>0</v>
      </c>
      <c r="JU20" s="20">
        <f t="shared" si="135"/>
        <v>0</v>
      </c>
      <c r="JV20" s="20">
        <f t="shared" si="136"/>
        <v>0</v>
      </c>
      <c r="JW20" s="20">
        <f t="shared" si="137"/>
        <v>0</v>
      </c>
      <c r="JX20" s="19"/>
      <c r="JY20" s="19"/>
      <c r="JZ20" s="20">
        <f t="shared" si="138"/>
        <v>0</v>
      </c>
      <c r="KA20" s="19"/>
      <c r="KB20" s="19"/>
      <c r="KC20" s="20">
        <f t="shared" si="139"/>
        <v>0</v>
      </c>
      <c r="KD20" s="20">
        <f t="shared" si="140"/>
        <v>0</v>
      </c>
      <c r="KE20" s="20">
        <f t="shared" si="141"/>
        <v>0</v>
      </c>
      <c r="KF20" s="20">
        <f t="shared" si="142"/>
        <v>0</v>
      </c>
      <c r="KG20" s="19"/>
      <c r="KH20" s="19"/>
      <c r="KI20" s="20">
        <f t="shared" si="143"/>
        <v>0</v>
      </c>
      <c r="KJ20" s="19"/>
      <c r="KK20" s="19"/>
      <c r="KL20" s="20">
        <f t="shared" si="144"/>
        <v>0</v>
      </c>
      <c r="KM20" s="19"/>
      <c r="KN20" s="19"/>
      <c r="KO20" s="20">
        <f t="shared" si="145"/>
        <v>0</v>
      </c>
      <c r="KP20" s="19"/>
      <c r="KQ20" s="19"/>
      <c r="KR20" s="20">
        <f t="shared" si="146"/>
        <v>0</v>
      </c>
      <c r="KS20" s="19"/>
      <c r="KT20" s="19"/>
      <c r="KU20" s="20">
        <f t="shared" si="147"/>
        <v>0</v>
      </c>
      <c r="KV20" s="19"/>
      <c r="KW20" s="19"/>
      <c r="KX20" s="20">
        <f t="shared" si="148"/>
        <v>0</v>
      </c>
      <c r="KY20" s="19"/>
      <c r="KZ20" s="19"/>
      <c r="LA20" s="20">
        <f t="shared" si="149"/>
        <v>0</v>
      </c>
      <c r="LB20" s="20">
        <f t="shared" si="150"/>
        <v>0</v>
      </c>
      <c r="LC20" s="20">
        <f t="shared" si="151"/>
        <v>0</v>
      </c>
      <c r="LD20" s="20">
        <f t="shared" si="152"/>
        <v>0</v>
      </c>
      <c r="LE20" s="20">
        <f t="shared" si="153"/>
        <v>0</v>
      </c>
      <c r="LF20" s="20">
        <f t="shared" si="154"/>
        <v>0</v>
      </c>
      <c r="LG20" s="20">
        <f t="shared" si="155"/>
        <v>0</v>
      </c>
      <c r="LH20" s="19"/>
      <c r="LI20" s="19"/>
      <c r="LJ20" s="20">
        <f t="shared" si="156"/>
        <v>0</v>
      </c>
      <c r="LK20" s="19"/>
      <c r="LL20" s="19"/>
      <c r="LM20" s="20">
        <f t="shared" si="157"/>
        <v>0</v>
      </c>
      <c r="LN20" s="20">
        <f t="shared" si="158"/>
        <v>0</v>
      </c>
      <c r="LO20" s="20">
        <f t="shared" si="159"/>
        <v>0</v>
      </c>
      <c r="LP20" s="20">
        <f t="shared" si="160"/>
        <v>0</v>
      </c>
    </row>
    <row r="21" spans="1:328" x14ac:dyDescent="0.3">
      <c r="A21" s="2" t="s">
        <v>126</v>
      </c>
      <c r="B21" s="3"/>
      <c r="C21" s="3"/>
      <c r="D21" s="4">
        <f t="shared" si="0"/>
        <v>0</v>
      </c>
      <c r="E21" s="3"/>
      <c r="F21" s="3"/>
      <c r="G21" s="4">
        <f t="shared" si="1"/>
        <v>0</v>
      </c>
      <c r="H21" s="3"/>
      <c r="I21" s="3"/>
      <c r="J21" s="4">
        <f t="shared" si="2"/>
        <v>0</v>
      </c>
      <c r="K21" s="3"/>
      <c r="L21" s="3"/>
      <c r="M21" s="4">
        <f t="shared" si="3"/>
        <v>0</v>
      </c>
      <c r="N21" s="3"/>
      <c r="O21" s="3"/>
      <c r="P21" s="4">
        <f t="shared" si="4"/>
        <v>0</v>
      </c>
      <c r="Q21" s="3"/>
      <c r="R21" s="3"/>
      <c r="S21" s="4">
        <f t="shared" si="5"/>
        <v>0</v>
      </c>
      <c r="T21" s="3"/>
      <c r="U21" s="3"/>
      <c r="V21" s="4">
        <f t="shared" si="6"/>
        <v>0</v>
      </c>
      <c r="W21" s="3"/>
      <c r="X21" s="3"/>
      <c r="Y21" s="4">
        <f t="shared" si="7"/>
        <v>0</v>
      </c>
      <c r="Z21" s="3"/>
      <c r="AA21" s="3"/>
      <c r="AB21" s="4">
        <f t="shared" si="8"/>
        <v>0</v>
      </c>
      <c r="AC21" s="3"/>
      <c r="AD21" s="3"/>
      <c r="AE21" s="4">
        <f t="shared" si="9"/>
        <v>0</v>
      </c>
      <c r="AF21" s="3"/>
      <c r="AG21" s="3"/>
      <c r="AH21" s="4">
        <f t="shared" si="10"/>
        <v>0</v>
      </c>
      <c r="AI21" s="3"/>
      <c r="AJ21" s="3"/>
      <c r="AK21" s="4">
        <f t="shared" si="11"/>
        <v>0</v>
      </c>
      <c r="AL21" s="4">
        <f t="shared" si="12"/>
        <v>0</v>
      </c>
      <c r="AM21" s="4">
        <f t="shared" si="13"/>
        <v>0</v>
      </c>
      <c r="AN21" s="4">
        <f t="shared" si="14"/>
        <v>0</v>
      </c>
      <c r="AO21" s="3"/>
      <c r="AP21" s="3"/>
      <c r="AQ21" s="4">
        <f t="shared" si="15"/>
        <v>0</v>
      </c>
      <c r="AR21" s="3"/>
      <c r="AS21" s="4">
        <f>5000.01</f>
        <v>5000.01</v>
      </c>
      <c r="AT21" s="4">
        <f t="shared" si="16"/>
        <v>-5000.01</v>
      </c>
      <c r="AU21" s="3"/>
      <c r="AV21" s="3"/>
      <c r="AW21" s="4">
        <f t="shared" si="17"/>
        <v>0</v>
      </c>
      <c r="AX21" s="3"/>
      <c r="AY21" s="3"/>
      <c r="AZ21" s="4">
        <f t="shared" si="18"/>
        <v>0</v>
      </c>
      <c r="BA21" s="3"/>
      <c r="BB21" s="3"/>
      <c r="BC21" s="4">
        <f t="shared" si="19"/>
        <v>0</v>
      </c>
      <c r="BD21" s="3"/>
      <c r="BE21" s="3"/>
      <c r="BF21" s="4">
        <f t="shared" si="20"/>
        <v>0</v>
      </c>
      <c r="BG21" s="4">
        <f t="shared" si="21"/>
        <v>0</v>
      </c>
      <c r="BH21" s="4">
        <f t="shared" si="22"/>
        <v>0</v>
      </c>
      <c r="BI21" s="4">
        <f t="shared" si="23"/>
        <v>0</v>
      </c>
      <c r="BJ21" s="3"/>
      <c r="BK21" s="3"/>
      <c r="BL21" s="4">
        <f t="shared" si="24"/>
        <v>0</v>
      </c>
      <c r="BM21" s="3"/>
      <c r="BN21" s="3"/>
      <c r="BO21" s="4">
        <f t="shared" si="25"/>
        <v>0</v>
      </c>
      <c r="BP21" s="3"/>
      <c r="BQ21" s="3"/>
      <c r="BR21" s="4">
        <f t="shared" si="26"/>
        <v>0</v>
      </c>
      <c r="BS21" s="3"/>
      <c r="BT21" s="3"/>
      <c r="BU21" s="4">
        <f t="shared" si="27"/>
        <v>0</v>
      </c>
      <c r="BV21" s="3"/>
      <c r="BW21" s="3"/>
      <c r="BX21" s="4">
        <f t="shared" si="28"/>
        <v>0</v>
      </c>
      <c r="BY21" s="3"/>
      <c r="BZ21" s="3"/>
      <c r="CA21" s="4">
        <f t="shared" si="29"/>
        <v>0</v>
      </c>
      <c r="CB21" s="4">
        <f t="shared" si="30"/>
        <v>0</v>
      </c>
      <c r="CC21" s="4">
        <f t="shared" si="31"/>
        <v>0</v>
      </c>
      <c r="CD21" s="4">
        <f t="shared" si="32"/>
        <v>0</v>
      </c>
      <c r="CE21" s="3"/>
      <c r="CF21" s="3"/>
      <c r="CG21" s="4">
        <f t="shared" si="33"/>
        <v>0</v>
      </c>
      <c r="CH21" s="3"/>
      <c r="CI21" s="3"/>
      <c r="CJ21" s="4">
        <f t="shared" si="34"/>
        <v>0</v>
      </c>
      <c r="CK21" s="3"/>
      <c r="CL21" s="3"/>
      <c r="CM21" s="4">
        <f t="shared" si="35"/>
        <v>0</v>
      </c>
      <c r="CN21" s="4">
        <f t="shared" si="36"/>
        <v>0</v>
      </c>
      <c r="CO21" s="4">
        <f t="shared" si="37"/>
        <v>0</v>
      </c>
      <c r="CP21" s="4">
        <f t="shared" si="38"/>
        <v>0</v>
      </c>
      <c r="CQ21" s="3"/>
      <c r="CR21" s="3"/>
      <c r="CS21" s="4">
        <f t="shared" si="39"/>
        <v>0</v>
      </c>
      <c r="CT21" s="3"/>
      <c r="CU21" s="3"/>
      <c r="CV21" s="4">
        <f t="shared" si="40"/>
        <v>0</v>
      </c>
      <c r="CW21" s="3"/>
      <c r="CX21" s="3"/>
      <c r="CY21" s="4">
        <f t="shared" si="41"/>
        <v>0</v>
      </c>
      <c r="CZ21" s="4">
        <f t="shared" si="42"/>
        <v>0</v>
      </c>
      <c r="DA21" s="4">
        <f t="shared" si="43"/>
        <v>0</v>
      </c>
      <c r="DB21" s="4">
        <f t="shared" si="44"/>
        <v>0</v>
      </c>
      <c r="DC21" s="4">
        <f t="shared" si="45"/>
        <v>0</v>
      </c>
      <c r="DD21" s="4">
        <f t="shared" si="46"/>
        <v>5000.01</v>
      </c>
      <c r="DE21" s="4">
        <f t="shared" si="47"/>
        <v>-5000.01</v>
      </c>
      <c r="DF21" s="3"/>
      <c r="DG21" s="3"/>
      <c r="DH21" s="4">
        <f t="shared" si="48"/>
        <v>0</v>
      </c>
      <c r="DI21" s="3"/>
      <c r="DJ21" s="3"/>
      <c r="DK21" s="4">
        <f t="shared" si="49"/>
        <v>0</v>
      </c>
      <c r="DL21" s="4">
        <f t="shared" si="50"/>
        <v>0</v>
      </c>
      <c r="DM21" s="4">
        <f t="shared" si="51"/>
        <v>0</v>
      </c>
      <c r="DN21" s="4">
        <f t="shared" si="52"/>
        <v>0</v>
      </c>
      <c r="DO21" s="3"/>
      <c r="DP21" s="3"/>
      <c r="DQ21" s="4">
        <f t="shared" si="53"/>
        <v>0</v>
      </c>
      <c r="DR21" s="3"/>
      <c r="DS21" s="3"/>
      <c r="DT21" s="4">
        <f t="shared" si="54"/>
        <v>0</v>
      </c>
      <c r="DU21" s="4">
        <f t="shared" si="55"/>
        <v>0</v>
      </c>
      <c r="DV21" s="4">
        <f t="shared" si="56"/>
        <v>0</v>
      </c>
      <c r="DW21" s="4">
        <f t="shared" si="57"/>
        <v>0</v>
      </c>
      <c r="DX21" s="20">
        <f t="shared" si="58"/>
        <v>0</v>
      </c>
      <c r="DY21" s="20">
        <f t="shared" si="59"/>
        <v>5000.01</v>
      </c>
      <c r="DZ21" s="20">
        <f t="shared" si="60"/>
        <v>-5000.01</v>
      </c>
      <c r="EA21" s="19"/>
      <c r="EB21" s="19"/>
      <c r="EC21" s="20">
        <f t="shared" si="61"/>
        <v>0</v>
      </c>
      <c r="ED21" s="19"/>
      <c r="EE21" s="19"/>
      <c r="EF21" s="20">
        <f t="shared" si="62"/>
        <v>0</v>
      </c>
      <c r="EG21" s="19"/>
      <c r="EH21" s="19"/>
      <c r="EI21" s="20">
        <f t="shared" si="63"/>
        <v>0</v>
      </c>
      <c r="EJ21" s="19"/>
      <c r="EK21" s="19"/>
      <c r="EL21" s="20">
        <f t="shared" si="64"/>
        <v>0</v>
      </c>
      <c r="EM21" s="20">
        <f t="shared" si="65"/>
        <v>0</v>
      </c>
      <c r="EN21" s="20">
        <f t="shared" si="66"/>
        <v>0</v>
      </c>
      <c r="EO21" s="20">
        <f t="shared" si="67"/>
        <v>0</v>
      </c>
      <c r="EP21" s="19"/>
      <c r="EQ21" s="19"/>
      <c r="ER21" s="20">
        <f t="shared" si="68"/>
        <v>0</v>
      </c>
      <c r="ES21" s="19"/>
      <c r="ET21" s="19"/>
      <c r="EU21" s="20">
        <f t="shared" si="69"/>
        <v>0</v>
      </c>
      <c r="EV21" s="19"/>
      <c r="EW21" s="19"/>
      <c r="EX21" s="20">
        <f t="shared" si="70"/>
        <v>0</v>
      </c>
      <c r="EY21" s="19"/>
      <c r="EZ21" s="19"/>
      <c r="FA21" s="20">
        <f t="shared" si="71"/>
        <v>0</v>
      </c>
      <c r="FB21" s="20">
        <f t="shared" si="72"/>
        <v>0</v>
      </c>
      <c r="FC21" s="20">
        <f t="shared" si="73"/>
        <v>0</v>
      </c>
      <c r="FD21" s="20">
        <f t="shared" si="74"/>
        <v>0</v>
      </c>
      <c r="FE21" s="19"/>
      <c r="FF21" s="19"/>
      <c r="FG21" s="20">
        <f t="shared" si="75"/>
        <v>0</v>
      </c>
      <c r="FH21" s="19"/>
      <c r="FI21" s="19"/>
      <c r="FJ21" s="20">
        <f t="shared" si="76"/>
        <v>0</v>
      </c>
      <c r="FK21" s="19"/>
      <c r="FL21" s="19"/>
      <c r="FM21" s="20">
        <f t="shared" si="77"/>
        <v>0</v>
      </c>
      <c r="FN21" s="20">
        <f t="shared" si="78"/>
        <v>0</v>
      </c>
      <c r="FO21" s="20">
        <f t="shared" si="79"/>
        <v>0</v>
      </c>
      <c r="FP21" s="20">
        <f t="shared" si="80"/>
        <v>0</v>
      </c>
      <c r="FQ21" s="19"/>
      <c r="FR21" s="19"/>
      <c r="FS21" s="20">
        <f t="shared" si="81"/>
        <v>0</v>
      </c>
      <c r="FT21" s="19"/>
      <c r="FU21" s="19"/>
      <c r="FV21" s="20">
        <f t="shared" si="82"/>
        <v>0</v>
      </c>
      <c r="FW21" s="19"/>
      <c r="FX21" s="19"/>
      <c r="FY21" s="20">
        <f t="shared" si="83"/>
        <v>0</v>
      </c>
      <c r="FZ21" s="20">
        <f t="shared" si="84"/>
        <v>0</v>
      </c>
      <c r="GA21" s="20">
        <f t="shared" si="85"/>
        <v>0</v>
      </c>
      <c r="GB21" s="20">
        <f t="shared" si="86"/>
        <v>0</v>
      </c>
      <c r="GC21" s="19"/>
      <c r="GD21" s="19"/>
      <c r="GE21" s="20">
        <f t="shared" si="87"/>
        <v>0</v>
      </c>
      <c r="GF21" s="19"/>
      <c r="GG21" s="19"/>
      <c r="GH21" s="20">
        <f t="shared" si="88"/>
        <v>0</v>
      </c>
      <c r="GI21" s="19"/>
      <c r="GJ21" s="19"/>
      <c r="GK21" s="20">
        <f t="shared" si="89"/>
        <v>0</v>
      </c>
      <c r="GL21" s="19"/>
      <c r="GM21" s="19"/>
      <c r="GN21" s="20">
        <f t="shared" si="90"/>
        <v>0</v>
      </c>
      <c r="GO21" s="20">
        <f t="shared" si="91"/>
        <v>0</v>
      </c>
      <c r="GP21" s="20">
        <f t="shared" si="92"/>
        <v>0</v>
      </c>
      <c r="GQ21" s="20">
        <f t="shared" si="93"/>
        <v>0</v>
      </c>
      <c r="GR21" s="19"/>
      <c r="GS21" s="19"/>
      <c r="GT21" s="20">
        <f t="shared" si="94"/>
        <v>0</v>
      </c>
      <c r="GU21" s="19"/>
      <c r="GV21" s="19"/>
      <c r="GW21" s="20">
        <f t="shared" si="95"/>
        <v>0</v>
      </c>
      <c r="GX21" s="19"/>
      <c r="GY21" s="19"/>
      <c r="GZ21" s="20">
        <f t="shared" si="96"/>
        <v>0</v>
      </c>
      <c r="HA21" s="20">
        <f t="shared" si="97"/>
        <v>0</v>
      </c>
      <c r="HB21" s="20">
        <f t="shared" si="98"/>
        <v>0</v>
      </c>
      <c r="HC21" s="20">
        <f t="shared" si="99"/>
        <v>0</v>
      </c>
      <c r="HD21" s="19"/>
      <c r="HE21" s="19"/>
      <c r="HF21" s="20">
        <f t="shared" si="100"/>
        <v>0</v>
      </c>
      <c r="HG21" s="19"/>
      <c r="HH21" s="19"/>
      <c r="HI21" s="20">
        <f t="shared" si="101"/>
        <v>0</v>
      </c>
      <c r="HJ21" s="19"/>
      <c r="HK21" s="19"/>
      <c r="HL21" s="20">
        <f t="shared" si="102"/>
        <v>0</v>
      </c>
      <c r="HM21" s="19"/>
      <c r="HN21" s="19"/>
      <c r="HO21" s="20">
        <f t="shared" si="103"/>
        <v>0</v>
      </c>
      <c r="HP21" s="20">
        <f t="shared" si="104"/>
        <v>0</v>
      </c>
      <c r="HQ21" s="20">
        <f t="shared" si="105"/>
        <v>0</v>
      </c>
      <c r="HR21" s="20">
        <f t="shared" si="106"/>
        <v>0</v>
      </c>
      <c r="HS21" s="20">
        <f>5000.01</f>
        <v>5000.01</v>
      </c>
      <c r="HT21" s="20">
        <f>5000.01</f>
        <v>5000.01</v>
      </c>
      <c r="HU21" s="20">
        <f t="shared" si="107"/>
        <v>0</v>
      </c>
      <c r="HV21" s="19"/>
      <c r="HW21" s="19"/>
      <c r="HX21" s="20">
        <f t="shared" si="108"/>
        <v>0</v>
      </c>
      <c r="HY21" s="19"/>
      <c r="HZ21" s="19"/>
      <c r="IA21" s="20">
        <f t="shared" si="109"/>
        <v>0</v>
      </c>
      <c r="IB21" s="19"/>
      <c r="IC21" s="19"/>
      <c r="ID21" s="20">
        <f t="shared" si="110"/>
        <v>0</v>
      </c>
      <c r="IE21" s="20">
        <f t="shared" si="111"/>
        <v>0</v>
      </c>
      <c r="IF21" s="20">
        <f t="shared" si="112"/>
        <v>0</v>
      </c>
      <c r="IG21" s="20">
        <f t="shared" si="113"/>
        <v>0</v>
      </c>
      <c r="IH21" s="20">
        <f t="shared" si="114"/>
        <v>5000.01</v>
      </c>
      <c r="II21" s="20">
        <f t="shared" si="115"/>
        <v>5000.01</v>
      </c>
      <c r="IJ21" s="20">
        <f t="shared" si="116"/>
        <v>0</v>
      </c>
      <c r="IK21" s="19"/>
      <c r="IL21" s="19"/>
      <c r="IM21" s="20">
        <f t="shared" si="117"/>
        <v>0</v>
      </c>
      <c r="IN21" s="19"/>
      <c r="IO21" s="19"/>
      <c r="IP21" s="20">
        <f t="shared" si="118"/>
        <v>0</v>
      </c>
      <c r="IQ21" s="19"/>
      <c r="IR21" s="19"/>
      <c r="IS21" s="20">
        <f t="shared" si="119"/>
        <v>0</v>
      </c>
      <c r="IT21" s="20">
        <f t="shared" si="120"/>
        <v>0</v>
      </c>
      <c r="IU21" s="20">
        <f t="shared" si="121"/>
        <v>0</v>
      </c>
      <c r="IV21" s="20">
        <f t="shared" si="122"/>
        <v>0</v>
      </c>
      <c r="IW21" s="20">
        <f t="shared" si="123"/>
        <v>5000.01</v>
      </c>
      <c r="IX21" s="20">
        <f t="shared" si="124"/>
        <v>5000.01</v>
      </c>
      <c r="IY21" s="20">
        <f t="shared" si="125"/>
        <v>0</v>
      </c>
      <c r="IZ21" s="20">
        <f>3033.48</f>
        <v>3033.48</v>
      </c>
      <c r="JA21" s="20">
        <f>2450.01</f>
        <v>2450.0100000000002</v>
      </c>
      <c r="JB21" s="20">
        <f t="shared" si="126"/>
        <v>583.4699999999998</v>
      </c>
      <c r="JC21" s="19"/>
      <c r="JD21" s="19"/>
      <c r="JE21" s="20">
        <f t="shared" si="127"/>
        <v>0</v>
      </c>
      <c r="JF21" s="19"/>
      <c r="JG21" s="19"/>
      <c r="JH21" s="20">
        <f t="shared" si="128"/>
        <v>0</v>
      </c>
      <c r="JI21" s="20">
        <f t="shared" si="129"/>
        <v>3033.48</v>
      </c>
      <c r="JJ21" s="20">
        <f t="shared" si="130"/>
        <v>2450.0100000000002</v>
      </c>
      <c r="JK21" s="20">
        <f t="shared" si="131"/>
        <v>583.4699999999998</v>
      </c>
      <c r="JL21" s="19"/>
      <c r="JM21" s="19"/>
      <c r="JN21" s="20">
        <f t="shared" si="132"/>
        <v>0</v>
      </c>
      <c r="JO21" s="19"/>
      <c r="JP21" s="19"/>
      <c r="JQ21" s="20">
        <f t="shared" si="133"/>
        <v>0</v>
      </c>
      <c r="JR21" s="19"/>
      <c r="JS21" s="19"/>
      <c r="JT21" s="20">
        <f t="shared" si="134"/>
        <v>0</v>
      </c>
      <c r="JU21" s="20">
        <f t="shared" si="135"/>
        <v>0</v>
      </c>
      <c r="JV21" s="20">
        <f t="shared" si="136"/>
        <v>0</v>
      </c>
      <c r="JW21" s="20">
        <f t="shared" si="137"/>
        <v>0</v>
      </c>
      <c r="JX21" s="19"/>
      <c r="JY21" s="19"/>
      <c r="JZ21" s="20">
        <f t="shared" si="138"/>
        <v>0</v>
      </c>
      <c r="KA21" s="19"/>
      <c r="KB21" s="19"/>
      <c r="KC21" s="20">
        <f t="shared" si="139"/>
        <v>0</v>
      </c>
      <c r="KD21" s="20">
        <f t="shared" si="140"/>
        <v>0</v>
      </c>
      <c r="KE21" s="20">
        <f t="shared" si="141"/>
        <v>0</v>
      </c>
      <c r="KF21" s="20">
        <f t="shared" si="142"/>
        <v>0</v>
      </c>
      <c r="KG21" s="19"/>
      <c r="KH21" s="19"/>
      <c r="KI21" s="20">
        <f t="shared" si="143"/>
        <v>0</v>
      </c>
      <c r="KJ21" s="19"/>
      <c r="KK21" s="19"/>
      <c r="KL21" s="20">
        <f t="shared" si="144"/>
        <v>0</v>
      </c>
      <c r="KM21" s="19"/>
      <c r="KN21" s="19"/>
      <c r="KO21" s="20">
        <f t="shared" si="145"/>
        <v>0</v>
      </c>
      <c r="KP21" s="19"/>
      <c r="KQ21" s="19"/>
      <c r="KR21" s="20">
        <f t="shared" si="146"/>
        <v>0</v>
      </c>
      <c r="KS21" s="19"/>
      <c r="KT21" s="19"/>
      <c r="KU21" s="20">
        <f t="shared" si="147"/>
        <v>0</v>
      </c>
      <c r="KV21" s="19"/>
      <c r="KW21" s="19"/>
      <c r="KX21" s="20">
        <f t="shared" si="148"/>
        <v>0</v>
      </c>
      <c r="KY21" s="19"/>
      <c r="KZ21" s="19"/>
      <c r="LA21" s="20">
        <f t="shared" si="149"/>
        <v>0</v>
      </c>
      <c r="LB21" s="20">
        <f t="shared" si="150"/>
        <v>0</v>
      </c>
      <c r="LC21" s="20">
        <f t="shared" si="151"/>
        <v>0</v>
      </c>
      <c r="LD21" s="20">
        <f t="shared" si="152"/>
        <v>0</v>
      </c>
      <c r="LE21" s="20">
        <f t="shared" si="153"/>
        <v>0</v>
      </c>
      <c r="LF21" s="20">
        <f t="shared" si="154"/>
        <v>0</v>
      </c>
      <c r="LG21" s="20">
        <f t="shared" si="155"/>
        <v>0</v>
      </c>
      <c r="LH21" s="19"/>
      <c r="LI21" s="19"/>
      <c r="LJ21" s="20">
        <f t="shared" si="156"/>
        <v>0</v>
      </c>
      <c r="LK21" s="19"/>
      <c r="LL21" s="19"/>
      <c r="LM21" s="20">
        <f t="shared" si="157"/>
        <v>0</v>
      </c>
      <c r="LN21" s="20">
        <f t="shared" si="158"/>
        <v>8033.49</v>
      </c>
      <c r="LO21" s="20">
        <f t="shared" si="159"/>
        <v>12450.03</v>
      </c>
      <c r="LP21" s="20">
        <f t="shared" si="160"/>
        <v>-4416.5400000000009</v>
      </c>
    </row>
    <row r="22" spans="1:328" x14ac:dyDescent="0.3">
      <c r="A22" s="2" t="s">
        <v>127</v>
      </c>
      <c r="B22" s="3"/>
      <c r="C22" s="3"/>
      <c r="D22" s="4">
        <f t="shared" si="0"/>
        <v>0</v>
      </c>
      <c r="E22" s="3"/>
      <c r="F22" s="3"/>
      <c r="G22" s="4">
        <f t="shared" si="1"/>
        <v>0</v>
      </c>
      <c r="H22" s="3"/>
      <c r="I22" s="3"/>
      <c r="J22" s="4">
        <f t="shared" si="2"/>
        <v>0</v>
      </c>
      <c r="K22" s="3"/>
      <c r="L22" s="3"/>
      <c r="M22" s="4">
        <f t="shared" si="3"/>
        <v>0</v>
      </c>
      <c r="N22" s="3"/>
      <c r="O22" s="3"/>
      <c r="P22" s="4">
        <f t="shared" si="4"/>
        <v>0</v>
      </c>
      <c r="Q22" s="3"/>
      <c r="R22" s="3"/>
      <c r="S22" s="4">
        <f t="shared" si="5"/>
        <v>0</v>
      </c>
      <c r="T22" s="3"/>
      <c r="U22" s="3"/>
      <c r="V22" s="4">
        <f t="shared" si="6"/>
        <v>0</v>
      </c>
      <c r="W22" s="3"/>
      <c r="X22" s="3"/>
      <c r="Y22" s="4">
        <f t="shared" si="7"/>
        <v>0</v>
      </c>
      <c r="Z22" s="3"/>
      <c r="AA22" s="3"/>
      <c r="AB22" s="4">
        <f t="shared" si="8"/>
        <v>0</v>
      </c>
      <c r="AC22" s="3"/>
      <c r="AD22" s="3"/>
      <c r="AE22" s="4">
        <f t="shared" si="9"/>
        <v>0</v>
      </c>
      <c r="AF22" s="3"/>
      <c r="AG22" s="3"/>
      <c r="AH22" s="4">
        <f t="shared" si="10"/>
        <v>0</v>
      </c>
      <c r="AI22" s="3"/>
      <c r="AJ22" s="3"/>
      <c r="AK22" s="4">
        <f t="shared" si="11"/>
        <v>0</v>
      </c>
      <c r="AL22" s="4">
        <f t="shared" si="12"/>
        <v>0</v>
      </c>
      <c r="AM22" s="4">
        <f t="shared" si="13"/>
        <v>0</v>
      </c>
      <c r="AN22" s="4">
        <f t="shared" si="14"/>
        <v>0</v>
      </c>
      <c r="AO22" s="3"/>
      <c r="AP22" s="3"/>
      <c r="AQ22" s="4">
        <f t="shared" si="15"/>
        <v>0</v>
      </c>
      <c r="AR22" s="3"/>
      <c r="AS22" s="4">
        <f>0</f>
        <v>0</v>
      </c>
      <c r="AT22" s="4">
        <f t="shared" si="16"/>
        <v>0</v>
      </c>
      <c r="AU22" s="3"/>
      <c r="AV22" s="3"/>
      <c r="AW22" s="4">
        <f t="shared" si="17"/>
        <v>0</v>
      </c>
      <c r="AX22" s="3"/>
      <c r="AY22" s="3"/>
      <c r="AZ22" s="4">
        <f t="shared" si="18"/>
        <v>0</v>
      </c>
      <c r="BA22" s="3"/>
      <c r="BB22" s="3"/>
      <c r="BC22" s="4">
        <f t="shared" si="19"/>
        <v>0</v>
      </c>
      <c r="BD22" s="3"/>
      <c r="BE22" s="3"/>
      <c r="BF22" s="4">
        <f t="shared" si="20"/>
        <v>0</v>
      </c>
      <c r="BG22" s="4">
        <f t="shared" si="21"/>
        <v>0</v>
      </c>
      <c r="BH22" s="4">
        <f t="shared" si="22"/>
        <v>0</v>
      </c>
      <c r="BI22" s="4">
        <f t="shared" si="23"/>
        <v>0</v>
      </c>
      <c r="BJ22" s="3"/>
      <c r="BK22" s="3"/>
      <c r="BL22" s="4">
        <f t="shared" si="24"/>
        <v>0</v>
      </c>
      <c r="BM22" s="3"/>
      <c r="BN22" s="3"/>
      <c r="BO22" s="4">
        <f t="shared" si="25"/>
        <v>0</v>
      </c>
      <c r="BP22" s="3"/>
      <c r="BQ22" s="3"/>
      <c r="BR22" s="4">
        <f t="shared" si="26"/>
        <v>0</v>
      </c>
      <c r="BS22" s="3"/>
      <c r="BT22" s="3"/>
      <c r="BU22" s="4">
        <f t="shared" si="27"/>
        <v>0</v>
      </c>
      <c r="BV22" s="3"/>
      <c r="BW22" s="3"/>
      <c r="BX22" s="4">
        <f t="shared" si="28"/>
        <v>0</v>
      </c>
      <c r="BY22" s="3"/>
      <c r="BZ22" s="3"/>
      <c r="CA22" s="4">
        <f t="shared" si="29"/>
        <v>0</v>
      </c>
      <c r="CB22" s="4">
        <f t="shared" si="30"/>
        <v>0</v>
      </c>
      <c r="CC22" s="4">
        <f t="shared" si="31"/>
        <v>0</v>
      </c>
      <c r="CD22" s="4">
        <f t="shared" si="32"/>
        <v>0</v>
      </c>
      <c r="CE22" s="3"/>
      <c r="CF22" s="3"/>
      <c r="CG22" s="4">
        <f t="shared" si="33"/>
        <v>0</v>
      </c>
      <c r="CH22" s="3"/>
      <c r="CI22" s="3"/>
      <c r="CJ22" s="4">
        <f t="shared" si="34"/>
        <v>0</v>
      </c>
      <c r="CK22" s="3"/>
      <c r="CL22" s="3"/>
      <c r="CM22" s="4">
        <f t="shared" si="35"/>
        <v>0</v>
      </c>
      <c r="CN22" s="4">
        <f t="shared" si="36"/>
        <v>0</v>
      </c>
      <c r="CO22" s="4">
        <f t="shared" si="37"/>
        <v>0</v>
      </c>
      <c r="CP22" s="4">
        <f t="shared" si="38"/>
        <v>0</v>
      </c>
      <c r="CQ22" s="3"/>
      <c r="CR22" s="3"/>
      <c r="CS22" s="4">
        <f t="shared" si="39"/>
        <v>0</v>
      </c>
      <c r="CT22" s="3"/>
      <c r="CU22" s="3"/>
      <c r="CV22" s="4">
        <f t="shared" si="40"/>
        <v>0</v>
      </c>
      <c r="CW22" s="3"/>
      <c r="CX22" s="3"/>
      <c r="CY22" s="4">
        <f t="shared" si="41"/>
        <v>0</v>
      </c>
      <c r="CZ22" s="4">
        <f t="shared" si="42"/>
        <v>0</v>
      </c>
      <c r="DA22" s="4">
        <f t="shared" si="43"/>
        <v>0</v>
      </c>
      <c r="DB22" s="4">
        <f t="shared" si="44"/>
        <v>0</v>
      </c>
      <c r="DC22" s="4">
        <f t="shared" si="45"/>
        <v>0</v>
      </c>
      <c r="DD22" s="4">
        <f t="shared" si="46"/>
        <v>0</v>
      </c>
      <c r="DE22" s="4">
        <f t="shared" si="47"/>
        <v>0</v>
      </c>
      <c r="DF22" s="3"/>
      <c r="DG22" s="3"/>
      <c r="DH22" s="4">
        <f t="shared" si="48"/>
        <v>0</v>
      </c>
      <c r="DI22" s="3"/>
      <c r="DJ22" s="3"/>
      <c r="DK22" s="4">
        <f t="shared" si="49"/>
        <v>0</v>
      </c>
      <c r="DL22" s="4">
        <f t="shared" si="50"/>
        <v>0</v>
      </c>
      <c r="DM22" s="4">
        <f t="shared" si="51"/>
        <v>0</v>
      </c>
      <c r="DN22" s="4">
        <f t="shared" si="52"/>
        <v>0</v>
      </c>
      <c r="DO22" s="3"/>
      <c r="DP22" s="3"/>
      <c r="DQ22" s="4">
        <f t="shared" si="53"/>
        <v>0</v>
      </c>
      <c r="DR22" s="3"/>
      <c r="DS22" s="3"/>
      <c r="DT22" s="4">
        <f t="shared" si="54"/>
        <v>0</v>
      </c>
      <c r="DU22" s="4">
        <f t="shared" si="55"/>
        <v>0</v>
      </c>
      <c r="DV22" s="4">
        <f t="shared" si="56"/>
        <v>0</v>
      </c>
      <c r="DW22" s="4">
        <f t="shared" si="57"/>
        <v>0</v>
      </c>
      <c r="DX22" s="20">
        <f t="shared" si="58"/>
        <v>0</v>
      </c>
      <c r="DY22" s="20">
        <f t="shared" si="59"/>
        <v>0</v>
      </c>
      <c r="DZ22" s="20">
        <f t="shared" si="60"/>
        <v>0</v>
      </c>
      <c r="EA22" s="19"/>
      <c r="EB22" s="19"/>
      <c r="EC22" s="20">
        <f t="shared" si="61"/>
        <v>0</v>
      </c>
      <c r="ED22" s="19"/>
      <c r="EE22" s="19"/>
      <c r="EF22" s="20">
        <f t="shared" si="62"/>
        <v>0</v>
      </c>
      <c r="EG22" s="19"/>
      <c r="EH22" s="19"/>
      <c r="EI22" s="20">
        <f t="shared" si="63"/>
        <v>0</v>
      </c>
      <c r="EJ22" s="19"/>
      <c r="EK22" s="19"/>
      <c r="EL22" s="20">
        <f t="shared" si="64"/>
        <v>0</v>
      </c>
      <c r="EM22" s="20">
        <f t="shared" si="65"/>
        <v>0</v>
      </c>
      <c r="EN22" s="20">
        <f t="shared" si="66"/>
        <v>0</v>
      </c>
      <c r="EO22" s="20">
        <f t="shared" si="67"/>
        <v>0</v>
      </c>
      <c r="EP22" s="19"/>
      <c r="EQ22" s="19"/>
      <c r="ER22" s="20">
        <f t="shared" si="68"/>
        <v>0</v>
      </c>
      <c r="ES22" s="19"/>
      <c r="ET22" s="19"/>
      <c r="EU22" s="20">
        <f t="shared" si="69"/>
        <v>0</v>
      </c>
      <c r="EV22" s="19"/>
      <c r="EW22" s="19"/>
      <c r="EX22" s="20">
        <f t="shared" si="70"/>
        <v>0</v>
      </c>
      <c r="EY22" s="19"/>
      <c r="EZ22" s="19"/>
      <c r="FA22" s="20">
        <f t="shared" si="71"/>
        <v>0</v>
      </c>
      <c r="FB22" s="20">
        <f t="shared" si="72"/>
        <v>0</v>
      </c>
      <c r="FC22" s="20">
        <f t="shared" si="73"/>
        <v>0</v>
      </c>
      <c r="FD22" s="20">
        <f t="shared" si="74"/>
        <v>0</v>
      </c>
      <c r="FE22" s="19"/>
      <c r="FF22" s="19"/>
      <c r="FG22" s="20">
        <f t="shared" si="75"/>
        <v>0</v>
      </c>
      <c r="FH22" s="19"/>
      <c r="FI22" s="19"/>
      <c r="FJ22" s="20">
        <f t="shared" si="76"/>
        <v>0</v>
      </c>
      <c r="FK22" s="19"/>
      <c r="FL22" s="19"/>
      <c r="FM22" s="20">
        <f t="shared" si="77"/>
        <v>0</v>
      </c>
      <c r="FN22" s="20">
        <f t="shared" si="78"/>
        <v>0</v>
      </c>
      <c r="FO22" s="20">
        <f t="shared" si="79"/>
        <v>0</v>
      </c>
      <c r="FP22" s="20">
        <f t="shared" si="80"/>
        <v>0</v>
      </c>
      <c r="FQ22" s="19"/>
      <c r="FR22" s="19"/>
      <c r="FS22" s="20">
        <f t="shared" si="81"/>
        <v>0</v>
      </c>
      <c r="FT22" s="19"/>
      <c r="FU22" s="19"/>
      <c r="FV22" s="20">
        <f t="shared" si="82"/>
        <v>0</v>
      </c>
      <c r="FW22" s="19"/>
      <c r="FX22" s="19"/>
      <c r="FY22" s="20">
        <f t="shared" si="83"/>
        <v>0</v>
      </c>
      <c r="FZ22" s="20">
        <f t="shared" si="84"/>
        <v>0</v>
      </c>
      <c r="GA22" s="20">
        <f t="shared" si="85"/>
        <v>0</v>
      </c>
      <c r="GB22" s="20">
        <f t="shared" si="86"/>
        <v>0</v>
      </c>
      <c r="GC22" s="19"/>
      <c r="GD22" s="19"/>
      <c r="GE22" s="20">
        <f t="shared" si="87"/>
        <v>0</v>
      </c>
      <c r="GF22" s="19"/>
      <c r="GG22" s="19"/>
      <c r="GH22" s="20">
        <f t="shared" si="88"/>
        <v>0</v>
      </c>
      <c r="GI22" s="19"/>
      <c r="GJ22" s="19"/>
      <c r="GK22" s="20">
        <f t="shared" si="89"/>
        <v>0</v>
      </c>
      <c r="GL22" s="19"/>
      <c r="GM22" s="19"/>
      <c r="GN22" s="20">
        <f t="shared" si="90"/>
        <v>0</v>
      </c>
      <c r="GO22" s="20">
        <f t="shared" si="91"/>
        <v>0</v>
      </c>
      <c r="GP22" s="20">
        <f t="shared" si="92"/>
        <v>0</v>
      </c>
      <c r="GQ22" s="20">
        <f t="shared" si="93"/>
        <v>0</v>
      </c>
      <c r="GR22" s="19"/>
      <c r="GS22" s="19"/>
      <c r="GT22" s="20">
        <f t="shared" si="94"/>
        <v>0</v>
      </c>
      <c r="GU22" s="19"/>
      <c r="GV22" s="19"/>
      <c r="GW22" s="20">
        <f t="shared" si="95"/>
        <v>0</v>
      </c>
      <c r="GX22" s="19"/>
      <c r="GY22" s="19"/>
      <c r="GZ22" s="20">
        <f t="shared" si="96"/>
        <v>0</v>
      </c>
      <c r="HA22" s="20">
        <f t="shared" si="97"/>
        <v>0</v>
      </c>
      <c r="HB22" s="20">
        <f t="shared" si="98"/>
        <v>0</v>
      </c>
      <c r="HC22" s="20">
        <f t="shared" si="99"/>
        <v>0</v>
      </c>
      <c r="HD22" s="19"/>
      <c r="HE22" s="19"/>
      <c r="HF22" s="20">
        <f t="shared" si="100"/>
        <v>0</v>
      </c>
      <c r="HG22" s="19"/>
      <c r="HH22" s="19"/>
      <c r="HI22" s="20">
        <f t="shared" si="101"/>
        <v>0</v>
      </c>
      <c r="HJ22" s="19"/>
      <c r="HK22" s="19"/>
      <c r="HL22" s="20">
        <f t="shared" si="102"/>
        <v>0</v>
      </c>
      <c r="HM22" s="19"/>
      <c r="HN22" s="19"/>
      <c r="HO22" s="20">
        <f t="shared" si="103"/>
        <v>0</v>
      </c>
      <c r="HP22" s="20">
        <f t="shared" si="104"/>
        <v>0</v>
      </c>
      <c r="HQ22" s="20">
        <f t="shared" si="105"/>
        <v>0</v>
      </c>
      <c r="HR22" s="20">
        <f t="shared" si="106"/>
        <v>0</v>
      </c>
      <c r="HS22" s="19"/>
      <c r="HT22" s="19"/>
      <c r="HU22" s="20">
        <f t="shared" si="107"/>
        <v>0</v>
      </c>
      <c r="HV22" s="19"/>
      <c r="HW22" s="19"/>
      <c r="HX22" s="20">
        <f t="shared" si="108"/>
        <v>0</v>
      </c>
      <c r="HY22" s="19"/>
      <c r="HZ22" s="19"/>
      <c r="IA22" s="20">
        <f t="shared" si="109"/>
        <v>0</v>
      </c>
      <c r="IB22" s="19"/>
      <c r="IC22" s="19"/>
      <c r="ID22" s="20">
        <f t="shared" si="110"/>
        <v>0</v>
      </c>
      <c r="IE22" s="20">
        <f t="shared" si="111"/>
        <v>0</v>
      </c>
      <c r="IF22" s="20">
        <f t="shared" si="112"/>
        <v>0</v>
      </c>
      <c r="IG22" s="20">
        <f t="shared" si="113"/>
        <v>0</v>
      </c>
      <c r="IH22" s="20">
        <f t="shared" si="114"/>
        <v>0</v>
      </c>
      <c r="II22" s="20">
        <f t="shared" si="115"/>
        <v>0</v>
      </c>
      <c r="IJ22" s="20">
        <f t="shared" si="116"/>
        <v>0</v>
      </c>
      <c r="IK22" s="19"/>
      <c r="IL22" s="19"/>
      <c r="IM22" s="20">
        <f t="shared" si="117"/>
        <v>0</v>
      </c>
      <c r="IN22" s="19"/>
      <c r="IO22" s="19"/>
      <c r="IP22" s="20">
        <f t="shared" si="118"/>
        <v>0</v>
      </c>
      <c r="IQ22" s="19"/>
      <c r="IR22" s="19"/>
      <c r="IS22" s="20">
        <f t="shared" si="119"/>
        <v>0</v>
      </c>
      <c r="IT22" s="20">
        <f t="shared" si="120"/>
        <v>0</v>
      </c>
      <c r="IU22" s="20">
        <f t="shared" si="121"/>
        <v>0</v>
      </c>
      <c r="IV22" s="20">
        <f t="shared" si="122"/>
        <v>0</v>
      </c>
      <c r="IW22" s="20">
        <f t="shared" si="123"/>
        <v>0</v>
      </c>
      <c r="IX22" s="20">
        <f t="shared" si="124"/>
        <v>0</v>
      </c>
      <c r="IY22" s="20">
        <f t="shared" si="125"/>
        <v>0</v>
      </c>
      <c r="IZ22" s="19"/>
      <c r="JA22" s="20">
        <f>0</f>
        <v>0</v>
      </c>
      <c r="JB22" s="20">
        <f t="shared" si="126"/>
        <v>0</v>
      </c>
      <c r="JC22" s="19"/>
      <c r="JD22" s="19"/>
      <c r="JE22" s="20">
        <f t="shared" si="127"/>
        <v>0</v>
      </c>
      <c r="JF22" s="19"/>
      <c r="JG22" s="19"/>
      <c r="JH22" s="20">
        <f t="shared" si="128"/>
        <v>0</v>
      </c>
      <c r="JI22" s="20">
        <f t="shared" si="129"/>
        <v>0</v>
      </c>
      <c r="JJ22" s="20">
        <f t="shared" si="130"/>
        <v>0</v>
      </c>
      <c r="JK22" s="20">
        <f t="shared" si="131"/>
        <v>0</v>
      </c>
      <c r="JL22" s="19"/>
      <c r="JM22" s="19"/>
      <c r="JN22" s="20">
        <f t="shared" si="132"/>
        <v>0</v>
      </c>
      <c r="JO22" s="19"/>
      <c r="JP22" s="19"/>
      <c r="JQ22" s="20">
        <f t="shared" si="133"/>
        <v>0</v>
      </c>
      <c r="JR22" s="19"/>
      <c r="JS22" s="19"/>
      <c r="JT22" s="20">
        <f t="shared" si="134"/>
        <v>0</v>
      </c>
      <c r="JU22" s="20">
        <f t="shared" si="135"/>
        <v>0</v>
      </c>
      <c r="JV22" s="20">
        <f t="shared" si="136"/>
        <v>0</v>
      </c>
      <c r="JW22" s="20">
        <f t="shared" si="137"/>
        <v>0</v>
      </c>
      <c r="JX22" s="19"/>
      <c r="JY22" s="19"/>
      <c r="JZ22" s="20">
        <f t="shared" si="138"/>
        <v>0</v>
      </c>
      <c r="KA22" s="19"/>
      <c r="KB22" s="19"/>
      <c r="KC22" s="20">
        <f t="shared" si="139"/>
        <v>0</v>
      </c>
      <c r="KD22" s="20">
        <f t="shared" si="140"/>
        <v>0</v>
      </c>
      <c r="KE22" s="20">
        <f t="shared" si="141"/>
        <v>0</v>
      </c>
      <c r="KF22" s="20">
        <f t="shared" si="142"/>
        <v>0</v>
      </c>
      <c r="KG22" s="19"/>
      <c r="KH22" s="19"/>
      <c r="KI22" s="20">
        <f t="shared" si="143"/>
        <v>0</v>
      </c>
      <c r="KJ22" s="19"/>
      <c r="KK22" s="19"/>
      <c r="KL22" s="20">
        <f t="shared" si="144"/>
        <v>0</v>
      </c>
      <c r="KM22" s="19"/>
      <c r="KN22" s="19"/>
      <c r="KO22" s="20">
        <f t="shared" si="145"/>
        <v>0</v>
      </c>
      <c r="KP22" s="19"/>
      <c r="KQ22" s="19"/>
      <c r="KR22" s="20">
        <f t="shared" si="146"/>
        <v>0</v>
      </c>
      <c r="KS22" s="19"/>
      <c r="KT22" s="19"/>
      <c r="KU22" s="20">
        <f t="shared" si="147"/>
        <v>0</v>
      </c>
      <c r="KV22" s="19"/>
      <c r="KW22" s="19"/>
      <c r="KX22" s="20">
        <f t="shared" si="148"/>
        <v>0</v>
      </c>
      <c r="KY22" s="19"/>
      <c r="KZ22" s="19"/>
      <c r="LA22" s="20">
        <f t="shared" si="149"/>
        <v>0</v>
      </c>
      <c r="LB22" s="20">
        <f t="shared" si="150"/>
        <v>0</v>
      </c>
      <c r="LC22" s="20">
        <f t="shared" si="151"/>
        <v>0</v>
      </c>
      <c r="LD22" s="20">
        <f t="shared" si="152"/>
        <v>0</v>
      </c>
      <c r="LE22" s="20">
        <f t="shared" si="153"/>
        <v>0</v>
      </c>
      <c r="LF22" s="20">
        <f t="shared" si="154"/>
        <v>0</v>
      </c>
      <c r="LG22" s="20">
        <f t="shared" si="155"/>
        <v>0</v>
      </c>
      <c r="LH22" s="19"/>
      <c r="LI22" s="19"/>
      <c r="LJ22" s="20">
        <f t="shared" si="156"/>
        <v>0</v>
      </c>
      <c r="LK22" s="19"/>
      <c r="LL22" s="19"/>
      <c r="LM22" s="20">
        <f t="shared" si="157"/>
        <v>0</v>
      </c>
      <c r="LN22" s="20">
        <f t="shared" si="158"/>
        <v>0</v>
      </c>
      <c r="LO22" s="20">
        <f t="shared" si="159"/>
        <v>0</v>
      </c>
      <c r="LP22" s="20">
        <f t="shared" si="160"/>
        <v>0</v>
      </c>
    </row>
    <row r="23" spans="1:328" x14ac:dyDescent="0.3">
      <c r="A23" s="2" t="s">
        <v>128</v>
      </c>
      <c r="B23" s="5">
        <f>(((B19)+(B20))+(B21))+(B22)</f>
        <v>0</v>
      </c>
      <c r="C23" s="5">
        <f>(((C19)+(C20))+(C21))+(C22)</f>
        <v>0</v>
      </c>
      <c r="D23" s="5">
        <f t="shared" si="0"/>
        <v>0</v>
      </c>
      <c r="E23" s="5">
        <f>(((E19)+(E20))+(E21))+(E22)</f>
        <v>0</v>
      </c>
      <c r="F23" s="5">
        <f>(((F19)+(F20))+(F21))+(F22)</f>
        <v>0</v>
      </c>
      <c r="G23" s="5">
        <f t="shared" si="1"/>
        <v>0</v>
      </c>
      <c r="H23" s="5">
        <f>(((H19)+(H20))+(H21))+(H22)</f>
        <v>0</v>
      </c>
      <c r="I23" s="5">
        <f>(((I19)+(I20))+(I21))+(I22)</f>
        <v>0</v>
      </c>
      <c r="J23" s="5">
        <f t="shared" si="2"/>
        <v>0</v>
      </c>
      <c r="K23" s="5">
        <f>(((K19)+(K20))+(K21))+(K22)</f>
        <v>0</v>
      </c>
      <c r="L23" s="5">
        <f>(((L19)+(L20))+(L21))+(L22)</f>
        <v>0</v>
      </c>
      <c r="M23" s="5">
        <f t="shared" si="3"/>
        <v>0</v>
      </c>
      <c r="N23" s="5">
        <f>(((N19)+(N20))+(N21))+(N22)</f>
        <v>0</v>
      </c>
      <c r="O23" s="5">
        <f>(((O19)+(O20))+(O21))+(O22)</f>
        <v>0</v>
      </c>
      <c r="P23" s="5">
        <f t="shared" si="4"/>
        <v>0</v>
      </c>
      <c r="Q23" s="5">
        <f>(((Q19)+(Q20))+(Q21))+(Q22)</f>
        <v>0</v>
      </c>
      <c r="R23" s="5">
        <f>(((R19)+(R20))+(R21))+(R22)</f>
        <v>0</v>
      </c>
      <c r="S23" s="5">
        <f t="shared" si="5"/>
        <v>0</v>
      </c>
      <c r="T23" s="5">
        <f>(((T19)+(T20))+(T21))+(T22)</f>
        <v>0</v>
      </c>
      <c r="U23" s="5">
        <f>(((U19)+(U20))+(U21))+(U22)</f>
        <v>0</v>
      </c>
      <c r="V23" s="5">
        <f t="shared" si="6"/>
        <v>0</v>
      </c>
      <c r="W23" s="5">
        <f>(((W19)+(W20))+(W21))+(W22)</f>
        <v>0</v>
      </c>
      <c r="X23" s="5">
        <f>(((X19)+(X20))+(X21))+(X22)</f>
        <v>0</v>
      </c>
      <c r="Y23" s="5">
        <f t="shared" si="7"/>
        <v>0</v>
      </c>
      <c r="Z23" s="5">
        <f>(((Z19)+(Z20))+(Z21))+(Z22)</f>
        <v>0</v>
      </c>
      <c r="AA23" s="5">
        <f>(((AA19)+(AA20))+(AA21))+(AA22)</f>
        <v>0</v>
      </c>
      <c r="AB23" s="5">
        <f t="shared" si="8"/>
        <v>0</v>
      </c>
      <c r="AC23" s="5">
        <f>(((AC19)+(AC20))+(AC21))+(AC22)</f>
        <v>0</v>
      </c>
      <c r="AD23" s="5">
        <f>(((AD19)+(AD20))+(AD21))+(AD22)</f>
        <v>0</v>
      </c>
      <c r="AE23" s="5">
        <f t="shared" si="9"/>
        <v>0</v>
      </c>
      <c r="AF23" s="5">
        <f>(((AF19)+(AF20))+(AF21))+(AF22)</f>
        <v>0</v>
      </c>
      <c r="AG23" s="5">
        <f>(((AG19)+(AG20))+(AG21))+(AG22)</f>
        <v>0</v>
      </c>
      <c r="AH23" s="5">
        <f t="shared" si="10"/>
        <v>0</v>
      </c>
      <c r="AI23" s="5">
        <f>(((AI19)+(AI20))+(AI21))+(AI22)</f>
        <v>0</v>
      </c>
      <c r="AJ23" s="5">
        <f>(((AJ19)+(AJ20))+(AJ21))+(AJ22)</f>
        <v>0</v>
      </c>
      <c r="AK23" s="5">
        <f t="shared" si="11"/>
        <v>0</v>
      </c>
      <c r="AL23" s="5">
        <f t="shared" si="12"/>
        <v>0</v>
      </c>
      <c r="AM23" s="5">
        <f t="shared" si="13"/>
        <v>0</v>
      </c>
      <c r="AN23" s="5">
        <f t="shared" si="14"/>
        <v>0</v>
      </c>
      <c r="AO23" s="5">
        <f>(((AO19)+(AO20))+(AO21))+(AO22)</f>
        <v>0</v>
      </c>
      <c r="AP23" s="5">
        <f>(((AP19)+(AP20))+(AP21))+(AP22)</f>
        <v>0</v>
      </c>
      <c r="AQ23" s="5">
        <f t="shared" si="15"/>
        <v>0</v>
      </c>
      <c r="AR23" s="5">
        <f>(((AR19)+(AR20))+(AR21))+(AR22)</f>
        <v>0</v>
      </c>
      <c r="AS23" s="5">
        <f>(((AS19)+(AS20))+(AS21))+(AS22)</f>
        <v>5000.01</v>
      </c>
      <c r="AT23" s="5">
        <f t="shared" si="16"/>
        <v>-5000.01</v>
      </c>
      <c r="AU23" s="5">
        <f>(((AU19)+(AU20))+(AU21))+(AU22)</f>
        <v>0</v>
      </c>
      <c r="AV23" s="5">
        <f>(((AV19)+(AV20))+(AV21))+(AV22)</f>
        <v>0</v>
      </c>
      <c r="AW23" s="5">
        <f t="shared" si="17"/>
        <v>0</v>
      </c>
      <c r="AX23" s="5">
        <f>(((AX19)+(AX20))+(AX21))+(AX22)</f>
        <v>0</v>
      </c>
      <c r="AY23" s="5">
        <f>(((AY19)+(AY20))+(AY21))+(AY22)</f>
        <v>0</v>
      </c>
      <c r="AZ23" s="5">
        <f t="shared" si="18"/>
        <v>0</v>
      </c>
      <c r="BA23" s="5">
        <f>(((BA19)+(BA20))+(BA21))+(BA22)</f>
        <v>0</v>
      </c>
      <c r="BB23" s="5">
        <f>(((BB19)+(BB20))+(BB21))+(BB22)</f>
        <v>0</v>
      </c>
      <c r="BC23" s="5">
        <f t="shared" si="19"/>
        <v>0</v>
      </c>
      <c r="BD23" s="5">
        <f>(((BD19)+(BD20))+(BD21))+(BD22)</f>
        <v>0</v>
      </c>
      <c r="BE23" s="5">
        <f>(((BE19)+(BE20))+(BE21))+(BE22)</f>
        <v>0</v>
      </c>
      <c r="BF23" s="5">
        <f t="shared" si="20"/>
        <v>0</v>
      </c>
      <c r="BG23" s="5">
        <f t="shared" si="21"/>
        <v>0</v>
      </c>
      <c r="BH23" s="5">
        <f t="shared" si="22"/>
        <v>0</v>
      </c>
      <c r="BI23" s="5">
        <f t="shared" si="23"/>
        <v>0</v>
      </c>
      <c r="BJ23" s="5">
        <f>(((BJ19)+(BJ20))+(BJ21))+(BJ22)</f>
        <v>0</v>
      </c>
      <c r="BK23" s="5">
        <f>(((BK19)+(BK20))+(BK21))+(BK22)</f>
        <v>0</v>
      </c>
      <c r="BL23" s="5">
        <f t="shared" si="24"/>
        <v>0</v>
      </c>
      <c r="BM23" s="5">
        <f>(((BM19)+(BM20))+(BM21))+(BM22)</f>
        <v>0</v>
      </c>
      <c r="BN23" s="5">
        <f>(((BN19)+(BN20))+(BN21))+(BN22)</f>
        <v>0</v>
      </c>
      <c r="BO23" s="5">
        <f t="shared" si="25"/>
        <v>0</v>
      </c>
      <c r="BP23" s="5">
        <f>(((BP19)+(BP20))+(BP21))+(BP22)</f>
        <v>0</v>
      </c>
      <c r="BQ23" s="5">
        <f>(((BQ19)+(BQ20))+(BQ21))+(BQ22)</f>
        <v>0</v>
      </c>
      <c r="BR23" s="5">
        <f t="shared" si="26"/>
        <v>0</v>
      </c>
      <c r="BS23" s="5">
        <f>(((BS19)+(BS20))+(BS21))+(BS22)</f>
        <v>0</v>
      </c>
      <c r="BT23" s="5">
        <f>(((BT19)+(BT20))+(BT21))+(BT22)</f>
        <v>0</v>
      </c>
      <c r="BU23" s="5">
        <f t="shared" si="27"/>
        <v>0</v>
      </c>
      <c r="BV23" s="5">
        <f>(((BV19)+(BV20))+(BV21))+(BV22)</f>
        <v>0</v>
      </c>
      <c r="BW23" s="5">
        <f>(((BW19)+(BW20))+(BW21))+(BW22)</f>
        <v>0</v>
      </c>
      <c r="BX23" s="5">
        <f t="shared" si="28"/>
        <v>0</v>
      </c>
      <c r="BY23" s="5">
        <f>(((BY19)+(BY20))+(BY21))+(BY22)</f>
        <v>0</v>
      </c>
      <c r="BZ23" s="5">
        <f>(((BZ19)+(BZ20))+(BZ21))+(BZ22)</f>
        <v>0</v>
      </c>
      <c r="CA23" s="5">
        <f t="shared" si="29"/>
        <v>0</v>
      </c>
      <c r="CB23" s="5">
        <f t="shared" si="30"/>
        <v>0</v>
      </c>
      <c r="CC23" s="5">
        <f t="shared" si="31"/>
        <v>0</v>
      </c>
      <c r="CD23" s="5">
        <f t="shared" si="32"/>
        <v>0</v>
      </c>
      <c r="CE23" s="5">
        <f>(((CE19)+(CE20))+(CE21))+(CE22)</f>
        <v>0</v>
      </c>
      <c r="CF23" s="5">
        <f>(((CF19)+(CF20))+(CF21))+(CF22)</f>
        <v>0</v>
      </c>
      <c r="CG23" s="5">
        <f t="shared" si="33"/>
        <v>0</v>
      </c>
      <c r="CH23" s="5">
        <f>(((CH19)+(CH20))+(CH21))+(CH22)</f>
        <v>0</v>
      </c>
      <c r="CI23" s="5">
        <f>(((CI19)+(CI20))+(CI21))+(CI22)</f>
        <v>0</v>
      </c>
      <c r="CJ23" s="5">
        <f t="shared" si="34"/>
        <v>0</v>
      </c>
      <c r="CK23" s="5">
        <f>(((CK19)+(CK20))+(CK21))+(CK22)</f>
        <v>0</v>
      </c>
      <c r="CL23" s="5">
        <f>(((CL19)+(CL20))+(CL21))+(CL22)</f>
        <v>0</v>
      </c>
      <c r="CM23" s="5">
        <f t="shared" si="35"/>
        <v>0</v>
      </c>
      <c r="CN23" s="5">
        <f t="shared" si="36"/>
        <v>0</v>
      </c>
      <c r="CO23" s="5">
        <f t="shared" si="37"/>
        <v>0</v>
      </c>
      <c r="CP23" s="5">
        <f t="shared" si="38"/>
        <v>0</v>
      </c>
      <c r="CQ23" s="5">
        <f>(((CQ19)+(CQ20))+(CQ21))+(CQ22)</f>
        <v>0</v>
      </c>
      <c r="CR23" s="5">
        <f>(((CR19)+(CR20))+(CR21))+(CR22)</f>
        <v>0</v>
      </c>
      <c r="CS23" s="5">
        <f t="shared" si="39"/>
        <v>0</v>
      </c>
      <c r="CT23" s="5">
        <f>(((CT19)+(CT20))+(CT21))+(CT22)</f>
        <v>0</v>
      </c>
      <c r="CU23" s="5">
        <f>(((CU19)+(CU20))+(CU21))+(CU22)</f>
        <v>0</v>
      </c>
      <c r="CV23" s="5">
        <f t="shared" si="40"/>
        <v>0</v>
      </c>
      <c r="CW23" s="5">
        <f>(((CW19)+(CW20))+(CW21))+(CW22)</f>
        <v>0</v>
      </c>
      <c r="CX23" s="5">
        <f>(((CX19)+(CX20))+(CX21))+(CX22)</f>
        <v>0</v>
      </c>
      <c r="CY23" s="5">
        <f t="shared" si="41"/>
        <v>0</v>
      </c>
      <c r="CZ23" s="5">
        <f t="shared" si="42"/>
        <v>0</v>
      </c>
      <c r="DA23" s="5">
        <f t="shared" si="43"/>
        <v>0</v>
      </c>
      <c r="DB23" s="5">
        <f t="shared" si="44"/>
        <v>0</v>
      </c>
      <c r="DC23" s="5">
        <f t="shared" si="45"/>
        <v>0</v>
      </c>
      <c r="DD23" s="5">
        <f t="shared" si="46"/>
        <v>5000.01</v>
      </c>
      <c r="DE23" s="5">
        <f t="shared" si="47"/>
        <v>-5000.01</v>
      </c>
      <c r="DF23" s="5">
        <f>(((DF19)+(DF20))+(DF21))+(DF22)</f>
        <v>0</v>
      </c>
      <c r="DG23" s="5">
        <f>(((DG19)+(DG20))+(DG21))+(DG22)</f>
        <v>0</v>
      </c>
      <c r="DH23" s="5">
        <f t="shared" si="48"/>
        <v>0</v>
      </c>
      <c r="DI23" s="5">
        <f>(((DI19)+(DI20))+(DI21))+(DI22)</f>
        <v>0</v>
      </c>
      <c r="DJ23" s="5">
        <f>(((DJ19)+(DJ20))+(DJ21))+(DJ22)</f>
        <v>0</v>
      </c>
      <c r="DK23" s="5">
        <f t="shared" si="49"/>
        <v>0</v>
      </c>
      <c r="DL23" s="5">
        <f t="shared" si="50"/>
        <v>0</v>
      </c>
      <c r="DM23" s="5">
        <f t="shared" si="51"/>
        <v>0</v>
      </c>
      <c r="DN23" s="5">
        <f t="shared" si="52"/>
        <v>0</v>
      </c>
      <c r="DO23" s="5">
        <f>(((DO19)+(DO20))+(DO21))+(DO22)</f>
        <v>0</v>
      </c>
      <c r="DP23" s="5">
        <f>(((DP19)+(DP20))+(DP21))+(DP22)</f>
        <v>0</v>
      </c>
      <c r="DQ23" s="5">
        <f t="shared" si="53"/>
        <v>0</v>
      </c>
      <c r="DR23" s="5">
        <f>(((DR19)+(DR20))+(DR21))+(DR22)</f>
        <v>0</v>
      </c>
      <c r="DS23" s="5">
        <f>(((DS19)+(DS20))+(DS21))+(DS22)</f>
        <v>0</v>
      </c>
      <c r="DT23" s="5">
        <f t="shared" si="54"/>
        <v>0</v>
      </c>
      <c r="DU23" s="5">
        <f t="shared" si="55"/>
        <v>0</v>
      </c>
      <c r="DV23" s="5">
        <f t="shared" si="56"/>
        <v>0</v>
      </c>
      <c r="DW23" s="5">
        <f t="shared" si="57"/>
        <v>0</v>
      </c>
      <c r="DX23" s="21">
        <f t="shared" si="58"/>
        <v>0</v>
      </c>
      <c r="DY23" s="21">
        <f t="shared" si="59"/>
        <v>5000.01</v>
      </c>
      <c r="DZ23" s="21">
        <f t="shared" si="60"/>
        <v>-5000.01</v>
      </c>
      <c r="EA23" s="21">
        <f>(((EA19)+(EA20))+(EA21))+(EA22)</f>
        <v>0</v>
      </c>
      <c r="EB23" s="21">
        <f>(((EB19)+(EB20))+(EB21))+(EB22)</f>
        <v>0</v>
      </c>
      <c r="EC23" s="21">
        <f t="shared" si="61"/>
        <v>0</v>
      </c>
      <c r="ED23" s="21">
        <f>(((ED19)+(ED20))+(ED21))+(ED22)</f>
        <v>0</v>
      </c>
      <c r="EE23" s="21">
        <f>(((EE19)+(EE20))+(EE21))+(EE22)</f>
        <v>0</v>
      </c>
      <c r="EF23" s="21">
        <f t="shared" si="62"/>
        <v>0</v>
      </c>
      <c r="EG23" s="21">
        <f>(((EG19)+(EG20))+(EG21))+(EG22)</f>
        <v>0</v>
      </c>
      <c r="EH23" s="21">
        <f>(((EH19)+(EH20))+(EH21))+(EH22)</f>
        <v>0</v>
      </c>
      <c r="EI23" s="21">
        <f t="shared" si="63"/>
        <v>0</v>
      </c>
      <c r="EJ23" s="21">
        <f>(((EJ19)+(EJ20))+(EJ21))+(EJ22)</f>
        <v>0</v>
      </c>
      <c r="EK23" s="21">
        <f>(((EK19)+(EK20))+(EK21))+(EK22)</f>
        <v>0</v>
      </c>
      <c r="EL23" s="21">
        <f t="shared" si="64"/>
        <v>0</v>
      </c>
      <c r="EM23" s="21">
        <f t="shared" si="65"/>
        <v>0</v>
      </c>
      <c r="EN23" s="21">
        <f t="shared" si="66"/>
        <v>0</v>
      </c>
      <c r="EO23" s="21">
        <f t="shared" si="67"/>
        <v>0</v>
      </c>
      <c r="EP23" s="21">
        <f>(((EP19)+(EP20))+(EP21))+(EP22)</f>
        <v>0</v>
      </c>
      <c r="EQ23" s="21">
        <f>(((EQ19)+(EQ20))+(EQ21))+(EQ22)</f>
        <v>0</v>
      </c>
      <c r="ER23" s="21">
        <f t="shared" si="68"/>
        <v>0</v>
      </c>
      <c r="ES23" s="21">
        <f>(((ES19)+(ES20))+(ES21))+(ES22)</f>
        <v>0</v>
      </c>
      <c r="ET23" s="21">
        <f>(((ET19)+(ET20))+(ET21))+(ET22)</f>
        <v>0</v>
      </c>
      <c r="EU23" s="21">
        <f t="shared" si="69"/>
        <v>0</v>
      </c>
      <c r="EV23" s="21">
        <f>(((EV19)+(EV20))+(EV21))+(EV22)</f>
        <v>0</v>
      </c>
      <c r="EW23" s="21">
        <f>(((EW19)+(EW20))+(EW21))+(EW22)</f>
        <v>0</v>
      </c>
      <c r="EX23" s="21">
        <f t="shared" si="70"/>
        <v>0</v>
      </c>
      <c r="EY23" s="21">
        <f>(((EY19)+(EY20))+(EY21))+(EY22)</f>
        <v>0</v>
      </c>
      <c r="EZ23" s="21">
        <f>(((EZ19)+(EZ20))+(EZ21))+(EZ22)</f>
        <v>0</v>
      </c>
      <c r="FA23" s="21">
        <f t="shared" si="71"/>
        <v>0</v>
      </c>
      <c r="FB23" s="21">
        <f t="shared" si="72"/>
        <v>0</v>
      </c>
      <c r="FC23" s="21">
        <f t="shared" si="73"/>
        <v>0</v>
      </c>
      <c r="FD23" s="21">
        <f t="shared" si="74"/>
        <v>0</v>
      </c>
      <c r="FE23" s="21">
        <f>(((FE19)+(FE20))+(FE21))+(FE22)</f>
        <v>0</v>
      </c>
      <c r="FF23" s="21">
        <f>(((FF19)+(FF20))+(FF21))+(FF22)</f>
        <v>0</v>
      </c>
      <c r="FG23" s="21">
        <f t="shared" si="75"/>
        <v>0</v>
      </c>
      <c r="FH23" s="21">
        <f>(((FH19)+(FH20))+(FH21))+(FH22)</f>
        <v>0</v>
      </c>
      <c r="FI23" s="21">
        <f>(((FI19)+(FI20))+(FI21))+(FI22)</f>
        <v>0</v>
      </c>
      <c r="FJ23" s="21">
        <f t="shared" si="76"/>
        <v>0</v>
      </c>
      <c r="FK23" s="21">
        <f>(((FK19)+(FK20))+(FK21))+(FK22)</f>
        <v>0</v>
      </c>
      <c r="FL23" s="21">
        <f>(((FL19)+(FL20))+(FL21))+(FL22)</f>
        <v>0</v>
      </c>
      <c r="FM23" s="21">
        <f t="shared" si="77"/>
        <v>0</v>
      </c>
      <c r="FN23" s="21">
        <f t="shared" si="78"/>
        <v>0</v>
      </c>
      <c r="FO23" s="21">
        <f t="shared" si="79"/>
        <v>0</v>
      </c>
      <c r="FP23" s="21">
        <f t="shared" si="80"/>
        <v>0</v>
      </c>
      <c r="FQ23" s="21">
        <f>(((FQ19)+(FQ20))+(FQ21))+(FQ22)</f>
        <v>0</v>
      </c>
      <c r="FR23" s="21">
        <f>(((FR19)+(FR20))+(FR21))+(FR22)</f>
        <v>0</v>
      </c>
      <c r="FS23" s="21">
        <f t="shared" si="81"/>
        <v>0</v>
      </c>
      <c r="FT23" s="21">
        <f>(((FT19)+(FT20))+(FT21))+(FT22)</f>
        <v>0</v>
      </c>
      <c r="FU23" s="21">
        <f>(((FU19)+(FU20))+(FU21))+(FU22)</f>
        <v>0</v>
      </c>
      <c r="FV23" s="21">
        <f t="shared" si="82"/>
        <v>0</v>
      </c>
      <c r="FW23" s="21">
        <f>(((FW19)+(FW20))+(FW21))+(FW22)</f>
        <v>0</v>
      </c>
      <c r="FX23" s="21">
        <f>(((FX19)+(FX20))+(FX21))+(FX22)</f>
        <v>0</v>
      </c>
      <c r="FY23" s="21">
        <f t="shared" si="83"/>
        <v>0</v>
      </c>
      <c r="FZ23" s="21">
        <f t="shared" si="84"/>
        <v>0</v>
      </c>
      <c r="GA23" s="21">
        <f t="shared" si="85"/>
        <v>0</v>
      </c>
      <c r="GB23" s="21">
        <f t="shared" si="86"/>
        <v>0</v>
      </c>
      <c r="GC23" s="21">
        <f>(((GC19)+(GC20))+(GC21))+(GC22)</f>
        <v>0</v>
      </c>
      <c r="GD23" s="21">
        <f>(((GD19)+(GD20))+(GD21))+(GD22)</f>
        <v>0</v>
      </c>
      <c r="GE23" s="21">
        <f t="shared" si="87"/>
        <v>0</v>
      </c>
      <c r="GF23" s="21">
        <f>(((GF19)+(GF20))+(GF21))+(GF22)</f>
        <v>0</v>
      </c>
      <c r="GG23" s="21">
        <f>(((GG19)+(GG20))+(GG21))+(GG22)</f>
        <v>0</v>
      </c>
      <c r="GH23" s="21">
        <f t="shared" si="88"/>
        <v>0</v>
      </c>
      <c r="GI23" s="21">
        <f>(((GI19)+(GI20))+(GI21))+(GI22)</f>
        <v>0</v>
      </c>
      <c r="GJ23" s="21">
        <f>(((GJ19)+(GJ20))+(GJ21))+(GJ22)</f>
        <v>0</v>
      </c>
      <c r="GK23" s="21">
        <f t="shared" si="89"/>
        <v>0</v>
      </c>
      <c r="GL23" s="21">
        <f>(((GL19)+(GL20))+(GL21))+(GL22)</f>
        <v>0</v>
      </c>
      <c r="GM23" s="21">
        <f>(((GM19)+(GM20))+(GM21))+(GM22)</f>
        <v>0</v>
      </c>
      <c r="GN23" s="21">
        <f t="shared" si="90"/>
        <v>0</v>
      </c>
      <c r="GO23" s="21">
        <f t="shared" si="91"/>
        <v>0</v>
      </c>
      <c r="GP23" s="21">
        <f t="shared" si="92"/>
        <v>0</v>
      </c>
      <c r="GQ23" s="21">
        <f t="shared" si="93"/>
        <v>0</v>
      </c>
      <c r="GR23" s="21">
        <f>(((GR19)+(GR20))+(GR21))+(GR22)</f>
        <v>0</v>
      </c>
      <c r="GS23" s="21">
        <f>(((GS19)+(GS20))+(GS21))+(GS22)</f>
        <v>0</v>
      </c>
      <c r="GT23" s="21">
        <f t="shared" si="94"/>
        <v>0</v>
      </c>
      <c r="GU23" s="21">
        <f>(((GU19)+(GU20))+(GU21))+(GU22)</f>
        <v>0</v>
      </c>
      <c r="GV23" s="21">
        <f>(((GV19)+(GV20))+(GV21))+(GV22)</f>
        <v>0</v>
      </c>
      <c r="GW23" s="21">
        <f t="shared" si="95"/>
        <v>0</v>
      </c>
      <c r="GX23" s="21">
        <f>(((GX19)+(GX20))+(GX21))+(GX22)</f>
        <v>0</v>
      </c>
      <c r="GY23" s="21">
        <f>(((GY19)+(GY20))+(GY21))+(GY22)</f>
        <v>0</v>
      </c>
      <c r="GZ23" s="21">
        <f t="shared" si="96"/>
        <v>0</v>
      </c>
      <c r="HA23" s="21">
        <f t="shared" si="97"/>
        <v>0</v>
      </c>
      <c r="HB23" s="21">
        <f t="shared" si="98"/>
        <v>0</v>
      </c>
      <c r="HC23" s="21">
        <f t="shared" si="99"/>
        <v>0</v>
      </c>
      <c r="HD23" s="21">
        <f>(((HD19)+(HD20))+(HD21))+(HD22)</f>
        <v>0</v>
      </c>
      <c r="HE23" s="21">
        <f>(((HE19)+(HE20))+(HE21))+(HE22)</f>
        <v>0</v>
      </c>
      <c r="HF23" s="21">
        <f t="shared" si="100"/>
        <v>0</v>
      </c>
      <c r="HG23" s="21">
        <f>(((HG19)+(HG20))+(HG21))+(HG22)</f>
        <v>0</v>
      </c>
      <c r="HH23" s="21">
        <f>(((HH19)+(HH20))+(HH21))+(HH22)</f>
        <v>0</v>
      </c>
      <c r="HI23" s="21">
        <f t="shared" si="101"/>
        <v>0</v>
      </c>
      <c r="HJ23" s="21">
        <f>(((HJ19)+(HJ20))+(HJ21))+(HJ22)</f>
        <v>0</v>
      </c>
      <c r="HK23" s="21">
        <f>(((HK19)+(HK20))+(HK21))+(HK22)</f>
        <v>0</v>
      </c>
      <c r="HL23" s="21">
        <f t="shared" si="102"/>
        <v>0</v>
      </c>
      <c r="HM23" s="21">
        <f>(((HM19)+(HM20))+(HM21))+(HM22)</f>
        <v>0</v>
      </c>
      <c r="HN23" s="21">
        <f>(((HN19)+(HN20))+(HN21))+(HN22)</f>
        <v>0</v>
      </c>
      <c r="HO23" s="21">
        <f t="shared" si="103"/>
        <v>0</v>
      </c>
      <c r="HP23" s="21">
        <f t="shared" si="104"/>
        <v>0</v>
      </c>
      <c r="HQ23" s="21">
        <f t="shared" si="105"/>
        <v>0</v>
      </c>
      <c r="HR23" s="21">
        <f t="shared" si="106"/>
        <v>0</v>
      </c>
      <c r="HS23" s="21">
        <f>(((HS19)+(HS20))+(HS21))+(HS22)</f>
        <v>5000.01</v>
      </c>
      <c r="HT23" s="21">
        <f>(((HT19)+(HT20))+(HT21))+(HT22)</f>
        <v>5000.01</v>
      </c>
      <c r="HU23" s="21">
        <f t="shared" si="107"/>
        <v>0</v>
      </c>
      <c r="HV23" s="21">
        <f>(((HV19)+(HV20))+(HV21))+(HV22)</f>
        <v>0</v>
      </c>
      <c r="HW23" s="21">
        <f>(((HW19)+(HW20))+(HW21))+(HW22)</f>
        <v>0</v>
      </c>
      <c r="HX23" s="21">
        <f t="shared" si="108"/>
        <v>0</v>
      </c>
      <c r="HY23" s="21">
        <f>(((HY19)+(HY20))+(HY21))+(HY22)</f>
        <v>0</v>
      </c>
      <c r="HZ23" s="21">
        <f>(((HZ19)+(HZ20))+(HZ21))+(HZ22)</f>
        <v>0</v>
      </c>
      <c r="IA23" s="21">
        <f t="shared" si="109"/>
        <v>0</v>
      </c>
      <c r="IB23" s="21">
        <f>(((IB19)+(IB20))+(IB21))+(IB22)</f>
        <v>0</v>
      </c>
      <c r="IC23" s="21">
        <f>(((IC19)+(IC20))+(IC21))+(IC22)</f>
        <v>0</v>
      </c>
      <c r="ID23" s="21">
        <f t="shared" si="110"/>
        <v>0</v>
      </c>
      <c r="IE23" s="21">
        <f t="shared" si="111"/>
        <v>0</v>
      </c>
      <c r="IF23" s="21">
        <f t="shared" si="112"/>
        <v>0</v>
      </c>
      <c r="IG23" s="21">
        <f t="shared" si="113"/>
        <v>0</v>
      </c>
      <c r="IH23" s="21">
        <f t="shared" si="114"/>
        <v>5000.01</v>
      </c>
      <c r="II23" s="21">
        <f t="shared" si="115"/>
        <v>5000.01</v>
      </c>
      <c r="IJ23" s="21">
        <f t="shared" si="116"/>
        <v>0</v>
      </c>
      <c r="IK23" s="21">
        <f>(((IK19)+(IK20))+(IK21))+(IK22)</f>
        <v>0</v>
      </c>
      <c r="IL23" s="21">
        <f>(((IL19)+(IL20))+(IL21))+(IL22)</f>
        <v>0</v>
      </c>
      <c r="IM23" s="21">
        <f t="shared" si="117"/>
        <v>0</v>
      </c>
      <c r="IN23" s="21">
        <f>(((IN19)+(IN20))+(IN21))+(IN22)</f>
        <v>0</v>
      </c>
      <c r="IO23" s="21">
        <f>(((IO19)+(IO20))+(IO21))+(IO22)</f>
        <v>0</v>
      </c>
      <c r="IP23" s="21">
        <f t="shared" si="118"/>
        <v>0</v>
      </c>
      <c r="IQ23" s="21">
        <f>(((IQ19)+(IQ20))+(IQ21))+(IQ22)</f>
        <v>0</v>
      </c>
      <c r="IR23" s="21">
        <f>(((IR19)+(IR20))+(IR21))+(IR22)</f>
        <v>0</v>
      </c>
      <c r="IS23" s="21">
        <f t="shared" si="119"/>
        <v>0</v>
      </c>
      <c r="IT23" s="21">
        <f t="shared" si="120"/>
        <v>0</v>
      </c>
      <c r="IU23" s="21">
        <f t="shared" si="121"/>
        <v>0</v>
      </c>
      <c r="IV23" s="21">
        <f t="shared" si="122"/>
        <v>0</v>
      </c>
      <c r="IW23" s="21">
        <f t="shared" si="123"/>
        <v>5000.01</v>
      </c>
      <c r="IX23" s="21">
        <f t="shared" si="124"/>
        <v>5000.01</v>
      </c>
      <c r="IY23" s="21">
        <f t="shared" si="125"/>
        <v>0</v>
      </c>
      <c r="IZ23" s="21">
        <f>(((IZ19)+(IZ20))+(IZ21))+(IZ22)</f>
        <v>3033.48</v>
      </c>
      <c r="JA23" s="21">
        <f>(((JA19)+(JA20))+(JA21))+(JA22)</f>
        <v>2450.0100000000002</v>
      </c>
      <c r="JB23" s="21">
        <f t="shared" si="126"/>
        <v>583.4699999999998</v>
      </c>
      <c r="JC23" s="21">
        <f>(((JC19)+(JC20))+(JC21))+(JC22)</f>
        <v>0</v>
      </c>
      <c r="JD23" s="21">
        <f>(((JD19)+(JD20))+(JD21))+(JD22)</f>
        <v>0</v>
      </c>
      <c r="JE23" s="21">
        <f t="shared" si="127"/>
        <v>0</v>
      </c>
      <c r="JF23" s="21">
        <f>(((JF19)+(JF20))+(JF21))+(JF22)</f>
        <v>0</v>
      </c>
      <c r="JG23" s="21">
        <f>(((JG19)+(JG20))+(JG21))+(JG22)</f>
        <v>0</v>
      </c>
      <c r="JH23" s="21">
        <f t="shared" si="128"/>
        <v>0</v>
      </c>
      <c r="JI23" s="21">
        <f t="shared" si="129"/>
        <v>3033.48</v>
      </c>
      <c r="JJ23" s="21">
        <f t="shared" si="130"/>
        <v>2450.0100000000002</v>
      </c>
      <c r="JK23" s="21">
        <f t="shared" si="131"/>
        <v>583.4699999999998</v>
      </c>
      <c r="JL23" s="21">
        <f>(((JL19)+(JL20))+(JL21))+(JL22)</f>
        <v>0</v>
      </c>
      <c r="JM23" s="21">
        <f>(((JM19)+(JM20))+(JM21))+(JM22)</f>
        <v>0</v>
      </c>
      <c r="JN23" s="21">
        <f t="shared" si="132"/>
        <v>0</v>
      </c>
      <c r="JO23" s="21">
        <f>(((JO19)+(JO20))+(JO21))+(JO22)</f>
        <v>0</v>
      </c>
      <c r="JP23" s="21">
        <f>(((JP19)+(JP20))+(JP21))+(JP22)</f>
        <v>0</v>
      </c>
      <c r="JQ23" s="21">
        <f t="shared" si="133"/>
        <v>0</v>
      </c>
      <c r="JR23" s="21">
        <f>(((JR19)+(JR20))+(JR21))+(JR22)</f>
        <v>0</v>
      </c>
      <c r="JS23" s="21">
        <f>(((JS19)+(JS20))+(JS21))+(JS22)</f>
        <v>0</v>
      </c>
      <c r="JT23" s="21">
        <f t="shared" si="134"/>
        <v>0</v>
      </c>
      <c r="JU23" s="21">
        <f t="shared" si="135"/>
        <v>0</v>
      </c>
      <c r="JV23" s="21">
        <f t="shared" si="136"/>
        <v>0</v>
      </c>
      <c r="JW23" s="21">
        <f t="shared" si="137"/>
        <v>0</v>
      </c>
      <c r="JX23" s="21">
        <f>(((JX19)+(JX20))+(JX21))+(JX22)</f>
        <v>0</v>
      </c>
      <c r="JY23" s="21">
        <f>(((JY19)+(JY20))+(JY21))+(JY22)</f>
        <v>0</v>
      </c>
      <c r="JZ23" s="21">
        <f t="shared" si="138"/>
        <v>0</v>
      </c>
      <c r="KA23" s="21">
        <f>(((KA19)+(KA20))+(KA21))+(KA22)</f>
        <v>0</v>
      </c>
      <c r="KB23" s="21">
        <f>(((KB19)+(KB20))+(KB21))+(KB22)</f>
        <v>0</v>
      </c>
      <c r="KC23" s="21">
        <f t="shared" si="139"/>
        <v>0</v>
      </c>
      <c r="KD23" s="21">
        <f t="shared" si="140"/>
        <v>0</v>
      </c>
      <c r="KE23" s="21">
        <f t="shared" si="141"/>
        <v>0</v>
      </c>
      <c r="KF23" s="21">
        <f t="shared" si="142"/>
        <v>0</v>
      </c>
      <c r="KG23" s="21">
        <f>(((KG19)+(KG20))+(KG21))+(KG22)</f>
        <v>0</v>
      </c>
      <c r="KH23" s="21">
        <f>(((KH19)+(KH20))+(KH21))+(KH22)</f>
        <v>0</v>
      </c>
      <c r="KI23" s="21">
        <f t="shared" si="143"/>
        <v>0</v>
      </c>
      <c r="KJ23" s="21">
        <f>(((KJ19)+(KJ20))+(KJ21))+(KJ22)</f>
        <v>0</v>
      </c>
      <c r="KK23" s="21">
        <f>(((KK19)+(KK20))+(KK21))+(KK22)</f>
        <v>0</v>
      </c>
      <c r="KL23" s="21">
        <f t="shared" si="144"/>
        <v>0</v>
      </c>
      <c r="KM23" s="21">
        <f>(((KM19)+(KM20))+(KM21))+(KM22)</f>
        <v>0</v>
      </c>
      <c r="KN23" s="21">
        <f>(((KN19)+(KN20))+(KN21))+(KN22)</f>
        <v>0</v>
      </c>
      <c r="KO23" s="21">
        <f t="shared" si="145"/>
        <v>0</v>
      </c>
      <c r="KP23" s="21">
        <f>(((KP19)+(KP20))+(KP21))+(KP22)</f>
        <v>0</v>
      </c>
      <c r="KQ23" s="21">
        <f>(((KQ19)+(KQ20))+(KQ21))+(KQ22)</f>
        <v>0</v>
      </c>
      <c r="KR23" s="21">
        <f t="shared" si="146"/>
        <v>0</v>
      </c>
      <c r="KS23" s="21">
        <f>(((KS19)+(KS20))+(KS21))+(KS22)</f>
        <v>0</v>
      </c>
      <c r="KT23" s="21">
        <f>(((KT19)+(KT20))+(KT21))+(KT22)</f>
        <v>0</v>
      </c>
      <c r="KU23" s="21">
        <f t="shared" si="147"/>
        <v>0</v>
      </c>
      <c r="KV23" s="21">
        <f>(((KV19)+(KV20))+(KV21))+(KV22)</f>
        <v>0</v>
      </c>
      <c r="KW23" s="21">
        <f>(((KW19)+(KW20))+(KW21))+(KW22)</f>
        <v>0</v>
      </c>
      <c r="KX23" s="21">
        <f t="shared" si="148"/>
        <v>0</v>
      </c>
      <c r="KY23" s="21">
        <f>(((KY19)+(KY20))+(KY21))+(KY22)</f>
        <v>0</v>
      </c>
      <c r="KZ23" s="21">
        <f>(((KZ19)+(KZ20))+(KZ21))+(KZ22)</f>
        <v>0</v>
      </c>
      <c r="LA23" s="21">
        <f t="shared" si="149"/>
        <v>0</v>
      </c>
      <c r="LB23" s="21">
        <f t="shared" si="150"/>
        <v>0</v>
      </c>
      <c r="LC23" s="21">
        <f t="shared" si="151"/>
        <v>0</v>
      </c>
      <c r="LD23" s="21">
        <f t="shared" si="152"/>
        <v>0</v>
      </c>
      <c r="LE23" s="21">
        <f t="shared" si="153"/>
        <v>0</v>
      </c>
      <c r="LF23" s="21">
        <f t="shared" si="154"/>
        <v>0</v>
      </c>
      <c r="LG23" s="21">
        <f t="shared" si="155"/>
        <v>0</v>
      </c>
      <c r="LH23" s="21">
        <f>(((LH19)+(LH20))+(LH21))+(LH22)</f>
        <v>0</v>
      </c>
      <c r="LI23" s="21">
        <f>(((LI19)+(LI20))+(LI21))+(LI22)</f>
        <v>0</v>
      </c>
      <c r="LJ23" s="21">
        <f t="shared" si="156"/>
        <v>0</v>
      </c>
      <c r="LK23" s="21">
        <f>(((LK19)+(LK20))+(LK21))+(LK22)</f>
        <v>0</v>
      </c>
      <c r="LL23" s="21">
        <f>(((LL19)+(LL20))+(LL21))+(LL22)</f>
        <v>0</v>
      </c>
      <c r="LM23" s="21">
        <f t="shared" si="157"/>
        <v>0</v>
      </c>
      <c r="LN23" s="21">
        <f t="shared" si="158"/>
        <v>8033.49</v>
      </c>
      <c r="LO23" s="21">
        <f t="shared" si="159"/>
        <v>12450.03</v>
      </c>
      <c r="LP23" s="21">
        <f t="shared" si="160"/>
        <v>-4416.5400000000009</v>
      </c>
    </row>
    <row r="24" spans="1:328" x14ac:dyDescent="0.3">
      <c r="A24" s="2" t="s">
        <v>129</v>
      </c>
      <c r="B24" s="3"/>
      <c r="C24" s="3"/>
      <c r="D24" s="4">
        <f t="shared" si="0"/>
        <v>0</v>
      </c>
      <c r="E24" s="3"/>
      <c r="F24" s="3"/>
      <c r="G24" s="4">
        <f t="shared" si="1"/>
        <v>0</v>
      </c>
      <c r="H24" s="3"/>
      <c r="I24" s="3"/>
      <c r="J24" s="4">
        <f t="shared" si="2"/>
        <v>0</v>
      </c>
      <c r="K24" s="3"/>
      <c r="L24" s="3"/>
      <c r="M24" s="4">
        <f t="shared" si="3"/>
        <v>0</v>
      </c>
      <c r="N24" s="3"/>
      <c r="O24" s="3"/>
      <c r="P24" s="4">
        <f t="shared" si="4"/>
        <v>0</v>
      </c>
      <c r="Q24" s="3"/>
      <c r="R24" s="3"/>
      <c r="S24" s="4">
        <f t="shared" si="5"/>
        <v>0</v>
      </c>
      <c r="T24" s="3"/>
      <c r="U24" s="3"/>
      <c r="V24" s="4">
        <f t="shared" si="6"/>
        <v>0</v>
      </c>
      <c r="W24" s="3"/>
      <c r="X24" s="3"/>
      <c r="Y24" s="4">
        <f t="shared" si="7"/>
        <v>0</v>
      </c>
      <c r="Z24" s="3"/>
      <c r="AA24" s="3"/>
      <c r="AB24" s="4">
        <f t="shared" si="8"/>
        <v>0</v>
      </c>
      <c r="AC24" s="3"/>
      <c r="AD24" s="3"/>
      <c r="AE24" s="4">
        <f t="shared" si="9"/>
        <v>0</v>
      </c>
      <c r="AF24" s="3"/>
      <c r="AG24" s="3"/>
      <c r="AH24" s="4">
        <f t="shared" si="10"/>
        <v>0</v>
      </c>
      <c r="AI24" s="3"/>
      <c r="AJ24" s="3"/>
      <c r="AK24" s="4">
        <f t="shared" si="11"/>
        <v>0</v>
      </c>
      <c r="AL24" s="4">
        <f t="shared" si="12"/>
        <v>0</v>
      </c>
      <c r="AM24" s="4">
        <f t="shared" si="13"/>
        <v>0</v>
      </c>
      <c r="AN24" s="4">
        <f t="shared" si="14"/>
        <v>0</v>
      </c>
      <c r="AO24" s="3"/>
      <c r="AP24" s="3"/>
      <c r="AQ24" s="4">
        <f t="shared" si="15"/>
        <v>0</v>
      </c>
      <c r="AR24" s="3"/>
      <c r="AS24" s="3"/>
      <c r="AT24" s="4">
        <f t="shared" si="16"/>
        <v>0</v>
      </c>
      <c r="AU24" s="3"/>
      <c r="AV24" s="3"/>
      <c r="AW24" s="4">
        <f t="shared" si="17"/>
        <v>0</v>
      </c>
      <c r="AX24" s="3"/>
      <c r="AY24" s="3"/>
      <c r="AZ24" s="4">
        <f t="shared" si="18"/>
        <v>0</v>
      </c>
      <c r="BA24" s="3"/>
      <c r="BB24" s="3"/>
      <c r="BC24" s="4">
        <f t="shared" si="19"/>
        <v>0</v>
      </c>
      <c r="BD24" s="3"/>
      <c r="BE24" s="3"/>
      <c r="BF24" s="4">
        <f t="shared" si="20"/>
        <v>0</v>
      </c>
      <c r="BG24" s="4">
        <f t="shared" si="21"/>
        <v>0</v>
      </c>
      <c r="BH24" s="4">
        <f t="shared" si="22"/>
        <v>0</v>
      </c>
      <c r="BI24" s="4">
        <f t="shared" si="23"/>
        <v>0</v>
      </c>
      <c r="BJ24" s="3"/>
      <c r="BK24" s="3"/>
      <c r="BL24" s="4">
        <f t="shared" si="24"/>
        <v>0</v>
      </c>
      <c r="BM24" s="3"/>
      <c r="BN24" s="3"/>
      <c r="BO24" s="4">
        <f t="shared" si="25"/>
        <v>0</v>
      </c>
      <c r="BP24" s="3"/>
      <c r="BQ24" s="3"/>
      <c r="BR24" s="4">
        <f t="shared" si="26"/>
        <v>0</v>
      </c>
      <c r="BS24" s="3"/>
      <c r="BT24" s="3"/>
      <c r="BU24" s="4">
        <f t="shared" si="27"/>
        <v>0</v>
      </c>
      <c r="BV24" s="3"/>
      <c r="BW24" s="3"/>
      <c r="BX24" s="4">
        <f t="shared" si="28"/>
        <v>0</v>
      </c>
      <c r="BY24" s="3"/>
      <c r="BZ24" s="3"/>
      <c r="CA24" s="4">
        <f t="shared" si="29"/>
        <v>0</v>
      </c>
      <c r="CB24" s="4">
        <f t="shared" si="30"/>
        <v>0</v>
      </c>
      <c r="CC24" s="4">
        <f t="shared" si="31"/>
        <v>0</v>
      </c>
      <c r="CD24" s="4">
        <f t="shared" si="32"/>
        <v>0</v>
      </c>
      <c r="CE24" s="3"/>
      <c r="CF24" s="3"/>
      <c r="CG24" s="4">
        <f t="shared" si="33"/>
        <v>0</v>
      </c>
      <c r="CH24" s="3"/>
      <c r="CI24" s="3"/>
      <c r="CJ24" s="4">
        <f t="shared" si="34"/>
        <v>0</v>
      </c>
      <c r="CK24" s="3"/>
      <c r="CL24" s="3"/>
      <c r="CM24" s="4">
        <f t="shared" si="35"/>
        <v>0</v>
      </c>
      <c r="CN24" s="4">
        <f t="shared" si="36"/>
        <v>0</v>
      </c>
      <c r="CO24" s="4">
        <f t="shared" si="37"/>
        <v>0</v>
      </c>
      <c r="CP24" s="4">
        <f t="shared" si="38"/>
        <v>0</v>
      </c>
      <c r="CQ24" s="3"/>
      <c r="CR24" s="3"/>
      <c r="CS24" s="4">
        <f t="shared" si="39"/>
        <v>0</v>
      </c>
      <c r="CT24" s="3"/>
      <c r="CU24" s="3"/>
      <c r="CV24" s="4">
        <f t="shared" si="40"/>
        <v>0</v>
      </c>
      <c r="CW24" s="3"/>
      <c r="CX24" s="3"/>
      <c r="CY24" s="4">
        <f t="shared" si="41"/>
        <v>0</v>
      </c>
      <c r="CZ24" s="4">
        <f t="shared" si="42"/>
        <v>0</v>
      </c>
      <c r="DA24" s="4">
        <f t="shared" si="43"/>
        <v>0</v>
      </c>
      <c r="DB24" s="4">
        <f t="shared" si="44"/>
        <v>0</v>
      </c>
      <c r="DC24" s="4">
        <f t="shared" si="45"/>
        <v>0</v>
      </c>
      <c r="DD24" s="4">
        <f t="shared" si="46"/>
        <v>0</v>
      </c>
      <c r="DE24" s="4">
        <f t="shared" si="47"/>
        <v>0</v>
      </c>
      <c r="DF24" s="3"/>
      <c r="DG24" s="3"/>
      <c r="DH24" s="4">
        <f t="shared" si="48"/>
        <v>0</v>
      </c>
      <c r="DI24" s="3"/>
      <c r="DJ24" s="3"/>
      <c r="DK24" s="4">
        <f t="shared" si="49"/>
        <v>0</v>
      </c>
      <c r="DL24" s="4">
        <f t="shared" si="50"/>
        <v>0</v>
      </c>
      <c r="DM24" s="4">
        <f t="shared" si="51"/>
        <v>0</v>
      </c>
      <c r="DN24" s="4">
        <f t="shared" si="52"/>
        <v>0</v>
      </c>
      <c r="DO24" s="3"/>
      <c r="DP24" s="3"/>
      <c r="DQ24" s="4">
        <f t="shared" si="53"/>
        <v>0</v>
      </c>
      <c r="DR24" s="3"/>
      <c r="DS24" s="3"/>
      <c r="DT24" s="4">
        <f t="shared" si="54"/>
        <v>0</v>
      </c>
      <c r="DU24" s="4">
        <f t="shared" si="55"/>
        <v>0</v>
      </c>
      <c r="DV24" s="4">
        <f t="shared" si="56"/>
        <v>0</v>
      </c>
      <c r="DW24" s="4">
        <f t="shared" si="57"/>
        <v>0</v>
      </c>
      <c r="DX24" s="20">
        <f t="shared" si="58"/>
        <v>0</v>
      </c>
      <c r="DY24" s="20">
        <f t="shared" si="59"/>
        <v>0</v>
      </c>
      <c r="DZ24" s="20">
        <f t="shared" si="60"/>
        <v>0</v>
      </c>
      <c r="EA24" s="19"/>
      <c r="EB24" s="19"/>
      <c r="EC24" s="20">
        <f t="shared" si="61"/>
        <v>0</v>
      </c>
      <c r="ED24" s="19"/>
      <c r="EE24" s="19"/>
      <c r="EF24" s="20">
        <f t="shared" si="62"/>
        <v>0</v>
      </c>
      <c r="EG24" s="19"/>
      <c r="EH24" s="19"/>
      <c r="EI24" s="20">
        <f t="shared" si="63"/>
        <v>0</v>
      </c>
      <c r="EJ24" s="19"/>
      <c r="EK24" s="19"/>
      <c r="EL24" s="20">
        <f t="shared" si="64"/>
        <v>0</v>
      </c>
      <c r="EM24" s="20">
        <f t="shared" si="65"/>
        <v>0</v>
      </c>
      <c r="EN24" s="20">
        <f t="shared" si="66"/>
        <v>0</v>
      </c>
      <c r="EO24" s="20">
        <f t="shared" si="67"/>
        <v>0</v>
      </c>
      <c r="EP24" s="19"/>
      <c r="EQ24" s="19"/>
      <c r="ER24" s="20">
        <f t="shared" si="68"/>
        <v>0</v>
      </c>
      <c r="ES24" s="19"/>
      <c r="ET24" s="19"/>
      <c r="EU24" s="20">
        <f t="shared" si="69"/>
        <v>0</v>
      </c>
      <c r="EV24" s="19"/>
      <c r="EW24" s="19"/>
      <c r="EX24" s="20">
        <f t="shared" si="70"/>
        <v>0</v>
      </c>
      <c r="EY24" s="19"/>
      <c r="EZ24" s="19"/>
      <c r="FA24" s="20">
        <f t="shared" si="71"/>
        <v>0</v>
      </c>
      <c r="FB24" s="20">
        <f t="shared" si="72"/>
        <v>0</v>
      </c>
      <c r="FC24" s="20">
        <f t="shared" si="73"/>
        <v>0</v>
      </c>
      <c r="FD24" s="20">
        <f t="shared" si="74"/>
        <v>0</v>
      </c>
      <c r="FE24" s="19"/>
      <c r="FF24" s="19"/>
      <c r="FG24" s="20">
        <f t="shared" si="75"/>
        <v>0</v>
      </c>
      <c r="FH24" s="19"/>
      <c r="FI24" s="19"/>
      <c r="FJ24" s="20">
        <f t="shared" si="76"/>
        <v>0</v>
      </c>
      <c r="FK24" s="19"/>
      <c r="FL24" s="19"/>
      <c r="FM24" s="20">
        <f t="shared" si="77"/>
        <v>0</v>
      </c>
      <c r="FN24" s="20">
        <f t="shared" si="78"/>
        <v>0</v>
      </c>
      <c r="FO24" s="20">
        <f t="shared" si="79"/>
        <v>0</v>
      </c>
      <c r="FP24" s="20">
        <f t="shared" si="80"/>
        <v>0</v>
      </c>
      <c r="FQ24" s="19"/>
      <c r="FR24" s="19"/>
      <c r="FS24" s="20">
        <f t="shared" si="81"/>
        <v>0</v>
      </c>
      <c r="FT24" s="19"/>
      <c r="FU24" s="19"/>
      <c r="FV24" s="20">
        <f t="shared" si="82"/>
        <v>0</v>
      </c>
      <c r="FW24" s="19"/>
      <c r="FX24" s="19"/>
      <c r="FY24" s="20">
        <f t="shared" si="83"/>
        <v>0</v>
      </c>
      <c r="FZ24" s="20">
        <f t="shared" si="84"/>
        <v>0</v>
      </c>
      <c r="GA24" s="20">
        <f t="shared" si="85"/>
        <v>0</v>
      </c>
      <c r="GB24" s="20">
        <f t="shared" si="86"/>
        <v>0</v>
      </c>
      <c r="GC24" s="19"/>
      <c r="GD24" s="19"/>
      <c r="GE24" s="20">
        <f t="shared" si="87"/>
        <v>0</v>
      </c>
      <c r="GF24" s="19"/>
      <c r="GG24" s="19"/>
      <c r="GH24" s="20">
        <f t="shared" si="88"/>
        <v>0</v>
      </c>
      <c r="GI24" s="19"/>
      <c r="GJ24" s="19"/>
      <c r="GK24" s="20">
        <f t="shared" si="89"/>
        <v>0</v>
      </c>
      <c r="GL24" s="19"/>
      <c r="GM24" s="19"/>
      <c r="GN24" s="20">
        <f t="shared" si="90"/>
        <v>0</v>
      </c>
      <c r="GO24" s="20">
        <f t="shared" si="91"/>
        <v>0</v>
      </c>
      <c r="GP24" s="20">
        <f t="shared" si="92"/>
        <v>0</v>
      </c>
      <c r="GQ24" s="20">
        <f t="shared" si="93"/>
        <v>0</v>
      </c>
      <c r="GR24" s="19"/>
      <c r="GS24" s="19"/>
      <c r="GT24" s="20">
        <f t="shared" si="94"/>
        <v>0</v>
      </c>
      <c r="GU24" s="19"/>
      <c r="GV24" s="19"/>
      <c r="GW24" s="20">
        <f t="shared" si="95"/>
        <v>0</v>
      </c>
      <c r="GX24" s="19"/>
      <c r="GY24" s="19"/>
      <c r="GZ24" s="20">
        <f t="shared" si="96"/>
        <v>0</v>
      </c>
      <c r="HA24" s="20">
        <f t="shared" si="97"/>
        <v>0</v>
      </c>
      <c r="HB24" s="20">
        <f t="shared" si="98"/>
        <v>0</v>
      </c>
      <c r="HC24" s="20">
        <f t="shared" si="99"/>
        <v>0</v>
      </c>
      <c r="HD24" s="19"/>
      <c r="HE24" s="19"/>
      <c r="HF24" s="20">
        <f t="shared" si="100"/>
        <v>0</v>
      </c>
      <c r="HG24" s="19"/>
      <c r="HH24" s="19"/>
      <c r="HI24" s="20">
        <f t="shared" si="101"/>
        <v>0</v>
      </c>
      <c r="HJ24" s="19"/>
      <c r="HK24" s="19"/>
      <c r="HL24" s="20">
        <f t="shared" si="102"/>
        <v>0</v>
      </c>
      <c r="HM24" s="19"/>
      <c r="HN24" s="19"/>
      <c r="HO24" s="20">
        <f t="shared" si="103"/>
        <v>0</v>
      </c>
      <c r="HP24" s="20">
        <f t="shared" si="104"/>
        <v>0</v>
      </c>
      <c r="HQ24" s="20">
        <f t="shared" si="105"/>
        <v>0</v>
      </c>
      <c r="HR24" s="20">
        <f t="shared" si="106"/>
        <v>0</v>
      </c>
      <c r="HS24" s="19"/>
      <c r="HT24" s="19"/>
      <c r="HU24" s="20">
        <f t="shared" si="107"/>
        <v>0</v>
      </c>
      <c r="HV24" s="19"/>
      <c r="HW24" s="19"/>
      <c r="HX24" s="20">
        <f t="shared" si="108"/>
        <v>0</v>
      </c>
      <c r="HY24" s="19"/>
      <c r="HZ24" s="19"/>
      <c r="IA24" s="20">
        <f t="shared" si="109"/>
        <v>0</v>
      </c>
      <c r="IB24" s="19"/>
      <c r="IC24" s="19"/>
      <c r="ID24" s="20">
        <f t="shared" si="110"/>
        <v>0</v>
      </c>
      <c r="IE24" s="20">
        <f t="shared" si="111"/>
        <v>0</v>
      </c>
      <c r="IF24" s="20">
        <f t="shared" si="112"/>
        <v>0</v>
      </c>
      <c r="IG24" s="20">
        <f t="shared" si="113"/>
        <v>0</v>
      </c>
      <c r="IH24" s="20">
        <f t="shared" si="114"/>
        <v>0</v>
      </c>
      <c r="II24" s="20">
        <f t="shared" si="115"/>
        <v>0</v>
      </c>
      <c r="IJ24" s="20">
        <f t="shared" si="116"/>
        <v>0</v>
      </c>
      <c r="IK24" s="19"/>
      <c r="IL24" s="19"/>
      <c r="IM24" s="20">
        <f t="shared" si="117"/>
        <v>0</v>
      </c>
      <c r="IN24" s="19"/>
      <c r="IO24" s="19"/>
      <c r="IP24" s="20">
        <f t="shared" si="118"/>
        <v>0</v>
      </c>
      <c r="IQ24" s="19"/>
      <c r="IR24" s="19"/>
      <c r="IS24" s="20">
        <f t="shared" si="119"/>
        <v>0</v>
      </c>
      <c r="IT24" s="20">
        <f t="shared" si="120"/>
        <v>0</v>
      </c>
      <c r="IU24" s="20">
        <f t="shared" si="121"/>
        <v>0</v>
      </c>
      <c r="IV24" s="20">
        <f t="shared" si="122"/>
        <v>0</v>
      </c>
      <c r="IW24" s="20">
        <f t="shared" si="123"/>
        <v>0</v>
      </c>
      <c r="IX24" s="20">
        <f t="shared" si="124"/>
        <v>0</v>
      </c>
      <c r="IY24" s="20">
        <f t="shared" si="125"/>
        <v>0</v>
      </c>
      <c r="IZ24" s="19"/>
      <c r="JA24" s="19"/>
      <c r="JB24" s="20">
        <f t="shared" si="126"/>
        <v>0</v>
      </c>
      <c r="JC24" s="19"/>
      <c r="JD24" s="19"/>
      <c r="JE24" s="20">
        <f t="shared" si="127"/>
        <v>0</v>
      </c>
      <c r="JF24" s="19"/>
      <c r="JG24" s="19"/>
      <c r="JH24" s="20">
        <f t="shared" si="128"/>
        <v>0</v>
      </c>
      <c r="JI24" s="20">
        <f t="shared" si="129"/>
        <v>0</v>
      </c>
      <c r="JJ24" s="20">
        <f t="shared" si="130"/>
        <v>0</v>
      </c>
      <c r="JK24" s="20">
        <f t="shared" si="131"/>
        <v>0</v>
      </c>
      <c r="JL24" s="19"/>
      <c r="JM24" s="19"/>
      <c r="JN24" s="20">
        <f t="shared" si="132"/>
        <v>0</v>
      </c>
      <c r="JO24" s="19"/>
      <c r="JP24" s="19"/>
      <c r="JQ24" s="20">
        <f t="shared" si="133"/>
        <v>0</v>
      </c>
      <c r="JR24" s="19"/>
      <c r="JS24" s="19"/>
      <c r="JT24" s="20">
        <f t="shared" si="134"/>
        <v>0</v>
      </c>
      <c r="JU24" s="20">
        <f t="shared" si="135"/>
        <v>0</v>
      </c>
      <c r="JV24" s="20">
        <f t="shared" si="136"/>
        <v>0</v>
      </c>
      <c r="JW24" s="20">
        <f t="shared" si="137"/>
        <v>0</v>
      </c>
      <c r="JX24" s="19"/>
      <c r="JY24" s="19"/>
      <c r="JZ24" s="20">
        <f t="shared" si="138"/>
        <v>0</v>
      </c>
      <c r="KA24" s="19"/>
      <c r="KB24" s="19"/>
      <c r="KC24" s="20">
        <f t="shared" si="139"/>
        <v>0</v>
      </c>
      <c r="KD24" s="20">
        <f t="shared" si="140"/>
        <v>0</v>
      </c>
      <c r="KE24" s="20">
        <f t="shared" si="141"/>
        <v>0</v>
      </c>
      <c r="KF24" s="20">
        <f t="shared" si="142"/>
        <v>0</v>
      </c>
      <c r="KG24" s="19"/>
      <c r="KH24" s="19"/>
      <c r="KI24" s="20">
        <f t="shared" si="143"/>
        <v>0</v>
      </c>
      <c r="KJ24" s="19"/>
      <c r="KK24" s="19"/>
      <c r="KL24" s="20">
        <f t="shared" si="144"/>
        <v>0</v>
      </c>
      <c r="KM24" s="19"/>
      <c r="KN24" s="19"/>
      <c r="KO24" s="20">
        <f t="shared" si="145"/>
        <v>0</v>
      </c>
      <c r="KP24" s="19"/>
      <c r="KQ24" s="19"/>
      <c r="KR24" s="20">
        <f t="shared" si="146"/>
        <v>0</v>
      </c>
      <c r="KS24" s="19"/>
      <c r="KT24" s="19"/>
      <c r="KU24" s="20">
        <f t="shared" si="147"/>
        <v>0</v>
      </c>
      <c r="KV24" s="19"/>
      <c r="KW24" s="19"/>
      <c r="KX24" s="20">
        <f t="shared" si="148"/>
        <v>0</v>
      </c>
      <c r="KY24" s="19"/>
      <c r="KZ24" s="19"/>
      <c r="LA24" s="20">
        <f t="shared" si="149"/>
        <v>0</v>
      </c>
      <c r="LB24" s="20">
        <f t="shared" si="150"/>
        <v>0</v>
      </c>
      <c r="LC24" s="20">
        <f t="shared" si="151"/>
        <v>0</v>
      </c>
      <c r="LD24" s="20">
        <f t="shared" si="152"/>
        <v>0</v>
      </c>
      <c r="LE24" s="20">
        <f t="shared" si="153"/>
        <v>0</v>
      </c>
      <c r="LF24" s="20">
        <f t="shared" si="154"/>
        <v>0</v>
      </c>
      <c r="LG24" s="20">
        <f t="shared" si="155"/>
        <v>0</v>
      </c>
      <c r="LH24" s="19"/>
      <c r="LI24" s="19"/>
      <c r="LJ24" s="20">
        <f t="shared" si="156"/>
        <v>0</v>
      </c>
      <c r="LK24" s="19"/>
      <c r="LL24" s="19"/>
      <c r="LM24" s="20">
        <f t="shared" si="157"/>
        <v>0</v>
      </c>
      <c r="LN24" s="20">
        <f t="shared" si="158"/>
        <v>0</v>
      </c>
      <c r="LO24" s="20">
        <f t="shared" si="159"/>
        <v>0</v>
      </c>
      <c r="LP24" s="20">
        <f t="shared" si="160"/>
        <v>0</v>
      </c>
    </row>
    <row r="25" spans="1:328" x14ac:dyDescent="0.3">
      <c r="A25" s="2" t="s">
        <v>130</v>
      </c>
      <c r="B25" s="3"/>
      <c r="C25" s="3"/>
      <c r="D25" s="4">
        <f t="shared" si="0"/>
        <v>0</v>
      </c>
      <c r="E25" s="3"/>
      <c r="F25" s="3"/>
      <c r="G25" s="4">
        <f t="shared" si="1"/>
        <v>0</v>
      </c>
      <c r="H25" s="3"/>
      <c r="I25" s="3"/>
      <c r="J25" s="4">
        <f t="shared" si="2"/>
        <v>0</v>
      </c>
      <c r="K25" s="3"/>
      <c r="L25" s="3"/>
      <c r="M25" s="4">
        <f t="shared" si="3"/>
        <v>0</v>
      </c>
      <c r="N25" s="3"/>
      <c r="O25" s="3"/>
      <c r="P25" s="4">
        <f t="shared" si="4"/>
        <v>0</v>
      </c>
      <c r="Q25" s="3"/>
      <c r="R25" s="3"/>
      <c r="S25" s="4">
        <f t="shared" si="5"/>
        <v>0</v>
      </c>
      <c r="T25" s="3"/>
      <c r="U25" s="3"/>
      <c r="V25" s="4">
        <f t="shared" si="6"/>
        <v>0</v>
      </c>
      <c r="W25" s="3"/>
      <c r="X25" s="3"/>
      <c r="Y25" s="4">
        <f t="shared" si="7"/>
        <v>0</v>
      </c>
      <c r="Z25" s="3"/>
      <c r="AA25" s="3"/>
      <c r="AB25" s="4">
        <f t="shared" si="8"/>
        <v>0</v>
      </c>
      <c r="AC25" s="3"/>
      <c r="AD25" s="3"/>
      <c r="AE25" s="4">
        <f t="shared" si="9"/>
        <v>0</v>
      </c>
      <c r="AF25" s="3"/>
      <c r="AG25" s="3"/>
      <c r="AH25" s="4">
        <f t="shared" si="10"/>
        <v>0</v>
      </c>
      <c r="AI25" s="3"/>
      <c r="AJ25" s="3"/>
      <c r="AK25" s="4">
        <f t="shared" si="11"/>
        <v>0</v>
      </c>
      <c r="AL25" s="4">
        <f t="shared" si="12"/>
        <v>0</v>
      </c>
      <c r="AM25" s="4">
        <f t="shared" si="13"/>
        <v>0</v>
      </c>
      <c r="AN25" s="4">
        <f t="shared" si="14"/>
        <v>0</v>
      </c>
      <c r="AO25" s="3"/>
      <c r="AP25" s="3"/>
      <c r="AQ25" s="4">
        <f t="shared" si="15"/>
        <v>0</v>
      </c>
      <c r="AR25" s="3"/>
      <c r="AS25" s="3"/>
      <c r="AT25" s="4">
        <f t="shared" si="16"/>
        <v>0</v>
      </c>
      <c r="AU25" s="3"/>
      <c r="AV25" s="3"/>
      <c r="AW25" s="4">
        <f t="shared" si="17"/>
        <v>0</v>
      </c>
      <c r="AX25" s="3"/>
      <c r="AY25" s="3"/>
      <c r="AZ25" s="4">
        <f t="shared" si="18"/>
        <v>0</v>
      </c>
      <c r="BA25" s="3"/>
      <c r="BB25" s="3"/>
      <c r="BC25" s="4">
        <f t="shared" si="19"/>
        <v>0</v>
      </c>
      <c r="BD25" s="3"/>
      <c r="BE25" s="3"/>
      <c r="BF25" s="4">
        <f t="shared" si="20"/>
        <v>0</v>
      </c>
      <c r="BG25" s="4">
        <f t="shared" si="21"/>
        <v>0</v>
      </c>
      <c r="BH25" s="4">
        <f t="shared" si="22"/>
        <v>0</v>
      </c>
      <c r="BI25" s="4">
        <f t="shared" si="23"/>
        <v>0</v>
      </c>
      <c r="BJ25" s="3"/>
      <c r="BK25" s="3"/>
      <c r="BL25" s="4">
        <f t="shared" si="24"/>
        <v>0</v>
      </c>
      <c r="BM25" s="3"/>
      <c r="BN25" s="3"/>
      <c r="BO25" s="4">
        <f t="shared" si="25"/>
        <v>0</v>
      </c>
      <c r="BP25" s="3"/>
      <c r="BQ25" s="3"/>
      <c r="BR25" s="4">
        <f t="shared" si="26"/>
        <v>0</v>
      </c>
      <c r="BS25" s="3"/>
      <c r="BT25" s="3"/>
      <c r="BU25" s="4">
        <f t="shared" si="27"/>
        <v>0</v>
      </c>
      <c r="BV25" s="3"/>
      <c r="BW25" s="3"/>
      <c r="BX25" s="4">
        <f t="shared" si="28"/>
        <v>0</v>
      </c>
      <c r="BY25" s="3"/>
      <c r="BZ25" s="3"/>
      <c r="CA25" s="4">
        <f t="shared" si="29"/>
        <v>0</v>
      </c>
      <c r="CB25" s="4">
        <f t="shared" si="30"/>
        <v>0</v>
      </c>
      <c r="CC25" s="4">
        <f t="shared" si="31"/>
        <v>0</v>
      </c>
      <c r="CD25" s="4">
        <f t="shared" si="32"/>
        <v>0</v>
      </c>
      <c r="CE25" s="3"/>
      <c r="CF25" s="3"/>
      <c r="CG25" s="4">
        <f t="shared" si="33"/>
        <v>0</v>
      </c>
      <c r="CH25" s="3"/>
      <c r="CI25" s="3"/>
      <c r="CJ25" s="4">
        <f t="shared" si="34"/>
        <v>0</v>
      </c>
      <c r="CK25" s="3"/>
      <c r="CL25" s="3"/>
      <c r="CM25" s="4">
        <f t="shared" si="35"/>
        <v>0</v>
      </c>
      <c r="CN25" s="4">
        <f t="shared" si="36"/>
        <v>0</v>
      </c>
      <c r="CO25" s="4">
        <f t="shared" si="37"/>
        <v>0</v>
      </c>
      <c r="CP25" s="4">
        <f t="shared" si="38"/>
        <v>0</v>
      </c>
      <c r="CQ25" s="3"/>
      <c r="CR25" s="3"/>
      <c r="CS25" s="4">
        <f t="shared" si="39"/>
        <v>0</v>
      </c>
      <c r="CT25" s="3"/>
      <c r="CU25" s="3"/>
      <c r="CV25" s="4">
        <f t="shared" si="40"/>
        <v>0</v>
      </c>
      <c r="CW25" s="3"/>
      <c r="CX25" s="3"/>
      <c r="CY25" s="4">
        <f t="shared" si="41"/>
        <v>0</v>
      </c>
      <c r="CZ25" s="4">
        <f t="shared" si="42"/>
        <v>0</v>
      </c>
      <c r="DA25" s="4">
        <f t="shared" si="43"/>
        <v>0</v>
      </c>
      <c r="DB25" s="4">
        <f t="shared" si="44"/>
        <v>0</v>
      </c>
      <c r="DC25" s="4">
        <f t="shared" si="45"/>
        <v>0</v>
      </c>
      <c r="DD25" s="4">
        <f t="shared" si="46"/>
        <v>0</v>
      </c>
      <c r="DE25" s="4">
        <f t="shared" si="47"/>
        <v>0</v>
      </c>
      <c r="DF25" s="3"/>
      <c r="DG25" s="3"/>
      <c r="DH25" s="4">
        <f t="shared" si="48"/>
        <v>0</v>
      </c>
      <c r="DI25" s="3"/>
      <c r="DJ25" s="3"/>
      <c r="DK25" s="4">
        <f t="shared" si="49"/>
        <v>0</v>
      </c>
      <c r="DL25" s="4">
        <f t="shared" si="50"/>
        <v>0</v>
      </c>
      <c r="DM25" s="4">
        <f t="shared" si="51"/>
        <v>0</v>
      </c>
      <c r="DN25" s="4">
        <f t="shared" si="52"/>
        <v>0</v>
      </c>
      <c r="DO25" s="3"/>
      <c r="DP25" s="3"/>
      <c r="DQ25" s="4">
        <f t="shared" si="53"/>
        <v>0</v>
      </c>
      <c r="DR25" s="3"/>
      <c r="DS25" s="3"/>
      <c r="DT25" s="4">
        <f t="shared" si="54"/>
        <v>0</v>
      </c>
      <c r="DU25" s="4">
        <f t="shared" si="55"/>
        <v>0</v>
      </c>
      <c r="DV25" s="4">
        <f t="shared" si="56"/>
        <v>0</v>
      </c>
      <c r="DW25" s="4">
        <f t="shared" si="57"/>
        <v>0</v>
      </c>
      <c r="DX25" s="20">
        <f t="shared" si="58"/>
        <v>0</v>
      </c>
      <c r="DY25" s="20">
        <f t="shared" si="59"/>
        <v>0</v>
      </c>
      <c r="DZ25" s="20">
        <f t="shared" si="60"/>
        <v>0</v>
      </c>
      <c r="EA25" s="19"/>
      <c r="EB25" s="19"/>
      <c r="EC25" s="20">
        <f t="shared" si="61"/>
        <v>0</v>
      </c>
      <c r="ED25" s="19"/>
      <c r="EE25" s="19"/>
      <c r="EF25" s="20">
        <f t="shared" si="62"/>
        <v>0</v>
      </c>
      <c r="EG25" s="19"/>
      <c r="EH25" s="19"/>
      <c r="EI25" s="20">
        <f t="shared" si="63"/>
        <v>0</v>
      </c>
      <c r="EJ25" s="19"/>
      <c r="EK25" s="19"/>
      <c r="EL25" s="20">
        <f t="shared" si="64"/>
        <v>0</v>
      </c>
      <c r="EM25" s="20">
        <f t="shared" si="65"/>
        <v>0</v>
      </c>
      <c r="EN25" s="20">
        <f t="shared" si="66"/>
        <v>0</v>
      </c>
      <c r="EO25" s="20">
        <f t="shared" si="67"/>
        <v>0</v>
      </c>
      <c r="EP25" s="19"/>
      <c r="EQ25" s="19"/>
      <c r="ER25" s="20">
        <f t="shared" si="68"/>
        <v>0</v>
      </c>
      <c r="ES25" s="19"/>
      <c r="ET25" s="19"/>
      <c r="EU25" s="20">
        <f t="shared" si="69"/>
        <v>0</v>
      </c>
      <c r="EV25" s="19"/>
      <c r="EW25" s="19"/>
      <c r="EX25" s="20">
        <f t="shared" si="70"/>
        <v>0</v>
      </c>
      <c r="EY25" s="19"/>
      <c r="EZ25" s="19"/>
      <c r="FA25" s="20">
        <f t="shared" si="71"/>
        <v>0</v>
      </c>
      <c r="FB25" s="20">
        <f t="shared" si="72"/>
        <v>0</v>
      </c>
      <c r="FC25" s="20">
        <f t="shared" si="73"/>
        <v>0</v>
      </c>
      <c r="FD25" s="20">
        <f t="shared" si="74"/>
        <v>0</v>
      </c>
      <c r="FE25" s="19"/>
      <c r="FF25" s="19"/>
      <c r="FG25" s="20">
        <f t="shared" si="75"/>
        <v>0</v>
      </c>
      <c r="FH25" s="19"/>
      <c r="FI25" s="19"/>
      <c r="FJ25" s="20">
        <f t="shared" si="76"/>
        <v>0</v>
      </c>
      <c r="FK25" s="19"/>
      <c r="FL25" s="19"/>
      <c r="FM25" s="20">
        <f t="shared" si="77"/>
        <v>0</v>
      </c>
      <c r="FN25" s="20">
        <f t="shared" si="78"/>
        <v>0</v>
      </c>
      <c r="FO25" s="20">
        <f t="shared" si="79"/>
        <v>0</v>
      </c>
      <c r="FP25" s="20">
        <f t="shared" si="80"/>
        <v>0</v>
      </c>
      <c r="FQ25" s="19"/>
      <c r="FR25" s="19"/>
      <c r="FS25" s="20">
        <f t="shared" si="81"/>
        <v>0</v>
      </c>
      <c r="FT25" s="19"/>
      <c r="FU25" s="19"/>
      <c r="FV25" s="20">
        <f t="shared" si="82"/>
        <v>0</v>
      </c>
      <c r="FW25" s="19"/>
      <c r="FX25" s="19"/>
      <c r="FY25" s="20">
        <f t="shared" si="83"/>
        <v>0</v>
      </c>
      <c r="FZ25" s="20">
        <f t="shared" si="84"/>
        <v>0</v>
      </c>
      <c r="GA25" s="20">
        <f t="shared" si="85"/>
        <v>0</v>
      </c>
      <c r="GB25" s="20">
        <f t="shared" si="86"/>
        <v>0</v>
      </c>
      <c r="GC25" s="19"/>
      <c r="GD25" s="19"/>
      <c r="GE25" s="20">
        <f t="shared" si="87"/>
        <v>0</v>
      </c>
      <c r="GF25" s="19"/>
      <c r="GG25" s="19"/>
      <c r="GH25" s="20">
        <f t="shared" si="88"/>
        <v>0</v>
      </c>
      <c r="GI25" s="19"/>
      <c r="GJ25" s="19"/>
      <c r="GK25" s="20">
        <f t="shared" si="89"/>
        <v>0</v>
      </c>
      <c r="GL25" s="19"/>
      <c r="GM25" s="19"/>
      <c r="GN25" s="20">
        <f t="shared" si="90"/>
        <v>0</v>
      </c>
      <c r="GO25" s="20">
        <f t="shared" si="91"/>
        <v>0</v>
      </c>
      <c r="GP25" s="20">
        <f t="shared" si="92"/>
        <v>0</v>
      </c>
      <c r="GQ25" s="20">
        <f t="shared" si="93"/>
        <v>0</v>
      </c>
      <c r="GR25" s="19"/>
      <c r="GS25" s="19"/>
      <c r="GT25" s="20">
        <f t="shared" si="94"/>
        <v>0</v>
      </c>
      <c r="GU25" s="19"/>
      <c r="GV25" s="19"/>
      <c r="GW25" s="20">
        <f t="shared" si="95"/>
        <v>0</v>
      </c>
      <c r="GX25" s="19"/>
      <c r="GY25" s="19"/>
      <c r="GZ25" s="20">
        <f t="shared" si="96"/>
        <v>0</v>
      </c>
      <c r="HA25" s="20">
        <f t="shared" si="97"/>
        <v>0</v>
      </c>
      <c r="HB25" s="20">
        <f t="shared" si="98"/>
        <v>0</v>
      </c>
      <c r="HC25" s="20">
        <f t="shared" si="99"/>
        <v>0</v>
      </c>
      <c r="HD25" s="19"/>
      <c r="HE25" s="19"/>
      <c r="HF25" s="20">
        <f t="shared" si="100"/>
        <v>0</v>
      </c>
      <c r="HG25" s="19"/>
      <c r="HH25" s="19"/>
      <c r="HI25" s="20">
        <f t="shared" si="101"/>
        <v>0</v>
      </c>
      <c r="HJ25" s="19"/>
      <c r="HK25" s="19"/>
      <c r="HL25" s="20">
        <f t="shared" si="102"/>
        <v>0</v>
      </c>
      <c r="HM25" s="19"/>
      <c r="HN25" s="19"/>
      <c r="HO25" s="20">
        <f t="shared" si="103"/>
        <v>0</v>
      </c>
      <c r="HP25" s="20">
        <f t="shared" si="104"/>
        <v>0</v>
      </c>
      <c r="HQ25" s="20">
        <f t="shared" si="105"/>
        <v>0</v>
      </c>
      <c r="HR25" s="20">
        <f t="shared" si="106"/>
        <v>0</v>
      </c>
      <c r="HS25" s="19"/>
      <c r="HT25" s="19"/>
      <c r="HU25" s="20">
        <f t="shared" si="107"/>
        <v>0</v>
      </c>
      <c r="HV25" s="19"/>
      <c r="HW25" s="19"/>
      <c r="HX25" s="20">
        <f t="shared" si="108"/>
        <v>0</v>
      </c>
      <c r="HY25" s="19"/>
      <c r="HZ25" s="19"/>
      <c r="IA25" s="20">
        <f t="shared" si="109"/>
        <v>0</v>
      </c>
      <c r="IB25" s="19"/>
      <c r="IC25" s="19"/>
      <c r="ID25" s="20">
        <f t="shared" si="110"/>
        <v>0</v>
      </c>
      <c r="IE25" s="20">
        <f t="shared" si="111"/>
        <v>0</v>
      </c>
      <c r="IF25" s="20">
        <f t="shared" si="112"/>
        <v>0</v>
      </c>
      <c r="IG25" s="20">
        <f t="shared" si="113"/>
        <v>0</v>
      </c>
      <c r="IH25" s="20">
        <f t="shared" si="114"/>
        <v>0</v>
      </c>
      <c r="II25" s="20">
        <f t="shared" si="115"/>
        <v>0</v>
      </c>
      <c r="IJ25" s="20">
        <f t="shared" si="116"/>
        <v>0</v>
      </c>
      <c r="IK25" s="19"/>
      <c r="IL25" s="19"/>
      <c r="IM25" s="20">
        <f t="shared" si="117"/>
        <v>0</v>
      </c>
      <c r="IN25" s="19"/>
      <c r="IO25" s="19"/>
      <c r="IP25" s="20">
        <f t="shared" si="118"/>
        <v>0</v>
      </c>
      <c r="IQ25" s="19"/>
      <c r="IR25" s="19"/>
      <c r="IS25" s="20">
        <f t="shared" si="119"/>
        <v>0</v>
      </c>
      <c r="IT25" s="20">
        <f t="shared" si="120"/>
        <v>0</v>
      </c>
      <c r="IU25" s="20">
        <f t="shared" si="121"/>
        <v>0</v>
      </c>
      <c r="IV25" s="20">
        <f t="shared" si="122"/>
        <v>0</v>
      </c>
      <c r="IW25" s="20">
        <f t="shared" si="123"/>
        <v>0</v>
      </c>
      <c r="IX25" s="20">
        <f t="shared" si="124"/>
        <v>0</v>
      </c>
      <c r="IY25" s="20">
        <f t="shared" si="125"/>
        <v>0</v>
      </c>
      <c r="IZ25" s="20">
        <f>1800</f>
        <v>1800</v>
      </c>
      <c r="JA25" s="19"/>
      <c r="JB25" s="20">
        <f t="shared" si="126"/>
        <v>1800</v>
      </c>
      <c r="JC25" s="19"/>
      <c r="JD25" s="19"/>
      <c r="JE25" s="20">
        <f t="shared" si="127"/>
        <v>0</v>
      </c>
      <c r="JF25" s="19"/>
      <c r="JG25" s="19"/>
      <c r="JH25" s="20">
        <f t="shared" si="128"/>
        <v>0</v>
      </c>
      <c r="JI25" s="20">
        <f t="shared" si="129"/>
        <v>1800</v>
      </c>
      <c r="JJ25" s="20">
        <f t="shared" si="130"/>
        <v>0</v>
      </c>
      <c r="JK25" s="20">
        <f t="shared" si="131"/>
        <v>1800</v>
      </c>
      <c r="JL25" s="19"/>
      <c r="JM25" s="19"/>
      <c r="JN25" s="20">
        <f t="shared" si="132"/>
        <v>0</v>
      </c>
      <c r="JO25" s="19"/>
      <c r="JP25" s="19"/>
      <c r="JQ25" s="20">
        <f t="shared" si="133"/>
        <v>0</v>
      </c>
      <c r="JR25" s="19"/>
      <c r="JS25" s="19"/>
      <c r="JT25" s="20">
        <f t="shared" si="134"/>
        <v>0</v>
      </c>
      <c r="JU25" s="20">
        <f t="shared" si="135"/>
        <v>0</v>
      </c>
      <c r="JV25" s="20">
        <f t="shared" si="136"/>
        <v>0</v>
      </c>
      <c r="JW25" s="20">
        <f t="shared" si="137"/>
        <v>0</v>
      </c>
      <c r="JX25" s="20">
        <f>1768.38</f>
        <v>1768.38</v>
      </c>
      <c r="JY25" s="19"/>
      <c r="JZ25" s="20">
        <f t="shared" si="138"/>
        <v>1768.38</v>
      </c>
      <c r="KA25" s="20">
        <f>100680.87</f>
        <v>100680.87</v>
      </c>
      <c r="KB25" s="20">
        <f>10000</f>
        <v>10000</v>
      </c>
      <c r="KC25" s="20">
        <f t="shared" si="139"/>
        <v>90680.87</v>
      </c>
      <c r="KD25" s="20">
        <f t="shared" si="140"/>
        <v>102449.25</v>
      </c>
      <c r="KE25" s="20">
        <f t="shared" si="141"/>
        <v>10000</v>
      </c>
      <c r="KF25" s="20">
        <f t="shared" si="142"/>
        <v>92449.25</v>
      </c>
      <c r="KG25" s="19"/>
      <c r="KH25" s="19"/>
      <c r="KI25" s="20">
        <f t="shared" si="143"/>
        <v>0</v>
      </c>
      <c r="KJ25" s="19"/>
      <c r="KK25" s="19"/>
      <c r="KL25" s="20">
        <f t="shared" si="144"/>
        <v>0</v>
      </c>
      <c r="KM25" s="19"/>
      <c r="KN25" s="19"/>
      <c r="KO25" s="20">
        <f t="shared" si="145"/>
        <v>0</v>
      </c>
      <c r="KP25" s="19"/>
      <c r="KQ25" s="19"/>
      <c r="KR25" s="20">
        <f t="shared" si="146"/>
        <v>0</v>
      </c>
      <c r="KS25" s="19"/>
      <c r="KT25" s="19"/>
      <c r="KU25" s="20">
        <f t="shared" si="147"/>
        <v>0</v>
      </c>
      <c r="KV25" s="19"/>
      <c r="KW25" s="19"/>
      <c r="KX25" s="20">
        <f t="shared" si="148"/>
        <v>0</v>
      </c>
      <c r="KY25" s="19"/>
      <c r="KZ25" s="19"/>
      <c r="LA25" s="20">
        <f t="shared" si="149"/>
        <v>0</v>
      </c>
      <c r="LB25" s="20">
        <f t="shared" si="150"/>
        <v>0</v>
      </c>
      <c r="LC25" s="20">
        <f t="shared" si="151"/>
        <v>0</v>
      </c>
      <c r="LD25" s="20">
        <f t="shared" si="152"/>
        <v>0</v>
      </c>
      <c r="LE25" s="20">
        <f t="shared" si="153"/>
        <v>0</v>
      </c>
      <c r="LF25" s="20">
        <f t="shared" si="154"/>
        <v>0</v>
      </c>
      <c r="LG25" s="20">
        <f t="shared" si="155"/>
        <v>0</v>
      </c>
      <c r="LH25" s="19"/>
      <c r="LI25" s="19"/>
      <c r="LJ25" s="20">
        <f t="shared" si="156"/>
        <v>0</v>
      </c>
      <c r="LK25" s="19"/>
      <c r="LL25" s="19"/>
      <c r="LM25" s="20">
        <f t="shared" si="157"/>
        <v>0</v>
      </c>
      <c r="LN25" s="20">
        <f t="shared" si="158"/>
        <v>104249.25</v>
      </c>
      <c r="LO25" s="20">
        <f t="shared" si="159"/>
        <v>10000</v>
      </c>
      <c r="LP25" s="20">
        <f t="shared" si="160"/>
        <v>94249.25</v>
      </c>
    </row>
    <row r="26" spans="1:328" x14ac:dyDescent="0.3">
      <c r="A26" s="2" t="s">
        <v>131</v>
      </c>
      <c r="B26" s="3"/>
      <c r="C26" s="3"/>
      <c r="D26" s="4">
        <f t="shared" si="0"/>
        <v>0</v>
      </c>
      <c r="E26" s="3"/>
      <c r="F26" s="3"/>
      <c r="G26" s="4">
        <f t="shared" si="1"/>
        <v>0</v>
      </c>
      <c r="H26" s="3"/>
      <c r="I26" s="3"/>
      <c r="J26" s="4">
        <f t="shared" si="2"/>
        <v>0</v>
      </c>
      <c r="K26" s="3"/>
      <c r="L26" s="3"/>
      <c r="M26" s="4">
        <f t="shared" si="3"/>
        <v>0</v>
      </c>
      <c r="N26" s="3"/>
      <c r="O26" s="3"/>
      <c r="P26" s="4">
        <f t="shared" si="4"/>
        <v>0</v>
      </c>
      <c r="Q26" s="3"/>
      <c r="R26" s="3"/>
      <c r="S26" s="4">
        <f t="shared" si="5"/>
        <v>0</v>
      </c>
      <c r="T26" s="3"/>
      <c r="U26" s="3"/>
      <c r="V26" s="4">
        <f t="shared" si="6"/>
        <v>0</v>
      </c>
      <c r="W26" s="3"/>
      <c r="X26" s="3"/>
      <c r="Y26" s="4">
        <f t="shared" si="7"/>
        <v>0</v>
      </c>
      <c r="Z26" s="3"/>
      <c r="AA26" s="3"/>
      <c r="AB26" s="4">
        <f t="shared" si="8"/>
        <v>0</v>
      </c>
      <c r="AC26" s="3"/>
      <c r="AD26" s="3"/>
      <c r="AE26" s="4">
        <f t="shared" si="9"/>
        <v>0</v>
      </c>
      <c r="AF26" s="3"/>
      <c r="AG26" s="3"/>
      <c r="AH26" s="4">
        <f t="shared" si="10"/>
        <v>0</v>
      </c>
      <c r="AI26" s="3"/>
      <c r="AJ26" s="3"/>
      <c r="AK26" s="4">
        <f t="shared" si="11"/>
        <v>0</v>
      </c>
      <c r="AL26" s="4">
        <f t="shared" si="12"/>
        <v>0</v>
      </c>
      <c r="AM26" s="4">
        <f t="shared" si="13"/>
        <v>0</v>
      </c>
      <c r="AN26" s="4">
        <f t="shared" si="14"/>
        <v>0</v>
      </c>
      <c r="AO26" s="3"/>
      <c r="AP26" s="3"/>
      <c r="AQ26" s="4">
        <f t="shared" si="15"/>
        <v>0</v>
      </c>
      <c r="AR26" s="3"/>
      <c r="AS26" s="3"/>
      <c r="AT26" s="4">
        <f t="shared" si="16"/>
        <v>0</v>
      </c>
      <c r="AU26" s="3"/>
      <c r="AV26" s="3"/>
      <c r="AW26" s="4">
        <f t="shared" si="17"/>
        <v>0</v>
      </c>
      <c r="AX26" s="3"/>
      <c r="AY26" s="3"/>
      <c r="AZ26" s="4">
        <f t="shared" si="18"/>
        <v>0</v>
      </c>
      <c r="BA26" s="3"/>
      <c r="BB26" s="3"/>
      <c r="BC26" s="4">
        <f t="shared" si="19"/>
        <v>0</v>
      </c>
      <c r="BD26" s="3"/>
      <c r="BE26" s="3"/>
      <c r="BF26" s="4">
        <f t="shared" si="20"/>
        <v>0</v>
      </c>
      <c r="BG26" s="4">
        <f t="shared" si="21"/>
        <v>0</v>
      </c>
      <c r="BH26" s="4">
        <f t="shared" si="22"/>
        <v>0</v>
      </c>
      <c r="BI26" s="4">
        <f t="shared" si="23"/>
        <v>0</v>
      </c>
      <c r="BJ26" s="3"/>
      <c r="BK26" s="3"/>
      <c r="BL26" s="4">
        <f t="shared" si="24"/>
        <v>0</v>
      </c>
      <c r="BM26" s="3"/>
      <c r="BN26" s="3"/>
      <c r="BO26" s="4">
        <f t="shared" si="25"/>
        <v>0</v>
      </c>
      <c r="BP26" s="3"/>
      <c r="BQ26" s="3"/>
      <c r="BR26" s="4">
        <f t="shared" si="26"/>
        <v>0</v>
      </c>
      <c r="BS26" s="3"/>
      <c r="BT26" s="3"/>
      <c r="BU26" s="4">
        <f t="shared" si="27"/>
        <v>0</v>
      </c>
      <c r="BV26" s="3"/>
      <c r="BW26" s="3"/>
      <c r="BX26" s="4">
        <f t="shared" si="28"/>
        <v>0</v>
      </c>
      <c r="BY26" s="3"/>
      <c r="BZ26" s="3"/>
      <c r="CA26" s="4">
        <f t="shared" si="29"/>
        <v>0</v>
      </c>
      <c r="CB26" s="4">
        <f t="shared" si="30"/>
        <v>0</v>
      </c>
      <c r="CC26" s="4">
        <f t="shared" si="31"/>
        <v>0</v>
      </c>
      <c r="CD26" s="4">
        <f t="shared" si="32"/>
        <v>0</v>
      </c>
      <c r="CE26" s="3"/>
      <c r="CF26" s="3"/>
      <c r="CG26" s="4">
        <f t="shared" si="33"/>
        <v>0</v>
      </c>
      <c r="CH26" s="3"/>
      <c r="CI26" s="3"/>
      <c r="CJ26" s="4">
        <f t="shared" si="34"/>
        <v>0</v>
      </c>
      <c r="CK26" s="3"/>
      <c r="CL26" s="3"/>
      <c r="CM26" s="4">
        <f t="shared" si="35"/>
        <v>0</v>
      </c>
      <c r="CN26" s="4">
        <f t="shared" si="36"/>
        <v>0</v>
      </c>
      <c r="CO26" s="4">
        <f t="shared" si="37"/>
        <v>0</v>
      </c>
      <c r="CP26" s="4">
        <f t="shared" si="38"/>
        <v>0</v>
      </c>
      <c r="CQ26" s="3"/>
      <c r="CR26" s="3"/>
      <c r="CS26" s="4">
        <f t="shared" si="39"/>
        <v>0</v>
      </c>
      <c r="CT26" s="3"/>
      <c r="CU26" s="3"/>
      <c r="CV26" s="4">
        <f t="shared" si="40"/>
        <v>0</v>
      </c>
      <c r="CW26" s="3"/>
      <c r="CX26" s="3"/>
      <c r="CY26" s="4">
        <f t="shared" si="41"/>
        <v>0</v>
      </c>
      <c r="CZ26" s="4">
        <f t="shared" si="42"/>
        <v>0</v>
      </c>
      <c r="DA26" s="4">
        <f t="shared" si="43"/>
        <v>0</v>
      </c>
      <c r="DB26" s="4">
        <f t="shared" si="44"/>
        <v>0</v>
      </c>
      <c r="DC26" s="4">
        <f t="shared" si="45"/>
        <v>0</v>
      </c>
      <c r="DD26" s="4">
        <f t="shared" si="46"/>
        <v>0</v>
      </c>
      <c r="DE26" s="4">
        <f t="shared" si="47"/>
        <v>0</v>
      </c>
      <c r="DF26" s="3"/>
      <c r="DG26" s="3"/>
      <c r="DH26" s="4">
        <f t="shared" si="48"/>
        <v>0</v>
      </c>
      <c r="DI26" s="3"/>
      <c r="DJ26" s="3"/>
      <c r="DK26" s="4">
        <f t="shared" si="49"/>
        <v>0</v>
      </c>
      <c r="DL26" s="4">
        <f t="shared" si="50"/>
        <v>0</v>
      </c>
      <c r="DM26" s="4">
        <f t="shared" si="51"/>
        <v>0</v>
      </c>
      <c r="DN26" s="4">
        <f t="shared" si="52"/>
        <v>0</v>
      </c>
      <c r="DO26" s="3"/>
      <c r="DP26" s="3"/>
      <c r="DQ26" s="4">
        <f t="shared" si="53"/>
        <v>0</v>
      </c>
      <c r="DR26" s="3"/>
      <c r="DS26" s="3"/>
      <c r="DT26" s="4">
        <f t="shared" si="54"/>
        <v>0</v>
      </c>
      <c r="DU26" s="4">
        <f t="shared" si="55"/>
        <v>0</v>
      </c>
      <c r="DV26" s="4">
        <f t="shared" si="56"/>
        <v>0</v>
      </c>
      <c r="DW26" s="4">
        <f t="shared" si="57"/>
        <v>0</v>
      </c>
      <c r="DX26" s="20">
        <f t="shared" si="58"/>
        <v>0</v>
      </c>
      <c r="DY26" s="20">
        <f t="shared" si="59"/>
        <v>0</v>
      </c>
      <c r="DZ26" s="20">
        <f t="shared" si="60"/>
        <v>0</v>
      </c>
      <c r="EA26" s="19"/>
      <c r="EB26" s="19"/>
      <c r="EC26" s="20">
        <f t="shared" si="61"/>
        <v>0</v>
      </c>
      <c r="ED26" s="19"/>
      <c r="EE26" s="19"/>
      <c r="EF26" s="20">
        <f t="shared" si="62"/>
        <v>0</v>
      </c>
      <c r="EG26" s="19"/>
      <c r="EH26" s="19"/>
      <c r="EI26" s="20">
        <f t="shared" si="63"/>
        <v>0</v>
      </c>
      <c r="EJ26" s="19"/>
      <c r="EK26" s="19"/>
      <c r="EL26" s="20">
        <f t="shared" si="64"/>
        <v>0</v>
      </c>
      <c r="EM26" s="20">
        <f t="shared" si="65"/>
        <v>0</v>
      </c>
      <c r="EN26" s="20">
        <f t="shared" si="66"/>
        <v>0</v>
      </c>
      <c r="EO26" s="20">
        <f t="shared" si="67"/>
        <v>0</v>
      </c>
      <c r="EP26" s="19"/>
      <c r="EQ26" s="19"/>
      <c r="ER26" s="20">
        <f t="shared" si="68"/>
        <v>0</v>
      </c>
      <c r="ES26" s="19"/>
      <c r="ET26" s="19"/>
      <c r="EU26" s="20">
        <f t="shared" si="69"/>
        <v>0</v>
      </c>
      <c r="EV26" s="19"/>
      <c r="EW26" s="19"/>
      <c r="EX26" s="20">
        <f t="shared" si="70"/>
        <v>0</v>
      </c>
      <c r="EY26" s="19"/>
      <c r="EZ26" s="19"/>
      <c r="FA26" s="20">
        <f t="shared" si="71"/>
        <v>0</v>
      </c>
      <c r="FB26" s="20">
        <f t="shared" si="72"/>
        <v>0</v>
      </c>
      <c r="FC26" s="20">
        <f t="shared" si="73"/>
        <v>0</v>
      </c>
      <c r="FD26" s="20">
        <f t="shared" si="74"/>
        <v>0</v>
      </c>
      <c r="FE26" s="19"/>
      <c r="FF26" s="19"/>
      <c r="FG26" s="20">
        <f t="shared" si="75"/>
        <v>0</v>
      </c>
      <c r="FH26" s="19"/>
      <c r="FI26" s="19"/>
      <c r="FJ26" s="20">
        <f t="shared" si="76"/>
        <v>0</v>
      </c>
      <c r="FK26" s="19"/>
      <c r="FL26" s="19"/>
      <c r="FM26" s="20">
        <f t="shared" si="77"/>
        <v>0</v>
      </c>
      <c r="FN26" s="20">
        <f t="shared" si="78"/>
        <v>0</v>
      </c>
      <c r="FO26" s="20">
        <f t="shared" si="79"/>
        <v>0</v>
      </c>
      <c r="FP26" s="20">
        <f t="shared" si="80"/>
        <v>0</v>
      </c>
      <c r="FQ26" s="19"/>
      <c r="FR26" s="19"/>
      <c r="FS26" s="20">
        <f t="shared" si="81"/>
        <v>0</v>
      </c>
      <c r="FT26" s="19"/>
      <c r="FU26" s="19"/>
      <c r="FV26" s="20">
        <f t="shared" si="82"/>
        <v>0</v>
      </c>
      <c r="FW26" s="19"/>
      <c r="FX26" s="19"/>
      <c r="FY26" s="20">
        <f t="shared" si="83"/>
        <v>0</v>
      </c>
      <c r="FZ26" s="20">
        <f t="shared" si="84"/>
        <v>0</v>
      </c>
      <c r="GA26" s="20">
        <f t="shared" si="85"/>
        <v>0</v>
      </c>
      <c r="GB26" s="20">
        <f t="shared" si="86"/>
        <v>0</v>
      </c>
      <c r="GC26" s="19"/>
      <c r="GD26" s="19"/>
      <c r="GE26" s="20">
        <f t="shared" si="87"/>
        <v>0</v>
      </c>
      <c r="GF26" s="19"/>
      <c r="GG26" s="19"/>
      <c r="GH26" s="20">
        <f t="shared" si="88"/>
        <v>0</v>
      </c>
      <c r="GI26" s="19"/>
      <c r="GJ26" s="19"/>
      <c r="GK26" s="20">
        <f t="shared" si="89"/>
        <v>0</v>
      </c>
      <c r="GL26" s="19"/>
      <c r="GM26" s="19"/>
      <c r="GN26" s="20">
        <f t="shared" si="90"/>
        <v>0</v>
      </c>
      <c r="GO26" s="20">
        <f t="shared" si="91"/>
        <v>0</v>
      </c>
      <c r="GP26" s="20">
        <f t="shared" si="92"/>
        <v>0</v>
      </c>
      <c r="GQ26" s="20">
        <f t="shared" si="93"/>
        <v>0</v>
      </c>
      <c r="GR26" s="19"/>
      <c r="GS26" s="19"/>
      <c r="GT26" s="20">
        <f t="shared" si="94"/>
        <v>0</v>
      </c>
      <c r="GU26" s="19"/>
      <c r="GV26" s="19"/>
      <c r="GW26" s="20">
        <f t="shared" si="95"/>
        <v>0</v>
      </c>
      <c r="GX26" s="19"/>
      <c r="GY26" s="19"/>
      <c r="GZ26" s="20">
        <f t="shared" si="96"/>
        <v>0</v>
      </c>
      <c r="HA26" s="20">
        <f t="shared" si="97"/>
        <v>0</v>
      </c>
      <c r="HB26" s="20">
        <f t="shared" si="98"/>
        <v>0</v>
      </c>
      <c r="HC26" s="20">
        <f t="shared" si="99"/>
        <v>0</v>
      </c>
      <c r="HD26" s="19"/>
      <c r="HE26" s="19"/>
      <c r="HF26" s="20">
        <f t="shared" si="100"/>
        <v>0</v>
      </c>
      <c r="HG26" s="19"/>
      <c r="HH26" s="19"/>
      <c r="HI26" s="20">
        <f t="shared" si="101"/>
        <v>0</v>
      </c>
      <c r="HJ26" s="19"/>
      <c r="HK26" s="19"/>
      <c r="HL26" s="20">
        <f t="shared" si="102"/>
        <v>0</v>
      </c>
      <c r="HM26" s="19"/>
      <c r="HN26" s="19"/>
      <c r="HO26" s="20">
        <f t="shared" si="103"/>
        <v>0</v>
      </c>
      <c r="HP26" s="20">
        <f t="shared" si="104"/>
        <v>0</v>
      </c>
      <c r="HQ26" s="20">
        <f t="shared" si="105"/>
        <v>0</v>
      </c>
      <c r="HR26" s="20">
        <f t="shared" si="106"/>
        <v>0</v>
      </c>
      <c r="HS26" s="19"/>
      <c r="HT26" s="19"/>
      <c r="HU26" s="20">
        <f t="shared" si="107"/>
        <v>0</v>
      </c>
      <c r="HV26" s="19"/>
      <c r="HW26" s="19"/>
      <c r="HX26" s="20">
        <f t="shared" si="108"/>
        <v>0</v>
      </c>
      <c r="HY26" s="19"/>
      <c r="HZ26" s="19"/>
      <c r="IA26" s="20">
        <f t="shared" si="109"/>
        <v>0</v>
      </c>
      <c r="IB26" s="19"/>
      <c r="IC26" s="19"/>
      <c r="ID26" s="20">
        <f t="shared" si="110"/>
        <v>0</v>
      </c>
      <c r="IE26" s="20">
        <f t="shared" si="111"/>
        <v>0</v>
      </c>
      <c r="IF26" s="20">
        <f t="shared" si="112"/>
        <v>0</v>
      </c>
      <c r="IG26" s="20">
        <f t="shared" si="113"/>
        <v>0</v>
      </c>
      <c r="IH26" s="20">
        <f t="shared" si="114"/>
        <v>0</v>
      </c>
      <c r="II26" s="20">
        <f t="shared" si="115"/>
        <v>0</v>
      </c>
      <c r="IJ26" s="20">
        <f t="shared" si="116"/>
        <v>0</v>
      </c>
      <c r="IK26" s="19"/>
      <c r="IL26" s="19"/>
      <c r="IM26" s="20">
        <f t="shared" si="117"/>
        <v>0</v>
      </c>
      <c r="IN26" s="19"/>
      <c r="IO26" s="19"/>
      <c r="IP26" s="20">
        <f t="shared" si="118"/>
        <v>0</v>
      </c>
      <c r="IQ26" s="19"/>
      <c r="IR26" s="19"/>
      <c r="IS26" s="20">
        <f t="shared" si="119"/>
        <v>0</v>
      </c>
      <c r="IT26" s="20">
        <f t="shared" si="120"/>
        <v>0</v>
      </c>
      <c r="IU26" s="20">
        <f t="shared" si="121"/>
        <v>0</v>
      </c>
      <c r="IV26" s="20">
        <f t="shared" si="122"/>
        <v>0</v>
      </c>
      <c r="IW26" s="20">
        <f t="shared" si="123"/>
        <v>0</v>
      </c>
      <c r="IX26" s="20">
        <f t="shared" si="124"/>
        <v>0</v>
      </c>
      <c r="IY26" s="20">
        <f t="shared" si="125"/>
        <v>0</v>
      </c>
      <c r="IZ26" s="19"/>
      <c r="JA26" s="19"/>
      <c r="JB26" s="20">
        <f t="shared" si="126"/>
        <v>0</v>
      </c>
      <c r="JC26" s="19"/>
      <c r="JD26" s="19"/>
      <c r="JE26" s="20">
        <f t="shared" si="127"/>
        <v>0</v>
      </c>
      <c r="JF26" s="19"/>
      <c r="JG26" s="19"/>
      <c r="JH26" s="20">
        <f t="shared" si="128"/>
        <v>0</v>
      </c>
      <c r="JI26" s="20">
        <f t="shared" si="129"/>
        <v>0</v>
      </c>
      <c r="JJ26" s="20">
        <f t="shared" si="130"/>
        <v>0</v>
      </c>
      <c r="JK26" s="20">
        <f t="shared" si="131"/>
        <v>0</v>
      </c>
      <c r="JL26" s="19"/>
      <c r="JM26" s="19"/>
      <c r="JN26" s="20">
        <f t="shared" si="132"/>
        <v>0</v>
      </c>
      <c r="JO26" s="19"/>
      <c r="JP26" s="19"/>
      <c r="JQ26" s="20">
        <f t="shared" si="133"/>
        <v>0</v>
      </c>
      <c r="JR26" s="19"/>
      <c r="JS26" s="19"/>
      <c r="JT26" s="20">
        <f t="shared" si="134"/>
        <v>0</v>
      </c>
      <c r="JU26" s="20">
        <f t="shared" si="135"/>
        <v>0</v>
      </c>
      <c r="JV26" s="20">
        <f t="shared" si="136"/>
        <v>0</v>
      </c>
      <c r="JW26" s="20">
        <f t="shared" si="137"/>
        <v>0</v>
      </c>
      <c r="JX26" s="19"/>
      <c r="JY26" s="19"/>
      <c r="JZ26" s="20">
        <f t="shared" si="138"/>
        <v>0</v>
      </c>
      <c r="KA26" s="20">
        <f>18300</f>
        <v>18300</v>
      </c>
      <c r="KB26" s="20">
        <f>60000</f>
        <v>60000</v>
      </c>
      <c r="KC26" s="20">
        <f t="shared" si="139"/>
        <v>-41700</v>
      </c>
      <c r="KD26" s="20">
        <f t="shared" si="140"/>
        <v>18300</v>
      </c>
      <c r="KE26" s="20">
        <f t="shared" si="141"/>
        <v>60000</v>
      </c>
      <c r="KF26" s="20">
        <f t="shared" si="142"/>
        <v>-41700</v>
      </c>
      <c r="KG26" s="19"/>
      <c r="KH26" s="19"/>
      <c r="KI26" s="20">
        <f t="shared" si="143"/>
        <v>0</v>
      </c>
      <c r="KJ26" s="19"/>
      <c r="KK26" s="19"/>
      <c r="KL26" s="20">
        <f t="shared" si="144"/>
        <v>0</v>
      </c>
      <c r="KM26" s="19"/>
      <c r="KN26" s="19"/>
      <c r="KO26" s="20">
        <f t="shared" si="145"/>
        <v>0</v>
      </c>
      <c r="KP26" s="19"/>
      <c r="KQ26" s="19"/>
      <c r="KR26" s="20">
        <f t="shared" si="146"/>
        <v>0</v>
      </c>
      <c r="KS26" s="19"/>
      <c r="KT26" s="19"/>
      <c r="KU26" s="20">
        <f t="shared" si="147"/>
        <v>0</v>
      </c>
      <c r="KV26" s="19"/>
      <c r="KW26" s="19"/>
      <c r="KX26" s="20">
        <f t="shared" si="148"/>
        <v>0</v>
      </c>
      <c r="KY26" s="19"/>
      <c r="KZ26" s="19"/>
      <c r="LA26" s="20">
        <f t="shared" si="149"/>
        <v>0</v>
      </c>
      <c r="LB26" s="20">
        <f t="shared" si="150"/>
        <v>0</v>
      </c>
      <c r="LC26" s="20">
        <f t="shared" si="151"/>
        <v>0</v>
      </c>
      <c r="LD26" s="20">
        <f t="shared" si="152"/>
        <v>0</v>
      </c>
      <c r="LE26" s="20">
        <f t="shared" si="153"/>
        <v>0</v>
      </c>
      <c r="LF26" s="20">
        <f t="shared" si="154"/>
        <v>0</v>
      </c>
      <c r="LG26" s="20">
        <f t="shared" si="155"/>
        <v>0</v>
      </c>
      <c r="LH26" s="19"/>
      <c r="LI26" s="19"/>
      <c r="LJ26" s="20">
        <f t="shared" si="156"/>
        <v>0</v>
      </c>
      <c r="LK26" s="19"/>
      <c r="LL26" s="19"/>
      <c r="LM26" s="20">
        <f t="shared" si="157"/>
        <v>0</v>
      </c>
      <c r="LN26" s="20">
        <f t="shared" si="158"/>
        <v>18300</v>
      </c>
      <c r="LO26" s="20">
        <f t="shared" si="159"/>
        <v>60000</v>
      </c>
      <c r="LP26" s="20">
        <f t="shared" si="160"/>
        <v>-41700</v>
      </c>
    </row>
    <row r="27" spans="1:328" x14ac:dyDescent="0.3">
      <c r="A27" s="2" t="s">
        <v>132</v>
      </c>
      <c r="B27" s="3"/>
      <c r="C27" s="3"/>
      <c r="D27" s="4">
        <f t="shared" si="0"/>
        <v>0</v>
      </c>
      <c r="E27" s="3"/>
      <c r="F27" s="3"/>
      <c r="G27" s="4">
        <f t="shared" si="1"/>
        <v>0</v>
      </c>
      <c r="H27" s="3"/>
      <c r="I27" s="3"/>
      <c r="J27" s="4">
        <f t="shared" si="2"/>
        <v>0</v>
      </c>
      <c r="K27" s="3"/>
      <c r="L27" s="3"/>
      <c r="M27" s="4">
        <f t="shared" si="3"/>
        <v>0</v>
      </c>
      <c r="N27" s="3"/>
      <c r="O27" s="3"/>
      <c r="P27" s="4">
        <f t="shared" si="4"/>
        <v>0</v>
      </c>
      <c r="Q27" s="3"/>
      <c r="R27" s="3"/>
      <c r="S27" s="4">
        <f t="shared" si="5"/>
        <v>0</v>
      </c>
      <c r="T27" s="3"/>
      <c r="U27" s="3"/>
      <c r="V27" s="4">
        <f t="shared" si="6"/>
        <v>0</v>
      </c>
      <c r="W27" s="3"/>
      <c r="X27" s="3"/>
      <c r="Y27" s="4">
        <f t="shared" si="7"/>
        <v>0</v>
      </c>
      <c r="Z27" s="3"/>
      <c r="AA27" s="3"/>
      <c r="AB27" s="4">
        <f t="shared" si="8"/>
        <v>0</v>
      </c>
      <c r="AC27" s="3"/>
      <c r="AD27" s="3"/>
      <c r="AE27" s="4">
        <f t="shared" si="9"/>
        <v>0</v>
      </c>
      <c r="AF27" s="3"/>
      <c r="AG27" s="3"/>
      <c r="AH27" s="4">
        <f t="shared" si="10"/>
        <v>0</v>
      </c>
      <c r="AI27" s="3"/>
      <c r="AJ27" s="3"/>
      <c r="AK27" s="4">
        <f t="shared" si="11"/>
        <v>0</v>
      </c>
      <c r="AL27" s="4">
        <f t="shared" si="12"/>
        <v>0</v>
      </c>
      <c r="AM27" s="4">
        <f t="shared" si="13"/>
        <v>0</v>
      </c>
      <c r="AN27" s="4">
        <f t="shared" si="14"/>
        <v>0</v>
      </c>
      <c r="AO27" s="3"/>
      <c r="AP27" s="3"/>
      <c r="AQ27" s="4">
        <f t="shared" si="15"/>
        <v>0</v>
      </c>
      <c r="AR27" s="3"/>
      <c r="AS27" s="3"/>
      <c r="AT27" s="4">
        <f t="shared" si="16"/>
        <v>0</v>
      </c>
      <c r="AU27" s="3"/>
      <c r="AV27" s="3"/>
      <c r="AW27" s="4">
        <f t="shared" si="17"/>
        <v>0</v>
      </c>
      <c r="AX27" s="3"/>
      <c r="AY27" s="3"/>
      <c r="AZ27" s="4">
        <f t="shared" si="18"/>
        <v>0</v>
      </c>
      <c r="BA27" s="3"/>
      <c r="BB27" s="3"/>
      <c r="BC27" s="4">
        <f t="shared" si="19"/>
        <v>0</v>
      </c>
      <c r="BD27" s="3"/>
      <c r="BE27" s="3"/>
      <c r="BF27" s="4">
        <f t="shared" si="20"/>
        <v>0</v>
      </c>
      <c r="BG27" s="4">
        <f t="shared" si="21"/>
        <v>0</v>
      </c>
      <c r="BH27" s="4">
        <f t="shared" si="22"/>
        <v>0</v>
      </c>
      <c r="BI27" s="4">
        <f t="shared" si="23"/>
        <v>0</v>
      </c>
      <c r="BJ27" s="3"/>
      <c r="BK27" s="3"/>
      <c r="BL27" s="4">
        <f t="shared" si="24"/>
        <v>0</v>
      </c>
      <c r="BM27" s="3"/>
      <c r="BN27" s="3"/>
      <c r="BO27" s="4">
        <f t="shared" si="25"/>
        <v>0</v>
      </c>
      <c r="BP27" s="3"/>
      <c r="BQ27" s="3"/>
      <c r="BR27" s="4">
        <f t="shared" si="26"/>
        <v>0</v>
      </c>
      <c r="BS27" s="3"/>
      <c r="BT27" s="3"/>
      <c r="BU27" s="4">
        <f t="shared" si="27"/>
        <v>0</v>
      </c>
      <c r="BV27" s="3"/>
      <c r="BW27" s="3"/>
      <c r="BX27" s="4">
        <f t="shared" si="28"/>
        <v>0</v>
      </c>
      <c r="BY27" s="3"/>
      <c r="BZ27" s="3"/>
      <c r="CA27" s="4">
        <f t="shared" si="29"/>
        <v>0</v>
      </c>
      <c r="CB27" s="4">
        <f t="shared" si="30"/>
        <v>0</v>
      </c>
      <c r="CC27" s="4">
        <f t="shared" si="31"/>
        <v>0</v>
      </c>
      <c r="CD27" s="4">
        <f t="shared" si="32"/>
        <v>0</v>
      </c>
      <c r="CE27" s="3"/>
      <c r="CF27" s="3"/>
      <c r="CG27" s="4">
        <f t="shared" si="33"/>
        <v>0</v>
      </c>
      <c r="CH27" s="3"/>
      <c r="CI27" s="3"/>
      <c r="CJ27" s="4">
        <f t="shared" si="34"/>
        <v>0</v>
      </c>
      <c r="CK27" s="3"/>
      <c r="CL27" s="3"/>
      <c r="CM27" s="4">
        <f t="shared" si="35"/>
        <v>0</v>
      </c>
      <c r="CN27" s="4">
        <f t="shared" si="36"/>
        <v>0</v>
      </c>
      <c r="CO27" s="4">
        <f t="shared" si="37"/>
        <v>0</v>
      </c>
      <c r="CP27" s="4">
        <f t="shared" si="38"/>
        <v>0</v>
      </c>
      <c r="CQ27" s="3"/>
      <c r="CR27" s="3"/>
      <c r="CS27" s="4">
        <f t="shared" si="39"/>
        <v>0</v>
      </c>
      <c r="CT27" s="3"/>
      <c r="CU27" s="3"/>
      <c r="CV27" s="4">
        <f t="shared" si="40"/>
        <v>0</v>
      </c>
      <c r="CW27" s="3"/>
      <c r="CX27" s="3"/>
      <c r="CY27" s="4">
        <f t="shared" si="41"/>
        <v>0</v>
      </c>
      <c r="CZ27" s="4">
        <f t="shared" si="42"/>
        <v>0</v>
      </c>
      <c r="DA27" s="4">
        <f t="shared" si="43"/>
        <v>0</v>
      </c>
      <c r="DB27" s="4">
        <f t="shared" si="44"/>
        <v>0</v>
      </c>
      <c r="DC27" s="4">
        <f t="shared" si="45"/>
        <v>0</v>
      </c>
      <c r="DD27" s="4">
        <f t="shared" si="46"/>
        <v>0</v>
      </c>
      <c r="DE27" s="4">
        <f t="shared" si="47"/>
        <v>0</v>
      </c>
      <c r="DF27" s="3"/>
      <c r="DG27" s="3"/>
      <c r="DH27" s="4">
        <f t="shared" si="48"/>
        <v>0</v>
      </c>
      <c r="DI27" s="3"/>
      <c r="DJ27" s="3"/>
      <c r="DK27" s="4">
        <f t="shared" si="49"/>
        <v>0</v>
      </c>
      <c r="DL27" s="4">
        <f t="shared" si="50"/>
        <v>0</v>
      </c>
      <c r="DM27" s="4">
        <f t="shared" si="51"/>
        <v>0</v>
      </c>
      <c r="DN27" s="4">
        <f t="shared" si="52"/>
        <v>0</v>
      </c>
      <c r="DO27" s="3"/>
      <c r="DP27" s="3"/>
      <c r="DQ27" s="4">
        <f t="shared" si="53"/>
        <v>0</v>
      </c>
      <c r="DR27" s="3"/>
      <c r="DS27" s="3"/>
      <c r="DT27" s="4">
        <f t="shared" si="54"/>
        <v>0</v>
      </c>
      <c r="DU27" s="4">
        <f t="shared" si="55"/>
        <v>0</v>
      </c>
      <c r="DV27" s="4">
        <f t="shared" si="56"/>
        <v>0</v>
      </c>
      <c r="DW27" s="4">
        <f t="shared" si="57"/>
        <v>0</v>
      </c>
      <c r="DX27" s="20">
        <f t="shared" si="58"/>
        <v>0</v>
      </c>
      <c r="DY27" s="20">
        <f t="shared" si="59"/>
        <v>0</v>
      </c>
      <c r="DZ27" s="20">
        <f t="shared" si="60"/>
        <v>0</v>
      </c>
      <c r="EA27" s="19"/>
      <c r="EB27" s="19"/>
      <c r="EC27" s="20">
        <f t="shared" si="61"/>
        <v>0</v>
      </c>
      <c r="ED27" s="19"/>
      <c r="EE27" s="19"/>
      <c r="EF27" s="20">
        <f t="shared" si="62"/>
        <v>0</v>
      </c>
      <c r="EG27" s="19"/>
      <c r="EH27" s="19"/>
      <c r="EI27" s="20">
        <f t="shared" si="63"/>
        <v>0</v>
      </c>
      <c r="EJ27" s="19"/>
      <c r="EK27" s="19"/>
      <c r="EL27" s="20">
        <f t="shared" si="64"/>
        <v>0</v>
      </c>
      <c r="EM27" s="20">
        <f t="shared" si="65"/>
        <v>0</v>
      </c>
      <c r="EN27" s="20">
        <f t="shared" si="66"/>
        <v>0</v>
      </c>
      <c r="EO27" s="20">
        <f t="shared" si="67"/>
        <v>0</v>
      </c>
      <c r="EP27" s="19"/>
      <c r="EQ27" s="19"/>
      <c r="ER27" s="20">
        <f t="shared" si="68"/>
        <v>0</v>
      </c>
      <c r="ES27" s="19"/>
      <c r="ET27" s="19"/>
      <c r="EU27" s="20">
        <f t="shared" si="69"/>
        <v>0</v>
      </c>
      <c r="EV27" s="19"/>
      <c r="EW27" s="19"/>
      <c r="EX27" s="20">
        <f t="shared" si="70"/>
        <v>0</v>
      </c>
      <c r="EY27" s="19"/>
      <c r="EZ27" s="19"/>
      <c r="FA27" s="20">
        <f t="shared" si="71"/>
        <v>0</v>
      </c>
      <c r="FB27" s="20">
        <f t="shared" si="72"/>
        <v>0</v>
      </c>
      <c r="FC27" s="20">
        <f t="shared" si="73"/>
        <v>0</v>
      </c>
      <c r="FD27" s="20">
        <f t="shared" si="74"/>
        <v>0</v>
      </c>
      <c r="FE27" s="19"/>
      <c r="FF27" s="19"/>
      <c r="FG27" s="20">
        <f t="shared" si="75"/>
        <v>0</v>
      </c>
      <c r="FH27" s="19"/>
      <c r="FI27" s="19"/>
      <c r="FJ27" s="20">
        <f t="shared" si="76"/>
        <v>0</v>
      </c>
      <c r="FK27" s="19"/>
      <c r="FL27" s="19"/>
      <c r="FM27" s="20">
        <f t="shared" si="77"/>
        <v>0</v>
      </c>
      <c r="FN27" s="20">
        <f t="shared" si="78"/>
        <v>0</v>
      </c>
      <c r="FO27" s="20">
        <f t="shared" si="79"/>
        <v>0</v>
      </c>
      <c r="FP27" s="20">
        <f t="shared" si="80"/>
        <v>0</v>
      </c>
      <c r="FQ27" s="19"/>
      <c r="FR27" s="19"/>
      <c r="FS27" s="20">
        <f t="shared" si="81"/>
        <v>0</v>
      </c>
      <c r="FT27" s="19"/>
      <c r="FU27" s="19"/>
      <c r="FV27" s="20">
        <f t="shared" si="82"/>
        <v>0</v>
      </c>
      <c r="FW27" s="19"/>
      <c r="FX27" s="19"/>
      <c r="FY27" s="20">
        <f t="shared" si="83"/>
        <v>0</v>
      </c>
      <c r="FZ27" s="20">
        <f t="shared" si="84"/>
        <v>0</v>
      </c>
      <c r="GA27" s="20">
        <f t="shared" si="85"/>
        <v>0</v>
      </c>
      <c r="GB27" s="20">
        <f t="shared" si="86"/>
        <v>0</v>
      </c>
      <c r="GC27" s="19"/>
      <c r="GD27" s="19"/>
      <c r="GE27" s="20">
        <f t="shared" si="87"/>
        <v>0</v>
      </c>
      <c r="GF27" s="19"/>
      <c r="GG27" s="19"/>
      <c r="GH27" s="20">
        <f t="shared" si="88"/>
        <v>0</v>
      </c>
      <c r="GI27" s="19"/>
      <c r="GJ27" s="19"/>
      <c r="GK27" s="20">
        <f t="shared" si="89"/>
        <v>0</v>
      </c>
      <c r="GL27" s="19"/>
      <c r="GM27" s="19"/>
      <c r="GN27" s="20">
        <f t="shared" si="90"/>
        <v>0</v>
      </c>
      <c r="GO27" s="20">
        <f t="shared" si="91"/>
        <v>0</v>
      </c>
      <c r="GP27" s="20">
        <f t="shared" si="92"/>
        <v>0</v>
      </c>
      <c r="GQ27" s="20">
        <f t="shared" si="93"/>
        <v>0</v>
      </c>
      <c r="GR27" s="19"/>
      <c r="GS27" s="19"/>
      <c r="GT27" s="20">
        <f t="shared" si="94"/>
        <v>0</v>
      </c>
      <c r="GU27" s="19"/>
      <c r="GV27" s="19"/>
      <c r="GW27" s="20">
        <f t="shared" si="95"/>
        <v>0</v>
      </c>
      <c r="GX27" s="19"/>
      <c r="GY27" s="19"/>
      <c r="GZ27" s="20">
        <f t="shared" si="96"/>
        <v>0</v>
      </c>
      <c r="HA27" s="20">
        <f t="shared" si="97"/>
        <v>0</v>
      </c>
      <c r="HB27" s="20">
        <f t="shared" si="98"/>
        <v>0</v>
      </c>
      <c r="HC27" s="20">
        <f t="shared" si="99"/>
        <v>0</v>
      </c>
      <c r="HD27" s="19"/>
      <c r="HE27" s="19"/>
      <c r="HF27" s="20">
        <f t="shared" si="100"/>
        <v>0</v>
      </c>
      <c r="HG27" s="19"/>
      <c r="HH27" s="19"/>
      <c r="HI27" s="20">
        <f t="shared" si="101"/>
        <v>0</v>
      </c>
      <c r="HJ27" s="19"/>
      <c r="HK27" s="19"/>
      <c r="HL27" s="20">
        <f t="shared" si="102"/>
        <v>0</v>
      </c>
      <c r="HM27" s="19"/>
      <c r="HN27" s="19"/>
      <c r="HO27" s="20">
        <f t="shared" si="103"/>
        <v>0</v>
      </c>
      <c r="HP27" s="20">
        <f t="shared" si="104"/>
        <v>0</v>
      </c>
      <c r="HQ27" s="20">
        <f t="shared" si="105"/>
        <v>0</v>
      </c>
      <c r="HR27" s="20">
        <f t="shared" si="106"/>
        <v>0</v>
      </c>
      <c r="HS27" s="19"/>
      <c r="HT27" s="19"/>
      <c r="HU27" s="20">
        <f t="shared" si="107"/>
        <v>0</v>
      </c>
      <c r="HV27" s="19"/>
      <c r="HW27" s="19"/>
      <c r="HX27" s="20">
        <f t="shared" si="108"/>
        <v>0</v>
      </c>
      <c r="HY27" s="19"/>
      <c r="HZ27" s="19"/>
      <c r="IA27" s="20">
        <f t="shared" si="109"/>
        <v>0</v>
      </c>
      <c r="IB27" s="19"/>
      <c r="IC27" s="19"/>
      <c r="ID27" s="20">
        <f t="shared" si="110"/>
        <v>0</v>
      </c>
      <c r="IE27" s="20">
        <f t="shared" si="111"/>
        <v>0</v>
      </c>
      <c r="IF27" s="20">
        <f t="shared" si="112"/>
        <v>0</v>
      </c>
      <c r="IG27" s="20">
        <f t="shared" si="113"/>
        <v>0</v>
      </c>
      <c r="IH27" s="20">
        <f t="shared" si="114"/>
        <v>0</v>
      </c>
      <c r="II27" s="20">
        <f t="shared" si="115"/>
        <v>0</v>
      </c>
      <c r="IJ27" s="20">
        <f t="shared" si="116"/>
        <v>0</v>
      </c>
      <c r="IK27" s="19"/>
      <c r="IL27" s="19"/>
      <c r="IM27" s="20">
        <f t="shared" si="117"/>
        <v>0</v>
      </c>
      <c r="IN27" s="19"/>
      <c r="IO27" s="19"/>
      <c r="IP27" s="20">
        <f t="shared" si="118"/>
        <v>0</v>
      </c>
      <c r="IQ27" s="19"/>
      <c r="IR27" s="19"/>
      <c r="IS27" s="20">
        <f t="shared" si="119"/>
        <v>0</v>
      </c>
      <c r="IT27" s="20">
        <f t="shared" si="120"/>
        <v>0</v>
      </c>
      <c r="IU27" s="20">
        <f t="shared" si="121"/>
        <v>0</v>
      </c>
      <c r="IV27" s="20">
        <f t="shared" si="122"/>
        <v>0</v>
      </c>
      <c r="IW27" s="20">
        <f t="shared" si="123"/>
        <v>0</v>
      </c>
      <c r="IX27" s="20">
        <f t="shared" si="124"/>
        <v>0</v>
      </c>
      <c r="IY27" s="20">
        <f t="shared" si="125"/>
        <v>0</v>
      </c>
      <c r="IZ27" s="19"/>
      <c r="JA27" s="19"/>
      <c r="JB27" s="20">
        <f t="shared" si="126"/>
        <v>0</v>
      </c>
      <c r="JC27" s="19"/>
      <c r="JD27" s="19"/>
      <c r="JE27" s="20">
        <f t="shared" si="127"/>
        <v>0</v>
      </c>
      <c r="JF27" s="19"/>
      <c r="JG27" s="19"/>
      <c r="JH27" s="20">
        <f t="shared" si="128"/>
        <v>0</v>
      </c>
      <c r="JI27" s="20">
        <f t="shared" si="129"/>
        <v>0</v>
      </c>
      <c r="JJ27" s="20">
        <f t="shared" si="130"/>
        <v>0</v>
      </c>
      <c r="JK27" s="20">
        <f t="shared" si="131"/>
        <v>0</v>
      </c>
      <c r="JL27" s="19"/>
      <c r="JM27" s="19"/>
      <c r="JN27" s="20">
        <f t="shared" si="132"/>
        <v>0</v>
      </c>
      <c r="JO27" s="19"/>
      <c r="JP27" s="19"/>
      <c r="JQ27" s="20">
        <f t="shared" si="133"/>
        <v>0</v>
      </c>
      <c r="JR27" s="19"/>
      <c r="JS27" s="19"/>
      <c r="JT27" s="20">
        <f t="shared" si="134"/>
        <v>0</v>
      </c>
      <c r="JU27" s="20">
        <f t="shared" si="135"/>
        <v>0</v>
      </c>
      <c r="JV27" s="20">
        <f t="shared" si="136"/>
        <v>0</v>
      </c>
      <c r="JW27" s="20">
        <f t="shared" si="137"/>
        <v>0</v>
      </c>
      <c r="JX27" s="19"/>
      <c r="JY27" s="19"/>
      <c r="JZ27" s="20">
        <f t="shared" si="138"/>
        <v>0</v>
      </c>
      <c r="KA27" s="20">
        <f>4990</f>
        <v>4990</v>
      </c>
      <c r="KB27" s="20">
        <f>20000</f>
        <v>20000</v>
      </c>
      <c r="KC27" s="20">
        <f t="shared" si="139"/>
        <v>-15010</v>
      </c>
      <c r="KD27" s="20">
        <f t="shared" si="140"/>
        <v>4990</v>
      </c>
      <c r="KE27" s="20">
        <f t="shared" si="141"/>
        <v>20000</v>
      </c>
      <c r="KF27" s="20">
        <f t="shared" si="142"/>
        <v>-15010</v>
      </c>
      <c r="KG27" s="19"/>
      <c r="KH27" s="19"/>
      <c r="KI27" s="20">
        <f t="shared" si="143"/>
        <v>0</v>
      </c>
      <c r="KJ27" s="19"/>
      <c r="KK27" s="19"/>
      <c r="KL27" s="20">
        <f t="shared" si="144"/>
        <v>0</v>
      </c>
      <c r="KM27" s="19"/>
      <c r="KN27" s="19"/>
      <c r="KO27" s="20">
        <f t="shared" si="145"/>
        <v>0</v>
      </c>
      <c r="KP27" s="19"/>
      <c r="KQ27" s="19"/>
      <c r="KR27" s="20">
        <f t="shared" si="146"/>
        <v>0</v>
      </c>
      <c r="KS27" s="19"/>
      <c r="KT27" s="19"/>
      <c r="KU27" s="20">
        <f t="shared" si="147"/>
        <v>0</v>
      </c>
      <c r="KV27" s="19"/>
      <c r="KW27" s="19"/>
      <c r="KX27" s="20">
        <f t="shared" si="148"/>
        <v>0</v>
      </c>
      <c r="KY27" s="19"/>
      <c r="KZ27" s="19"/>
      <c r="LA27" s="20">
        <f t="shared" si="149"/>
        <v>0</v>
      </c>
      <c r="LB27" s="20">
        <f t="shared" si="150"/>
        <v>0</v>
      </c>
      <c r="LC27" s="20">
        <f t="shared" si="151"/>
        <v>0</v>
      </c>
      <c r="LD27" s="20">
        <f t="shared" si="152"/>
        <v>0</v>
      </c>
      <c r="LE27" s="20">
        <f t="shared" si="153"/>
        <v>0</v>
      </c>
      <c r="LF27" s="20">
        <f t="shared" si="154"/>
        <v>0</v>
      </c>
      <c r="LG27" s="20">
        <f t="shared" si="155"/>
        <v>0</v>
      </c>
      <c r="LH27" s="19"/>
      <c r="LI27" s="19"/>
      <c r="LJ27" s="20">
        <f t="shared" si="156"/>
        <v>0</v>
      </c>
      <c r="LK27" s="19"/>
      <c r="LL27" s="19"/>
      <c r="LM27" s="20">
        <f t="shared" si="157"/>
        <v>0</v>
      </c>
      <c r="LN27" s="20">
        <f t="shared" si="158"/>
        <v>4990</v>
      </c>
      <c r="LO27" s="20">
        <f t="shared" si="159"/>
        <v>20000</v>
      </c>
      <c r="LP27" s="20">
        <f t="shared" si="160"/>
        <v>-15010</v>
      </c>
    </row>
    <row r="28" spans="1:328" x14ac:dyDescent="0.3">
      <c r="A28" s="2" t="s">
        <v>133</v>
      </c>
      <c r="B28" s="3"/>
      <c r="C28" s="3"/>
      <c r="D28" s="4">
        <f t="shared" si="0"/>
        <v>0</v>
      </c>
      <c r="E28" s="3"/>
      <c r="F28" s="3"/>
      <c r="G28" s="4">
        <f t="shared" si="1"/>
        <v>0</v>
      </c>
      <c r="H28" s="3"/>
      <c r="I28" s="3"/>
      <c r="J28" s="4">
        <f t="shared" si="2"/>
        <v>0</v>
      </c>
      <c r="K28" s="3"/>
      <c r="L28" s="3"/>
      <c r="M28" s="4">
        <f t="shared" si="3"/>
        <v>0</v>
      </c>
      <c r="N28" s="3"/>
      <c r="O28" s="3"/>
      <c r="P28" s="4">
        <f t="shared" si="4"/>
        <v>0</v>
      </c>
      <c r="Q28" s="3"/>
      <c r="R28" s="3"/>
      <c r="S28" s="4">
        <f t="shared" si="5"/>
        <v>0</v>
      </c>
      <c r="T28" s="3"/>
      <c r="U28" s="3"/>
      <c r="V28" s="4">
        <f t="shared" si="6"/>
        <v>0</v>
      </c>
      <c r="W28" s="3"/>
      <c r="X28" s="3"/>
      <c r="Y28" s="4">
        <f t="shared" si="7"/>
        <v>0</v>
      </c>
      <c r="Z28" s="3"/>
      <c r="AA28" s="3"/>
      <c r="AB28" s="4">
        <f t="shared" si="8"/>
        <v>0</v>
      </c>
      <c r="AC28" s="3"/>
      <c r="AD28" s="3"/>
      <c r="AE28" s="4">
        <f t="shared" si="9"/>
        <v>0</v>
      </c>
      <c r="AF28" s="3"/>
      <c r="AG28" s="3"/>
      <c r="AH28" s="4">
        <f t="shared" si="10"/>
        <v>0</v>
      </c>
      <c r="AI28" s="3"/>
      <c r="AJ28" s="3"/>
      <c r="AK28" s="4">
        <f t="shared" si="11"/>
        <v>0</v>
      </c>
      <c r="AL28" s="4">
        <f t="shared" si="12"/>
        <v>0</v>
      </c>
      <c r="AM28" s="4">
        <f t="shared" si="13"/>
        <v>0</v>
      </c>
      <c r="AN28" s="4">
        <f t="shared" si="14"/>
        <v>0</v>
      </c>
      <c r="AO28" s="3"/>
      <c r="AP28" s="3"/>
      <c r="AQ28" s="4">
        <f t="shared" si="15"/>
        <v>0</v>
      </c>
      <c r="AR28" s="3"/>
      <c r="AS28" s="3"/>
      <c r="AT28" s="4">
        <f t="shared" si="16"/>
        <v>0</v>
      </c>
      <c r="AU28" s="3"/>
      <c r="AV28" s="3"/>
      <c r="AW28" s="4">
        <f t="shared" si="17"/>
        <v>0</v>
      </c>
      <c r="AX28" s="3"/>
      <c r="AY28" s="3"/>
      <c r="AZ28" s="4">
        <f t="shared" si="18"/>
        <v>0</v>
      </c>
      <c r="BA28" s="3"/>
      <c r="BB28" s="3"/>
      <c r="BC28" s="4">
        <f t="shared" si="19"/>
        <v>0</v>
      </c>
      <c r="BD28" s="3"/>
      <c r="BE28" s="3"/>
      <c r="BF28" s="4">
        <f t="shared" si="20"/>
        <v>0</v>
      </c>
      <c r="BG28" s="4">
        <f t="shared" si="21"/>
        <v>0</v>
      </c>
      <c r="BH28" s="4">
        <f t="shared" si="22"/>
        <v>0</v>
      </c>
      <c r="BI28" s="4">
        <f t="shared" si="23"/>
        <v>0</v>
      </c>
      <c r="BJ28" s="3"/>
      <c r="BK28" s="3"/>
      <c r="BL28" s="4">
        <f t="shared" si="24"/>
        <v>0</v>
      </c>
      <c r="BM28" s="3"/>
      <c r="BN28" s="3"/>
      <c r="BO28" s="4">
        <f t="shared" si="25"/>
        <v>0</v>
      </c>
      <c r="BP28" s="3"/>
      <c r="BQ28" s="3"/>
      <c r="BR28" s="4">
        <f t="shared" si="26"/>
        <v>0</v>
      </c>
      <c r="BS28" s="3"/>
      <c r="BT28" s="3"/>
      <c r="BU28" s="4">
        <f t="shared" si="27"/>
        <v>0</v>
      </c>
      <c r="BV28" s="3"/>
      <c r="BW28" s="3"/>
      <c r="BX28" s="4">
        <f t="shared" si="28"/>
        <v>0</v>
      </c>
      <c r="BY28" s="3"/>
      <c r="BZ28" s="3"/>
      <c r="CA28" s="4">
        <f t="shared" si="29"/>
        <v>0</v>
      </c>
      <c r="CB28" s="4">
        <f t="shared" si="30"/>
        <v>0</v>
      </c>
      <c r="CC28" s="4">
        <f t="shared" si="31"/>
        <v>0</v>
      </c>
      <c r="CD28" s="4">
        <f t="shared" si="32"/>
        <v>0</v>
      </c>
      <c r="CE28" s="3"/>
      <c r="CF28" s="3"/>
      <c r="CG28" s="4">
        <f t="shared" si="33"/>
        <v>0</v>
      </c>
      <c r="CH28" s="3"/>
      <c r="CI28" s="3"/>
      <c r="CJ28" s="4">
        <f t="shared" si="34"/>
        <v>0</v>
      </c>
      <c r="CK28" s="3"/>
      <c r="CL28" s="3"/>
      <c r="CM28" s="4">
        <f t="shared" si="35"/>
        <v>0</v>
      </c>
      <c r="CN28" s="4">
        <f t="shared" si="36"/>
        <v>0</v>
      </c>
      <c r="CO28" s="4">
        <f t="shared" si="37"/>
        <v>0</v>
      </c>
      <c r="CP28" s="4">
        <f t="shared" si="38"/>
        <v>0</v>
      </c>
      <c r="CQ28" s="3"/>
      <c r="CR28" s="3"/>
      <c r="CS28" s="4">
        <f t="shared" si="39"/>
        <v>0</v>
      </c>
      <c r="CT28" s="3"/>
      <c r="CU28" s="3"/>
      <c r="CV28" s="4">
        <f t="shared" si="40"/>
        <v>0</v>
      </c>
      <c r="CW28" s="3"/>
      <c r="CX28" s="3"/>
      <c r="CY28" s="4">
        <f t="shared" si="41"/>
        <v>0</v>
      </c>
      <c r="CZ28" s="4">
        <f t="shared" si="42"/>
        <v>0</v>
      </c>
      <c r="DA28" s="4">
        <f t="shared" si="43"/>
        <v>0</v>
      </c>
      <c r="DB28" s="4">
        <f t="shared" si="44"/>
        <v>0</v>
      </c>
      <c r="DC28" s="4">
        <f t="shared" si="45"/>
        <v>0</v>
      </c>
      <c r="DD28" s="4">
        <f t="shared" si="46"/>
        <v>0</v>
      </c>
      <c r="DE28" s="4">
        <f t="shared" si="47"/>
        <v>0</v>
      </c>
      <c r="DF28" s="3"/>
      <c r="DG28" s="3"/>
      <c r="DH28" s="4">
        <f t="shared" si="48"/>
        <v>0</v>
      </c>
      <c r="DI28" s="3"/>
      <c r="DJ28" s="3"/>
      <c r="DK28" s="4">
        <f t="shared" si="49"/>
        <v>0</v>
      </c>
      <c r="DL28" s="4">
        <f t="shared" si="50"/>
        <v>0</v>
      </c>
      <c r="DM28" s="4">
        <f t="shared" si="51"/>
        <v>0</v>
      </c>
      <c r="DN28" s="4">
        <f t="shared" si="52"/>
        <v>0</v>
      </c>
      <c r="DO28" s="3"/>
      <c r="DP28" s="3"/>
      <c r="DQ28" s="4">
        <f t="shared" si="53"/>
        <v>0</v>
      </c>
      <c r="DR28" s="3"/>
      <c r="DS28" s="3"/>
      <c r="DT28" s="4">
        <f t="shared" si="54"/>
        <v>0</v>
      </c>
      <c r="DU28" s="4">
        <f t="shared" si="55"/>
        <v>0</v>
      </c>
      <c r="DV28" s="4">
        <f t="shared" si="56"/>
        <v>0</v>
      </c>
      <c r="DW28" s="4">
        <f t="shared" si="57"/>
        <v>0</v>
      </c>
      <c r="DX28" s="20">
        <f t="shared" si="58"/>
        <v>0</v>
      </c>
      <c r="DY28" s="20">
        <f t="shared" si="59"/>
        <v>0</v>
      </c>
      <c r="DZ28" s="20">
        <f t="shared" si="60"/>
        <v>0</v>
      </c>
      <c r="EA28" s="19"/>
      <c r="EB28" s="19"/>
      <c r="EC28" s="20">
        <f t="shared" si="61"/>
        <v>0</v>
      </c>
      <c r="ED28" s="19"/>
      <c r="EE28" s="19"/>
      <c r="EF28" s="20">
        <f t="shared" si="62"/>
        <v>0</v>
      </c>
      <c r="EG28" s="19"/>
      <c r="EH28" s="19"/>
      <c r="EI28" s="20">
        <f t="shared" si="63"/>
        <v>0</v>
      </c>
      <c r="EJ28" s="19"/>
      <c r="EK28" s="19"/>
      <c r="EL28" s="20">
        <f t="shared" si="64"/>
        <v>0</v>
      </c>
      <c r="EM28" s="20">
        <f t="shared" si="65"/>
        <v>0</v>
      </c>
      <c r="EN28" s="20">
        <f t="shared" si="66"/>
        <v>0</v>
      </c>
      <c r="EO28" s="20">
        <f t="shared" si="67"/>
        <v>0</v>
      </c>
      <c r="EP28" s="19"/>
      <c r="EQ28" s="19"/>
      <c r="ER28" s="20">
        <f t="shared" si="68"/>
        <v>0</v>
      </c>
      <c r="ES28" s="19"/>
      <c r="ET28" s="19"/>
      <c r="EU28" s="20">
        <f t="shared" si="69"/>
        <v>0</v>
      </c>
      <c r="EV28" s="19"/>
      <c r="EW28" s="19"/>
      <c r="EX28" s="20">
        <f t="shared" si="70"/>
        <v>0</v>
      </c>
      <c r="EY28" s="19"/>
      <c r="EZ28" s="19"/>
      <c r="FA28" s="20">
        <f t="shared" si="71"/>
        <v>0</v>
      </c>
      <c r="FB28" s="20">
        <f t="shared" si="72"/>
        <v>0</v>
      </c>
      <c r="FC28" s="20">
        <f t="shared" si="73"/>
        <v>0</v>
      </c>
      <c r="FD28" s="20">
        <f t="shared" si="74"/>
        <v>0</v>
      </c>
      <c r="FE28" s="19"/>
      <c r="FF28" s="19"/>
      <c r="FG28" s="20">
        <f t="shared" si="75"/>
        <v>0</v>
      </c>
      <c r="FH28" s="19"/>
      <c r="FI28" s="19"/>
      <c r="FJ28" s="20">
        <f t="shared" si="76"/>
        <v>0</v>
      </c>
      <c r="FK28" s="19"/>
      <c r="FL28" s="19"/>
      <c r="FM28" s="20">
        <f t="shared" si="77"/>
        <v>0</v>
      </c>
      <c r="FN28" s="20">
        <f t="shared" si="78"/>
        <v>0</v>
      </c>
      <c r="FO28" s="20">
        <f t="shared" si="79"/>
        <v>0</v>
      </c>
      <c r="FP28" s="20">
        <f t="shared" si="80"/>
        <v>0</v>
      </c>
      <c r="FQ28" s="19"/>
      <c r="FR28" s="19"/>
      <c r="FS28" s="20">
        <f t="shared" si="81"/>
        <v>0</v>
      </c>
      <c r="FT28" s="19"/>
      <c r="FU28" s="19"/>
      <c r="FV28" s="20">
        <f t="shared" si="82"/>
        <v>0</v>
      </c>
      <c r="FW28" s="19"/>
      <c r="FX28" s="19"/>
      <c r="FY28" s="20">
        <f t="shared" si="83"/>
        <v>0</v>
      </c>
      <c r="FZ28" s="20">
        <f t="shared" si="84"/>
        <v>0</v>
      </c>
      <c r="GA28" s="20">
        <f t="shared" si="85"/>
        <v>0</v>
      </c>
      <c r="GB28" s="20">
        <f t="shared" si="86"/>
        <v>0</v>
      </c>
      <c r="GC28" s="19"/>
      <c r="GD28" s="19"/>
      <c r="GE28" s="20">
        <f t="shared" si="87"/>
        <v>0</v>
      </c>
      <c r="GF28" s="19"/>
      <c r="GG28" s="19"/>
      <c r="GH28" s="20">
        <f t="shared" si="88"/>
        <v>0</v>
      </c>
      <c r="GI28" s="19"/>
      <c r="GJ28" s="19"/>
      <c r="GK28" s="20">
        <f t="shared" si="89"/>
        <v>0</v>
      </c>
      <c r="GL28" s="19"/>
      <c r="GM28" s="19"/>
      <c r="GN28" s="20">
        <f t="shared" si="90"/>
        <v>0</v>
      </c>
      <c r="GO28" s="20">
        <f t="shared" si="91"/>
        <v>0</v>
      </c>
      <c r="GP28" s="20">
        <f t="shared" si="92"/>
        <v>0</v>
      </c>
      <c r="GQ28" s="20">
        <f t="shared" si="93"/>
        <v>0</v>
      </c>
      <c r="GR28" s="19"/>
      <c r="GS28" s="19"/>
      <c r="GT28" s="20">
        <f t="shared" si="94"/>
        <v>0</v>
      </c>
      <c r="GU28" s="19"/>
      <c r="GV28" s="19"/>
      <c r="GW28" s="20">
        <f t="shared" si="95"/>
        <v>0</v>
      </c>
      <c r="GX28" s="19"/>
      <c r="GY28" s="19"/>
      <c r="GZ28" s="20">
        <f t="shared" si="96"/>
        <v>0</v>
      </c>
      <c r="HA28" s="20">
        <f t="shared" si="97"/>
        <v>0</v>
      </c>
      <c r="HB28" s="20">
        <f t="shared" si="98"/>
        <v>0</v>
      </c>
      <c r="HC28" s="20">
        <f t="shared" si="99"/>
        <v>0</v>
      </c>
      <c r="HD28" s="19"/>
      <c r="HE28" s="19"/>
      <c r="HF28" s="20">
        <f t="shared" si="100"/>
        <v>0</v>
      </c>
      <c r="HG28" s="19"/>
      <c r="HH28" s="19"/>
      <c r="HI28" s="20">
        <f t="shared" si="101"/>
        <v>0</v>
      </c>
      <c r="HJ28" s="19"/>
      <c r="HK28" s="19"/>
      <c r="HL28" s="20">
        <f t="shared" si="102"/>
        <v>0</v>
      </c>
      <c r="HM28" s="19"/>
      <c r="HN28" s="19"/>
      <c r="HO28" s="20">
        <f t="shared" si="103"/>
        <v>0</v>
      </c>
      <c r="HP28" s="20">
        <f t="shared" si="104"/>
        <v>0</v>
      </c>
      <c r="HQ28" s="20">
        <f t="shared" si="105"/>
        <v>0</v>
      </c>
      <c r="HR28" s="20">
        <f t="shared" si="106"/>
        <v>0</v>
      </c>
      <c r="HS28" s="19"/>
      <c r="HT28" s="19"/>
      <c r="HU28" s="20">
        <f t="shared" si="107"/>
        <v>0</v>
      </c>
      <c r="HV28" s="19"/>
      <c r="HW28" s="19"/>
      <c r="HX28" s="20">
        <f t="shared" si="108"/>
        <v>0</v>
      </c>
      <c r="HY28" s="19"/>
      <c r="HZ28" s="19"/>
      <c r="IA28" s="20">
        <f t="shared" si="109"/>
        <v>0</v>
      </c>
      <c r="IB28" s="19"/>
      <c r="IC28" s="19"/>
      <c r="ID28" s="20">
        <f t="shared" si="110"/>
        <v>0</v>
      </c>
      <c r="IE28" s="20">
        <f t="shared" si="111"/>
        <v>0</v>
      </c>
      <c r="IF28" s="20">
        <f t="shared" si="112"/>
        <v>0</v>
      </c>
      <c r="IG28" s="20">
        <f t="shared" si="113"/>
        <v>0</v>
      </c>
      <c r="IH28" s="20">
        <f t="shared" si="114"/>
        <v>0</v>
      </c>
      <c r="II28" s="20">
        <f t="shared" si="115"/>
        <v>0</v>
      </c>
      <c r="IJ28" s="20">
        <f t="shared" si="116"/>
        <v>0</v>
      </c>
      <c r="IK28" s="19"/>
      <c r="IL28" s="19"/>
      <c r="IM28" s="20">
        <f t="shared" si="117"/>
        <v>0</v>
      </c>
      <c r="IN28" s="19"/>
      <c r="IO28" s="19"/>
      <c r="IP28" s="20">
        <f t="shared" si="118"/>
        <v>0</v>
      </c>
      <c r="IQ28" s="19"/>
      <c r="IR28" s="19"/>
      <c r="IS28" s="20">
        <f t="shared" si="119"/>
        <v>0</v>
      </c>
      <c r="IT28" s="20">
        <f t="shared" si="120"/>
        <v>0</v>
      </c>
      <c r="IU28" s="20">
        <f t="shared" si="121"/>
        <v>0</v>
      </c>
      <c r="IV28" s="20">
        <f t="shared" si="122"/>
        <v>0</v>
      </c>
      <c r="IW28" s="20">
        <f t="shared" si="123"/>
        <v>0</v>
      </c>
      <c r="IX28" s="20">
        <f t="shared" si="124"/>
        <v>0</v>
      </c>
      <c r="IY28" s="20">
        <f t="shared" si="125"/>
        <v>0</v>
      </c>
      <c r="IZ28" s="19"/>
      <c r="JA28" s="19"/>
      <c r="JB28" s="20">
        <f t="shared" si="126"/>
        <v>0</v>
      </c>
      <c r="JC28" s="19"/>
      <c r="JD28" s="19"/>
      <c r="JE28" s="20">
        <f t="shared" si="127"/>
        <v>0</v>
      </c>
      <c r="JF28" s="19"/>
      <c r="JG28" s="19"/>
      <c r="JH28" s="20">
        <f t="shared" si="128"/>
        <v>0</v>
      </c>
      <c r="JI28" s="20">
        <f t="shared" si="129"/>
        <v>0</v>
      </c>
      <c r="JJ28" s="20">
        <f t="shared" si="130"/>
        <v>0</v>
      </c>
      <c r="JK28" s="20">
        <f t="shared" si="131"/>
        <v>0</v>
      </c>
      <c r="JL28" s="19"/>
      <c r="JM28" s="19"/>
      <c r="JN28" s="20">
        <f t="shared" si="132"/>
        <v>0</v>
      </c>
      <c r="JO28" s="19"/>
      <c r="JP28" s="19"/>
      <c r="JQ28" s="20">
        <f t="shared" si="133"/>
        <v>0</v>
      </c>
      <c r="JR28" s="19"/>
      <c r="JS28" s="19"/>
      <c r="JT28" s="20">
        <f t="shared" si="134"/>
        <v>0</v>
      </c>
      <c r="JU28" s="20">
        <f t="shared" si="135"/>
        <v>0</v>
      </c>
      <c r="JV28" s="20">
        <f t="shared" si="136"/>
        <v>0</v>
      </c>
      <c r="JW28" s="20">
        <f t="shared" si="137"/>
        <v>0</v>
      </c>
      <c r="JX28" s="19"/>
      <c r="JY28" s="19"/>
      <c r="JZ28" s="20">
        <f t="shared" si="138"/>
        <v>0</v>
      </c>
      <c r="KA28" s="20">
        <f>400</f>
        <v>400</v>
      </c>
      <c r="KB28" s="19"/>
      <c r="KC28" s="20">
        <f t="shared" si="139"/>
        <v>400</v>
      </c>
      <c r="KD28" s="20">
        <f t="shared" si="140"/>
        <v>400</v>
      </c>
      <c r="KE28" s="20">
        <f t="shared" si="141"/>
        <v>0</v>
      </c>
      <c r="KF28" s="20">
        <f t="shared" si="142"/>
        <v>400</v>
      </c>
      <c r="KG28" s="19"/>
      <c r="KH28" s="19"/>
      <c r="KI28" s="20">
        <f t="shared" si="143"/>
        <v>0</v>
      </c>
      <c r="KJ28" s="19"/>
      <c r="KK28" s="19"/>
      <c r="KL28" s="20">
        <f t="shared" si="144"/>
        <v>0</v>
      </c>
      <c r="KM28" s="19"/>
      <c r="KN28" s="19"/>
      <c r="KO28" s="20">
        <f t="shared" si="145"/>
        <v>0</v>
      </c>
      <c r="KP28" s="19"/>
      <c r="KQ28" s="19"/>
      <c r="KR28" s="20">
        <f t="shared" si="146"/>
        <v>0</v>
      </c>
      <c r="KS28" s="19"/>
      <c r="KT28" s="19"/>
      <c r="KU28" s="20">
        <f t="shared" si="147"/>
        <v>0</v>
      </c>
      <c r="KV28" s="19"/>
      <c r="KW28" s="19"/>
      <c r="KX28" s="20">
        <f t="shared" si="148"/>
        <v>0</v>
      </c>
      <c r="KY28" s="19"/>
      <c r="KZ28" s="19"/>
      <c r="LA28" s="20">
        <f t="shared" si="149"/>
        <v>0</v>
      </c>
      <c r="LB28" s="20">
        <f t="shared" si="150"/>
        <v>0</v>
      </c>
      <c r="LC28" s="20">
        <f t="shared" si="151"/>
        <v>0</v>
      </c>
      <c r="LD28" s="20">
        <f t="shared" si="152"/>
        <v>0</v>
      </c>
      <c r="LE28" s="20">
        <f t="shared" si="153"/>
        <v>0</v>
      </c>
      <c r="LF28" s="20">
        <f t="shared" si="154"/>
        <v>0</v>
      </c>
      <c r="LG28" s="20">
        <f t="shared" si="155"/>
        <v>0</v>
      </c>
      <c r="LH28" s="19"/>
      <c r="LI28" s="19"/>
      <c r="LJ28" s="20">
        <f t="shared" si="156"/>
        <v>0</v>
      </c>
      <c r="LK28" s="19"/>
      <c r="LL28" s="19"/>
      <c r="LM28" s="20">
        <f t="shared" si="157"/>
        <v>0</v>
      </c>
      <c r="LN28" s="20">
        <f t="shared" si="158"/>
        <v>400</v>
      </c>
      <c r="LO28" s="20">
        <f t="shared" si="159"/>
        <v>0</v>
      </c>
      <c r="LP28" s="20">
        <f t="shared" si="160"/>
        <v>400</v>
      </c>
    </row>
    <row r="29" spans="1:328" x14ac:dyDescent="0.3">
      <c r="A29" s="2" t="s">
        <v>134</v>
      </c>
      <c r="B29" s="5">
        <f>((((B24)+(B25))+(B26))+(B27))+(B28)</f>
        <v>0</v>
      </c>
      <c r="C29" s="5">
        <f>((((C24)+(C25))+(C26))+(C27))+(C28)</f>
        <v>0</v>
      </c>
      <c r="D29" s="5">
        <f t="shared" si="0"/>
        <v>0</v>
      </c>
      <c r="E29" s="5">
        <f>((((E24)+(E25))+(E26))+(E27))+(E28)</f>
        <v>0</v>
      </c>
      <c r="F29" s="5">
        <f>((((F24)+(F25))+(F26))+(F27))+(F28)</f>
        <v>0</v>
      </c>
      <c r="G29" s="5">
        <f t="shared" si="1"/>
        <v>0</v>
      </c>
      <c r="H29" s="5">
        <f>((((H24)+(H25))+(H26))+(H27))+(H28)</f>
        <v>0</v>
      </c>
      <c r="I29" s="5">
        <f>((((I24)+(I25))+(I26))+(I27))+(I28)</f>
        <v>0</v>
      </c>
      <c r="J29" s="5">
        <f t="shared" si="2"/>
        <v>0</v>
      </c>
      <c r="K29" s="5">
        <f>((((K24)+(K25))+(K26))+(K27))+(K28)</f>
        <v>0</v>
      </c>
      <c r="L29" s="5">
        <f>((((L24)+(L25))+(L26))+(L27))+(L28)</f>
        <v>0</v>
      </c>
      <c r="M29" s="5">
        <f t="shared" si="3"/>
        <v>0</v>
      </c>
      <c r="N29" s="5">
        <f>((((N24)+(N25))+(N26))+(N27))+(N28)</f>
        <v>0</v>
      </c>
      <c r="O29" s="5">
        <f>((((O24)+(O25))+(O26))+(O27))+(O28)</f>
        <v>0</v>
      </c>
      <c r="P29" s="5">
        <f t="shared" si="4"/>
        <v>0</v>
      </c>
      <c r="Q29" s="5">
        <f>((((Q24)+(Q25))+(Q26))+(Q27))+(Q28)</f>
        <v>0</v>
      </c>
      <c r="R29" s="5">
        <f>((((R24)+(R25))+(R26))+(R27))+(R28)</f>
        <v>0</v>
      </c>
      <c r="S29" s="5">
        <f t="shared" si="5"/>
        <v>0</v>
      </c>
      <c r="T29" s="5">
        <f>((((T24)+(T25))+(T26))+(T27))+(T28)</f>
        <v>0</v>
      </c>
      <c r="U29" s="5">
        <f>((((U24)+(U25))+(U26))+(U27))+(U28)</f>
        <v>0</v>
      </c>
      <c r="V29" s="5">
        <f t="shared" si="6"/>
        <v>0</v>
      </c>
      <c r="W29" s="5">
        <f>((((W24)+(W25))+(W26))+(W27))+(W28)</f>
        <v>0</v>
      </c>
      <c r="X29" s="5">
        <f>((((X24)+(X25))+(X26))+(X27))+(X28)</f>
        <v>0</v>
      </c>
      <c r="Y29" s="5">
        <f t="shared" si="7"/>
        <v>0</v>
      </c>
      <c r="Z29" s="5">
        <f>((((Z24)+(Z25))+(Z26))+(Z27))+(Z28)</f>
        <v>0</v>
      </c>
      <c r="AA29" s="5">
        <f>((((AA24)+(AA25))+(AA26))+(AA27))+(AA28)</f>
        <v>0</v>
      </c>
      <c r="AB29" s="5">
        <f t="shared" si="8"/>
        <v>0</v>
      </c>
      <c r="AC29" s="5">
        <f>((((AC24)+(AC25))+(AC26))+(AC27))+(AC28)</f>
        <v>0</v>
      </c>
      <c r="AD29" s="5">
        <f>((((AD24)+(AD25))+(AD26))+(AD27))+(AD28)</f>
        <v>0</v>
      </c>
      <c r="AE29" s="5">
        <f t="shared" si="9"/>
        <v>0</v>
      </c>
      <c r="AF29" s="5">
        <f>((((AF24)+(AF25))+(AF26))+(AF27))+(AF28)</f>
        <v>0</v>
      </c>
      <c r="AG29" s="5">
        <f>((((AG24)+(AG25))+(AG26))+(AG27))+(AG28)</f>
        <v>0</v>
      </c>
      <c r="AH29" s="5">
        <f t="shared" si="10"/>
        <v>0</v>
      </c>
      <c r="AI29" s="5">
        <f>((((AI24)+(AI25))+(AI26))+(AI27))+(AI28)</f>
        <v>0</v>
      </c>
      <c r="AJ29" s="5">
        <f>((((AJ24)+(AJ25))+(AJ26))+(AJ27))+(AJ28)</f>
        <v>0</v>
      </c>
      <c r="AK29" s="5">
        <f t="shared" si="11"/>
        <v>0</v>
      </c>
      <c r="AL29" s="5">
        <f t="shared" si="12"/>
        <v>0</v>
      </c>
      <c r="AM29" s="5">
        <f t="shared" si="13"/>
        <v>0</v>
      </c>
      <c r="AN29" s="5">
        <f t="shared" si="14"/>
        <v>0</v>
      </c>
      <c r="AO29" s="5">
        <f>((((AO24)+(AO25))+(AO26))+(AO27))+(AO28)</f>
        <v>0</v>
      </c>
      <c r="AP29" s="5">
        <f>((((AP24)+(AP25))+(AP26))+(AP27))+(AP28)</f>
        <v>0</v>
      </c>
      <c r="AQ29" s="5">
        <f t="shared" si="15"/>
        <v>0</v>
      </c>
      <c r="AR29" s="5">
        <f>((((AR24)+(AR25))+(AR26))+(AR27))+(AR28)</f>
        <v>0</v>
      </c>
      <c r="AS29" s="5">
        <f>((((AS24)+(AS25))+(AS26))+(AS27))+(AS28)</f>
        <v>0</v>
      </c>
      <c r="AT29" s="5">
        <f t="shared" si="16"/>
        <v>0</v>
      </c>
      <c r="AU29" s="5">
        <f>((((AU24)+(AU25))+(AU26))+(AU27))+(AU28)</f>
        <v>0</v>
      </c>
      <c r="AV29" s="5">
        <f>((((AV24)+(AV25))+(AV26))+(AV27))+(AV28)</f>
        <v>0</v>
      </c>
      <c r="AW29" s="5">
        <f t="shared" si="17"/>
        <v>0</v>
      </c>
      <c r="AX29" s="5">
        <f>((((AX24)+(AX25))+(AX26))+(AX27))+(AX28)</f>
        <v>0</v>
      </c>
      <c r="AY29" s="5">
        <f>((((AY24)+(AY25))+(AY26))+(AY27))+(AY28)</f>
        <v>0</v>
      </c>
      <c r="AZ29" s="5">
        <f t="shared" si="18"/>
        <v>0</v>
      </c>
      <c r="BA29" s="5">
        <f>((((BA24)+(BA25))+(BA26))+(BA27))+(BA28)</f>
        <v>0</v>
      </c>
      <c r="BB29" s="5">
        <f>((((BB24)+(BB25))+(BB26))+(BB27))+(BB28)</f>
        <v>0</v>
      </c>
      <c r="BC29" s="5">
        <f t="shared" si="19"/>
        <v>0</v>
      </c>
      <c r="BD29" s="5">
        <f>((((BD24)+(BD25))+(BD26))+(BD27))+(BD28)</f>
        <v>0</v>
      </c>
      <c r="BE29" s="5">
        <f>((((BE24)+(BE25))+(BE26))+(BE27))+(BE28)</f>
        <v>0</v>
      </c>
      <c r="BF29" s="5">
        <f t="shared" si="20"/>
        <v>0</v>
      </c>
      <c r="BG29" s="5">
        <f t="shared" si="21"/>
        <v>0</v>
      </c>
      <c r="BH29" s="5">
        <f t="shared" si="22"/>
        <v>0</v>
      </c>
      <c r="BI29" s="5">
        <f t="shared" si="23"/>
        <v>0</v>
      </c>
      <c r="BJ29" s="5">
        <f>((((BJ24)+(BJ25))+(BJ26))+(BJ27))+(BJ28)</f>
        <v>0</v>
      </c>
      <c r="BK29" s="5">
        <f>((((BK24)+(BK25))+(BK26))+(BK27))+(BK28)</f>
        <v>0</v>
      </c>
      <c r="BL29" s="5">
        <f t="shared" si="24"/>
        <v>0</v>
      </c>
      <c r="BM29" s="5">
        <f>((((BM24)+(BM25))+(BM26))+(BM27))+(BM28)</f>
        <v>0</v>
      </c>
      <c r="BN29" s="5">
        <f>((((BN24)+(BN25))+(BN26))+(BN27))+(BN28)</f>
        <v>0</v>
      </c>
      <c r="BO29" s="5">
        <f t="shared" si="25"/>
        <v>0</v>
      </c>
      <c r="BP29" s="5">
        <f>((((BP24)+(BP25))+(BP26))+(BP27))+(BP28)</f>
        <v>0</v>
      </c>
      <c r="BQ29" s="5">
        <f>((((BQ24)+(BQ25))+(BQ26))+(BQ27))+(BQ28)</f>
        <v>0</v>
      </c>
      <c r="BR29" s="5">
        <f t="shared" si="26"/>
        <v>0</v>
      </c>
      <c r="BS29" s="5">
        <f>((((BS24)+(BS25))+(BS26))+(BS27))+(BS28)</f>
        <v>0</v>
      </c>
      <c r="BT29" s="5">
        <f>((((BT24)+(BT25))+(BT26))+(BT27))+(BT28)</f>
        <v>0</v>
      </c>
      <c r="BU29" s="5">
        <f t="shared" si="27"/>
        <v>0</v>
      </c>
      <c r="BV29" s="5">
        <f>((((BV24)+(BV25))+(BV26))+(BV27))+(BV28)</f>
        <v>0</v>
      </c>
      <c r="BW29" s="5">
        <f>((((BW24)+(BW25))+(BW26))+(BW27))+(BW28)</f>
        <v>0</v>
      </c>
      <c r="BX29" s="5">
        <f t="shared" si="28"/>
        <v>0</v>
      </c>
      <c r="BY29" s="5">
        <f>((((BY24)+(BY25))+(BY26))+(BY27))+(BY28)</f>
        <v>0</v>
      </c>
      <c r="BZ29" s="5">
        <f>((((BZ24)+(BZ25))+(BZ26))+(BZ27))+(BZ28)</f>
        <v>0</v>
      </c>
      <c r="CA29" s="5">
        <f t="shared" si="29"/>
        <v>0</v>
      </c>
      <c r="CB29" s="5">
        <f t="shared" si="30"/>
        <v>0</v>
      </c>
      <c r="CC29" s="5">
        <f t="shared" si="31"/>
        <v>0</v>
      </c>
      <c r="CD29" s="5">
        <f t="shared" si="32"/>
        <v>0</v>
      </c>
      <c r="CE29" s="5">
        <f>((((CE24)+(CE25))+(CE26))+(CE27))+(CE28)</f>
        <v>0</v>
      </c>
      <c r="CF29" s="5">
        <f>((((CF24)+(CF25))+(CF26))+(CF27))+(CF28)</f>
        <v>0</v>
      </c>
      <c r="CG29" s="5">
        <f t="shared" si="33"/>
        <v>0</v>
      </c>
      <c r="CH29" s="5">
        <f>((((CH24)+(CH25))+(CH26))+(CH27))+(CH28)</f>
        <v>0</v>
      </c>
      <c r="CI29" s="5">
        <f>((((CI24)+(CI25))+(CI26))+(CI27))+(CI28)</f>
        <v>0</v>
      </c>
      <c r="CJ29" s="5">
        <f t="shared" si="34"/>
        <v>0</v>
      </c>
      <c r="CK29" s="5">
        <f>((((CK24)+(CK25))+(CK26))+(CK27))+(CK28)</f>
        <v>0</v>
      </c>
      <c r="CL29" s="5">
        <f>((((CL24)+(CL25))+(CL26))+(CL27))+(CL28)</f>
        <v>0</v>
      </c>
      <c r="CM29" s="5">
        <f t="shared" si="35"/>
        <v>0</v>
      </c>
      <c r="CN29" s="5">
        <f t="shared" si="36"/>
        <v>0</v>
      </c>
      <c r="CO29" s="5">
        <f t="shared" si="37"/>
        <v>0</v>
      </c>
      <c r="CP29" s="5">
        <f t="shared" si="38"/>
        <v>0</v>
      </c>
      <c r="CQ29" s="5">
        <f>((((CQ24)+(CQ25))+(CQ26))+(CQ27))+(CQ28)</f>
        <v>0</v>
      </c>
      <c r="CR29" s="5">
        <f>((((CR24)+(CR25))+(CR26))+(CR27))+(CR28)</f>
        <v>0</v>
      </c>
      <c r="CS29" s="5">
        <f t="shared" si="39"/>
        <v>0</v>
      </c>
      <c r="CT29" s="5">
        <f>((((CT24)+(CT25))+(CT26))+(CT27))+(CT28)</f>
        <v>0</v>
      </c>
      <c r="CU29" s="5">
        <f>((((CU24)+(CU25))+(CU26))+(CU27))+(CU28)</f>
        <v>0</v>
      </c>
      <c r="CV29" s="5">
        <f t="shared" si="40"/>
        <v>0</v>
      </c>
      <c r="CW29" s="5">
        <f>((((CW24)+(CW25))+(CW26))+(CW27))+(CW28)</f>
        <v>0</v>
      </c>
      <c r="CX29" s="5">
        <f>((((CX24)+(CX25))+(CX26))+(CX27))+(CX28)</f>
        <v>0</v>
      </c>
      <c r="CY29" s="5">
        <f t="shared" si="41"/>
        <v>0</v>
      </c>
      <c r="CZ29" s="5">
        <f t="shared" si="42"/>
        <v>0</v>
      </c>
      <c r="DA29" s="5">
        <f t="shared" si="43"/>
        <v>0</v>
      </c>
      <c r="DB29" s="5">
        <f t="shared" si="44"/>
        <v>0</v>
      </c>
      <c r="DC29" s="5">
        <f t="shared" si="45"/>
        <v>0</v>
      </c>
      <c r="DD29" s="5">
        <f t="shared" si="46"/>
        <v>0</v>
      </c>
      <c r="DE29" s="5">
        <f t="shared" si="47"/>
        <v>0</v>
      </c>
      <c r="DF29" s="5">
        <f>((((DF24)+(DF25))+(DF26))+(DF27))+(DF28)</f>
        <v>0</v>
      </c>
      <c r="DG29" s="5">
        <f>((((DG24)+(DG25))+(DG26))+(DG27))+(DG28)</f>
        <v>0</v>
      </c>
      <c r="DH29" s="5">
        <f t="shared" si="48"/>
        <v>0</v>
      </c>
      <c r="DI29" s="5">
        <f>((((DI24)+(DI25))+(DI26))+(DI27))+(DI28)</f>
        <v>0</v>
      </c>
      <c r="DJ29" s="5">
        <f>((((DJ24)+(DJ25))+(DJ26))+(DJ27))+(DJ28)</f>
        <v>0</v>
      </c>
      <c r="DK29" s="5">
        <f t="shared" si="49"/>
        <v>0</v>
      </c>
      <c r="DL29" s="5">
        <f t="shared" si="50"/>
        <v>0</v>
      </c>
      <c r="DM29" s="5">
        <f t="shared" si="51"/>
        <v>0</v>
      </c>
      <c r="DN29" s="5">
        <f t="shared" si="52"/>
        <v>0</v>
      </c>
      <c r="DO29" s="5">
        <f>((((DO24)+(DO25))+(DO26))+(DO27))+(DO28)</f>
        <v>0</v>
      </c>
      <c r="DP29" s="5">
        <f>((((DP24)+(DP25))+(DP26))+(DP27))+(DP28)</f>
        <v>0</v>
      </c>
      <c r="DQ29" s="5">
        <f t="shared" si="53"/>
        <v>0</v>
      </c>
      <c r="DR29" s="5">
        <f>((((DR24)+(DR25))+(DR26))+(DR27))+(DR28)</f>
        <v>0</v>
      </c>
      <c r="DS29" s="5">
        <f>((((DS24)+(DS25))+(DS26))+(DS27))+(DS28)</f>
        <v>0</v>
      </c>
      <c r="DT29" s="5">
        <f t="shared" si="54"/>
        <v>0</v>
      </c>
      <c r="DU29" s="5">
        <f t="shared" si="55"/>
        <v>0</v>
      </c>
      <c r="DV29" s="5">
        <f t="shared" si="56"/>
        <v>0</v>
      </c>
      <c r="DW29" s="5">
        <f t="shared" si="57"/>
        <v>0</v>
      </c>
      <c r="DX29" s="21">
        <f t="shared" si="58"/>
        <v>0</v>
      </c>
      <c r="DY29" s="21">
        <f t="shared" si="59"/>
        <v>0</v>
      </c>
      <c r="DZ29" s="21">
        <f t="shared" si="60"/>
        <v>0</v>
      </c>
      <c r="EA29" s="21">
        <f>((((EA24)+(EA25))+(EA26))+(EA27))+(EA28)</f>
        <v>0</v>
      </c>
      <c r="EB29" s="21">
        <f>((((EB24)+(EB25))+(EB26))+(EB27))+(EB28)</f>
        <v>0</v>
      </c>
      <c r="EC29" s="21">
        <f t="shared" si="61"/>
        <v>0</v>
      </c>
      <c r="ED29" s="21">
        <f>((((ED24)+(ED25))+(ED26))+(ED27))+(ED28)</f>
        <v>0</v>
      </c>
      <c r="EE29" s="21">
        <f>((((EE24)+(EE25))+(EE26))+(EE27))+(EE28)</f>
        <v>0</v>
      </c>
      <c r="EF29" s="21">
        <f t="shared" si="62"/>
        <v>0</v>
      </c>
      <c r="EG29" s="21">
        <f>((((EG24)+(EG25))+(EG26))+(EG27))+(EG28)</f>
        <v>0</v>
      </c>
      <c r="EH29" s="21">
        <f>((((EH24)+(EH25))+(EH26))+(EH27))+(EH28)</f>
        <v>0</v>
      </c>
      <c r="EI29" s="21">
        <f t="shared" si="63"/>
        <v>0</v>
      </c>
      <c r="EJ29" s="21">
        <f>((((EJ24)+(EJ25))+(EJ26))+(EJ27))+(EJ28)</f>
        <v>0</v>
      </c>
      <c r="EK29" s="21">
        <f>((((EK24)+(EK25))+(EK26))+(EK27))+(EK28)</f>
        <v>0</v>
      </c>
      <c r="EL29" s="21">
        <f t="shared" si="64"/>
        <v>0</v>
      </c>
      <c r="EM29" s="21">
        <f t="shared" si="65"/>
        <v>0</v>
      </c>
      <c r="EN29" s="21">
        <f t="shared" si="66"/>
        <v>0</v>
      </c>
      <c r="EO29" s="21">
        <f t="shared" si="67"/>
        <v>0</v>
      </c>
      <c r="EP29" s="21">
        <f>((((EP24)+(EP25))+(EP26))+(EP27))+(EP28)</f>
        <v>0</v>
      </c>
      <c r="EQ29" s="21">
        <f>((((EQ24)+(EQ25))+(EQ26))+(EQ27))+(EQ28)</f>
        <v>0</v>
      </c>
      <c r="ER29" s="21">
        <f t="shared" si="68"/>
        <v>0</v>
      </c>
      <c r="ES29" s="21">
        <f>((((ES24)+(ES25))+(ES26))+(ES27))+(ES28)</f>
        <v>0</v>
      </c>
      <c r="ET29" s="21">
        <f>((((ET24)+(ET25))+(ET26))+(ET27))+(ET28)</f>
        <v>0</v>
      </c>
      <c r="EU29" s="21">
        <f t="shared" si="69"/>
        <v>0</v>
      </c>
      <c r="EV29" s="21">
        <f>((((EV24)+(EV25))+(EV26))+(EV27))+(EV28)</f>
        <v>0</v>
      </c>
      <c r="EW29" s="21">
        <f>((((EW24)+(EW25))+(EW26))+(EW27))+(EW28)</f>
        <v>0</v>
      </c>
      <c r="EX29" s="21">
        <f t="shared" si="70"/>
        <v>0</v>
      </c>
      <c r="EY29" s="21">
        <f>((((EY24)+(EY25))+(EY26))+(EY27))+(EY28)</f>
        <v>0</v>
      </c>
      <c r="EZ29" s="21">
        <f>((((EZ24)+(EZ25))+(EZ26))+(EZ27))+(EZ28)</f>
        <v>0</v>
      </c>
      <c r="FA29" s="21">
        <f t="shared" si="71"/>
        <v>0</v>
      </c>
      <c r="FB29" s="21">
        <f t="shared" si="72"/>
        <v>0</v>
      </c>
      <c r="FC29" s="21">
        <f t="shared" si="73"/>
        <v>0</v>
      </c>
      <c r="FD29" s="21">
        <f t="shared" si="74"/>
        <v>0</v>
      </c>
      <c r="FE29" s="21">
        <f>((((FE24)+(FE25))+(FE26))+(FE27))+(FE28)</f>
        <v>0</v>
      </c>
      <c r="FF29" s="21">
        <f>((((FF24)+(FF25))+(FF26))+(FF27))+(FF28)</f>
        <v>0</v>
      </c>
      <c r="FG29" s="21">
        <f t="shared" si="75"/>
        <v>0</v>
      </c>
      <c r="FH29" s="21">
        <f>((((FH24)+(FH25))+(FH26))+(FH27))+(FH28)</f>
        <v>0</v>
      </c>
      <c r="FI29" s="21">
        <f>((((FI24)+(FI25))+(FI26))+(FI27))+(FI28)</f>
        <v>0</v>
      </c>
      <c r="FJ29" s="21">
        <f t="shared" si="76"/>
        <v>0</v>
      </c>
      <c r="FK29" s="21">
        <f>((((FK24)+(FK25))+(FK26))+(FK27))+(FK28)</f>
        <v>0</v>
      </c>
      <c r="FL29" s="21">
        <f>((((FL24)+(FL25))+(FL26))+(FL27))+(FL28)</f>
        <v>0</v>
      </c>
      <c r="FM29" s="21">
        <f t="shared" si="77"/>
        <v>0</v>
      </c>
      <c r="FN29" s="21">
        <f t="shared" si="78"/>
        <v>0</v>
      </c>
      <c r="FO29" s="21">
        <f t="shared" si="79"/>
        <v>0</v>
      </c>
      <c r="FP29" s="21">
        <f t="shared" si="80"/>
        <v>0</v>
      </c>
      <c r="FQ29" s="21">
        <f>((((FQ24)+(FQ25))+(FQ26))+(FQ27))+(FQ28)</f>
        <v>0</v>
      </c>
      <c r="FR29" s="21">
        <f>((((FR24)+(FR25))+(FR26))+(FR27))+(FR28)</f>
        <v>0</v>
      </c>
      <c r="FS29" s="21">
        <f t="shared" si="81"/>
        <v>0</v>
      </c>
      <c r="FT29" s="21">
        <f>((((FT24)+(FT25))+(FT26))+(FT27))+(FT28)</f>
        <v>0</v>
      </c>
      <c r="FU29" s="21">
        <f>((((FU24)+(FU25))+(FU26))+(FU27))+(FU28)</f>
        <v>0</v>
      </c>
      <c r="FV29" s="21">
        <f t="shared" si="82"/>
        <v>0</v>
      </c>
      <c r="FW29" s="21">
        <f>((((FW24)+(FW25))+(FW26))+(FW27))+(FW28)</f>
        <v>0</v>
      </c>
      <c r="FX29" s="21">
        <f>((((FX24)+(FX25))+(FX26))+(FX27))+(FX28)</f>
        <v>0</v>
      </c>
      <c r="FY29" s="21">
        <f t="shared" si="83"/>
        <v>0</v>
      </c>
      <c r="FZ29" s="21">
        <f t="shared" si="84"/>
        <v>0</v>
      </c>
      <c r="GA29" s="21">
        <f t="shared" si="85"/>
        <v>0</v>
      </c>
      <c r="GB29" s="21">
        <f t="shared" si="86"/>
        <v>0</v>
      </c>
      <c r="GC29" s="21">
        <f>((((GC24)+(GC25))+(GC26))+(GC27))+(GC28)</f>
        <v>0</v>
      </c>
      <c r="GD29" s="21">
        <f>((((GD24)+(GD25))+(GD26))+(GD27))+(GD28)</f>
        <v>0</v>
      </c>
      <c r="GE29" s="21">
        <f t="shared" si="87"/>
        <v>0</v>
      </c>
      <c r="GF29" s="21">
        <f>((((GF24)+(GF25))+(GF26))+(GF27))+(GF28)</f>
        <v>0</v>
      </c>
      <c r="GG29" s="21">
        <f>((((GG24)+(GG25))+(GG26))+(GG27))+(GG28)</f>
        <v>0</v>
      </c>
      <c r="GH29" s="21">
        <f t="shared" si="88"/>
        <v>0</v>
      </c>
      <c r="GI29" s="21">
        <f>((((GI24)+(GI25))+(GI26))+(GI27))+(GI28)</f>
        <v>0</v>
      </c>
      <c r="GJ29" s="21">
        <f>((((GJ24)+(GJ25))+(GJ26))+(GJ27))+(GJ28)</f>
        <v>0</v>
      </c>
      <c r="GK29" s="21">
        <f t="shared" si="89"/>
        <v>0</v>
      </c>
      <c r="GL29" s="21">
        <f>((((GL24)+(GL25))+(GL26))+(GL27))+(GL28)</f>
        <v>0</v>
      </c>
      <c r="GM29" s="21">
        <f>((((GM24)+(GM25))+(GM26))+(GM27))+(GM28)</f>
        <v>0</v>
      </c>
      <c r="GN29" s="21">
        <f t="shared" si="90"/>
        <v>0</v>
      </c>
      <c r="GO29" s="21">
        <f t="shared" si="91"/>
        <v>0</v>
      </c>
      <c r="GP29" s="21">
        <f t="shared" si="92"/>
        <v>0</v>
      </c>
      <c r="GQ29" s="21">
        <f t="shared" si="93"/>
        <v>0</v>
      </c>
      <c r="GR29" s="21">
        <f>((((GR24)+(GR25))+(GR26))+(GR27))+(GR28)</f>
        <v>0</v>
      </c>
      <c r="GS29" s="21">
        <f>((((GS24)+(GS25))+(GS26))+(GS27))+(GS28)</f>
        <v>0</v>
      </c>
      <c r="GT29" s="21">
        <f t="shared" si="94"/>
        <v>0</v>
      </c>
      <c r="GU29" s="21">
        <f>((((GU24)+(GU25))+(GU26))+(GU27))+(GU28)</f>
        <v>0</v>
      </c>
      <c r="GV29" s="21">
        <f>((((GV24)+(GV25))+(GV26))+(GV27))+(GV28)</f>
        <v>0</v>
      </c>
      <c r="GW29" s="21">
        <f t="shared" si="95"/>
        <v>0</v>
      </c>
      <c r="GX29" s="21">
        <f>((((GX24)+(GX25))+(GX26))+(GX27))+(GX28)</f>
        <v>0</v>
      </c>
      <c r="GY29" s="21">
        <f>((((GY24)+(GY25))+(GY26))+(GY27))+(GY28)</f>
        <v>0</v>
      </c>
      <c r="GZ29" s="21">
        <f t="shared" si="96"/>
        <v>0</v>
      </c>
      <c r="HA29" s="21">
        <f t="shared" si="97"/>
        <v>0</v>
      </c>
      <c r="HB29" s="21">
        <f t="shared" si="98"/>
        <v>0</v>
      </c>
      <c r="HC29" s="21">
        <f t="shared" si="99"/>
        <v>0</v>
      </c>
      <c r="HD29" s="21">
        <f>((((HD24)+(HD25))+(HD26))+(HD27))+(HD28)</f>
        <v>0</v>
      </c>
      <c r="HE29" s="21">
        <f>((((HE24)+(HE25))+(HE26))+(HE27))+(HE28)</f>
        <v>0</v>
      </c>
      <c r="HF29" s="21">
        <f t="shared" si="100"/>
        <v>0</v>
      </c>
      <c r="HG29" s="21">
        <f>((((HG24)+(HG25))+(HG26))+(HG27))+(HG28)</f>
        <v>0</v>
      </c>
      <c r="HH29" s="21">
        <f>((((HH24)+(HH25))+(HH26))+(HH27))+(HH28)</f>
        <v>0</v>
      </c>
      <c r="HI29" s="21">
        <f t="shared" si="101"/>
        <v>0</v>
      </c>
      <c r="HJ29" s="21">
        <f>((((HJ24)+(HJ25))+(HJ26))+(HJ27))+(HJ28)</f>
        <v>0</v>
      </c>
      <c r="HK29" s="21">
        <f>((((HK24)+(HK25))+(HK26))+(HK27))+(HK28)</f>
        <v>0</v>
      </c>
      <c r="HL29" s="21">
        <f t="shared" si="102"/>
        <v>0</v>
      </c>
      <c r="HM29" s="21">
        <f>((((HM24)+(HM25))+(HM26))+(HM27))+(HM28)</f>
        <v>0</v>
      </c>
      <c r="HN29" s="21">
        <f>((((HN24)+(HN25))+(HN26))+(HN27))+(HN28)</f>
        <v>0</v>
      </c>
      <c r="HO29" s="21">
        <f t="shared" si="103"/>
        <v>0</v>
      </c>
      <c r="HP29" s="21">
        <f t="shared" si="104"/>
        <v>0</v>
      </c>
      <c r="HQ29" s="21">
        <f t="shared" si="105"/>
        <v>0</v>
      </c>
      <c r="HR29" s="21">
        <f t="shared" si="106"/>
        <v>0</v>
      </c>
      <c r="HS29" s="21">
        <f>((((HS24)+(HS25))+(HS26))+(HS27))+(HS28)</f>
        <v>0</v>
      </c>
      <c r="HT29" s="21">
        <f>((((HT24)+(HT25))+(HT26))+(HT27))+(HT28)</f>
        <v>0</v>
      </c>
      <c r="HU29" s="21">
        <f t="shared" si="107"/>
        <v>0</v>
      </c>
      <c r="HV29" s="21">
        <f>((((HV24)+(HV25))+(HV26))+(HV27))+(HV28)</f>
        <v>0</v>
      </c>
      <c r="HW29" s="21">
        <f>((((HW24)+(HW25))+(HW26))+(HW27))+(HW28)</f>
        <v>0</v>
      </c>
      <c r="HX29" s="21">
        <f t="shared" si="108"/>
        <v>0</v>
      </c>
      <c r="HY29" s="21">
        <f>((((HY24)+(HY25))+(HY26))+(HY27))+(HY28)</f>
        <v>0</v>
      </c>
      <c r="HZ29" s="21">
        <f>((((HZ24)+(HZ25))+(HZ26))+(HZ27))+(HZ28)</f>
        <v>0</v>
      </c>
      <c r="IA29" s="21">
        <f t="shared" si="109"/>
        <v>0</v>
      </c>
      <c r="IB29" s="21">
        <f>((((IB24)+(IB25))+(IB26))+(IB27))+(IB28)</f>
        <v>0</v>
      </c>
      <c r="IC29" s="21">
        <f>((((IC24)+(IC25))+(IC26))+(IC27))+(IC28)</f>
        <v>0</v>
      </c>
      <c r="ID29" s="21">
        <f t="shared" si="110"/>
        <v>0</v>
      </c>
      <c r="IE29" s="21">
        <f t="shared" si="111"/>
        <v>0</v>
      </c>
      <c r="IF29" s="21">
        <f t="shared" si="112"/>
        <v>0</v>
      </c>
      <c r="IG29" s="21">
        <f t="shared" si="113"/>
        <v>0</v>
      </c>
      <c r="IH29" s="21">
        <f t="shared" si="114"/>
        <v>0</v>
      </c>
      <c r="II29" s="21">
        <f t="shared" si="115"/>
        <v>0</v>
      </c>
      <c r="IJ29" s="21">
        <f t="shared" si="116"/>
        <v>0</v>
      </c>
      <c r="IK29" s="21">
        <f>((((IK24)+(IK25))+(IK26))+(IK27))+(IK28)</f>
        <v>0</v>
      </c>
      <c r="IL29" s="21">
        <f>((((IL24)+(IL25))+(IL26))+(IL27))+(IL28)</f>
        <v>0</v>
      </c>
      <c r="IM29" s="21">
        <f t="shared" si="117"/>
        <v>0</v>
      </c>
      <c r="IN29" s="21">
        <f>((((IN24)+(IN25))+(IN26))+(IN27))+(IN28)</f>
        <v>0</v>
      </c>
      <c r="IO29" s="21">
        <f>((((IO24)+(IO25))+(IO26))+(IO27))+(IO28)</f>
        <v>0</v>
      </c>
      <c r="IP29" s="21">
        <f t="shared" si="118"/>
        <v>0</v>
      </c>
      <c r="IQ29" s="21">
        <f>((((IQ24)+(IQ25))+(IQ26))+(IQ27))+(IQ28)</f>
        <v>0</v>
      </c>
      <c r="IR29" s="21">
        <f>((((IR24)+(IR25))+(IR26))+(IR27))+(IR28)</f>
        <v>0</v>
      </c>
      <c r="IS29" s="21">
        <f t="shared" si="119"/>
        <v>0</v>
      </c>
      <c r="IT29" s="21">
        <f t="shared" si="120"/>
        <v>0</v>
      </c>
      <c r="IU29" s="21">
        <f t="shared" si="121"/>
        <v>0</v>
      </c>
      <c r="IV29" s="21">
        <f t="shared" si="122"/>
        <v>0</v>
      </c>
      <c r="IW29" s="21">
        <f t="shared" si="123"/>
        <v>0</v>
      </c>
      <c r="IX29" s="21">
        <f t="shared" si="124"/>
        <v>0</v>
      </c>
      <c r="IY29" s="21">
        <f t="shared" si="125"/>
        <v>0</v>
      </c>
      <c r="IZ29" s="21">
        <f>((((IZ24)+(IZ25))+(IZ26))+(IZ27))+(IZ28)</f>
        <v>1800</v>
      </c>
      <c r="JA29" s="21">
        <f>((((JA24)+(JA25))+(JA26))+(JA27))+(JA28)</f>
        <v>0</v>
      </c>
      <c r="JB29" s="21">
        <f t="shared" si="126"/>
        <v>1800</v>
      </c>
      <c r="JC29" s="21">
        <f>((((JC24)+(JC25))+(JC26))+(JC27))+(JC28)</f>
        <v>0</v>
      </c>
      <c r="JD29" s="21">
        <f>((((JD24)+(JD25))+(JD26))+(JD27))+(JD28)</f>
        <v>0</v>
      </c>
      <c r="JE29" s="21">
        <f t="shared" si="127"/>
        <v>0</v>
      </c>
      <c r="JF29" s="21">
        <f>((((JF24)+(JF25))+(JF26))+(JF27))+(JF28)</f>
        <v>0</v>
      </c>
      <c r="JG29" s="21">
        <f>((((JG24)+(JG25))+(JG26))+(JG27))+(JG28)</f>
        <v>0</v>
      </c>
      <c r="JH29" s="21">
        <f t="shared" si="128"/>
        <v>0</v>
      </c>
      <c r="JI29" s="21">
        <f t="shared" si="129"/>
        <v>1800</v>
      </c>
      <c r="JJ29" s="21">
        <f t="shared" si="130"/>
        <v>0</v>
      </c>
      <c r="JK29" s="21">
        <f t="shared" si="131"/>
        <v>1800</v>
      </c>
      <c r="JL29" s="21">
        <f>((((JL24)+(JL25))+(JL26))+(JL27))+(JL28)</f>
        <v>0</v>
      </c>
      <c r="JM29" s="21">
        <f>((((JM24)+(JM25))+(JM26))+(JM27))+(JM28)</f>
        <v>0</v>
      </c>
      <c r="JN29" s="21">
        <f t="shared" si="132"/>
        <v>0</v>
      </c>
      <c r="JO29" s="21">
        <f>((((JO24)+(JO25))+(JO26))+(JO27))+(JO28)</f>
        <v>0</v>
      </c>
      <c r="JP29" s="21">
        <f>((((JP24)+(JP25))+(JP26))+(JP27))+(JP28)</f>
        <v>0</v>
      </c>
      <c r="JQ29" s="21">
        <f t="shared" si="133"/>
        <v>0</v>
      </c>
      <c r="JR29" s="21">
        <f>((((JR24)+(JR25))+(JR26))+(JR27))+(JR28)</f>
        <v>0</v>
      </c>
      <c r="JS29" s="21">
        <f>((((JS24)+(JS25))+(JS26))+(JS27))+(JS28)</f>
        <v>0</v>
      </c>
      <c r="JT29" s="21">
        <f t="shared" si="134"/>
        <v>0</v>
      </c>
      <c r="JU29" s="21">
        <f t="shared" si="135"/>
        <v>0</v>
      </c>
      <c r="JV29" s="21">
        <f t="shared" si="136"/>
        <v>0</v>
      </c>
      <c r="JW29" s="21">
        <f t="shared" si="137"/>
        <v>0</v>
      </c>
      <c r="JX29" s="21">
        <f>((((JX24)+(JX25))+(JX26))+(JX27))+(JX28)</f>
        <v>1768.38</v>
      </c>
      <c r="JY29" s="21">
        <f>((((JY24)+(JY25))+(JY26))+(JY27))+(JY28)</f>
        <v>0</v>
      </c>
      <c r="JZ29" s="21">
        <f t="shared" si="138"/>
        <v>1768.38</v>
      </c>
      <c r="KA29" s="21">
        <f>((((KA24)+(KA25))+(KA26))+(KA27))+(KA28)</f>
        <v>124370.87</v>
      </c>
      <c r="KB29" s="21">
        <f>((((KB24)+(KB25))+(KB26))+(KB27))+(KB28)</f>
        <v>90000</v>
      </c>
      <c r="KC29" s="21">
        <f t="shared" si="139"/>
        <v>34370.869999999995</v>
      </c>
      <c r="KD29" s="21">
        <f t="shared" si="140"/>
        <v>126139.25</v>
      </c>
      <c r="KE29" s="21">
        <f t="shared" si="141"/>
        <v>90000</v>
      </c>
      <c r="KF29" s="21">
        <f t="shared" si="142"/>
        <v>36139.25</v>
      </c>
      <c r="KG29" s="21">
        <f>((((KG24)+(KG25))+(KG26))+(KG27))+(KG28)</f>
        <v>0</v>
      </c>
      <c r="KH29" s="21">
        <f>((((KH24)+(KH25))+(KH26))+(KH27))+(KH28)</f>
        <v>0</v>
      </c>
      <c r="KI29" s="21">
        <f t="shared" si="143"/>
        <v>0</v>
      </c>
      <c r="KJ29" s="21">
        <f>((((KJ24)+(KJ25))+(KJ26))+(KJ27))+(KJ28)</f>
        <v>0</v>
      </c>
      <c r="KK29" s="21">
        <f>((((KK24)+(KK25))+(KK26))+(KK27))+(KK28)</f>
        <v>0</v>
      </c>
      <c r="KL29" s="21">
        <f t="shared" si="144"/>
        <v>0</v>
      </c>
      <c r="KM29" s="21">
        <f>((((KM24)+(KM25))+(KM26))+(KM27))+(KM28)</f>
        <v>0</v>
      </c>
      <c r="KN29" s="21">
        <f>((((KN24)+(KN25))+(KN26))+(KN27))+(KN28)</f>
        <v>0</v>
      </c>
      <c r="KO29" s="21">
        <f t="shared" si="145"/>
        <v>0</v>
      </c>
      <c r="KP29" s="21">
        <f>((((KP24)+(KP25))+(KP26))+(KP27))+(KP28)</f>
        <v>0</v>
      </c>
      <c r="KQ29" s="21">
        <f>((((KQ24)+(KQ25))+(KQ26))+(KQ27))+(KQ28)</f>
        <v>0</v>
      </c>
      <c r="KR29" s="21">
        <f t="shared" si="146"/>
        <v>0</v>
      </c>
      <c r="KS29" s="21">
        <f>((((KS24)+(KS25))+(KS26))+(KS27))+(KS28)</f>
        <v>0</v>
      </c>
      <c r="KT29" s="21">
        <f>((((KT24)+(KT25))+(KT26))+(KT27))+(KT28)</f>
        <v>0</v>
      </c>
      <c r="KU29" s="21">
        <f t="shared" si="147"/>
        <v>0</v>
      </c>
      <c r="KV29" s="21">
        <f>((((KV24)+(KV25))+(KV26))+(KV27))+(KV28)</f>
        <v>0</v>
      </c>
      <c r="KW29" s="21">
        <f>((((KW24)+(KW25))+(KW26))+(KW27))+(KW28)</f>
        <v>0</v>
      </c>
      <c r="KX29" s="21">
        <f t="shared" si="148"/>
        <v>0</v>
      </c>
      <c r="KY29" s="21">
        <f>((((KY24)+(KY25))+(KY26))+(KY27))+(KY28)</f>
        <v>0</v>
      </c>
      <c r="KZ29" s="21">
        <f>((((KZ24)+(KZ25))+(KZ26))+(KZ27))+(KZ28)</f>
        <v>0</v>
      </c>
      <c r="LA29" s="21">
        <f t="shared" si="149"/>
        <v>0</v>
      </c>
      <c r="LB29" s="21">
        <f t="shared" si="150"/>
        <v>0</v>
      </c>
      <c r="LC29" s="21">
        <f t="shared" si="151"/>
        <v>0</v>
      </c>
      <c r="LD29" s="21">
        <f t="shared" si="152"/>
        <v>0</v>
      </c>
      <c r="LE29" s="21">
        <f t="shared" si="153"/>
        <v>0</v>
      </c>
      <c r="LF29" s="21">
        <f t="shared" si="154"/>
        <v>0</v>
      </c>
      <c r="LG29" s="21">
        <f t="shared" si="155"/>
        <v>0</v>
      </c>
      <c r="LH29" s="21">
        <f>((((LH24)+(LH25))+(LH26))+(LH27))+(LH28)</f>
        <v>0</v>
      </c>
      <c r="LI29" s="21">
        <f>((((LI24)+(LI25))+(LI26))+(LI27))+(LI28)</f>
        <v>0</v>
      </c>
      <c r="LJ29" s="21">
        <f t="shared" si="156"/>
        <v>0</v>
      </c>
      <c r="LK29" s="21">
        <f>((((LK24)+(LK25))+(LK26))+(LK27))+(LK28)</f>
        <v>0</v>
      </c>
      <c r="LL29" s="21">
        <f>((((LL24)+(LL25))+(LL26))+(LL27))+(LL28)</f>
        <v>0</v>
      </c>
      <c r="LM29" s="21">
        <f t="shared" si="157"/>
        <v>0</v>
      </c>
      <c r="LN29" s="21">
        <f t="shared" si="158"/>
        <v>127939.25</v>
      </c>
      <c r="LO29" s="21">
        <f t="shared" si="159"/>
        <v>90000</v>
      </c>
      <c r="LP29" s="21">
        <f t="shared" si="160"/>
        <v>37939.25</v>
      </c>
    </row>
    <row r="30" spans="1:328" x14ac:dyDescent="0.3">
      <c r="A30" s="2" t="s">
        <v>135</v>
      </c>
      <c r="B30" s="3"/>
      <c r="C30" s="3"/>
      <c r="D30" s="4">
        <f t="shared" si="0"/>
        <v>0</v>
      </c>
      <c r="E30" s="3"/>
      <c r="F30" s="3"/>
      <c r="G30" s="4">
        <f t="shared" si="1"/>
        <v>0</v>
      </c>
      <c r="H30" s="3"/>
      <c r="I30" s="3"/>
      <c r="J30" s="4">
        <f t="shared" si="2"/>
        <v>0</v>
      </c>
      <c r="K30" s="3"/>
      <c r="L30" s="3"/>
      <c r="M30" s="4">
        <f t="shared" si="3"/>
        <v>0</v>
      </c>
      <c r="N30" s="3"/>
      <c r="O30" s="3"/>
      <c r="P30" s="4">
        <f t="shared" si="4"/>
        <v>0</v>
      </c>
      <c r="Q30" s="3"/>
      <c r="R30" s="3"/>
      <c r="S30" s="4">
        <f t="shared" si="5"/>
        <v>0</v>
      </c>
      <c r="T30" s="3"/>
      <c r="U30" s="3"/>
      <c r="V30" s="4">
        <f t="shared" si="6"/>
        <v>0</v>
      </c>
      <c r="W30" s="3"/>
      <c r="X30" s="3"/>
      <c r="Y30" s="4">
        <f t="shared" si="7"/>
        <v>0</v>
      </c>
      <c r="Z30" s="3"/>
      <c r="AA30" s="3"/>
      <c r="AB30" s="4">
        <f t="shared" si="8"/>
        <v>0</v>
      </c>
      <c r="AC30" s="3"/>
      <c r="AD30" s="3"/>
      <c r="AE30" s="4">
        <f t="shared" si="9"/>
        <v>0</v>
      </c>
      <c r="AF30" s="3"/>
      <c r="AG30" s="3"/>
      <c r="AH30" s="4">
        <f t="shared" si="10"/>
        <v>0</v>
      </c>
      <c r="AI30" s="3"/>
      <c r="AJ30" s="3"/>
      <c r="AK30" s="4">
        <f t="shared" si="11"/>
        <v>0</v>
      </c>
      <c r="AL30" s="4">
        <f t="shared" si="12"/>
        <v>0</v>
      </c>
      <c r="AM30" s="4">
        <f t="shared" si="13"/>
        <v>0</v>
      </c>
      <c r="AN30" s="4">
        <f t="shared" si="14"/>
        <v>0</v>
      </c>
      <c r="AO30" s="3"/>
      <c r="AP30" s="3"/>
      <c r="AQ30" s="4">
        <f t="shared" si="15"/>
        <v>0</v>
      </c>
      <c r="AR30" s="3"/>
      <c r="AS30" s="3"/>
      <c r="AT30" s="4">
        <f t="shared" si="16"/>
        <v>0</v>
      </c>
      <c r="AU30" s="3"/>
      <c r="AV30" s="3"/>
      <c r="AW30" s="4">
        <f t="shared" si="17"/>
        <v>0</v>
      </c>
      <c r="AX30" s="3"/>
      <c r="AY30" s="3"/>
      <c r="AZ30" s="4">
        <f t="shared" si="18"/>
        <v>0</v>
      </c>
      <c r="BA30" s="3"/>
      <c r="BB30" s="3"/>
      <c r="BC30" s="4">
        <f t="shared" si="19"/>
        <v>0</v>
      </c>
      <c r="BD30" s="3"/>
      <c r="BE30" s="3"/>
      <c r="BF30" s="4">
        <f t="shared" si="20"/>
        <v>0</v>
      </c>
      <c r="BG30" s="4">
        <f t="shared" si="21"/>
        <v>0</v>
      </c>
      <c r="BH30" s="4">
        <f t="shared" si="22"/>
        <v>0</v>
      </c>
      <c r="BI30" s="4">
        <f t="shared" si="23"/>
        <v>0</v>
      </c>
      <c r="BJ30" s="3"/>
      <c r="BK30" s="3"/>
      <c r="BL30" s="4">
        <f t="shared" si="24"/>
        <v>0</v>
      </c>
      <c r="BM30" s="3"/>
      <c r="BN30" s="3"/>
      <c r="BO30" s="4">
        <f t="shared" si="25"/>
        <v>0</v>
      </c>
      <c r="BP30" s="3"/>
      <c r="BQ30" s="3"/>
      <c r="BR30" s="4">
        <f t="shared" si="26"/>
        <v>0</v>
      </c>
      <c r="BS30" s="3"/>
      <c r="BT30" s="3"/>
      <c r="BU30" s="4">
        <f t="shared" si="27"/>
        <v>0</v>
      </c>
      <c r="BV30" s="3"/>
      <c r="BW30" s="3"/>
      <c r="BX30" s="4">
        <f t="shared" si="28"/>
        <v>0</v>
      </c>
      <c r="BY30" s="3"/>
      <c r="BZ30" s="3"/>
      <c r="CA30" s="4">
        <f t="shared" si="29"/>
        <v>0</v>
      </c>
      <c r="CB30" s="4">
        <f t="shared" si="30"/>
        <v>0</v>
      </c>
      <c r="CC30" s="4">
        <f t="shared" si="31"/>
        <v>0</v>
      </c>
      <c r="CD30" s="4">
        <f t="shared" si="32"/>
        <v>0</v>
      </c>
      <c r="CE30" s="3"/>
      <c r="CF30" s="3"/>
      <c r="CG30" s="4">
        <f t="shared" si="33"/>
        <v>0</v>
      </c>
      <c r="CH30" s="3"/>
      <c r="CI30" s="3"/>
      <c r="CJ30" s="4">
        <f t="shared" si="34"/>
        <v>0</v>
      </c>
      <c r="CK30" s="3"/>
      <c r="CL30" s="3"/>
      <c r="CM30" s="4">
        <f t="shared" si="35"/>
        <v>0</v>
      </c>
      <c r="CN30" s="4">
        <f t="shared" si="36"/>
        <v>0</v>
      </c>
      <c r="CO30" s="4">
        <f t="shared" si="37"/>
        <v>0</v>
      </c>
      <c r="CP30" s="4">
        <f t="shared" si="38"/>
        <v>0</v>
      </c>
      <c r="CQ30" s="3"/>
      <c r="CR30" s="3"/>
      <c r="CS30" s="4">
        <f t="shared" si="39"/>
        <v>0</v>
      </c>
      <c r="CT30" s="3"/>
      <c r="CU30" s="3"/>
      <c r="CV30" s="4">
        <f t="shared" si="40"/>
        <v>0</v>
      </c>
      <c r="CW30" s="3"/>
      <c r="CX30" s="3"/>
      <c r="CY30" s="4">
        <f t="shared" si="41"/>
        <v>0</v>
      </c>
      <c r="CZ30" s="4">
        <f t="shared" si="42"/>
        <v>0</v>
      </c>
      <c r="DA30" s="4">
        <f t="shared" si="43"/>
        <v>0</v>
      </c>
      <c r="DB30" s="4">
        <f t="shared" si="44"/>
        <v>0</v>
      </c>
      <c r="DC30" s="4">
        <f t="shared" si="45"/>
        <v>0</v>
      </c>
      <c r="DD30" s="4">
        <f t="shared" si="46"/>
        <v>0</v>
      </c>
      <c r="DE30" s="4">
        <f t="shared" si="47"/>
        <v>0</v>
      </c>
      <c r="DF30" s="3"/>
      <c r="DG30" s="3"/>
      <c r="DH30" s="4">
        <f t="shared" si="48"/>
        <v>0</v>
      </c>
      <c r="DI30" s="3"/>
      <c r="DJ30" s="3"/>
      <c r="DK30" s="4">
        <f t="shared" si="49"/>
        <v>0</v>
      </c>
      <c r="DL30" s="4">
        <f t="shared" si="50"/>
        <v>0</v>
      </c>
      <c r="DM30" s="4">
        <f t="shared" si="51"/>
        <v>0</v>
      </c>
      <c r="DN30" s="4">
        <f t="shared" si="52"/>
        <v>0</v>
      </c>
      <c r="DO30" s="3"/>
      <c r="DP30" s="3"/>
      <c r="DQ30" s="4">
        <f t="shared" si="53"/>
        <v>0</v>
      </c>
      <c r="DR30" s="3"/>
      <c r="DS30" s="3"/>
      <c r="DT30" s="4">
        <f t="shared" si="54"/>
        <v>0</v>
      </c>
      <c r="DU30" s="4">
        <f t="shared" si="55"/>
        <v>0</v>
      </c>
      <c r="DV30" s="4">
        <f t="shared" si="56"/>
        <v>0</v>
      </c>
      <c r="DW30" s="4">
        <f t="shared" si="57"/>
        <v>0</v>
      </c>
      <c r="DX30" s="20">
        <f t="shared" si="58"/>
        <v>0</v>
      </c>
      <c r="DY30" s="20">
        <f t="shared" si="59"/>
        <v>0</v>
      </c>
      <c r="DZ30" s="20">
        <f t="shared" si="60"/>
        <v>0</v>
      </c>
      <c r="EA30" s="19"/>
      <c r="EB30" s="19"/>
      <c r="EC30" s="20">
        <f t="shared" si="61"/>
        <v>0</v>
      </c>
      <c r="ED30" s="19"/>
      <c r="EE30" s="19"/>
      <c r="EF30" s="20">
        <f t="shared" si="62"/>
        <v>0</v>
      </c>
      <c r="EG30" s="19"/>
      <c r="EH30" s="19"/>
      <c r="EI30" s="20">
        <f t="shared" si="63"/>
        <v>0</v>
      </c>
      <c r="EJ30" s="19"/>
      <c r="EK30" s="19"/>
      <c r="EL30" s="20">
        <f t="shared" si="64"/>
        <v>0</v>
      </c>
      <c r="EM30" s="20">
        <f t="shared" si="65"/>
        <v>0</v>
      </c>
      <c r="EN30" s="20">
        <f t="shared" si="66"/>
        <v>0</v>
      </c>
      <c r="EO30" s="20">
        <f t="shared" si="67"/>
        <v>0</v>
      </c>
      <c r="EP30" s="19"/>
      <c r="EQ30" s="19"/>
      <c r="ER30" s="20">
        <f t="shared" si="68"/>
        <v>0</v>
      </c>
      <c r="ES30" s="19"/>
      <c r="ET30" s="19"/>
      <c r="EU30" s="20">
        <f t="shared" si="69"/>
        <v>0</v>
      </c>
      <c r="EV30" s="19"/>
      <c r="EW30" s="19"/>
      <c r="EX30" s="20">
        <f t="shared" si="70"/>
        <v>0</v>
      </c>
      <c r="EY30" s="19"/>
      <c r="EZ30" s="19"/>
      <c r="FA30" s="20">
        <f t="shared" si="71"/>
        <v>0</v>
      </c>
      <c r="FB30" s="20">
        <f t="shared" si="72"/>
        <v>0</v>
      </c>
      <c r="FC30" s="20">
        <f t="shared" si="73"/>
        <v>0</v>
      </c>
      <c r="FD30" s="20">
        <f t="shared" si="74"/>
        <v>0</v>
      </c>
      <c r="FE30" s="19"/>
      <c r="FF30" s="19"/>
      <c r="FG30" s="20">
        <f t="shared" si="75"/>
        <v>0</v>
      </c>
      <c r="FH30" s="19"/>
      <c r="FI30" s="19"/>
      <c r="FJ30" s="20">
        <f t="shared" si="76"/>
        <v>0</v>
      </c>
      <c r="FK30" s="19"/>
      <c r="FL30" s="19"/>
      <c r="FM30" s="20">
        <f t="shared" si="77"/>
        <v>0</v>
      </c>
      <c r="FN30" s="20">
        <f t="shared" si="78"/>
        <v>0</v>
      </c>
      <c r="FO30" s="20">
        <f t="shared" si="79"/>
        <v>0</v>
      </c>
      <c r="FP30" s="20">
        <f t="shared" si="80"/>
        <v>0</v>
      </c>
      <c r="FQ30" s="19"/>
      <c r="FR30" s="19"/>
      <c r="FS30" s="20">
        <f t="shared" si="81"/>
        <v>0</v>
      </c>
      <c r="FT30" s="19"/>
      <c r="FU30" s="19"/>
      <c r="FV30" s="20">
        <f t="shared" si="82"/>
        <v>0</v>
      </c>
      <c r="FW30" s="19"/>
      <c r="FX30" s="19"/>
      <c r="FY30" s="20">
        <f t="shared" si="83"/>
        <v>0</v>
      </c>
      <c r="FZ30" s="20">
        <f t="shared" si="84"/>
        <v>0</v>
      </c>
      <c r="GA30" s="20">
        <f t="shared" si="85"/>
        <v>0</v>
      </c>
      <c r="GB30" s="20">
        <f t="shared" si="86"/>
        <v>0</v>
      </c>
      <c r="GC30" s="19"/>
      <c r="GD30" s="19"/>
      <c r="GE30" s="20">
        <f t="shared" si="87"/>
        <v>0</v>
      </c>
      <c r="GF30" s="19"/>
      <c r="GG30" s="19"/>
      <c r="GH30" s="20">
        <f t="shared" si="88"/>
        <v>0</v>
      </c>
      <c r="GI30" s="19"/>
      <c r="GJ30" s="19"/>
      <c r="GK30" s="20">
        <f t="shared" si="89"/>
        <v>0</v>
      </c>
      <c r="GL30" s="19"/>
      <c r="GM30" s="19"/>
      <c r="GN30" s="20">
        <f t="shared" si="90"/>
        <v>0</v>
      </c>
      <c r="GO30" s="20">
        <f t="shared" si="91"/>
        <v>0</v>
      </c>
      <c r="GP30" s="20">
        <f t="shared" si="92"/>
        <v>0</v>
      </c>
      <c r="GQ30" s="20">
        <f t="shared" si="93"/>
        <v>0</v>
      </c>
      <c r="GR30" s="19"/>
      <c r="GS30" s="19"/>
      <c r="GT30" s="20">
        <f t="shared" si="94"/>
        <v>0</v>
      </c>
      <c r="GU30" s="19"/>
      <c r="GV30" s="19"/>
      <c r="GW30" s="20">
        <f t="shared" si="95"/>
        <v>0</v>
      </c>
      <c r="GX30" s="19"/>
      <c r="GY30" s="19"/>
      <c r="GZ30" s="20">
        <f t="shared" si="96"/>
        <v>0</v>
      </c>
      <c r="HA30" s="20">
        <f t="shared" si="97"/>
        <v>0</v>
      </c>
      <c r="HB30" s="20">
        <f t="shared" si="98"/>
        <v>0</v>
      </c>
      <c r="HC30" s="20">
        <f t="shared" si="99"/>
        <v>0</v>
      </c>
      <c r="HD30" s="19"/>
      <c r="HE30" s="19"/>
      <c r="HF30" s="20">
        <f t="shared" si="100"/>
        <v>0</v>
      </c>
      <c r="HG30" s="19"/>
      <c r="HH30" s="19"/>
      <c r="HI30" s="20">
        <f t="shared" si="101"/>
        <v>0</v>
      </c>
      <c r="HJ30" s="19"/>
      <c r="HK30" s="19"/>
      <c r="HL30" s="20">
        <f t="shared" si="102"/>
        <v>0</v>
      </c>
      <c r="HM30" s="19"/>
      <c r="HN30" s="19"/>
      <c r="HO30" s="20">
        <f t="shared" si="103"/>
        <v>0</v>
      </c>
      <c r="HP30" s="20">
        <f t="shared" si="104"/>
        <v>0</v>
      </c>
      <c r="HQ30" s="20">
        <f t="shared" si="105"/>
        <v>0</v>
      </c>
      <c r="HR30" s="20">
        <f t="shared" si="106"/>
        <v>0</v>
      </c>
      <c r="HS30" s="19"/>
      <c r="HT30" s="19"/>
      <c r="HU30" s="20">
        <f t="shared" si="107"/>
        <v>0</v>
      </c>
      <c r="HV30" s="19"/>
      <c r="HW30" s="19"/>
      <c r="HX30" s="20">
        <f t="shared" si="108"/>
        <v>0</v>
      </c>
      <c r="HY30" s="19"/>
      <c r="HZ30" s="19"/>
      <c r="IA30" s="20">
        <f t="shared" si="109"/>
        <v>0</v>
      </c>
      <c r="IB30" s="19"/>
      <c r="IC30" s="19"/>
      <c r="ID30" s="20">
        <f t="shared" si="110"/>
        <v>0</v>
      </c>
      <c r="IE30" s="20">
        <f t="shared" si="111"/>
        <v>0</v>
      </c>
      <c r="IF30" s="20">
        <f t="shared" si="112"/>
        <v>0</v>
      </c>
      <c r="IG30" s="20">
        <f t="shared" si="113"/>
        <v>0</v>
      </c>
      <c r="IH30" s="20">
        <f t="shared" si="114"/>
        <v>0</v>
      </c>
      <c r="II30" s="20">
        <f t="shared" si="115"/>
        <v>0</v>
      </c>
      <c r="IJ30" s="20">
        <f t="shared" si="116"/>
        <v>0</v>
      </c>
      <c r="IK30" s="19"/>
      <c r="IL30" s="19"/>
      <c r="IM30" s="20">
        <f t="shared" si="117"/>
        <v>0</v>
      </c>
      <c r="IN30" s="19"/>
      <c r="IO30" s="19"/>
      <c r="IP30" s="20">
        <f t="shared" si="118"/>
        <v>0</v>
      </c>
      <c r="IQ30" s="19"/>
      <c r="IR30" s="19"/>
      <c r="IS30" s="20">
        <f t="shared" si="119"/>
        <v>0</v>
      </c>
      <c r="IT30" s="20">
        <f t="shared" si="120"/>
        <v>0</v>
      </c>
      <c r="IU30" s="20">
        <f t="shared" si="121"/>
        <v>0</v>
      </c>
      <c r="IV30" s="20">
        <f t="shared" si="122"/>
        <v>0</v>
      </c>
      <c r="IW30" s="20">
        <f t="shared" si="123"/>
        <v>0</v>
      </c>
      <c r="IX30" s="20">
        <f t="shared" si="124"/>
        <v>0</v>
      </c>
      <c r="IY30" s="20">
        <f t="shared" si="125"/>
        <v>0</v>
      </c>
      <c r="IZ30" s="19"/>
      <c r="JA30" s="19"/>
      <c r="JB30" s="20">
        <f t="shared" si="126"/>
        <v>0</v>
      </c>
      <c r="JC30" s="19"/>
      <c r="JD30" s="19"/>
      <c r="JE30" s="20">
        <f t="shared" si="127"/>
        <v>0</v>
      </c>
      <c r="JF30" s="19"/>
      <c r="JG30" s="19"/>
      <c r="JH30" s="20">
        <f t="shared" si="128"/>
        <v>0</v>
      </c>
      <c r="JI30" s="20">
        <f t="shared" si="129"/>
        <v>0</v>
      </c>
      <c r="JJ30" s="20">
        <f t="shared" si="130"/>
        <v>0</v>
      </c>
      <c r="JK30" s="20">
        <f t="shared" si="131"/>
        <v>0</v>
      </c>
      <c r="JL30" s="19"/>
      <c r="JM30" s="19"/>
      <c r="JN30" s="20">
        <f t="shared" si="132"/>
        <v>0</v>
      </c>
      <c r="JO30" s="19"/>
      <c r="JP30" s="19"/>
      <c r="JQ30" s="20">
        <f t="shared" si="133"/>
        <v>0</v>
      </c>
      <c r="JR30" s="19"/>
      <c r="JS30" s="19"/>
      <c r="JT30" s="20">
        <f t="shared" si="134"/>
        <v>0</v>
      </c>
      <c r="JU30" s="20">
        <f t="shared" si="135"/>
        <v>0</v>
      </c>
      <c r="JV30" s="20">
        <f t="shared" si="136"/>
        <v>0</v>
      </c>
      <c r="JW30" s="20">
        <f t="shared" si="137"/>
        <v>0</v>
      </c>
      <c r="JX30" s="19"/>
      <c r="JY30" s="19"/>
      <c r="JZ30" s="20">
        <f t="shared" si="138"/>
        <v>0</v>
      </c>
      <c r="KA30" s="19"/>
      <c r="KB30" s="19"/>
      <c r="KC30" s="20">
        <f t="shared" si="139"/>
        <v>0</v>
      </c>
      <c r="KD30" s="20">
        <f t="shared" si="140"/>
        <v>0</v>
      </c>
      <c r="KE30" s="20">
        <f t="shared" si="141"/>
        <v>0</v>
      </c>
      <c r="KF30" s="20">
        <f t="shared" si="142"/>
        <v>0</v>
      </c>
      <c r="KG30" s="19"/>
      <c r="KH30" s="19"/>
      <c r="KI30" s="20">
        <f t="shared" si="143"/>
        <v>0</v>
      </c>
      <c r="KJ30" s="19"/>
      <c r="KK30" s="19"/>
      <c r="KL30" s="20">
        <f t="shared" si="144"/>
        <v>0</v>
      </c>
      <c r="KM30" s="19"/>
      <c r="KN30" s="19"/>
      <c r="KO30" s="20">
        <f t="shared" si="145"/>
        <v>0</v>
      </c>
      <c r="KP30" s="19"/>
      <c r="KQ30" s="19"/>
      <c r="KR30" s="20">
        <f t="shared" si="146"/>
        <v>0</v>
      </c>
      <c r="KS30" s="19"/>
      <c r="KT30" s="19"/>
      <c r="KU30" s="20">
        <f t="shared" si="147"/>
        <v>0</v>
      </c>
      <c r="KV30" s="19"/>
      <c r="KW30" s="19"/>
      <c r="KX30" s="20">
        <f t="shared" si="148"/>
        <v>0</v>
      </c>
      <c r="KY30" s="19"/>
      <c r="KZ30" s="19"/>
      <c r="LA30" s="20">
        <f t="shared" si="149"/>
        <v>0</v>
      </c>
      <c r="LB30" s="20">
        <f t="shared" si="150"/>
        <v>0</v>
      </c>
      <c r="LC30" s="20">
        <f t="shared" si="151"/>
        <v>0</v>
      </c>
      <c r="LD30" s="20">
        <f t="shared" si="152"/>
        <v>0</v>
      </c>
      <c r="LE30" s="20">
        <f t="shared" si="153"/>
        <v>0</v>
      </c>
      <c r="LF30" s="20">
        <f t="shared" si="154"/>
        <v>0</v>
      </c>
      <c r="LG30" s="20">
        <f t="shared" si="155"/>
        <v>0</v>
      </c>
      <c r="LH30" s="19"/>
      <c r="LI30" s="19"/>
      <c r="LJ30" s="20">
        <f t="shared" si="156"/>
        <v>0</v>
      </c>
      <c r="LK30" s="19"/>
      <c r="LL30" s="19"/>
      <c r="LM30" s="20">
        <f t="shared" si="157"/>
        <v>0</v>
      </c>
      <c r="LN30" s="20">
        <f t="shared" si="158"/>
        <v>0</v>
      </c>
      <c r="LO30" s="20">
        <f t="shared" si="159"/>
        <v>0</v>
      </c>
      <c r="LP30" s="20">
        <f t="shared" si="160"/>
        <v>0</v>
      </c>
    </row>
    <row r="31" spans="1:328" x14ac:dyDescent="0.3">
      <c r="A31" s="2" t="s">
        <v>136</v>
      </c>
      <c r="B31" s="3"/>
      <c r="C31" s="3"/>
      <c r="D31" s="4">
        <f t="shared" si="0"/>
        <v>0</v>
      </c>
      <c r="E31" s="3"/>
      <c r="F31" s="3"/>
      <c r="G31" s="4">
        <f t="shared" si="1"/>
        <v>0</v>
      </c>
      <c r="H31" s="3"/>
      <c r="I31" s="3"/>
      <c r="J31" s="4">
        <f t="shared" si="2"/>
        <v>0</v>
      </c>
      <c r="K31" s="3"/>
      <c r="L31" s="3"/>
      <c r="M31" s="4">
        <f t="shared" si="3"/>
        <v>0</v>
      </c>
      <c r="N31" s="3"/>
      <c r="O31" s="3"/>
      <c r="P31" s="4">
        <f t="shared" si="4"/>
        <v>0</v>
      </c>
      <c r="Q31" s="3"/>
      <c r="R31" s="3"/>
      <c r="S31" s="4">
        <f t="shared" si="5"/>
        <v>0</v>
      </c>
      <c r="T31" s="3"/>
      <c r="U31" s="3"/>
      <c r="V31" s="4">
        <f t="shared" si="6"/>
        <v>0</v>
      </c>
      <c r="W31" s="3"/>
      <c r="X31" s="3"/>
      <c r="Y31" s="4">
        <f t="shared" si="7"/>
        <v>0</v>
      </c>
      <c r="Z31" s="3"/>
      <c r="AA31" s="3"/>
      <c r="AB31" s="4">
        <f t="shared" si="8"/>
        <v>0</v>
      </c>
      <c r="AC31" s="3"/>
      <c r="AD31" s="3"/>
      <c r="AE31" s="4">
        <f t="shared" si="9"/>
        <v>0</v>
      </c>
      <c r="AF31" s="3"/>
      <c r="AG31" s="3"/>
      <c r="AH31" s="4">
        <f t="shared" si="10"/>
        <v>0</v>
      </c>
      <c r="AI31" s="3"/>
      <c r="AJ31" s="3"/>
      <c r="AK31" s="4">
        <f t="shared" si="11"/>
        <v>0</v>
      </c>
      <c r="AL31" s="4">
        <f t="shared" si="12"/>
        <v>0</v>
      </c>
      <c r="AM31" s="4">
        <f t="shared" si="13"/>
        <v>0</v>
      </c>
      <c r="AN31" s="4">
        <f t="shared" si="14"/>
        <v>0</v>
      </c>
      <c r="AO31" s="3"/>
      <c r="AP31" s="3"/>
      <c r="AQ31" s="4">
        <f t="shared" si="15"/>
        <v>0</v>
      </c>
      <c r="AR31" s="3"/>
      <c r="AS31" s="3"/>
      <c r="AT31" s="4">
        <f t="shared" si="16"/>
        <v>0</v>
      </c>
      <c r="AU31" s="3"/>
      <c r="AV31" s="3"/>
      <c r="AW31" s="4">
        <f t="shared" si="17"/>
        <v>0</v>
      </c>
      <c r="AX31" s="3"/>
      <c r="AY31" s="3"/>
      <c r="AZ31" s="4">
        <f t="shared" si="18"/>
        <v>0</v>
      </c>
      <c r="BA31" s="3"/>
      <c r="BB31" s="3"/>
      <c r="BC31" s="4">
        <f t="shared" si="19"/>
        <v>0</v>
      </c>
      <c r="BD31" s="3"/>
      <c r="BE31" s="3"/>
      <c r="BF31" s="4">
        <f t="shared" si="20"/>
        <v>0</v>
      </c>
      <c r="BG31" s="4">
        <f t="shared" si="21"/>
        <v>0</v>
      </c>
      <c r="BH31" s="4">
        <f t="shared" si="22"/>
        <v>0</v>
      </c>
      <c r="BI31" s="4">
        <f t="shared" si="23"/>
        <v>0</v>
      </c>
      <c r="BJ31" s="3"/>
      <c r="BK31" s="3"/>
      <c r="BL31" s="4">
        <f t="shared" si="24"/>
        <v>0</v>
      </c>
      <c r="BM31" s="3"/>
      <c r="BN31" s="3"/>
      <c r="BO31" s="4">
        <f t="shared" si="25"/>
        <v>0</v>
      </c>
      <c r="BP31" s="3"/>
      <c r="BQ31" s="3"/>
      <c r="BR31" s="4">
        <f t="shared" si="26"/>
        <v>0</v>
      </c>
      <c r="BS31" s="3"/>
      <c r="BT31" s="3"/>
      <c r="BU31" s="4">
        <f t="shared" si="27"/>
        <v>0</v>
      </c>
      <c r="BV31" s="3"/>
      <c r="BW31" s="3"/>
      <c r="BX31" s="4">
        <f t="shared" si="28"/>
        <v>0</v>
      </c>
      <c r="BY31" s="3"/>
      <c r="BZ31" s="3"/>
      <c r="CA31" s="4">
        <f t="shared" si="29"/>
        <v>0</v>
      </c>
      <c r="CB31" s="4">
        <f t="shared" si="30"/>
        <v>0</v>
      </c>
      <c r="CC31" s="4">
        <f t="shared" si="31"/>
        <v>0</v>
      </c>
      <c r="CD31" s="4">
        <f t="shared" si="32"/>
        <v>0</v>
      </c>
      <c r="CE31" s="3"/>
      <c r="CF31" s="3"/>
      <c r="CG31" s="4">
        <f t="shared" si="33"/>
        <v>0</v>
      </c>
      <c r="CH31" s="3"/>
      <c r="CI31" s="3"/>
      <c r="CJ31" s="4">
        <f t="shared" si="34"/>
        <v>0</v>
      </c>
      <c r="CK31" s="3"/>
      <c r="CL31" s="3"/>
      <c r="CM31" s="4">
        <f t="shared" si="35"/>
        <v>0</v>
      </c>
      <c r="CN31" s="4">
        <f t="shared" si="36"/>
        <v>0</v>
      </c>
      <c r="CO31" s="4">
        <f t="shared" si="37"/>
        <v>0</v>
      </c>
      <c r="CP31" s="4">
        <f t="shared" si="38"/>
        <v>0</v>
      </c>
      <c r="CQ31" s="3"/>
      <c r="CR31" s="3"/>
      <c r="CS31" s="4">
        <f t="shared" si="39"/>
        <v>0</v>
      </c>
      <c r="CT31" s="3"/>
      <c r="CU31" s="3"/>
      <c r="CV31" s="4">
        <f t="shared" si="40"/>
        <v>0</v>
      </c>
      <c r="CW31" s="3"/>
      <c r="CX31" s="3"/>
      <c r="CY31" s="4">
        <f t="shared" si="41"/>
        <v>0</v>
      </c>
      <c r="CZ31" s="4">
        <f t="shared" si="42"/>
        <v>0</v>
      </c>
      <c r="DA31" s="4">
        <f t="shared" si="43"/>
        <v>0</v>
      </c>
      <c r="DB31" s="4">
        <f t="shared" si="44"/>
        <v>0</v>
      </c>
      <c r="DC31" s="4">
        <f t="shared" si="45"/>
        <v>0</v>
      </c>
      <c r="DD31" s="4">
        <f t="shared" si="46"/>
        <v>0</v>
      </c>
      <c r="DE31" s="4">
        <f t="shared" si="47"/>
        <v>0</v>
      </c>
      <c r="DF31" s="3"/>
      <c r="DG31" s="3"/>
      <c r="DH31" s="4">
        <f t="shared" si="48"/>
        <v>0</v>
      </c>
      <c r="DI31" s="3"/>
      <c r="DJ31" s="3"/>
      <c r="DK31" s="4">
        <f t="shared" si="49"/>
        <v>0</v>
      </c>
      <c r="DL31" s="4">
        <f t="shared" si="50"/>
        <v>0</v>
      </c>
      <c r="DM31" s="4">
        <f t="shared" si="51"/>
        <v>0</v>
      </c>
      <c r="DN31" s="4">
        <f t="shared" si="52"/>
        <v>0</v>
      </c>
      <c r="DO31" s="3"/>
      <c r="DP31" s="3"/>
      <c r="DQ31" s="4">
        <f t="shared" si="53"/>
        <v>0</v>
      </c>
      <c r="DR31" s="3"/>
      <c r="DS31" s="3"/>
      <c r="DT31" s="4">
        <f t="shared" si="54"/>
        <v>0</v>
      </c>
      <c r="DU31" s="4">
        <f t="shared" si="55"/>
        <v>0</v>
      </c>
      <c r="DV31" s="4">
        <f t="shared" si="56"/>
        <v>0</v>
      </c>
      <c r="DW31" s="4">
        <f t="shared" si="57"/>
        <v>0</v>
      </c>
      <c r="DX31" s="20">
        <f t="shared" si="58"/>
        <v>0</v>
      </c>
      <c r="DY31" s="20">
        <f t="shared" si="59"/>
        <v>0</v>
      </c>
      <c r="DZ31" s="20">
        <f t="shared" si="60"/>
        <v>0</v>
      </c>
      <c r="EA31" s="19"/>
      <c r="EB31" s="19"/>
      <c r="EC31" s="20">
        <f t="shared" si="61"/>
        <v>0</v>
      </c>
      <c r="ED31" s="19"/>
      <c r="EE31" s="19"/>
      <c r="EF31" s="20">
        <f t="shared" si="62"/>
        <v>0</v>
      </c>
      <c r="EG31" s="19"/>
      <c r="EH31" s="19"/>
      <c r="EI31" s="20">
        <f t="shared" si="63"/>
        <v>0</v>
      </c>
      <c r="EJ31" s="19"/>
      <c r="EK31" s="19"/>
      <c r="EL31" s="20">
        <f t="shared" si="64"/>
        <v>0</v>
      </c>
      <c r="EM31" s="20">
        <f t="shared" si="65"/>
        <v>0</v>
      </c>
      <c r="EN31" s="20">
        <f t="shared" si="66"/>
        <v>0</v>
      </c>
      <c r="EO31" s="20">
        <f t="shared" si="67"/>
        <v>0</v>
      </c>
      <c r="EP31" s="19"/>
      <c r="EQ31" s="19"/>
      <c r="ER31" s="20">
        <f t="shared" si="68"/>
        <v>0</v>
      </c>
      <c r="ES31" s="19"/>
      <c r="ET31" s="19"/>
      <c r="EU31" s="20">
        <f t="shared" si="69"/>
        <v>0</v>
      </c>
      <c r="EV31" s="19"/>
      <c r="EW31" s="19"/>
      <c r="EX31" s="20">
        <f t="shared" si="70"/>
        <v>0</v>
      </c>
      <c r="EY31" s="19"/>
      <c r="EZ31" s="19"/>
      <c r="FA31" s="20">
        <f t="shared" si="71"/>
        <v>0</v>
      </c>
      <c r="FB31" s="20">
        <f t="shared" si="72"/>
        <v>0</v>
      </c>
      <c r="FC31" s="20">
        <f t="shared" si="73"/>
        <v>0</v>
      </c>
      <c r="FD31" s="20">
        <f t="shared" si="74"/>
        <v>0</v>
      </c>
      <c r="FE31" s="19"/>
      <c r="FF31" s="19"/>
      <c r="FG31" s="20">
        <f t="shared" si="75"/>
        <v>0</v>
      </c>
      <c r="FH31" s="19"/>
      <c r="FI31" s="19"/>
      <c r="FJ31" s="20">
        <f t="shared" si="76"/>
        <v>0</v>
      </c>
      <c r="FK31" s="19"/>
      <c r="FL31" s="19"/>
      <c r="FM31" s="20">
        <f t="shared" si="77"/>
        <v>0</v>
      </c>
      <c r="FN31" s="20">
        <f t="shared" si="78"/>
        <v>0</v>
      </c>
      <c r="FO31" s="20">
        <f t="shared" si="79"/>
        <v>0</v>
      </c>
      <c r="FP31" s="20">
        <f t="shared" si="80"/>
        <v>0</v>
      </c>
      <c r="FQ31" s="19"/>
      <c r="FR31" s="19"/>
      <c r="FS31" s="20">
        <f t="shared" si="81"/>
        <v>0</v>
      </c>
      <c r="FT31" s="19"/>
      <c r="FU31" s="19"/>
      <c r="FV31" s="20">
        <f t="shared" si="82"/>
        <v>0</v>
      </c>
      <c r="FW31" s="19"/>
      <c r="FX31" s="19"/>
      <c r="FY31" s="20">
        <f t="shared" si="83"/>
        <v>0</v>
      </c>
      <c r="FZ31" s="20">
        <f t="shared" si="84"/>
        <v>0</v>
      </c>
      <c r="GA31" s="20">
        <f t="shared" si="85"/>
        <v>0</v>
      </c>
      <c r="GB31" s="20">
        <f t="shared" si="86"/>
        <v>0</v>
      </c>
      <c r="GC31" s="19"/>
      <c r="GD31" s="19"/>
      <c r="GE31" s="20">
        <f t="shared" si="87"/>
        <v>0</v>
      </c>
      <c r="GF31" s="19"/>
      <c r="GG31" s="19"/>
      <c r="GH31" s="20">
        <f t="shared" si="88"/>
        <v>0</v>
      </c>
      <c r="GI31" s="19"/>
      <c r="GJ31" s="19"/>
      <c r="GK31" s="20">
        <f t="shared" si="89"/>
        <v>0</v>
      </c>
      <c r="GL31" s="19"/>
      <c r="GM31" s="19"/>
      <c r="GN31" s="20">
        <f t="shared" si="90"/>
        <v>0</v>
      </c>
      <c r="GO31" s="20">
        <f t="shared" si="91"/>
        <v>0</v>
      </c>
      <c r="GP31" s="20">
        <f t="shared" si="92"/>
        <v>0</v>
      </c>
      <c r="GQ31" s="20">
        <f t="shared" si="93"/>
        <v>0</v>
      </c>
      <c r="GR31" s="19"/>
      <c r="GS31" s="19"/>
      <c r="GT31" s="20">
        <f t="shared" si="94"/>
        <v>0</v>
      </c>
      <c r="GU31" s="19"/>
      <c r="GV31" s="19"/>
      <c r="GW31" s="20">
        <f t="shared" si="95"/>
        <v>0</v>
      </c>
      <c r="GX31" s="19"/>
      <c r="GY31" s="19"/>
      <c r="GZ31" s="20">
        <f t="shared" si="96"/>
        <v>0</v>
      </c>
      <c r="HA31" s="20">
        <f t="shared" si="97"/>
        <v>0</v>
      </c>
      <c r="HB31" s="20">
        <f t="shared" si="98"/>
        <v>0</v>
      </c>
      <c r="HC31" s="20">
        <f t="shared" si="99"/>
        <v>0</v>
      </c>
      <c r="HD31" s="19"/>
      <c r="HE31" s="19"/>
      <c r="HF31" s="20">
        <f t="shared" si="100"/>
        <v>0</v>
      </c>
      <c r="HG31" s="19"/>
      <c r="HH31" s="19"/>
      <c r="HI31" s="20">
        <f t="shared" si="101"/>
        <v>0</v>
      </c>
      <c r="HJ31" s="20">
        <f>19326.39</f>
        <v>19326.39</v>
      </c>
      <c r="HK31" s="20">
        <f>19326.39</f>
        <v>19326.39</v>
      </c>
      <c r="HL31" s="20">
        <f t="shared" si="102"/>
        <v>0</v>
      </c>
      <c r="HM31" s="19"/>
      <c r="HN31" s="19"/>
      <c r="HO31" s="20">
        <f t="shared" si="103"/>
        <v>0</v>
      </c>
      <c r="HP31" s="20">
        <f t="shared" si="104"/>
        <v>19326.39</v>
      </c>
      <c r="HQ31" s="20">
        <f t="shared" si="105"/>
        <v>19326.39</v>
      </c>
      <c r="HR31" s="20">
        <f t="shared" si="106"/>
        <v>0</v>
      </c>
      <c r="HS31" s="19"/>
      <c r="HT31" s="19"/>
      <c r="HU31" s="20">
        <f t="shared" si="107"/>
        <v>0</v>
      </c>
      <c r="HV31" s="19"/>
      <c r="HW31" s="19"/>
      <c r="HX31" s="20">
        <f t="shared" si="108"/>
        <v>0</v>
      </c>
      <c r="HY31" s="19"/>
      <c r="HZ31" s="19"/>
      <c r="IA31" s="20">
        <f t="shared" si="109"/>
        <v>0</v>
      </c>
      <c r="IB31" s="19"/>
      <c r="IC31" s="19"/>
      <c r="ID31" s="20">
        <f t="shared" si="110"/>
        <v>0</v>
      </c>
      <c r="IE31" s="20">
        <f t="shared" si="111"/>
        <v>0</v>
      </c>
      <c r="IF31" s="20">
        <f t="shared" si="112"/>
        <v>0</v>
      </c>
      <c r="IG31" s="20">
        <f t="shared" si="113"/>
        <v>0</v>
      </c>
      <c r="IH31" s="20">
        <f t="shared" si="114"/>
        <v>19326.39</v>
      </c>
      <c r="II31" s="20">
        <f t="shared" si="115"/>
        <v>19326.39</v>
      </c>
      <c r="IJ31" s="20">
        <f t="shared" si="116"/>
        <v>0</v>
      </c>
      <c r="IK31" s="19"/>
      <c r="IL31" s="19"/>
      <c r="IM31" s="20">
        <f t="shared" si="117"/>
        <v>0</v>
      </c>
      <c r="IN31" s="19"/>
      <c r="IO31" s="19"/>
      <c r="IP31" s="20">
        <f t="shared" si="118"/>
        <v>0</v>
      </c>
      <c r="IQ31" s="19"/>
      <c r="IR31" s="19"/>
      <c r="IS31" s="20">
        <f t="shared" si="119"/>
        <v>0</v>
      </c>
      <c r="IT31" s="20">
        <f t="shared" si="120"/>
        <v>0</v>
      </c>
      <c r="IU31" s="20">
        <f t="shared" si="121"/>
        <v>0</v>
      </c>
      <c r="IV31" s="20">
        <f t="shared" si="122"/>
        <v>0</v>
      </c>
      <c r="IW31" s="20">
        <f t="shared" si="123"/>
        <v>19326.39</v>
      </c>
      <c r="IX31" s="20">
        <f t="shared" si="124"/>
        <v>19326.39</v>
      </c>
      <c r="IY31" s="20">
        <f t="shared" si="125"/>
        <v>0</v>
      </c>
      <c r="IZ31" s="19"/>
      <c r="JA31" s="19"/>
      <c r="JB31" s="20">
        <f t="shared" si="126"/>
        <v>0</v>
      </c>
      <c r="JC31" s="19"/>
      <c r="JD31" s="19"/>
      <c r="JE31" s="20">
        <f t="shared" si="127"/>
        <v>0</v>
      </c>
      <c r="JF31" s="19"/>
      <c r="JG31" s="19"/>
      <c r="JH31" s="20">
        <f t="shared" si="128"/>
        <v>0</v>
      </c>
      <c r="JI31" s="20">
        <f t="shared" si="129"/>
        <v>0</v>
      </c>
      <c r="JJ31" s="20">
        <f t="shared" si="130"/>
        <v>0</v>
      </c>
      <c r="JK31" s="20">
        <f t="shared" si="131"/>
        <v>0</v>
      </c>
      <c r="JL31" s="19"/>
      <c r="JM31" s="19"/>
      <c r="JN31" s="20">
        <f t="shared" si="132"/>
        <v>0</v>
      </c>
      <c r="JO31" s="19"/>
      <c r="JP31" s="19"/>
      <c r="JQ31" s="20">
        <f t="shared" si="133"/>
        <v>0</v>
      </c>
      <c r="JR31" s="19"/>
      <c r="JS31" s="19"/>
      <c r="JT31" s="20">
        <f t="shared" si="134"/>
        <v>0</v>
      </c>
      <c r="JU31" s="20">
        <f t="shared" si="135"/>
        <v>0</v>
      </c>
      <c r="JV31" s="20">
        <f t="shared" si="136"/>
        <v>0</v>
      </c>
      <c r="JW31" s="20">
        <f t="shared" si="137"/>
        <v>0</v>
      </c>
      <c r="JX31" s="19"/>
      <c r="JY31" s="19"/>
      <c r="JZ31" s="20">
        <f t="shared" si="138"/>
        <v>0</v>
      </c>
      <c r="KA31" s="19"/>
      <c r="KB31" s="19"/>
      <c r="KC31" s="20">
        <f t="shared" si="139"/>
        <v>0</v>
      </c>
      <c r="KD31" s="20">
        <f t="shared" si="140"/>
        <v>0</v>
      </c>
      <c r="KE31" s="20">
        <f t="shared" si="141"/>
        <v>0</v>
      </c>
      <c r="KF31" s="20">
        <f t="shared" si="142"/>
        <v>0</v>
      </c>
      <c r="KG31" s="19"/>
      <c r="KH31" s="19"/>
      <c r="KI31" s="20">
        <f t="shared" si="143"/>
        <v>0</v>
      </c>
      <c r="KJ31" s="19"/>
      <c r="KK31" s="19"/>
      <c r="KL31" s="20">
        <f t="shared" si="144"/>
        <v>0</v>
      </c>
      <c r="KM31" s="19"/>
      <c r="KN31" s="19"/>
      <c r="KO31" s="20">
        <f t="shared" si="145"/>
        <v>0</v>
      </c>
      <c r="KP31" s="19"/>
      <c r="KQ31" s="19"/>
      <c r="KR31" s="20">
        <f t="shared" si="146"/>
        <v>0</v>
      </c>
      <c r="KS31" s="19"/>
      <c r="KT31" s="19"/>
      <c r="KU31" s="20">
        <f t="shared" si="147"/>
        <v>0</v>
      </c>
      <c r="KV31" s="19"/>
      <c r="KW31" s="19"/>
      <c r="KX31" s="20">
        <f t="shared" si="148"/>
        <v>0</v>
      </c>
      <c r="KY31" s="19"/>
      <c r="KZ31" s="19"/>
      <c r="LA31" s="20">
        <f t="shared" si="149"/>
        <v>0</v>
      </c>
      <c r="LB31" s="20">
        <f t="shared" si="150"/>
        <v>0</v>
      </c>
      <c r="LC31" s="20">
        <f t="shared" si="151"/>
        <v>0</v>
      </c>
      <c r="LD31" s="20">
        <f t="shared" si="152"/>
        <v>0</v>
      </c>
      <c r="LE31" s="20">
        <f t="shared" si="153"/>
        <v>0</v>
      </c>
      <c r="LF31" s="20">
        <f t="shared" si="154"/>
        <v>0</v>
      </c>
      <c r="LG31" s="20">
        <f t="shared" si="155"/>
        <v>0</v>
      </c>
      <c r="LH31" s="19"/>
      <c r="LI31" s="19"/>
      <c r="LJ31" s="20">
        <f t="shared" si="156"/>
        <v>0</v>
      </c>
      <c r="LK31" s="19"/>
      <c r="LL31" s="19"/>
      <c r="LM31" s="20">
        <f t="shared" si="157"/>
        <v>0</v>
      </c>
      <c r="LN31" s="20">
        <f t="shared" si="158"/>
        <v>19326.39</v>
      </c>
      <c r="LO31" s="20">
        <f t="shared" si="159"/>
        <v>19326.39</v>
      </c>
      <c r="LP31" s="20">
        <f t="shared" si="160"/>
        <v>0</v>
      </c>
    </row>
    <row r="32" spans="1:328" x14ac:dyDescent="0.3">
      <c r="A32" s="2" t="s">
        <v>137</v>
      </c>
      <c r="B32" s="3"/>
      <c r="C32" s="3"/>
      <c r="D32" s="4">
        <f t="shared" si="0"/>
        <v>0</v>
      </c>
      <c r="E32" s="4">
        <f>60750.04</f>
        <v>60750.04</v>
      </c>
      <c r="F32" s="4">
        <f>69845.49</f>
        <v>69845.490000000005</v>
      </c>
      <c r="G32" s="4">
        <f t="shared" si="1"/>
        <v>-9095.4500000000044</v>
      </c>
      <c r="H32" s="3"/>
      <c r="I32" s="3"/>
      <c r="J32" s="4">
        <f t="shared" si="2"/>
        <v>0</v>
      </c>
      <c r="K32" s="3"/>
      <c r="L32" s="3"/>
      <c r="M32" s="4">
        <f t="shared" si="3"/>
        <v>0</v>
      </c>
      <c r="N32" s="3"/>
      <c r="O32" s="3"/>
      <c r="P32" s="4">
        <f t="shared" si="4"/>
        <v>0</v>
      </c>
      <c r="Q32" s="3"/>
      <c r="R32" s="3"/>
      <c r="S32" s="4">
        <f t="shared" si="5"/>
        <v>0</v>
      </c>
      <c r="T32" s="3"/>
      <c r="U32" s="3"/>
      <c r="V32" s="4">
        <f t="shared" si="6"/>
        <v>0</v>
      </c>
      <c r="W32" s="3"/>
      <c r="X32" s="3"/>
      <c r="Y32" s="4">
        <f t="shared" si="7"/>
        <v>0</v>
      </c>
      <c r="Z32" s="3"/>
      <c r="AA32" s="3"/>
      <c r="AB32" s="4">
        <f t="shared" si="8"/>
        <v>0</v>
      </c>
      <c r="AC32" s="3"/>
      <c r="AD32" s="3"/>
      <c r="AE32" s="4">
        <f t="shared" si="9"/>
        <v>0</v>
      </c>
      <c r="AF32" s="3"/>
      <c r="AG32" s="3"/>
      <c r="AH32" s="4">
        <f t="shared" si="10"/>
        <v>0</v>
      </c>
      <c r="AI32" s="3"/>
      <c r="AJ32" s="3"/>
      <c r="AK32" s="4">
        <f t="shared" si="11"/>
        <v>0</v>
      </c>
      <c r="AL32" s="4">
        <f t="shared" si="12"/>
        <v>0</v>
      </c>
      <c r="AM32" s="4">
        <f t="shared" si="13"/>
        <v>0</v>
      </c>
      <c r="AN32" s="4">
        <f t="shared" si="14"/>
        <v>0</v>
      </c>
      <c r="AO32" s="3"/>
      <c r="AP32" s="3"/>
      <c r="AQ32" s="4">
        <f t="shared" si="15"/>
        <v>0</v>
      </c>
      <c r="AR32" s="3"/>
      <c r="AS32" s="3"/>
      <c r="AT32" s="4">
        <f t="shared" si="16"/>
        <v>0</v>
      </c>
      <c r="AU32" s="3"/>
      <c r="AV32" s="3"/>
      <c r="AW32" s="4">
        <f t="shared" si="17"/>
        <v>0</v>
      </c>
      <c r="AX32" s="3"/>
      <c r="AY32" s="3"/>
      <c r="AZ32" s="4">
        <f t="shared" si="18"/>
        <v>0</v>
      </c>
      <c r="BA32" s="3"/>
      <c r="BB32" s="3"/>
      <c r="BC32" s="4">
        <f t="shared" si="19"/>
        <v>0</v>
      </c>
      <c r="BD32" s="3"/>
      <c r="BE32" s="3"/>
      <c r="BF32" s="4">
        <f t="shared" si="20"/>
        <v>0</v>
      </c>
      <c r="BG32" s="4">
        <f t="shared" si="21"/>
        <v>0</v>
      </c>
      <c r="BH32" s="4">
        <f t="shared" si="22"/>
        <v>0</v>
      </c>
      <c r="BI32" s="4">
        <f t="shared" si="23"/>
        <v>0</v>
      </c>
      <c r="BJ32" s="3"/>
      <c r="BK32" s="3"/>
      <c r="BL32" s="4">
        <f t="shared" si="24"/>
        <v>0</v>
      </c>
      <c r="BM32" s="3"/>
      <c r="BN32" s="3"/>
      <c r="BO32" s="4">
        <f t="shared" si="25"/>
        <v>0</v>
      </c>
      <c r="BP32" s="3"/>
      <c r="BQ32" s="3"/>
      <c r="BR32" s="4">
        <f t="shared" si="26"/>
        <v>0</v>
      </c>
      <c r="BS32" s="3"/>
      <c r="BT32" s="3"/>
      <c r="BU32" s="4">
        <f t="shared" si="27"/>
        <v>0</v>
      </c>
      <c r="BV32" s="3"/>
      <c r="BW32" s="3"/>
      <c r="BX32" s="4">
        <f t="shared" si="28"/>
        <v>0</v>
      </c>
      <c r="BY32" s="3"/>
      <c r="BZ32" s="3"/>
      <c r="CA32" s="4">
        <f t="shared" si="29"/>
        <v>0</v>
      </c>
      <c r="CB32" s="4">
        <f t="shared" si="30"/>
        <v>0</v>
      </c>
      <c r="CC32" s="4">
        <f t="shared" si="31"/>
        <v>0</v>
      </c>
      <c r="CD32" s="4">
        <f t="shared" si="32"/>
        <v>0</v>
      </c>
      <c r="CE32" s="3"/>
      <c r="CF32" s="3"/>
      <c r="CG32" s="4">
        <f t="shared" si="33"/>
        <v>0</v>
      </c>
      <c r="CH32" s="3"/>
      <c r="CI32" s="3"/>
      <c r="CJ32" s="4">
        <f t="shared" si="34"/>
        <v>0</v>
      </c>
      <c r="CK32" s="3"/>
      <c r="CL32" s="3"/>
      <c r="CM32" s="4">
        <f t="shared" si="35"/>
        <v>0</v>
      </c>
      <c r="CN32" s="4">
        <f t="shared" si="36"/>
        <v>0</v>
      </c>
      <c r="CO32" s="4">
        <f t="shared" si="37"/>
        <v>0</v>
      </c>
      <c r="CP32" s="4">
        <f t="shared" si="38"/>
        <v>0</v>
      </c>
      <c r="CQ32" s="3"/>
      <c r="CR32" s="3"/>
      <c r="CS32" s="4">
        <f t="shared" si="39"/>
        <v>0</v>
      </c>
      <c r="CT32" s="3"/>
      <c r="CU32" s="3"/>
      <c r="CV32" s="4">
        <f t="shared" si="40"/>
        <v>0</v>
      </c>
      <c r="CW32" s="3"/>
      <c r="CX32" s="3"/>
      <c r="CY32" s="4">
        <f t="shared" si="41"/>
        <v>0</v>
      </c>
      <c r="CZ32" s="4">
        <f t="shared" si="42"/>
        <v>0</v>
      </c>
      <c r="DA32" s="4">
        <f t="shared" si="43"/>
        <v>0</v>
      </c>
      <c r="DB32" s="4">
        <f t="shared" si="44"/>
        <v>0</v>
      </c>
      <c r="DC32" s="4">
        <f t="shared" si="45"/>
        <v>0</v>
      </c>
      <c r="DD32" s="4">
        <f t="shared" si="46"/>
        <v>0</v>
      </c>
      <c r="DE32" s="4">
        <f t="shared" si="47"/>
        <v>0</v>
      </c>
      <c r="DF32" s="3"/>
      <c r="DG32" s="3"/>
      <c r="DH32" s="4">
        <f t="shared" si="48"/>
        <v>0</v>
      </c>
      <c r="DI32" s="3"/>
      <c r="DJ32" s="3"/>
      <c r="DK32" s="4">
        <f t="shared" si="49"/>
        <v>0</v>
      </c>
      <c r="DL32" s="4">
        <f t="shared" si="50"/>
        <v>0</v>
      </c>
      <c r="DM32" s="4">
        <f t="shared" si="51"/>
        <v>0</v>
      </c>
      <c r="DN32" s="4">
        <f t="shared" si="52"/>
        <v>0</v>
      </c>
      <c r="DO32" s="3"/>
      <c r="DP32" s="3"/>
      <c r="DQ32" s="4">
        <f t="shared" si="53"/>
        <v>0</v>
      </c>
      <c r="DR32" s="3"/>
      <c r="DS32" s="3"/>
      <c r="DT32" s="4">
        <f t="shared" si="54"/>
        <v>0</v>
      </c>
      <c r="DU32" s="4">
        <f t="shared" si="55"/>
        <v>0</v>
      </c>
      <c r="DV32" s="4">
        <f t="shared" si="56"/>
        <v>0</v>
      </c>
      <c r="DW32" s="4">
        <f t="shared" si="57"/>
        <v>0</v>
      </c>
      <c r="DX32" s="20">
        <f t="shared" si="58"/>
        <v>60750.04</v>
      </c>
      <c r="DY32" s="20">
        <f t="shared" si="59"/>
        <v>69845.490000000005</v>
      </c>
      <c r="DZ32" s="20">
        <f t="shared" si="60"/>
        <v>-9095.4500000000044</v>
      </c>
      <c r="EA32" s="19"/>
      <c r="EB32" s="19"/>
      <c r="EC32" s="20">
        <f t="shared" si="61"/>
        <v>0</v>
      </c>
      <c r="ED32" s="19"/>
      <c r="EE32" s="19"/>
      <c r="EF32" s="20">
        <f t="shared" si="62"/>
        <v>0</v>
      </c>
      <c r="EG32" s="19"/>
      <c r="EH32" s="19"/>
      <c r="EI32" s="20">
        <f t="shared" si="63"/>
        <v>0</v>
      </c>
      <c r="EJ32" s="19"/>
      <c r="EK32" s="19"/>
      <c r="EL32" s="20">
        <f t="shared" si="64"/>
        <v>0</v>
      </c>
      <c r="EM32" s="20">
        <f t="shared" si="65"/>
        <v>0</v>
      </c>
      <c r="EN32" s="20">
        <f t="shared" si="66"/>
        <v>0</v>
      </c>
      <c r="EO32" s="20">
        <f t="shared" si="67"/>
        <v>0</v>
      </c>
      <c r="EP32" s="19"/>
      <c r="EQ32" s="19"/>
      <c r="ER32" s="20">
        <f t="shared" si="68"/>
        <v>0</v>
      </c>
      <c r="ES32" s="19"/>
      <c r="ET32" s="19"/>
      <c r="EU32" s="20">
        <f t="shared" si="69"/>
        <v>0</v>
      </c>
      <c r="EV32" s="19"/>
      <c r="EW32" s="19"/>
      <c r="EX32" s="20">
        <f t="shared" si="70"/>
        <v>0</v>
      </c>
      <c r="EY32" s="19"/>
      <c r="EZ32" s="19"/>
      <c r="FA32" s="20">
        <f t="shared" si="71"/>
        <v>0</v>
      </c>
      <c r="FB32" s="20">
        <f t="shared" si="72"/>
        <v>0</v>
      </c>
      <c r="FC32" s="20">
        <f t="shared" si="73"/>
        <v>0</v>
      </c>
      <c r="FD32" s="20">
        <f t="shared" si="74"/>
        <v>0</v>
      </c>
      <c r="FE32" s="19"/>
      <c r="FF32" s="19"/>
      <c r="FG32" s="20">
        <f t="shared" si="75"/>
        <v>0</v>
      </c>
      <c r="FH32" s="19"/>
      <c r="FI32" s="19"/>
      <c r="FJ32" s="20">
        <f t="shared" si="76"/>
        <v>0</v>
      </c>
      <c r="FK32" s="19"/>
      <c r="FL32" s="19"/>
      <c r="FM32" s="20">
        <f t="shared" si="77"/>
        <v>0</v>
      </c>
      <c r="FN32" s="20">
        <f t="shared" si="78"/>
        <v>0</v>
      </c>
      <c r="FO32" s="20">
        <f t="shared" si="79"/>
        <v>0</v>
      </c>
      <c r="FP32" s="20">
        <f t="shared" si="80"/>
        <v>0</v>
      </c>
      <c r="FQ32" s="19"/>
      <c r="FR32" s="19"/>
      <c r="FS32" s="20">
        <f t="shared" si="81"/>
        <v>0</v>
      </c>
      <c r="FT32" s="19"/>
      <c r="FU32" s="19"/>
      <c r="FV32" s="20">
        <f t="shared" si="82"/>
        <v>0</v>
      </c>
      <c r="FW32" s="19"/>
      <c r="FX32" s="19"/>
      <c r="FY32" s="20">
        <f t="shared" si="83"/>
        <v>0</v>
      </c>
      <c r="FZ32" s="20">
        <f t="shared" si="84"/>
        <v>0</v>
      </c>
      <c r="GA32" s="20">
        <f t="shared" si="85"/>
        <v>0</v>
      </c>
      <c r="GB32" s="20">
        <f t="shared" si="86"/>
        <v>0</v>
      </c>
      <c r="GC32" s="19"/>
      <c r="GD32" s="19"/>
      <c r="GE32" s="20">
        <f t="shared" si="87"/>
        <v>0</v>
      </c>
      <c r="GF32" s="19"/>
      <c r="GG32" s="19"/>
      <c r="GH32" s="20">
        <f t="shared" si="88"/>
        <v>0</v>
      </c>
      <c r="GI32" s="19"/>
      <c r="GJ32" s="19"/>
      <c r="GK32" s="20">
        <f t="shared" si="89"/>
        <v>0</v>
      </c>
      <c r="GL32" s="19"/>
      <c r="GM32" s="19"/>
      <c r="GN32" s="20">
        <f t="shared" si="90"/>
        <v>0</v>
      </c>
      <c r="GO32" s="20">
        <f t="shared" si="91"/>
        <v>0</v>
      </c>
      <c r="GP32" s="20">
        <f t="shared" si="92"/>
        <v>0</v>
      </c>
      <c r="GQ32" s="20">
        <f t="shared" si="93"/>
        <v>0</v>
      </c>
      <c r="GR32" s="19"/>
      <c r="GS32" s="19"/>
      <c r="GT32" s="20">
        <f t="shared" si="94"/>
        <v>0</v>
      </c>
      <c r="GU32" s="19"/>
      <c r="GV32" s="19"/>
      <c r="GW32" s="20">
        <f t="shared" si="95"/>
        <v>0</v>
      </c>
      <c r="GX32" s="19"/>
      <c r="GY32" s="19"/>
      <c r="GZ32" s="20">
        <f t="shared" si="96"/>
        <v>0</v>
      </c>
      <c r="HA32" s="20">
        <f t="shared" si="97"/>
        <v>0</v>
      </c>
      <c r="HB32" s="20">
        <f t="shared" si="98"/>
        <v>0</v>
      </c>
      <c r="HC32" s="20">
        <f t="shared" si="99"/>
        <v>0</v>
      </c>
      <c r="HD32" s="19"/>
      <c r="HE32" s="19"/>
      <c r="HF32" s="20">
        <f t="shared" si="100"/>
        <v>0</v>
      </c>
      <c r="HG32" s="19"/>
      <c r="HH32" s="19"/>
      <c r="HI32" s="20">
        <f t="shared" si="101"/>
        <v>0</v>
      </c>
      <c r="HJ32" s="19"/>
      <c r="HK32" s="19"/>
      <c r="HL32" s="20">
        <f t="shared" si="102"/>
        <v>0</v>
      </c>
      <c r="HM32" s="19"/>
      <c r="HN32" s="19"/>
      <c r="HO32" s="20">
        <f t="shared" si="103"/>
        <v>0</v>
      </c>
      <c r="HP32" s="20">
        <f t="shared" si="104"/>
        <v>0</v>
      </c>
      <c r="HQ32" s="20">
        <f t="shared" si="105"/>
        <v>0</v>
      </c>
      <c r="HR32" s="20">
        <f t="shared" si="106"/>
        <v>0</v>
      </c>
      <c r="HS32" s="19"/>
      <c r="HT32" s="19"/>
      <c r="HU32" s="20">
        <f t="shared" si="107"/>
        <v>0</v>
      </c>
      <c r="HV32" s="19"/>
      <c r="HW32" s="19"/>
      <c r="HX32" s="20">
        <f t="shared" si="108"/>
        <v>0</v>
      </c>
      <c r="HY32" s="19"/>
      <c r="HZ32" s="19"/>
      <c r="IA32" s="20">
        <f t="shared" si="109"/>
        <v>0</v>
      </c>
      <c r="IB32" s="19"/>
      <c r="IC32" s="19"/>
      <c r="ID32" s="20">
        <f t="shared" si="110"/>
        <v>0</v>
      </c>
      <c r="IE32" s="20">
        <f t="shared" si="111"/>
        <v>0</v>
      </c>
      <c r="IF32" s="20">
        <f t="shared" si="112"/>
        <v>0</v>
      </c>
      <c r="IG32" s="20">
        <f t="shared" si="113"/>
        <v>0</v>
      </c>
      <c r="IH32" s="20">
        <f t="shared" si="114"/>
        <v>0</v>
      </c>
      <c r="II32" s="20">
        <f t="shared" si="115"/>
        <v>0</v>
      </c>
      <c r="IJ32" s="20">
        <f t="shared" si="116"/>
        <v>0</v>
      </c>
      <c r="IK32" s="19"/>
      <c r="IL32" s="19"/>
      <c r="IM32" s="20">
        <f t="shared" si="117"/>
        <v>0</v>
      </c>
      <c r="IN32" s="19"/>
      <c r="IO32" s="19"/>
      <c r="IP32" s="20">
        <f t="shared" si="118"/>
        <v>0</v>
      </c>
      <c r="IQ32" s="19"/>
      <c r="IR32" s="19"/>
      <c r="IS32" s="20">
        <f t="shared" si="119"/>
        <v>0</v>
      </c>
      <c r="IT32" s="20">
        <f t="shared" si="120"/>
        <v>0</v>
      </c>
      <c r="IU32" s="20">
        <f t="shared" si="121"/>
        <v>0</v>
      </c>
      <c r="IV32" s="20">
        <f t="shared" si="122"/>
        <v>0</v>
      </c>
      <c r="IW32" s="20">
        <f t="shared" si="123"/>
        <v>0</v>
      </c>
      <c r="IX32" s="20">
        <f t="shared" si="124"/>
        <v>0</v>
      </c>
      <c r="IY32" s="20">
        <f t="shared" si="125"/>
        <v>0</v>
      </c>
      <c r="IZ32" s="19"/>
      <c r="JA32" s="19"/>
      <c r="JB32" s="20">
        <f t="shared" si="126"/>
        <v>0</v>
      </c>
      <c r="JC32" s="19"/>
      <c r="JD32" s="19"/>
      <c r="JE32" s="20">
        <f t="shared" si="127"/>
        <v>0</v>
      </c>
      <c r="JF32" s="19"/>
      <c r="JG32" s="19"/>
      <c r="JH32" s="20">
        <f t="shared" si="128"/>
        <v>0</v>
      </c>
      <c r="JI32" s="20">
        <f t="shared" si="129"/>
        <v>0</v>
      </c>
      <c r="JJ32" s="20">
        <f t="shared" si="130"/>
        <v>0</v>
      </c>
      <c r="JK32" s="20">
        <f t="shared" si="131"/>
        <v>0</v>
      </c>
      <c r="JL32" s="19"/>
      <c r="JM32" s="19"/>
      <c r="JN32" s="20">
        <f t="shared" si="132"/>
        <v>0</v>
      </c>
      <c r="JO32" s="19"/>
      <c r="JP32" s="19"/>
      <c r="JQ32" s="20">
        <f t="shared" si="133"/>
        <v>0</v>
      </c>
      <c r="JR32" s="19"/>
      <c r="JS32" s="19"/>
      <c r="JT32" s="20">
        <f t="shared" si="134"/>
        <v>0</v>
      </c>
      <c r="JU32" s="20">
        <f t="shared" si="135"/>
        <v>0</v>
      </c>
      <c r="JV32" s="20">
        <f t="shared" si="136"/>
        <v>0</v>
      </c>
      <c r="JW32" s="20">
        <f t="shared" si="137"/>
        <v>0</v>
      </c>
      <c r="JX32" s="19"/>
      <c r="JY32" s="19"/>
      <c r="JZ32" s="20">
        <f t="shared" si="138"/>
        <v>0</v>
      </c>
      <c r="KA32" s="19"/>
      <c r="KB32" s="19"/>
      <c r="KC32" s="20">
        <f t="shared" si="139"/>
        <v>0</v>
      </c>
      <c r="KD32" s="20">
        <f t="shared" si="140"/>
        <v>0</v>
      </c>
      <c r="KE32" s="20">
        <f t="shared" si="141"/>
        <v>0</v>
      </c>
      <c r="KF32" s="20">
        <f t="shared" si="142"/>
        <v>0</v>
      </c>
      <c r="KG32" s="19"/>
      <c r="KH32" s="19"/>
      <c r="KI32" s="20">
        <f t="shared" si="143"/>
        <v>0</v>
      </c>
      <c r="KJ32" s="19"/>
      <c r="KK32" s="19"/>
      <c r="KL32" s="20">
        <f t="shared" si="144"/>
        <v>0</v>
      </c>
      <c r="KM32" s="19"/>
      <c r="KN32" s="19"/>
      <c r="KO32" s="20">
        <f t="shared" si="145"/>
        <v>0</v>
      </c>
      <c r="KP32" s="19"/>
      <c r="KQ32" s="19"/>
      <c r="KR32" s="20">
        <f t="shared" si="146"/>
        <v>0</v>
      </c>
      <c r="KS32" s="19"/>
      <c r="KT32" s="19"/>
      <c r="KU32" s="20">
        <f t="shared" si="147"/>
        <v>0</v>
      </c>
      <c r="KV32" s="19"/>
      <c r="KW32" s="19"/>
      <c r="KX32" s="20">
        <f t="shared" si="148"/>
        <v>0</v>
      </c>
      <c r="KY32" s="19"/>
      <c r="KZ32" s="19"/>
      <c r="LA32" s="20">
        <f t="shared" si="149"/>
        <v>0</v>
      </c>
      <c r="LB32" s="20">
        <f t="shared" si="150"/>
        <v>0</v>
      </c>
      <c r="LC32" s="20">
        <f t="shared" si="151"/>
        <v>0</v>
      </c>
      <c r="LD32" s="20">
        <f t="shared" si="152"/>
        <v>0</v>
      </c>
      <c r="LE32" s="20">
        <f t="shared" si="153"/>
        <v>0</v>
      </c>
      <c r="LF32" s="20">
        <f t="shared" si="154"/>
        <v>0</v>
      </c>
      <c r="LG32" s="20">
        <f t="shared" si="155"/>
        <v>0</v>
      </c>
      <c r="LH32" s="19"/>
      <c r="LI32" s="19"/>
      <c r="LJ32" s="20">
        <f t="shared" si="156"/>
        <v>0</v>
      </c>
      <c r="LK32" s="19"/>
      <c r="LL32" s="19"/>
      <c r="LM32" s="20">
        <f t="shared" si="157"/>
        <v>0</v>
      </c>
      <c r="LN32" s="20">
        <f t="shared" si="158"/>
        <v>60750.04</v>
      </c>
      <c r="LO32" s="20">
        <f t="shared" si="159"/>
        <v>69845.490000000005</v>
      </c>
      <c r="LP32" s="20">
        <f t="shared" si="160"/>
        <v>-9095.4500000000044</v>
      </c>
    </row>
    <row r="33" spans="1:328" x14ac:dyDescent="0.3">
      <c r="A33" s="2" t="s">
        <v>138</v>
      </c>
      <c r="B33" s="3"/>
      <c r="C33" s="3"/>
      <c r="D33" s="4">
        <f t="shared" si="0"/>
        <v>0</v>
      </c>
      <c r="E33" s="3"/>
      <c r="F33" s="3"/>
      <c r="G33" s="4">
        <f t="shared" si="1"/>
        <v>0</v>
      </c>
      <c r="H33" s="3"/>
      <c r="I33" s="3"/>
      <c r="J33" s="4">
        <f t="shared" si="2"/>
        <v>0</v>
      </c>
      <c r="K33" s="3"/>
      <c r="L33" s="3"/>
      <c r="M33" s="4">
        <f t="shared" si="3"/>
        <v>0</v>
      </c>
      <c r="N33" s="3"/>
      <c r="O33" s="3"/>
      <c r="P33" s="4">
        <f t="shared" si="4"/>
        <v>0</v>
      </c>
      <c r="Q33" s="3"/>
      <c r="R33" s="3"/>
      <c r="S33" s="4">
        <f t="shared" si="5"/>
        <v>0</v>
      </c>
      <c r="T33" s="3"/>
      <c r="U33" s="3"/>
      <c r="V33" s="4">
        <f t="shared" si="6"/>
        <v>0</v>
      </c>
      <c r="W33" s="4">
        <f>2388.15</f>
        <v>2388.15</v>
      </c>
      <c r="X33" s="4">
        <f>1500</f>
        <v>1500</v>
      </c>
      <c r="Y33" s="4">
        <f t="shared" si="7"/>
        <v>888.15000000000009</v>
      </c>
      <c r="Z33" s="3"/>
      <c r="AA33" s="3"/>
      <c r="AB33" s="4">
        <f t="shared" si="8"/>
        <v>0</v>
      </c>
      <c r="AC33" s="3"/>
      <c r="AD33" s="3"/>
      <c r="AE33" s="4">
        <f t="shared" si="9"/>
        <v>0</v>
      </c>
      <c r="AF33" s="3"/>
      <c r="AG33" s="3"/>
      <c r="AH33" s="4">
        <f t="shared" si="10"/>
        <v>0</v>
      </c>
      <c r="AI33" s="3"/>
      <c r="AJ33" s="3"/>
      <c r="AK33" s="4">
        <f t="shared" si="11"/>
        <v>0</v>
      </c>
      <c r="AL33" s="4">
        <f t="shared" si="12"/>
        <v>2388.15</v>
      </c>
      <c r="AM33" s="4">
        <f t="shared" si="13"/>
        <v>1500</v>
      </c>
      <c r="AN33" s="4">
        <f t="shared" si="14"/>
        <v>888.15000000000009</v>
      </c>
      <c r="AO33" s="3"/>
      <c r="AP33" s="3"/>
      <c r="AQ33" s="4">
        <f t="shared" si="15"/>
        <v>0</v>
      </c>
      <c r="AR33" s="3"/>
      <c r="AS33" s="3"/>
      <c r="AT33" s="4">
        <f t="shared" si="16"/>
        <v>0</v>
      </c>
      <c r="AU33" s="3"/>
      <c r="AV33" s="3"/>
      <c r="AW33" s="4">
        <f t="shared" si="17"/>
        <v>0</v>
      </c>
      <c r="AX33" s="3"/>
      <c r="AY33" s="3"/>
      <c r="AZ33" s="4">
        <f t="shared" si="18"/>
        <v>0</v>
      </c>
      <c r="BA33" s="3"/>
      <c r="BB33" s="3"/>
      <c r="BC33" s="4">
        <f t="shared" si="19"/>
        <v>0</v>
      </c>
      <c r="BD33" s="3"/>
      <c r="BE33" s="3"/>
      <c r="BF33" s="4">
        <f t="shared" si="20"/>
        <v>0</v>
      </c>
      <c r="BG33" s="4">
        <f t="shared" si="21"/>
        <v>0</v>
      </c>
      <c r="BH33" s="4">
        <f t="shared" si="22"/>
        <v>0</v>
      </c>
      <c r="BI33" s="4">
        <f t="shared" si="23"/>
        <v>0</v>
      </c>
      <c r="BJ33" s="3"/>
      <c r="BK33" s="3"/>
      <c r="BL33" s="4">
        <f t="shared" si="24"/>
        <v>0</v>
      </c>
      <c r="BM33" s="3"/>
      <c r="BN33" s="3"/>
      <c r="BO33" s="4">
        <f t="shared" si="25"/>
        <v>0</v>
      </c>
      <c r="BP33" s="3"/>
      <c r="BQ33" s="3"/>
      <c r="BR33" s="4">
        <f t="shared" si="26"/>
        <v>0</v>
      </c>
      <c r="BS33" s="3"/>
      <c r="BT33" s="3"/>
      <c r="BU33" s="4">
        <f t="shared" si="27"/>
        <v>0</v>
      </c>
      <c r="BV33" s="3"/>
      <c r="BW33" s="3"/>
      <c r="BX33" s="4">
        <f t="shared" si="28"/>
        <v>0</v>
      </c>
      <c r="BY33" s="3"/>
      <c r="BZ33" s="3"/>
      <c r="CA33" s="4">
        <f t="shared" si="29"/>
        <v>0</v>
      </c>
      <c r="CB33" s="4">
        <f t="shared" si="30"/>
        <v>0</v>
      </c>
      <c r="CC33" s="4">
        <f t="shared" si="31"/>
        <v>0</v>
      </c>
      <c r="CD33" s="4">
        <f t="shared" si="32"/>
        <v>0</v>
      </c>
      <c r="CE33" s="3"/>
      <c r="CF33" s="3"/>
      <c r="CG33" s="4">
        <f t="shared" si="33"/>
        <v>0</v>
      </c>
      <c r="CH33" s="3"/>
      <c r="CI33" s="3"/>
      <c r="CJ33" s="4">
        <f t="shared" si="34"/>
        <v>0</v>
      </c>
      <c r="CK33" s="3"/>
      <c r="CL33" s="3"/>
      <c r="CM33" s="4">
        <f t="shared" si="35"/>
        <v>0</v>
      </c>
      <c r="CN33" s="4">
        <f t="shared" si="36"/>
        <v>0</v>
      </c>
      <c r="CO33" s="4">
        <f t="shared" si="37"/>
        <v>0</v>
      </c>
      <c r="CP33" s="4">
        <f t="shared" si="38"/>
        <v>0</v>
      </c>
      <c r="CQ33" s="3"/>
      <c r="CR33" s="3"/>
      <c r="CS33" s="4">
        <f t="shared" si="39"/>
        <v>0</v>
      </c>
      <c r="CT33" s="3"/>
      <c r="CU33" s="3"/>
      <c r="CV33" s="4">
        <f t="shared" si="40"/>
        <v>0</v>
      </c>
      <c r="CW33" s="3"/>
      <c r="CX33" s="3"/>
      <c r="CY33" s="4">
        <f t="shared" si="41"/>
        <v>0</v>
      </c>
      <c r="CZ33" s="4">
        <f t="shared" si="42"/>
        <v>0</v>
      </c>
      <c r="DA33" s="4">
        <f t="shared" si="43"/>
        <v>0</v>
      </c>
      <c r="DB33" s="4">
        <f t="shared" si="44"/>
        <v>0</v>
      </c>
      <c r="DC33" s="4">
        <f t="shared" si="45"/>
        <v>0</v>
      </c>
      <c r="DD33" s="4">
        <f t="shared" si="46"/>
        <v>0</v>
      </c>
      <c r="DE33" s="4">
        <f t="shared" si="47"/>
        <v>0</v>
      </c>
      <c r="DF33" s="3"/>
      <c r="DG33" s="3"/>
      <c r="DH33" s="4">
        <f t="shared" si="48"/>
        <v>0</v>
      </c>
      <c r="DI33" s="3"/>
      <c r="DJ33" s="3"/>
      <c r="DK33" s="4">
        <f t="shared" si="49"/>
        <v>0</v>
      </c>
      <c r="DL33" s="4">
        <f t="shared" si="50"/>
        <v>0</v>
      </c>
      <c r="DM33" s="4">
        <f t="shared" si="51"/>
        <v>0</v>
      </c>
      <c r="DN33" s="4">
        <f t="shared" si="52"/>
        <v>0</v>
      </c>
      <c r="DO33" s="3"/>
      <c r="DP33" s="3"/>
      <c r="DQ33" s="4">
        <f t="shared" si="53"/>
        <v>0</v>
      </c>
      <c r="DR33" s="3"/>
      <c r="DS33" s="3"/>
      <c r="DT33" s="4">
        <f t="shared" si="54"/>
        <v>0</v>
      </c>
      <c r="DU33" s="4">
        <f t="shared" si="55"/>
        <v>0</v>
      </c>
      <c r="DV33" s="4">
        <f t="shared" si="56"/>
        <v>0</v>
      </c>
      <c r="DW33" s="4">
        <f t="shared" si="57"/>
        <v>0</v>
      </c>
      <c r="DX33" s="20">
        <f t="shared" si="58"/>
        <v>2388.15</v>
      </c>
      <c r="DY33" s="20">
        <f t="shared" si="59"/>
        <v>1500</v>
      </c>
      <c r="DZ33" s="20">
        <f t="shared" si="60"/>
        <v>888.15000000000009</v>
      </c>
      <c r="EA33" s="19"/>
      <c r="EB33" s="19"/>
      <c r="EC33" s="20">
        <f t="shared" si="61"/>
        <v>0</v>
      </c>
      <c r="ED33" s="19"/>
      <c r="EE33" s="19"/>
      <c r="EF33" s="20">
        <f t="shared" si="62"/>
        <v>0</v>
      </c>
      <c r="EG33" s="19"/>
      <c r="EH33" s="19"/>
      <c r="EI33" s="20">
        <f t="shared" si="63"/>
        <v>0</v>
      </c>
      <c r="EJ33" s="19"/>
      <c r="EK33" s="19"/>
      <c r="EL33" s="20">
        <f t="shared" si="64"/>
        <v>0</v>
      </c>
      <c r="EM33" s="20">
        <f t="shared" si="65"/>
        <v>0</v>
      </c>
      <c r="EN33" s="20">
        <f t="shared" si="66"/>
        <v>0</v>
      </c>
      <c r="EO33" s="20">
        <f t="shared" si="67"/>
        <v>0</v>
      </c>
      <c r="EP33" s="19"/>
      <c r="EQ33" s="19"/>
      <c r="ER33" s="20">
        <f t="shared" si="68"/>
        <v>0</v>
      </c>
      <c r="ES33" s="19"/>
      <c r="ET33" s="19"/>
      <c r="EU33" s="20">
        <f t="shared" si="69"/>
        <v>0</v>
      </c>
      <c r="EV33" s="19"/>
      <c r="EW33" s="19"/>
      <c r="EX33" s="20">
        <f t="shared" si="70"/>
        <v>0</v>
      </c>
      <c r="EY33" s="19"/>
      <c r="EZ33" s="19"/>
      <c r="FA33" s="20">
        <f t="shared" si="71"/>
        <v>0</v>
      </c>
      <c r="FB33" s="20">
        <f t="shared" si="72"/>
        <v>0</v>
      </c>
      <c r="FC33" s="20">
        <f t="shared" si="73"/>
        <v>0</v>
      </c>
      <c r="FD33" s="20">
        <f t="shared" si="74"/>
        <v>0</v>
      </c>
      <c r="FE33" s="19"/>
      <c r="FF33" s="19"/>
      <c r="FG33" s="20">
        <f t="shared" si="75"/>
        <v>0</v>
      </c>
      <c r="FH33" s="19"/>
      <c r="FI33" s="19"/>
      <c r="FJ33" s="20">
        <f t="shared" si="76"/>
        <v>0</v>
      </c>
      <c r="FK33" s="19"/>
      <c r="FL33" s="19"/>
      <c r="FM33" s="20">
        <f t="shared" si="77"/>
        <v>0</v>
      </c>
      <c r="FN33" s="20">
        <f t="shared" si="78"/>
        <v>0</v>
      </c>
      <c r="FO33" s="20">
        <f t="shared" si="79"/>
        <v>0</v>
      </c>
      <c r="FP33" s="20">
        <f t="shared" si="80"/>
        <v>0</v>
      </c>
      <c r="FQ33" s="19"/>
      <c r="FR33" s="19"/>
      <c r="FS33" s="20">
        <f t="shared" si="81"/>
        <v>0</v>
      </c>
      <c r="FT33" s="19"/>
      <c r="FU33" s="19"/>
      <c r="FV33" s="20">
        <f t="shared" si="82"/>
        <v>0</v>
      </c>
      <c r="FW33" s="19"/>
      <c r="FX33" s="19"/>
      <c r="FY33" s="20">
        <f t="shared" si="83"/>
        <v>0</v>
      </c>
      <c r="FZ33" s="20">
        <f t="shared" si="84"/>
        <v>0</v>
      </c>
      <c r="GA33" s="20">
        <f t="shared" si="85"/>
        <v>0</v>
      </c>
      <c r="GB33" s="20">
        <f t="shared" si="86"/>
        <v>0</v>
      </c>
      <c r="GC33" s="19"/>
      <c r="GD33" s="19"/>
      <c r="GE33" s="20">
        <f t="shared" si="87"/>
        <v>0</v>
      </c>
      <c r="GF33" s="19"/>
      <c r="GG33" s="19"/>
      <c r="GH33" s="20">
        <f t="shared" si="88"/>
        <v>0</v>
      </c>
      <c r="GI33" s="19"/>
      <c r="GJ33" s="19"/>
      <c r="GK33" s="20">
        <f t="shared" si="89"/>
        <v>0</v>
      </c>
      <c r="GL33" s="19"/>
      <c r="GM33" s="19"/>
      <c r="GN33" s="20">
        <f t="shared" si="90"/>
        <v>0</v>
      </c>
      <c r="GO33" s="20">
        <f t="shared" si="91"/>
        <v>0</v>
      </c>
      <c r="GP33" s="20">
        <f t="shared" si="92"/>
        <v>0</v>
      </c>
      <c r="GQ33" s="20">
        <f t="shared" si="93"/>
        <v>0</v>
      </c>
      <c r="GR33" s="19"/>
      <c r="GS33" s="19"/>
      <c r="GT33" s="20">
        <f t="shared" si="94"/>
        <v>0</v>
      </c>
      <c r="GU33" s="19"/>
      <c r="GV33" s="19"/>
      <c r="GW33" s="20">
        <f t="shared" si="95"/>
        <v>0</v>
      </c>
      <c r="GX33" s="19"/>
      <c r="GY33" s="19"/>
      <c r="GZ33" s="20">
        <f t="shared" si="96"/>
        <v>0</v>
      </c>
      <c r="HA33" s="20">
        <f t="shared" si="97"/>
        <v>0</v>
      </c>
      <c r="HB33" s="20">
        <f t="shared" si="98"/>
        <v>0</v>
      </c>
      <c r="HC33" s="20">
        <f t="shared" si="99"/>
        <v>0</v>
      </c>
      <c r="HD33" s="19"/>
      <c r="HE33" s="19"/>
      <c r="HF33" s="20">
        <f t="shared" si="100"/>
        <v>0</v>
      </c>
      <c r="HG33" s="19"/>
      <c r="HH33" s="19"/>
      <c r="HI33" s="20">
        <f t="shared" si="101"/>
        <v>0</v>
      </c>
      <c r="HJ33" s="19"/>
      <c r="HK33" s="19"/>
      <c r="HL33" s="20">
        <f t="shared" si="102"/>
        <v>0</v>
      </c>
      <c r="HM33" s="19"/>
      <c r="HN33" s="19"/>
      <c r="HO33" s="20">
        <f t="shared" si="103"/>
        <v>0</v>
      </c>
      <c r="HP33" s="20">
        <f t="shared" si="104"/>
        <v>0</v>
      </c>
      <c r="HQ33" s="20">
        <f t="shared" si="105"/>
        <v>0</v>
      </c>
      <c r="HR33" s="20">
        <f t="shared" si="106"/>
        <v>0</v>
      </c>
      <c r="HS33" s="19"/>
      <c r="HT33" s="19"/>
      <c r="HU33" s="20">
        <f t="shared" si="107"/>
        <v>0</v>
      </c>
      <c r="HV33" s="19"/>
      <c r="HW33" s="19"/>
      <c r="HX33" s="20">
        <f t="shared" si="108"/>
        <v>0</v>
      </c>
      <c r="HY33" s="19"/>
      <c r="HZ33" s="19"/>
      <c r="IA33" s="20">
        <f t="shared" si="109"/>
        <v>0</v>
      </c>
      <c r="IB33" s="19"/>
      <c r="IC33" s="19"/>
      <c r="ID33" s="20">
        <f t="shared" si="110"/>
        <v>0</v>
      </c>
      <c r="IE33" s="20">
        <f t="shared" si="111"/>
        <v>0</v>
      </c>
      <c r="IF33" s="20">
        <f t="shared" si="112"/>
        <v>0</v>
      </c>
      <c r="IG33" s="20">
        <f t="shared" si="113"/>
        <v>0</v>
      </c>
      <c r="IH33" s="20">
        <f t="shared" si="114"/>
        <v>0</v>
      </c>
      <c r="II33" s="20">
        <f t="shared" si="115"/>
        <v>0</v>
      </c>
      <c r="IJ33" s="20">
        <f t="shared" si="116"/>
        <v>0</v>
      </c>
      <c r="IK33" s="19"/>
      <c r="IL33" s="19"/>
      <c r="IM33" s="20">
        <f t="shared" si="117"/>
        <v>0</v>
      </c>
      <c r="IN33" s="19"/>
      <c r="IO33" s="19"/>
      <c r="IP33" s="20">
        <f t="shared" si="118"/>
        <v>0</v>
      </c>
      <c r="IQ33" s="19"/>
      <c r="IR33" s="19"/>
      <c r="IS33" s="20">
        <f t="shared" si="119"/>
        <v>0</v>
      </c>
      <c r="IT33" s="20">
        <f t="shared" si="120"/>
        <v>0</v>
      </c>
      <c r="IU33" s="20">
        <f t="shared" si="121"/>
        <v>0</v>
      </c>
      <c r="IV33" s="20">
        <f t="shared" si="122"/>
        <v>0</v>
      </c>
      <c r="IW33" s="20">
        <f t="shared" si="123"/>
        <v>0</v>
      </c>
      <c r="IX33" s="20">
        <f t="shared" si="124"/>
        <v>0</v>
      </c>
      <c r="IY33" s="20">
        <f t="shared" si="125"/>
        <v>0</v>
      </c>
      <c r="IZ33" s="19"/>
      <c r="JA33" s="19"/>
      <c r="JB33" s="20">
        <f t="shared" si="126"/>
        <v>0</v>
      </c>
      <c r="JC33" s="19"/>
      <c r="JD33" s="19"/>
      <c r="JE33" s="20">
        <f t="shared" si="127"/>
        <v>0</v>
      </c>
      <c r="JF33" s="19"/>
      <c r="JG33" s="19"/>
      <c r="JH33" s="20">
        <f t="shared" si="128"/>
        <v>0</v>
      </c>
      <c r="JI33" s="20">
        <f t="shared" si="129"/>
        <v>0</v>
      </c>
      <c r="JJ33" s="20">
        <f t="shared" si="130"/>
        <v>0</v>
      </c>
      <c r="JK33" s="20">
        <f t="shared" si="131"/>
        <v>0</v>
      </c>
      <c r="JL33" s="19"/>
      <c r="JM33" s="19"/>
      <c r="JN33" s="20">
        <f t="shared" si="132"/>
        <v>0</v>
      </c>
      <c r="JO33" s="19"/>
      <c r="JP33" s="19"/>
      <c r="JQ33" s="20">
        <f t="shared" si="133"/>
        <v>0</v>
      </c>
      <c r="JR33" s="19"/>
      <c r="JS33" s="19"/>
      <c r="JT33" s="20">
        <f t="shared" si="134"/>
        <v>0</v>
      </c>
      <c r="JU33" s="20">
        <f t="shared" si="135"/>
        <v>0</v>
      </c>
      <c r="JV33" s="20">
        <f t="shared" si="136"/>
        <v>0</v>
      </c>
      <c r="JW33" s="20">
        <f t="shared" si="137"/>
        <v>0</v>
      </c>
      <c r="JX33" s="19"/>
      <c r="JY33" s="19"/>
      <c r="JZ33" s="20">
        <f t="shared" si="138"/>
        <v>0</v>
      </c>
      <c r="KA33" s="19"/>
      <c r="KB33" s="19"/>
      <c r="KC33" s="20">
        <f t="shared" si="139"/>
        <v>0</v>
      </c>
      <c r="KD33" s="20">
        <f t="shared" si="140"/>
        <v>0</v>
      </c>
      <c r="KE33" s="20">
        <f t="shared" si="141"/>
        <v>0</v>
      </c>
      <c r="KF33" s="20">
        <f t="shared" si="142"/>
        <v>0</v>
      </c>
      <c r="KG33" s="19"/>
      <c r="KH33" s="19"/>
      <c r="KI33" s="20">
        <f t="shared" si="143"/>
        <v>0</v>
      </c>
      <c r="KJ33" s="19"/>
      <c r="KK33" s="19"/>
      <c r="KL33" s="20">
        <f t="shared" si="144"/>
        <v>0</v>
      </c>
      <c r="KM33" s="19"/>
      <c r="KN33" s="19"/>
      <c r="KO33" s="20">
        <f t="shared" si="145"/>
        <v>0</v>
      </c>
      <c r="KP33" s="19"/>
      <c r="KQ33" s="19"/>
      <c r="KR33" s="20">
        <f t="shared" si="146"/>
        <v>0</v>
      </c>
      <c r="KS33" s="19"/>
      <c r="KT33" s="19"/>
      <c r="KU33" s="20">
        <f t="shared" si="147"/>
        <v>0</v>
      </c>
      <c r="KV33" s="19"/>
      <c r="KW33" s="19"/>
      <c r="KX33" s="20">
        <f t="shared" si="148"/>
        <v>0</v>
      </c>
      <c r="KY33" s="19"/>
      <c r="KZ33" s="19"/>
      <c r="LA33" s="20">
        <f t="shared" si="149"/>
        <v>0</v>
      </c>
      <c r="LB33" s="20">
        <f t="shared" si="150"/>
        <v>0</v>
      </c>
      <c r="LC33" s="20">
        <f t="shared" si="151"/>
        <v>0</v>
      </c>
      <c r="LD33" s="20">
        <f t="shared" si="152"/>
        <v>0</v>
      </c>
      <c r="LE33" s="20">
        <f t="shared" si="153"/>
        <v>0</v>
      </c>
      <c r="LF33" s="20">
        <f t="shared" si="154"/>
        <v>0</v>
      </c>
      <c r="LG33" s="20">
        <f t="shared" si="155"/>
        <v>0</v>
      </c>
      <c r="LH33" s="19"/>
      <c r="LI33" s="19"/>
      <c r="LJ33" s="20">
        <f t="shared" si="156"/>
        <v>0</v>
      </c>
      <c r="LK33" s="19"/>
      <c r="LL33" s="19"/>
      <c r="LM33" s="20">
        <f t="shared" si="157"/>
        <v>0</v>
      </c>
      <c r="LN33" s="20">
        <f t="shared" si="158"/>
        <v>2388.15</v>
      </c>
      <c r="LO33" s="20">
        <f t="shared" si="159"/>
        <v>1500</v>
      </c>
      <c r="LP33" s="20">
        <f t="shared" si="160"/>
        <v>888.15000000000009</v>
      </c>
    </row>
    <row r="34" spans="1:328" x14ac:dyDescent="0.3">
      <c r="A34" s="2" t="s">
        <v>139</v>
      </c>
      <c r="B34" s="3"/>
      <c r="C34" s="3"/>
      <c r="D34" s="4">
        <f t="shared" si="0"/>
        <v>0</v>
      </c>
      <c r="E34" s="3"/>
      <c r="F34" s="3"/>
      <c r="G34" s="4">
        <f t="shared" si="1"/>
        <v>0</v>
      </c>
      <c r="H34" s="3"/>
      <c r="I34" s="3"/>
      <c r="J34" s="4">
        <f t="shared" si="2"/>
        <v>0</v>
      </c>
      <c r="K34" s="3"/>
      <c r="L34" s="3"/>
      <c r="M34" s="4">
        <f t="shared" si="3"/>
        <v>0</v>
      </c>
      <c r="N34" s="3"/>
      <c r="O34" s="3"/>
      <c r="P34" s="4">
        <f t="shared" si="4"/>
        <v>0</v>
      </c>
      <c r="Q34" s="3"/>
      <c r="R34" s="3"/>
      <c r="S34" s="4">
        <f t="shared" si="5"/>
        <v>0</v>
      </c>
      <c r="T34" s="3"/>
      <c r="U34" s="3"/>
      <c r="V34" s="4">
        <f t="shared" si="6"/>
        <v>0</v>
      </c>
      <c r="W34" s="3"/>
      <c r="X34" s="3"/>
      <c r="Y34" s="4">
        <f t="shared" si="7"/>
        <v>0</v>
      </c>
      <c r="Z34" s="3"/>
      <c r="AA34" s="3"/>
      <c r="AB34" s="4">
        <f t="shared" si="8"/>
        <v>0</v>
      </c>
      <c r="AC34" s="3"/>
      <c r="AD34" s="3"/>
      <c r="AE34" s="4">
        <f t="shared" si="9"/>
        <v>0</v>
      </c>
      <c r="AF34" s="3"/>
      <c r="AG34" s="3"/>
      <c r="AH34" s="4">
        <f t="shared" si="10"/>
        <v>0</v>
      </c>
      <c r="AI34" s="3"/>
      <c r="AJ34" s="3"/>
      <c r="AK34" s="4">
        <f t="shared" si="11"/>
        <v>0</v>
      </c>
      <c r="AL34" s="4">
        <f t="shared" si="12"/>
        <v>0</v>
      </c>
      <c r="AM34" s="4">
        <f t="shared" si="13"/>
        <v>0</v>
      </c>
      <c r="AN34" s="4">
        <f t="shared" si="14"/>
        <v>0</v>
      </c>
      <c r="AO34" s="3"/>
      <c r="AP34" s="3"/>
      <c r="AQ34" s="4">
        <f t="shared" si="15"/>
        <v>0</v>
      </c>
      <c r="AR34" s="3"/>
      <c r="AS34" s="3"/>
      <c r="AT34" s="4">
        <f t="shared" si="16"/>
        <v>0</v>
      </c>
      <c r="AU34" s="3"/>
      <c r="AV34" s="3"/>
      <c r="AW34" s="4">
        <f t="shared" si="17"/>
        <v>0</v>
      </c>
      <c r="AX34" s="3"/>
      <c r="AY34" s="3"/>
      <c r="AZ34" s="4">
        <f t="shared" si="18"/>
        <v>0</v>
      </c>
      <c r="BA34" s="3"/>
      <c r="BB34" s="3"/>
      <c r="BC34" s="4">
        <f t="shared" si="19"/>
        <v>0</v>
      </c>
      <c r="BD34" s="3"/>
      <c r="BE34" s="3"/>
      <c r="BF34" s="4">
        <f t="shared" si="20"/>
        <v>0</v>
      </c>
      <c r="BG34" s="4">
        <f t="shared" si="21"/>
        <v>0</v>
      </c>
      <c r="BH34" s="4">
        <f t="shared" si="22"/>
        <v>0</v>
      </c>
      <c r="BI34" s="4">
        <f t="shared" si="23"/>
        <v>0</v>
      </c>
      <c r="BJ34" s="3"/>
      <c r="BK34" s="3"/>
      <c r="BL34" s="4">
        <f t="shared" si="24"/>
        <v>0</v>
      </c>
      <c r="BM34" s="3"/>
      <c r="BN34" s="3"/>
      <c r="BO34" s="4">
        <f t="shared" si="25"/>
        <v>0</v>
      </c>
      <c r="BP34" s="3"/>
      <c r="BQ34" s="3"/>
      <c r="BR34" s="4">
        <f t="shared" si="26"/>
        <v>0</v>
      </c>
      <c r="BS34" s="3"/>
      <c r="BT34" s="3"/>
      <c r="BU34" s="4">
        <f t="shared" si="27"/>
        <v>0</v>
      </c>
      <c r="BV34" s="3"/>
      <c r="BW34" s="3"/>
      <c r="BX34" s="4">
        <f t="shared" si="28"/>
        <v>0</v>
      </c>
      <c r="BY34" s="3"/>
      <c r="BZ34" s="3"/>
      <c r="CA34" s="4">
        <f t="shared" si="29"/>
        <v>0</v>
      </c>
      <c r="CB34" s="4">
        <f t="shared" si="30"/>
        <v>0</v>
      </c>
      <c r="CC34" s="4">
        <f t="shared" si="31"/>
        <v>0</v>
      </c>
      <c r="CD34" s="4">
        <f t="shared" si="32"/>
        <v>0</v>
      </c>
      <c r="CE34" s="3"/>
      <c r="CF34" s="3"/>
      <c r="CG34" s="4">
        <f t="shared" si="33"/>
        <v>0</v>
      </c>
      <c r="CH34" s="3"/>
      <c r="CI34" s="3"/>
      <c r="CJ34" s="4">
        <f t="shared" si="34"/>
        <v>0</v>
      </c>
      <c r="CK34" s="3"/>
      <c r="CL34" s="3"/>
      <c r="CM34" s="4">
        <f t="shared" si="35"/>
        <v>0</v>
      </c>
      <c r="CN34" s="4">
        <f t="shared" si="36"/>
        <v>0</v>
      </c>
      <c r="CO34" s="4">
        <f t="shared" si="37"/>
        <v>0</v>
      </c>
      <c r="CP34" s="4">
        <f t="shared" si="38"/>
        <v>0</v>
      </c>
      <c r="CQ34" s="3"/>
      <c r="CR34" s="3"/>
      <c r="CS34" s="4">
        <f t="shared" si="39"/>
        <v>0</v>
      </c>
      <c r="CT34" s="3"/>
      <c r="CU34" s="3"/>
      <c r="CV34" s="4">
        <f t="shared" si="40"/>
        <v>0</v>
      </c>
      <c r="CW34" s="3"/>
      <c r="CX34" s="3"/>
      <c r="CY34" s="4">
        <f t="shared" si="41"/>
        <v>0</v>
      </c>
      <c r="CZ34" s="4">
        <f t="shared" si="42"/>
        <v>0</v>
      </c>
      <c r="DA34" s="4">
        <f t="shared" si="43"/>
        <v>0</v>
      </c>
      <c r="DB34" s="4">
        <f t="shared" si="44"/>
        <v>0</v>
      </c>
      <c r="DC34" s="4">
        <f t="shared" si="45"/>
        <v>0</v>
      </c>
      <c r="DD34" s="4">
        <f t="shared" si="46"/>
        <v>0</v>
      </c>
      <c r="DE34" s="4">
        <f t="shared" si="47"/>
        <v>0</v>
      </c>
      <c r="DF34" s="3"/>
      <c r="DG34" s="3"/>
      <c r="DH34" s="4">
        <f t="shared" si="48"/>
        <v>0</v>
      </c>
      <c r="DI34" s="3"/>
      <c r="DJ34" s="3"/>
      <c r="DK34" s="4">
        <f t="shared" si="49"/>
        <v>0</v>
      </c>
      <c r="DL34" s="4">
        <f t="shared" si="50"/>
        <v>0</v>
      </c>
      <c r="DM34" s="4">
        <f t="shared" si="51"/>
        <v>0</v>
      </c>
      <c r="DN34" s="4">
        <f t="shared" si="52"/>
        <v>0</v>
      </c>
      <c r="DO34" s="3"/>
      <c r="DP34" s="3"/>
      <c r="DQ34" s="4">
        <f t="shared" si="53"/>
        <v>0</v>
      </c>
      <c r="DR34" s="3"/>
      <c r="DS34" s="3"/>
      <c r="DT34" s="4">
        <f t="shared" si="54"/>
        <v>0</v>
      </c>
      <c r="DU34" s="4">
        <f t="shared" si="55"/>
        <v>0</v>
      </c>
      <c r="DV34" s="4">
        <f t="shared" si="56"/>
        <v>0</v>
      </c>
      <c r="DW34" s="4">
        <f t="shared" si="57"/>
        <v>0</v>
      </c>
      <c r="DX34" s="20">
        <f t="shared" si="58"/>
        <v>0</v>
      </c>
      <c r="DY34" s="20">
        <f t="shared" si="59"/>
        <v>0</v>
      </c>
      <c r="DZ34" s="20">
        <f t="shared" si="60"/>
        <v>0</v>
      </c>
      <c r="EA34" s="19"/>
      <c r="EB34" s="19"/>
      <c r="EC34" s="20">
        <f t="shared" si="61"/>
        <v>0</v>
      </c>
      <c r="ED34" s="19"/>
      <c r="EE34" s="19"/>
      <c r="EF34" s="20">
        <f t="shared" si="62"/>
        <v>0</v>
      </c>
      <c r="EG34" s="19"/>
      <c r="EH34" s="19"/>
      <c r="EI34" s="20">
        <f t="shared" si="63"/>
        <v>0</v>
      </c>
      <c r="EJ34" s="19"/>
      <c r="EK34" s="19"/>
      <c r="EL34" s="20">
        <f t="shared" si="64"/>
        <v>0</v>
      </c>
      <c r="EM34" s="20">
        <f t="shared" si="65"/>
        <v>0</v>
      </c>
      <c r="EN34" s="20">
        <f t="shared" si="66"/>
        <v>0</v>
      </c>
      <c r="EO34" s="20">
        <f t="shared" si="67"/>
        <v>0</v>
      </c>
      <c r="EP34" s="19"/>
      <c r="EQ34" s="19"/>
      <c r="ER34" s="20">
        <f t="shared" si="68"/>
        <v>0</v>
      </c>
      <c r="ES34" s="19"/>
      <c r="ET34" s="19"/>
      <c r="EU34" s="20">
        <f t="shared" si="69"/>
        <v>0</v>
      </c>
      <c r="EV34" s="19"/>
      <c r="EW34" s="19"/>
      <c r="EX34" s="20">
        <f t="shared" si="70"/>
        <v>0</v>
      </c>
      <c r="EY34" s="19"/>
      <c r="EZ34" s="19"/>
      <c r="FA34" s="20">
        <f t="shared" si="71"/>
        <v>0</v>
      </c>
      <c r="FB34" s="20">
        <f t="shared" si="72"/>
        <v>0</v>
      </c>
      <c r="FC34" s="20">
        <f t="shared" si="73"/>
        <v>0</v>
      </c>
      <c r="FD34" s="20">
        <f t="shared" si="74"/>
        <v>0</v>
      </c>
      <c r="FE34" s="19"/>
      <c r="FF34" s="19"/>
      <c r="FG34" s="20">
        <f t="shared" si="75"/>
        <v>0</v>
      </c>
      <c r="FH34" s="19"/>
      <c r="FI34" s="19"/>
      <c r="FJ34" s="20">
        <f t="shared" si="76"/>
        <v>0</v>
      </c>
      <c r="FK34" s="19"/>
      <c r="FL34" s="19"/>
      <c r="FM34" s="20">
        <f t="shared" si="77"/>
        <v>0</v>
      </c>
      <c r="FN34" s="20">
        <f t="shared" si="78"/>
        <v>0</v>
      </c>
      <c r="FO34" s="20">
        <f t="shared" si="79"/>
        <v>0</v>
      </c>
      <c r="FP34" s="20">
        <f t="shared" si="80"/>
        <v>0</v>
      </c>
      <c r="FQ34" s="19"/>
      <c r="FR34" s="19"/>
      <c r="FS34" s="20">
        <f t="shared" si="81"/>
        <v>0</v>
      </c>
      <c r="FT34" s="19"/>
      <c r="FU34" s="19"/>
      <c r="FV34" s="20">
        <f t="shared" si="82"/>
        <v>0</v>
      </c>
      <c r="FW34" s="19"/>
      <c r="FX34" s="19"/>
      <c r="FY34" s="20">
        <f t="shared" si="83"/>
        <v>0</v>
      </c>
      <c r="FZ34" s="20">
        <f t="shared" si="84"/>
        <v>0</v>
      </c>
      <c r="GA34" s="20">
        <f t="shared" si="85"/>
        <v>0</v>
      </c>
      <c r="GB34" s="20">
        <f t="shared" si="86"/>
        <v>0</v>
      </c>
      <c r="GC34" s="19"/>
      <c r="GD34" s="19"/>
      <c r="GE34" s="20">
        <f t="shared" si="87"/>
        <v>0</v>
      </c>
      <c r="GF34" s="19"/>
      <c r="GG34" s="19"/>
      <c r="GH34" s="20">
        <f t="shared" si="88"/>
        <v>0</v>
      </c>
      <c r="GI34" s="19"/>
      <c r="GJ34" s="19"/>
      <c r="GK34" s="20">
        <f t="shared" si="89"/>
        <v>0</v>
      </c>
      <c r="GL34" s="19"/>
      <c r="GM34" s="19"/>
      <c r="GN34" s="20">
        <f t="shared" si="90"/>
        <v>0</v>
      </c>
      <c r="GO34" s="20">
        <f t="shared" si="91"/>
        <v>0</v>
      </c>
      <c r="GP34" s="20">
        <f t="shared" si="92"/>
        <v>0</v>
      </c>
      <c r="GQ34" s="20">
        <f t="shared" si="93"/>
        <v>0</v>
      </c>
      <c r="GR34" s="19"/>
      <c r="GS34" s="19"/>
      <c r="GT34" s="20">
        <f t="shared" si="94"/>
        <v>0</v>
      </c>
      <c r="GU34" s="19"/>
      <c r="GV34" s="19"/>
      <c r="GW34" s="20">
        <f t="shared" si="95"/>
        <v>0</v>
      </c>
      <c r="GX34" s="19"/>
      <c r="GY34" s="19"/>
      <c r="GZ34" s="20">
        <f t="shared" si="96"/>
        <v>0</v>
      </c>
      <c r="HA34" s="20">
        <f t="shared" si="97"/>
        <v>0</v>
      </c>
      <c r="HB34" s="20">
        <f t="shared" si="98"/>
        <v>0</v>
      </c>
      <c r="HC34" s="20">
        <f t="shared" si="99"/>
        <v>0</v>
      </c>
      <c r="HD34" s="19"/>
      <c r="HE34" s="19"/>
      <c r="HF34" s="20">
        <f t="shared" si="100"/>
        <v>0</v>
      </c>
      <c r="HG34" s="19"/>
      <c r="HH34" s="19"/>
      <c r="HI34" s="20">
        <f t="shared" si="101"/>
        <v>0</v>
      </c>
      <c r="HJ34" s="19"/>
      <c r="HK34" s="19"/>
      <c r="HL34" s="20">
        <f t="shared" si="102"/>
        <v>0</v>
      </c>
      <c r="HM34" s="19"/>
      <c r="HN34" s="19"/>
      <c r="HO34" s="20">
        <f t="shared" si="103"/>
        <v>0</v>
      </c>
      <c r="HP34" s="20">
        <f t="shared" si="104"/>
        <v>0</v>
      </c>
      <c r="HQ34" s="20">
        <f t="shared" si="105"/>
        <v>0</v>
      </c>
      <c r="HR34" s="20">
        <f t="shared" si="106"/>
        <v>0</v>
      </c>
      <c r="HS34" s="19"/>
      <c r="HT34" s="19"/>
      <c r="HU34" s="20">
        <f t="shared" si="107"/>
        <v>0</v>
      </c>
      <c r="HV34" s="19"/>
      <c r="HW34" s="19"/>
      <c r="HX34" s="20">
        <f t="shared" si="108"/>
        <v>0</v>
      </c>
      <c r="HY34" s="19"/>
      <c r="HZ34" s="19"/>
      <c r="IA34" s="20">
        <f t="shared" si="109"/>
        <v>0</v>
      </c>
      <c r="IB34" s="19"/>
      <c r="IC34" s="19"/>
      <c r="ID34" s="20">
        <f t="shared" si="110"/>
        <v>0</v>
      </c>
      <c r="IE34" s="20">
        <f t="shared" si="111"/>
        <v>0</v>
      </c>
      <c r="IF34" s="20">
        <f t="shared" si="112"/>
        <v>0</v>
      </c>
      <c r="IG34" s="20">
        <f t="shared" si="113"/>
        <v>0</v>
      </c>
      <c r="IH34" s="20">
        <f t="shared" si="114"/>
        <v>0</v>
      </c>
      <c r="II34" s="20">
        <f t="shared" si="115"/>
        <v>0</v>
      </c>
      <c r="IJ34" s="20">
        <f t="shared" si="116"/>
        <v>0</v>
      </c>
      <c r="IK34" s="20">
        <f>50848.23</f>
        <v>50848.23</v>
      </c>
      <c r="IL34" s="20">
        <f>78434.03</f>
        <v>78434.03</v>
      </c>
      <c r="IM34" s="20">
        <f t="shared" si="117"/>
        <v>-27585.799999999996</v>
      </c>
      <c r="IN34" s="19"/>
      <c r="IO34" s="19"/>
      <c r="IP34" s="20">
        <f t="shared" si="118"/>
        <v>0</v>
      </c>
      <c r="IQ34" s="19"/>
      <c r="IR34" s="19"/>
      <c r="IS34" s="20">
        <f t="shared" si="119"/>
        <v>0</v>
      </c>
      <c r="IT34" s="20">
        <f t="shared" si="120"/>
        <v>0</v>
      </c>
      <c r="IU34" s="20">
        <f t="shared" si="121"/>
        <v>0</v>
      </c>
      <c r="IV34" s="20">
        <f t="shared" si="122"/>
        <v>0</v>
      </c>
      <c r="IW34" s="20">
        <f t="shared" si="123"/>
        <v>50848.23</v>
      </c>
      <c r="IX34" s="20">
        <f t="shared" si="124"/>
        <v>78434.03</v>
      </c>
      <c r="IY34" s="20">
        <f t="shared" si="125"/>
        <v>-27585.799999999996</v>
      </c>
      <c r="IZ34" s="19"/>
      <c r="JA34" s="19"/>
      <c r="JB34" s="20">
        <f t="shared" si="126"/>
        <v>0</v>
      </c>
      <c r="JC34" s="19"/>
      <c r="JD34" s="19"/>
      <c r="JE34" s="20">
        <f t="shared" si="127"/>
        <v>0</v>
      </c>
      <c r="JF34" s="19"/>
      <c r="JG34" s="19"/>
      <c r="JH34" s="20">
        <f t="shared" si="128"/>
        <v>0</v>
      </c>
      <c r="JI34" s="20">
        <f t="shared" si="129"/>
        <v>0</v>
      </c>
      <c r="JJ34" s="20">
        <f t="shared" si="130"/>
        <v>0</v>
      </c>
      <c r="JK34" s="20">
        <f t="shared" si="131"/>
        <v>0</v>
      </c>
      <c r="JL34" s="19"/>
      <c r="JM34" s="19"/>
      <c r="JN34" s="20">
        <f t="shared" si="132"/>
        <v>0</v>
      </c>
      <c r="JO34" s="19"/>
      <c r="JP34" s="19"/>
      <c r="JQ34" s="20">
        <f t="shared" si="133"/>
        <v>0</v>
      </c>
      <c r="JR34" s="19"/>
      <c r="JS34" s="19"/>
      <c r="JT34" s="20">
        <f t="shared" si="134"/>
        <v>0</v>
      </c>
      <c r="JU34" s="20">
        <f t="shared" si="135"/>
        <v>0</v>
      </c>
      <c r="JV34" s="20">
        <f t="shared" si="136"/>
        <v>0</v>
      </c>
      <c r="JW34" s="20">
        <f t="shared" si="137"/>
        <v>0</v>
      </c>
      <c r="JX34" s="19"/>
      <c r="JY34" s="19"/>
      <c r="JZ34" s="20">
        <f t="shared" si="138"/>
        <v>0</v>
      </c>
      <c r="KA34" s="19"/>
      <c r="KB34" s="19"/>
      <c r="KC34" s="20">
        <f t="shared" si="139"/>
        <v>0</v>
      </c>
      <c r="KD34" s="20">
        <f t="shared" si="140"/>
        <v>0</v>
      </c>
      <c r="KE34" s="20">
        <f t="shared" si="141"/>
        <v>0</v>
      </c>
      <c r="KF34" s="20">
        <f t="shared" si="142"/>
        <v>0</v>
      </c>
      <c r="KG34" s="19"/>
      <c r="KH34" s="19"/>
      <c r="KI34" s="20">
        <f t="shared" si="143"/>
        <v>0</v>
      </c>
      <c r="KJ34" s="19"/>
      <c r="KK34" s="19"/>
      <c r="KL34" s="20">
        <f t="shared" si="144"/>
        <v>0</v>
      </c>
      <c r="KM34" s="19"/>
      <c r="KN34" s="19"/>
      <c r="KO34" s="20">
        <f t="shared" si="145"/>
        <v>0</v>
      </c>
      <c r="KP34" s="19"/>
      <c r="KQ34" s="19"/>
      <c r="KR34" s="20">
        <f t="shared" si="146"/>
        <v>0</v>
      </c>
      <c r="KS34" s="19"/>
      <c r="KT34" s="19"/>
      <c r="KU34" s="20">
        <f t="shared" si="147"/>
        <v>0</v>
      </c>
      <c r="KV34" s="19"/>
      <c r="KW34" s="19"/>
      <c r="KX34" s="20">
        <f t="shared" si="148"/>
        <v>0</v>
      </c>
      <c r="KY34" s="19"/>
      <c r="KZ34" s="19"/>
      <c r="LA34" s="20">
        <f t="shared" si="149"/>
        <v>0</v>
      </c>
      <c r="LB34" s="20">
        <f t="shared" si="150"/>
        <v>0</v>
      </c>
      <c r="LC34" s="20">
        <f t="shared" si="151"/>
        <v>0</v>
      </c>
      <c r="LD34" s="20">
        <f t="shared" si="152"/>
        <v>0</v>
      </c>
      <c r="LE34" s="20">
        <f t="shared" si="153"/>
        <v>0</v>
      </c>
      <c r="LF34" s="20">
        <f t="shared" si="154"/>
        <v>0</v>
      </c>
      <c r="LG34" s="20">
        <f t="shared" si="155"/>
        <v>0</v>
      </c>
      <c r="LH34" s="19"/>
      <c r="LI34" s="19"/>
      <c r="LJ34" s="20">
        <f t="shared" si="156"/>
        <v>0</v>
      </c>
      <c r="LK34" s="19"/>
      <c r="LL34" s="19"/>
      <c r="LM34" s="20">
        <f t="shared" si="157"/>
        <v>0</v>
      </c>
      <c r="LN34" s="20">
        <f t="shared" si="158"/>
        <v>50848.23</v>
      </c>
      <c r="LO34" s="20">
        <f t="shared" si="159"/>
        <v>78434.03</v>
      </c>
      <c r="LP34" s="20">
        <f t="shared" si="160"/>
        <v>-27585.799999999996</v>
      </c>
    </row>
    <row r="35" spans="1:328" x14ac:dyDescent="0.3">
      <c r="A35" s="2" t="s">
        <v>140</v>
      </c>
      <c r="B35" s="3"/>
      <c r="C35" s="3"/>
      <c r="D35" s="4">
        <f t="shared" si="0"/>
        <v>0</v>
      </c>
      <c r="E35" s="3"/>
      <c r="F35" s="3"/>
      <c r="G35" s="4">
        <f t="shared" si="1"/>
        <v>0</v>
      </c>
      <c r="H35" s="3"/>
      <c r="I35" s="3"/>
      <c r="J35" s="4">
        <f t="shared" si="2"/>
        <v>0</v>
      </c>
      <c r="K35" s="3"/>
      <c r="L35" s="3"/>
      <c r="M35" s="4">
        <f t="shared" si="3"/>
        <v>0</v>
      </c>
      <c r="N35" s="3"/>
      <c r="O35" s="3"/>
      <c r="P35" s="4">
        <f t="shared" si="4"/>
        <v>0</v>
      </c>
      <c r="Q35" s="3"/>
      <c r="R35" s="3"/>
      <c r="S35" s="4">
        <f t="shared" si="5"/>
        <v>0</v>
      </c>
      <c r="T35" s="3"/>
      <c r="U35" s="3"/>
      <c r="V35" s="4">
        <f t="shared" si="6"/>
        <v>0</v>
      </c>
      <c r="W35" s="3"/>
      <c r="X35" s="3"/>
      <c r="Y35" s="4">
        <f t="shared" si="7"/>
        <v>0</v>
      </c>
      <c r="Z35" s="3"/>
      <c r="AA35" s="3"/>
      <c r="AB35" s="4">
        <f t="shared" si="8"/>
        <v>0</v>
      </c>
      <c r="AC35" s="3"/>
      <c r="AD35" s="3"/>
      <c r="AE35" s="4">
        <f t="shared" si="9"/>
        <v>0</v>
      </c>
      <c r="AF35" s="3"/>
      <c r="AG35" s="3"/>
      <c r="AH35" s="4">
        <f t="shared" si="10"/>
        <v>0</v>
      </c>
      <c r="AI35" s="3"/>
      <c r="AJ35" s="3"/>
      <c r="AK35" s="4">
        <f t="shared" si="11"/>
        <v>0</v>
      </c>
      <c r="AL35" s="4">
        <f t="shared" si="12"/>
        <v>0</v>
      </c>
      <c r="AM35" s="4">
        <f t="shared" si="13"/>
        <v>0</v>
      </c>
      <c r="AN35" s="4">
        <f t="shared" si="14"/>
        <v>0</v>
      </c>
      <c r="AO35" s="3"/>
      <c r="AP35" s="3"/>
      <c r="AQ35" s="4">
        <f t="shared" si="15"/>
        <v>0</v>
      </c>
      <c r="AR35" s="3"/>
      <c r="AS35" s="3"/>
      <c r="AT35" s="4">
        <f t="shared" si="16"/>
        <v>0</v>
      </c>
      <c r="AU35" s="3"/>
      <c r="AV35" s="3"/>
      <c r="AW35" s="4">
        <f t="shared" si="17"/>
        <v>0</v>
      </c>
      <c r="AX35" s="3"/>
      <c r="AY35" s="3"/>
      <c r="AZ35" s="4">
        <f t="shared" si="18"/>
        <v>0</v>
      </c>
      <c r="BA35" s="3"/>
      <c r="BB35" s="3"/>
      <c r="BC35" s="4">
        <f t="shared" si="19"/>
        <v>0</v>
      </c>
      <c r="BD35" s="3"/>
      <c r="BE35" s="3"/>
      <c r="BF35" s="4">
        <f t="shared" si="20"/>
        <v>0</v>
      </c>
      <c r="BG35" s="4">
        <f t="shared" si="21"/>
        <v>0</v>
      </c>
      <c r="BH35" s="4">
        <f t="shared" si="22"/>
        <v>0</v>
      </c>
      <c r="BI35" s="4">
        <f t="shared" si="23"/>
        <v>0</v>
      </c>
      <c r="BJ35" s="3"/>
      <c r="BK35" s="3"/>
      <c r="BL35" s="4">
        <f t="shared" si="24"/>
        <v>0</v>
      </c>
      <c r="BM35" s="3"/>
      <c r="BN35" s="3"/>
      <c r="BO35" s="4">
        <f t="shared" si="25"/>
        <v>0</v>
      </c>
      <c r="BP35" s="3"/>
      <c r="BQ35" s="3"/>
      <c r="BR35" s="4">
        <f t="shared" si="26"/>
        <v>0</v>
      </c>
      <c r="BS35" s="3"/>
      <c r="BT35" s="3"/>
      <c r="BU35" s="4">
        <f t="shared" si="27"/>
        <v>0</v>
      </c>
      <c r="BV35" s="3"/>
      <c r="BW35" s="3"/>
      <c r="BX35" s="4">
        <f t="shared" si="28"/>
        <v>0</v>
      </c>
      <c r="BY35" s="3"/>
      <c r="BZ35" s="3"/>
      <c r="CA35" s="4">
        <f t="shared" si="29"/>
        <v>0</v>
      </c>
      <c r="CB35" s="4">
        <f t="shared" si="30"/>
        <v>0</v>
      </c>
      <c r="CC35" s="4">
        <f t="shared" si="31"/>
        <v>0</v>
      </c>
      <c r="CD35" s="4">
        <f t="shared" si="32"/>
        <v>0</v>
      </c>
      <c r="CE35" s="3"/>
      <c r="CF35" s="3"/>
      <c r="CG35" s="4">
        <f t="shared" si="33"/>
        <v>0</v>
      </c>
      <c r="CH35" s="3"/>
      <c r="CI35" s="3"/>
      <c r="CJ35" s="4">
        <f t="shared" si="34"/>
        <v>0</v>
      </c>
      <c r="CK35" s="3"/>
      <c r="CL35" s="3"/>
      <c r="CM35" s="4">
        <f t="shared" si="35"/>
        <v>0</v>
      </c>
      <c r="CN35" s="4">
        <f t="shared" si="36"/>
        <v>0</v>
      </c>
      <c r="CO35" s="4">
        <f t="shared" si="37"/>
        <v>0</v>
      </c>
      <c r="CP35" s="4">
        <f t="shared" si="38"/>
        <v>0</v>
      </c>
      <c r="CQ35" s="3"/>
      <c r="CR35" s="3"/>
      <c r="CS35" s="4">
        <f t="shared" si="39"/>
        <v>0</v>
      </c>
      <c r="CT35" s="3"/>
      <c r="CU35" s="3"/>
      <c r="CV35" s="4">
        <f t="shared" si="40"/>
        <v>0</v>
      </c>
      <c r="CW35" s="3"/>
      <c r="CX35" s="3"/>
      <c r="CY35" s="4">
        <f t="shared" si="41"/>
        <v>0</v>
      </c>
      <c r="CZ35" s="4">
        <f t="shared" si="42"/>
        <v>0</v>
      </c>
      <c r="DA35" s="4">
        <f t="shared" si="43"/>
        <v>0</v>
      </c>
      <c r="DB35" s="4">
        <f t="shared" si="44"/>
        <v>0</v>
      </c>
      <c r="DC35" s="4">
        <f t="shared" si="45"/>
        <v>0</v>
      </c>
      <c r="DD35" s="4">
        <f t="shared" si="46"/>
        <v>0</v>
      </c>
      <c r="DE35" s="4">
        <f t="shared" si="47"/>
        <v>0</v>
      </c>
      <c r="DF35" s="3"/>
      <c r="DG35" s="3"/>
      <c r="DH35" s="4">
        <f t="shared" si="48"/>
        <v>0</v>
      </c>
      <c r="DI35" s="3"/>
      <c r="DJ35" s="3"/>
      <c r="DK35" s="4">
        <f t="shared" si="49"/>
        <v>0</v>
      </c>
      <c r="DL35" s="4">
        <f t="shared" si="50"/>
        <v>0</v>
      </c>
      <c r="DM35" s="4">
        <f t="shared" si="51"/>
        <v>0</v>
      </c>
      <c r="DN35" s="4">
        <f t="shared" si="52"/>
        <v>0</v>
      </c>
      <c r="DO35" s="3"/>
      <c r="DP35" s="3"/>
      <c r="DQ35" s="4">
        <f t="shared" si="53"/>
        <v>0</v>
      </c>
      <c r="DR35" s="3"/>
      <c r="DS35" s="3"/>
      <c r="DT35" s="4">
        <f t="shared" si="54"/>
        <v>0</v>
      </c>
      <c r="DU35" s="4">
        <f t="shared" si="55"/>
        <v>0</v>
      </c>
      <c r="DV35" s="4">
        <f t="shared" si="56"/>
        <v>0</v>
      </c>
      <c r="DW35" s="4">
        <f t="shared" si="57"/>
        <v>0</v>
      </c>
      <c r="DX35" s="20">
        <f t="shared" si="58"/>
        <v>0</v>
      </c>
      <c r="DY35" s="20">
        <f t="shared" si="59"/>
        <v>0</v>
      </c>
      <c r="DZ35" s="20">
        <f t="shared" si="60"/>
        <v>0</v>
      </c>
      <c r="EA35" s="19"/>
      <c r="EB35" s="19"/>
      <c r="EC35" s="20">
        <f t="shared" si="61"/>
        <v>0</v>
      </c>
      <c r="ED35" s="19"/>
      <c r="EE35" s="19"/>
      <c r="EF35" s="20">
        <f t="shared" si="62"/>
        <v>0</v>
      </c>
      <c r="EG35" s="19"/>
      <c r="EH35" s="19"/>
      <c r="EI35" s="20">
        <f t="shared" si="63"/>
        <v>0</v>
      </c>
      <c r="EJ35" s="19"/>
      <c r="EK35" s="19"/>
      <c r="EL35" s="20">
        <f t="shared" si="64"/>
        <v>0</v>
      </c>
      <c r="EM35" s="20">
        <f t="shared" si="65"/>
        <v>0</v>
      </c>
      <c r="EN35" s="20">
        <f t="shared" si="66"/>
        <v>0</v>
      </c>
      <c r="EO35" s="20">
        <f t="shared" si="67"/>
        <v>0</v>
      </c>
      <c r="EP35" s="20">
        <f>120000</f>
        <v>120000</v>
      </c>
      <c r="EQ35" s="20">
        <f>84999.99</f>
        <v>84999.99</v>
      </c>
      <c r="ER35" s="20">
        <f t="shared" si="68"/>
        <v>35000.009999999995</v>
      </c>
      <c r="ES35" s="19"/>
      <c r="ET35" s="19"/>
      <c r="EU35" s="20">
        <f t="shared" si="69"/>
        <v>0</v>
      </c>
      <c r="EV35" s="19"/>
      <c r="EW35" s="19"/>
      <c r="EX35" s="20">
        <f t="shared" si="70"/>
        <v>0</v>
      </c>
      <c r="EY35" s="19"/>
      <c r="EZ35" s="19"/>
      <c r="FA35" s="20">
        <f t="shared" si="71"/>
        <v>0</v>
      </c>
      <c r="FB35" s="20">
        <f t="shared" si="72"/>
        <v>0</v>
      </c>
      <c r="FC35" s="20">
        <f t="shared" si="73"/>
        <v>0</v>
      </c>
      <c r="FD35" s="20">
        <f t="shared" si="74"/>
        <v>0</v>
      </c>
      <c r="FE35" s="19"/>
      <c r="FF35" s="19"/>
      <c r="FG35" s="20">
        <f t="shared" si="75"/>
        <v>0</v>
      </c>
      <c r="FH35" s="19"/>
      <c r="FI35" s="19"/>
      <c r="FJ35" s="20">
        <f t="shared" si="76"/>
        <v>0</v>
      </c>
      <c r="FK35" s="19"/>
      <c r="FL35" s="19"/>
      <c r="FM35" s="20">
        <f t="shared" si="77"/>
        <v>0</v>
      </c>
      <c r="FN35" s="20">
        <f t="shared" si="78"/>
        <v>0</v>
      </c>
      <c r="FO35" s="20">
        <f t="shared" si="79"/>
        <v>0</v>
      </c>
      <c r="FP35" s="20">
        <f t="shared" si="80"/>
        <v>0</v>
      </c>
      <c r="FQ35" s="19"/>
      <c r="FR35" s="19"/>
      <c r="FS35" s="20">
        <f t="shared" si="81"/>
        <v>0</v>
      </c>
      <c r="FT35" s="19"/>
      <c r="FU35" s="19"/>
      <c r="FV35" s="20">
        <f t="shared" si="82"/>
        <v>0</v>
      </c>
      <c r="FW35" s="19"/>
      <c r="FX35" s="19"/>
      <c r="FY35" s="20">
        <f t="shared" si="83"/>
        <v>0</v>
      </c>
      <c r="FZ35" s="20">
        <f t="shared" si="84"/>
        <v>0</v>
      </c>
      <c r="GA35" s="20">
        <f t="shared" si="85"/>
        <v>0</v>
      </c>
      <c r="GB35" s="20">
        <f t="shared" si="86"/>
        <v>0</v>
      </c>
      <c r="GC35" s="19"/>
      <c r="GD35" s="19"/>
      <c r="GE35" s="20">
        <f t="shared" si="87"/>
        <v>0</v>
      </c>
      <c r="GF35" s="19"/>
      <c r="GG35" s="19"/>
      <c r="GH35" s="20">
        <f t="shared" si="88"/>
        <v>0</v>
      </c>
      <c r="GI35" s="19"/>
      <c r="GJ35" s="19"/>
      <c r="GK35" s="20">
        <f t="shared" si="89"/>
        <v>0</v>
      </c>
      <c r="GL35" s="19"/>
      <c r="GM35" s="19"/>
      <c r="GN35" s="20">
        <f t="shared" si="90"/>
        <v>0</v>
      </c>
      <c r="GO35" s="20">
        <f t="shared" si="91"/>
        <v>0</v>
      </c>
      <c r="GP35" s="20">
        <f t="shared" si="92"/>
        <v>0</v>
      </c>
      <c r="GQ35" s="20">
        <f t="shared" si="93"/>
        <v>0</v>
      </c>
      <c r="GR35" s="19"/>
      <c r="GS35" s="19"/>
      <c r="GT35" s="20">
        <f t="shared" si="94"/>
        <v>0</v>
      </c>
      <c r="GU35" s="19"/>
      <c r="GV35" s="19"/>
      <c r="GW35" s="20">
        <f t="shared" si="95"/>
        <v>0</v>
      </c>
      <c r="GX35" s="19"/>
      <c r="GY35" s="19"/>
      <c r="GZ35" s="20">
        <f t="shared" si="96"/>
        <v>0</v>
      </c>
      <c r="HA35" s="20">
        <f t="shared" si="97"/>
        <v>120000</v>
      </c>
      <c r="HB35" s="20">
        <f t="shared" si="98"/>
        <v>84999.99</v>
      </c>
      <c r="HC35" s="20">
        <f t="shared" si="99"/>
        <v>35000.009999999995</v>
      </c>
      <c r="HD35" s="19"/>
      <c r="HE35" s="19"/>
      <c r="HF35" s="20">
        <f t="shared" si="100"/>
        <v>0</v>
      </c>
      <c r="HG35" s="19"/>
      <c r="HH35" s="19"/>
      <c r="HI35" s="20">
        <f t="shared" si="101"/>
        <v>0</v>
      </c>
      <c r="HJ35" s="19"/>
      <c r="HK35" s="19"/>
      <c r="HL35" s="20">
        <f t="shared" si="102"/>
        <v>0</v>
      </c>
      <c r="HM35" s="19"/>
      <c r="HN35" s="19"/>
      <c r="HO35" s="20">
        <f t="shared" si="103"/>
        <v>0</v>
      </c>
      <c r="HP35" s="20">
        <f t="shared" si="104"/>
        <v>0</v>
      </c>
      <c r="HQ35" s="20">
        <f t="shared" si="105"/>
        <v>0</v>
      </c>
      <c r="HR35" s="20">
        <f t="shared" si="106"/>
        <v>0</v>
      </c>
      <c r="HS35" s="19"/>
      <c r="HT35" s="19"/>
      <c r="HU35" s="20">
        <f t="shared" si="107"/>
        <v>0</v>
      </c>
      <c r="HV35" s="19"/>
      <c r="HW35" s="19"/>
      <c r="HX35" s="20">
        <f t="shared" si="108"/>
        <v>0</v>
      </c>
      <c r="HY35" s="19"/>
      <c r="HZ35" s="19"/>
      <c r="IA35" s="20">
        <f t="shared" si="109"/>
        <v>0</v>
      </c>
      <c r="IB35" s="19"/>
      <c r="IC35" s="19"/>
      <c r="ID35" s="20">
        <f t="shared" si="110"/>
        <v>0</v>
      </c>
      <c r="IE35" s="20">
        <f t="shared" si="111"/>
        <v>0</v>
      </c>
      <c r="IF35" s="20">
        <f t="shared" si="112"/>
        <v>0</v>
      </c>
      <c r="IG35" s="20">
        <f t="shared" si="113"/>
        <v>0</v>
      </c>
      <c r="IH35" s="20">
        <f t="shared" si="114"/>
        <v>0</v>
      </c>
      <c r="II35" s="20">
        <f t="shared" si="115"/>
        <v>0</v>
      </c>
      <c r="IJ35" s="20">
        <f t="shared" si="116"/>
        <v>0</v>
      </c>
      <c r="IK35" s="19"/>
      <c r="IL35" s="19"/>
      <c r="IM35" s="20">
        <f t="shared" si="117"/>
        <v>0</v>
      </c>
      <c r="IN35" s="19"/>
      <c r="IO35" s="19"/>
      <c r="IP35" s="20">
        <f t="shared" si="118"/>
        <v>0</v>
      </c>
      <c r="IQ35" s="19"/>
      <c r="IR35" s="19"/>
      <c r="IS35" s="20">
        <f t="shared" si="119"/>
        <v>0</v>
      </c>
      <c r="IT35" s="20">
        <f t="shared" si="120"/>
        <v>0</v>
      </c>
      <c r="IU35" s="20">
        <f t="shared" si="121"/>
        <v>0</v>
      </c>
      <c r="IV35" s="20">
        <f t="shared" si="122"/>
        <v>0</v>
      </c>
      <c r="IW35" s="20">
        <f t="shared" si="123"/>
        <v>0</v>
      </c>
      <c r="IX35" s="20">
        <f t="shared" si="124"/>
        <v>0</v>
      </c>
      <c r="IY35" s="20">
        <f t="shared" si="125"/>
        <v>0</v>
      </c>
      <c r="IZ35" s="19"/>
      <c r="JA35" s="19"/>
      <c r="JB35" s="20">
        <f t="shared" si="126"/>
        <v>0</v>
      </c>
      <c r="JC35" s="19"/>
      <c r="JD35" s="19"/>
      <c r="JE35" s="20">
        <f t="shared" si="127"/>
        <v>0</v>
      </c>
      <c r="JF35" s="19"/>
      <c r="JG35" s="19"/>
      <c r="JH35" s="20">
        <f t="shared" si="128"/>
        <v>0</v>
      </c>
      <c r="JI35" s="20">
        <f t="shared" si="129"/>
        <v>0</v>
      </c>
      <c r="JJ35" s="20">
        <f t="shared" si="130"/>
        <v>0</v>
      </c>
      <c r="JK35" s="20">
        <f t="shared" si="131"/>
        <v>0</v>
      </c>
      <c r="JL35" s="19"/>
      <c r="JM35" s="19"/>
      <c r="JN35" s="20">
        <f t="shared" si="132"/>
        <v>0</v>
      </c>
      <c r="JO35" s="19"/>
      <c r="JP35" s="19"/>
      <c r="JQ35" s="20">
        <f t="shared" si="133"/>
        <v>0</v>
      </c>
      <c r="JR35" s="19"/>
      <c r="JS35" s="19"/>
      <c r="JT35" s="20">
        <f t="shared" si="134"/>
        <v>0</v>
      </c>
      <c r="JU35" s="20">
        <f t="shared" si="135"/>
        <v>0</v>
      </c>
      <c r="JV35" s="20">
        <f t="shared" si="136"/>
        <v>0</v>
      </c>
      <c r="JW35" s="20">
        <f t="shared" si="137"/>
        <v>0</v>
      </c>
      <c r="JX35" s="19"/>
      <c r="JY35" s="19"/>
      <c r="JZ35" s="20">
        <f t="shared" si="138"/>
        <v>0</v>
      </c>
      <c r="KA35" s="19"/>
      <c r="KB35" s="19"/>
      <c r="KC35" s="20">
        <f t="shared" si="139"/>
        <v>0</v>
      </c>
      <c r="KD35" s="20">
        <f t="shared" si="140"/>
        <v>0</v>
      </c>
      <c r="KE35" s="20">
        <f t="shared" si="141"/>
        <v>0</v>
      </c>
      <c r="KF35" s="20">
        <f t="shared" si="142"/>
        <v>0</v>
      </c>
      <c r="KG35" s="19"/>
      <c r="KH35" s="19"/>
      <c r="KI35" s="20">
        <f t="shared" si="143"/>
        <v>0</v>
      </c>
      <c r="KJ35" s="19"/>
      <c r="KK35" s="19"/>
      <c r="KL35" s="20">
        <f t="shared" si="144"/>
        <v>0</v>
      </c>
      <c r="KM35" s="19"/>
      <c r="KN35" s="19"/>
      <c r="KO35" s="20">
        <f t="shared" si="145"/>
        <v>0</v>
      </c>
      <c r="KP35" s="19"/>
      <c r="KQ35" s="19"/>
      <c r="KR35" s="20">
        <f t="shared" si="146"/>
        <v>0</v>
      </c>
      <c r="KS35" s="19"/>
      <c r="KT35" s="19"/>
      <c r="KU35" s="20">
        <f t="shared" si="147"/>
        <v>0</v>
      </c>
      <c r="KV35" s="19"/>
      <c r="KW35" s="19"/>
      <c r="KX35" s="20">
        <f t="shared" si="148"/>
        <v>0</v>
      </c>
      <c r="KY35" s="19"/>
      <c r="KZ35" s="19"/>
      <c r="LA35" s="20">
        <f t="shared" si="149"/>
        <v>0</v>
      </c>
      <c r="LB35" s="20">
        <f t="shared" si="150"/>
        <v>0</v>
      </c>
      <c r="LC35" s="20">
        <f t="shared" si="151"/>
        <v>0</v>
      </c>
      <c r="LD35" s="20">
        <f t="shared" si="152"/>
        <v>0</v>
      </c>
      <c r="LE35" s="20">
        <f t="shared" si="153"/>
        <v>0</v>
      </c>
      <c r="LF35" s="20">
        <f t="shared" si="154"/>
        <v>0</v>
      </c>
      <c r="LG35" s="20">
        <f t="shared" si="155"/>
        <v>0</v>
      </c>
      <c r="LH35" s="19"/>
      <c r="LI35" s="19"/>
      <c r="LJ35" s="20">
        <f t="shared" si="156"/>
        <v>0</v>
      </c>
      <c r="LK35" s="19"/>
      <c r="LL35" s="19"/>
      <c r="LM35" s="20">
        <f t="shared" si="157"/>
        <v>0</v>
      </c>
      <c r="LN35" s="20">
        <f t="shared" si="158"/>
        <v>120000</v>
      </c>
      <c r="LO35" s="20">
        <f t="shared" si="159"/>
        <v>84999.99</v>
      </c>
      <c r="LP35" s="20">
        <f t="shared" si="160"/>
        <v>35000.009999999995</v>
      </c>
    </row>
    <row r="36" spans="1:328" x14ac:dyDescent="0.3">
      <c r="A36" s="2" t="s">
        <v>141</v>
      </c>
      <c r="B36" s="3"/>
      <c r="C36" s="3"/>
      <c r="D36" s="4">
        <f t="shared" si="0"/>
        <v>0</v>
      </c>
      <c r="E36" s="3"/>
      <c r="F36" s="3"/>
      <c r="G36" s="4">
        <f t="shared" si="1"/>
        <v>0</v>
      </c>
      <c r="H36" s="3"/>
      <c r="I36" s="3"/>
      <c r="J36" s="4">
        <f t="shared" si="2"/>
        <v>0</v>
      </c>
      <c r="K36" s="3"/>
      <c r="L36" s="3"/>
      <c r="M36" s="4">
        <f t="shared" si="3"/>
        <v>0</v>
      </c>
      <c r="N36" s="3"/>
      <c r="O36" s="3"/>
      <c r="P36" s="4">
        <f t="shared" si="4"/>
        <v>0</v>
      </c>
      <c r="Q36" s="3"/>
      <c r="R36" s="3"/>
      <c r="S36" s="4">
        <f t="shared" si="5"/>
        <v>0</v>
      </c>
      <c r="T36" s="3"/>
      <c r="U36" s="3"/>
      <c r="V36" s="4">
        <f t="shared" si="6"/>
        <v>0</v>
      </c>
      <c r="W36" s="3"/>
      <c r="X36" s="3"/>
      <c r="Y36" s="4">
        <f t="shared" si="7"/>
        <v>0</v>
      </c>
      <c r="Z36" s="3"/>
      <c r="AA36" s="3"/>
      <c r="AB36" s="4">
        <f t="shared" si="8"/>
        <v>0</v>
      </c>
      <c r="AC36" s="3"/>
      <c r="AD36" s="3"/>
      <c r="AE36" s="4">
        <f t="shared" si="9"/>
        <v>0</v>
      </c>
      <c r="AF36" s="3"/>
      <c r="AG36" s="3"/>
      <c r="AH36" s="4">
        <f t="shared" si="10"/>
        <v>0</v>
      </c>
      <c r="AI36" s="3"/>
      <c r="AJ36" s="3"/>
      <c r="AK36" s="4">
        <f t="shared" si="11"/>
        <v>0</v>
      </c>
      <c r="AL36" s="4">
        <f t="shared" si="12"/>
        <v>0</v>
      </c>
      <c r="AM36" s="4">
        <f t="shared" si="13"/>
        <v>0</v>
      </c>
      <c r="AN36" s="4">
        <f t="shared" si="14"/>
        <v>0</v>
      </c>
      <c r="AO36" s="3"/>
      <c r="AP36" s="3"/>
      <c r="AQ36" s="4">
        <f t="shared" si="15"/>
        <v>0</v>
      </c>
      <c r="AR36" s="3"/>
      <c r="AS36" s="3"/>
      <c r="AT36" s="4">
        <f t="shared" si="16"/>
        <v>0</v>
      </c>
      <c r="AU36" s="3"/>
      <c r="AV36" s="3"/>
      <c r="AW36" s="4">
        <f t="shared" si="17"/>
        <v>0</v>
      </c>
      <c r="AX36" s="3"/>
      <c r="AY36" s="3"/>
      <c r="AZ36" s="4">
        <f t="shared" si="18"/>
        <v>0</v>
      </c>
      <c r="BA36" s="3"/>
      <c r="BB36" s="3"/>
      <c r="BC36" s="4">
        <f t="shared" si="19"/>
        <v>0</v>
      </c>
      <c r="BD36" s="3"/>
      <c r="BE36" s="3"/>
      <c r="BF36" s="4">
        <f t="shared" si="20"/>
        <v>0</v>
      </c>
      <c r="BG36" s="4">
        <f t="shared" si="21"/>
        <v>0</v>
      </c>
      <c r="BH36" s="4">
        <f t="shared" si="22"/>
        <v>0</v>
      </c>
      <c r="BI36" s="4">
        <f t="shared" si="23"/>
        <v>0</v>
      </c>
      <c r="BJ36" s="3"/>
      <c r="BK36" s="3"/>
      <c r="BL36" s="4">
        <f t="shared" si="24"/>
        <v>0</v>
      </c>
      <c r="BM36" s="3"/>
      <c r="BN36" s="3"/>
      <c r="BO36" s="4">
        <f t="shared" si="25"/>
        <v>0</v>
      </c>
      <c r="BP36" s="3"/>
      <c r="BQ36" s="3"/>
      <c r="BR36" s="4">
        <f t="shared" si="26"/>
        <v>0</v>
      </c>
      <c r="BS36" s="3"/>
      <c r="BT36" s="3"/>
      <c r="BU36" s="4">
        <f t="shared" si="27"/>
        <v>0</v>
      </c>
      <c r="BV36" s="3"/>
      <c r="BW36" s="3"/>
      <c r="BX36" s="4">
        <f t="shared" si="28"/>
        <v>0</v>
      </c>
      <c r="BY36" s="3"/>
      <c r="BZ36" s="3"/>
      <c r="CA36" s="4">
        <f t="shared" si="29"/>
        <v>0</v>
      </c>
      <c r="CB36" s="4">
        <f t="shared" si="30"/>
        <v>0</v>
      </c>
      <c r="CC36" s="4">
        <f t="shared" si="31"/>
        <v>0</v>
      </c>
      <c r="CD36" s="4">
        <f t="shared" si="32"/>
        <v>0</v>
      </c>
      <c r="CE36" s="3"/>
      <c r="CF36" s="3"/>
      <c r="CG36" s="4">
        <f t="shared" si="33"/>
        <v>0</v>
      </c>
      <c r="CH36" s="3"/>
      <c r="CI36" s="3"/>
      <c r="CJ36" s="4">
        <f t="shared" si="34"/>
        <v>0</v>
      </c>
      <c r="CK36" s="3"/>
      <c r="CL36" s="3"/>
      <c r="CM36" s="4">
        <f t="shared" si="35"/>
        <v>0</v>
      </c>
      <c r="CN36" s="4">
        <f t="shared" si="36"/>
        <v>0</v>
      </c>
      <c r="CO36" s="4">
        <f t="shared" si="37"/>
        <v>0</v>
      </c>
      <c r="CP36" s="4">
        <f t="shared" si="38"/>
        <v>0</v>
      </c>
      <c r="CQ36" s="3"/>
      <c r="CR36" s="3"/>
      <c r="CS36" s="4">
        <f t="shared" si="39"/>
        <v>0</v>
      </c>
      <c r="CT36" s="3"/>
      <c r="CU36" s="3"/>
      <c r="CV36" s="4">
        <f t="shared" si="40"/>
        <v>0</v>
      </c>
      <c r="CW36" s="3"/>
      <c r="CX36" s="3"/>
      <c r="CY36" s="4">
        <f t="shared" si="41"/>
        <v>0</v>
      </c>
      <c r="CZ36" s="4">
        <f t="shared" si="42"/>
        <v>0</v>
      </c>
      <c r="DA36" s="4">
        <f t="shared" si="43"/>
        <v>0</v>
      </c>
      <c r="DB36" s="4">
        <f t="shared" si="44"/>
        <v>0</v>
      </c>
      <c r="DC36" s="4">
        <f t="shared" si="45"/>
        <v>0</v>
      </c>
      <c r="DD36" s="4">
        <f t="shared" si="46"/>
        <v>0</v>
      </c>
      <c r="DE36" s="4">
        <f t="shared" si="47"/>
        <v>0</v>
      </c>
      <c r="DF36" s="3"/>
      <c r="DG36" s="3"/>
      <c r="DH36" s="4">
        <f t="shared" si="48"/>
        <v>0</v>
      </c>
      <c r="DI36" s="3"/>
      <c r="DJ36" s="3"/>
      <c r="DK36" s="4">
        <f t="shared" si="49"/>
        <v>0</v>
      </c>
      <c r="DL36" s="4">
        <f t="shared" si="50"/>
        <v>0</v>
      </c>
      <c r="DM36" s="4">
        <f t="shared" si="51"/>
        <v>0</v>
      </c>
      <c r="DN36" s="4">
        <f t="shared" si="52"/>
        <v>0</v>
      </c>
      <c r="DO36" s="3"/>
      <c r="DP36" s="3"/>
      <c r="DQ36" s="4">
        <f t="shared" si="53"/>
        <v>0</v>
      </c>
      <c r="DR36" s="3"/>
      <c r="DS36" s="3"/>
      <c r="DT36" s="4">
        <f t="shared" si="54"/>
        <v>0</v>
      </c>
      <c r="DU36" s="4">
        <f t="shared" si="55"/>
        <v>0</v>
      </c>
      <c r="DV36" s="4">
        <f t="shared" si="56"/>
        <v>0</v>
      </c>
      <c r="DW36" s="4">
        <f t="shared" si="57"/>
        <v>0</v>
      </c>
      <c r="DX36" s="20">
        <f t="shared" si="58"/>
        <v>0</v>
      </c>
      <c r="DY36" s="20">
        <f t="shared" si="59"/>
        <v>0</v>
      </c>
      <c r="DZ36" s="20">
        <f t="shared" si="60"/>
        <v>0</v>
      </c>
      <c r="EA36" s="19"/>
      <c r="EB36" s="19"/>
      <c r="EC36" s="20">
        <f t="shared" si="61"/>
        <v>0</v>
      </c>
      <c r="ED36" s="19"/>
      <c r="EE36" s="19"/>
      <c r="EF36" s="20">
        <f t="shared" si="62"/>
        <v>0</v>
      </c>
      <c r="EG36" s="19"/>
      <c r="EH36" s="19"/>
      <c r="EI36" s="20">
        <f t="shared" si="63"/>
        <v>0</v>
      </c>
      <c r="EJ36" s="19"/>
      <c r="EK36" s="19"/>
      <c r="EL36" s="20">
        <f t="shared" si="64"/>
        <v>0</v>
      </c>
      <c r="EM36" s="20">
        <f t="shared" si="65"/>
        <v>0</v>
      </c>
      <c r="EN36" s="20">
        <f t="shared" si="66"/>
        <v>0</v>
      </c>
      <c r="EO36" s="20">
        <f t="shared" si="67"/>
        <v>0</v>
      </c>
      <c r="EP36" s="19"/>
      <c r="EQ36" s="19"/>
      <c r="ER36" s="20">
        <f t="shared" si="68"/>
        <v>0</v>
      </c>
      <c r="ES36" s="19"/>
      <c r="ET36" s="19"/>
      <c r="EU36" s="20">
        <f t="shared" si="69"/>
        <v>0</v>
      </c>
      <c r="EV36" s="19"/>
      <c r="EW36" s="19"/>
      <c r="EX36" s="20">
        <f t="shared" si="70"/>
        <v>0</v>
      </c>
      <c r="EY36" s="19"/>
      <c r="EZ36" s="19"/>
      <c r="FA36" s="20">
        <f t="shared" si="71"/>
        <v>0</v>
      </c>
      <c r="FB36" s="20">
        <f t="shared" si="72"/>
        <v>0</v>
      </c>
      <c r="FC36" s="20">
        <f t="shared" si="73"/>
        <v>0</v>
      </c>
      <c r="FD36" s="20">
        <f t="shared" si="74"/>
        <v>0</v>
      </c>
      <c r="FE36" s="19"/>
      <c r="FF36" s="19"/>
      <c r="FG36" s="20">
        <f t="shared" si="75"/>
        <v>0</v>
      </c>
      <c r="FH36" s="19"/>
      <c r="FI36" s="19"/>
      <c r="FJ36" s="20">
        <f t="shared" si="76"/>
        <v>0</v>
      </c>
      <c r="FK36" s="19"/>
      <c r="FL36" s="19"/>
      <c r="FM36" s="20">
        <f t="shared" si="77"/>
        <v>0</v>
      </c>
      <c r="FN36" s="20">
        <f t="shared" si="78"/>
        <v>0</v>
      </c>
      <c r="FO36" s="20">
        <f t="shared" si="79"/>
        <v>0</v>
      </c>
      <c r="FP36" s="20">
        <f t="shared" si="80"/>
        <v>0</v>
      </c>
      <c r="FQ36" s="19"/>
      <c r="FR36" s="19"/>
      <c r="FS36" s="20">
        <f t="shared" si="81"/>
        <v>0</v>
      </c>
      <c r="FT36" s="19"/>
      <c r="FU36" s="19"/>
      <c r="FV36" s="20">
        <f t="shared" si="82"/>
        <v>0</v>
      </c>
      <c r="FW36" s="19"/>
      <c r="FX36" s="19"/>
      <c r="FY36" s="20">
        <f t="shared" si="83"/>
        <v>0</v>
      </c>
      <c r="FZ36" s="20">
        <f t="shared" si="84"/>
        <v>0</v>
      </c>
      <c r="GA36" s="20">
        <f t="shared" si="85"/>
        <v>0</v>
      </c>
      <c r="GB36" s="20">
        <f t="shared" si="86"/>
        <v>0</v>
      </c>
      <c r="GC36" s="19"/>
      <c r="GD36" s="19"/>
      <c r="GE36" s="20">
        <f t="shared" si="87"/>
        <v>0</v>
      </c>
      <c r="GF36" s="19"/>
      <c r="GG36" s="19"/>
      <c r="GH36" s="20">
        <f t="shared" si="88"/>
        <v>0</v>
      </c>
      <c r="GI36" s="20">
        <f>44223.84</f>
        <v>44223.839999999997</v>
      </c>
      <c r="GJ36" s="20">
        <f>41562.51</f>
        <v>41562.51</v>
      </c>
      <c r="GK36" s="20">
        <f t="shared" si="89"/>
        <v>2661.3299999999945</v>
      </c>
      <c r="GL36" s="19"/>
      <c r="GM36" s="19"/>
      <c r="GN36" s="20">
        <f t="shared" si="90"/>
        <v>0</v>
      </c>
      <c r="GO36" s="20">
        <f t="shared" si="91"/>
        <v>44223.839999999997</v>
      </c>
      <c r="GP36" s="20">
        <f t="shared" si="92"/>
        <v>41562.51</v>
      </c>
      <c r="GQ36" s="20">
        <f t="shared" si="93"/>
        <v>2661.3299999999945</v>
      </c>
      <c r="GR36" s="19"/>
      <c r="GS36" s="19"/>
      <c r="GT36" s="20">
        <f t="shared" si="94"/>
        <v>0</v>
      </c>
      <c r="GU36" s="19"/>
      <c r="GV36" s="19"/>
      <c r="GW36" s="20">
        <f t="shared" si="95"/>
        <v>0</v>
      </c>
      <c r="GX36" s="19"/>
      <c r="GY36" s="19"/>
      <c r="GZ36" s="20">
        <f t="shared" si="96"/>
        <v>0</v>
      </c>
      <c r="HA36" s="20">
        <f t="shared" si="97"/>
        <v>44223.839999999997</v>
      </c>
      <c r="HB36" s="20">
        <f t="shared" si="98"/>
        <v>41562.51</v>
      </c>
      <c r="HC36" s="20">
        <f t="shared" si="99"/>
        <v>2661.3299999999945</v>
      </c>
      <c r="HD36" s="19"/>
      <c r="HE36" s="19"/>
      <c r="HF36" s="20">
        <f t="shared" si="100"/>
        <v>0</v>
      </c>
      <c r="HG36" s="19"/>
      <c r="HH36" s="19"/>
      <c r="HI36" s="20">
        <f t="shared" si="101"/>
        <v>0</v>
      </c>
      <c r="HJ36" s="19"/>
      <c r="HK36" s="19"/>
      <c r="HL36" s="20">
        <f t="shared" si="102"/>
        <v>0</v>
      </c>
      <c r="HM36" s="19"/>
      <c r="HN36" s="19"/>
      <c r="HO36" s="20">
        <f t="shared" si="103"/>
        <v>0</v>
      </c>
      <c r="HP36" s="20">
        <f t="shared" si="104"/>
        <v>0</v>
      </c>
      <c r="HQ36" s="20">
        <f t="shared" si="105"/>
        <v>0</v>
      </c>
      <c r="HR36" s="20">
        <f t="shared" si="106"/>
        <v>0</v>
      </c>
      <c r="HS36" s="19"/>
      <c r="HT36" s="19"/>
      <c r="HU36" s="20">
        <f t="shared" si="107"/>
        <v>0</v>
      </c>
      <c r="HV36" s="19"/>
      <c r="HW36" s="19"/>
      <c r="HX36" s="20">
        <f t="shared" si="108"/>
        <v>0</v>
      </c>
      <c r="HY36" s="19"/>
      <c r="HZ36" s="19"/>
      <c r="IA36" s="20">
        <f t="shared" si="109"/>
        <v>0</v>
      </c>
      <c r="IB36" s="19"/>
      <c r="IC36" s="19"/>
      <c r="ID36" s="20">
        <f t="shared" si="110"/>
        <v>0</v>
      </c>
      <c r="IE36" s="20">
        <f t="shared" si="111"/>
        <v>0</v>
      </c>
      <c r="IF36" s="20">
        <f t="shared" si="112"/>
        <v>0</v>
      </c>
      <c r="IG36" s="20">
        <f t="shared" si="113"/>
        <v>0</v>
      </c>
      <c r="IH36" s="20">
        <f t="shared" si="114"/>
        <v>0</v>
      </c>
      <c r="II36" s="20">
        <f t="shared" si="115"/>
        <v>0</v>
      </c>
      <c r="IJ36" s="20">
        <f t="shared" si="116"/>
        <v>0</v>
      </c>
      <c r="IK36" s="19"/>
      <c r="IL36" s="19"/>
      <c r="IM36" s="20">
        <f t="shared" si="117"/>
        <v>0</v>
      </c>
      <c r="IN36" s="19"/>
      <c r="IO36" s="19"/>
      <c r="IP36" s="20">
        <f t="shared" si="118"/>
        <v>0</v>
      </c>
      <c r="IQ36" s="19"/>
      <c r="IR36" s="19"/>
      <c r="IS36" s="20">
        <f t="shared" si="119"/>
        <v>0</v>
      </c>
      <c r="IT36" s="20">
        <f t="shared" si="120"/>
        <v>0</v>
      </c>
      <c r="IU36" s="20">
        <f t="shared" si="121"/>
        <v>0</v>
      </c>
      <c r="IV36" s="20">
        <f t="shared" si="122"/>
        <v>0</v>
      </c>
      <c r="IW36" s="20">
        <f t="shared" si="123"/>
        <v>0</v>
      </c>
      <c r="IX36" s="20">
        <f t="shared" si="124"/>
        <v>0</v>
      </c>
      <c r="IY36" s="20">
        <f t="shared" si="125"/>
        <v>0</v>
      </c>
      <c r="IZ36" s="19"/>
      <c r="JA36" s="19"/>
      <c r="JB36" s="20">
        <f t="shared" si="126"/>
        <v>0</v>
      </c>
      <c r="JC36" s="19"/>
      <c r="JD36" s="19"/>
      <c r="JE36" s="20">
        <f t="shared" si="127"/>
        <v>0</v>
      </c>
      <c r="JF36" s="19"/>
      <c r="JG36" s="19"/>
      <c r="JH36" s="20">
        <f t="shared" si="128"/>
        <v>0</v>
      </c>
      <c r="JI36" s="20">
        <f t="shared" si="129"/>
        <v>0</v>
      </c>
      <c r="JJ36" s="20">
        <f t="shared" si="130"/>
        <v>0</v>
      </c>
      <c r="JK36" s="20">
        <f t="shared" si="131"/>
        <v>0</v>
      </c>
      <c r="JL36" s="19"/>
      <c r="JM36" s="19"/>
      <c r="JN36" s="20">
        <f t="shared" si="132"/>
        <v>0</v>
      </c>
      <c r="JO36" s="19"/>
      <c r="JP36" s="19"/>
      <c r="JQ36" s="20">
        <f t="shared" si="133"/>
        <v>0</v>
      </c>
      <c r="JR36" s="19"/>
      <c r="JS36" s="19"/>
      <c r="JT36" s="20">
        <f t="shared" si="134"/>
        <v>0</v>
      </c>
      <c r="JU36" s="20">
        <f t="shared" si="135"/>
        <v>0</v>
      </c>
      <c r="JV36" s="20">
        <f t="shared" si="136"/>
        <v>0</v>
      </c>
      <c r="JW36" s="20">
        <f t="shared" si="137"/>
        <v>0</v>
      </c>
      <c r="JX36" s="19"/>
      <c r="JY36" s="19"/>
      <c r="JZ36" s="20">
        <f t="shared" si="138"/>
        <v>0</v>
      </c>
      <c r="KA36" s="19"/>
      <c r="KB36" s="19"/>
      <c r="KC36" s="20">
        <f t="shared" si="139"/>
        <v>0</v>
      </c>
      <c r="KD36" s="20">
        <f t="shared" si="140"/>
        <v>0</v>
      </c>
      <c r="KE36" s="20">
        <f t="shared" si="141"/>
        <v>0</v>
      </c>
      <c r="KF36" s="20">
        <f t="shared" si="142"/>
        <v>0</v>
      </c>
      <c r="KG36" s="19"/>
      <c r="KH36" s="19"/>
      <c r="KI36" s="20">
        <f t="shared" si="143"/>
        <v>0</v>
      </c>
      <c r="KJ36" s="19"/>
      <c r="KK36" s="19"/>
      <c r="KL36" s="20">
        <f t="shared" si="144"/>
        <v>0</v>
      </c>
      <c r="KM36" s="19"/>
      <c r="KN36" s="19"/>
      <c r="KO36" s="20">
        <f t="shared" si="145"/>
        <v>0</v>
      </c>
      <c r="KP36" s="19"/>
      <c r="KQ36" s="19"/>
      <c r="KR36" s="20">
        <f t="shared" si="146"/>
        <v>0</v>
      </c>
      <c r="KS36" s="19"/>
      <c r="KT36" s="19"/>
      <c r="KU36" s="20">
        <f t="shared" si="147"/>
        <v>0</v>
      </c>
      <c r="KV36" s="19"/>
      <c r="KW36" s="19"/>
      <c r="KX36" s="20">
        <f t="shared" si="148"/>
        <v>0</v>
      </c>
      <c r="KY36" s="19"/>
      <c r="KZ36" s="19"/>
      <c r="LA36" s="20">
        <f t="shared" si="149"/>
        <v>0</v>
      </c>
      <c r="LB36" s="20">
        <f t="shared" si="150"/>
        <v>0</v>
      </c>
      <c r="LC36" s="20">
        <f t="shared" si="151"/>
        <v>0</v>
      </c>
      <c r="LD36" s="20">
        <f t="shared" si="152"/>
        <v>0</v>
      </c>
      <c r="LE36" s="20">
        <f t="shared" si="153"/>
        <v>0</v>
      </c>
      <c r="LF36" s="20">
        <f t="shared" si="154"/>
        <v>0</v>
      </c>
      <c r="LG36" s="20">
        <f t="shared" si="155"/>
        <v>0</v>
      </c>
      <c r="LH36" s="19"/>
      <c r="LI36" s="19"/>
      <c r="LJ36" s="20">
        <f t="shared" si="156"/>
        <v>0</v>
      </c>
      <c r="LK36" s="19"/>
      <c r="LL36" s="19"/>
      <c r="LM36" s="20">
        <f t="shared" si="157"/>
        <v>0</v>
      </c>
      <c r="LN36" s="20">
        <f t="shared" si="158"/>
        <v>44223.839999999997</v>
      </c>
      <c r="LO36" s="20">
        <f t="shared" si="159"/>
        <v>41562.51</v>
      </c>
      <c r="LP36" s="20">
        <f t="shared" si="160"/>
        <v>2661.3299999999945</v>
      </c>
    </row>
    <row r="37" spans="1:328" x14ac:dyDescent="0.3">
      <c r="A37" s="2" t="s">
        <v>142</v>
      </c>
      <c r="B37" s="3"/>
      <c r="C37" s="3"/>
      <c r="D37" s="4">
        <f t="shared" si="0"/>
        <v>0</v>
      </c>
      <c r="E37" s="3"/>
      <c r="F37" s="3"/>
      <c r="G37" s="4">
        <f t="shared" si="1"/>
        <v>0</v>
      </c>
      <c r="H37" s="3"/>
      <c r="I37" s="3"/>
      <c r="J37" s="4">
        <f t="shared" si="2"/>
        <v>0</v>
      </c>
      <c r="K37" s="3"/>
      <c r="L37" s="3"/>
      <c r="M37" s="4">
        <f t="shared" si="3"/>
        <v>0</v>
      </c>
      <c r="N37" s="3"/>
      <c r="O37" s="3"/>
      <c r="P37" s="4">
        <f t="shared" si="4"/>
        <v>0</v>
      </c>
      <c r="Q37" s="3"/>
      <c r="R37" s="3"/>
      <c r="S37" s="4">
        <f t="shared" si="5"/>
        <v>0</v>
      </c>
      <c r="T37" s="3"/>
      <c r="U37" s="3"/>
      <c r="V37" s="4">
        <f t="shared" si="6"/>
        <v>0</v>
      </c>
      <c r="W37" s="3"/>
      <c r="X37" s="3"/>
      <c r="Y37" s="4">
        <f t="shared" si="7"/>
        <v>0</v>
      </c>
      <c r="Z37" s="3"/>
      <c r="AA37" s="3"/>
      <c r="AB37" s="4">
        <f t="shared" si="8"/>
        <v>0</v>
      </c>
      <c r="AC37" s="3"/>
      <c r="AD37" s="3"/>
      <c r="AE37" s="4">
        <f t="shared" si="9"/>
        <v>0</v>
      </c>
      <c r="AF37" s="3"/>
      <c r="AG37" s="3"/>
      <c r="AH37" s="4">
        <f t="shared" si="10"/>
        <v>0</v>
      </c>
      <c r="AI37" s="3"/>
      <c r="AJ37" s="3"/>
      <c r="AK37" s="4">
        <f t="shared" si="11"/>
        <v>0</v>
      </c>
      <c r="AL37" s="4">
        <f t="shared" si="12"/>
        <v>0</v>
      </c>
      <c r="AM37" s="4">
        <f t="shared" si="13"/>
        <v>0</v>
      </c>
      <c r="AN37" s="4">
        <f t="shared" si="14"/>
        <v>0</v>
      </c>
      <c r="AO37" s="3"/>
      <c r="AP37" s="3"/>
      <c r="AQ37" s="4">
        <f t="shared" si="15"/>
        <v>0</v>
      </c>
      <c r="AR37" s="3"/>
      <c r="AS37" s="3"/>
      <c r="AT37" s="4">
        <f t="shared" si="16"/>
        <v>0</v>
      </c>
      <c r="AU37" s="3"/>
      <c r="AV37" s="3"/>
      <c r="AW37" s="4">
        <f t="shared" si="17"/>
        <v>0</v>
      </c>
      <c r="AX37" s="3"/>
      <c r="AY37" s="3"/>
      <c r="AZ37" s="4">
        <f t="shared" si="18"/>
        <v>0</v>
      </c>
      <c r="BA37" s="3"/>
      <c r="BB37" s="3"/>
      <c r="BC37" s="4">
        <f t="shared" si="19"/>
        <v>0</v>
      </c>
      <c r="BD37" s="3"/>
      <c r="BE37" s="3"/>
      <c r="BF37" s="4">
        <f t="shared" si="20"/>
        <v>0</v>
      </c>
      <c r="BG37" s="4">
        <f t="shared" si="21"/>
        <v>0</v>
      </c>
      <c r="BH37" s="4">
        <f t="shared" si="22"/>
        <v>0</v>
      </c>
      <c r="BI37" s="4">
        <f t="shared" si="23"/>
        <v>0</v>
      </c>
      <c r="BJ37" s="3"/>
      <c r="BK37" s="3"/>
      <c r="BL37" s="4">
        <f t="shared" si="24"/>
        <v>0</v>
      </c>
      <c r="BM37" s="3"/>
      <c r="BN37" s="3"/>
      <c r="BO37" s="4">
        <f t="shared" si="25"/>
        <v>0</v>
      </c>
      <c r="BP37" s="3"/>
      <c r="BQ37" s="3"/>
      <c r="BR37" s="4">
        <f t="shared" si="26"/>
        <v>0</v>
      </c>
      <c r="BS37" s="3"/>
      <c r="BT37" s="3"/>
      <c r="BU37" s="4">
        <f t="shared" si="27"/>
        <v>0</v>
      </c>
      <c r="BV37" s="3"/>
      <c r="BW37" s="3"/>
      <c r="BX37" s="4">
        <f t="shared" si="28"/>
        <v>0</v>
      </c>
      <c r="BY37" s="3"/>
      <c r="BZ37" s="3"/>
      <c r="CA37" s="4">
        <f t="shared" si="29"/>
        <v>0</v>
      </c>
      <c r="CB37" s="4">
        <f t="shared" si="30"/>
        <v>0</v>
      </c>
      <c r="CC37" s="4">
        <f t="shared" si="31"/>
        <v>0</v>
      </c>
      <c r="CD37" s="4">
        <f t="shared" si="32"/>
        <v>0</v>
      </c>
      <c r="CE37" s="3"/>
      <c r="CF37" s="3"/>
      <c r="CG37" s="4">
        <f t="shared" si="33"/>
        <v>0</v>
      </c>
      <c r="CH37" s="3"/>
      <c r="CI37" s="3"/>
      <c r="CJ37" s="4">
        <f t="shared" si="34"/>
        <v>0</v>
      </c>
      <c r="CK37" s="3"/>
      <c r="CL37" s="3"/>
      <c r="CM37" s="4">
        <f t="shared" si="35"/>
        <v>0</v>
      </c>
      <c r="CN37" s="4">
        <f t="shared" si="36"/>
        <v>0</v>
      </c>
      <c r="CO37" s="4">
        <f t="shared" si="37"/>
        <v>0</v>
      </c>
      <c r="CP37" s="4">
        <f t="shared" si="38"/>
        <v>0</v>
      </c>
      <c r="CQ37" s="3"/>
      <c r="CR37" s="3"/>
      <c r="CS37" s="4">
        <f t="shared" si="39"/>
        <v>0</v>
      </c>
      <c r="CT37" s="3"/>
      <c r="CU37" s="3"/>
      <c r="CV37" s="4">
        <f t="shared" si="40"/>
        <v>0</v>
      </c>
      <c r="CW37" s="3"/>
      <c r="CX37" s="3"/>
      <c r="CY37" s="4">
        <f t="shared" si="41"/>
        <v>0</v>
      </c>
      <c r="CZ37" s="4">
        <f t="shared" si="42"/>
        <v>0</v>
      </c>
      <c r="DA37" s="4">
        <f t="shared" si="43"/>
        <v>0</v>
      </c>
      <c r="DB37" s="4">
        <f t="shared" si="44"/>
        <v>0</v>
      </c>
      <c r="DC37" s="4">
        <f t="shared" si="45"/>
        <v>0</v>
      </c>
      <c r="DD37" s="4">
        <f t="shared" si="46"/>
        <v>0</v>
      </c>
      <c r="DE37" s="4">
        <f t="shared" si="47"/>
        <v>0</v>
      </c>
      <c r="DF37" s="3"/>
      <c r="DG37" s="3"/>
      <c r="DH37" s="4">
        <f t="shared" si="48"/>
        <v>0</v>
      </c>
      <c r="DI37" s="3"/>
      <c r="DJ37" s="3"/>
      <c r="DK37" s="4">
        <f t="shared" si="49"/>
        <v>0</v>
      </c>
      <c r="DL37" s="4">
        <f t="shared" si="50"/>
        <v>0</v>
      </c>
      <c r="DM37" s="4">
        <f t="shared" si="51"/>
        <v>0</v>
      </c>
      <c r="DN37" s="4">
        <f t="shared" si="52"/>
        <v>0</v>
      </c>
      <c r="DO37" s="3"/>
      <c r="DP37" s="3"/>
      <c r="DQ37" s="4">
        <f t="shared" si="53"/>
        <v>0</v>
      </c>
      <c r="DR37" s="3"/>
      <c r="DS37" s="3"/>
      <c r="DT37" s="4">
        <f t="shared" si="54"/>
        <v>0</v>
      </c>
      <c r="DU37" s="4">
        <f t="shared" si="55"/>
        <v>0</v>
      </c>
      <c r="DV37" s="4">
        <f t="shared" si="56"/>
        <v>0</v>
      </c>
      <c r="DW37" s="4">
        <f t="shared" si="57"/>
        <v>0</v>
      </c>
      <c r="DX37" s="20">
        <f t="shared" si="58"/>
        <v>0</v>
      </c>
      <c r="DY37" s="20">
        <f t="shared" si="59"/>
        <v>0</v>
      </c>
      <c r="DZ37" s="20">
        <f t="shared" si="60"/>
        <v>0</v>
      </c>
      <c r="EA37" s="19"/>
      <c r="EB37" s="19"/>
      <c r="EC37" s="20">
        <f t="shared" si="61"/>
        <v>0</v>
      </c>
      <c r="ED37" s="19"/>
      <c r="EE37" s="19"/>
      <c r="EF37" s="20">
        <f t="shared" si="62"/>
        <v>0</v>
      </c>
      <c r="EG37" s="19"/>
      <c r="EH37" s="19"/>
      <c r="EI37" s="20">
        <f t="shared" si="63"/>
        <v>0</v>
      </c>
      <c r="EJ37" s="19"/>
      <c r="EK37" s="19"/>
      <c r="EL37" s="20">
        <f t="shared" si="64"/>
        <v>0</v>
      </c>
      <c r="EM37" s="20">
        <f t="shared" si="65"/>
        <v>0</v>
      </c>
      <c r="EN37" s="20">
        <f t="shared" si="66"/>
        <v>0</v>
      </c>
      <c r="EO37" s="20">
        <f t="shared" si="67"/>
        <v>0</v>
      </c>
      <c r="EP37" s="19"/>
      <c r="EQ37" s="19"/>
      <c r="ER37" s="20">
        <f t="shared" si="68"/>
        <v>0</v>
      </c>
      <c r="ES37" s="19"/>
      <c r="ET37" s="19"/>
      <c r="EU37" s="20">
        <f t="shared" si="69"/>
        <v>0</v>
      </c>
      <c r="EV37" s="19"/>
      <c r="EW37" s="19"/>
      <c r="EX37" s="20">
        <f t="shared" si="70"/>
        <v>0</v>
      </c>
      <c r="EY37" s="19"/>
      <c r="EZ37" s="19"/>
      <c r="FA37" s="20">
        <f t="shared" si="71"/>
        <v>0</v>
      </c>
      <c r="FB37" s="20">
        <f t="shared" si="72"/>
        <v>0</v>
      </c>
      <c r="FC37" s="20">
        <f t="shared" si="73"/>
        <v>0</v>
      </c>
      <c r="FD37" s="20">
        <f t="shared" si="74"/>
        <v>0</v>
      </c>
      <c r="FE37" s="19"/>
      <c r="FF37" s="19"/>
      <c r="FG37" s="20">
        <f t="shared" si="75"/>
        <v>0</v>
      </c>
      <c r="FH37" s="19"/>
      <c r="FI37" s="19"/>
      <c r="FJ37" s="20">
        <f t="shared" si="76"/>
        <v>0</v>
      </c>
      <c r="FK37" s="19"/>
      <c r="FL37" s="19"/>
      <c r="FM37" s="20">
        <f t="shared" si="77"/>
        <v>0</v>
      </c>
      <c r="FN37" s="20">
        <f t="shared" si="78"/>
        <v>0</v>
      </c>
      <c r="FO37" s="20">
        <f t="shared" si="79"/>
        <v>0</v>
      </c>
      <c r="FP37" s="20">
        <f t="shared" si="80"/>
        <v>0</v>
      </c>
      <c r="FQ37" s="19"/>
      <c r="FR37" s="19"/>
      <c r="FS37" s="20">
        <f t="shared" si="81"/>
        <v>0</v>
      </c>
      <c r="FT37" s="19"/>
      <c r="FU37" s="19"/>
      <c r="FV37" s="20">
        <f t="shared" si="82"/>
        <v>0</v>
      </c>
      <c r="FW37" s="19"/>
      <c r="FX37" s="19"/>
      <c r="FY37" s="20">
        <f t="shared" si="83"/>
        <v>0</v>
      </c>
      <c r="FZ37" s="20">
        <f t="shared" si="84"/>
        <v>0</v>
      </c>
      <c r="GA37" s="20">
        <f t="shared" si="85"/>
        <v>0</v>
      </c>
      <c r="GB37" s="20">
        <f t="shared" si="86"/>
        <v>0</v>
      </c>
      <c r="GC37" s="19"/>
      <c r="GD37" s="19"/>
      <c r="GE37" s="20">
        <f t="shared" si="87"/>
        <v>0</v>
      </c>
      <c r="GF37" s="19"/>
      <c r="GG37" s="19"/>
      <c r="GH37" s="20">
        <f t="shared" si="88"/>
        <v>0</v>
      </c>
      <c r="GI37" s="19"/>
      <c r="GJ37" s="19"/>
      <c r="GK37" s="20">
        <f t="shared" si="89"/>
        <v>0</v>
      </c>
      <c r="GL37" s="19"/>
      <c r="GM37" s="19"/>
      <c r="GN37" s="20">
        <f t="shared" si="90"/>
        <v>0</v>
      </c>
      <c r="GO37" s="20">
        <f t="shared" si="91"/>
        <v>0</v>
      </c>
      <c r="GP37" s="20">
        <f t="shared" si="92"/>
        <v>0</v>
      </c>
      <c r="GQ37" s="20">
        <f t="shared" si="93"/>
        <v>0</v>
      </c>
      <c r="GR37" s="19"/>
      <c r="GS37" s="19"/>
      <c r="GT37" s="20">
        <f t="shared" si="94"/>
        <v>0</v>
      </c>
      <c r="GU37" s="19"/>
      <c r="GV37" s="19"/>
      <c r="GW37" s="20">
        <f t="shared" si="95"/>
        <v>0</v>
      </c>
      <c r="GX37" s="19"/>
      <c r="GY37" s="19"/>
      <c r="GZ37" s="20">
        <f t="shared" si="96"/>
        <v>0</v>
      </c>
      <c r="HA37" s="20">
        <f t="shared" si="97"/>
        <v>0</v>
      </c>
      <c r="HB37" s="20">
        <f t="shared" si="98"/>
        <v>0</v>
      </c>
      <c r="HC37" s="20">
        <f t="shared" si="99"/>
        <v>0</v>
      </c>
      <c r="HD37" s="19"/>
      <c r="HE37" s="19"/>
      <c r="HF37" s="20">
        <f t="shared" si="100"/>
        <v>0</v>
      </c>
      <c r="HG37" s="19"/>
      <c r="HH37" s="19"/>
      <c r="HI37" s="20">
        <f t="shared" si="101"/>
        <v>0</v>
      </c>
      <c r="HJ37" s="19"/>
      <c r="HK37" s="19"/>
      <c r="HL37" s="20">
        <f t="shared" si="102"/>
        <v>0</v>
      </c>
      <c r="HM37" s="19"/>
      <c r="HN37" s="19"/>
      <c r="HO37" s="20">
        <f t="shared" si="103"/>
        <v>0</v>
      </c>
      <c r="HP37" s="20">
        <f t="shared" si="104"/>
        <v>0</v>
      </c>
      <c r="HQ37" s="20">
        <f t="shared" si="105"/>
        <v>0</v>
      </c>
      <c r="HR37" s="20">
        <f t="shared" si="106"/>
        <v>0</v>
      </c>
      <c r="HS37" s="19"/>
      <c r="HT37" s="19"/>
      <c r="HU37" s="20">
        <f t="shared" si="107"/>
        <v>0</v>
      </c>
      <c r="HV37" s="19"/>
      <c r="HW37" s="19"/>
      <c r="HX37" s="20">
        <f t="shared" si="108"/>
        <v>0</v>
      </c>
      <c r="HY37" s="19"/>
      <c r="HZ37" s="19"/>
      <c r="IA37" s="20">
        <f t="shared" si="109"/>
        <v>0</v>
      </c>
      <c r="IB37" s="19"/>
      <c r="IC37" s="19"/>
      <c r="ID37" s="20">
        <f t="shared" si="110"/>
        <v>0</v>
      </c>
      <c r="IE37" s="20">
        <f t="shared" si="111"/>
        <v>0</v>
      </c>
      <c r="IF37" s="20">
        <f t="shared" si="112"/>
        <v>0</v>
      </c>
      <c r="IG37" s="20">
        <f t="shared" si="113"/>
        <v>0</v>
      </c>
      <c r="IH37" s="20">
        <f t="shared" si="114"/>
        <v>0</v>
      </c>
      <c r="II37" s="20">
        <f t="shared" si="115"/>
        <v>0</v>
      </c>
      <c r="IJ37" s="20">
        <f t="shared" si="116"/>
        <v>0</v>
      </c>
      <c r="IK37" s="19"/>
      <c r="IL37" s="19"/>
      <c r="IM37" s="20">
        <f t="shared" si="117"/>
        <v>0</v>
      </c>
      <c r="IN37" s="19"/>
      <c r="IO37" s="19"/>
      <c r="IP37" s="20">
        <f t="shared" si="118"/>
        <v>0</v>
      </c>
      <c r="IQ37" s="19"/>
      <c r="IR37" s="19"/>
      <c r="IS37" s="20">
        <f t="shared" si="119"/>
        <v>0</v>
      </c>
      <c r="IT37" s="20">
        <f t="shared" si="120"/>
        <v>0</v>
      </c>
      <c r="IU37" s="20">
        <f t="shared" si="121"/>
        <v>0</v>
      </c>
      <c r="IV37" s="20">
        <f t="shared" si="122"/>
        <v>0</v>
      </c>
      <c r="IW37" s="20">
        <f t="shared" si="123"/>
        <v>0</v>
      </c>
      <c r="IX37" s="20">
        <f t="shared" si="124"/>
        <v>0</v>
      </c>
      <c r="IY37" s="20">
        <f t="shared" si="125"/>
        <v>0</v>
      </c>
      <c r="IZ37" s="19"/>
      <c r="JA37" s="19"/>
      <c r="JB37" s="20">
        <f t="shared" si="126"/>
        <v>0</v>
      </c>
      <c r="JC37" s="19"/>
      <c r="JD37" s="19"/>
      <c r="JE37" s="20">
        <f t="shared" si="127"/>
        <v>0</v>
      </c>
      <c r="JF37" s="19"/>
      <c r="JG37" s="19"/>
      <c r="JH37" s="20">
        <f t="shared" si="128"/>
        <v>0</v>
      </c>
      <c r="JI37" s="20">
        <f t="shared" si="129"/>
        <v>0</v>
      </c>
      <c r="JJ37" s="20">
        <f t="shared" si="130"/>
        <v>0</v>
      </c>
      <c r="JK37" s="20">
        <f t="shared" si="131"/>
        <v>0</v>
      </c>
      <c r="JL37" s="19"/>
      <c r="JM37" s="19"/>
      <c r="JN37" s="20">
        <f t="shared" si="132"/>
        <v>0</v>
      </c>
      <c r="JO37" s="19"/>
      <c r="JP37" s="19"/>
      <c r="JQ37" s="20">
        <f t="shared" si="133"/>
        <v>0</v>
      </c>
      <c r="JR37" s="19"/>
      <c r="JS37" s="19"/>
      <c r="JT37" s="20">
        <f t="shared" si="134"/>
        <v>0</v>
      </c>
      <c r="JU37" s="20">
        <f t="shared" si="135"/>
        <v>0</v>
      </c>
      <c r="JV37" s="20">
        <f t="shared" si="136"/>
        <v>0</v>
      </c>
      <c r="JW37" s="20">
        <f t="shared" si="137"/>
        <v>0</v>
      </c>
      <c r="JX37" s="19"/>
      <c r="JY37" s="19"/>
      <c r="JZ37" s="20">
        <f t="shared" si="138"/>
        <v>0</v>
      </c>
      <c r="KA37" s="19"/>
      <c r="KB37" s="19"/>
      <c r="KC37" s="20">
        <f t="shared" si="139"/>
        <v>0</v>
      </c>
      <c r="KD37" s="20">
        <f t="shared" si="140"/>
        <v>0</v>
      </c>
      <c r="KE37" s="20">
        <f t="shared" si="141"/>
        <v>0</v>
      </c>
      <c r="KF37" s="20">
        <f t="shared" si="142"/>
        <v>0</v>
      </c>
      <c r="KG37" s="20">
        <f>450</f>
        <v>450</v>
      </c>
      <c r="KH37" s="20">
        <f>450</f>
        <v>450</v>
      </c>
      <c r="KI37" s="20">
        <f t="shared" si="143"/>
        <v>0</v>
      </c>
      <c r="KJ37" s="19"/>
      <c r="KK37" s="19"/>
      <c r="KL37" s="20">
        <f t="shared" si="144"/>
        <v>0</v>
      </c>
      <c r="KM37" s="19"/>
      <c r="KN37" s="19"/>
      <c r="KO37" s="20">
        <f t="shared" si="145"/>
        <v>0</v>
      </c>
      <c r="KP37" s="19"/>
      <c r="KQ37" s="19"/>
      <c r="KR37" s="20">
        <f t="shared" si="146"/>
        <v>0</v>
      </c>
      <c r="KS37" s="19"/>
      <c r="KT37" s="19"/>
      <c r="KU37" s="20">
        <f t="shared" si="147"/>
        <v>0</v>
      </c>
      <c r="KV37" s="19"/>
      <c r="KW37" s="19"/>
      <c r="KX37" s="20">
        <f t="shared" si="148"/>
        <v>0</v>
      </c>
      <c r="KY37" s="19"/>
      <c r="KZ37" s="19"/>
      <c r="LA37" s="20">
        <f t="shared" si="149"/>
        <v>0</v>
      </c>
      <c r="LB37" s="20">
        <f t="shared" si="150"/>
        <v>0</v>
      </c>
      <c r="LC37" s="20">
        <f t="shared" si="151"/>
        <v>0</v>
      </c>
      <c r="LD37" s="20">
        <f t="shared" si="152"/>
        <v>0</v>
      </c>
      <c r="LE37" s="20">
        <f t="shared" si="153"/>
        <v>450</v>
      </c>
      <c r="LF37" s="20">
        <f t="shared" si="154"/>
        <v>450</v>
      </c>
      <c r="LG37" s="20">
        <f t="shared" si="155"/>
        <v>0</v>
      </c>
      <c r="LH37" s="19"/>
      <c r="LI37" s="19"/>
      <c r="LJ37" s="20">
        <f t="shared" si="156"/>
        <v>0</v>
      </c>
      <c r="LK37" s="19"/>
      <c r="LL37" s="19"/>
      <c r="LM37" s="20">
        <f t="shared" si="157"/>
        <v>0</v>
      </c>
      <c r="LN37" s="20">
        <f t="shared" si="158"/>
        <v>450</v>
      </c>
      <c r="LO37" s="20">
        <f t="shared" si="159"/>
        <v>450</v>
      </c>
      <c r="LP37" s="20">
        <f t="shared" si="160"/>
        <v>0</v>
      </c>
    </row>
    <row r="38" spans="1:328" x14ac:dyDescent="0.3">
      <c r="A38" s="2" t="s">
        <v>143</v>
      </c>
      <c r="B38" s="3"/>
      <c r="C38" s="3"/>
      <c r="D38" s="4">
        <f t="shared" si="0"/>
        <v>0</v>
      </c>
      <c r="E38" s="3"/>
      <c r="F38" s="3"/>
      <c r="G38" s="4">
        <f t="shared" si="1"/>
        <v>0</v>
      </c>
      <c r="H38" s="3"/>
      <c r="I38" s="3"/>
      <c r="J38" s="4">
        <f t="shared" si="2"/>
        <v>0</v>
      </c>
      <c r="K38" s="3"/>
      <c r="L38" s="3"/>
      <c r="M38" s="4">
        <f t="shared" si="3"/>
        <v>0</v>
      </c>
      <c r="N38" s="3"/>
      <c r="O38" s="3"/>
      <c r="P38" s="4">
        <f t="shared" si="4"/>
        <v>0</v>
      </c>
      <c r="Q38" s="3"/>
      <c r="R38" s="3"/>
      <c r="S38" s="4">
        <f t="shared" si="5"/>
        <v>0</v>
      </c>
      <c r="T38" s="3"/>
      <c r="U38" s="3"/>
      <c r="V38" s="4">
        <f t="shared" si="6"/>
        <v>0</v>
      </c>
      <c r="W38" s="3"/>
      <c r="X38" s="3"/>
      <c r="Y38" s="4">
        <f t="shared" si="7"/>
        <v>0</v>
      </c>
      <c r="Z38" s="3"/>
      <c r="AA38" s="3"/>
      <c r="AB38" s="4">
        <f t="shared" si="8"/>
        <v>0</v>
      </c>
      <c r="AC38" s="3"/>
      <c r="AD38" s="3"/>
      <c r="AE38" s="4">
        <f t="shared" si="9"/>
        <v>0</v>
      </c>
      <c r="AF38" s="3"/>
      <c r="AG38" s="3"/>
      <c r="AH38" s="4">
        <f t="shared" si="10"/>
        <v>0</v>
      </c>
      <c r="AI38" s="3"/>
      <c r="AJ38" s="3"/>
      <c r="AK38" s="4">
        <f t="shared" si="11"/>
        <v>0</v>
      </c>
      <c r="AL38" s="4">
        <f t="shared" si="12"/>
        <v>0</v>
      </c>
      <c r="AM38" s="4">
        <f t="shared" si="13"/>
        <v>0</v>
      </c>
      <c r="AN38" s="4">
        <f t="shared" si="14"/>
        <v>0</v>
      </c>
      <c r="AO38" s="3"/>
      <c r="AP38" s="3"/>
      <c r="AQ38" s="4">
        <f t="shared" si="15"/>
        <v>0</v>
      </c>
      <c r="AR38" s="3"/>
      <c r="AS38" s="3"/>
      <c r="AT38" s="4">
        <f t="shared" si="16"/>
        <v>0</v>
      </c>
      <c r="AU38" s="3"/>
      <c r="AV38" s="3"/>
      <c r="AW38" s="4">
        <f t="shared" si="17"/>
        <v>0</v>
      </c>
      <c r="AX38" s="3"/>
      <c r="AY38" s="3"/>
      <c r="AZ38" s="4">
        <f t="shared" si="18"/>
        <v>0</v>
      </c>
      <c r="BA38" s="3"/>
      <c r="BB38" s="3"/>
      <c r="BC38" s="4">
        <f t="shared" si="19"/>
        <v>0</v>
      </c>
      <c r="BD38" s="3"/>
      <c r="BE38" s="3"/>
      <c r="BF38" s="4">
        <f t="shared" si="20"/>
        <v>0</v>
      </c>
      <c r="BG38" s="4">
        <f t="shared" si="21"/>
        <v>0</v>
      </c>
      <c r="BH38" s="4">
        <f t="shared" si="22"/>
        <v>0</v>
      </c>
      <c r="BI38" s="4">
        <f t="shared" si="23"/>
        <v>0</v>
      </c>
      <c r="BJ38" s="3"/>
      <c r="BK38" s="3"/>
      <c r="BL38" s="4">
        <f t="shared" si="24"/>
        <v>0</v>
      </c>
      <c r="BM38" s="3"/>
      <c r="BN38" s="3"/>
      <c r="BO38" s="4">
        <f t="shared" si="25"/>
        <v>0</v>
      </c>
      <c r="BP38" s="3"/>
      <c r="BQ38" s="3"/>
      <c r="BR38" s="4">
        <f t="shared" si="26"/>
        <v>0</v>
      </c>
      <c r="BS38" s="3"/>
      <c r="BT38" s="3"/>
      <c r="BU38" s="4">
        <f t="shared" si="27"/>
        <v>0</v>
      </c>
      <c r="BV38" s="3"/>
      <c r="BW38" s="3"/>
      <c r="BX38" s="4">
        <f t="shared" si="28"/>
        <v>0</v>
      </c>
      <c r="BY38" s="3"/>
      <c r="BZ38" s="3"/>
      <c r="CA38" s="4">
        <f t="shared" si="29"/>
        <v>0</v>
      </c>
      <c r="CB38" s="4">
        <f t="shared" si="30"/>
        <v>0</v>
      </c>
      <c r="CC38" s="4">
        <f t="shared" si="31"/>
        <v>0</v>
      </c>
      <c r="CD38" s="4">
        <f t="shared" si="32"/>
        <v>0</v>
      </c>
      <c r="CE38" s="3"/>
      <c r="CF38" s="3"/>
      <c r="CG38" s="4">
        <f t="shared" si="33"/>
        <v>0</v>
      </c>
      <c r="CH38" s="3"/>
      <c r="CI38" s="3"/>
      <c r="CJ38" s="4">
        <f t="shared" si="34"/>
        <v>0</v>
      </c>
      <c r="CK38" s="3"/>
      <c r="CL38" s="3"/>
      <c r="CM38" s="4">
        <f t="shared" si="35"/>
        <v>0</v>
      </c>
      <c r="CN38" s="4">
        <f t="shared" si="36"/>
        <v>0</v>
      </c>
      <c r="CO38" s="4">
        <f t="shared" si="37"/>
        <v>0</v>
      </c>
      <c r="CP38" s="4">
        <f t="shared" si="38"/>
        <v>0</v>
      </c>
      <c r="CQ38" s="3"/>
      <c r="CR38" s="3"/>
      <c r="CS38" s="4">
        <f t="shared" si="39"/>
        <v>0</v>
      </c>
      <c r="CT38" s="3"/>
      <c r="CU38" s="3"/>
      <c r="CV38" s="4">
        <f t="shared" si="40"/>
        <v>0</v>
      </c>
      <c r="CW38" s="3"/>
      <c r="CX38" s="3"/>
      <c r="CY38" s="4">
        <f t="shared" si="41"/>
        <v>0</v>
      </c>
      <c r="CZ38" s="4">
        <f t="shared" si="42"/>
        <v>0</v>
      </c>
      <c r="DA38" s="4">
        <f t="shared" si="43"/>
        <v>0</v>
      </c>
      <c r="DB38" s="4">
        <f t="shared" si="44"/>
        <v>0</v>
      </c>
      <c r="DC38" s="4">
        <f t="shared" si="45"/>
        <v>0</v>
      </c>
      <c r="DD38" s="4">
        <f t="shared" si="46"/>
        <v>0</v>
      </c>
      <c r="DE38" s="4">
        <f t="shared" si="47"/>
        <v>0</v>
      </c>
      <c r="DF38" s="3"/>
      <c r="DG38" s="3"/>
      <c r="DH38" s="4">
        <f t="shared" si="48"/>
        <v>0</v>
      </c>
      <c r="DI38" s="3"/>
      <c r="DJ38" s="3"/>
      <c r="DK38" s="4">
        <f t="shared" si="49"/>
        <v>0</v>
      </c>
      <c r="DL38" s="4">
        <f t="shared" si="50"/>
        <v>0</v>
      </c>
      <c r="DM38" s="4">
        <f t="shared" si="51"/>
        <v>0</v>
      </c>
      <c r="DN38" s="4">
        <f t="shared" si="52"/>
        <v>0</v>
      </c>
      <c r="DO38" s="3"/>
      <c r="DP38" s="3"/>
      <c r="DQ38" s="4">
        <f t="shared" si="53"/>
        <v>0</v>
      </c>
      <c r="DR38" s="3"/>
      <c r="DS38" s="3"/>
      <c r="DT38" s="4">
        <f t="shared" si="54"/>
        <v>0</v>
      </c>
      <c r="DU38" s="4">
        <f t="shared" si="55"/>
        <v>0</v>
      </c>
      <c r="DV38" s="4">
        <f t="shared" si="56"/>
        <v>0</v>
      </c>
      <c r="DW38" s="4">
        <f t="shared" si="57"/>
        <v>0</v>
      </c>
      <c r="DX38" s="20">
        <f t="shared" si="58"/>
        <v>0</v>
      </c>
      <c r="DY38" s="20">
        <f t="shared" si="59"/>
        <v>0</v>
      </c>
      <c r="DZ38" s="20">
        <f t="shared" si="60"/>
        <v>0</v>
      </c>
      <c r="EA38" s="19"/>
      <c r="EB38" s="19"/>
      <c r="EC38" s="20">
        <f t="shared" si="61"/>
        <v>0</v>
      </c>
      <c r="ED38" s="19"/>
      <c r="EE38" s="19"/>
      <c r="EF38" s="20">
        <f t="shared" si="62"/>
        <v>0</v>
      </c>
      <c r="EG38" s="19"/>
      <c r="EH38" s="19"/>
      <c r="EI38" s="20">
        <f t="shared" si="63"/>
        <v>0</v>
      </c>
      <c r="EJ38" s="19"/>
      <c r="EK38" s="19"/>
      <c r="EL38" s="20">
        <f t="shared" si="64"/>
        <v>0</v>
      </c>
      <c r="EM38" s="20">
        <f t="shared" si="65"/>
        <v>0</v>
      </c>
      <c r="EN38" s="20">
        <f t="shared" si="66"/>
        <v>0</v>
      </c>
      <c r="EO38" s="20">
        <f t="shared" si="67"/>
        <v>0</v>
      </c>
      <c r="EP38" s="19"/>
      <c r="EQ38" s="19"/>
      <c r="ER38" s="20">
        <f t="shared" si="68"/>
        <v>0</v>
      </c>
      <c r="ES38" s="19"/>
      <c r="ET38" s="19"/>
      <c r="EU38" s="20">
        <f t="shared" si="69"/>
        <v>0</v>
      </c>
      <c r="EV38" s="19"/>
      <c r="EW38" s="19"/>
      <c r="EX38" s="20">
        <f t="shared" si="70"/>
        <v>0</v>
      </c>
      <c r="EY38" s="19"/>
      <c r="EZ38" s="19"/>
      <c r="FA38" s="20">
        <f t="shared" si="71"/>
        <v>0</v>
      </c>
      <c r="FB38" s="20">
        <f t="shared" si="72"/>
        <v>0</v>
      </c>
      <c r="FC38" s="20">
        <f t="shared" si="73"/>
        <v>0</v>
      </c>
      <c r="FD38" s="20">
        <f t="shared" si="74"/>
        <v>0</v>
      </c>
      <c r="FE38" s="19"/>
      <c r="FF38" s="19"/>
      <c r="FG38" s="20">
        <f t="shared" si="75"/>
        <v>0</v>
      </c>
      <c r="FH38" s="20">
        <f>34440.92</f>
        <v>34440.92</v>
      </c>
      <c r="FI38" s="20">
        <f>41000.01</f>
        <v>41000.01</v>
      </c>
      <c r="FJ38" s="20">
        <f t="shared" si="76"/>
        <v>-6559.0900000000038</v>
      </c>
      <c r="FK38" s="19"/>
      <c r="FL38" s="19"/>
      <c r="FM38" s="20">
        <f t="shared" si="77"/>
        <v>0</v>
      </c>
      <c r="FN38" s="20">
        <f t="shared" si="78"/>
        <v>34440.92</v>
      </c>
      <c r="FO38" s="20">
        <f t="shared" si="79"/>
        <v>41000.01</v>
      </c>
      <c r="FP38" s="20">
        <f t="shared" si="80"/>
        <v>-6559.0900000000038</v>
      </c>
      <c r="FQ38" s="19"/>
      <c r="FR38" s="19"/>
      <c r="FS38" s="20">
        <f t="shared" si="81"/>
        <v>0</v>
      </c>
      <c r="FT38" s="19"/>
      <c r="FU38" s="19"/>
      <c r="FV38" s="20">
        <f t="shared" si="82"/>
        <v>0</v>
      </c>
      <c r="FW38" s="19"/>
      <c r="FX38" s="19"/>
      <c r="FY38" s="20">
        <f t="shared" si="83"/>
        <v>0</v>
      </c>
      <c r="FZ38" s="20">
        <f t="shared" si="84"/>
        <v>0</v>
      </c>
      <c r="GA38" s="20">
        <f t="shared" si="85"/>
        <v>0</v>
      </c>
      <c r="GB38" s="20">
        <f t="shared" si="86"/>
        <v>0</v>
      </c>
      <c r="GC38" s="19"/>
      <c r="GD38" s="19"/>
      <c r="GE38" s="20">
        <f t="shared" si="87"/>
        <v>0</v>
      </c>
      <c r="GF38" s="19"/>
      <c r="GG38" s="19"/>
      <c r="GH38" s="20">
        <f t="shared" si="88"/>
        <v>0</v>
      </c>
      <c r="GI38" s="19"/>
      <c r="GJ38" s="19"/>
      <c r="GK38" s="20">
        <f t="shared" si="89"/>
        <v>0</v>
      </c>
      <c r="GL38" s="19"/>
      <c r="GM38" s="19"/>
      <c r="GN38" s="20">
        <f t="shared" si="90"/>
        <v>0</v>
      </c>
      <c r="GO38" s="20">
        <f t="shared" si="91"/>
        <v>0</v>
      </c>
      <c r="GP38" s="20">
        <f t="shared" si="92"/>
        <v>0</v>
      </c>
      <c r="GQ38" s="20">
        <f t="shared" si="93"/>
        <v>0</v>
      </c>
      <c r="GR38" s="19"/>
      <c r="GS38" s="19"/>
      <c r="GT38" s="20">
        <f t="shared" si="94"/>
        <v>0</v>
      </c>
      <c r="GU38" s="19"/>
      <c r="GV38" s="19"/>
      <c r="GW38" s="20">
        <f t="shared" si="95"/>
        <v>0</v>
      </c>
      <c r="GX38" s="19"/>
      <c r="GY38" s="19"/>
      <c r="GZ38" s="20">
        <f t="shared" si="96"/>
        <v>0</v>
      </c>
      <c r="HA38" s="20">
        <f t="shared" si="97"/>
        <v>34440.92</v>
      </c>
      <c r="HB38" s="20">
        <f t="shared" si="98"/>
        <v>41000.01</v>
      </c>
      <c r="HC38" s="20">
        <f t="shared" si="99"/>
        <v>-6559.0900000000038</v>
      </c>
      <c r="HD38" s="19"/>
      <c r="HE38" s="19"/>
      <c r="HF38" s="20">
        <f t="shared" si="100"/>
        <v>0</v>
      </c>
      <c r="HG38" s="19"/>
      <c r="HH38" s="19"/>
      <c r="HI38" s="20">
        <f t="shared" si="101"/>
        <v>0</v>
      </c>
      <c r="HJ38" s="19"/>
      <c r="HK38" s="19"/>
      <c r="HL38" s="20">
        <f t="shared" si="102"/>
        <v>0</v>
      </c>
      <c r="HM38" s="19"/>
      <c r="HN38" s="19"/>
      <c r="HO38" s="20">
        <f t="shared" si="103"/>
        <v>0</v>
      </c>
      <c r="HP38" s="20">
        <f t="shared" si="104"/>
        <v>0</v>
      </c>
      <c r="HQ38" s="20">
        <f t="shared" si="105"/>
        <v>0</v>
      </c>
      <c r="HR38" s="20">
        <f t="shared" si="106"/>
        <v>0</v>
      </c>
      <c r="HS38" s="19"/>
      <c r="HT38" s="19"/>
      <c r="HU38" s="20">
        <f t="shared" si="107"/>
        <v>0</v>
      </c>
      <c r="HV38" s="19"/>
      <c r="HW38" s="19"/>
      <c r="HX38" s="20">
        <f t="shared" si="108"/>
        <v>0</v>
      </c>
      <c r="HY38" s="19"/>
      <c r="HZ38" s="19"/>
      <c r="IA38" s="20">
        <f t="shared" si="109"/>
        <v>0</v>
      </c>
      <c r="IB38" s="19"/>
      <c r="IC38" s="19"/>
      <c r="ID38" s="20">
        <f t="shared" si="110"/>
        <v>0</v>
      </c>
      <c r="IE38" s="20">
        <f t="shared" si="111"/>
        <v>0</v>
      </c>
      <c r="IF38" s="20">
        <f t="shared" si="112"/>
        <v>0</v>
      </c>
      <c r="IG38" s="20">
        <f t="shared" si="113"/>
        <v>0</v>
      </c>
      <c r="IH38" s="20">
        <f t="shared" si="114"/>
        <v>0</v>
      </c>
      <c r="II38" s="20">
        <f t="shared" si="115"/>
        <v>0</v>
      </c>
      <c r="IJ38" s="20">
        <f t="shared" si="116"/>
        <v>0</v>
      </c>
      <c r="IK38" s="19"/>
      <c r="IL38" s="19"/>
      <c r="IM38" s="20">
        <f t="shared" si="117"/>
        <v>0</v>
      </c>
      <c r="IN38" s="19"/>
      <c r="IO38" s="19"/>
      <c r="IP38" s="20">
        <f t="shared" si="118"/>
        <v>0</v>
      </c>
      <c r="IQ38" s="19"/>
      <c r="IR38" s="19"/>
      <c r="IS38" s="20">
        <f t="shared" si="119"/>
        <v>0</v>
      </c>
      <c r="IT38" s="20">
        <f t="shared" si="120"/>
        <v>0</v>
      </c>
      <c r="IU38" s="20">
        <f t="shared" si="121"/>
        <v>0</v>
      </c>
      <c r="IV38" s="20">
        <f t="shared" si="122"/>
        <v>0</v>
      </c>
      <c r="IW38" s="20">
        <f t="shared" si="123"/>
        <v>0</v>
      </c>
      <c r="IX38" s="20">
        <f t="shared" si="124"/>
        <v>0</v>
      </c>
      <c r="IY38" s="20">
        <f t="shared" si="125"/>
        <v>0</v>
      </c>
      <c r="IZ38" s="19"/>
      <c r="JA38" s="19"/>
      <c r="JB38" s="20">
        <f t="shared" si="126"/>
        <v>0</v>
      </c>
      <c r="JC38" s="19"/>
      <c r="JD38" s="19"/>
      <c r="JE38" s="20">
        <f t="shared" si="127"/>
        <v>0</v>
      </c>
      <c r="JF38" s="19"/>
      <c r="JG38" s="19"/>
      <c r="JH38" s="20">
        <f t="shared" si="128"/>
        <v>0</v>
      </c>
      <c r="JI38" s="20">
        <f t="shared" si="129"/>
        <v>0</v>
      </c>
      <c r="JJ38" s="20">
        <f t="shared" si="130"/>
        <v>0</v>
      </c>
      <c r="JK38" s="20">
        <f t="shared" si="131"/>
        <v>0</v>
      </c>
      <c r="JL38" s="19"/>
      <c r="JM38" s="19"/>
      <c r="JN38" s="20">
        <f t="shared" si="132"/>
        <v>0</v>
      </c>
      <c r="JO38" s="19"/>
      <c r="JP38" s="19"/>
      <c r="JQ38" s="20">
        <f t="shared" si="133"/>
        <v>0</v>
      </c>
      <c r="JR38" s="19"/>
      <c r="JS38" s="19"/>
      <c r="JT38" s="20">
        <f t="shared" si="134"/>
        <v>0</v>
      </c>
      <c r="JU38" s="20">
        <f t="shared" si="135"/>
        <v>0</v>
      </c>
      <c r="JV38" s="20">
        <f t="shared" si="136"/>
        <v>0</v>
      </c>
      <c r="JW38" s="20">
        <f t="shared" si="137"/>
        <v>0</v>
      </c>
      <c r="JX38" s="19"/>
      <c r="JY38" s="19"/>
      <c r="JZ38" s="20">
        <f t="shared" si="138"/>
        <v>0</v>
      </c>
      <c r="KA38" s="19"/>
      <c r="KB38" s="19"/>
      <c r="KC38" s="20">
        <f t="shared" si="139"/>
        <v>0</v>
      </c>
      <c r="KD38" s="20">
        <f t="shared" si="140"/>
        <v>0</v>
      </c>
      <c r="KE38" s="20">
        <f t="shared" si="141"/>
        <v>0</v>
      </c>
      <c r="KF38" s="20">
        <f t="shared" si="142"/>
        <v>0</v>
      </c>
      <c r="KG38" s="19"/>
      <c r="KH38" s="19"/>
      <c r="KI38" s="20">
        <f t="shared" si="143"/>
        <v>0</v>
      </c>
      <c r="KJ38" s="19"/>
      <c r="KK38" s="19"/>
      <c r="KL38" s="20">
        <f t="shared" si="144"/>
        <v>0</v>
      </c>
      <c r="KM38" s="19"/>
      <c r="KN38" s="19"/>
      <c r="KO38" s="20">
        <f t="shared" si="145"/>
        <v>0</v>
      </c>
      <c r="KP38" s="19"/>
      <c r="KQ38" s="19"/>
      <c r="KR38" s="20">
        <f t="shared" si="146"/>
        <v>0</v>
      </c>
      <c r="KS38" s="19"/>
      <c r="KT38" s="19"/>
      <c r="KU38" s="20">
        <f t="shared" si="147"/>
        <v>0</v>
      </c>
      <c r="KV38" s="19"/>
      <c r="KW38" s="19"/>
      <c r="KX38" s="20">
        <f t="shared" si="148"/>
        <v>0</v>
      </c>
      <c r="KY38" s="19"/>
      <c r="KZ38" s="19"/>
      <c r="LA38" s="20">
        <f t="shared" si="149"/>
        <v>0</v>
      </c>
      <c r="LB38" s="20">
        <f t="shared" si="150"/>
        <v>0</v>
      </c>
      <c r="LC38" s="20">
        <f t="shared" si="151"/>
        <v>0</v>
      </c>
      <c r="LD38" s="20">
        <f t="shared" si="152"/>
        <v>0</v>
      </c>
      <c r="LE38" s="20">
        <f t="shared" si="153"/>
        <v>0</v>
      </c>
      <c r="LF38" s="20">
        <f t="shared" si="154"/>
        <v>0</v>
      </c>
      <c r="LG38" s="20">
        <f t="shared" si="155"/>
        <v>0</v>
      </c>
      <c r="LH38" s="19"/>
      <c r="LI38" s="19"/>
      <c r="LJ38" s="20">
        <f t="shared" si="156"/>
        <v>0</v>
      </c>
      <c r="LK38" s="19"/>
      <c r="LL38" s="19"/>
      <c r="LM38" s="20">
        <f t="shared" si="157"/>
        <v>0</v>
      </c>
      <c r="LN38" s="20">
        <f t="shared" si="158"/>
        <v>34440.92</v>
      </c>
      <c r="LO38" s="20">
        <f t="shared" si="159"/>
        <v>41000.01</v>
      </c>
      <c r="LP38" s="20">
        <f t="shared" si="160"/>
        <v>-6559.0900000000038</v>
      </c>
    </row>
    <row r="39" spans="1:328" x14ac:dyDescent="0.3">
      <c r="A39" s="2" t="s">
        <v>144</v>
      </c>
      <c r="B39" s="3"/>
      <c r="C39" s="3"/>
      <c r="D39" s="4">
        <f t="shared" si="0"/>
        <v>0</v>
      </c>
      <c r="E39" s="3"/>
      <c r="F39" s="4">
        <f>0</f>
        <v>0</v>
      </c>
      <c r="G39" s="4">
        <f t="shared" si="1"/>
        <v>0</v>
      </c>
      <c r="H39" s="3"/>
      <c r="I39" s="3"/>
      <c r="J39" s="4">
        <f t="shared" si="2"/>
        <v>0</v>
      </c>
      <c r="K39" s="3"/>
      <c r="L39" s="3"/>
      <c r="M39" s="4">
        <f t="shared" si="3"/>
        <v>0</v>
      </c>
      <c r="N39" s="3"/>
      <c r="O39" s="3"/>
      <c r="P39" s="4">
        <f t="shared" si="4"/>
        <v>0</v>
      </c>
      <c r="Q39" s="3"/>
      <c r="R39" s="3"/>
      <c r="S39" s="4">
        <f t="shared" si="5"/>
        <v>0</v>
      </c>
      <c r="T39" s="3"/>
      <c r="U39" s="3"/>
      <c r="V39" s="4">
        <f t="shared" si="6"/>
        <v>0</v>
      </c>
      <c r="W39" s="3"/>
      <c r="X39" s="3"/>
      <c r="Y39" s="4">
        <f t="shared" si="7"/>
        <v>0</v>
      </c>
      <c r="Z39" s="3"/>
      <c r="AA39" s="3"/>
      <c r="AB39" s="4">
        <f t="shared" si="8"/>
        <v>0</v>
      </c>
      <c r="AC39" s="3"/>
      <c r="AD39" s="3"/>
      <c r="AE39" s="4">
        <f t="shared" si="9"/>
        <v>0</v>
      </c>
      <c r="AF39" s="3"/>
      <c r="AG39" s="3"/>
      <c r="AH39" s="4">
        <f t="shared" si="10"/>
        <v>0</v>
      </c>
      <c r="AI39" s="3"/>
      <c r="AJ39" s="3"/>
      <c r="AK39" s="4">
        <f t="shared" si="11"/>
        <v>0</v>
      </c>
      <c r="AL39" s="4">
        <f t="shared" si="12"/>
        <v>0</v>
      </c>
      <c r="AM39" s="4">
        <f t="shared" si="13"/>
        <v>0</v>
      </c>
      <c r="AN39" s="4">
        <f t="shared" si="14"/>
        <v>0</v>
      </c>
      <c r="AO39" s="3"/>
      <c r="AP39" s="3"/>
      <c r="AQ39" s="4">
        <f t="shared" si="15"/>
        <v>0</v>
      </c>
      <c r="AR39" s="3"/>
      <c r="AS39" s="3"/>
      <c r="AT39" s="4">
        <f t="shared" si="16"/>
        <v>0</v>
      </c>
      <c r="AU39" s="3"/>
      <c r="AV39" s="3"/>
      <c r="AW39" s="4">
        <f t="shared" si="17"/>
        <v>0</v>
      </c>
      <c r="AX39" s="3"/>
      <c r="AY39" s="3"/>
      <c r="AZ39" s="4">
        <f t="shared" si="18"/>
        <v>0</v>
      </c>
      <c r="BA39" s="3"/>
      <c r="BB39" s="3"/>
      <c r="BC39" s="4">
        <f t="shared" si="19"/>
        <v>0</v>
      </c>
      <c r="BD39" s="3"/>
      <c r="BE39" s="3"/>
      <c r="BF39" s="4">
        <f t="shared" si="20"/>
        <v>0</v>
      </c>
      <c r="BG39" s="4">
        <f t="shared" si="21"/>
        <v>0</v>
      </c>
      <c r="BH39" s="4">
        <f t="shared" si="22"/>
        <v>0</v>
      </c>
      <c r="BI39" s="4">
        <f t="shared" si="23"/>
        <v>0</v>
      </c>
      <c r="BJ39" s="3"/>
      <c r="BK39" s="3"/>
      <c r="BL39" s="4">
        <f t="shared" si="24"/>
        <v>0</v>
      </c>
      <c r="BM39" s="3"/>
      <c r="BN39" s="3"/>
      <c r="BO39" s="4">
        <f t="shared" si="25"/>
        <v>0</v>
      </c>
      <c r="BP39" s="3"/>
      <c r="BQ39" s="3"/>
      <c r="BR39" s="4">
        <f t="shared" si="26"/>
        <v>0</v>
      </c>
      <c r="BS39" s="3"/>
      <c r="BT39" s="3"/>
      <c r="BU39" s="4">
        <f t="shared" si="27"/>
        <v>0</v>
      </c>
      <c r="BV39" s="3"/>
      <c r="BW39" s="3"/>
      <c r="BX39" s="4">
        <f t="shared" si="28"/>
        <v>0</v>
      </c>
      <c r="BY39" s="3"/>
      <c r="BZ39" s="3"/>
      <c r="CA39" s="4">
        <f t="shared" si="29"/>
        <v>0</v>
      </c>
      <c r="CB39" s="4">
        <f t="shared" si="30"/>
        <v>0</v>
      </c>
      <c r="CC39" s="4">
        <f t="shared" si="31"/>
        <v>0</v>
      </c>
      <c r="CD39" s="4">
        <f t="shared" si="32"/>
        <v>0</v>
      </c>
      <c r="CE39" s="3"/>
      <c r="CF39" s="3"/>
      <c r="CG39" s="4">
        <f t="shared" si="33"/>
        <v>0</v>
      </c>
      <c r="CH39" s="3"/>
      <c r="CI39" s="3"/>
      <c r="CJ39" s="4">
        <f t="shared" si="34"/>
        <v>0</v>
      </c>
      <c r="CK39" s="3"/>
      <c r="CL39" s="3"/>
      <c r="CM39" s="4">
        <f t="shared" si="35"/>
        <v>0</v>
      </c>
      <c r="CN39" s="4">
        <f t="shared" si="36"/>
        <v>0</v>
      </c>
      <c r="CO39" s="4">
        <f t="shared" si="37"/>
        <v>0</v>
      </c>
      <c r="CP39" s="4">
        <f t="shared" si="38"/>
        <v>0</v>
      </c>
      <c r="CQ39" s="3"/>
      <c r="CR39" s="3"/>
      <c r="CS39" s="4">
        <f t="shared" si="39"/>
        <v>0</v>
      </c>
      <c r="CT39" s="3"/>
      <c r="CU39" s="3"/>
      <c r="CV39" s="4">
        <f t="shared" si="40"/>
        <v>0</v>
      </c>
      <c r="CW39" s="3"/>
      <c r="CX39" s="3"/>
      <c r="CY39" s="4">
        <f t="shared" si="41"/>
        <v>0</v>
      </c>
      <c r="CZ39" s="4">
        <f t="shared" si="42"/>
        <v>0</v>
      </c>
      <c r="DA39" s="4">
        <f t="shared" si="43"/>
        <v>0</v>
      </c>
      <c r="DB39" s="4">
        <f t="shared" si="44"/>
        <v>0</v>
      </c>
      <c r="DC39" s="4">
        <f t="shared" si="45"/>
        <v>0</v>
      </c>
      <c r="DD39" s="4">
        <f t="shared" si="46"/>
        <v>0</v>
      </c>
      <c r="DE39" s="4">
        <f t="shared" si="47"/>
        <v>0</v>
      </c>
      <c r="DF39" s="3"/>
      <c r="DG39" s="3"/>
      <c r="DH39" s="4">
        <f t="shared" si="48"/>
        <v>0</v>
      </c>
      <c r="DI39" s="3"/>
      <c r="DJ39" s="3"/>
      <c r="DK39" s="4">
        <f t="shared" si="49"/>
        <v>0</v>
      </c>
      <c r="DL39" s="4">
        <f t="shared" si="50"/>
        <v>0</v>
      </c>
      <c r="DM39" s="4">
        <f t="shared" si="51"/>
        <v>0</v>
      </c>
      <c r="DN39" s="4">
        <f t="shared" si="52"/>
        <v>0</v>
      </c>
      <c r="DO39" s="3"/>
      <c r="DP39" s="3"/>
      <c r="DQ39" s="4">
        <f t="shared" si="53"/>
        <v>0</v>
      </c>
      <c r="DR39" s="3"/>
      <c r="DS39" s="3"/>
      <c r="DT39" s="4">
        <f t="shared" si="54"/>
        <v>0</v>
      </c>
      <c r="DU39" s="4">
        <f t="shared" si="55"/>
        <v>0</v>
      </c>
      <c r="DV39" s="4">
        <f t="shared" si="56"/>
        <v>0</v>
      </c>
      <c r="DW39" s="4">
        <f t="shared" si="57"/>
        <v>0</v>
      </c>
      <c r="DX39" s="20">
        <f t="shared" si="58"/>
        <v>0</v>
      </c>
      <c r="DY39" s="20">
        <f t="shared" si="59"/>
        <v>0</v>
      </c>
      <c r="DZ39" s="20">
        <f t="shared" si="60"/>
        <v>0</v>
      </c>
      <c r="EA39" s="19"/>
      <c r="EB39" s="19"/>
      <c r="EC39" s="20">
        <f t="shared" si="61"/>
        <v>0</v>
      </c>
      <c r="ED39" s="19"/>
      <c r="EE39" s="19"/>
      <c r="EF39" s="20">
        <f t="shared" si="62"/>
        <v>0</v>
      </c>
      <c r="EG39" s="20">
        <f>28867.25</f>
        <v>28867.25</v>
      </c>
      <c r="EH39" s="20">
        <f>83322.66</f>
        <v>83322.66</v>
      </c>
      <c r="EI39" s="20">
        <f t="shared" si="63"/>
        <v>-54455.41</v>
      </c>
      <c r="EJ39" s="19"/>
      <c r="EK39" s="19"/>
      <c r="EL39" s="20">
        <f t="shared" si="64"/>
        <v>0</v>
      </c>
      <c r="EM39" s="20">
        <f t="shared" si="65"/>
        <v>28867.25</v>
      </c>
      <c r="EN39" s="20">
        <f t="shared" si="66"/>
        <v>83322.66</v>
      </c>
      <c r="EO39" s="20">
        <f t="shared" si="67"/>
        <v>-54455.41</v>
      </c>
      <c r="EP39" s="19"/>
      <c r="EQ39" s="19"/>
      <c r="ER39" s="20">
        <f t="shared" si="68"/>
        <v>0</v>
      </c>
      <c r="ES39" s="19"/>
      <c r="ET39" s="19"/>
      <c r="EU39" s="20">
        <f t="shared" si="69"/>
        <v>0</v>
      </c>
      <c r="EV39" s="19"/>
      <c r="EW39" s="19"/>
      <c r="EX39" s="20">
        <f t="shared" si="70"/>
        <v>0</v>
      </c>
      <c r="EY39" s="19"/>
      <c r="EZ39" s="19"/>
      <c r="FA39" s="20">
        <f t="shared" si="71"/>
        <v>0</v>
      </c>
      <c r="FB39" s="20">
        <f t="shared" si="72"/>
        <v>0</v>
      </c>
      <c r="FC39" s="20">
        <f t="shared" si="73"/>
        <v>0</v>
      </c>
      <c r="FD39" s="20">
        <f t="shared" si="74"/>
        <v>0</v>
      </c>
      <c r="FE39" s="19"/>
      <c r="FF39" s="19"/>
      <c r="FG39" s="20">
        <f t="shared" si="75"/>
        <v>0</v>
      </c>
      <c r="FH39" s="19"/>
      <c r="FI39" s="20">
        <f>0</f>
        <v>0</v>
      </c>
      <c r="FJ39" s="20">
        <f t="shared" si="76"/>
        <v>0</v>
      </c>
      <c r="FK39" s="19"/>
      <c r="FL39" s="19"/>
      <c r="FM39" s="20">
        <f t="shared" si="77"/>
        <v>0</v>
      </c>
      <c r="FN39" s="20">
        <f t="shared" si="78"/>
        <v>0</v>
      </c>
      <c r="FO39" s="20">
        <f t="shared" si="79"/>
        <v>0</v>
      </c>
      <c r="FP39" s="20">
        <f t="shared" si="80"/>
        <v>0</v>
      </c>
      <c r="FQ39" s="19"/>
      <c r="FR39" s="19"/>
      <c r="FS39" s="20">
        <f t="shared" si="81"/>
        <v>0</v>
      </c>
      <c r="FT39" s="19"/>
      <c r="FU39" s="19"/>
      <c r="FV39" s="20">
        <f t="shared" si="82"/>
        <v>0</v>
      </c>
      <c r="FW39" s="19"/>
      <c r="FX39" s="19"/>
      <c r="FY39" s="20">
        <f t="shared" si="83"/>
        <v>0</v>
      </c>
      <c r="FZ39" s="20">
        <f t="shared" si="84"/>
        <v>0</v>
      </c>
      <c r="GA39" s="20">
        <f t="shared" si="85"/>
        <v>0</v>
      </c>
      <c r="GB39" s="20">
        <f t="shared" si="86"/>
        <v>0</v>
      </c>
      <c r="GC39" s="19"/>
      <c r="GD39" s="19"/>
      <c r="GE39" s="20">
        <f t="shared" si="87"/>
        <v>0</v>
      </c>
      <c r="GF39" s="19"/>
      <c r="GG39" s="19"/>
      <c r="GH39" s="20">
        <f t="shared" si="88"/>
        <v>0</v>
      </c>
      <c r="GI39" s="19"/>
      <c r="GJ39" s="19"/>
      <c r="GK39" s="20">
        <f t="shared" si="89"/>
        <v>0</v>
      </c>
      <c r="GL39" s="19"/>
      <c r="GM39" s="19"/>
      <c r="GN39" s="20">
        <f t="shared" si="90"/>
        <v>0</v>
      </c>
      <c r="GO39" s="20">
        <f t="shared" si="91"/>
        <v>0</v>
      </c>
      <c r="GP39" s="20">
        <f t="shared" si="92"/>
        <v>0</v>
      </c>
      <c r="GQ39" s="20">
        <f t="shared" si="93"/>
        <v>0</v>
      </c>
      <c r="GR39" s="19"/>
      <c r="GS39" s="19"/>
      <c r="GT39" s="20">
        <f t="shared" si="94"/>
        <v>0</v>
      </c>
      <c r="GU39" s="19"/>
      <c r="GV39" s="19"/>
      <c r="GW39" s="20">
        <f t="shared" si="95"/>
        <v>0</v>
      </c>
      <c r="GX39" s="19"/>
      <c r="GY39" s="19"/>
      <c r="GZ39" s="20">
        <f t="shared" si="96"/>
        <v>0</v>
      </c>
      <c r="HA39" s="20">
        <f t="shared" si="97"/>
        <v>28867.25</v>
      </c>
      <c r="HB39" s="20">
        <f t="shared" si="98"/>
        <v>83322.66</v>
      </c>
      <c r="HC39" s="20">
        <f t="shared" si="99"/>
        <v>-54455.41</v>
      </c>
      <c r="HD39" s="19"/>
      <c r="HE39" s="19"/>
      <c r="HF39" s="20">
        <f t="shared" si="100"/>
        <v>0</v>
      </c>
      <c r="HG39" s="19"/>
      <c r="HH39" s="19"/>
      <c r="HI39" s="20">
        <f t="shared" si="101"/>
        <v>0</v>
      </c>
      <c r="HJ39" s="19"/>
      <c r="HK39" s="19"/>
      <c r="HL39" s="20">
        <f t="shared" si="102"/>
        <v>0</v>
      </c>
      <c r="HM39" s="19"/>
      <c r="HN39" s="19"/>
      <c r="HO39" s="20">
        <f t="shared" si="103"/>
        <v>0</v>
      </c>
      <c r="HP39" s="20">
        <f t="shared" si="104"/>
        <v>0</v>
      </c>
      <c r="HQ39" s="20">
        <f t="shared" si="105"/>
        <v>0</v>
      </c>
      <c r="HR39" s="20">
        <f t="shared" si="106"/>
        <v>0</v>
      </c>
      <c r="HS39" s="19"/>
      <c r="HT39" s="19"/>
      <c r="HU39" s="20">
        <f t="shared" si="107"/>
        <v>0</v>
      </c>
      <c r="HV39" s="19"/>
      <c r="HW39" s="19"/>
      <c r="HX39" s="20">
        <f t="shared" si="108"/>
        <v>0</v>
      </c>
      <c r="HY39" s="19"/>
      <c r="HZ39" s="19"/>
      <c r="IA39" s="20">
        <f t="shared" si="109"/>
        <v>0</v>
      </c>
      <c r="IB39" s="19"/>
      <c r="IC39" s="19"/>
      <c r="ID39" s="20">
        <f t="shared" si="110"/>
        <v>0</v>
      </c>
      <c r="IE39" s="20">
        <f t="shared" si="111"/>
        <v>0</v>
      </c>
      <c r="IF39" s="20">
        <f t="shared" si="112"/>
        <v>0</v>
      </c>
      <c r="IG39" s="20">
        <f t="shared" si="113"/>
        <v>0</v>
      </c>
      <c r="IH39" s="20">
        <f t="shared" si="114"/>
        <v>0</v>
      </c>
      <c r="II39" s="20">
        <f t="shared" si="115"/>
        <v>0</v>
      </c>
      <c r="IJ39" s="20">
        <f t="shared" si="116"/>
        <v>0</v>
      </c>
      <c r="IK39" s="19"/>
      <c r="IL39" s="19"/>
      <c r="IM39" s="20">
        <f t="shared" si="117"/>
        <v>0</v>
      </c>
      <c r="IN39" s="19"/>
      <c r="IO39" s="19"/>
      <c r="IP39" s="20">
        <f t="shared" si="118"/>
        <v>0</v>
      </c>
      <c r="IQ39" s="19"/>
      <c r="IR39" s="19"/>
      <c r="IS39" s="20">
        <f t="shared" si="119"/>
        <v>0</v>
      </c>
      <c r="IT39" s="20">
        <f t="shared" si="120"/>
        <v>0</v>
      </c>
      <c r="IU39" s="20">
        <f t="shared" si="121"/>
        <v>0</v>
      </c>
      <c r="IV39" s="20">
        <f t="shared" si="122"/>
        <v>0</v>
      </c>
      <c r="IW39" s="20">
        <f t="shared" si="123"/>
        <v>0</v>
      </c>
      <c r="IX39" s="20">
        <f t="shared" si="124"/>
        <v>0</v>
      </c>
      <c r="IY39" s="20">
        <f t="shared" si="125"/>
        <v>0</v>
      </c>
      <c r="IZ39" s="19"/>
      <c r="JA39" s="19"/>
      <c r="JB39" s="20">
        <f t="shared" si="126"/>
        <v>0</v>
      </c>
      <c r="JC39" s="19"/>
      <c r="JD39" s="19"/>
      <c r="JE39" s="20">
        <f t="shared" si="127"/>
        <v>0</v>
      </c>
      <c r="JF39" s="19"/>
      <c r="JG39" s="19"/>
      <c r="JH39" s="20">
        <f t="shared" si="128"/>
        <v>0</v>
      </c>
      <c r="JI39" s="20">
        <f t="shared" si="129"/>
        <v>0</v>
      </c>
      <c r="JJ39" s="20">
        <f t="shared" si="130"/>
        <v>0</v>
      </c>
      <c r="JK39" s="20">
        <f t="shared" si="131"/>
        <v>0</v>
      </c>
      <c r="JL39" s="19"/>
      <c r="JM39" s="19"/>
      <c r="JN39" s="20">
        <f t="shared" si="132"/>
        <v>0</v>
      </c>
      <c r="JO39" s="19"/>
      <c r="JP39" s="19"/>
      <c r="JQ39" s="20">
        <f t="shared" si="133"/>
        <v>0</v>
      </c>
      <c r="JR39" s="19"/>
      <c r="JS39" s="19"/>
      <c r="JT39" s="20">
        <f t="shared" si="134"/>
        <v>0</v>
      </c>
      <c r="JU39" s="20">
        <f t="shared" si="135"/>
        <v>0</v>
      </c>
      <c r="JV39" s="20">
        <f t="shared" si="136"/>
        <v>0</v>
      </c>
      <c r="JW39" s="20">
        <f t="shared" si="137"/>
        <v>0</v>
      </c>
      <c r="JX39" s="19"/>
      <c r="JY39" s="19"/>
      <c r="JZ39" s="20">
        <f t="shared" si="138"/>
        <v>0</v>
      </c>
      <c r="KA39" s="19"/>
      <c r="KB39" s="19"/>
      <c r="KC39" s="20">
        <f t="shared" si="139"/>
        <v>0</v>
      </c>
      <c r="KD39" s="20">
        <f t="shared" si="140"/>
        <v>0</v>
      </c>
      <c r="KE39" s="20">
        <f t="shared" si="141"/>
        <v>0</v>
      </c>
      <c r="KF39" s="20">
        <f t="shared" si="142"/>
        <v>0</v>
      </c>
      <c r="KG39" s="19"/>
      <c r="KH39" s="19"/>
      <c r="KI39" s="20">
        <f t="shared" si="143"/>
        <v>0</v>
      </c>
      <c r="KJ39" s="19"/>
      <c r="KK39" s="19"/>
      <c r="KL39" s="20">
        <f t="shared" si="144"/>
        <v>0</v>
      </c>
      <c r="KM39" s="19"/>
      <c r="KN39" s="19"/>
      <c r="KO39" s="20">
        <f t="shared" si="145"/>
        <v>0</v>
      </c>
      <c r="KP39" s="19"/>
      <c r="KQ39" s="19"/>
      <c r="KR39" s="20">
        <f t="shared" si="146"/>
        <v>0</v>
      </c>
      <c r="KS39" s="19"/>
      <c r="KT39" s="19"/>
      <c r="KU39" s="20">
        <f t="shared" si="147"/>
        <v>0</v>
      </c>
      <c r="KV39" s="19"/>
      <c r="KW39" s="19"/>
      <c r="KX39" s="20">
        <f t="shared" si="148"/>
        <v>0</v>
      </c>
      <c r="KY39" s="19"/>
      <c r="KZ39" s="19"/>
      <c r="LA39" s="20">
        <f t="shared" si="149"/>
        <v>0</v>
      </c>
      <c r="LB39" s="20">
        <f t="shared" si="150"/>
        <v>0</v>
      </c>
      <c r="LC39" s="20">
        <f t="shared" si="151"/>
        <v>0</v>
      </c>
      <c r="LD39" s="20">
        <f t="shared" si="152"/>
        <v>0</v>
      </c>
      <c r="LE39" s="20">
        <f t="shared" si="153"/>
        <v>0</v>
      </c>
      <c r="LF39" s="20">
        <f t="shared" si="154"/>
        <v>0</v>
      </c>
      <c r="LG39" s="20">
        <f t="shared" si="155"/>
        <v>0</v>
      </c>
      <c r="LH39" s="19"/>
      <c r="LI39" s="19"/>
      <c r="LJ39" s="20">
        <f t="shared" si="156"/>
        <v>0</v>
      </c>
      <c r="LK39" s="19"/>
      <c r="LL39" s="19"/>
      <c r="LM39" s="20">
        <f t="shared" si="157"/>
        <v>0</v>
      </c>
      <c r="LN39" s="20">
        <f t="shared" si="158"/>
        <v>28867.25</v>
      </c>
      <c r="LO39" s="20">
        <f t="shared" si="159"/>
        <v>83322.66</v>
      </c>
      <c r="LP39" s="20">
        <f t="shared" si="160"/>
        <v>-54455.41</v>
      </c>
    </row>
    <row r="40" spans="1:328" x14ac:dyDescent="0.3">
      <c r="A40" s="2" t="s">
        <v>145</v>
      </c>
      <c r="B40" s="3"/>
      <c r="C40" s="3"/>
      <c r="D40" s="4">
        <f t="shared" ref="D40:D71" si="161">(B40)-(C40)</f>
        <v>0</v>
      </c>
      <c r="E40" s="3"/>
      <c r="F40" s="3"/>
      <c r="G40" s="4">
        <f t="shared" ref="G40:G71" si="162">(E40)-(F40)</f>
        <v>0</v>
      </c>
      <c r="H40" s="3"/>
      <c r="I40" s="3"/>
      <c r="J40" s="4">
        <f t="shared" ref="J40:J71" si="163">(H40)-(I40)</f>
        <v>0</v>
      </c>
      <c r="K40" s="3"/>
      <c r="L40" s="3"/>
      <c r="M40" s="4">
        <f t="shared" ref="M40:M71" si="164">(K40)-(L40)</f>
        <v>0</v>
      </c>
      <c r="N40" s="3"/>
      <c r="O40" s="3"/>
      <c r="P40" s="4">
        <f t="shared" ref="P40:P71" si="165">(N40)-(O40)</f>
        <v>0</v>
      </c>
      <c r="Q40" s="3"/>
      <c r="R40" s="3"/>
      <c r="S40" s="4">
        <f t="shared" ref="S40:S71" si="166">(Q40)-(R40)</f>
        <v>0</v>
      </c>
      <c r="T40" s="3"/>
      <c r="U40" s="3"/>
      <c r="V40" s="4">
        <f t="shared" ref="V40:V71" si="167">(T40)-(U40)</f>
        <v>0</v>
      </c>
      <c r="W40" s="3"/>
      <c r="X40" s="3"/>
      <c r="Y40" s="4">
        <f t="shared" ref="Y40:Y71" si="168">(W40)-(X40)</f>
        <v>0</v>
      </c>
      <c r="Z40" s="3"/>
      <c r="AA40" s="3"/>
      <c r="AB40" s="4">
        <f t="shared" ref="AB40:AB71" si="169">(Z40)-(AA40)</f>
        <v>0</v>
      </c>
      <c r="AC40" s="3"/>
      <c r="AD40" s="3"/>
      <c r="AE40" s="4">
        <f t="shared" ref="AE40:AE71" si="170">(AC40)-(AD40)</f>
        <v>0</v>
      </c>
      <c r="AF40" s="3"/>
      <c r="AG40" s="3"/>
      <c r="AH40" s="4">
        <f t="shared" ref="AH40:AH71" si="171">(AF40)-(AG40)</f>
        <v>0</v>
      </c>
      <c r="AI40" s="3"/>
      <c r="AJ40" s="3"/>
      <c r="AK40" s="4">
        <f t="shared" ref="AK40:AK71" si="172">(AI40)-(AJ40)</f>
        <v>0</v>
      </c>
      <c r="AL40" s="4">
        <f t="shared" ref="AL40:AL71" si="173">(((((((((H40)+(K40))+(N40))+(Q40))+(T40))+(W40))+(Z40))+(AC40))+(AF40))+(AI40)</f>
        <v>0</v>
      </c>
      <c r="AM40" s="4">
        <f t="shared" ref="AM40:AM71" si="174">(((((((((I40)+(L40))+(O40))+(R40))+(U40))+(X40))+(AA40))+(AD40))+(AG40))+(AJ40)</f>
        <v>0</v>
      </c>
      <c r="AN40" s="4">
        <f t="shared" ref="AN40:AN71" si="175">(AL40)-(AM40)</f>
        <v>0</v>
      </c>
      <c r="AO40" s="3"/>
      <c r="AP40" s="3"/>
      <c r="AQ40" s="4">
        <f t="shared" ref="AQ40:AQ71" si="176">(AO40)-(AP40)</f>
        <v>0</v>
      </c>
      <c r="AR40" s="3"/>
      <c r="AS40" s="3"/>
      <c r="AT40" s="4">
        <f t="shared" ref="AT40:AT71" si="177">(AR40)-(AS40)</f>
        <v>0</v>
      </c>
      <c r="AU40" s="3"/>
      <c r="AV40" s="3"/>
      <c r="AW40" s="4">
        <f t="shared" ref="AW40:AW71" si="178">(AU40)-(AV40)</f>
        <v>0</v>
      </c>
      <c r="AX40" s="3"/>
      <c r="AY40" s="3"/>
      <c r="AZ40" s="4">
        <f t="shared" ref="AZ40:AZ71" si="179">(AX40)-(AY40)</f>
        <v>0</v>
      </c>
      <c r="BA40" s="3"/>
      <c r="BB40" s="3"/>
      <c r="BC40" s="4">
        <f t="shared" ref="BC40:BC71" si="180">(BA40)-(BB40)</f>
        <v>0</v>
      </c>
      <c r="BD40" s="3"/>
      <c r="BE40" s="3"/>
      <c r="BF40" s="4">
        <f t="shared" ref="BF40:BF71" si="181">(BD40)-(BE40)</f>
        <v>0</v>
      </c>
      <c r="BG40" s="4">
        <f t="shared" ref="BG40:BG71" si="182">(BA40)+(BD40)</f>
        <v>0</v>
      </c>
      <c r="BH40" s="4">
        <f t="shared" ref="BH40:BH71" si="183">(BB40)+(BE40)</f>
        <v>0</v>
      </c>
      <c r="BI40" s="4">
        <f t="shared" ref="BI40:BI71" si="184">(BG40)-(BH40)</f>
        <v>0</v>
      </c>
      <c r="BJ40" s="3"/>
      <c r="BK40" s="3"/>
      <c r="BL40" s="4">
        <f t="shared" ref="BL40:BL71" si="185">(BJ40)-(BK40)</f>
        <v>0</v>
      </c>
      <c r="BM40" s="3"/>
      <c r="BN40" s="3"/>
      <c r="BO40" s="4">
        <f t="shared" ref="BO40:BO71" si="186">(BM40)-(BN40)</f>
        <v>0</v>
      </c>
      <c r="BP40" s="3"/>
      <c r="BQ40" s="3"/>
      <c r="BR40" s="4">
        <f t="shared" ref="BR40:BR71" si="187">(BP40)-(BQ40)</f>
        <v>0</v>
      </c>
      <c r="BS40" s="3"/>
      <c r="BT40" s="3"/>
      <c r="BU40" s="4">
        <f t="shared" ref="BU40:BU71" si="188">(BS40)-(BT40)</f>
        <v>0</v>
      </c>
      <c r="BV40" s="3"/>
      <c r="BW40" s="3"/>
      <c r="BX40" s="4">
        <f t="shared" ref="BX40:BX71" si="189">(BV40)-(BW40)</f>
        <v>0</v>
      </c>
      <c r="BY40" s="3"/>
      <c r="BZ40" s="3"/>
      <c r="CA40" s="4">
        <f t="shared" ref="CA40:CA71" si="190">(BY40)-(BZ40)</f>
        <v>0</v>
      </c>
      <c r="CB40" s="4">
        <f t="shared" ref="CB40:CB71" si="191">(((BP40)+(BS40))+(BV40))+(BY40)</f>
        <v>0</v>
      </c>
      <c r="CC40" s="4">
        <f t="shared" ref="CC40:CC71" si="192">(((BQ40)+(BT40))+(BW40))+(BZ40)</f>
        <v>0</v>
      </c>
      <c r="CD40" s="4">
        <f t="shared" ref="CD40:CD71" si="193">(CB40)-(CC40)</f>
        <v>0</v>
      </c>
      <c r="CE40" s="3"/>
      <c r="CF40" s="3"/>
      <c r="CG40" s="4">
        <f t="shared" ref="CG40:CG71" si="194">(CE40)-(CF40)</f>
        <v>0</v>
      </c>
      <c r="CH40" s="3"/>
      <c r="CI40" s="3"/>
      <c r="CJ40" s="4">
        <f t="shared" ref="CJ40:CJ71" si="195">(CH40)-(CI40)</f>
        <v>0</v>
      </c>
      <c r="CK40" s="3"/>
      <c r="CL40" s="3"/>
      <c r="CM40" s="4">
        <f t="shared" ref="CM40:CM71" si="196">(CK40)-(CL40)</f>
        <v>0</v>
      </c>
      <c r="CN40" s="4">
        <f t="shared" ref="CN40:CN71" si="197">(CH40)+(CK40)</f>
        <v>0</v>
      </c>
      <c r="CO40" s="4">
        <f t="shared" ref="CO40:CO71" si="198">(CI40)+(CL40)</f>
        <v>0</v>
      </c>
      <c r="CP40" s="4">
        <f t="shared" ref="CP40:CP71" si="199">(CN40)-(CO40)</f>
        <v>0</v>
      </c>
      <c r="CQ40" s="3"/>
      <c r="CR40" s="3"/>
      <c r="CS40" s="4">
        <f t="shared" ref="CS40:CS71" si="200">(CQ40)-(CR40)</f>
        <v>0</v>
      </c>
      <c r="CT40" s="3"/>
      <c r="CU40" s="3"/>
      <c r="CV40" s="4">
        <f t="shared" ref="CV40:CV71" si="201">(CT40)-(CU40)</f>
        <v>0</v>
      </c>
      <c r="CW40" s="3"/>
      <c r="CX40" s="3"/>
      <c r="CY40" s="4">
        <f t="shared" ref="CY40:CY71" si="202">(CW40)-(CX40)</f>
        <v>0</v>
      </c>
      <c r="CZ40" s="4">
        <f t="shared" ref="CZ40:CZ71" si="203">((CQ40)+(CT40))+(CW40)</f>
        <v>0</v>
      </c>
      <c r="DA40" s="4">
        <f t="shared" ref="DA40:DA71" si="204">((CR40)+(CU40))+(CX40)</f>
        <v>0</v>
      </c>
      <c r="DB40" s="4">
        <f t="shared" ref="DB40:DB71" si="205">(CZ40)-(DA40)</f>
        <v>0</v>
      </c>
      <c r="DC40" s="4">
        <f t="shared" ref="DC40:DC71" si="206">((((((((((AO40)+(AR40))+(AU40))+(AX40))+(BG40))+(BJ40))+(BM40))+(CB40))+(CE40))+(CN40))+(CZ40)</f>
        <v>0</v>
      </c>
      <c r="DD40" s="4">
        <f t="shared" ref="DD40:DD71" si="207">((((((((((AP40)+(AS40))+(AV40))+(AY40))+(BH40))+(BK40))+(BN40))+(CC40))+(CF40))+(CO40))+(DA40)</f>
        <v>0</v>
      </c>
      <c r="DE40" s="4">
        <f t="shared" ref="DE40:DE71" si="208">(DC40)-(DD40)</f>
        <v>0</v>
      </c>
      <c r="DF40" s="3"/>
      <c r="DG40" s="3"/>
      <c r="DH40" s="4">
        <f t="shared" ref="DH40:DH71" si="209">(DF40)-(DG40)</f>
        <v>0</v>
      </c>
      <c r="DI40" s="3"/>
      <c r="DJ40" s="3"/>
      <c r="DK40" s="4">
        <f t="shared" ref="DK40:DK71" si="210">(DI40)-(DJ40)</f>
        <v>0</v>
      </c>
      <c r="DL40" s="4">
        <f t="shared" ref="DL40:DL71" si="211">(DF40)+(DI40)</f>
        <v>0</v>
      </c>
      <c r="DM40" s="4">
        <f t="shared" ref="DM40:DM71" si="212">(DG40)+(DJ40)</f>
        <v>0</v>
      </c>
      <c r="DN40" s="4">
        <f t="shared" ref="DN40:DN71" si="213">(DL40)-(DM40)</f>
        <v>0</v>
      </c>
      <c r="DO40" s="3"/>
      <c r="DP40" s="3"/>
      <c r="DQ40" s="4">
        <f t="shared" ref="DQ40:DQ71" si="214">(DO40)-(DP40)</f>
        <v>0</v>
      </c>
      <c r="DR40" s="3"/>
      <c r="DS40" s="3"/>
      <c r="DT40" s="4">
        <f t="shared" ref="DT40:DT71" si="215">(DR40)-(DS40)</f>
        <v>0</v>
      </c>
      <c r="DU40" s="4">
        <f t="shared" ref="DU40:DU71" si="216">(DO40)+(DR40)</f>
        <v>0</v>
      </c>
      <c r="DV40" s="4">
        <f t="shared" ref="DV40:DV71" si="217">(DP40)+(DS40)</f>
        <v>0</v>
      </c>
      <c r="DW40" s="4">
        <f t="shared" ref="DW40:DW71" si="218">(DU40)-(DV40)</f>
        <v>0</v>
      </c>
      <c r="DX40" s="20">
        <f t="shared" ref="DX40:DX71" si="219">(((((B40)+(E40))+(AL40))+(DC40))+(DL40))+(DU40)</f>
        <v>0</v>
      </c>
      <c r="DY40" s="20">
        <f t="shared" ref="DY40:DY71" si="220">(((((C40)+(F40))+(AM40))+(DD40))+(DM40))+(DV40)</f>
        <v>0</v>
      </c>
      <c r="DZ40" s="20">
        <f t="shared" ref="DZ40:DZ71" si="221">(DX40)-(DY40)</f>
        <v>0</v>
      </c>
      <c r="EA40" s="19"/>
      <c r="EB40" s="19"/>
      <c r="EC40" s="20">
        <f t="shared" ref="EC40:EC71" si="222">(EA40)-(EB40)</f>
        <v>0</v>
      </c>
      <c r="ED40" s="19"/>
      <c r="EE40" s="19"/>
      <c r="EF40" s="20">
        <f t="shared" ref="EF40:EF71" si="223">(ED40)-(EE40)</f>
        <v>0</v>
      </c>
      <c r="EG40" s="19"/>
      <c r="EH40" s="19"/>
      <c r="EI40" s="20">
        <f t="shared" ref="EI40:EI71" si="224">(EG40)-(EH40)</f>
        <v>0</v>
      </c>
      <c r="EJ40" s="19"/>
      <c r="EK40" s="19"/>
      <c r="EL40" s="20">
        <f t="shared" ref="EL40:EL71" si="225">(EJ40)-(EK40)</f>
        <v>0</v>
      </c>
      <c r="EM40" s="20">
        <f t="shared" ref="EM40:EM71" si="226">((ED40)+(EG40))+(EJ40)</f>
        <v>0</v>
      </c>
      <c r="EN40" s="20">
        <f t="shared" ref="EN40:EN71" si="227">((EE40)+(EH40))+(EK40)</f>
        <v>0</v>
      </c>
      <c r="EO40" s="20">
        <f t="shared" ref="EO40:EO71" si="228">(EM40)-(EN40)</f>
        <v>0</v>
      </c>
      <c r="EP40" s="19"/>
      <c r="EQ40" s="19"/>
      <c r="ER40" s="20">
        <f t="shared" ref="ER40:ER71" si="229">(EP40)-(EQ40)</f>
        <v>0</v>
      </c>
      <c r="ES40" s="19"/>
      <c r="ET40" s="19"/>
      <c r="EU40" s="20">
        <f t="shared" ref="EU40:EU71" si="230">(ES40)-(ET40)</f>
        <v>0</v>
      </c>
      <c r="EV40" s="19"/>
      <c r="EW40" s="19"/>
      <c r="EX40" s="20">
        <f t="shared" ref="EX40:EX71" si="231">(EV40)-(EW40)</f>
        <v>0</v>
      </c>
      <c r="EY40" s="19"/>
      <c r="EZ40" s="19"/>
      <c r="FA40" s="20">
        <f t="shared" ref="FA40:FA71" si="232">(EY40)-(EZ40)</f>
        <v>0</v>
      </c>
      <c r="FB40" s="20">
        <f t="shared" ref="FB40:FB71" si="233">((ES40)+(EV40))+(EY40)</f>
        <v>0</v>
      </c>
      <c r="FC40" s="20">
        <f t="shared" ref="FC40:FC71" si="234">((ET40)+(EW40))+(EZ40)</f>
        <v>0</v>
      </c>
      <c r="FD40" s="20">
        <f t="shared" ref="FD40:FD71" si="235">(FB40)-(FC40)</f>
        <v>0</v>
      </c>
      <c r="FE40" s="19"/>
      <c r="FF40" s="19"/>
      <c r="FG40" s="20">
        <f t="shared" ref="FG40:FG71" si="236">(FE40)-(FF40)</f>
        <v>0</v>
      </c>
      <c r="FH40" s="19"/>
      <c r="FI40" s="19"/>
      <c r="FJ40" s="20">
        <f t="shared" ref="FJ40:FJ71" si="237">(FH40)-(FI40)</f>
        <v>0</v>
      </c>
      <c r="FK40" s="19"/>
      <c r="FL40" s="19"/>
      <c r="FM40" s="20">
        <f t="shared" ref="FM40:FM71" si="238">(FK40)-(FL40)</f>
        <v>0</v>
      </c>
      <c r="FN40" s="20">
        <f t="shared" ref="FN40:FN71" si="239">((FE40)+(FH40))+(FK40)</f>
        <v>0</v>
      </c>
      <c r="FO40" s="20">
        <f t="shared" ref="FO40:FO71" si="240">((FF40)+(FI40))+(FL40)</f>
        <v>0</v>
      </c>
      <c r="FP40" s="20">
        <f t="shared" ref="FP40:FP71" si="241">(FN40)-(FO40)</f>
        <v>0</v>
      </c>
      <c r="FQ40" s="19"/>
      <c r="FR40" s="19"/>
      <c r="FS40" s="20">
        <f t="shared" ref="FS40:FS71" si="242">(FQ40)-(FR40)</f>
        <v>0</v>
      </c>
      <c r="FT40" s="19"/>
      <c r="FU40" s="19"/>
      <c r="FV40" s="20">
        <f t="shared" ref="FV40:FV71" si="243">(FT40)-(FU40)</f>
        <v>0</v>
      </c>
      <c r="FW40" s="19"/>
      <c r="FX40" s="19"/>
      <c r="FY40" s="20">
        <f t="shared" ref="FY40:FY71" si="244">(FW40)-(FX40)</f>
        <v>0</v>
      </c>
      <c r="FZ40" s="20">
        <f t="shared" ref="FZ40:FZ71" si="245">((FQ40)+(FT40))+(FW40)</f>
        <v>0</v>
      </c>
      <c r="GA40" s="20">
        <f t="shared" ref="GA40:GA71" si="246">((FR40)+(FU40))+(FX40)</f>
        <v>0</v>
      </c>
      <c r="GB40" s="20">
        <f t="shared" ref="GB40:GB71" si="247">(FZ40)-(GA40)</f>
        <v>0</v>
      </c>
      <c r="GC40" s="19"/>
      <c r="GD40" s="19"/>
      <c r="GE40" s="20">
        <f t="shared" ref="GE40:GE71" si="248">(GC40)-(GD40)</f>
        <v>0</v>
      </c>
      <c r="GF40" s="19"/>
      <c r="GG40" s="19"/>
      <c r="GH40" s="20">
        <f t="shared" ref="GH40:GH71" si="249">(GF40)-(GG40)</f>
        <v>0</v>
      </c>
      <c r="GI40" s="19"/>
      <c r="GJ40" s="19"/>
      <c r="GK40" s="20">
        <f t="shared" ref="GK40:GK71" si="250">(GI40)-(GJ40)</f>
        <v>0</v>
      </c>
      <c r="GL40" s="19"/>
      <c r="GM40" s="19"/>
      <c r="GN40" s="20">
        <f t="shared" ref="GN40:GN71" si="251">(GL40)-(GM40)</f>
        <v>0</v>
      </c>
      <c r="GO40" s="20">
        <f t="shared" ref="GO40:GO71" si="252">((GF40)+(GI40))+(GL40)</f>
        <v>0</v>
      </c>
      <c r="GP40" s="20">
        <f t="shared" ref="GP40:GP71" si="253">((GG40)+(GJ40))+(GM40)</f>
        <v>0</v>
      </c>
      <c r="GQ40" s="20">
        <f t="shared" ref="GQ40:GQ71" si="254">(GO40)-(GP40)</f>
        <v>0</v>
      </c>
      <c r="GR40" s="19"/>
      <c r="GS40" s="19"/>
      <c r="GT40" s="20">
        <f t="shared" ref="GT40:GT71" si="255">(GR40)-(GS40)</f>
        <v>0</v>
      </c>
      <c r="GU40" s="19"/>
      <c r="GV40" s="19"/>
      <c r="GW40" s="20">
        <f t="shared" ref="GW40:GW71" si="256">(GU40)-(GV40)</f>
        <v>0</v>
      </c>
      <c r="GX40" s="19"/>
      <c r="GY40" s="19"/>
      <c r="GZ40" s="20">
        <f t="shared" ref="GZ40:GZ71" si="257">(GX40)-(GY40)</f>
        <v>0</v>
      </c>
      <c r="HA40" s="20">
        <f t="shared" ref="HA40:HA71" si="258">((((((((((EA40)+(EM40))+(EP40))+(FB40))+(FN40))+(FZ40))+(GC40))+(GO40))+(GR40))+(GU40))+(GX40)</f>
        <v>0</v>
      </c>
      <c r="HB40" s="20">
        <f t="shared" ref="HB40:HB71" si="259">((((((((((EB40)+(EN40))+(EQ40))+(FC40))+(FO40))+(GA40))+(GD40))+(GP40))+(GS40))+(GV40))+(GY40)</f>
        <v>0</v>
      </c>
      <c r="HC40" s="20">
        <f t="shared" ref="HC40:HC71" si="260">(HA40)-(HB40)</f>
        <v>0</v>
      </c>
      <c r="HD40" s="19"/>
      <c r="HE40" s="19"/>
      <c r="HF40" s="20">
        <f t="shared" ref="HF40:HF71" si="261">(HD40)-(HE40)</f>
        <v>0</v>
      </c>
      <c r="HG40" s="19"/>
      <c r="HH40" s="19"/>
      <c r="HI40" s="20">
        <f t="shared" ref="HI40:HI71" si="262">(HG40)-(HH40)</f>
        <v>0</v>
      </c>
      <c r="HJ40" s="19"/>
      <c r="HK40" s="19"/>
      <c r="HL40" s="20">
        <f t="shared" ref="HL40:HL71" si="263">(HJ40)-(HK40)</f>
        <v>0</v>
      </c>
      <c r="HM40" s="19"/>
      <c r="HN40" s="19"/>
      <c r="HO40" s="20">
        <f t="shared" ref="HO40:HO71" si="264">(HM40)-(HN40)</f>
        <v>0</v>
      </c>
      <c r="HP40" s="20">
        <f t="shared" ref="HP40:HP71" si="265">(HJ40)+(HM40)</f>
        <v>0</v>
      </c>
      <c r="HQ40" s="20">
        <f t="shared" ref="HQ40:HQ71" si="266">(HK40)+(HN40)</f>
        <v>0</v>
      </c>
      <c r="HR40" s="20">
        <f t="shared" ref="HR40:HR71" si="267">(HP40)-(HQ40)</f>
        <v>0</v>
      </c>
      <c r="HS40" s="19"/>
      <c r="HT40" s="19"/>
      <c r="HU40" s="20">
        <f t="shared" ref="HU40:HU71" si="268">(HS40)-(HT40)</f>
        <v>0</v>
      </c>
      <c r="HV40" s="19"/>
      <c r="HW40" s="19"/>
      <c r="HX40" s="20">
        <f t="shared" ref="HX40:HX71" si="269">(HV40)-(HW40)</f>
        <v>0</v>
      </c>
      <c r="HY40" s="19"/>
      <c r="HZ40" s="19"/>
      <c r="IA40" s="20">
        <f t="shared" ref="IA40:IA71" si="270">(HY40)-(HZ40)</f>
        <v>0</v>
      </c>
      <c r="IB40" s="19"/>
      <c r="IC40" s="19"/>
      <c r="ID40" s="20">
        <f t="shared" ref="ID40:ID71" si="271">(IB40)-(IC40)</f>
        <v>0</v>
      </c>
      <c r="IE40" s="20">
        <f t="shared" ref="IE40:IE71" si="272">((HV40)+(HY40))+(IB40)</f>
        <v>0</v>
      </c>
      <c r="IF40" s="20">
        <f t="shared" ref="IF40:IF71" si="273">((HW40)+(HZ40))+(IC40)</f>
        <v>0</v>
      </c>
      <c r="IG40" s="20">
        <f t="shared" ref="IG40:IG71" si="274">(IE40)-(IF40)</f>
        <v>0</v>
      </c>
      <c r="IH40" s="20">
        <f t="shared" ref="IH40:IH71" si="275">(((HG40)+(HP40))+(HS40))+(IE40)</f>
        <v>0</v>
      </c>
      <c r="II40" s="20">
        <f t="shared" ref="II40:II71" si="276">(((HH40)+(HQ40))+(HT40))+(IF40)</f>
        <v>0</v>
      </c>
      <c r="IJ40" s="20">
        <f t="shared" ref="IJ40:IJ71" si="277">(IH40)-(II40)</f>
        <v>0</v>
      </c>
      <c r="IK40" s="19"/>
      <c r="IL40" s="19"/>
      <c r="IM40" s="20">
        <f t="shared" ref="IM40:IM71" si="278">(IK40)-(IL40)</f>
        <v>0</v>
      </c>
      <c r="IN40" s="19"/>
      <c r="IO40" s="19"/>
      <c r="IP40" s="20">
        <f t="shared" ref="IP40:IP71" si="279">(IN40)-(IO40)</f>
        <v>0</v>
      </c>
      <c r="IQ40" s="19"/>
      <c r="IR40" s="19"/>
      <c r="IS40" s="20">
        <f t="shared" ref="IS40:IS71" si="280">(IQ40)-(IR40)</f>
        <v>0</v>
      </c>
      <c r="IT40" s="20">
        <f t="shared" ref="IT40:IT71" si="281">(IN40)+(IQ40)</f>
        <v>0</v>
      </c>
      <c r="IU40" s="20">
        <f t="shared" ref="IU40:IU71" si="282">(IO40)+(IR40)</f>
        <v>0</v>
      </c>
      <c r="IV40" s="20">
        <f t="shared" ref="IV40:IV71" si="283">(IT40)-(IU40)</f>
        <v>0</v>
      </c>
      <c r="IW40" s="20">
        <f t="shared" ref="IW40:IW71" si="284">(((HD40)+(IH40))+(IK40))+(IT40)</f>
        <v>0</v>
      </c>
      <c r="IX40" s="20">
        <f t="shared" ref="IX40:IX71" si="285">(((HE40)+(II40))+(IL40))+(IU40)</f>
        <v>0</v>
      </c>
      <c r="IY40" s="20">
        <f t="shared" ref="IY40:IY71" si="286">(IW40)-(IX40)</f>
        <v>0</v>
      </c>
      <c r="IZ40" s="19"/>
      <c r="JA40" s="19"/>
      <c r="JB40" s="20">
        <f t="shared" ref="JB40:JB71" si="287">(IZ40)-(JA40)</f>
        <v>0</v>
      </c>
      <c r="JC40" s="19"/>
      <c r="JD40" s="19"/>
      <c r="JE40" s="20">
        <f t="shared" ref="JE40:JE71" si="288">(JC40)-(JD40)</f>
        <v>0</v>
      </c>
      <c r="JF40" s="19"/>
      <c r="JG40" s="19"/>
      <c r="JH40" s="20">
        <f t="shared" ref="JH40:JH71" si="289">(JF40)-(JG40)</f>
        <v>0</v>
      </c>
      <c r="JI40" s="20">
        <f t="shared" ref="JI40:JI71" si="290">((IZ40)+(JC40))+(JF40)</f>
        <v>0</v>
      </c>
      <c r="JJ40" s="20">
        <f t="shared" ref="JJ40:JJ71" si="291">((JA40)+(JD40))+(JG40)</f>
        <v>0</v>
      </c>
      <c r="JK40" s="20">
        <f t="shared" ref="JK40:JK71" si="292">(JI40)-(JJ40)</f>
        <v>0</v>
      </c>
      <c r="JL40" s="19"/>
      <c r="JM40" s="19"/>
      <c r="JN40" s="20">
        <f t="shared" ref="JN40:JN71" si="293">(JL40)-(JM40)</f>
        <v>0</v>
      </c>
      <c r="JO40" s="19"/>
      <c r="JP40" s="20">
        <f>529400.16</f>
        <v>529400.16</v>
      </c>
      <c r="JQ40" s="20">
        <f t="shared" ref="JQ40:JQ71" si="294">(JO40)-(JP40)</f>
        <v>-529400.16</v>
      </c>
      <c r="JR40" s="20">
        <f>444019.54</f>
        <v>444019.54</v>
      </c>
      <c r="JS40" s="19"/>
      <c r="JT40" s="20">
        <f t="shared" ref="JT40:JT71" si="295">(JR40)-(JS40)</f>
        <v>444019.54</v>
      </c>
      <c r="JU40" s="20">
        <f t="shared" ref="JU40:JU71" si="296">((JL40)+(JO40))+(JR40)</f>
        <v>444019.54</v>
      </c>
      <c r="JV40" s="20">
        <f t="shared" ref="JV40:JV71" si="297">((JM40)+(JP40))+(JS40)</f>
        <v>529400.16</v>
      </c>
      <c r="JW40" s="20">
        <f t="shared" ref="JW40:JW71" si="298">(JU40)-(JV40)</f>
        <v>-85380.620000000054</v>
      </c>
      <c r="JX40" s="19"/>
      <c r="JY40" s="19"/>
      <c r="JZ40" s="20">
        <f t="shared" ref="JZ40:JZ71" si="299">(JX40)-(JY40)</f>
        <v>0</v>
      </c>
      <c r="KA40" s="19"/>
      <c r="KB40" s="19"/>
      <c r="KC40" s="20">
        <f t="shared" ref="KC40:KC71" si="300">(KA40)-(KB40)</f>
        <v>0</v>
      </c>
      <c r="KD40" s="20">
        <f t="shared" ref="KD40:KD71" si="301">(JX40)+(KA40)</f>
        <v>0</v>
      </c>
      <c r="KE40" s="20">
        <f t="shared" ref="KE40:KE71" si="302">(JY40)+(KB40)</f>
        <v>0</v>
      </c>
      <c r="KF40" s="20">
        <f t="shared" ref="KF40:KF71" si="303">(KD40)-(KE40)</f>
        <v>0</v>
      </c>
      <c r="KG40" s="19"/>
      <c r="KH40" s="19"/>
      <c r="KI40" s="20">
        <f t="shared" ref="KI40:KI71" si="304">(KG40)-(KH40)</f>
        <v>0</v>
      </c>
      <c r="KJ40" s="19"/>
      <c r="KK40" s="19"/>
      <c r="KL40" s="20">
        <f t="shared" ref="KL40:KL71" si="305">(KJ40)-(KK40)</f>
        <v>0</v>
      </c>
      <c r="KM40" s="19"/>
      <c r="KN40" s="19"/>
      <c r="KO40" s="20">
        <f t="shared" ref="KO40:KO71" si="306">(KM40)-(KN40)</f>
        <v>0</v>
      </c>
      <c r="KP40" s="19"/>
      <c r="KQ40" s="19"/>
      <c r="KR40" s="20">
        <f t="shared" ref="KR40:KR71" si="307">(KP40)-(KQ40)</f>
        <v>0</v>
      </c>
      <c r="KS40" s="19"/>
      <c r="KT40" s="19"/>
      <c r="KU40" s="20">
        <f t="shared" ref="KU40:KU71" si="308">(KS40)-(KT40)</f>
        <v>0</v>
      </c>
      <c r="KV40" s="19"/>
      <c r="KW40" s="19"/>
      <c r="KX40" s="20">
        <f t="shared" ref="KX40:KX71" si="309">(KV40)-(KW40)</f>
        <v>0</v>
      </c>
      <c r="KY40" s="19"/>
      <c r="KZ40" s="19"/>
      <c r="LA40" s="20">
        <f t="shared" ref="LA40:LA71" si="310">(KY40)-(KZ40)</f>
        <v>0</v>
      </c>
      <c r="LB40" s="20">
        <f t="shared" ref="LB40:LB71" si="311">(KV40)+(KY40)</f>
        <v>0</v>
      </c>
      <c r="LC40" s="20">
        <f t="shared" ref="LC40:LC71" si="312">(KW40)+(KZ40)</f>
        <v>0</v>
      </c>
      <c r="LD40" s="20">
        <f t="shared" ref="LD40:LD71" si="313">(LB40)-(LC40)</f>
        <v>0</v>
      </c>
      <c r="LE40" s="20">
        <f t="shared" ref="LE40:LE71" si="314">(((((KG40)+(KJ40))+(KM40))+(KP40))+(KS40))+(LB40)</f>
        <v>0</v>
      </c>
      <c r="LF40" s="20">
        <f t="shared" ref="LF40:LF71" si="315">(((((KH40)+(KK40))+(KN40))+(KQ40))+(KT40))+(LC40)</f>
        <v>0</v>
      </c>
      <c r="LG40" s="20">
        <f t="shared" ref="LG40:LG71" si="316">(LE40)-(LF40)</f>
        <v>0</v>
      </c>
      <c r="LH40" s="19"/>
      <c r="LI40" s="19"/>
      <c r="LJ40" s="20">
        <f t="shared" ref="LJ40:LJ71" si="317">(LH40)-(LI40)</f>
        <v>0</v>
      </c>
      <c r="LK40" s="19"/>
      <c r="LL40" s="19"/>
      <c r="LM40" s="20">
        <f t="shared" ref="LM40:LM71" si="318">(LK40)-(LL40)</f>
        <v>0</v>
      </c>
      <c r="LN40" s="20">
        <f t="shared" ref="LN40:LN71" si="319">((((((((DX40)+(HA40))+(IW40))+(JI40))+(JU40))+(KD40))+(LE40))+(LH40))+(LK40)</f>
        <v>444019.54</v>
      </c>
      <c r="LO40" s="20">
        <f t="shared" ref="LO40:LO71" si="320">((((((((DY40)+(HB40))+(IX40))+(JJ40))+(JV40))+(KE40))+(LF40))+(LI40))+(LL40)</f>
        <v>529400.16</v>
      </c>
      <c r="LP40" s="20">
        <f t="shared" ref="LP40:LP71" si="321">(LN40)-(LO40)</f>
        <v>-85380.620000000054</v>
      </c>
    </row>
    <row r="41" spans="1:328" x14ac:dyDescent="0.3">
      <c r="A41" s="2" t="s">
        <v>146</v>
      </c>
      <c r="B41" s="3"/>
      <c r="C41" s="3"/>
      <c r="D41" s="4">
        <f t="shared" si="161"/>
        <v>0</v>
      </c>
      <c r="E41" s="3"/>
      <c r="F41" s="3"/>
      <c r="G41" s="4">
        <f t="shared" si="162"/>
        <v>0</v>
      </c>
      <c r="H41" s="3"/>
      <c r="I41" s="3"/>
      <c r="J41" s="4">
        <f t="shared" si="163"/>
        <v>0</v>
      </c>
      <c r="K41" s="3"/>
      <c r="L41" s="3"/>
      <c r="M41" s="4">
        <f t="shared" si="164"/>
        <v>0</v>
      </c>
      <c r="N41" s="3"/>
      <c r="O41" s="3"/>
      <c r="P41" s="4">
        <f t="shared" si="165"/>
        <v>0</v>
      </c>
      <c r="Q41" s="3"/>
      <c r="R41" s="3"/>
      <c r="S41" s="4">
        <f t="shared" si="166"/>
        <v>0</v>
      </c>
      <c r="T41" s="3"/>
      <c r="U41" s="3"/>
      <c r="V41" s="4">
        <f t="shared" si="167"/>
        <v>0</v>
      </c>
      <c r="W41" s="3"/>
      <c r="X41" s="3"/>
      <c r="Y41" s="4">
        <f t="shared" si="168"/>
        <v>0</v>
      </c>
      <c r="Z41" s="3"/>
      <c r="AA41" s="3"/>
      <c r="AB41" s="4">
        <f t="shared" si="169"/>
        <v>0</v>
      </c>
      <c r="AC41" s="3"/>
      <c r="AD41" s="3"/>
      <c r="AE41" s="4">
        <f t="shared" si="170"/>
        <v>0</v>
      </c>
      <c r="AF41" s="3"/>
      <c r="AG41" s="3"/>
      <c r="AH41" s="4">
        <f t="shared" si="171"/>
        <v>0</v>
      </c>
      <c r="AI41" s="3"/>
      <c r="AJ41" s="3"/>
      <c r="AK41" s="4">
        <f t="shared" si="172"/>
        <v>0</v>
      </c>
      <c r="AL41" s="4">
        <f t="shared" si="173"/>
        <v>0</v>
      </c>
      <c r="AM41" s="4">
        <f t="shared" si="174"/>
        <v>0</v>
      </c>
      <c r="AN41" s="4">
        <f t="shared" si="175"/>
        <v>0</v>
      </c>
      <c r="AO41" s="3"/>
      <c r="AP41" s="3"/>
      <c r="AQ41" s="4">
        <f t="shared" si="176"/>
        <v>0</v>
      </c>
      <c r="AR41" s="3"/>
      <c r="AS41" s="3"/>
      <c r="AT41" s="4">
        <f t="shared" si="177"/>
        <v>0</v>
      </c>
      <c r="AU41" s="3"/>
      <c r="AV41" s="3"/>
      <c r="AW41" s="4">
        <f t="shared" si="178"/>
        <v>0</v>
      </c>
      <c r="AX41" s="3"/>
      <c r="AY41" s="3"/>
      <c r="AZ41" s="4">
        <f t="shared" si="179"/>
        <v>0</v>
      </c>
      <c r="BA41" s="3"/>
      <c r="BB41" s="3"/>
      <c r="BC41" s="4">
        <f t="shared" si="180"/>
        <v>0</v>
      </c>
      <c r="BD41" s="3"/>
      <c r="BE41" s="3"/>
      <c r="BF41" s="4">
        <f t="shared" si="181"/>
        <v>0</v>
      </c>
      <c r="BG41" s="4">
        <f t="shared" si="182"/>
        <v>0</v>
      </c>
      <c r="BH41" s="4">
        <f t="shared" si="183"/>
        <v>0</v>
      </c>
      <c r="BI41" s="4">
        <f t="shared" si="184"/>
        <v>0</v>
      </c>
      <c r="BJ41" s="3"/>
      <c r="BK41" s="3"/>
      <c r="BL41" s="4">
        <f t="shared" si="185"/>
        <v>0</v>
      </c>
      <c r="BM41" s="3"/>
      <c r="BN41" s="3"/>
      <c r="BO41" s="4">
        <f t="shared" si="186"/>
        <v>0</v>
      </c>
      <c r="BP41" s="3"/>
      <c r="BQ41" s="3"/>
      <c r="BR41" s="4">
        <f t="shared" si="187"/>
        <v>0</v>
      </c>
      <c r="BS41" s="3"/>
      <c r="BT41" s="3"/>
      <c r="BU41" s="4">
        <f t="shared" si="188"/>
        <v>0</v>
      </c>
      <c r="BV41" s="3"/>
      <c r="BW41" s="3"/>
      <c r="BX41" s="4">
        <f t="shared" si="189"/>
        <v>0</v>
      </c>
      <c r="BY41" s="3"/>
      <c r="BZ41" s="3"/>
      <c r="CA41" s="4">
        <f t="shared" si="190"/>
        <v>0</v>
      </c>
      <c r="CB41" s="4">
        <f t="shared" si="191"/>
        <v>0</v>
      </c>
      <c r="CC41" s="4">
        <f t="shared" si="192"/>
        <v>0</v>
      </c>
      <c r="CD41" s="4">
        <f t="shared" si="193"/>
        <v>0</v>
      </c>
      <c r="CE41" s="3"/>
      <c r="CF41" s="3"/>
      <c r="CG41" s="4">
        <f t="shared" si="194"/>
        <v>0</v>
      </c>
      <c r="CH41" s="3"/>
      <c r="CI41" s="3"/>
      <c r="CJ41" s="4">
        <f t="shared" si="195"/>
        <v>0</v>
      </c>
      <c r="CK41" s="3"/>
      <c r="CL41" s="3"/>
      <c r="CM41" s="4">
        <f t="shared" si="196"/>
        <v>0</v>
      </c>
      <c r="CN41" s="4">
        <f t="shared" si="197"/>
        <v>0</v>
      </c>
      <c r="CO41" s="4">
        <f t="shared" si="198"/>
        <v>0</v>
      </c>
      <c r="CP41" s="4">
        <f t="shared" si="199"/>
        <v>0</v>
      </c>
      <c r="CQ41" s="3"/>
      <c r="CR41" s="3"/>
      <c r="CS41" s="4">
        <f t="shared" si="200"/>
        <v>0</v>
      </c>
      <c r="CT41" s="3"/>
      <c r="CU41" s="3"/>
      <c r="CV41" s="4">
        <f t="shared" si="201"/>
        <v>0</v>
      </c>
      <c r="CW41" s="3"/>
      <c r="CX41" s="3"/>
      <c r="CY41" s="4">
        <f t="shared" si="202"/>
        <v>0</v>
      </c>
      <c r="CZ41" s="4">
        <f t="shared" si="203"/>
        <v>0</v>
      </c>
      <c r="DA41" s="4">
        <f t="shared" si="204"/>
        <v>0</v>
      </c>
      <c r="DB41" s="4">
        <f t="shared" si="205"/>
        <v>0</v>
      </c>
      <c r="DC41" s="4">
        <f t="shared" si="206"/>
        <v>0</v>
      </c>
      <c r="DD41" s="4">
        <f t="shared" si="207"/>
        <v>0</v>
      </c>
      <c r="DE41" s="4">
        <f t="shared" si="208"/>
        <v>0</v>
      </c>
      <c r="DF41" s="3"/>
      <c r="DG41" s="3"/>
      <c r="DH41" s="4">
        <f t="shared" si="209"/>
        <v>0</v>
      </c>
      <c r="DI41" s="3"/>
      <c r="DJ41" s="3"/>
      <c r="DK41" s="4">
        <f t="shared" si="210"/>
        <v>0</v>
      </c>
      <c r="DL41" s="4">
        <f t="shared" si="211"/>
        <v>0</v>
      </c>
      <c r="DM41" s="4">
        <f t="shared" si="212"/>
        <v>0</v>
      </c>
      <c r="DN41" s="4">
        <f t="shared" si="213"/>
        <v>0</v>
      </c>
      <c r="DO41" s="3"/>
      <c r="DP41" s="3"/>
      <c r="DQ41" s="4">
        <f t="shared" si="214"/>
        <v>0</v>
      </c>
      <c r="DR41" s="3"/>
      <c r="DS41" s="3"/>
      <c r="DT41" s="4">
        <f t="shared" si="215"/>
        <v>0</v>
      </c>
      <c r="DU41" s="4">
        <f t="shared" si="216"/>
        <v>0</v>
      </c>
      <c r="DV41" s="4">
        <f t="shared" si="217"/>
        <v>0</v>
      </c>
      <c r="DW41" s="4">
        <f t="shared" si="218"/>
        <v>0</v>
      </c>
      <c r="DX41" s="20">
        <f t="shared" si="219"/>
        <v>0</v>
      </c>
      <c r="DY41" s="20">
        <f t="shared" si="220"/>
        <v>0</v>
      </c>
      <c r="DZ41" s="20">
        <f t="shared" si="221"/>
        <v>0</v>
      </c>
      <c r="EA41" s="19"/>
      <c r="EB41" s="19"/>
      <c r="EC41" s="20">
        <f t="shared" si="222"/>
        <v>0</v>
      </c>
      <c r="ED41" s="19"/>
      <c r="EE41" s="19"/>
      <c r="EF41" s="20">
        <f t="shared" si="223"/>
        <v>0</v>
      </c>
      <c r="EG41" s="19"/>
      <c r="EH41" s="19"/>
      <c r="EI41" s="20">
        <f t="shared" si="224"/>
        <v>0</v>
      </c>
      <c r="EJ41" s="19"/>
      <c r="EK41" s="19"/>
      <c r="EL41" s="20">
        <f t="shared" si="225"/>
        <v>0</v>
      </c>
      <c r="EM41" s="20">
        <f t="shared" si="226"/>
        <v>0</v>
      </c>
      <c r="EN41" s="20">
        <f t="shared" si="227"/>
        <v>0</v>
      </c>
      <c r="EO41" s="20">
        <f t="shared" si="228"/>
        <v>0</v>
      </c>
      <c r="EP41" s="19"/>
      <c r="EQ41" s="19"/>
      <c r="ER41" s="20">
        <f t="shared" si="229"/>
        <v>0</v>
      </c>
      <c r="ES41" s="19"/>
      <c r="ET41" s="19"/>
      <c r="EU41" s="20">
        <f t="shared" si="230"/>
        <v>0</v>
      </c>
      <c r="EV41" s="19"/>
      <c r="EW41" s="19"/>
      <c r="EX41" s="20">
        <f t="shared" si="231"/>
        <v>0</v>
      </c>
      <c r="EY41" s="19"/>
      <c r="EZ41" s="19"/>
      <c r="FA41" s="20">
        <f t="shared" si="232"/>
        <v>0</v>
      </c>
      <c r="FB41" s="20">
        <f t="shared" si="233"/>
        <v>0</v>
      </c>
      <c r="FC41" s="20">
        <f t="shared" si="234"/>
        <v>0</v>
      </c>
      <c r="FD41" s="20">
        <f t="shared" si="235"/>
        <v>0</v>
      </c>
      <c r="FE41" s="19"/>
      <c r="FF41" s="19"/>
      <c r="FG41" s="20">
        <f t="shared" si="236"/>
        <v>0</v>
      </c>
      <c r="FH41" s="19"/>
      <c r="FI41" s="19"/>
      <c r="FJ41" s="20">
        <f t="shared" si="237"/>
        <v>0</v>
      </c>
      <c r="FK41" s="19"/>
      <c r="FL41" s="19"/>
      <c r="FM41" s="20">
        <f t="shared" si="238"/>
        <v>0</v>
      </c>
      <c r="FN41" s="20">
        <f t="shared" si="239"/>
        <v>0</v>
      </c>
      <c r="FO41" s="20">
        <f t="shared" si="240"/>
        <v>0</v>
      </c>
      <c r="FP41" s="20">
        <f t="shared" si="241"/>
        <v>0</v>
      </c>
      <c r="FQ41" s="19"/>
      <c r="FR41" s="19"/>
      <c r="FS41" s="20">
        <f t="shared" si="242"/>
        <v>0</v>
      </c>
      <c r="FT41" s="20">
        <f>19108.7</f>
        <v>19108.7</v>
      </c>
      <c r="FU41" s="20">
        <f>24565.14</f>
        <v>24565.14</v>
      </c>
      <c r="FV41" s="20">
        <f t="shared" si="243"/>
        <v>-5456.4399999999987</v>
      </c>
      <c r="FW41" s="19"/>
      <c r="FX41" s="19"/>
      <c r="FY41" s="20">
        <f t="shared" si="244"/>
        <v>0</v>
      </c>
      <c r="FZ41" s="20">
        <f t="shared" si="245"/>
        <v>19108.7</v>
      </c>
      <c r="GA41" s="20">
        <f t="shared" si="246"/>
        <v>24565.14</v>
      </c>
      <c r="GB41" s="20">
        <f t="shared" si="247"/>
        <v>-5456.4399999999987</v>
      </c>
      <c r="GC41" s="19"/>
      <c r="GD41" s="19"/>
      <c r="GE41" s="20">
        <f t="shared" si="248"/>
        <v>0</v>
      </c>
      <c r="GF41" s="19"/>
      <c r="GG41" s="19"/>
      <c r="GH41" s="20">
        <f t="shared" si="249"/>
        <v>0</v>
      </c>
      <c r="GI41" s="19"/>
      <c r="GJ41" s="19"/>
      <c r="GK41" s="20">
        <f t="shared" si="250"/>
        <v>0</v>
      </c>
      <c r="GL41" s="19"/>
      <c r="GM41" s="19"/>
      <c r="GN41" s="20">
        <f t="shared" si="251"/>
        <v>0</v>
      </c>
      <c r="GO41" s="20">
        <f t="shared" si="252"/>
        <v>0</v>
      </c>
      <c r="GP41" s="20">
        <f t="shared" si="253"/>
        <v>0</v>
      </c>
      <c r="GQ41" s="20">
        <f t="shared" si="254"/>
        <v>0</v>
      </c>
      <c r="GR41" s="19"/>
      <c r="GS41" s="19"/>
      <c r="GT41" s="20">
        <f t="shared" si="255"/>
        <v>0</v>
      </c>
      <c r="GU41" s="19"/>
      <c r="GV41" s="19"/>
      <c r="GW41" s="20">
        <f t="shared" si="256"/>
        <v>0</v>
      </c>
      <c r="GX41" s="19"/>
      <c r="GY41" s="19"/>
      <c r="GZ41" s="20">
        <f t="shared" si="257"/>
        <v>0</v>
      </c>
      <c r="HA41" s="20">
        <f t="shared" si="258"/>
        <v>19108.7</v>
      </c>
      <c r="HB41" s="20">
        <f t="shared" si="259"/>
        <v>24565.14</v>
      </c>
      <c r="HC41" s="20">
        <f t="shared" si="260"/>
        <v>-5456.4399999999987</v>
      </c>
      <c r="HD41" s="19"/>
      <c r="HE41" s="19"/>
      <c r="HF41" s="20">
        <f t="shared" si="261"/>
        <v>0</v>
      </c>
      <c r="HG41" s="19"/>
      <c r="HH41" s="19"/>
      <c r="HI41" s="20">
        <f t="shared" si="262"/>
        <v>0</v>
      </c>
      <c r="HJ41" s="19"/>
      <c r="HK41" s="19"/>
      <c r="HL41" s="20">
        <f t="shared" si="263"/>
        <v>0</v>
      </c>
      <c r="HM41" s="19"/>
      <c r="HN41" s="19"/>
      <c r="HO41" s="20">
        <f t="shared" si="264"/>
        <v>0</v>
      </c>
      <c r="HP41" s="20">
        <f t="shared" si="265"/>
        <v>0</v>
      </c>
      <c r="HQ41" s="20">
        <f t="shared" si="266"/>
        <v>0</v>
      </c>
      <c r="HR41" s="20">
        <f t="shared" si="267"/>
        <v>0</v>
      </c>
      <c r="HS41" s="19"/>
      <c r="HT41" s="19"/>
      <c r="HU41" s="20">
        <f t="shared" si="268"/>
        <v>0</v>
      </c>
      <c r="HV41" s="19"/>
      <c r="HW41" s="19"/>
      <c r="HX41" s="20">
        <f t="shared" si="269"/>
        <v>0</v>
      </c>
      <c r="HY41" s="19"/>
      <c r="HZ41" s="19"/>
      <c r="IA41" s="20">
        <f t="shared" si="270"/>
        <v>0</v>
      </c>
      <c r="IB41" s="19"/>
      <c r="IC41" s="19"/>
      <c r="ID41" s="20">
        <f t="shared" si="271"/>
        <v>0</v>
      </c>
      <c r="IE41" s="20">
        <f t="shared" si="272"/>
        <v>0</v>
      </c>
      <c r="IF41" s="20">
        <f t="shared" si="273"/>
        <v>0</v>
      </c>
      <c r="IG41" s="20">
        <f t="shared" si="274"/>
        <v>0</v>
      </c>
      <c r="IH41" s="20">
        <f t="shared" si="275"/>
        <v>0</v>
      </c>
      <c r="II41" s="20">
        <f t="shared" si="276"/>
        <v>0</v>
      </c>
      <c r="IJ41" s="20">
        <f t="shared" si="277"/>
        <v>0</v>
      </c>
      <c r="IK41" s="19"/>
      <c r="IL41" s="19"/>
      <c r="IM41" s="20">
        <f t="shared" si="278"/>
        <v>0</v>
      </c>
      <c r="IN41" s="19"/>
      <c r="IO41" s="19"/>
      <c r="IP41" s="20">
        <f t="shared" si="279"/>
        <v>0</v>
      </c>
      <c r="IQ41" s="19"/>
      <c r="IR41" s="19"/>
      <c r="IS41" s="20">
        <f t="shared" si="280"/>
        <v>0</v>
      </c>
      <c r="IT41" s="20">
        <f t="shared" si="281"/>
        <v>0</v>
      </c>
      <c r="IU41" s="20">
        <f t="shared" si="282"/>
        <v>0</v>
      </c>
      <c r="IV41" s="20">
        <f t="shared" si="283"/>
        <v>0</v>
      </c>
      <c r="IW41" s="20">
        <f t="shared" si="284"/>
        <v>0</v>
      </c>
      <c r="IX41" s="20">
        <f t="shared" si="285"/>
        <v>0</v>
      </c>
      <c r="IY41" s="20">
        <f t="shared" si="286"/>
        <v>0</v>
      </c>
      <c r="IZ41" s="19"/>
      <c r="JA41" s="19"/>
      <c r="JB41" s="20">
        <f t="shared" si="287"/>
        <v>0</v>
      </c>
      <c r="JC41" s="19"/>
      <c r="JD41" s="19"/>
      <c r="JE41" s="20">
        <f t="shared" si="288"/>
        <v>0</v>
      </c>
      <c r="JF41" s="19"/>
      <c r="JG41" s="19"/>
      <c r="JH41" s="20">
        <f t="shared" si="289"/>
        <v>0</v>
      </c>
      <c r="JI41" s="20">
        <f t="shared" si="290"/>
        <v>0</v>
      </c>
      <c r="JJ41" s="20">
        <f t="shared" si="291"/>
        <v>0</v>
      </c>
      <c r="JK41" s="20">
        <f t="shared" si="292"/>
        <v>0</v>
      </c>
      <c r="JL41" s="19"/>
      <c r="JM41" s="19"/>
      <c r="JN41" s="20">
        <f t="shared" si="293"/>
        <v>0</v>
      </c>
      <c r="JO41" s="19"/>
      <c r="JP41" s="19"/>
      <c r="JQ41" s="20">
        <f t="shared" si="294"/>
        <v>0</v>
      </c>
      <c r="JR41" s="19"/>
      <c r="JS41" s="19"/>
      <c r="JT41" s="20">
        <f t="shared" si="295"/>
        <v>0</v>
      </c>
      <c r="JU41" s="20">
        <f t="shared" si="296"/>
        <v>0</v>
      </c>
      <c r="JV41" s="20">
        <f t="shared" si="297"/>
        <v>0</v>
      </c>
      <c r="JW41" s="20">
        <f t="shared" si="298"/>
        <v>0</v>
      </c>
      <c r="JX41" s="19"/>
      <c r="JY41" s="19"/>
      <c r="JZ41" s="20">
        <f t="shared" si="299"/>
        <v>0</v>
      </c>
      <c r="KA41" s="19"/>
      <c r="KB41" s="19"/>
      <c r="KC41" s="20">
        <f t="shared" si="300"/>
        <v>0</v>
      </c>
      <c r="KD41" s="20">
        <f t="shared" si="301"/>
        <v>0</v>
      </c>
      <c r="KE41" s="20">
        <f t="shared" si="302"/>
        <v>0</v>
      </c>
      <c r="KF41" s="20">
        <f t="shared" si="303"/>
        <v>0</v>
      </c>
      <c r="KG41" s="19"/>
      <c r="KH41" s="19"/>
      <c r="KI41" s="20">
        <f t="shared" si="304"/>
        <v>0</v>
      </c>
      <c r="KJ41" s="19"/>
      <c r="KK41" s="19"/>
      <c r="KL41" s="20">
        <f t="shared" si="305"/>
        <v>0</v>
      </c>
      <c r="KM41" s="19"/>
      <c r="KN41" s="19"/>
      <c r="KO41" s="20">
        <f t="shared" si="306"/>
        <v>0</v>
      </c>
      <c r="KP41" s="19"/>
      <c r="KQ41" s="19"/>
      <c r="KR41" s="20">
        <f t="shared" si="307"/>
        <v>0</v>
      </c>
      <c r="KS41" s="19"/>
      <c r="KT41" s="19"/>
      <c r="KU41" s="20">
        <f t="shared" si="308"/>
        <v>0</v>
      </c>
      <c r="KV41" s="19"/>
      <c r="KW41" s="19"/>
      <c r="KX41" s="20">
        <f t="shared" si="309"/>
        <v>0</v>
      </c>
      <c r="KY41" s="19"/>
      <c r="KZ41" s="19"/>
      <c r="LA41" s="20">
        <f t="shared" si="310"/>
        <v>0</v>
      </c>
      <c r="LB41" s="20">
        <f t="shared" si="311"/>
        <v>0</v>
      </c>
      <c r="LC41" s="20">
        <f t="shared" si="312"/>
        <v>0</v>
      </c>
      <c r="LD41" s="20">
        <f t="shared" si="313"/>
        <v>0</v>
      </c>
      <c r="LE41" s="20">
        <f t="shared" si="314"/>
        <v>0</v>
      </c>
      <c r="LF41" s="20">
        <f t="shared" si="315"/>
        <v>0</v>
      </c>
      <c r="LG41" s="20">
        <f t="shared" si="316"/>
        <v>0</v>
      </c>
      <c r="LH41" s="19"/>
      <c r="LI41" s="19"/>
      <c r="LJ41" s="20">
        <f t="shared" si="317"/>
        <v>0</v>
      </c>
      <c r="LK41" s="19"/>
      <c r="LL41" s="19"/>
      <c r="LM41" s="20">
        <f t="shared" si="318"/>
        <v>0</v>
      </c>
      <c r="LN41" s="20">
        <f t="shared" si="319"/>
        <v>19108.7</v>
      </c>
      <c r="LO41" s="20">
        <f t="shared" si="320"/>
        <v>24565.14</v>
      </c>
      <c r="LP41" s="20">
        <f t="shared" si="321"/>
        <v>-5456.4399999999987</v>
      </c>
    </row>
    <row r="42" spans="1:328" x14ac:dyDescent="0.3">
      <c r="A42" s="2" t="s">
        <v>147</v>
      </c>
      <c r="B42" s="3"/>
      <c r="C42" s="3"/>
      <c r="D42" s="4">
        <f t="shared" si="161"/>
        <v>0</v>
      </c>
      <c r="E42" s="3"/>
      <c r="F42" s="3"/>
      <c r="G42" s="4">
        <f t="shared" si="162"/>
        <v>0</v>
      </c>
      <c r="H42" s="3"/>
      <c r="I42" s="3"/>
      <c r="J42" s="4">
        <f t="shared" si="163"/>
        <v>0</v>
      </c>
      <c r="K42" s="3"/>
      <c r="L42" s="3"/>
      <c r="M42" s="4">
        <f t="shared" si="164"/>
        <v>0</v>
      </c>
      <c r="N42" s="3"/>
      <c r="O42" s="3"/>
      <c r="P42" s="4">
        <f t="shared" si="165"/>
        <v>0</v>
      </c>
      <c r="Q42" s="3"/>
      <c r="R42" s="3"/>
      <c r="S42" s="4">
        <f t="shared" si="166"/>
        <v>0</v>
      </c>
      <c r="T42" s="3"/>
      <c r="U42" s="3"/>
      <c r="V42" s="4">
        <f t="shared" si="167"/>
        <v>0</v>
      </c>
      <c r="W42" s="3"/>
      <c r="X42" s="3"/>
      <c r="Y42" s="4">
        <f t="shared" si="168"/>
        <v>0</v>
      </c>
      <c r="Z42" s="3"/>
      <c r="AA42" s="3"/>
      <c r="AB42" s="4">
        <f t="shared" si="169"/>
        <v>0</v>
      </c>
      <c r="AC42" s="3"/>
      <c r="AD42" s="3"/>
      <c r="AE42" s="4">
        <f t="shared" si="170"/>
        <v>0</v>
      </c>
      <c r="AF42" s="3"/>
      <c r="AG42" s="3"/>
      <c r="AH42" s="4">
        <f t="shared" si="171"/>
        <v>0</v>
      </c>
      <c r="AI42" s="3"/>
      <c r="AJ42" s="3"/>
      <c r="AK42" s="4">
        <f t="shared" si="172"/>
        <v>0</v>
      </c>
      <c r="AL42" s="4">
        <f t="shared" si="173"/>
        <v>0</v>
      </c>
      <c r="AM42" s="4">
        <f t="shared" si="174"/>
        <v>0</v>
      </c>
      <c r="AN42" s="4">
        <f t="shared" si="175"/>
        <v>0</v>
      </c>
      <c r="AO42" s="3"/>
      <c r="AP42" s="3"/>
      <c r="AQ42" s="4">
        <f t="shared" si="176"/>
        <v>0</v>
      </c>
      <c r="AR42" s="3"/>
      <c r="AS42" s="3"/>
      <c r="AT42" s="4">
        <f t="shared" si="177"/>
        <v>0</v>
      </c>
      <c r="AU42" s="3"/>
      <c r="AV42" s="3"/>
      <c r="AW42" s="4">
        <f t="shared" si="178"/>
        <v>0</v>
      </c>
      <c r="AX42" s="3"/>
      <c r="AY42" s="3"/>
      <c r="AZ42" s="4">
        <f t="shared" si="179"/>
        <v>0</v>
      </c>
      <c r="BA42" s="3"/>
      <c r="BB42" s="3"/>
      <c r="BC42" s="4">
        <f t="shared" si="180"/>
        <v>0</v>
      </c>
      <c r="BD42" s="3"/>
      <c r="BE42" s="3"/>
      <c r="BF42" s="4">
        <f t="shared" si="181"/>
        <v>0</v>
      </c>
      <c r="BG42" s="4">
        <f t="shared" si="182"/>
        <v>0</v>
      </c>
      <c r="BH42" s="4">
        <f t="shared" si="183"/>
        <v>0</v>
      </c>
      <c r="BI42" s="4">
        <f t="shared" si="184"/>
        <v>0</v>
      </c>
      <c r="BJ42" s="3"/>
      <c r="BK42" s="3"/>
      <c r="BL42" s="4">
        <f t="shared" si="185"/>
        <v>0</v>
      </c>
      <c r="BM42" s="3"/>
      <c r="BN42" s="3"/>
      <c r="BO42" s="4">
        <f t="shared" si="186"/>
        <v>0</v>
      </c>
      <c r="BP42" s="3"/>
      <c r="BQ42" s="3"/>
      <c r="BR42" s="4">
        <f t="shared" si="187"/>
        <v>0</v>
      </c>
      <c r="BS42" s="3"/>
      <c r="BT42" s="3"/>
      <c r="BU42" s="4">
        <f t="shared" si="188"/>
        <v>0</v>
      </c>
      <c r="BV42" s="3"/>
      <c r="BW42" s="3"/>
      <c r="BX42" s="4">
        <f t="shared" si="189"/>
        <v>0</v>
      </c>
      <c r="BY42" s="3"/>
      <c r="BZ42" s="3"/>
      <c r="CA42" s="4">
        <f t="shared" si="190"/>
        <v>0</v>
      </c>
      <c r="CB42" s="4">
        <f t="shared" si="191"/>
        <v>0</v>
      </c>
      <c r="CC42" s="4">
        <f t="shared" si="192"/>
        <v>0</v>
      </c>
      <c r="CD42" s="4">
        <f t="shared" si="193"/>
        <v>0</v>
      </c>
      <c r="CE42" s="3"/>
      <c r="CF42" s="3"/>
      <c r="CG42" s="4">
        <f t="shared" si="194"/>
        <v>0</v>
      </c>
      <c r="CH42" s="3"/>
      <c r="CI42" s="3"/>
      <c r="CJ42" s="4">
        <f t="shared" si="195"/>
        <v>0</v>
      </c>
      <c r="CK42" s="3"/>
      <c r="CL42" s="3"/>
      <c r="CM42" s="4">
        <f t="shared" si="196"/>
        <v>0</v>
      </c>
      <c r="CN42" s="4">
        <f t="shared" si="197"/>
        <v>0</v>
      </c>
      <c r="CO42" s="4">
        <f t="shared" si="198"/>
        <v>0</v>
      </c>
      <c r="CP42" s="4">
        <f t="shared" si="199"/>
        <v>0</v>
      </c>
      <c r="CQ42" s="3"/>
      <c r="CR42" s="3"/>
      <c r="CS42" s="4">
        <f t="shared" si="200"/>
        <v>0</v>
      </c>
      <c r="CT42" s="3"/>
      <c r="CU42" s="3"/>
      <c r="CV42" s="4">
        <f t="shared" si="201"/>
        <v>0</v>
      </c>
      <c r="CW42" s="3"/>
      <c r="CX42" s="3"/>
      <c r="CY42" s="4">
        <f t="shared" si="202"/>
        <v>0</v>
      </c>
      <c r="CZ42" s="4">
        <f t="shared" si="203"/>
        <v>0</v>
      </c>
      <c r="DA42" s="4">
        <f t="shared" si="204"/>
        <v>0</v>
      </c>
      <c r="DB42" s="4">
        <f t="shared" si="205"/>
        <v>0</v>
      </c>
      <c r="DC42" s="4">
        <f t="shared" si="206"/>
        <v>0</v>
      </c>
      <c r="DD42" s="4">
        <f t="shared" si="207"/>
        <v>0</v>
      </c>
      <c r="DE42" s="4">
        <f t="shared" si="208"/>
        <v>0</v>
      </c>
      <c r="DF42" s="3"/>
      <c r="DG42" s="3"/>
      <c r="DH42" s="4">
        <f t="shared" si="209"/>
        <v>0</v>
      </c>
      <c r="DI42" s="3"/>
      <c r="DJ42" s="3"/>
      <c r="DK42" s="4">
        <f t="shared" si="210"/>
        <v>0</v>
      </c>
      <c r="DL42" s="4">
        <f t="shared" si="211"/>
        <v>0</v>
      </c>
      <c r="DM42" s="4">
        <f t="shared" si="212"/>
        <v>0</v>
      </c>
      <c r="DN42" s="4">
        <f t="shared" si="213"/>
        <v>0</v>
      </c>
      <c r="DO42" s="3"/>
      <c r="DP42" s="3"/>
      <c r="DQ42" s="4">
        <f t="shared" si="214"/>
        <v>0</v>
      </c>
      <c r="DR42" s="3"/>
      <c r="DS42" s="3"/>
      <c r="DT42" s="4">
        <f t="shared" si="215"/>
        <v>0</v>
      </c>
      <c r="DU42" s="4">
        <f t="shared" si="216"/>
        <v>0</v>
      </c>
      <c r="DV42" s="4">
        <f t="shared" si="217"/>
        <v>0</v>
      </c>
      <c r="DW42" s="4">
        <f t="shared" si="218"/>
        <v>0</v>
      </c>
      <c r="DX42" s="20">
        <f t="shared" si="219"/>
        <v>0</v>
      </c>
      <c r="DY42" s="20">
        <f t="shared" si="220"/>
        <v>0</v>
      </c>
      <c r="DZ42" s="20">
        <f t="shared" si="221"/>
        <v>0</v>
      </c>
      <c r="EA42" s="19"/>
      <c r="EB42" s="19"/>
      <c r="EC42" s="20">
        <f t="shared" si="222"/>
        <v>0</v>
      </c>
      <c r="ED42" s="19"/>
      <c r="EE42" s="19"/>
      <c r="EF42" s="20">
        <f t="shared" si="223"/>
        <v>0</v>
      </c>
      <c r="EG42" s="19"/>
      <c r="EH42" s="19"/>
      <c r="EI42" s="20">
        <f t="shared" si="224"/>
        <v>0</v>
      </c>
      <c r="EJ42" s="19"/>
      <c r="EK42" s="19"/>
      <c r="EL42" s="20">
        <f t="shared" si="225"/>
        <v>0</v>
      </c>
      <c r="EM42" s="20">
        <f t="shared" si="226"/>
        <v>0</v>
      </c>
      <c r="EN42" s="20">
        <f t="shared" si="227"/>
        <v>0</v>
      </c>
      <c r="EO42" s="20">
        <f t="shared" si="228"/>
        <v>0</v>
      </c>
      <c r="EP42" s="19"/>
      <c r="EQ42" s="19"/>
      <c r="ER42" s="20">
        <f t="shared" si="229"/>
        <v>0</v>
      </c>
      <c r="ES42" s="19"/>
      <c r="ET42" s="19"/>
      <c r="EU42" s="20">
        <f t="shared" si="230"/>
        <v>0</v>
      </c>
      <c r="EV42" s="20">
        <f>25116.6</f>
        <v>25116.6</v>
      </c>
      <c r="EW42" s="20">
        <f>23250</f>
        <v>23250</v>
      </c>
      <c r="EX42" s="20">
        <f t="shared" si="231"/>
        <v>1866.5999999999985</v>
      </c>
      <c r="EY42" s="19"/>
      <c r="EZ42" s="19"/>
      <c r="FA42" s="20">
        <f t="shared" si="232"/>
        <v>0</v>
      </c>
      <c r="FB42" s="20">
        <f t="shared" si="233"/>
        <v>25116.6</v>
      </c>
      <c r="FC42" s="20">
        <f t="shared" si="234"/>
        <v>23250</v>
      </c>
      <c r="FD42" s="20">
        <f t="shared" si="235"/>
        <v>1866.5999999999985</v>
      </c>
      <c r="FE42" s="19"/>
      <c r="FF42" s="19"/>
      <c r="FG42" s="20">
        <f t="shared" si="236"/>
        <v>0</v>
      </c>
      <c r="FH42" s="19"/>
      <c r="FI42" s="19"/>
      <c r="FJ42" s="20">
        <f t="shared" si="237"/>
        <v>0</v>
      </c>
      <c r="FK42" s="19"/>
      <c r="FL42" s="19"/>
      <c r="FM42" s="20">
        <f t="shared" si="238"/>
        <v>0</v>
      </c>
      <c r="FN42" s="20">
        <f t="shared" si="239"/>
        <v>0</v>
      </c>
      <c r="FO42" s="20">
        <f t="shared" si="240"/>
        <v>0</v>
      </c>
      <c r="FP42" s="20">
        <f t="shared" si="241"/>
        <v>0</v>
      </c>
      <c r="FQ42" s="19"/>
      <c r="FR42" s="19"/>
      <c r="FS42" s="20">
        <f t="shared" si="242"/>
        <v>0</v>
      </c>
      <c r="FT42" s="19"/>
      <c r="FU42" s="19"/>
      <c r="FV42" s="20">
        <f t="shared" si="243"/>
        <v>0</v>
      </c>
      <c r="FW42" s="19"/>
      <c r="FX42" s="19"/>
      <c r="FY42" s="20">
        <f t="shared" si="244"/>
        <v>0</v>
      </c>
      <c r="FZ42" s="20">
        <f t="shared" si="245"/>
        <v>0</v>
      </c>
      <c r="GA42" s="20">
        <f t="shared" si="246"/>
        <v>0</v>
      </c>
      <c r="GB42" s="20">
        <f t="shared" si="247"/>
        <v>0</v>
      </c>
      <c r="GC42" s="19"/>
      <c r="GD42" s="19"/>
      <c r="GE42" s="20">
        <f t="shared" si="248"/>
        <v>0</v>
      </c>
      <c r="GF42" s="19"/>
      <c r="GG42" s="19"/>
      <c r="GH42" s="20">
        <f t="shared" si="249"/>
        <v>0</v>
      </c>
      <c r="GI42" s="19"/>
      <c r="GJ42" s="19"/>
      <c r="GK42" s="20">
        <f t="shared" si="250"/>
        <v>0</v>
      </c>
      <c r="GL42" s="19"/>
      <c r="GM42" s="19"/>
      <c r="GN42" s="20">
        <f t="shared" si="251"/>
        <v>0</v>
      </c>
      <c r="GO42" s="20">
        <f t="shared" si="252"/>
        <v>0</v>
      </c>
      <c r="GP42" s="20">
        <f t="shared" si="253"/>
        <v>0</v>
      </c>
      <c r="GQ42" s="20">
        <f t="shared" si="254"/>
        <v>0</v>
      </c>
      <c r="GR42" s="19"/>
      <c r="GS42" s="19"/>
      <c r="GT42" s="20">
        <f t="shared" si="255"/>
        <v>0</v>
      </c>
      <c r="GU42" s="19"/>
      <c r="GV42" s="19"/>
      <c r="GW42" s="20">
        <f t="shared" si="256"/>
        <v>0</v>
      </c>
      <c r="GX42" s="19"/>
      <c r="GY42" s="19"/>
      <c r="GZ42" s="20">
        <f t="shared" si="257"/>
        <v>0</v>
      </c>
      <c r="HA42" s="20">
        <f t="shared" si="258"/>
        <v>25116.6</v>
      </c>
      <c r="HB42" s="20">
        <f t="shared" si="259"/>
        <v>23250</v>
      </c>
      <c r="HC42" s="20">
        <f t="shared" si="260"/>
        <v>1866.5999999999985</v>
      </c>
      <c r="HD42" s="19"/>
      <c r="HE42" s="19"/>
      <c r="HF42" s="20">
        <f t="shared" si="261"/>
        <v>0</v>
      </c>
      <c r="HG42" s="19"/>
      <c r="HH42" s="19"/>
      <c r="HI42" s="20">
        <f t="shared" si="262"/>
        <v>0</v>
      </c>
      <c r="HJ42" s="19"/>
      <c r="HK42" s="19"/>
      <c r="HL42" s="20">
        <f t="shared" si="263"/>
        <v>0</v>
      </c>
      <c r="HM42" s="19"/>
      <c r="HN42" s="19"/>
      <c r="HO42" s="20">
        <f t="shared" si="264"/>
        <v>0</v>
      </c>
      <c r="HP42" s="20">
        <f t="shared" si="265"/>
        <v>0</v>
      </c>
      <c r="HQ42" s="20">
        <f t="shared" si="266"/>
        <v>0</v>
      </c>
      <c r="HR42" s="20">
        <f t="shared" si="267"/>
        <v>0</v>
      </c>
      <c r="HS42" s="19"/>
      <c r="HT42" s="19"/>
      <c r="HU42" s="20">
        <f t="shared" si="268"/>
        <v>0</v>
      </c>
      <c r="HV42" s="19"/>
      <c r="HW42" s="19"/>
      <c r="HX42" s="20">
        <f t="shared" si="269"/>
        <v>0</v>
      </c>
      <c r="HY42" s="19"/>
      <c r="HZ42" s="19"/>
      <c r="IA42" s="20">
        <f t="shared" si="270"/>
        <v>0</v>
      </c>
      <c r="IB42" s="19"/>
      <c r="IC42" s="19"/>
      <c r="ID42" s="20">
        <f t="shared" si="271"/>
        <v>0</v>
      </c>
      <c r="IE42" s="20">
        <f t="shared" si="272"/>
        <v>0</v>
      </c>
      <c r="IF42" s="20">
        <f t="shared" si="273"/>
        <v>0</v>
      </c>
      <c r="IG42" s="20">
        <f t="shared" si="274"/>
        <v>0</v>
      </c>
      <c r="IH42" s="20">
        <f t="shared" si="275"/>
        <v>0</v>
      </c>
      <c r="II42" s="20">
        <f t="shared" si="276"/>
        <v>0</v>
      </c>
      <c r="IJ42" s="20">
        <f t="shared" si="277"/>
        <v>0</v>
      </c>
      <c r="IK42" s="19"/>
      <c r="IL42" s="19"/>
      <c r="IM42" s="20">
        <f t="shared" si="278"/>
        <v>0</v>
      </c>
      <c r="IN42" s="19"/>
      <c r="IO42" s="19"/>
      <c r="IP42" s="20">
        <f t="shared" si="279"/>
        <v>0</v>
      </c>
      <c r="IQ42" s="19"/>
      <c r="IR42" s="19"/>
      <c r="IS42" s="20">
        <f t="shared" si="280"/>
        <v>0</v>
      </c>
      <c r="IT42" s="20">
        <f t="shared" si="281"/>
        <v>0</v>
      </c>
      <c r="IU42" s="20">
        <f t="shared" si="282"/>
        <v>0</v>
      </c>
      <c r="IV42" s="20">
        <f t="shared" si="283"/>
        <v>0</v>
      </c>
      <c r="IW42" s="20">
        <f t="shared" si="284"/>
        <v>0</v>
      </c>
      <c r="IX42" s="20">
        <f t="shared" si="285"/>
        <v>0</v>
      </c>
      <c r="IY42" s="20">
        <f t="shared" si="286"/>
        <v>0</v>
      </c>
      <c r="IZ42" s="19"/>
      <c r="JA42" s="19"/>
      <c r="JB42" s="20">
        <f t="shared" si="287"/>
        <v>0</v>
      </c>
      <c r="JC42" s="19"/>
      <c r="JD42" s="19"/>
      <c r="JE42" s="20">
        <f t="shared" si="288"/>
        <v>0</v>
      </c>
      <c r="JF42" s="19"/>
      <c r="JG42" s="19"/>
      <c r="JH42" s="20">
        <f t="shared" si="289"/>
        <v>0</v>
      </c>
      <c r="JI42" s="20">
        <f t="shared" si="290"/>
        <v>0</v>
      </c>
      <c r="JJ42" s="20">
        <f t="shared" si="291"/>
        <v>0</v>
      </c>
      <c r="JK42" s="20">
        <f t="shared" si="292"/>
        <v>0</v>
      </c>
      <c r="JL42" s="19"/>
      <c r="JM42" s="19"/>
      <c r="JN42" s="20">
        <f t="shared" si="293"/>
        <v>0</v>
      </c>
      <c r="JO42" s="19"/>
      <c r="JP42" s="19"/>
      <c r="JQ42" s="20">
        <f t="shared" si="294"/>
        <v>0</v>
      </c>
      <c r="JR42" s="19"/>
      <c r="JS42" s="19"/>
      <c r="JT42" s="20">
        <f t="shared" si="295"/>
        <v>0</v>
      </c>
      <c r="JU42" s="20">
        <f t="shared" si="296"/>
        <v>0</v>
      </c>
      <c r="JV42" s="20">
        <f t="shared" si="297"/>
        <v>0</v>
      </c>
      <c r="JW42" s="20">
        <f t="shared" si="298"/>
        <v>0</v>
      </c>
      <c r="JX42" s="19"/>
      <c r="JY42" s="19"/>
      <c r="JZ42" s="20">
        <f t="shared" si="299"/>
        <v>0</v>
      </c>
      <c r="KA42" s="19"/>
      <c r="KB42" s="19"/>
      <c r="KC42" s="20">
        <f t="shared" si="300"/>
        <v>0</v>
      </c>
      <c r="KD42" s="20">
        <f t="shared" si="301"/>
        <v>0</v>
      </c>
      <c r="KE42" s="20">
        <f t="shared" si="302"/>
        <v>0</v>
      </c>
      <c r="KF42" s="20">
        <f t="shared" si="303"/>
        <v>0</v>
      </c>
      <c r="KG42" s="19"/>
      <c r="KH42" s="19"/>
      <c r="KI42" s="20">
        <f t="shared" si="304"/>
        <v>0</v>
      </c>
      <c r="KJ42" s="19"/>
      <c r="KK42" s="19"/>
      <c r="KL42" s="20">
        <f t="shared" si="305"/>
        <v>0</v>
      </c>
      <c r="KM42" s="19"/>
      <c r="KN42" s="19"/>
      <c r="KO42" s="20">
        <f t="shared" si="306"/>
        <v>0</v>
      </c>
      <c r="KP42" s="19"/>
      <c r="KQ42" s="19"/>
      <c r="KR42" s="20">
        <f t="shared" si="307"/>
        <v>0</v>
      </c>
      <c r="KS42" s="19"/>
      <c r="KT42" s="19"/>
      <c r="KU42" s="20">
        <f t="shared" si="308"/>
        <v>0</v>
      </c>
      <c r="KV42" s="19"/>
      <c r="KW42" s="19"/>
      <c r="KX42" s="20">
        <f t="shared" si="309"/>
        <v>0</v>
      </c>
      <c r="KY42" s="19"/>
      <c r="KZ42" s="19"/>
      <c r="LA42" s="20">
        <f t="shared" si="310"/>
        <v>0</v>
      </c>
      <c r="LB42" s="20">
        <f t="shared" si="311"/>
        <v>0</v>
      </c>
      <c r="LC42" s="20">
        <f t="shared" si="312"/>
        <v>0</v>
      </c>
      <c r="LD42" s="20">
        <f t="shared" si="313"/>
        <v>0</v>
      </c>
      <c r="LE42" s="20">
        <f t="shared" si="314"/>
        <v>0</v>
      </c>
      <c r="LF42" s="20">
        <f t="shared" si="315"/>
        <v>0</v>
      </c>
      <c r="LG42" s="20">
        <f t="shared" si="316"/>
        <v>0</v>
      </c>
      <c r="LH42" s="19"/>
      <c r="LI42" s="19"/>
      <c r="LJ42" s="20">
        <f t="shared" si="317"/>
        <v>0</v>
      </c>
      <c r="LK42" s="19"/>
      <c r="LL42" s="19"/>
      <c r="LM42" s="20">
        <f t="shared" si="318"/>
        <v>0</v>
      </c>
      <c r="LN42" s="20">
        <f t="shared" si="319"/>
        <v>25116.6</v>
      </c>
      <c r="LO42" s="20">
        <f t="shared" si="320"/>
        <v>23250</v>
      </c>
      <c r="LP42" s="20">
        <f t="shared" si="321"/>
        <v>1866.5999999999985</v>
      </c>
    </row>
    <row r="43" spans="1:328" x14ac:dyDescent="0.3">
      <c r="A43" s="2" t="s">
        <v>148</v>
      </c>
      <c r="B43" s="5">
        <f>((((((((((((B30)+(B31))+(B32))+(B33))+(B34))+(B35))+(B36))+(B37))+(B38))+(B39))+(B40))+(B41))+(B42)</f>
        <v>0</v>
      </c>
      <c r="C43" s="5">
        <f>((((((((((((C30)+(C31))+(C32))+(C33))+(C34))+(C35))+(C36))+(C37))+(C38))+(C39))+(C40))+(C41))+(C42)</f>
        <v>0</v>
      </c>
      <c r="D43" s="5">
        <f t="shared" si="161"/>
        <v>0</v>
      </c>
      <c r="E43" s="5">
        <f>((((((((((((E30)+(E31))+(E32))+(E33))+(E34))+(E35))+(E36))+(E37))+(E38))+(E39))+(E40))+(E41))+(E42)</f>
        <v>60750.04</v>
      </c>
      <c r="F43" s="5">
        <f>((((((((((((F30)+(F31))+(F32))+(F33))+(F34))+(F35))+(F36))+(F37))+(F38))+(F39))+(F40))+(F41))+(F42)</f>
        <v>69845.490000000005</v>
      </c>
      <c r="G43" s="5">
        <f t="shared" si="162"/>
        <v>-9095.4500000000044</v>
      </c>
      <c r="H43" s="5">
        <f>((((((((((((H30)+(H31))+(H32))+(H33))+(H34))+(H35))+(H36))+(H37))+(H38))+(H39))+(H40))+(H41))+(H42)</f>
        <v>0</v>
      </c>
      <c r="I43" s="5">
        <f>((((((((((((I30)+(I31))+(I32))+(I33))+(I34))+(I35))+(I36))+(I37))+(I38))+(I39))+(I40))+(I41))+(I42)</f>
        <v>0</v>
      </c>
      <c r="J43" s="5">
        <f t="shared" si="163"/>
        <v>0</v>
      </c>
      <c r="K43" s="5">
        <f>((((((((((((K30)+(K31))+(K32))+(K33))+(K34))+(K35))+(K36))+(K37))+(K38))+(K39))+(K40))+(K41))+(K42)</f>
        <v>0</v>
      </c>
      <c r="L43" s="5">
        <f>((((((((((((L30)+(L31))+(L32))+(L33))+(L34))+(L35))+(L36))+(L37))+(L38))+(L39))+(L40))+(L41))+(L42)</f>
        <v>0</v>
      </c>
      <c r="M43" s="5">
        <f t="shared" si="164"/>
        <v>0</v>
      </c>
      <c r="N43" s="5">
        <f>((((((((((((N30)+(N31))+(N32))+(N33))+(N34))+(N35))+(N36))+(N37))+(N38))+(N39))+(N40))+(N41))+(N42)</f>
        <v>0</v>
      </c>
      <c r="O43" s="5">
        <f>((((((((((((O30)+(O31))+(O32))+(O33))+(O34))+(O35))+(O36))+(O37))+(O38))+(O39))+(O40))+(O41))+(O42)</f>
        <v>0</v>
      </c>
      <c r="P43" s="5">
        <f t="shared" si="165"/>
        <v>0</v>
      </c>
      <c r="Q43" s="5">
        <f>((((((((((((Q30)+(Q31))+(Q32))+(Q33))+(Q34))+(Q35))+(Q36))+(Q37))+(Q38))+(Q39))+(Q40))+(Q41))+(Q42)</f>
        <v>0</v>
      </c>
      <c r="R43" s="5">
        <f>((((((((((((R30)+(R31))+(R32))+(R33))+(R34))+(R35))+(R36))+(R37))+(R38))+(R39))+(R40))+(R41))+(R42)</f>
        <v>0</v>
      </c>
      <c r="S43" s="5">
        <f t="shared" si="166"/>
        <v>0</v>
      </c>
      <c r="T43" s="5">
        <f>((((((((((((T30)+(T31))+(T32))+(T33))+(T34))+(T35))+(T36))+(T37))+(T38))+(T39))+(T40))+(T41))+(T42)</f>
        <v>0</v>
      </c>
      <c r="U43" s="5">
        <f>((((((((((((U30)+(U31))+(U32))+(U33))+(U34))+(U35))+(U36))+(U37))+(U38))+(U39))+(U40))+(U41))+(U42)</f>
        <v>0</v>
      </c>
      <c r="V43" s="5">
        <f t="shared" si="167"/>
        <v>0</v>
      </c>
      <c r="W43" s="5">
        <f>((((((((((((W30)+(W31))+(W32))+(W33))+(W34))+(W35))+(W36))+(W37))+(W38))+(W39))+(W40))+(W41))+(W42)</f>
        <v>2388.15</v>
      </c>
      <c r="X43" s="5">
        <f>((((((((((((X30)+(X31))+(X32))+(X33))+(X34))+(X35))+(X36))+(X37))+(X38))+(X39))+(X40))+(X41))+(X42)</f>
        <v>1500</v>
      </c>
      <c r="Y43" s="5">
        <f t="shared" si="168"/>
        <v>888.15000000000009</v>
      </c>
      <c r="Z43" s="5">
        <f>((((((((((((Z30)+(Z31))+(Z32))+(Z33))+(Z34))+(Z35))+(Z36))+(Z37))+(Z38))+(Z39))+(Z40))+(Z41))+(Z42)</f>
        <v>0</v>
      </c>
      <c r="AA43" s="5">
        <f>((((((((((((AA30)+(AA31))+(AA32))+(AA33))+(AA34))+(AA35))+(AA36))+(AA37))+(AA38))+(AA39))+(AA40))+(AA41))+(AA42)</f>
        <v>0</v>
      </c>
      <c r="AB43" s="5">
        <f t="shared" si="169"/>
        <v>0</v>
      </c>
      <c r="AC43" s="5">
        <f>((((((((((((AC30)+(AC31))+(AC32))+(AC33))+(AC34))+(AC35))+(AC36))+(AC37))+(AC38))+(AC39))+(AC40))+(AC41))+(AC42)</f>
        <v>0</v>
      </c>
      <c r="AD43" s="5">
        <f>((((((((((((AD30)+(AD31))+(AD32))+(AD33))+(AD34))+(AD35))+(AD36))+(AD37))+(AD38))+(AD39))+(AD40))+(AD41))+(AD42)</f>
        <v>0</v>
      </c>
      <c r="AE43" s="5">
        <f t="shared" si="170"/>
        <v>0</v>
      </c>
      <c r="AF43" s="5">
        <f>((((((((((((AF30)+(AF31))+(AF32))+(AF33))+(AF34))+(AF35))+(AF36))+(AF37))+(AF38))+(AF39))+(AF40))+(AF41))+(AF42)</f>
        <v>0</v>
      </c>
      <c r="AG43" s="5">
        <f>((((((((((((AG30)+(AG31))+(AG32))+(AG33))+(AG34))+(AG35))+(AG36))+(AG37))+(AG38))+(AG39))+(AG40))+(AG41))+(AG42)</f>
        <v>0</v>
      </c>
      <c r="AH43" s="5">
        <f t="shared" si="171"/>
        <v>0</v>
      </c>
      <c r="AI43" s="5">
        <f>((((((((((((AI30)+(AI31))+(AI32))+(AI33))+(AI34))+(AI35))+(AI36))+(AI37))+(AI38))+(AI39))+(AI40))+(AI41))+(AI42)</f>
        <v>0</v>
      </c>
      <c r="AJ43" s="5">
        <f>((((((((((((AJ30)+(AJ31))+(AJ32))+(AJ33))+(AJ34))+(AJ35))+(AJ36))+(AJ37))+(AJ38))+(AJ39))+(AJ40))+(AJ41))+(AJ42)</f>
        <v>0</v>
      </c>
      <c r="AK43" s="5">
        <f t="shared" si="172"/>
        <v>0</v>
      </c>
      <c r="AL43" s="5">
        <f t="shared" si="173"/>
        <v>2388.15</v>
      </c>
      <c r="AM43" s="5">
        <f t="shared" si="174"/>
        <v>1500</v>
      </c>
      <c r="AN43" s="5">
        <f t="shared" si="175"/>
        <v>888.15000000000009</v>
      </c>
      <c r="AO43" s="5">
        <f>((((((((((((AO30)+(AO31))+(AO32))+(AO33))+(AO34))+(AO35))+(AO36))+(AO37))+(AO38))+(AO39))+(AO40))+(AO41))+(AO42)</f>
        <v>0</v>
      </c>
      <c r="AP43" s="5">
        <f>((((((((((((AP30)+(AP31))+(AP32))+(AP33))+(AP34))+(AP35))+(AP36))+(AP37))+(AP38))+(AP39))+(AP40))+(AP41))+(AP42)</f>
        <v>0</v>
      </c>
      <c r="AQ43" s="5">
        <f t="shared" si="176"/>
        <v>0</v>
      </c>
      <c r="AR43" s="5">
        <f>((((((((((((AR30)+(AR31))+(AR32))+(AR33))+(AR34))+(AR35))+(AR36))+(AR37))+(AR38))+(AR39))+(AR40))+(AR41))+(AR42)</f>
        <v>0</v>
      </c>
      <c r="AS43" s="5">
        <f>((((((((((((AS30)+(AS31))+(AS32))+(AS33))+(AS34))+(AS35))+(AS36))+(AS37))+(AS38))+(AS39))+(AS40))+(AS41))+(AS42)</f>
        <v>0</v>
      </c>
      <c r="AT43" s="5">
        <f t="shared" si="177"/>
        <v>0</v>
      </c>
      <c r="AU43" s="5">
        <f>((((((((((((AU30)+(AU31))+(AU32))+(AU33))+(AU34))+(AU35))+(AU36))+(AU37))+(AU38))+(AU39))+(AU40))+(AU41))+(AU42)</f>
        <v>0</v>
      </c>
      <c r="AV43" s="5">
        <f>((((((((((((AV30)+(AV31))+(AV32))+(AV33))+(AV34))+(AV35))+(AV36))+(AV37))+(AV38))+(AV39))+(AV40))+(AV41))+(AV42)</f>
        <v>0</v>
      </c>
      <c r="AW43" s="5">
        <f t="shared" si="178"/>
        <v>0</v>
      </c>
      <c r="AX43" s="5">
        <f>((((((((((((AX30)+(AX31))+(AX32))+(AX33))+(AX34))+(AX35))+(AX36))+(AX37))+(AX38))+(AX39))+(AX40))+(AX41))+(AX42)</f>
        <v>0</v>
      </c>
      <c r="AY43" s="5">
        <f>((((((((((((AY30)+(AY31))+(AY32))+(AY33))+(AY34))+(AY35))+(AY36))+(AY37))+(AY38))+(AY39))+(AY40))+(AY41))+(AY42)</f>
        <v>0</v>
      </c>
      <c r="AZ43" s="5">
        <f t="shared" si="179"/>
        <v>0</v>
      </c>
      <c r="BA43" s="5">
        <f>((((((((((((BA30)+(BA31))+(BA32))+(BA33))+(BA34))+(BA35))+(BA36))+(BA37))+(BA38))+(BA39))+(BA40))+(BA41))+(BA42)</f>
        <v>0</v>
      </c>
      <c r="BB43" s="5">
        <f>((((((((((((BB30)+(BB31))+(BB32))+(BB33))+(BB34))+(BB35))+(BB36))+(BB37))+(BB38))+(BB39))+(BB40))+(BB41))+(BB42)</f>
        <v>0</v>
      </c>
      <c r="BC43" s="5">
        <f t="shared" si="180"/>
        <v>0</v>
      </c>
      <c r="BD43" s="5">
        <f>((((((((((((BD30)+(BD31))+(BD32))+(BD33))+(BD34))+(BD35))+(BD36))+(BD37))+(BD38))+(BD39))+(BD40))+(BD41))+(BD42)</f>
        <v>0</v>
      </c>
      <c r="BE43" s="5">
        <f>((((((((((((BE30)+(BE31))+(BE32))+(BE33))+(BE34))+(BE35))+(BE36))+(BE37))+(BE38))+(BE39))+(BE40))+(BE41))+(BE42)</f>
        <v>0</v>
      </c>
      <c r="BF43" s="5">
        <f t="shared" si="181"/>
        <v>0</v>
      </c>
      <c r="BG43" s="5">
        <f t="shared" si="182"/>
        <v>0</v>
      </c>
      <c r="BH43" s="5">
        <f t="shared" si="183"/>
        <v>0</v>
      </c>
      <c r="BI43" s="5">
        <f t="shared" si="184"/>
        <v>0</v>
      </c>
      <c r="BJ43" s="5">
        <f>((((((((((((BJ30)+(BJ31))+(BJ32))+(BJ33))+(BJ34))+(BJ35))+(BJ36))+(BJ37))+(BJ38))+(BJ39))+(BJ40))+(BJ41))+(BJ42)</f>
        <v>0</v>
      </c>
      <c r="BK43" s="5">
        <f>((((((((((((BK30)+(BK31))+(BK32))+(BK33))+(BK34))+(BK35))+(BK36))+(BK37))+(BK38))+(BK39))+(BK40))+(BK41))+(BK42)</f>
        <v>0</v>
      </c>
      <c r="BL43" s="5">
        <f t="shared" si="185"/>
        <v>0</v>
      </c>
      <c r="BM43" s="5">
        <f>((((((((((((BM30)+(BM31))+(BM32))+(BM33))+(BM34))+(BM35))+(BM36))+(BM37))+(BM38))+(BM39))+(BM40))+(BM41))+(BM42)</f>
        <v>0</v>
      </c>
      <c r="BN43" s="5">
        <f>((((((((((((BN30)+(BN31))+(BN32))+(BN33))+(BN34))+(BN35))+(BN36))+(BN37))+(BN38))+(BN39))+(BN40))+(BN41))+(BN42)</f>
        <v>0</v>
      </c>
      <c r="BO43" s="5">
        <f t="shared" si="186"/>
        <v>0</v>
      </c>
      <c r="BP43" s="5">
        <f>((((((((((((BP30)+(BP31))+(BP32))+(BP33))+(BP34))+(BP35))+(BP36))+(BP37))+(BP38))+(BP39))+(BP40))+(BP41))+(BP42)</f>
        <v>0</v>
      </c>
      <c r="BQ43" s="5">
        <f>((((((((((((BQ30)+(BQ31))+(BQ32))+(BQ33))+(BQ34))+(BQ35))+(BQ36))+(BQ37))+(BQ38))+(BQ39))+(BQ40))+(BQ41))+(BQ42)</f>
        <v>0</v>
      </c>
      <c r="BR43" s="5">
        <f t="shared" si="187"/>
        <v>0</v>
      </c>
      <c r="BS43" s="5">
        <f>((((((((((((BS30)+(BS31))+(BS32))+(BS33))+(BS34))+(BS35))+(BS36))+(BS37))+(BS38))+(BS39))+(BS40))+(BS41))+(BS42)</f>
        <v>0</v>
      </c>
      <c r="BT43" s="5">
        <f>((((((((((((BT30)+(BT31))+(BT32))+(BT33))+(BT34))+(BT35))+(BT36))+(BT37))+(BT38))+(BT39))+(BT40))+(BT41))+(BT42)</f>
        <v>0</v>
      </c>
      <c r="BU43" s="5">
        <f t="shared" si="188"/>
        <v>0</v>
      </c>
      <c r="BV43" s="5">
        <f>((((((((((((BV30)+(BV31))+(BV32))+(BV33))+(BV34))+(BV35))+(BV36))+(BV37))+(BV38))+(BV39))+(BV40))+(BV41))+(BV42)</f>
        <v>0</v>
      </c>
      <c r="BW43" s="5">
        <f>((((((((((((BW30)+(BW31))+(BW32))+(BW33))+(BW34))+(BW35))+(BW36))+(BW37))+(BW38))+(BW39))+(BW40))+(BW41))+(BW42)</f>
        <v>0</v>
      </c>
      <c r="BX43" s="5">
        <f t="shared" si="189"/>
        <v>0</v>
      </c>
      <c r="BY43" s="5">
        <f>((((((((((((BY30)+(BY31))+(BY32))+(BY33))+(BY34))+(BY35))+(BY36))+(BY37))+(BY38))+(BY39))+(BY40))+(BY41))+(BY42)</f>
        <v>0</v>
      </c>
      <c r="BZ43" s="5">
        <f>((((((((((((BZ30)+(BZ31))+(BZ32))+(BZ33))+(BZ34))+(BZ35))+(BZ36))+(BZ37))+(BZ38))+(BZ39))+(BZ40))+(BZ41))+(BZ42)</f>
        <v>0</v>
      </c>
      <c r="CA43" s="5">
        <f t="shared" si="190"/>
        <v>0</v>
      </c>
      <c r="CB43" s="5">
        <f t="shared" si="191"/>
        <v>0</v>
      </c>
      <c r="CC43" s="5">
        <f t="shared" si="192"/>
        <v>0</v>
      </c>
      <c r="CD43" s="5">
        <f t="shared" si="193"/>
        <v>0</v>
      </c>
      <c r="CE43" s="5">
        <f>((((((((((((CE30)+(CE31))+(CE32))+(CE33))+(CE34))+(CE35))+(CE36))+(CE37))+(CE38))+(CE39))+(CE40))+(CE41))+(CE42)</f>
        <v>0</v>
      </c>
      <c r="CF43" s="5">
        <f>((((((((((((CF30)+(CF31))+(CF32))+(CF33))+(CF34))+(CF35))+(CF36))+(CF37))+(CF38))+(CF39))+(CF40))+(CF41))+(CF42)</f>
        <v>0</v>
      </c>
      <c r="CG43" s="5">
        <f t="shared" si="194"/>
        <v>0</v>
      </c>
      <c r="CH43" s="5">
        <f>((((((((((((CH30)+(CH31))+(CH32))+(CH33))+(CH34))+(CH35))+(CH36))+(CH37))+(CH38))+(CH39))+(CH40))+(CH41))+(CH42)</f>
        <v>0</v>
      </c>
      <c r="CI43" s="5">
        <f>((((((((((((CI30)+(CI31))+(CI32))+(CI33))+(CI34))+(CI35))+(CI36))+(CI37))+(CI38))+(CI39))+(CI40))+(CI41))+(CI42)</f>
        <v>0</v>
      </c>
      <c r="CJ43" s="5">
        <f t="shared" si="195"/>
        <v>0</v>
      </c>
      <c r="CK43" s="5">
        <f>((((((((((((CK30)+(CK31))+(CK32))+(CK33))+(CK34))+(CK35))+(CK36))+(CK37))+(CK38))+(CK39))+(CK40))+(CK41))+(CK42)</f>
        <v>0</v>
      </c>
      <c r="CL43" s="5">
        <f>((((((((((((CL30)+(CL31))+(CL32))+(CL33))+(CL34))+(CL35))+(CL36))+(CL37))+(CL38))+(CL39))+(CL40))+(CL41))+(CL42)</f>
        <v>0</v>
      </c>
      <c r="CM43" s="5">
        <f t="shared" si="196"/>
        <v>0</v>
      </c>
      <c r="CN43" s="5">
        <f t="shared" si="197"/>
        <v>0</v>
      </c>
      <c r="CO43" s="5">
        <f t="shared" si="198"/>
        <v>0</v>
      </c>
      <c r="CP43" s="5">
        <f t="shared" si="199"/>
        <v>0</v>
      </c>
      <c r="CQ43" s="5">
        <f>((((((((((((CQ30)+(CQ31))+(CQ32))+(CQ33))+(CQ34))+(CQ35))+(CQ36))+(CQ37))+(CQ38))+(CQ39))+(CQ40))+(CQ41))+(CQ42)</f>
        <v>0</v>
      </c>
      <c r="CR43" s="5">
        <f>((((((((((((CR30)+(CR31))+(CR32))+(CR33))+(CR34))+(CR35))+(CR36))+(CR37))+(CR38))+(CR39))+(CR40))+(CR41))+(CR42)</f>
        <v>0</v>
      </c>
      <c r="CS43" s="5">
        <f t="shared" si="200"/>
        <v>0</v>
      </c>
      <c r="CT43" s="5">
        <f>((((((((((((CT30)+(CT31))+(CT32))+(CT33))+(CT34))+(CT35))+(CT36))+(CT37))+(CT38))+(CT39))+(CT40))+(CT41))+(CT42)</f>
        <v>0</v>
      </c>
      <c r="CU43" s="5">
        <f>((((((((((((CU30)+(CU31))+(CU32))+(CU33))+(CU34))+(CU35))+(CU36))+(CU37))+(CU38))+(CU39))+(CU40))+(CU41))+(CU42)</f>
        <v>0</v>
      </c>
      <c r="CV43" s="5">
        <f t="shared" si="201"/>
        <v>0</v>
      </c>
      <c r="CW43" s="5">
        <f>((((((((((((CW30)+(CW31))+(CW32))+(CW33))+(CW34))+(CW35))+(CW36))+(CW37))+(CW38))+(CW39))+(CW40))+(CW41))+(CW42)</f>
        <v>0</v>
      </c>
      <c r="CX43" s="5">
        <f>((((((((((((CX30)+(CX31))+(CX32))+(CX33))+(CX34))+(CX35))+(CX36))+(CX37))+(CX38))+(CX39))+(CX40))+(CX41))+(CX42)</f>
        <v>0</v>
      </c>
      <c r="CY43" s="5">
        <f t="shared" si="202"/>
        <v>0</v>
      </c>
      <c r="CZ43" s="5">
        <f t="shared" si="203"/>
        <v>0</v>
      </c>
      <c r="DA43" s="5">
        <f t="shared" si="204"/>
        <v>0</v>
      </c>
      <c r="DB43" s="5">
        <f t="shared" si="205"/>
        <v>0</v>
      </c>
      <c r="DC43" s="5">
        <f t="shared" si="206"/>
        <v>0</v>
      </c>
      <c r="DD43" s="5">
        <f t="shared" si="207"/>
        <v>0</v>
      </c>
      <c r="DE43" s="5">
        <f t="shared" si="208"/>
        <v>0</v>
      </c>
      <c r="DF43" s="5">
        <f>((((((((((((DF30)+(DF31))+(DF32))+(DF33))+(DF34))+(DF35))+(DF36))+(DF37))+(DF38))+(DF39))+(DF40))+(DF41))+(DF42)</f>
        <v>0</v>
      </c>
      <c r="DG43" s="5">
        <f>((((((((((((DG30)+(DG31))+(DG32))+(DG33))+(DG34))+(DG35))+(DG36))+(DG37))+(DG38))+(DG39))+(DG40))+(DG41))+(DG42)</f>
        <v>0</v>
      </c>
      <c r="DH43" s="5">
        <f t="shared" si="209"/>
        <v>0</v>
      </c>
      <c r="DI43" s="5">
        <f>((((((((((((DI30)+(DI31))+(DI32))+(DI33))+(DI34))+(DI35))+(DI36))+(DI37))+(DI38))+(DI39))+(DI40))+(DI41))+(DI42)</f>
        <v>0</v>
      </c>
      <c r="DJ43" s="5">
        <f>((((((((((((DJ30)+(DJ31))+(DJ32))+(DJ33))+(DJ34))+(DJ35))+(DJ36))+(DJ37))+(DJ38))+(DJ39))+(DJ40))+(DJ41))+(DJ42)</f>
        <v>0</v>
      </c>
      <c r="DK43" s="5">
        <f t="shared" si="210"/>
        <v>0</v>
      </c>
      <c r="DL43" s="5">
        <f t="shared" si="211"/>
        <v>0</v>
      </c>
      <c r="DM43" s="5">
        <f t="shared" si="212"/>
        <v>0</v>
      </c>
      <c r="DN43" s="5">
        <f t="shared" si="213"/>
        <v>0</v>
      </c>
      <c r="DO43" s="5">
        <f>((((((((((((DO30)+(DO31))+(DO32))+(DO33))+(DO34))+(DO35))+(DO36))+(DO37))+(DO38))+(DO39))+(DO40))+(DO41))+(DO42)</f>
        <v>0</v>
      </c>
      <c r="DP43" s="5">
        <f>((((((((((((DP30)+(DP31))+(DP32))+(DP33))+(DP34))+(DP35))+(DP36))+(DP37))+(DP38))+(DP39))+(DP40))+(DP41))+(DP42)</f>
        <v>0</v>
      </c>
      <c r="DQ43" s="5">
        <f t="shared" si="214"/>
        <v>0</v>
      </c>
      <c r="DR43" s="5">
        <f>((((((((((((DR30)+(DR31))+(DR32))+(DR33))+(DR34))+(DR35))+(DR36))+(DR37))+(DR38))+(DR39))+(DR40))+(DR41))+(DR42)</f>
        <v>0</v>
      </c>
      <c r="DS43" s="5">
        <f>((((((((((((DS30)+(DS31))+(DS32))+(DS33))+(DS34))+(DS35))+(DS36))+(DS37))+(DS38))+(DS39))+(DS40))+(DS41))+(DS42)</f>
        <v>0</v>
      </c>
      <c r="DT43" s="5">
        <f t="shared" si="215"/>
        <v>0</v>
      </c>
      <c r="DU43" s="5">
        <f t="shared" si="216"/>
        <v>0</v>
      </c>
      <c r="DV43" s="5">
        <f t="shared" si="217"/>
        <v>0</v>
      </c>
      <c r="DW43" s="5">
        <f t="shared" si="218"/>
        <v>0</v>
      </c>
      <c r="DX43" s="21">
        <f t="shared" si="219"/>
        <v>63138.19</v>
      </c>
      <c r="DY43" s="21">
        <f t="shared" si="220"/>
        <v>71345.490000000005</v>
      </c>
      <c r="DZ43" s="21">
        <f t="shared" si="221"/>
        <v>-8207.3000000000029</v>
      </c>
      <c r="EA43" s="21">
        <f>((((((((((((EA30)+(EA31))+(EA32))+(EA33))+(EA34))+(EA35))+(EA36))+(EA37))+(EA38))+(EA39))+(EA40))+(EA41))+(EA42)</f>
        <v>0</v>
      </c>
      <c r="EB43" s="21">
        <f>((((((((((((EB30)+(EB31))+(EB32))+(EB33))+(EB34))+(EB35))+(EB36))+(EB37))+(EB38))+(EB39))+(EB40))+(EB41))+(EB42)</f>
        <v>0</v>
      </c>
      <c r="EC43" s="21">
        <f t="shared" si="222"/>
        <v>0</v>
      </c>
      <c r="ED43" s="21">
        <f>((((((((((((ED30)+(ED31))+(ED32))+(ED33))+(ED34))+(ED35))+(ED36))+(ED37))+(ED38))+(ED39))+(ED40))+(ED41))+(ED42)</f>
        <v>0</v>
      </c>
      <c r="EE43" s="21">
        <f>((((((((((((EE30)+(EE31))+(EE32))+(EE33))+(EE34))+(EE35))+(EE36))+(EE37))+(EE38))+(EE39))+(EE40))+(EE41))+(EE42)</f>
        <v>0</v>
      </c>
      <c r="EF43" s="21">
        <f t="shared" si="223"/>
        <v>0</v>
      </c>
      <c r="EG43" s="21">
        <f>((((((((((((EG30)+(EG31))+(EG32))+(EG33))+(EG34))+(EG35))+(EG36))+(EG37))+(EG38))+(EG39))+(EG40))+(EG41))+(EG42)</f>
        <v>28867.25</v>
      </c>
      <c r="EH43" s="21">
        <f>((((((((((((EH30)+(EH31))+(EH32))+(EH33))+(EH34))+(EH35))+(EH36))+(EH37))+(EH38))+(EH39))+(EH40))+(EH41))+(EH42)</f>
        <v>83322.66</v>
      </c>
      <c r="EI43" s="21">
        <f t="shared" si="224"/>
        <v>-54455.41</v>
      </c>
      <c r="EJ43" s="21">
        <f>((((((((((((EJ30)+(EJ31))+(EJ32))+(EJ33))+(EJ34))+(EJ35))+(EJ36))+(EJ37))+(EJ38))+(EJ39))+(EJ40))+(EJ41))+(EJ42)</f>
        <v>0</v>
      </c>
      <c r="EK43" s="21">
        <f>((((((((((((EK30)+(EK31))+(EK32))+(EK33))+(EK34))+(EK35))+(EK36))+(EK37))+(EK38))+(EK39))+(EK40))+(EK41))+(EK42)</f>
        <v>0</v>
      </c>
      <c r="EL43" s="21">
        <f t="shared" si="225"/>
        <v>0</v>
      </c>
      <c r="EM43" s="21">
        <f t="shared" si="226"/>
        <v>28867.25</v>
      </c>
      <c r="EN43" s="21">
        <f t="shared" si="227"/>
        <v>83322.66</v>
      </c>
      <c r="EO43" s="21">
        <f t="shared" si="228"/>
        <v>-54455.41</v>
      </c>
      <c r="EP43" s="21">
        <f>((((((((((((EP30)+(EP31))+(EP32))+(EP33))+(EP34))+(EP35))+(EP36))+(EP37))+(EP38))+(EP39))+(EP40))+(EP41))+(EP42)</f>
        <v>120000</v>
      </c>
      <c r="EQ43" s="21">
        <f>((((((((((((EQ30)+(EQ31))+(EQ32))+(EQ33))+(EQ34))+(EQ35))+(EQ36))+(EQ37))+(EQ38))+(EQ39))+(EQ40))+(EQ41))+(EQ42)</f>
        <v>84999.99</v>
      </c>
      <c r="ER43" s="21">
        <f t="shared" si="229"/>
        <v>35000.009999999995</v>
      </c>
      <c r="ES43" s="21">
        <f>((((((((((((ES30)+(ES31))+(ES32))+(ES33))+(ES34))+(ES35))+(ES36))+(ES37))+(ES38))+(ES39))+(ES40))+(ES41))+(ES42)</f>
        <v>0</v>
      </c>
      <c r="ET43" s="21">
        <f>((((((((((((ET30)+(ET31))+(ET32))+(ET33))+(ET34))+(ET35))+(ET36))+(ET37))+(ET38))+(ET39))+(ET40))+(ET41))+(ET42)</f>
        <v>0</v>
      </c>
      <c r="EU43" s="21">
        <f t="shared" si="230"/>
        <v>0</v>
      </c>
      <c r="EV43" s="21">
        <f>((((((((((((EV30)+(EV31))+(EV32))+(EV33))+(EV34))+(EV35))+(EV36))+(EV37))+(EV38))+(EV39))+(EV40))+(EV41))+(EV42)</f>
        <v>25116.6</v>
      </c>
      <c r="EW43" s="21">
        <f>((((((((((((EW30)+(EW31))+(EW32))+(EW33))+(EW34))+(EW35))+(EW36))+(EW37))+(EW38))+(EW39))+(EW40))+(EW41))+(EW42)</f>
        <v>23250</v>
      </c>
      <c r="EX43" s="21">
        <f t="shared" si="231"/>
        <v>1866.5999999999985</v>
      </c>
      <c r="EY43" s="21">
        <f>((((((((((((EY30)+(EY31))+(EY32))+(EY33))+(EY34))+(EY35))+(EY36))+(EY37))+(EY38))+(EY39))+(EY40))+(EY41))+(EY42)</f>
        <v>0</v>
      </c>
      <c r="EZ43" s="21">
        <f>((((((((((((EZ30)+(EZ31))+(EZ32))+(EZ33))+(EZ34))+(EZ35))+(EZ36))+(EZ37))+(EZ38))+(EZ39))+(EZ40))+(EZ41))+(EZ42)</f>
        <v>0</v>
      </c>
      <c r="FA43" s="21">
        <f t="shared" si="232"/>
        <v>0</v>
      </c>
      <c r="FB43" s="21">
        <f t="shared" si="233"/>
        <v>25116.6</v>
      </c>
      <c r="FC43" s="21">
        <f t="shared" si="234"/>
        <v>23250</v>
      </c>
      <c r="FD43" s="21">
        <f t="shared" si="235"/>
        <v>1866.5999999999985</v>
      </c>
      <c r="FE43" s="21">
        <f>((((((((((((FE30)+(FE31))+(FE32))+(FE33))+(FE34))+(FE35))+(FE36))+(FE37))+(FE38))+(FE39))+(FE40))+(FE41))+(FE42)</f>
        <v>0</v>
      </c>
      <c r="FF43" s="21">
        <f>((((((((((((FF30)+(FF31))+(FF32))+(FF33))+(FF34))+(FF35))+(FF36))+(FF37))+(FF38))+(FF39))+(FF40))+(FF41))+(FF42)</f>
        <v>0</v>
      </c>
      <c r="FG43" s="21">
        <f t="shared" si="236"/>
        <v>0</v>
      </c>
      <c r="FH43" s="21">
        <f>((((((((((((FH30)+(FH31))+(FH32))+(FH33))+(FH34))+(FH35))+(FH36))+(FH37))+(FH38))+(FH39))+(FH40))+(FH41))+(FH42)</f>
        <v>34440.92</v>
      </c>
      <c r="FI43" s="21">
        <f>((((((((((((FI30)+(FI31))+(FI32))+(FI33))+(FI34))+(FI35))+(FI36))+(FI37))+(FI38))+(FI39))+(FI40))+(FI41))+(FI42)</f>
        <v>41000.01</v>
      </c>
      <c r="FJ43" s="21">
        <f t="shared" si="237"/>
        <v>-6559.0900000000038</v>
      </c>
      <c r="FK43" s="21">
        <f>((((((((((((FK30)+(FK31))+(FK32))+(FK33))+(FK34))+(FK35))+(FK36))+(FK37))+(FK38))+(FK39))+(FK40))+(FK41))+(FK42)</f>
        <v>0</v>
      </c>
      <c r="FL43" s="21">
        <f>((((((((((((FL30)+(FL31))+(FL32))+(FL33))+(FL34))+(FL35))+(FL36))+(FL37))+(FL38))+(FL39))+(FL40))+(FL41))+(FL42)</f>
        <v>0</v>
      </c>
      <c r="FM43" s="21">
        <f t="shared" si="238"/>
        <v>0</v>
      </c>
      <c r="FN43" s="21">
        <f t="shared" si="239"/>
        <v>34440.92</v>
      </c>
      <c r="FO43" s="21">
        <f t="shared" si="240"/>
        <v>41000.01</v>
      </c>
      <c r="FP43" s="21">
        <f t="shared" si="241"/>
        <v>-6559.0900000000038</v>
      </c>
      <c r="FQ43" s="21">
        <f>((((((((((((FQ30)+(FQ31))+(FQ32))+(FQ33))+(FQ34))+(FQ35))+(FQ36))+(FQ37))+(FQ38))+(FQ39))+(FQ40))+(FQ41))+(FQ42)</f>
        <v>0</v>
      </c>
      <c r="FR43" s="21">
        <f>((((((((((((FR30)+(FR31))+(FR32))+(FR33))+(FR34))+(FR35))+(FR36))+(FR37))+(FR38))+(FR39))+(FR40))+(FR41))+(FR42)</f>
        <v>0</v>
      </c>
      <c r="FS43" s="21">
        <f t="shared" si="242"/>
        <v>0</v>
      </c>
      <c r="FT43" s="21">
        <f>((((((((((((FT30)+(FT31))+(FT32))+(FT33))+(FT34))+(FT35))+(FT36))+(FT37))+(FT38))+(FT39))+(FT40))+(FT41))+(FT42)</f>
        <v>19108.7</v>
      </c>
      <c r="FU43" s="21">
        <f>((((((((((((FU30)+(FU31))+(FU32))+(FU33))+(FU34))+(FU35))+(FU36))+(FU37))+(FU38))+(FU39))+(FU40))+(FU41))+(FU42)</f>
        <v>24565.14</v>
      </c>
      <c r="FV43" s="21">
        <f t="shared" si="243"/>
        <v>-5456.4399999999987</v>
      </c>
      <c r="FW43" s="21">
        <f>((((((((((((FW30)+(FW31))+(FW32))+(FW33))+(FW34))+(FW35))+(FW36))+(FW37))+(FW38))+(FW39))+(FW40))+(FW41))+(FW42)</f>
        <v>0</v>
      </c>
      <c r="FX43" s="21">
        <f>((((((((((((FX30)+(FX31))+(FX32))+(FX33))+(FX34))+(FX35))+(FX36))+(FX37))+(FX38))+(FX39))+(FX40))+(FX41))+(FX42)</f>
        <v>0</v>
      </c>
      <c r="FY43" s="21">
        <f t="shared" si="244"/>
        <v>0</v>
      </c>
      <c r="FZ43" s="21">
        <f t="shared" si="245"/>
        <v>19108.7</v>
      </c>
      <c r="GA43" s="21">
        <f t="shared" si="246"/>
        <v>24565.14</v>
      </c>
      <c r="GB43" s="21">
        <f t="shared" si="247"/>
        <v>-5456.4399999999987</v>
      </c>
      <c r="GC43" s="21">
        <f>((((((((((((GC30)+(GC31))+(GC32))+(GC33))+(GC34))+(GC35))+(GC36))+(GC37))+(GC38))+(GC39))+(GC40))+(GC41))+(GC42)</f>
        <v>0</v>
      </c>
      <c r="GD43" s="21">
        <f>((((((((((((GD30)+(GD31))+(GD32))+(GD33))+(GD34))+(GD35))+(GD36))+(GD37))+(GD38))+(GD39))+(GD40))+(GD41))+(GD42)</f>
        <v>0</v>
      </c>
      <c r="GE43" s="21">
        <f t="shared" si="248"/>
        <v>0</v>
      </c>
      <c r="GF43" s="21">
        <f>((((((((((((GF30)+(GF31))+(GF32))+(GF33))+(GF34))+(GF35))+(GF36))+(GF37))+(GF38))+(GF39))+(GF40))+(GF41))+(GF42)</f>
        <v>0</v>
      </c>
      <c r="GG43" s="21">
        <f>((((((((((((GG30)+(GG31))+(GG32))+(GG33))+(GG34))+(GG35))+(GG36))+(GG37))+(GG38))+(GG39))+(GG40))+(GG41))+(GG42)</f>
        <v>0</v>
      </c>
      <c r="GH43" s="21">
        <f t="shared" si="249"/>
        <v>0</v>
      </c>
      <c r="GI43" s="21">
        <f>((((((((((((GI30)+(GI31))+(GI32))+(GI33))+(GI34))+(GI35))+(GI36))+(GI37))+(GI38))+(GI39))+(GI40))+(GI41))+(GI42)</f>
        <v>44223.839999999997</v>
      </c>
      <c r="GJ43" s="21">
        <f>((((((((((((GJ30)+(GJ31))+(GJ32))+(GJ33))+(GJ34))+(GJ35))+(GJ36))+(GJ37))+(GJ38))+(GJ39))+(GJ40))+(GJ41))+(GJ42)</f>
        <v>41562.51</v>
      </c>
      <c r="GK43" s="21">
        <f t="shared" si="250"/>
        <v>2661.3299999999945</v>
      </c>
      <c r="GL43" s="21">
        <f>((((((((((((GL30)+(GL31))+(GL32))+(GL33))+(GL34))+(GL35))+(GL36))+(GL37))+(GL38))+(GL39))+(GL40))+(GL41))+(GL42)</f>
        <v>0</v>
      </c>
      <c r="GM43" s="21">
        <f>((((((((((((GM30)+(GM31))+(GM32))+(GM33))+(GM34))+(GM35))+(GM36))+(GM37))+(GM38))+(GM39))+(GM40))+(GM41))+(GM42)</f>
        <v>0</v>
      </c>
      <c r="GN43" s="21">
        <f t="shared" si="251"/>
        <v>0</v>
      </c>
      <c r="GO43" s="21">
        <f t="shared" si="252"/>
        <v>44223.839999999997</v>
      </c>
      <c r="GP43" s="21">
        <f t="shared" si="253"/>
        <v>41562.51</v>
      </c>
      <c r="GQ43" s="21">
        <f t="shared" si="254"/>
        <v>2661.3299999999945</v>
      </c>
      <c r="GR43" s="21">
        <f>((((((((((((GR30)+(GR31))+(GR32))+(GR33))+(GR34))+(GR35))+(GR36))+(GR37))+(GR38))+(GR39))+(GR40))+(GR41))+(GR42)</f>
        <v>0</v>
      </c>
      <c r="GS43" s="21">
        <f>((((((((((((GS30)+(GS31))+(GS32))+(GS33))+(GS34))+(GS35))+(GS36))+(GS37))+(GS38))+(GS39))+(GS40))+(GS41))+(GS42)</f>
        <v>0</v>
      </c>
      <c r="GT43" s="21">
        <f t="shared" si="255"/>
        <v>0</v>
      </c>
      <c r="GU43" s="21">
        <f>((((((((((((GU30)+(GU31))+(GU32))+(GU33))+(GU34))+(GU35))+(GU36))+(GU37))+(GU38))+(GU39))+(GU40))+(GU41))+(GU42)</f>
        <v>0</v>
      </c>
      <c r="GV43" s="21">
        <f>((((((((((((GV30)+(GV31))+(GV32))+(GV33))+(GV34))+(GV35))+(GV36))+(GV37))+(GV38))+(GV39))+(GV40))+(GV41))+(GV42)</f>
        <v>0</v>
      </c>
      <c r="GW43" s="21">
        <f t="shared" si="256"/>
        <v>0</v>
      </c>
      <c r="GX43" s="21">
        <f>((((((((((((GX30)+(GX31))+(GX32))+(GX33))+(GX34))+(GX35))+(GX36))+(GX37))+(GX38))+(GX39))+(GX40))+(GX41))+(GX42)</f>
        <v>0</v>
      </c>
      <c r="GY43" s="21">
        <f>((((((((((((GY30)+(GY31))+(GY32))+(GY33))+(GY34))+(GY35))+(GY36))+(GY37))+(GY38))+(GY39))+(GY40))+(GY41))+(GY42)</f>
        <v>0</v>
      </c>
      <c r="GZ43" s="21">
        <f t="shared" si="257"/>
        <v>0</v>
      </c>
      <c r="HA43" s="21">
        <f t="shared" si="258"/>
        <v>271757.31000000006</v>
      </c>
      <c r="HB43" s="21">
        <f t="shared" si="259"/>
        <v>298700.31000000006</v>
      </c>
      <c r="HC43" s="21">
        <f t="shared" si="260"/>
        <v>-26943</v>
      </c>
      <c r="HD43" s="21">
        <f>((((((((((((HD30)+(HD31))+(HD32))+(HD33))+(HD34))+(HD35))+(HD36))+(HD37))+(HD38))+(HD39))+(HD40))+(HD41))+(HD42)</f>
        <v>0</v>
      </c>
      <c r="HE43" s="21">
        <f>((((((((((((HE30)+(HE31))+(HE32))+(HE33))+(HE34))+(HE35))+(HE36))+(HE37))+(HE38))+(HE39))+(HE40))+(HE41))+(HE42)</f>
        <v>0</v>
      </c>
      <c r="HF43" s="21">
        <f t="shared" si="261"/>
        <v>0</v>
      </c>
      <c r="HG43" s="21">
        <f>((((((((((((HG30)+(HG31))+(HG32))+(HG33))+(HG34))+(HG35))+(HG36))+(HG37))+(HG38))+(HG39))+(HG40))+(HG41))+(HG42)</f>
        <v>0</v>
      </c>
      <c r="HH43" s="21">
        <f>((((((((((((HH30)+(HH31))+(HH32))+(HH33))+(HH34))+(HH35))+(HH36))+(HH37))+(HH38))+(HH39))+(HH40))+(HH41))+(HH42)</f>
        <v>0</v>
      </c>
      <c r="HI43" s="21">
        <f t="shared" si="262"/>
        <v>0</v>
      </c>
      <c r="HJ43" s="21">
        <f>((((((((((((HJ30)+(HJ31))+(HJ32))+(HJ33))+(HJ34))+(HJ35))+(HJ36))+(HJ37))+(HJ38))+(HJ39))+(HJ40))+(HJ41))+(HJ42)</f>
        <v>19326.39</v>
      </c>
      <c r="HK43" s="21">
        <f>((((((((((((HK30)+(HK31))+(HK32))+(HK33))+(HK34))+(HK35))+(HK36))+(HK37))+(HK38))+(HK39))+(HK40))+(HK41))+(HK42)</f>
        <v>19326.39</v>
      </c>
      <c r="HL43" s="21">
        <f t="shared" si="263"/>
        <v>0</v>
      </c>
      <c r="HM43" s="21">
        <f>((((((((((((HM30)+(HM31))+(HM32))+(HM33))+(HM34))+(HM35))+(HM36))+(HM37))+(HM38))+(HM39))+(HM40))+(HM41))+(HM42)</f>
        <v>0</v>
      </c>
      <c r="HN43" s="21">
        <f>((((((((((((HN30)+(HN31))+(HN32))+(HN33))+(HN34))+(HN35))+(HN36))+(HN37))+(HN38))+(HN39))+(HN40))+(HN41))+(HN42)</f>
        <v>0</v>
      </c>
      <c r="HO43" s="21">
        <f t="shared" si="264"/>
        <v>0</v>
      </c>
      <c r="HP43" s="21">
        <f t="shared" si="265"/>
        <v>19326.39</v>
      </c>
      <c r="HQ43" s="21">
        <f t="shared" si="266"/>
        <v>19326.39</v>
      </c>
      <c r="HR43" s="21">
        <f t="shared" si="267"/>
        <v>0</v>
      </c>
      <c r="HS43" s="21">
        <f>((((((((((((HS30)+(HS31))+(HS32))+(HS33))+(HS34))+(HS35))+(HS36))+(HS37))+(HS38))+(HS39))+(HS40))+(HS41))+(HS42)</f>
        <v>0</v>
      </c>
      <c r="HT43" s="21">
        <f>((((((((((((HT30)+(HT31))+(HT32))+(HT33))+(HT34))+(HT35))+(HT36))+(HT37))+(HT38))+(HT39))+(HT40))+(HT41))+(HT42)</f>
        <v>0</v>
      </c>
      <c r="HU43" s="21">
        <f t="shared" si="268"/>
        <v>0</v>
      </c>
      <c r="HV43" s="21">
        <f>((((((((((((HV30)+(HV31))+(HV32))+(HV33))+(HV34))+(HV35))+(HV36))+(HV37))+(HV38))+(HV39))+(HV40))+(HV41))+(HV42)</f>
        <v>0</v>
      </c>
      <c r="HW43" s="21">
        <f>((((((((((((HW30)+(HW31))+(HW32))+(HW33))+(HW34))+(HW35))+(HW36))+(HW37))+(HW38))+(HW39))+(HW40))+(HW41))+(HW42)</f>
        <v>0</v>
      </c>
      <c r="HX43" s="21">
        <f t="shared" si="269"/>
        <v>0</v>
      </c>
      <c r="HY43" s="21">
        <f>((((((((((((HY30)+(HY31))+(HY32))+(HY33))+(HY34))+(HY35))+(HY36))+(HY37))+(HY38))+(HY39))+(HY40))+(HY41))+(HY42)</f>
        <v>0</v>
      </c>
      <c r="HZ43" s="21">
        <f>((((((((((((HZ30)+(HZ31))+(HZ32))+(HZ33))+(HZ34))+(HZ35))+(HZ36))+(HZ37))+(HZ38))+(HZ39))+(HZ40))+(HZ41))+(HZ42)</f>
        <v>0</v>
      </c>
      <c r="IA43" s="21">
        <f t="shared" si="270"/>
        <v>0</v>
      </c>
      <c r="IB43" s="21">
        <f>((((((((((((IB30)+(IB31))+(IB32))+(IB33))+(IB34))+(IB35))+(IB36))+(IB37))+(IB38))+(IB39))+(IB40))+(IB41))+(IB42)</f>
        <v>0</v>
      </c>
      <c r="IC43" s="21">
        <f>((((((((((((IC30)+(IC31))+(IC32))+(IC33))+(IC34))+(IC35))+(IC36))+(IC37))+(IC38))+(IC39))+(IC40))+(IC41))+(IC42)</f>
        <v>0</v>
      </c>
      <c r="ID43" s="21">
        <f t="shared" si="271"/>
        <v>0</v>
      </c>
      <c r="IE43" s="21">
        <f t="shared" si="272"/>
        <v>0</v>
      </c>
      <c r="IF43" s="21">
        <f t="shared" si="273"/>
        <v>0</v>
      </c>
      <c r="IG43" s="21">
        <f t="shared" si="274"/>
        <v>0</v>
      </c>
      <c r="IH43" s="21">
        <f t="shared" si="275"/>
        <v>19326.39</v>
      </c>
      <c r="II43" s="21">
        <f t="shared" si="276"/>
        <v>19326.39</v>
      </c>
      <c r="IJ43" s="21">
        <f t="shared" si="277"/>
        <v>0</v>
      </c>
      <c r="IK43" s="21">
        <f>((((((((((((IK30)+(IK31))+(IK32))+(IK33))+(IK34))+(IK35))+(IK36))+(IK37))+(IK38))+(IK39))+(IK40))+(IK41))+(IK42)</f>
        <v>50848.23</v>
      </c>
      <c r="IL43" s="21">
        <f>((((((((((((IL30)+(IL31))+(IL32))+(IL33))+(IL34))+(IL35))+(IL36))+(IL37))+(IL38))+(IL39))+(IL40))+(IL41))+(IL42)</f>
        <v>78434.03</v>
      </c>
      <c r="IM43" s="21">
        <f t="shared" si="278"/>
        <v>-27585.799999999996</v>
      </c>
      <c r="IN43" s="21">
        <f>((((((((((((IN30)+(IN31))+(IN32))+(IN33))+(IN34))+(IN35))+(IN36))+(IN37))+(IN38))+(IN39))+(IN40))+(IN41))+(IN42)</f>
        <v>0</v>
      </c>
      <c r="IO43" s="21">
        <f>((((((((((((IO30)+(IO31))+(IO32))+(IO33))+(IO34))+(IO35))+(IO36))+(IO37))+(IO38))+(IO39))+(IO40))+(IO41))+(IO42)</f>
        <v>0</v>
      </c>
      <c r="IP43" s="21">
        <f t="shared" si="279"/>
        <v>0</v>
      </c>
      <c r="IQ43" s="21">
        <f>((((((((((((IQ30)+(IQ31))+(IQ32))+(IQ33))+(IQ34))+(IQ35))+(IQ36))+(IQ37))+(IQ38))+(IQ39))+(IQ40))+(IQ41))+(IQ42)</f>
        <v>0</v>
      </c>
      <c r="IR43" s="21">
        <f>((((((((((((IR30)+(IR31))+(IR32))+(IR33))+(IR34))+(IR35))+(IR36))+(IR37))+(IR38))+(IR39))+(IR40))+(IR41))+(IR42)</f>
        <v>0</v>
      </c>
      <c r="IS43" s="21">
        <f t="shared" si="280"/>
        <v>0</v>
      </c>
      <c r="IT43" s="21">
        <f t="shared" si="281"/>
        <v>0</v>
      </c>
      <c r="IU43" s="21">
        <f t="shared" si="282"/>
        <v>0</v>
      </c>
      <c r="IV43" s="21">
        <f t="shared" si="283"/>
        <v>0</v>
      </c>
      <c r="IW43" s="21">
        <f t="shared" si="284"/>
        <v>70174.62</v>
      </c>
      <c r="IX43" s="21">
        <f t="shared" si="285"/>
        <v>97760.42</v>
      </c>
      <c r="IY43" s="21">
        <f t="shared" si="286"/>
        <v>-27585.800000000003</v>
      </c>
      <c r="IZ43" s="21">
        <f>((((((((((((IZ30)+(IZ31))+(IZ32))+(IZ33))+(IZ34))+(IZ35))+(IZ36))+(IZ37))+(IZ38))+(IZ39))+(IZ40))+(IZ41))+(IZ42)</f>
        <v>0</v>
      </c>
      <c r="JA43" s="21">
        <f>((((((((((((JA30)+(JA31))+(JA32))+(JA33))+(JA34))+(JA35))+(JA36))+(JA37))+(JA38))+(JA39))+(JA40))+(JA41))+(JA42)</f>
        <v>0</v>
      </c>
      <c r="JB43" s="21">
        <f t="shared" si="287"/>
        <v>0</v>
      </c>
      <c r="JC43" s="21">
        <f>((((((((((((JC30)+(JC31))+(JC32))+(JC33))+(JC34))+(JC35))+(JC36))+(JC37))+(JC38))+(JC39))+(JC40))+(JC41))+(JC42)</f>
        <v>0</v>
      </c>
      <c r="JD43" s="21">
        <f>((((((((((((JD30)+(JD31))+(JD32))+(JD33))+(JD34))+(JD35))+(JD36))+(JD37))+(JD38))+(JD39))+(JD40))+(JD41))+(JD42)</f>
        <v>0</v>
      </c>
      <c r="JE43" s="21">
        <f t="shared" si="288"/>
        <v>0</v>
      </c>
      <c r="JF43" s="21">
        <f>((((((((((((JF30)+(JF31))+(JF32))+(JF33))+(JF34))+(JF35))+(JF36))+(JF37))+(JF38))+(JF39))+(JF40))+(JF41))+(JF42)</f>
        <v>0</v>
      </c>
      <c r="JG43" s="21">
        <f>((((((((((((JG30)+(JG31))+(JG32))+(JG33))+(JG34))+(JG35))+(JG36))+(JG37))+(JG38))+(JG39))+(JG40))+(JG41))+(JG42)</f>
        <v>0</v>
      </c>
      <c r="JH43" s="21">
        <f t="shared" si="289"/>
        <v>0</v>
      </c>
      <c r="JI43" s="21">
        <f t="shared" si="290"/>
        <v>0</v>
      </c>
      <c r="JJ43" s="21">
        <f t="shared" si="291"/>
        <v>0</v>
      </c>
      <c r="JK43" s="21">
        <f t="shared" si="292"/>
        <v>0</v>
      </c>
      <c r="JL43" s="21">
        <f>((((((((((((JL30)+(JL31))+(JL32))+(JL33))+(JL34))+(JL35))+(JL36))+(JL37))+(JL38))+(JL39))+(JL40))+(JL41))+(JL42)</f>
        <v>0</v>
      </c>
      <c r="JM43" s="21">
        <f>((((((((((((JM30)+(JM31))+(JM32))+(JM33))+(JM34))+(JM35))+(JM36))+(JM37))+(JM38))+(JM39))+(JM40))+(JM41))+(JM42)</f>
        <v>0</v>
      </c>
      <c r="JN43" s="21">
        <f t="shared" si="293"/>
        <v>0</v>
      </c>
      <c r="JO43" s="21">
        <f>((((((((((((JO30)+(JO31))+(JO32))+(JO33))+(JO34))+(JO35))+(JO36))+(JO37))+(JO38))+(JO39))+(JO40))+(JO41))+(JO42)</f>
        <v>0</v>
      </c>
      <c r="JP43" s="21">
        <f>((((((((((((JP30)+(JP31))+(JP32))+(JP33))+(JP34))+(JP35))+(JP36))+(JP37))+(JP38))+(JP39))+(JP40))+(JP41))+(JP42)</f>
        <v>529400.16</v>
      </c>
      <c r="JQ43" s="21">
        <f t="shared" si="294"/>
        <v>-529400.16</v>
      </c>
      <c r="JR43" s="21">
        <f>((((((((((((JR30)+(JR31))+(JR32))+(JR33))+(JR34))+(JR35))+(JR36))+(JR37))+(JR38))+(JR39))+(JR40))+(JR41))+(JR42)</f>
        <v>444019.54</v>
      </c>
      <c r="JS43" s="21">
        <f>((((((((((((JS30)+(JS31))+(JS32))+(JS33))+(JS34))+(JS35))+(JS36))+(JS37))+(JS38))+(JS39))+(JS40))+(JS41))+(JS42)</f>
        <v>0</v>
      </c>
      <c r="JT43" s="21">
        <f t="shared" si="295"/>
        <v>444019.54</v>
      </c>
      <c r="JU43" s="21">
        <f t="shared" si="296"/>
        <v>444019.54</v>
      </c>
      <c r="JV43" s="21">
        <f t="shared" si="297"/>
        <v>529400.16</v>
      </c>
      <c r="JW43" s="21">
        <f t="shared" si="298"/>
        <v>-85380.620000000054</v>
      </c>
      <c r="JX43" s="21">
        <f>((((((((((((JX30)+(JX31))+(JX32))+(JX33))+(JX34))+(JX35))+(JX36))+(JX37))+(JX38))+(JX39))+(JX40))+(JX41))+(JX42)</f>
        <v>0</v>
      </c>
      <c r="JY43" s="21">
        <f>((((((((((((JY30)+(JY31))+(JY32))+(JY33))+(JY34))+(JY35))+(JY36))+(JY37))+(JY38))+(JY39))+(JY40))+(JY41))+(JY42)</f>
        <v>0</v>
      </c>
      <c r="JZ43" s="21">
        <f t="shared" si="299"/>
        <v>0</v>
      </c>
      <c r="KA43" s="21">
        <f>((((((((((((KA30)+(KA31))+(KA32))+(KA33))+(KA34))+(KA35))+(KA36))+(KA37))+(KA38))+(KA39))+(KA40))+(KA41))+(KA42)</f>
        <v>0</v>
      </c>
      <c r="KB43" s="21">
        <f>((((((((((((KB30)+(KB31))+(KB32))+(KB33))+(KB34))+(KB35))+(KB36))+(KB37))+(KB38))+(KB39))+(KB40))+(KB41))+(KB42)</f>
        <v>0</v>
      </c>
      <c r="KC43" s="21">
        <f t="shared" si="300"/>
        <v>0</v>
      </c>
      <c r="KD43" s="21">
        <f t="shared" si="301"/>
        <v>0</v>
      </c>
      <c r="KE43" s="21">
        <f t="shared" si="302"/>
        <v>0</v>
      </c>
      <c r="KF43" s="21">
        <f t="shared" si="303"/>
        <v>0</v>
      </c>
      <c r="KG43" s="21">
        <f>((((((((((((KG30)+(KG31))+(KG32))+(KG33))+(KG34))+(KG35))+(KG36))+(KG37))+(KG38))+(KG39))+(KG40))+(KG41))+(KG42)</f>
        <v>450</v>
      </c>
      <c r="KH43" s="21">
        <f>((((((((((((KH30)+(KH31))+(KH32))+(KH33))+(KH34))+(KH35))+(KH36))+(KH37))+(KH38))+(KH39))+(KH40))+(KH41))+(KH42)</f>
        <v>450</v>
      </c>
      <c r="KI43" s="21">
        <f t="shared" si="304"/>
        <v>0</v>
      </c>
      <c r="KJ43" s="21">
        <f>((((((((((((KJ30)+(KJ31))+(KJ32))+(KJ33))+(KJ34))+(KJ35))+(KJ36))+(KJ37))+(KJ38))+(KJ39))+(KJ40))+(KJ41))+(KJ42)</f>
        <v>0</v>
      </c>
      <c r="KK43" s="21">
        <f>((((((((((((KK30)+(KK31))+(KK32))+(KK33))+(KK34))+(KK35))+(KK36))+(KK37))+(KK38))+(KK39))+(KK40))+(KK41))+(KK42)</f>
        <v>0</v>
      </c>
      <c r="KL43" s="21">
        <f t="shared" si="305"/>
        <v>0</v>
      </c>
      <c r="KM43" s="21">
        <f>((((((((((((KM30)+(KM31))+(KM32))+(KM33))+(KM34))+(KM35))+(KM36))+(KM37))+(KM38))+(KM39))+(KM40))+(KM41))+(KM42)</f>
        <v>0</v>
      </c>
      <c r="KN43" s="21">
        <f>((((((((((((KN30)+(KN31))+(KN32))+(KN33))+(KN34))+(KN35))+(KN36))+(KN37))+(KN38))+(KN39))+(KN40))+(KN41))+(KN42)</f>
        <v>0</v>
      </c>
      <c r="KO43" s="21">
        <f t="shared" si="306"/>
        <v>0</v>
      </c>
      <c r="KP43" s="21">
        <f>((((((((((((KP30)+(KP31))+(KP32))+(KP33))+(KP34))+(KP35))+(KP36))+(KP37))+(KP38))+(KP39))+(KP40))+(KP41))+(KP42)</f>
        <v>0</v>
      </c>
      <c r="KQ43" s="21">
        <f>((((((((((((KQ30)+(KQ31))+(KQ32))+(KQ33))+(KQ34))+(KQ35))+(KQ36))+(KQ37))+(KQ38))+(KQ39))+(KQ40))+(KQ41))+(KQ42)</f>
        <v>0</v>
      </c>
      <c r="KR43" s="21">
        <f t="shared" si="307"/>
        <v>0</v>
      </c>
      <c r="KS43" s="21">
        <f>((((((((((((KS30)+(KS31))+(KS32))+(KS33))+(KS34))+(KS35))+(KS36))+(KS37))+(KS38))+(KS39))+(KS40))+(KS41))+(KS42)</f>
        <v>0</v>
      </c>
      <c r="KT43" s="21">
        <f>((((((((((((KT30)+(KT31))+(KT32))+(KT33))+(KT34))+(KT35))+(KT36))+(KT37))+(KT38))+(KT39))+(KT40))+(KT41))+(KT42)</f>
        <v>0</v>
      </c>
      <c r="KU43" s="21">
        <f t="shared" si="308"/>
        <v>0</v>
      </c>
      <c r="KV43" s="21">
        <f>((((((((((((KV30)+(KV31))+(KV32))+(KV33))+(KV34))+(KV35))+(KV36))+(KV37))+(KV38))+(KV39))+(KV40))+(KV41))+(KV42)</f>
        <v>0</v>
      </c>
      <c r="KW43" s="21">
        <f>((((((((((((KW30)+(KW31))+(KW32))+(KW33))+(KW34))+(KW35))+(KW36))+(KW37))+(KW38))+(KW39))+(KW40))+(KW41))+(KW42)</f>
        <v>0</v>
      </c>
      <c r="KX43" s="21">
        <f t="shared" si="309"/>
        <v>0</v>
      </c>
      <c r="KY43" s="21">
        <f>((((((((((((KY30)+(KY31))+(KY32))+(KY33))+(KY34))+(KY35))+(KY36))+(KY37))+(KY38))+(KY39))+(KY40))+(KY41))+(KY42)</f>
        <v>0</v>
      </c>
      <c r="KZ43" s="21">
        <f>((((((((((((KZ30)+(KZ31))+(KZ32))+(KZ33))+(KZ34))+(KZ35))+(KZ36))+(KZ37))+(KZ38))+(KZ39))+(KZ40))+(KZ41))+(KZ42)</f>
        <v>0</v>
      </c>
      <c r="LA43" s="21">
        <f t="shared" si="310"/>
        <v>0</v>
      </c>
      <c r="LB43" s="21">
        <f t="shared" si="311"/>
        <v>0</v>
      </c>
      <c r="LC43" s="21">
        <f t="shared" si="312"/>
        <v>0</v>
      </c>
      <c r="LD43" s="21">
        <f t="shared" si="313"/>
        <v>0</v>
      </c>
      <c r="LE43" s="21">
        <f t="shared" si="314"/>
        <v>450</v>
      </c>
      <c r="LF43" s="21">
        <f t="shared" si="315"/>
        <v>450</v>
      </c>
      <c r="LG43" s="21">
        <f t="shared" si="316"/>
        <v>0</v>
      </c>
      <c r="LH43" s="21">
        <f>((((((((((((LH30)+(LH31))+(LH32))+(LH33))+(LH34))+(LH35))+(LH36))+(LH37))+(LH38))+(LH39))+(LH40))+(LH41))+(LH42)</f>
        <v>0</v>
      </c>
      <c r="LI43" s="21">
        <f>((((((((((((LI30)+(LI31))+(LI32))+(LI33))+(LI34))+(LI35))+(LI36))+(LI37))+(LI38))+(LI39))+(LI40))+(LI41))+(LI42)</f>
        <v>0</v>
      </c>
      <c r="LJ43" s="21">
        <f t="shared" si="317"/>
        <v>0</v>
      </c>
      <c r="LK43" s="21">
        <f>((((((((((((LK30)+(LK31))+(LK32))+(LK33))+(LK34))+(LK35))+(LK36))+(LK37))+(LK38))+(LK39))+(LK40))+(LK41))+(LK42)</f>
        <v>0</v>
      </c>
      <c r="LL43" s="21">
        <f>((((((((((((LL30)+(LL31))+(LL32))+(LL33))+(LL34))+(LL35))+(LL36))+(LL37))+(LL38))+(LL39))+(LL40))+(LL41))+(LL42)</f>
        <v>0</v>
      </c>
      <c r="LM43" s="21">
        <f t="shared" si="318"/>
        <v>0</v>
      </c>
      <c r="LN43" s="21">
        <f t="shared" si="319"/>
        <v>849539.66</v>
      </c>
      <c r="LO43" s="21">
        <f t="shared" si="320"/>
        <v>997656.38000000012</v>
      </c>
      <c r="LP43" s="21">
        <f t="shared" si="321"/>
        <v>-148116.72000000009</v>
      </c>
    </row>
    <row r="44" spans="1:328" x14ac:dyDescent="0.3">
      <c r="A44" s="2" t="s">
        <v>149</v>
      </c>
      <c r="B44" s="3"/>
      <c r="C44" s="3"/>
      <c r="D44" s="4">
        <f t="shared" si="161"/>
        <v>0</v>
      </c>
      <c r="E44" s="3"/>
      <c r="F44" s="3"/>
      <c r="G44" s="4">
        <f t="shared" si="162"/>
        <v>0</v>
      </c>
      <c r="H44" s="3"/>
      <c r="I44" s="3"/>
      <c r="J44" s="4">
        <f t="shared" si="163"/>
        <v>0</v>
      </c>
      <c r="K44" s="3"/>
      <c r="L44" s="3"/>
      <c r="M44" s="4">
        <f t="shared" si="164"/>
        <v>0</v>
      </c>
      <c r="N44" s="3"/>
      <c r="O44" s="3"/>
      <c r="P44" s="4">
        <f t="shared" si="165"/>
        <v>0</v>
      </c>
      <c r="Q44" s="3"/>
      <c r="R44" s="3"/>
      <c r="S44" s="4">
        <f t="shared" si="166"/>
        <v>0</v>
      </c>
      <c r="T44" s="3"/>
      <c r="U44" s="3"/>
      <c r="V44" s="4">
        <f t="shared" si="167"/>
        <v>0</v>
      </c>
      <c r="W44" s="3"/>
      <c r="X44" s="3"/>
      <c r="Y44" s="4">
        <f t="shared" si="168"/>
        <v>0</v>
      </c>
      <c r="Z44" s="3"/>
      <c r="AA44" s="3"/>
      <c r="AB44" s="4">
        <f t="shared" si="169"/>
        <v>0</v>
      </c>
      <c r="AC44" s="3"/>
      <c r="AD44" s="3"/>
      <c r="AE44" s="4">
        <f t="shared" si="170"/>
        <v>0</v>
      </c>
      <c r="AF44" s="3"/>
      <c r="AG44" s="3"/>
      <c r="AH44" s="4">
        <f t="shared" si="171"/>
        <v>0</v>
      </c>
      <c r="AI44" s="3"/>
      <c r="AJ44" s="3"/>
      <c r="AK44" s="4">
        <f t="shared" si="172"/>
        <v>0</v>
      </c>
      <c r="AL44" s="4">
        <f t="shared" si="173"/>
        <v>0</v>
      </c>
      <c r="AM44" s="4">
        <f t="shared" si="174"/>
        <v>0</v>
      </c>
      <c r="AN44" s="4">
        <f t="shared" si="175"/>
        <v>0</v>
      </c>
      <c r="AO44" s="3"/>
      <c r="AP44" s="3"/>
      <c r="AQ44" s="4">
        <f t="shared" si="176"/>
        <v>0</v>
      </c>
      <c r="AR44" s="3"/>
      <c r="AS44" s="3"/>
      <c r="AT44" s="4">
        <f t="shared" si="177"/>
        <v>0</v>
      </c>
      <c r="AU44" s="3"/>
      <c r="AV44" s="3"/>
      <c r="AW44" s="4">
        <f t="shared" si="178"/>
        <v>0</v>
      </c>
      <c r="AX44" s="3"/>
      <c r="AY44" s="3"/>
      <c r="AZ44" s="4">
        <f t="shared" si="179"/>
        <v>0</v>
      </c>
      <c r="BA44" s="3"/>
      <c r="BB44" s="3"/>
      <c r="BC44" s="4">
        <f t="shared" si="180"/>
        <v>0</v>
      </c>
      <c r="BD44" s="3"/>
      <c r="BE44" s="3"/>
      <c r="BF44" s="4">
        <f t="shared" si="181"/>
        <v>0</v>
      </c>
      <c r="BG44" s="4">
        <f t="shared" si="182"/>
        <v>0</v>
      </c>
      <c r="BH44" s="4">
        <f t="shared" si="183"/>
        <v>0</v>
      </c>
      <c r="BI44" s="4">
        <f t="shared" si="184"/>
        <v>0</v>
      </c>
      <c r="BJ44" s="3"/>
      <c r="BK44" s="3"/>
      <c r="BL44" s="4">
        <f t="shared" si="185"/>
        <v>0</v>
      </c>
      <c r="BM44" s="3"/>
      <c r="BN44" s="3"/>
      <c r="BO44" s="4">
        <f t="shared" si="186"/>
        <v>0</v>
      </c>
      <c r="BP44" s="3"/>
      <c r="BQ44" s="3"/>
      <c r="BR44" s="4">
        <f t="shared" si="187"/>
        <v>0</v>
      </c>
      <c r="BS44" s="3"/>
      <c r="BT44" s="3"/>
      <c r="BU44" s="4">
        <f t="shared" si="188"/>
        <v>0</v>
      </c>
      <c r="BV44" s="3"/>
      <c r="BW44" s="3"/>
      <c r="BX44" s="4">
        <f t="shared" si="189"/>
        <v>0</v>
      </c>
      <c r="BY44" s="3"/>
      <c r="BZ44" s="3"/>
      <c r="CA44" s="4">
        <f t="shared" si="190"/>
        <v>0</v>
      </c>
      <c r="CB44" s="4">
        <f t="shared" si="191"/>
        <v>0</v>
      </c>
      <c r="CC44" s="4">
        <f t="shared" si="192"/>
        <v>0</v>
      </c>
      <c r="CD44" s="4">
        <f t="shared" si="193"/>
        <v>0</v>
      </c>
      <c r="CE44" s="3"/>
      <c r="CF44" s="3"/>
      <c r="CG44" s="4">
        <f t="shared" si="194"/>
        <v>0</v>
      </c>
      <c r="CH44" s="3"/>
      <c r="CI44" s="3"/>
      <c r="CJ44" s="4">
        <f t="shared" si="195"/>
        <v>0</v>
      </c>
      <c r="CK44" s="3"/>
      <c r="CL44" s="3"/>
      <c r="CM44" s="4">
        <f t="shared" si="196"/>
        <v>0</v>
      </c>
      <c r="CN44" s="4">
        <f t="shared" si="197"/>
        <v>0</v>
      </c>
      <c r="CO44" s="4">
        <f t="shared" si="198"/>
        <v>0</v>
      </c>
      <c r="CP44" s="4">
        <f t="shared" si="199"/>
        <v>0</v>
      </c>
      <c r="CQ44" s="3"/>
      <c r="CR44" s="3"/>
      <c r="CS44" s="4">
        <f t="shared" si="200"/>
        <v>0</v>
      </c>
      <c r="CT44" s="3"/>
      <c r="CU44" s="3"/>
      <c r="CV44" s="4">
        <f t="shared" si="201"/>
        <v>0</v>
      </c>
      <c r="CW44" s="3"/>
      <c r="CX44" s="3"/>
      <c r="CY44" s="4">
        <f t="shared" si="202"/>
        <v>0</v>
      </c>
      <c r="CZ44" s="4">
        <f t="shared" si="203"/>
        <v>0</v>
      </c>
      <c r="DA44" s="4">
        <f t="shared" si="204"/>
        <v>0</v>
      </c>
      <c r="DB44" s="4">
        <f t="shared" si="205"/>
        <v>0</v>
      </c>
      <c r="DC44" s="4">
        <f t="shared" si="206"/>
        <v>0</v>
      </c>
      <c r="DD44" s="4">
        <f t="shared" si="207"/>
        <v>0</v>
      </c>
      <c r="DE44" s="4">
        <f t="shared" si="208"/>
        <v>0</v>
      </c>
      <c r="DF44" s="3"/>
      <c r="DG44" s="3"/>
      <c r="DH44" s="4">
        <f t="shared" si="209"/>
        <v>0</v>
      </c>
      <c r="DI44" s="3"/>
      <c r="DJ44" s="3"/>
      <c r="DK44" s="4">
        <f t="shared" si="210"/>
        <v>0</v>
      </c>
      <c r="DL44" s="4">
        <f t="shared" si="211"/>
        <v>0</v>
      </c>
      <c r="DM44" s="4">
        <f t="shared" si="212"/>
        <v>0</v>
      </c>
      <c r="DN44" s="4">
        <f t="shared" si="213"/>
        <v>0</v>
      </c>
      <c r="DO44" s="3"/>
      <c r="DP44" s="3"/>
      <c r="DQ44" s="4">
        <f t="shared" si="214"/>
        <v>0</v>
      </c>
      <c r="DR44" s="3"/>
      <c r="DS44" s="3"/>
      <c r="DT44" s="4">
        <f t="shared" si="215"/>
        <v>0</v>
      </c>
      <c r="DU44" s="4">
        <f t="shared" si="216"/>
        <v>0</v>
      </c>
      <c r="DV44" s="4">
        <f t="shared" si="217"/>
        <v>0</v>
      </c>
      <c r="DW44" s="4">
        <f t="shared" si="218"/>
        <v>0</v>
      </c>
      <c r="DX44" s="20">
        <f t="shared" si="219"/>
        <v>0</v>
      </c>
      <c r="DY44" s="20">
        <f t="shared" si="220"/>
        <v>0</v>
      </c>
      <c r="DZ44" s="20">
        <f t="shared" si="221"/>
        <v>0</v>
      </c>
      <c r="EA44" s="19"/>
      <c r="EB44" s="19"/>
      <c r="EC44" s="20">
        <f t="shared" si="222"/>
        <v>0</v>
      </c>
      <c r="ED44" s="19"/>
      <c r="EE44" s="19"/>
      <c r="EF44" s="20">
        <f t="shared" si="223"/>
        <v>0</v>
      </c>
      <c r="EG44" s="19"/>
      <c r="EH44" s="19"/>
      <c r="EI44" s="20">
        <f t="shared" si="224"/>
        <v>0</v>
      </c>
      <c r="EJ44" s="19"/>
      <c r="EK44" s="19"/>
      <c r="EL44" s="20">
        <f t="shared" si="225"/>
        <v>0</v>
      </c>
      <c r="EM44" s="20">
        <f t="shared" si="226"/>
        <v>0</v>
      </c>
      <c r="EN44" s="20">
        <f t="shared" si="227"/>
        <v>0</v>
      </c>
      <c r="EO44" s="20">
        <f t="shared" si="228"/>
        <v>0</v>
      </c>
      <c r="EP44" s="19"/>
      <c r="EQ44" s="19"/>
      <c r="ER44" s="20">
        <f t="shared" si="229"/>
        <v>0</v>
      </c>
      <c r="ES44" s="19"/>
      <c r="ET44" s="19"/>
      <c r="EU44" s="20">
        <f t="shared" si="230"/>
        <v>0</v>
      </c>
      <c r="EV44" s="19"/>
      <c r="EW44" s="19"/>
      <c r="EX44" s="20">
        <f t="shared" si="231"/>
        <v>0</v>
      </c>
      <c r="EY44" s="19"/>
      <c r="EZ44" s="19"/>
      <c r="FA44" s="20">
        <f t="shared" si="232"/>
        <v>0</v>
      </c>
      <c r="FB44" s="20">
        <f t="shared" si="233"/>
        <v>0</v>
      </c>
      <c r="FC44" s="20">
        <f t="shared" si="234"/>
        <v>0</v>
      </c>
      <c r="FD44" s="20">
        <f t="shared" si="235"/>
        <v>0</v>
      </c>
      <c r="FE44" s="19"/>
      <c r="FF44" s="19"/>
      <c r="FG44" s="20">
        <f t="shared" si="236"/>
        <v>0</v>
      </c>
      <c r="FH44" s="19"/>
      <c r="FI44" s="19"/>
      <c r="FJ44" s="20">
        <f t="shared" si="237"/>
        <v>0</v>
      </c>
      <c r="FK44" s="19"/>
      <c r="FL44" s="19"/>
      <c r="FM44" s="20">
        <f t="shared" si="238"/>
        <v>0</v>
      </c>
      <c r="FN44" s="20">
        <f t="shared" si="239"/>
        <v>0</v>
      </c>
      <c r="FO44" s="20">
        <f t="shared" si="240"/>
        <v>0</v>
      </c>
      <c r="FP44" s="20">
        <f t="shared" si="241"/>
        <v>0</v>
      </c>
      <c r="FQ44" s="19"/>
      <c r="FR44" s="19"/>
      <c r="FS44" s="20">
        <f t="shared" si="242"/>
        <v>0</v>
      </c>
      <c r="FT44" s="19"/>
      <c r="FU44" s="19"/>
      <c r="FV44" s="20">
        <f t="shared" si="243"/>
        <v>0</v>
      </c>
      <c r="FW44" s="19"/>
      <c r="FX44" s="19"/>
      <c r="FY44" s="20">
        <f t="shared" si="244"/>
        <v>0</v>
      </c>
      <c r="FZ44" s="20">
        <f t="shared" si="245"/>
        <v>0</v>
      </c>
      <c r="GA44" s="20">
        <f t="shared" si="246"/>
        <v>0</v>
      </c>
      <c r="GB44" s="20">
        <f t="shared" si="247"/>
        <v>0</v>
      </c>
      <c r="GC44" s="19"/>
      <c r="GD44" s="19"/>
      <c r="GE44" s="20">
        <f t="shared" si="248"/>
        <v>0</v>
      </c>
      <c r="GF44" s="19"/>
      <c r="GG44" s="19"/>
      <c r="GH44" s="20">
        <f t="shared" si="249"/>
        <v>0</v>
      </c>
      <c r="GI44" s="19"/>
      <c r="GJ44" s="19"/>
      <c r="GK44" s="20">
        <f t="shared" si="250"/>
        <v>0</v>
      </c>
      <c r="GL44" s="19"/>
      <c r="GM44" s="19"/>
      <c r="GN44" s="20">
        <f t="shared" si="251"/>
        <v>0</v>
      </c>
      <c r="GO44" s="20">
        <f t="shared" si="252"/>
        <v>0</v>
      </c>
      <c r="GP44" s="20">
        <f t="shared" si="253"/>
        <v>0</v>
      </c>
      <c r="GQ44" s="20">
        <f t="shared" si="254"/>
        <v>0</v>
      </c>
      <c r="GR44" s="19"/>
      <c r="GS44" s="19"/>
      <c r="GT44" s="20">
        <f t="shared" si="255"/>
        <v>0</v>
      </c>
      <c r="GU44" s="19"/>
      <c r="GV44" s="19"/>
      <c r="GW44" s="20">
        <f t="shared" si="256"/>
        <v>0</v>
      </c>
      <c r="GX44" s="19"/>
      <c r="GY44" s="19"/>
      <c r="GZ44" s="20">
        <f t="shared" si="257"/>
        <v>0</v>
      </c>
      <c r="HA44" s="20">
        <f t="shared" si="258"/>
        <v>0</v>
      </c>
      <c r="HB44" s="20">
        <f t="shared" si="259"/>
        <v>0</v>
      </c>
      <c r="HC44" s="20">
        <f t="shared" si="260"/>
        <v>0</v>
      </c>
      <c r="HD44" s="19"/>
      <c r="HE44" s="19"/>
      <c r="HF44" s="20">
        <f t="shared" si="261"/>
        <v>0</v>
      </c>
      <c r="HG44" s="19"/>
      <c r="HH44" s="19"/>
      <c r="HI44" s="20">
        <f t="shared" si="262"/>
        <v>0</v>
      </c>
      <c r="HJ44" s="19"/>
      <c r="HK44" s="19"/>
      <c r="HL44" s="20">
        <f t="shared" si="263"/>
        <v>0</v>
      </c>
      <c r="HM44" s="19"/>
      <c r="HN44" s="19"/>
      <c r="HO44" s="20">
        <f t="shared" si="264"/>
        <v>0</v>
      </c>
      <c r="HP44" s="20">
        <f t="shared" si="265"/>
        <v>0</v>
      </c>
      <c r="HQ44" s="20">
        <f t="shared" si="266"/>
        <v>0</v>
      </c>
      <c r="HR44" s="20">
        <f t="shared" si="267"/>
        <v>0</v>
      </c>
      <c r="HS44" s="19"/>
      <c r="HT44" s="19"/>
      <c r="HU44" s="20">
        <f t="shared" si="268"/>
        <v>0</v>
      </c>
      <c r="HV44" s="19"/>
      <c r="HW44" s="19"/>
      <c r="HX44" s="20">
        <f t="shared" si="269"/>
        <v>0</v>
      </c>
      <c r="HY44" s="19"/>
      <c r="HZ44" s="19"/>
      <c r="IA44" s="20">
        <f t="shared" si="270"/>
        <v>0</v>
      </c>
      <c r="IB44" s="19"/>
      <c r="IC44" s="19"/>
      <c r="ID44" s="20">
        <f t="shared" si="271"/>
        <v>0</v>
      </c>
      <c r="IE44" s="20">
        <f t="shared" si="272"/>
        <v>0</v>
      </c>
      <c r="IF44" s="20">
        <f t="shared" si="273"/>
        <v>0</v>
      </c>
      <c r="IG44" s="20">
        <f t="shared" si="274"/>
        <v>0</v>
      </c>
      <c r="IH44" s="20">
        <f t="shared" si="275"/>
        <v>0</v>
      </c>
      <c r="II44" s="20">
        <f t="shared" si="276"/>
        <v>0</v>
      </c>
      <c r="IJ44" s="20">
        <f t="shared" si="277"/>
        <v>0</v>
      </c>
      <c r="IK44" s="19"/>
      <c r="IL44" s="19"/>
      <c r="IM44" s="20">
        <f t="shared" si="278"/>
        <v>0</v>
      </c>
      <c r="IN44" s="19"/>
      <c r="IO44" s="19"/>
      <c r="IP44" s="20">
        <f t="shared" si="279"/>
        <v>0</v>
      </c>
      <c r="IQ44" s="19"/>
      <c r="IR44" s="19"/>
      <c r="IS44" s="20">
        <f t="shared" si="280"/>
        <v>0</v>
      </c>
      <c r="IT44" s="20">
        <f t="shared" si="281"/>
        <v>0</v>
      </c>
      <c r="IU44" s="20">
        <f t="shared" si="282"/>
        <v>0</v>
      </c>
      <c r="IV44" s="20">
        <f t="shared" si="283"/>
        <v>0</v>
      </c>
      <c r="IW44" s="20">
        <f t="shared" si="284"/>
        <v>0</v>
      </c>
      <c r="IX44" s="20">
        <f t="shared" si="285"/>
        <v>0</v>
      </c>
      <c r="IY44" s="20">
        <f t="shared" si="286"/>
        <v>0</v>
      </c>
      <c r="IZ44" s="19"/>
      <c r="JA44" s="19"/>
      <c r="JB44" s="20">
        <f t="shared" si="287"/>
        <v>0</v>
      </c>
      <c r="JC44" s="19"/>
      <c r="JD44" s="19"/>
      <c r="JE44" s="20">
        <f t="shared" si="288"/>
        <v>0</v>
      </c>
      <c r="JF44" s="19"/>
      <c r="JG44" s="19"/>
      <c r="JH44" s="20">
        <f t="shared" si="289"/>
        <v>0</v>
      </c>
      <c r="JI44" s="20">
        <f t="shared" si="290"/>
        <v>0</v>
      </c>
      <c r="JJ44" s="20">
        <f t="shared" si="291"/>
        <v>0</v>
      </c>
      <c r="JK44" s="20">
        <f t="shared" si="292"/>
        <v>0</v>
      </c>
      <c r="JL44" s="19"/>
      <c r="JM44" s="19"/>
      <c r="JN44" s="20">
        <f t="shared" si="293"/>
        <v>0</v>
      </c>
      <c r="JO44" s="19"/>
      <c r="JP44" s="19"/>
      <c r="JQ44" s="20">
        <f t="shared" si="294"/>
        <v>0</v>
      </c>
      <c r="JR44" s="19"/>
      <c r="JS44" s="19"/>
      <c r="JT44" s="20">
        <f t="shared" si="295"/>
        <v>0</v>
      </c>
      <c r="JU44" s="20">
        <f t="shared" si="296"/>
        <v>0</v>
      </c>
      <c r="JV44" s="20">
        <f t="shared" si="297"/>
        <v>0</v>
      </c>
      <c r="JW44" s="20">
        <f t="shared" si="298"/>
        <v>0</v>
      </c>
      <c r="JX44" s="19"/>
      <c r="JY44" s="19"/>
      <c r="JZ44" s="20">
        <f t="shared" si="299"/>
        <v>0</v>
      </c>
      <c r="KA44" s="19"/>
      <c r="KB44" s="19"/>
      <c r="KC44" s="20">
        <f t="shared" si="300"/>
        <v>0</v>
      </c>
      <c r="KD44" s="20">
        <f t="shared" si="301"/>
        <v>0</v>
      </c>
      <c r="KE44" s="20">
        <f t="shared" si="302"/>
        <v>0</v>
      </c>
      <c r="KF44" s="20">
        <f t="shared" si="303"/>
        <v>0</v>
      </c>
      <c r="KG44" s="19"/>
      <c r="KH44" s="19"/>
      <c r="KI44" s="20">
        <f t="shared" si="304"/>
        <v>0</v>
      </c>
      <c r="KJ44" s="19"/>
      <c r="KK44" s="19"/>
      <c r="KL44" s="20">
        <f t="shared" si="305"/>
        <v>0</v>
      </c>
      <c r="KM44" s="19"/>
      <c r="KN44" s="19"/>
      <c r="KO44" s="20">
        <f t="shared" si="306"/>
        <v>0</v>
      </c>
      <c r="KP44" s="19"/>
      <c r="KQ44" s="19"/>
      <c r="KR44" s="20">
        <f t="shared" si="307"/>
        <v>0</v>
      </c>
      <c r="KS44" s="19"/>
      <c r="KT44" s="19"/>
      <c r="KU44" s="20">
        <f t="shared" si="308"/>
        <v>0</v>
      </c>
      <c r="KV44" s="19"/>
      <c r="KW44" s="19"/>
      <c r="KX44" s="20">
        <f t="shared" si="309"/>
        <v>0</v>
      </c>
      <c r="KY44" s="19"/>
      <c r="KZ44" s="19"/>
      <c r="LA44" s="20">
        <f t="shared" si="310"/>
        <v>0</v>
      </c>
      <c r="LB44" s="20">
        <f t="shared" si="311"/>
        <v>0</v>
      </c>
      <c r="LC44" s="20">
        <f t="shared" si="312"/>
        <v>0</v>
      </c>
      <c r="LD44" s="20">
        <f t="shared" si="313"/>
        <v>0</v>
      </c>
      <c r="LE44" s="20">
        <f t="shared" si="314"/>
        <v>0</v>
      </c>
      <c r="LF44" s="20">
        <f t="shared" si="315"/>
        <v>0</v>
      </c>
      <c r="LG44" s="20">
        <f t="shared" si="316"/>
        <v>0</v>
      </c>
      <c r="LH44" s="19"/>
      <c r="LI44" s="19"/>
      <c r="LJ44" s="20">
        <f t="shared" si="317"/>
        <v>0</v>
      </c>
      <c r="LK44" s="19"/>
      <c r="LL44" s="19"/>
      <c r="LM44" s="20">
        <f t="shared" si="318"/>
        <v>0</v>
      </c>
      <c r="LN44" s="20">
        <f t="shared" si="319"/>
        <v>0</v>
      </c>
      <c r="LO44" s="20">
        <f t="shared" si="320"/>
        <v>0</v>
      </c>
      <c r="LP44" s="20">
        <f t="shared" si="321"/>
        <v>0</v>
      </c>
    </row>
    <row r="45" spans="1:328" x14ac:dyDescent="0.3">
      <c r="A45" s="2" t="s">
        <v>150</v>
      </c>
      <c r="B45" s="3"/>
      <c r="C45" s="3"/>
      <c r="D45" s="4">
        <f t="shared" si="161"/>
        <v>0</v>
      </c>
      <c r="E45" s="3"/>
      <c r="F45" s="3"/>
      <c r="G45" s="4">
        <f t="shared" si="162"/>
        <v>0</v>
      </c>
      <c r="H45" s="3"/>
      <c r="I45" s="3"/>
      <c r="J45" s="4">
        <f t="shared" si="163"/>
        <v>0</v>
      </c>
      <c r="K45" s="3"/>
      <c r="L45" s="3"/>
      <c r="M45" s="4">
        <f t="shared" si="164"/>
        <v>0</v>
      </c>
      <c r="N45" s="3"/>
      <c r="O45" s="3"/>
      <c r="P45" s="4">
        <f t="shared" si="165"/>
        <v>0</v>
      </c>
      <c r="Q45" s="3"/>
      <c r="R45" s="3"/>
      <c r="S45" s="4">
        <f t="shared" si="166"/>
        <v>0</v>
      </c>
      <c r="T45" s="3"/>
      <c r="U45" s="3"/>
      <c r="V45" s="4">
        <f t="shared" si="167"/>
        <v>0</v>
      </c>
      <c r="W45" s="3"/>
      <c r="X45" s="3"/>
      <c r="Y45" s="4">
        <f t="shared" si="168"/>
        <v>0</v>
      </c>
      <c r="Z45" s="3"/>
      <c r="AA45" s="3"/>
      <c r="AB45" s="4">
        <f t="shared" si="169"/>
        <v>0</v>
      </c>
      <c r="AC45" s="3"/>
      <c r="AD45" s="3"/>
      <c r="AE45" s="4">
        <f t="shared" si="170"/>
        <v>0</v>
      </c>
      <c r="AF45" s="3"/>
      <c r="AG45" s="3"/>
      <c r="AH45" s="4">
        <f t="shared" si="171"/>
        <v>0</v>
      </c>
      <c r="AI45" s="3"/>
      <c r="AJ45" s="3"/>
      <c r="AK45" s="4">
        <f t="shared" si="172"/>
        <v>0</v>
      </c>
      <c r="AL45" s="4">
        <f t="shared" si="173"/>
        <v>0</v>
      </c>
      <c r="AM45" s="4">
        <f t="shared" si="174"/>
        <v>0</v>
      </c>
      <c r="AN45" s="4">
        <f t="shared" si="175"/>
        <v>0</v>
      </c>
      <c r="AO45" s="3"/>
      <c r="AP45" s="3"/>
      <c r="AQ45" s="4">
        <f t="shared" si="176"/>
        <v>0</v>
      </c>
      <c r="AR45" s="3"/>
      <c r="AS45" s="3"/>
      <c r="AT45" s="4">
        <f t="shared" si="177"/>
        <v>0</v>
      </c>
      <c r="AU45" s="3"/>
      <c r="AV45" s="3"/>
      <c r="AW45" s="4">
        <f t="shared" si="178"/>
        <v>0</v>
      </c>
      <c r="AX45" s="3"/>
      <c r="AY45" s="3"/>
      <c r="AZ45" s="4">
        <f t="shared" si="179"/>
        <v>0</v>
      </c>
      <c r="BA45" s="3"/>
      <c r="BB45" s="3"/>
      <c r="BC45" s="4">
        <f t="shared" si="180"/>
        <v>0</v>
      </c>
      <c r="BD45" s="3"/>
      <c r="BE45" s="3"/>
      <c r="BF45" s="4">
        <f t="shared" si="181"/>
        <v>0</v>
      </c>
      <c r="BG45" s="4">
        <f t="shared" si="182"/>
        <v>0</v>
      </c>
      <c r="BH45" s="4">
        <f t="shared" si="183"/>
        <v>0</v>
      </c>
      <c r="BI45" s="4">
        <f t="shared" si="184"/>
        <v>0</v>
      </c>
      <c r="BJ45" s="3"/>
      <c r="BK45" s="3"/>
      <c r="BL45" s="4">
        <f t="shared" si="185"/>
        <v>0</v>
      </c>
      <c r="BM45" s="3"/>
      <c r="BN45" s="3"/>
      <c r="BO45" s="4">
        <f t="shared" si="186"/>
        <v>0</v>
      </c>
      <c r="BP45" s="3"/>
      <c r="BQ45" s="3"/>
      <c r="BR45" s="4">
        <f t="shared" si="187"/>
        <v>0</v>
      </c>
      <c r="BS45" s="3"/>
      <c r="BT45" s="3"/>
      <c r="BU45" s="4">
        <f t="shared" si="188"/>
        <v>0</v>
      </c>
      <c r="BV45" s="3"/>
      <c r="BW45" s="3"/>
      <c r="BX45" s="4">
        <f t="shared" si="189"/>
        <v>0</v>
      </c>
      <c r="BY45" s="3"/>
      <c r="BZ45" s="3"/>
      <c r="CA45" s="4">
        <f t="shared" si="190"/>
        <v>0</v>
      </c>
      <c r="CB45" s="4">
        <f t="shared" si="191"/>
        <v>0</v>
      </c>
      <c r="CC45" s="4">
        <f t="shared" si="192"/>
        <v>0</v>
      </c>
      <c r="CD45" s="4">
        <f t="shared" si="193"/>
        <v>0</v>
      </c>
      <c r="CE45" s="3"/>
      <c r="CF45" s="3"/>
      <c r="CG45" s="4">
        <f t="shared" si="194"/>
        <v>0</v>
      </c>
      <c r="CH45" s="3"/>
      <c r="CI45" s="3"/>
      <c r="CJ45" s="4">
        <f t="shared" si="195"/>
        <v>0</v>
      </c>
      <c r="CK45" s="3"/>
      <c r="CL45" s="3"/>
      <c r="CM45" s="4">
        <f t="shared" si="196"/>
        <v>0</v>
      </c>
      <c r="CN45" s="4">
        <f t="shared" si="197"/>
        <v>0</v>
      </c>
      <c r="CO45" s="4">
        <f t="shared" si="198"/>
        <v>0</v>
      </c>
      <c r="CP45" s="4">
        <f t="shared" si="199"/>
        <v>0</v>
      </c>
      <c r="CQ45" s="3"/>
      <c r="CR45" s="3"/>
      <c r="CS45" s="4">
        <f t="shared" si="200"/>
        <v>0</v>
      </c>
      <c r="CT45" s="3"/>
      <c r="CU45" s="3"/>
      <c r="CV45" s="4">
        <f t="shared" si="201"/>
        <v>0</v>
      </c>
      <c r="CW45" s="3"/>
      <c r="CX45" s="3"/>
      <c r="CY45" s="4">
        <f t="shared" si="202"/>
        <v>0</v>
      </c>
      <c r="CZ45" s="4">
        <f t="shared" si="203"/>
        <v>0</v>
      </c>
      <c r="DA45" s="4">
        <f t="shared" si="204"/>
        <v>0</v>
      </c>
      <c r="DB45" s="4">
        <f t="shared" si="205"/>
        <v>0</v>
      </c>
      <c r="DC45" s="4">
        <f t="shared" si="206"/>
        <v>0</v>
      </c>
      <c r="DD45" s="4">
        <f t="shared" si="207"/>
        <v>0</v>
      </c>
      <c r="DE45" s="4">
        <f t="shared" si="208"/>
        <v>0</v>
      </c>
      <c r="DF45" s="3"/>
      <c r="DG45" s="3"/>
      <c r="DH45" s="4">
        <f t="shared" si="209"/>
        <v>0</v>
      </c>
      <c r="DI45" s="3"/>
      <c r="DJ45" s="3"/>
      <c r="DK45" s="4">
        <f t="shared" si="210"/>
        <v>0</v>
      </c>
      <c r="DL45" s="4">
        <f t="shared" si="211"/>
        <v>0</v>
      </c>
      <c r="DM45" s="4">
        <f t="shared" si="212"/>
        <v>0</v>
      </c>
      <c r="DN45" s="4">
        <f t="shared" si="213"/>
        <v>0</v>
      </c>
      <c r="DO45" s="3"/>
      <c r="DP45" s="3"/>
      <c r="DQ45" s="4">
        <f t="shared" si="214"/>
        <v>0</v>
      </c>
      <c r="DR45" s="3"/>
      <c r="DS45" s="3"/>
      <c r="DT45" s="4">
        <f t="shared" si="215"/>
        <v>0</v>
      </c>
      <c r="DU45" s="4">
        <f t="shared" si="216"/>
        <v>0</v>
      </c>
      <c r="DV45" s="4">
        <f t="shared" si="217"/>
        <v>0</v>
      </c>
      <c r="DW45" s="4">
        <f t="shared" si="218"/>
        <v>0</v>
      </c>
      <c r="DX45" s="20">
        <f t="shared" si="219"/>
        <v>0</v>
      </c>
      <c r="DY45" s="20">
        <f t="shared" si="220"/>
        <v>0</v>
      </c>
      <c r="DZ45" s="20">
        <f t="shared" si="221"/>
        <v>0</v>
      </c>
      <c r="EA45" s="19"/>
      <c r="EB45" s="19"/>
      <c r="EC45" s="20">
        <f t="shared" si="222"/>
        <v>0</v>
      </c>
      <c r="ED45" s="19"/>
      <c r="EE45" s="19"/>
      <c r="EF45" s="20">
        <f t="shared" si="223"/>
        <v>0</v>
      </c>
      <c r="EG45" s="19"/>
      <c r="EH45" s="19"/>
      <c r="EI45" s="20">
        <f t="shared" si="224"/>
        <v>0</v>
      </c>
      <c r="EJ45" s="19"/>
      <c r="EK45" s="19"/>
      <c r="EL45" s="20">
        <f t="shared" si="225"/>
        <v>0</v>
      </c>
      <c r="EM45" s="20">
        <f t="shared" si="226"/>
        <v>0</v>
      </c>
      <c r="EN45" s="20">
        <f t="shared" si="227"/>
        <v>0</v>
      </c>
      <c r="EO45" s="20">
        <f t="shared" si="228"/>
        <v>0</v>
      </c>
      <c r="EP45" s="19"/>
      <c r="EQ45" s="19"/>
      <c r="ER45" s="20">
        <f t="shared" si="229"/>
        <v>0</v>
      </c>
      <c r="ES45" s="19"/>
      <c r="ET45" s="19"/>
      <c r="EU45" s="20">
        <f t="shared" si="230"/>
        <v>0</v>
      </c>
      <c r="EV45" s="19"/>
      <c r="EW45" s="19"/>
      <c r="EX45" s="20">
        <f t="shared" si="231"/>
        <v>0</v>
      </c>
      <c r="EY45" s="19"/>
      <c r="EZ45" s="19"/>
      <c r="FA45" s="20">
        <f t="shared" si="232"/>
        <v>0</v>
      </c>
      <c r="FB45" s="20">
        <f t="shared" si="233"/>
        <v>0</v>
      </c>
      <c r="FC45" s="20">
        <f t="shared" si="234"/>
        <v>0</v>
      </c>
      <c r="FD45" s="20">
        <f t="shared" si="235"/>
        <v>0</v>
      </c>
      <c r="FE45" s="19"/>
      <c r="FF45" s="19"/>
      <c r="FG45" s="20">
        <f t="shared" si="236"/>
        <v>0</v>
      </c>
      <c r="FH45" s="19"/>
      <c r="FI45" s="19"/>
      <c r="FJ45" s="20">
        <f t="shared" si="237"/>
        <v>0</v>
      </c>
      <c r="FK45" s="19"/>
      <c r="FL45" s="19"/>
      <c r="FM45" s="20">
        <f t="shared" si="238"/>
        <v>0</v>
      </c>
      <c r="FN45" s="20">
        <f t="shared" si="239"/>
        <v>0</v>
      </c>
      <c r="FO45" s="20">
        <f t="shared" si="240"/>
        <v>0</v>
      </c>
      <c r="FP45" s="20">
        <f t="shared" si="241"/>
        <v>0</v>
      </c>
      <c r="FQ45" s="19"/>
      <c r="FR45" s="19"/>
      <c r="FS45" s="20">
        <f t="shared" si="242"/>
        <v>0</v>
      </c>
      <c r="FT45" s="19"/>
      <c r="FU45" s="19"/>
      <c r="FV45" s="20">
        <f t="shared" si="243"/>
        <v>0</v>
      </c>
      <c r="FW45" s="19"/>
      <c r="FX45" s="19"/>
      <c r="FY45" s="20">
        <f t="shared" si="244"/>
        <v>0</v>
      </c>
      <c r="FZ45" s="20">
        <f t="shared" si="245"/>
        <v>0</v>
      </c>
      <c r="GA45" s="20">
        <f t="shared" si="246"/>
        <v>0</v>
      </c>
      <c r="GB45" s="20">
        <f t="shared" si="247"/>
        <v>0</v>
      </c>
      <c r="GC45" s="19"/>
      <c r="GD45" s="19"/>
      <c r="GE45" s="20">
        <f t="shared" si="248"/>
        <v>0</v>
      </c>
      <c r="GF45" s="19"/>
      <c r="GG45" s="19"/>
      <c r="GH45" s="20">
        <f t="shared" si="249"/>
        <v>0</v>
      </c>
      <c r="GI45" s="19"/>
      <c r="GJ45" s="19"/>
      <c r="GK45" s="20">
        <f t="shared" si="250"/>
        <v>0</v>
      </c>
      <c r="GL45" s="19"/>
      <c r="GM45" s="19"/>
      <c r="GN45" s="20">
        <f t="shared" si="251"/>
        <v>0</v>
      </c>
      <c r="GO45" s="20">
        <f t="shared" si="252"/>
        <v>0</v>
      </c>
      <c r="GP45" s="20">
        <f t="shared" si="253"/>
        <v>0</v>
      </c>
      <c r="GQ45" s="20">
        <f t="shared" si="254"/>
        <v>0</v>
      </c>
      <c r="GR45" s="19"/>
      <c r="GS45" s="19"/>
      <c r="GT45" s="20">
        <f t="shared" si="255"/>
        <v>0</v>
      </c>
      <c r="GU45" s="19"/>
      <c r="GV45" s="19"/>
      <c r="GW45" s="20">
        <f t="shared" si="256"/>
        <v>0</v>
      </c>
      <c r="GX45" s="19"/>
      <c r="GY45" s="19"/>
      <c r="GZ45" s="20">
        <f t="shared" si="257"/>
        <v>0</v>
      </c>
      <c r="HA45" s="20">
        <f t="shared" si="258"/>
        <v>0</v>
      </c>
      <c r="HB45" s="20">
        <f t="shared" si="259"/>
        <v>0</v>
      </c>
      <c r="HC45" s="20">
        <f t="shared" si="260"/>
        <v>0</v>
      </c>
      <c r="HD45" s="19"/>
      <c r="HE45" s="19"/>
      <c r="HF45" s="20">
        <f t="shared" si="261"/>
        <v>0</v>
      </c>
      <c r="HG45" s="19"/>
      <c r="HH45" s="19"/>
      <c r="HI45" s="20">
        <f t="shared" si="262"/>
        <v>0</v>
      </c>
      <c r="HJ45" s="19"/>
      <c r="HK45" s="19"/>
      <c r="HL45" s="20">
        <f t="shared" si="263"/>
        <v>0</v>
      </c>
      <c r="HM45" s="19"/>
      <c r="HN45" s="19"/>
      <c r="HO45" s="20">
        <f t="shared" si="264"/>
        <v>0</v>
      </c>
      <c r="HP45" s="20">
        <f t="shared" si="265"/>
        <v>0</v>
      </c>
      <c r="HQ45" s="20">
        <f t="shared" si="266"/>
        <v>0</v>
      </c>
      <c r="HR45" s="20">
        <f t="shared" si="267"/>
        <v>0</v>
      </c>
      <c r="HS45" s="19"/>
      <c r="HT45" s="19"/>
      <c r="HU45" s="20">
        <f t="shared" si="268"/>
        <v>0</v>
      </c>
      <c r="HV45" s="19"/>
      <c r="HW45" s="19"/>
      <c r="HX45" s="20">
        <f t="shared" si="269"/>
        <v>0</v>
      </c>
      <c r="HY45" s="19"/>
      <c r="HZ45" s="19"/>
      <c r="IA45" s="20">
        <f t="shared" si="270"/>
        <v>0</v>
      </c>
      <c r="IB45" s="19"/>
      <c r="IC45" s="19"/>
      <c r="ID45" s="20">
        <f t="shared" si="271"/>
        <v>0</v>
      </c>
      <c r="IE45" s="20">
        <f t="shared" si="272"/>
        <v>0</v>
      </c>
      <c r="IF45" s="20">
        <f t="shared" si="273"/>
        <v>0</v>
      </c>
      <c r="IG45" s="20">
        <f t="shared" si="274"/>
        <v>0</v>
      </c>
      <c r="IH45" s="20">
        <f t="shared" si="275"/>
        <v>0</v>
      </c>
      <c r="II45" s="20">
        <f t="shared" si="276"/>
        <v>0</v>
      </c>
      <c r="IJ45" s="20">
        <f t="shared" si="277"/>
        <v>0</v>
      </c>
      <c r="IK45" s="19"/>
      <c r="IL45" s="19"/>
      <c r="IM45" s="20">
        <f t="shared" si="278"/>
        <v>0</v>
      </c>
      <c r="IN45" s="19"/>
      <c r="IO45" s="19"/>
      <c r="IP45" s="20">
        <f t="shared" si="279"/>
        <v>0</v>
      </c>
      <c r="IQ45" s="19"/>
      <c r="IR45" s="19"/>
      <c r="IS45" s="20">
        <f t="shared" si="280"/>
        <v>0</v>
      </c>
      <c r="IT45" s="20">
        <f t="shared" si="281"/>
        <v>0</v>
      </c>
      <c r="IU45" s="20">
        <f t="shared" si="282"/>
        <v>0</v>
      </c>
      <c r="IV45" s="20">
        <f t="shared" si="283"/>
        <v>0</v>
      </c>
      <c r="IW45" s="20">
        <f t="shared" si="284"/>
        <v>0</v>
      </c>
      <c r="IX45" s="20">
        <f t="shared" si="285"/>
        <v>0</v>
      </c>
      <c r="IY45" s="20">
        <f t="shared" si="286"/>
        <v>0</v>
      </c>
      <c r="IZ45" s="19"/>
      <c r="JA45" s="19"/>
      <c r="JB45" s="20">
        <f t="shared" si="287"/>
        <v>0</v>
      </c>
      <c r="JC45" s="19"/>
      <c r="JD45" s="19"/>
      <c r="JE45" s="20">
        <f t="shared" si="288"/>
        <v>0</v>
      </c>
      <c r="JF45" s="19"/>
      <c r="JG45" s="19"/>
      <c r="JH45" s="20">
        <f t="shared" si="289"/>
        <v>0</v>
      </c>
      <c r="JI45" s="20">
        <f t="shared" si="290"/>
        <v>0</v>
      </c>
      <c r="JJ45" s="20">
        <f t="shared" si="291"/>
        <v>0</v>
      </c>
      <c r="JK45" s="20">
        <f t="shared" si="292"/>
        <v>0</v>
      </c>
      <c r="JL45" s="19"/>
      <c r="JM45" s="19"/>
      <c r="JN45" s="20">
        <f t="shared" si="293"/>
        <v>0</v>
      </c>
      <c r="JO45" s="19"/>
      <c r="JP45" s="19"/>
      <c r="JQ45" s="20">
        <f t="shared" si="294"/>
        <v>0</v>
      </c>
      <c r="JR45" s="19"/>
      <c r="JS45" s="19"/>
      <c r="JT45" s="20">
        <f t="shared" si="295"/>
        <v>0</v>
      </c>
      <c r="JU45" s="20">
        <f t="shared" si="296"/>
        <v>0</v>
      </c>
      <c r="JV45" s="20">
        <f t="shared" si="297"/>
        <v>0</v>
      </c>
      <c r="JW45" s="20">
        <f t="shared" si="298"/>
        <v>0</v>
      </c>
      <c r="JX45" s="19"/>
      <c r="JY45" s="19"/>
      <c r="JZ45" s="20">
        <f t="shared" si="299"/>
        <v>0</v>
      </c>
      <c r="KA45" s="19"/>
      <c r="KB45" s="19"/>
      <c r="KC45" s="20">
        <f t="shared" si="300"/>
        <v>0</v>
      </c>
      <c r="KD45" s="20">
        <f t="shared" si="301"/>
        <v>0</v>
      </c>
      <c r="KE45" s="20">
        <f t="shared" si="302"/>
        <v>0</v>
      </c>
      <c r="KF45" s="20">
        <f t="shared" si="303"/>
        <v>0</v>
      </c>
      <c r="KG45" s="19"/>
      <c r="KH45" s="19"/>
      <c r="KI45" s="20">
        <f t="shared" si="304"/>
        <v>0</v>
      </c>
      <c r="KJ45" s="19"/>
      <c r="KK45" s="19"/>
      <c r="KL45" s="20">
        <f t="shared" si="305"/>
        <v>0</v>
      </c>
      <c r="KM45" s="19"/>
      <c r="KN45" s="19"/>
      <c r="KO45" s="20">
        <f t="shared" si="306"/>
        <v>0</v>
      </c>
      <c r="KP45" s="19"/>
      <c r="KQ45" s="19"/>
      <c r="KR45" s="20">
        <f t="shared" si="307"/>
        <v>0</v>
      </c>
      <c r="KS45" s="19"/>
      <c r="KT45" s="19"/>
      <c r="KU45" s="20">
        <f t="shared" si="308"/>
        <v>0</v>
      </c>
      <c r="KV45" s="19"/>
      <c r="KW45" s="19"/>
      <c r="KX45" s="20">
        <f t="shared" si="309"/>
        <v>0</v>
      </c>
      <c r="KY45" s="19"/>
      <c r="KZ45" s="19"/>
      <c r="LA45" s="20">
        <f t="shared" si="310"/>
        <v>0</v>
      </c>
      <c r="LB45" s="20">
        <f t="shared" si="311"/>
        <v>0</v>
      </c>
      <c r="LC45" s="20">
        <f t="shared" si="312"/>
        <v>0</v>
      </c>
      <c r="LD45" s="20">
        <f t="shared" si="313"/>
        <v>0</v>
      </c>
      <c r="LE45" s="20">
        <f t="shared" si="314"/>
        <v>0</v>
      </c>
      <c r="LF45" s="20">
        <f t="shared" si="315"/>
        <v>0</v>
      </c>
      <c r="LG45" s="20">
        <f t="shared" si="316"/>
        <v>0</v>
      </c>
      <c r="LH45" s="19"/>
      <c r="LI45" s="19"/>
      <c r="LJ45" s="20">
        <f t="shared" si="317"/>
        <v>0</v>
      </c>
      <c r="LK45" s="19"/>
      <c r="LL45" s="19"/>
      <c r="LM45" s="20">
        <f t="shared" si="318"/>
        <v>0</v>
      </c>
      <c r="LN45" s="20">
        <f t="shared" si="319"/>
        <v>0</v>
      </c>
      <c r="LO45" s="20">
        <f t="shared" si="320"/>
        <v>0</v>
      </c>
      <c r="LP45" s="20">
        <f t="shared" si="321"/>
        <v>0</v>
      </c>
    </row>
    <row r="46" spans="1:328" x14ac:dyDescent="0.3">
      <c r="A46" s="2" t="s">
        <v>151</v>
      </c>
      <c r="B46" s="3"/>
      <c r="C46" s="3"/>
      <c r="D46" s="4">
        <f t="shared" si="161"/>
        <v>0</v>
      </c>
      <c r="E46" s="3"/>
      <c r="F46" s="3"/>
      <c r="G46" s="4">
        <f t="shared" si="162"/>
        <v>0</v>
      </c>
      <c r="H46" s="3"/>
      <c r="I46" s="3"/>
      <c r="J46" s="4">
        <f t="shared" si="163"/>
        <v>0</v>
      </c>
      <c r="K46" s="3"/>
      <c r="L46" s="3"/>
      <c r="M46" s="4">
        <f t="shared" si="164"/>
        <v>0</v>
      </c>
      <c r="N46" s="4">
        <f>23715.64</f>
        <v>23715.64</v>
      </c>
      <c r="O46" s="4">
        <f>21000</f>
        <v>21000</v>
      </c>
      <c r="P46" s="4">
        <f t="shared" si="165"/>
        <v>2715.6399999999994</v>
      </c>
      <c r="Q46" s="3"/>
      <c r="R46" s="3"/>
      <c r="S46" s="4">
        <f t="shared" si="166"/>
        <v>0</v>
      </c>
      <c r="T46" s="3"/>
      <c r="U46" s="3"/>
      <c r="V46" s="4">
        <f t="shared" si="167"/>
        <v>0</v>
      </c>
      <c r="W46" s="3"/>
      <c r="X46" s="3"/>
      <c r="Y46" s="4">
        <f t="shared" si="168"/>
        <v>0</v>
      </c>
      <c r="Z46" s="3"/>
      <c r="AA46" s="3"/>
      <c r="AB46" s="4">
        <f t="shared" si="169"/>
        <v>0</v>
      </c>
      <c r="AC46" s="4">
        <f>20770.36</f>
        <v>20770.36</v>
      </c>
      <c r="AD46" s="4">
        <f>7500</f>
        <v>7500</v>
      </c>
      <c r="AE46" s="4">
        <f t="shared" si="170"/>
        <v>13270.36</v>
      </c>
      <c r="AF46" s="3"/>
      <c r="AG46" s="3"/>
      <c r="AH46" s="4">
        <f t="shared" si="171"/>
        <v>0</v>
      </c>
      <c r="AI46" s="4">
        <f>0</f>
        <v>0</v>
      </c>
      <c r="AJ46" s="4">
        <f>7500</f>
        <v>7500</v>
      </c>
      <c r="AK46" s="4">
        <f t="shared" si="172"/>
        <v>-7500</v>
      </c>
      <c r="AL46" s="4">
        <f t="shared" si="173"/>
        <v>44486</v>
      </c>
      <c r="AM46" s="4">
        <f t="shared" si="174"/>
        <v>36000</v>
      </c>
      <c r="AN46" s="4">
        <f t="shared" si="175"/>
        <v>8486</v>
      </c>
      <c r="AO46" s="3"/>
      <c r="AP46" s="3"/>
      <c r="AQ46" s="4">
        <f t="shared" si="176"/>
        <v>0</v>
      </c>
      <c r="AR46" s="3"/>
      <c r="AS46" s="3"/>
      <c r="AT46" s="4">
        <f t="shared" si="177"/>
        <v>0</v>
      </c>
      <c r="AU46" s="3"/>
      <c r="AV46" s="3"/>
      <c r="AW46" s="4">
        <f t="shared" si="178"/>
        <v>0</v>
      </c>
      <c r="AX46" s="3"/>
      <c r="AY46" s="3"/>
      <c r="AZ46" s="4">
        <f t="shared" si="179"/>
        <v>0</v>
      </c>
      <c r="BA46" s="3"/>
      <c r="BB46" s="3"/>
      <c r="BC46" s="4">
        <f t="shared" si="180"/>
        <v>0</v>
      </c>
      <c r="BD46" s="3"/>
      <c r="BE46" s="3"/>
      <c r="BF46" s="4">
        <f t="shared" si="181"/>
        <v>0</v>
      </c>
      <c r="BG46" s="4">
        <f t="shared" si="182"/>
        <v>0</v>
      </c>
      <c r="BH46" s="4">
        <f t="shared" si="183"/>
        <v>0</v>
      </c>
      <c r="BI46" s="4">
        <f t="shared" si="184"/>
        <v>0</v>
      </c>
      <c r="BJ46" s="3"/>
      <c r="BK46" s="3"/>
      <c r="BL46" s="4">
        <f t="shared" si="185"/>
        <v>0</v>
      </c>
      <c r="BM46" s="3"/>
      <c r="BN46" s="3"/>
      <c r="BO46" s="4">
        <f t="shared" si="186"/>
        <v>0</v>
      </c>
      <c r="BP46" s="3"/>
      <c r="BQ46" s="3"/>
      <c r="BR46" s="4">
        <f t="shared" si="187"/>
        <v>0</v>
      </c>
      <c r="BS46" s="3"/>
      <c r="BT46" s="3"/>
      <c r="BU46" s="4">
        <f t="shared" si="188"/>
        <v>0</v>
      </c>
      <c r="BV46" s="3"/>
      <c r="BW46" s="3"/>
      <c r="BX46" s="4">
        <f t="shared" si="189"/>
        <v>0</v>
      </c>
      <c r="BY46" s="3"/>
      <c r="BZ46" s="3"/>
      <c r="CA46" s="4">
        <f t="shared" si="190"/>
        <v>0</v>
      </c>
      <c r="CB46" s="4">
        <f t="shared" si="191"/>
        <v>0</v>
      </c>
      <c r="CC46" s="4">
        <f t="shared" si="192"/>
        <v>0</v>
      </c>
      <c r="CD46" s="4">
        <f t="shared" si="193"/>
        <v>0</v>
      </c>
      <c r="CE46" s="3"/>
      <c r="CF46" s="3"/>
      <c r="CG46" s="4">
        <f t="shared" si="194"/>
        <v>0</v>
      </c>
      <c r="CH46" s="3"/>
      <c r="CI46" s="3"/>
      <c r="CJ46" s="4">
        <f t="shared" si="195"/>
        <v>0</v>
      </c>
      <c r="CK46" s="3"/>
      <c r="CL46" s="3"/>
      <c r="CM46" s="4">
        <f t="shared" si="196"/>
        <v>0</v>
      </c>
      <c r="CN46" s="4">
        <f t="shared" si="197"/>
        <v>0</v>
      </c>
      <c r="CO46" s="4">
        <f t="shared" si="198"/>
        <v>0</v>
      </c>
      <c r="CP46" s="4">
        <f t="shared" si="199"/>
        <v>0</v>
      </c>
      <c r="CQ46" s="3"/>
      <c r="CR46" s="3"/>
      <c r="CS46" s="4">
        <f t="shared" si="200"/>
        <v>0</v>
      </c>
      <c r="CT46" s="3"/>
      <c r="CU46" s="3"/>
      <c r="CV46" s="4">
        <f t="shared" si="201"/>
        <v>0</v>
      </c>
      <c r="CW46" s="3"/>
      <c r="CX46" s="3"/>
      <c r="CY46" s="4">
        <f t="shared" si="202"/>
        <v>0</v>
      </c>
      <c r="CZ46" s="4">
        <f t="shared" si="203"/>
        <v>0</v>
      </c>
      <c r="DA46" s="4">
        <f t="shared" si="204"/>
        <v>0</v>
      </c>
      <c r="DB46" s="4">
        <f t="shared" si="205"/>
        <v>0</v>
      </c>
      <c r="DC46" s="4">
        <f t="shared" si="206"/>
        <v>0</v>
      </c>
      <c r="DD46" s="4">
        <f t="shared" si="207"/>
        <v>0</v>
      </c>
      <c r="DE46" s="4">
        <f t="shared" si="208"/>
        <v>0</v>
      </c>
      <c r="DF46" s="3"/>
      <c r="DG46" s="3"/>
      <c r="DH46" s="4">
        <f t="shared" si="209"/>
        <v>0</v>
      </c>
      <c r="DI46" s="4">
        <f>16107</f>
        <v>16107</v>
      </c>
      <c r="DJ46" s="4">
        <f>36000</f>
        <v>36000</v>
      </c>
      <c r="DK46" s="4">
        <f t="shared" si="210"/>
        <v>-19893</v>
      </c>
      <c r="DL46" s="4">
        <f t="shared" si="211"/>
        <v>16107</v>
      </c>
      <c r="DM46" s="4">
        <f t="shared" si="212"/>
        <v>36000</v>
      </c>
      <c r="DN46" s="4">
        <f t="shared" si="213"/>
        <v>-19893</v>
      </c>
      <c r="DO46" s="3"/>
      <c r="DP46" s="3"/>
      <c r="DQ46" s="4">
        <f t="shared" si="214"/>
        <v>0</v>
      </c>
      <c r="DR46" s="3"/>
      <c r="DS46" s="3"/>
      <c r="DT46" s="4">
        <f t="shared" si="215"/>
        <v>0</v>
      </c>
      <c r="DU46" s="4">
        <f t="shared" si="216"/>
        <v>0</v>
      </c>
      <c r="DV46" s="4">
        <f t="shared" si="217"/>
        <v>0</v>
      </c>
      <c r="DW46" s="4">
        <f t="shared" si="218"/>
        <v>0</v>
      </c>
      <c r="DX46" s="20">
        <f t="shared" si="219"/>
        <v>60593</v>
      </c>
      <c r="DY46" s="20">
        <f t="shared" si="220"/>
        <v>72000</v>
      </c>
      <c r="DZ46" s="20">
        <f t="shared" si="221"/>
        <v>-11407</v>
      </c>
      <c r="EA46" s="19"/>
      <c r="EB46" s="19"/>
      <c r="EC46" s="20">
        <f t="shared" si="222"/>
        <v>0</v>
      </c>
      <c r="ED46" s="19"/>
      <c r="EE46" s="19"/>
      <c r="EF46" s="20">
        <f t="shared" si="223"/>
        <v>0</v>
      </c>
      <c r="EG46" s="19"/>
      <c r="EH46" s="19"/>
      <c r="EI46" s="20">
        <f t="shared" si="224"/>
        <v>0</v>
      </c>
      <c r="EJ46" s="19"/>
      <c r="EK46" s="19"/>
      <c r="EL46" s="20">
        <f t="shared" si="225"/>
        <v>0</v>
      </c>
      <c r="EM46" s="20">
        <f t="shared" si="226"/>
        <v>0</v>
      </c>
      <c r="EN46" s="20">
        <f t="shared" si="227"/>
        <v>0</v>
      </c>
      <c r="EO46" s="20">
        <f t="shared" si="228"/>
        <v>0</v>
      </c>
      <c r="EP46" s="19"/>
      <c r="EQ46" s="19"/>
      <c r="ER46" s="20">
        <f t="shared" si="229"/>
        <v>0</v>
      </c>
      <c r="ES46" s="19"/>
      <c r="ET46" s="19"/>
      <c r="EU46" s="20">
        <f t="shared" si="230"/>
        <v>0</v>
      </c>
      <c r="EV46" s="19"/>
      <c r="EW46" s="19"/>
      <c r="EX46" s="20">
        <f t="shared" si="231"/>
        <v>0</v>
      </c>
      <c r="EY46" s="19"/>
      <c r="EZ46" s="19"/>
      <c r="FA46" s="20">
        <f t="shared" si="232"/>
        <v>0</v>
      </c>
      <c r="FB46" s="20">
        <f t="shared" si="233"/>
        <v>0</v>
      </c>
      <c r="FC46" s="20">
        <f t="shared" si="234"/>
        <v>0</v>
      </c>
      <c r="FD46" s="20">
        <f t="shared" si="235"/>
        <v>0</v>
      </c>
      <c r="FE46" s="19"/>
      <c r="FF46" s="19"/>
      <c r="FG46" s="20">
        <f t="shared" si="236"/>
        <v>0</v>
      </c>
      <c r="FH46" s="19"/>
      <c r="FI46" s="19"/>
      <c r="FJ46" s="20">
        <f t="shared" si="237"/>
        <v>0</v>
      </c>
      <c r="FK46" s="19"/>
      <c r="FL46" s="19"/>
      <c r="FM46" s="20">
        <f t="shared" si="238"/>
        <v>0</v>
      </c>
      <c r="FN46" s="20">
        <f t="shared" si="239"/>
        <v>0</v>
      </c>
      <c r="FO46" s="20">
        <f t="shared" si="240"/>
        <v>0</v>
      </c>
      <c r="FP46" s="20">
        <f t="shared" si="241"/>
        <v>0</v>
      </c>
      <c r="FQ46" s="19"/>
      <c r="FR46" s="19"/>
      <c r="FS46" s="20">
        <f t="shared" si="242"/>
        <v>0</v>
      </c>
      <c r="FT46" s="19"/>
      <c r="FU46" s="19"/>
      <c r="FV46" s="20">
        <f t="shared" si="243"/>
        <v>0</v>
      </c>
      <c r="FW46" s="19"/>
      <c r="FX46" s="19"/>
      <c r="FY46" s="20">
        <f t="shared" si="244"/>
        <v>0</v>
      </c>
      <c r="FZ46" s="20">
        <f t="shared" si="245"/>
        <v>0</v>
      </c>
      <c r="GA46" s="20">
        <f t="shared" si="246"/>
        <v>0</v>
      </c>
      <c r="GB46" s="20">
        <f t="shared" si="247"/>
        <v>0</v>
      </c>
      <c r="GC46" s="19"/>
      <c r="GD46" s="19"/>
      <c r="GE46" s="20">
        <f t="shared" si="248"/>
        <v>0</v>
      </c>
      <c r="GF46" s="19"/>
      <c r="GG46" s="19"/>
      <c r="GH46" s="20">
        <f t="shared" si="249"/>
        <v>0</v>
      </c>
      <c r="GI46" s="19"/>
      <c r="GJ46" s="19"/>
      <c r="GK46" s="20">
        <f t="shared" si="250"/>
        <v>0</v>
      </c>
      <c r="GL46" s="19"/>
      <c r="GM46" s="19"/>
      <c r="GN46" s="20">
        <f t="shared" si="251"/>
        <v>0</v>
      </c>
      <c r="GO46" s="20">
        <f t="shared" si="252"/>
        <v>0</v>
      </c>
      <c r="GP46" s="20">
        <f t="shared" si="253"/>
        <v>0</v>
      </c>
      <c r="GQ46" s="20">
        <f t="shared" si="254"/>
        <v>0</v>
      </c>
      <c r="GR46" s="19"/>
      <c r="GS46" s="19"/>
      <c r="GT46" s="20">
        <f t="shared" si="255"/>
        <v>0</v>
      </c>
      <c r="GU46" s="19"/>
      <c r="GV46" s="19"/>
      <c r="GW46" s="20">
        <f t="shared" si="256"/>
        <v>0</v>
      </c>
      <c r="GX46" s="19"/>
      <c r="GY46" s="19"/>
      <c r="GZ46" s="20">
        <f t="shared" si="257"/>
        <v>0</v>
      </c>
      <c r="HA46" s="20">
        <f t="shared" si="258"/>
        <v>0</v>
      </c>
      <c r="HB46" s="20">
        <f t="shared" si="259"/>
        <v>0</v>
      </c>
      <c r="HC46" s="20">
        <f t="shared" si="260"/>
        <v>0</v>
      </c>
      <c r="HD46" s="19"/>
      <c r="HE46" s="19"/>
      <c r="HF46" s="20">
        <f t="shared" si="261"/>
        <v>0</v>
      </c>
      <c r="HG46" s="19"/>
      <c r="HH46" s="19"/>
      <c r="HI46" s="20">
        <f t="shared" si="262"/>
        <v>0</v>
      </c>
      <c r="HJ46" s="19"/>
      <c r="HK46" s="19"/>
      <c r="HL46" s="20">
        <f t="shared" si="263"/>
        <v>0</v>
      </c>
      <c r="HM46" s="19"/>
      <c r="HN46" s="19"/>
      <c r="HO46" s="20">
        <f t="shared" si="264"/>
        <v>0</v>
      </c>
      <c r="HP46" s="20">
        <f t="shared" si="265"/>
        <v>0</v>
      </c>
      <c r="HQ46" s="20">
        <f t="shared" si="266"/>
        <v>0</v>
      </c>
      <c r="HR46" s="20">
        <f t="shared" si="267"/>
        <v>0</v>
      </c>
      <c r="HS46" s="19"/>
      <c r="HT46" s="19"/>
      <c r="HU46" s="20">
        <f t="shared" si="268"/>
        <v>0</v>
      </c>
      <c r="HV46" s="19"/>
      <c r="HW46" s="19"/>
      <c r="HX46" s="20">
        <f t="shared" si="269"/>
        <v>0</v>
      </c>
      <c r="HY46" s="19"/>
      <c r="HZ46" s="19"/>
      <c r="IA46" s="20">
        <f t="shared" si="270"/>
        <v>0</v>
      </c>
      <c r="IB46" s="19"/>
      <c r="IC46" s="19"/>
      <c r="ID46" s="20">
        <f t="shared" si="271"/>
        <v>0</v>
      </c>
      <c r="IE46" s="20">
        <f t="shared" si="272"/>
        <v>0</v>
      </c>
      <c r="IF46" s="20">
        <f t="shared" si="273"/>
        <v>0</v>
      </c>
      <c r="IG46" s="20">
        <f t="shared" si="274"/>
        <v>0</v>
      </c>
      <c r="IH46" s="20">
        <f t="shared" si="275"/>
        <v>0</v>
      </c>
      <c r="II46" s="20">
        <f t="shared" si="276"/>
        <v>0</v>
      </c>
      <c r="IJ46" s="20">
        <f t="shared" si="277"/>
        <v>0</v>
      </c>
      <c r="IK46" s="19"/>
      <c r="IL46" s="19"/>
      <c r="IM46" s="20">
        <f t="shared" si="278"/>
        <v>0</v>
      </c>
      <c r="IN46" s="19"/>
      <c r="IO46" s="19"/>
      <c r="IP46" s="20">
        <f t="shared" si="279"/>
        <v>0</v>
      </c>
      <c r="IQ46" s="19"/>
      <c r="IR46" s="19"/>
      <c r="IS46" s="20">
        <f t="shared" si="280"/>
        <v>0</v>
      </c>
      <c r="IT46" s="20">
        <f t="shared" si="281"/>
        <v>0</v>
      </c>
      <c r="IU46" s="20">
        <f t="shared" si="282"/>
        <v>0</v>
      </c>
      <c r="IV46" s="20">
        <f t="shared" si="283"/>
        <v>0</v>
      </c>
      <c r="IW46" s="20">
        <f t="shared" si="284"/>
        <v>0</v>
      </c>
      <c r="IX46" s="20">
        <f t="shared" si="285"/>
        <v>0</v>
      </c>
      <c r="IY46" s="20">
        <f t="shared" si="286"/>
        <v>0</v>
      </c>
      <c r="IZ46" s="19"/>
      <c r="JA46" s="19"/>
      <c r="JB46" s="20">
        <f t="shared" si="287"/>
        <v>0</v>
      </c>
      <c r="JC46" s="19"/>
      <c r="JD46" s="19"/>
      <c r="JE46" s="20">
        <f t="shared" si="288"/>
        <v>0</v>
      </c>
      <c r="JF46" s="19"/>
      <c r="JG46" s="19"/>
      <c r="JH46" s="20">
        <f t="shared" si="289"/>
        <v>0</v>
      </c>
      <c r="JI46" s="20">
        <f t="shared" si="290"/>
        <v>0</v>
      </c>
      <c r="JJ46" s="20">
        <f t="shared" si="291"/>
        <v>0</v>
      </c>
      <c r="JK46" s="20">
        <f t="shared" si="292"/>
        <v>0</v>
      </c>
      <c r="JL46" s="19"/>
      <c r="JM46" s="19"/>
      <c r="JN46" s="20">
        <f t="shared" si="293"/>
        <v>0</v>
      </c>
      <c r="JO46" s="19"/>
      <c r="JP46" s="19"/>
      <c r="JQ46" s="20">
        <f t="shared" si="294"/>
        <v>0</v>
      </c>
      <c r="JR46" s="19"/>
      <c r="JS46" s="19"/>
      <c r="JT46" s="20">
        <f t="shared" si="295"/>
        <v>0</v>
      </c>
      <c r="JU46" s="20">
        <f t="shared" si="296"/>
        <v>0</v>
      </c>
      <c r="JV46" s="20">
        <f t="shared" si="297"/>
        <v>0</v>
      </c>
      <c r="JW46" s="20">
        <f t="shared" si="298"/>
        <v>0</v>
      </c>
      <c r="JX46" s="19"/>
      <c r="JY46" s="19"/>
      <c r="JZ46" s="20">
        <f t="shared" si="299"/>
        <v>0</v>
      </c>
      <c r="KA46" s="19"/>
      <c r="KB46" s="19"/>
      <c r="KC46" s="20">
        <f t="shared" si="300"/>
        <v>0</v>
      </c>
      <c r="KD46" s="20">
        <f t="shared" si="301"/>
        <v>0</v>
      </c>
      <c r="KE46" s="20">
        <f t="shared" si="302"/>
        <v>0</v>
      </c>
      <c r="KF46" s="20">
        <f t="shared" si="303"/>
        <v>0</v>
      </c>
      <c r="KG46" s="19"/>
      <c r="KH46" s="19"/>
      <c r="KI46" s="20">
        <f t="shared" si="304"/>
        <v>0</v>
      </c>
      <c r="KJ46" s="19"/>
      <c r="KK46" s="19"/>
      <c r="KL46" s="20">
        <f t="shared" si="305"/>
        <v>0</v>
      </c>
      <c r="KM46" s="19"/>
      <c r="KN46" s="19"/>
      <c r="KO46" s="20">
        <f t="shared" si="306"/>
        <v>0</v>
      </c>
      <c r="KP46" s="19"/>
      <c r="KQ46" s="19"/>
      <c r="KR46" s="20">
        <f t="shared" si="307"/>
        <v>0</v>
      </c>
      <c r="KS46" s="19"/>
      <c r="KT46" s="19"/>
      <c r="KU46" s="20">
        <f t="shared" si="308"/>
        <v>0</v>
      </c>
      <c r="KV46" s="19"/>
      <c r="KW46" s="19"/>
      <c r="KX46" s="20">
        <f t="shared" si="309"/>
        <v>0</v>
      </c>
      <c r="KY46" s="19"/>
      <c r="KZ46" s="19"/>
      <c r="LA46" s="20">
        <f t="shared" si="310"/>
        <v>0</v>
      </c>
      <c r="LB46" s="20">
        <f t="shared" si="311"/>
        <v>0</v>
      </c>
      <c r="LC46" s="20">
        <f t="shared" si="312"/>
        <v>0</v>
      </c>
      <c r="LD46" s="20">
        <f t="shared" si="313"/>
        <v>0</v>
      </c>
      <c r="LE46" s="20">
        <f t="shared" si="314"/>
        <v>0</v>
      </c>
      <c r="LF46" s="20">
        <f t="shared" si="315"/>
        <v>0</v>
      </c>
      <c r="LG46" s="20">
        <f t="shared" si="316"/>
        <v>0</v>
      </c>
      <c r="LH46" s="19"/>
      <c r="LI46" s="19"/>
      <c r="LJ46" s="20">
        <f t="shared" si="317"/>
        <v>0</v>
      </c>
      <c r="LK46" s="19"/>
      <c r="LL46" s="19"/>
      <c r="LM46" s="20">
        <f t="shared" si="318"/>
        <v>0</v>
      </c>
      <c r="LN46" s="20">
        <f t="shared" si="319"/>
        <v>60593</v>
      </c>
      <c r="LO46" s="20">
        <f t="shared" si="320"/>
        <v>72000</v>
      </c>
      <c r="LP46" s="20">
        <f t="shared" si="321"/>
        <v>-11407</v>
      </c>
    </row>
    <row r="47" spans="1:328" x14ac:dyDescent="0.3">
      <c r="A47" s="2" t="s">
        <v>152</v>
      </c>
      <c r="B47" s="3"/>
      <c r="C47" s="3"/>
      <c r="D47" s="4">
        <f t="shared" si="161"/>
        <v>0</v>
      </c>
      <c r="E47" s="3"/>
      <c r="F47" s="3"/>
      <c r="G47" s="4">
        <f t="shared" si="162"/>
        <v>0</v>
      </c>
      <c r="H47" s="3"/>
      <c r="I47" s="3"/>
      <c r="J47" s="4">
        <f t="shared" si="163"/>
        <v>0</v>
      </c>
      <c r="K47" s="4">
        <f>39350.8</f>
        <v>39350.800000000003</v>
      </c>
      <c r="L47" s="4">
        <f>12000</f>
        <v>12000</v>
      </c>
      <c r="M47" s="4">
        <f t="shared" si="164"/>
        <v>27350.800000000003</v>
      </c>
      <c r="N47" s="3"/>
      <c r="O47" s="4">
        <f>0</f>
        <v>0</v>
      </c>
      <c r="P47" s="4">
        <f t="shared" si="165"/>
        <v>0</v>
      </c>
      <c r="Q47" s="3"/>
      <c r="R47" s="3"/>
      <c r="S47" s="4">
        <f t="shared" si="166"/>
        <v>0</v>
      </c>
      <c r="T47" s="3"/>
      <c r="U47" s="3"/>
      <c r="V47" s="4">
        <f t="shared" si="167"/>
        <v>0</v>
      </c>
      <c r="W47" s="3"/>
      <c r="X47" s="3"/>
      <c r="Y47" s="4">
        <f t="shared" si="168"/>
        <v>0</v>
      </c>
      <c r="Z47" s="4">
        <f>71522.89</f>
        <v>71522.89</v>
      </c>
      <c r="AA47" s="4">
        <f>12000</f>
        <v>12000</v>
      </c>
      <c r="AB47" s="4">
        <f t="shared" si="169"/>
        <v>59522.89</v>
      </c>
      <c r="AC47" s="3"/>
      <c r="AD47" s="3"/>
      <c r="AE47" s="4">
        <f t="shared" si="170"/>
        <v>0</v>
      </c>
      <c r="AF47" s="4">
        <f>0</f>
        <v>0</v>
      </c>
      <c r="AG47" s="4">
        <f>1500</f>
        <v>1500</v>
      </c>
      <c r="AH47" s="4">
        <f t="shared" si="171"/>
        <v>-1500</v>
      </c>
      <c r="AI47" s="3"/>
      <c r="AJ47" s="3"/>
      <c r="AK47" s="4">
        <f t="shared" si="172"/>
        <v>0</v>
      </c>
      <c r="AL47" s="4">
        <f t="shared" si="173"/>
        <v>110873.69</v>
      </c>
      <c r="AM47" s="4">
        <f t="shared" si="174"/>
        <v>25500</v>
      </c>
      <c r="AN47" s="4">
        <f t="shared" si="175"/>
        <v>85373.69</v>
      </c>
      <c r="AO47" s="3"/>
      <c r="AP47" s="3"/>
      <c r="AQ47" s="4">
        <f t="shared" si="176"/>
        <v>0</v>
      </c>
      <c r="AR47" s="3"/>
      <c r="AS47" s="3"/>
      <c r="AT47" s="4">
        <f t="shared" si="177"/>
        <v>0</v>
      </c>
      <c r="AU47" s="4">
        <f>28795.41</f>
        <v>28795.41</v>
      </c>
      <c r="AV47" s="4">
        <f>24999.99</f>
        <v>24999.99</v>
      </c>
      <c r="AW47" s="4">
        <f t="shared" si="178"/>
        <v>3795.4199999999983</v>
      </c>
      <c r="AX47" s="4">
        <f>155115.87</f>
        <v>155115.87</v>
      </c>
      <c r="AY47" s="4">
        <f>186865.68</f>
        <v>186865.68</v>
      </c>
      <c r="AZ47" s="4">
        <f t="shared" si="179"/>
        <v>-31749.809999999998</v>
      </c>
      <c r="BA47" s="3"/>
      <c r="BB47" s="3"/>
      <c r="BC47" s="4">
        <f t="shared" si="180"/>
        <v>0</v>
      </c>
      <c r="BD47" s="3"/>
      <c r="BE47" s="3"/>
      <c r="BF47" s="4">
        <f t="shared" si="181"/>
        <v>0</v>
      </c>
      <c r="BG47" s="4">
        <f t="shared" si="182"/>
        <v>0</v>
      </c>
      <c r="BH47" s="4">
        <f t="shared" si="183"/>
        <v>0</v>
      </c>
      <c r="BI47" s="4">
        <f t="shared" si="184"/>
        <v>0</v>
      </c>
      <c r="BJ47" s="3"/>
      <c r="BK47" s="3"/>
      <c r="BL47" s="4">
        <f t="shared" si="185"/>
        <v>0</v>
      </c>
      <c r="BM47" s="3"/>
      <c r="BN47" s="3"/>
      <c r="BO47" s="4">
        <f t="shared" si="186"/>
        <v>0</v>
      </c>
      <c r="BP47" s="3"/>
      <c r="BQ47" s="3"/>
      <c r="BR47" s="4">
        <f t="shared" si="187"/>
        <v>0</v>
      </c>
      <c r="BS47" s="3"/>
      <c r="BT47" s="3"/>
      <c r="BU47" s="4">
        <f t="shared" si="188"/>
        <v>0</v>
      </c>
      <c r="BV47" s="3"/>
      <c r="BW47" s="3"/>
      <c r="BX47" s="4">
        <f t="shared" si="189"/>
        <v>0</v>
      </c>
      <c r="BY47" s="3"/>
      <c r="BZ47" s="3"/>
      <c r="CA47" s="4">
        <f t="shared" si="190"/>
        <v>0</v>
      </c>
      <c r="CB47" s="4">
        <f t="shared" si="191"/>
        <v>0</v>
      </c>
      <c r="CC47" s="4">
        <f t="shared" si="192"/>
        <v>0</v>
      </c>
      <c r="CD47" s="4">
        <f t="shared" si="193"/>
        <v>0</v>
      </c>
      <c r="CE47" s="3"/>
      <c r="CF47" s="4">
        <f>18750</f>
        <v>18750</v>
      </c>
      <c r="CG47" s="4">
        <f t="shared" si="194"/>
        <v>-18750</v>
      </c>
      <c r="CH47" s="3"/>
      <c r="CI47" s="3"/>
      <c r="CJ47" s="4">
        <f t="shared" si="195"/>
        <v>0</v>
      </c>
      <c r="CK47" s="3"/>
      <c r="CL47" s="3"/>
      <c r="CM47" s="4">
        <f t="shared" si="196"/>
        <v>0</v>
      </c>
      <c r="CN47" s="4">
        <f t="shared" si="197"/>
        <v>0</v>
      </c>
      <c r="CO47" s="4">
        <f t="shared" si="198"/>
        <v>0</v>
      </c>
      <c r="CP47" s="4">
        <f t="shared" si="199"/>
        <v>0</v>
      </c>
      <c r="CQ47" s="3"/>
      <c r="CR47" s="3"/>
      <c r="CS47" s="4">
        <f t="shared" si="200"/>
        <v>0</v>
      </c>
      <c r="CT47" s="3"/>
      <c r="CU47" s="3"/>
      <c r="CV47" s="4">
        <f t="shared" si="201"/>
        <v>0</v>
      </c>
      <c r="CW47" s="3"/>
      <c r="CX47" s="3"/>
      <c r="CY47" s="4">
        <f t="shared" si="202"/>
        <v>0</v>
      </c>
      <c r="CZ47" s="4">
        <f t="shared" si="203"/>
        <v>0</v>
      </c>
      <c r="DA47" s="4">
        <f t="shared" si="204"/>
        <v>0</v>
      </c>
      <c r="DB47" s="4">
        <f t="shared" si="205"/>
        <v>0</v>
      </c>
      <c r="DC47" s="4">
        <f t="shared" si="206"/>
        <v>183911.28</v>
      </c>
      <c r="DD47" s="4">
        <f t="shared" si="207"/>
        <v>230615.66999999998</v>
      </c>
      <c r="DE47" s="4">
        <f t="shared" si="208"/>
        <v>-46704.389999999985</v>
      </c>
      <c r="DF47" s="3"/>
      <c r="DG47" s="3"/>
      <c r="DH47" s="4">
        <f t="shared" si="209"/>
        <v>0</v>
      </c>
      <c r="DI47" s="3"/>
      <c r="DJ47" s="3"/>
      <c r="DK47" s="4">
        <f t="shared" si="210"/>
        <v>0</v>
      </c>
      <c r="DL47" s="4">
        <f t="shared" si="211"/>
        <v>0</v>
      </c>
      <c r="DM47" s="4">
        <f t="shared" si="212"/>
        <v>0</v>
      </c>
      <c r="DN47" s="4">
        <f t="shared" si="213"/>
        <v>0</v>
      </c>
      <c r="DO47" s="3"/>
      <c r="DP47" s="3"/>
      <c r="DQ47" s="4">
        <f t="shared" si="214"/>
        <v>0</v>
      </c>
      <c r="DR47" s="3"/>
      <c r="DS47" s="3"/>
      <c r="DT47" s="4">
        <f t="shared" si="215"/>
        <v>0</v>
      </c>
      <c r="DU47" s="4">
        <f t="shared" si="216"/>
        <v>0</v>
      </c>
      <c r="DV47" s="4">
        <f t="shared" si="217"/>
        <v>0</v>
      </c>
      <c r="DW47" s="4">
        <f t="shared" si="218"/>
        <v>0</v>
      </c>
      <c r="DX47" s="20">
        <f t="shared" si="219"/>
        <v>294784.96999999997</v>
      </c>
      <c r="DY47" s="20">
        <f t="shared" si="220"/>
        <v>256115.66999999998</v>
      </c>
      <c r="DZ47" s="20">
        <f t="shared" si="221"/>
        <v>38669.299999999988</v>
      </c>
      <c r="EA47" s="19"/>
      <c r="EB47" s="19"/>
      <c r="EC47" s="20">
        <f t="shared" si="222"/>
        <v>0</v>
      </c>
      <c r="ED47" s="19"/>
      <c r="EE47" s="19"/>
      <c r="EF47" s="20">
        <f t="shared" si="223"/>
        <v>0</v>
      </c>
      <c r="EG47" s="19"/>
      <c r="EH47" s="19"/>
      <c r="EI47" s="20">
        <f t="shared" si="224"/>
        <v>0</v>
      </c>
      <c r="EJ47" s="19"/>
      <c r="EK47" s="19"/>
      <c r="EL47" s="20">
        <f t="shared" si="225"/>
        <v>0</v>
      </c>
      <c r="EM47" s="20">
        <f t="shared" si="226"/>
        <v>0</v>
      </c>
      <c r="EN47" s="20">
        <f t="shared" si="227"/>
        <v>0</v>
      </c>
      <c r="EO47" s="20">
        <f t="shared" si="228"/>
        <v>0</v>
      </c>
      <c r="EP47" s="19"/>
      <c r="EQ47" s="19"/>
      <c r="ER47" s="20">
        <f t="shared" si="229"/>
        <v>0</v>
      </c>
      <c r="ES47" s="19"/>
      <c r="ET47" s="19"/>
      <c r="EU47" s="20">
        <f t="shared" si="230"/>
        <v>0</v>
      </c>
      <c r="EV47" s="19"/>
      <c r="EW47" s="19"/>
      <c r="EX47" s="20">
        <f t="shared" si="231"/>
        <v>0</v>
      </c>
      <c r="EY47" s="19"/>
      <c r="EZ47" s="19"/>
      <c r="FA47" s="20">
        <f t="shared" si="232"/>
        <v>0</v>
      </c>
      <c r="FB47" s="20">
        <f t="shared" si="233"/>
        <v>0</v>
      </c>
      <c r="FC47" s="20">
        <f t="shared" si="234"/>
        <v>0</v>
      </c>
      <c r="FD47" s="20">
        <f t="shared" si="235"/>
        <v>0</v>
      </c>
      <c r="FE47" s="19"/>
      <c r="FF47" s="19"/>
      <c r="FG47" s="20">
        <f t="shared" si="236"/>
        <v>0</v>
      </c>
      <c r="FH47" s="19"/>
      <c r="FI47" s="19"/>
      <c r="FJ47" s="20">
        <f t="shared" si="237"/>
        <v>0</v>
      </c>
      <c r="FK47" s="19"/>
      <c r="FL47" s="19"/>
      <c r="FM47" s="20">
        <f t="shared" si="238"/>
        <v>0</v>
      </c>
      <c r="FN47" s="20">
        <f t="shared" si="239"/>
        <v>0</v>
      </c>
      <c r="FO47" s="20">
        <f t="shared" si="240"/>
        <v>0</v>
      </c>
      <c r="FP47" s="20">
        <f t="shared" si="241"/>
        <v>0</v>
      </c>
      <c r="FQ47" s="19"/>
      <c r="FR47" s="19"/>
      <c r="FS47" s="20">
        <f t="shared" si="242"/>
        <v>0</v>
      </c>
      <c r="FT47" s="19"/>
      <c r="FU47" s="19"/>
      <c r="FV47" s="20">
        <f t="shared" si="243"/>
        <v>0</v>
      </c>
      <c r="FW47" s="19"/>
      <c r="FX47" s="19"/>
      <c r="FY47" s="20">
        <f t="shared" si="244"/>
        <v>0</v>
      </c>
      <c r="FZ47" s="20">
        <f t="shared" si="245"/>
        <v>0</v>
      </c>
      <c r="GA47" s="20">
        <f t="shared" si="246"/>
        <v>0</v>
      </c>
      <c r="GB47" s="20">
        <f t="shared" si="247"/>
        <v>0</v>
      </c>
      <c r="GC47" s="19"/>
      <c r="GD47" s="19"/>
      <c r="GE47" s="20">
        <f t="shared" si="248"/>
        <v>0</v>
      </c>
      <c r="GF47" s="19"/>
      <c r="GG47" s="19"/>
      <c r="GH47" s="20">
        <f t="shared" si="249"/>
        <v>0</v>
      </c>
      <c r="GI47" s="19"/>
      <c r="GJ47" s="19"/>
      <c r="GK47" s="20">
        <f t="shared" si="250"/>
        <v>0</v>
      </c>
      <c r="GL47" s="19"/>
      <c r="GM47" s="19"/>
      <c r="GN47" s="20">
        <f t="shared" si="251"/>
        <v>0</v>
      </c>
      <c r="GO47" s="20">
        <f t="shared" si="252"/>
        <v>0</v>
      </c>
      <c r="GP47" s="20">
        <f t="shared" si="253"/>
        <v>0</v>
      </c>
      <c r="GQ47" s="20">
        <f t="shared" si="254"/>
        <v>0</v>
      </c>
      <c r="GR47" s="19"/>
      <c r="GS47" s="19"/>
      <c r="GT47" s="20">
        <f t="shared" si="255"/>
        <v>0</v>
      </c>
      <c r="GU47" s="19"/>
      <c r="GV47" s="19"/>
      <c r="GW47" s="20">
        <f t="shared" si="256"/>
        <v>0</v>
      </c>
      <c r="GX47" s="19"/>
      <c r="GY47" s="19"/>
      <c r="GZ47" s="20">
        <f t="shared" si="257"/>
        <v>0</v>
      </c>
      <c r="HA47" s="20">
        <f t="shared" si="258"/>
        <v>0</v>
      </c>
      <c r="HB47" s="20">
        <f t="shared" si="259"/>
        <v>0</v>
      </c>
      <c r="HC47" s="20">
        <f t="shared" si="260"/>
        <v>0</v>
      </c>
      <c r="HD47" s="19"/>
      <c r="HE47" s="19"/>
      <c r="HF47" s="20">
        <f t="shared" si="261"/>
        <v>0</v>
      </c>
      <c r="HG47" s="19"/>
      <c r="HH47" s="19"/>
      <c r="HI47" s="20">
        <f t="shared" si="262"/>
        <v>0</v>
      </c>
      <c r="HJ47" s="19"/>
      <c r="HK47" s="19"/>
      <c r="HL47" s="20">
        <f t="shared" si="263"/>
        <v>0</v>
      </c>
      <c r="HM47" s="19"/>
      <c r="HN47" s="19"/>
      <c r="HO47" s="20">
        <f t="shared" si="264"/>
        <v>0</v>
      </c>
      <c r="HP47" s="20">
        <f t="shared" si="265"/>
        <v>0</v>
      </c>
      <c r="HQ47" s="20">
        <f t="shared" si="266"/>
        <v>0</v>
      </c>
      <c r="HR47" s="20">
        <f t="shared" si="267"/>
        <v>0</v>
      </c>
      <c r="HS47" s="19"/>
      <c r="HT47" s="19"/>
      <c r="HU47" s="20">
        <f t="shared" si="268"/>
        <v>0</v>
      </c>
      <c r="HV47" s="19"/>
      <c r="HW47" s="19"/>
      <c r="HX47" s="20">
        <f t="shared" si="269"/>
        <v>0</v>
      </c>
      <c r="HY47" s="19"/>
      <c r="HZ47" s="19"/>
      <c r="IA47" s="20">
        <f t="shared" si="270"/>
        <v>0</v>
      </c>
      <c r="IB47" s="19"/>
      <c r="IC47" s="19"/>
      <c r="ID47" s="20">
        <f t="shared" si="271"/>
        <v>0</v>
      </c>
      <c r="IE47" s="20">
        <f t="shared" si="272"/>
        <v>0</v>
      </c>
      <c r="IF47" s="20">
        <f t="shared" si="273"/>
        <v>0</v>
      </c>
      <c r="IG47" s="20">
        <f t="shared" si="274"/>
        <v>0</v>
      </c>
      <c r="IH47" s="20">
        <f t="shared" si="275"/>
        <v>0</v>
      </c>
      <c r="II47" s="20">
        <f t="shared" si="276"/>
        <v>0</v>
      </c>
      <c r="IJ47" s="20">
        <f t="shared" si="277"/>
        <v>0</v>
      </c>
      <c r="IK47" s="19"/>
      <c r="IL47" s="19"/>
      <c r="IM47" s="20">
        <f t="shared" si="278"/>
        <v>0</v>
      </c>
      <c r="IN47" s="19"/>
      <c r="IO47" s="19"/>
      <c r="IP47" s="20">
        <f t="shared" si="279"/>
        <v>0</v>
      </c>
      <c r="IQ47" s="19"/>
      <c r="IR47" s="19"/>
      <c r="IS47" s="20">
        <f t="shared" si="280"/>
        <v>0</v>
      </c>
      <c r="IT47" s="20">
        <f t="shared" si="281"/>
        <v>0</v>
      </c>
      <c r="IU47" s="20">
        <f t="shared" si="282"/>
        <v>0</v>
      </c>
      <c r="IV47" s="20">
        <f t="shared" si="283"/>
        <v>0</v>
      </c>
      <c r="IW47" s="20">
        <f t="shared" si="284"/>
        <v>0</v>
      </c>
      <c r="IX47" s="20">
        <f t="shared" si="285"/>
        <v>0</v>
      </c>
      <c r="IY47" s="20">
        <f t="shared" si="286"/>
        <v>0</v>
      </c>
      <c r="IZ47" s="19"/>
      <c r="JA47" s="19"/>
      <c r="JB47" s="20">
        <f t="shared" si="287"/>
        <v>0</v>
      </c>
      <c r="JC47" s="19"/>
      <c r="JD47" s="19"/>
      <c r="JE47" s="20">
        <f t="shared" si="288"/>
        <v>0</v>
      </c>
      <c r="JF47" s="19"/>
      <c r="JG47" s="19"/>
      <c r="JH47" s="20">
        <f t="shared" si="289"/>
        <v>0</v>
      </c>
      <c r="JI47" s="20">
        <f t="shared" si="290"/>
        <v>0</v>
      </c>
      <c r="JJ47" s="20">
        <f t="shared" si="291"/>
        <v>0</v>
      </c>
      <c r="JK47" s="20">
        <f t="shared" si="292"/>
        <v>0</v>
      </c>
      <c r="JL47" s="19"/>
      <c r="JM47" s="19"/>
      <c r="JN47" s="20">
        <f t="shared" si="293"/>
        <v>0</v>
      </c>
      <c r="JO47" s="19"/>
      <c r="JP47" s="19"/>
      <c r="JQ47" s="20">
        <f t="shared" si="294"/>
        <v>0</v>
      </c>
      <c r="JR47" s="19"/>
      <c r="JS47" s="19"/>
      <c r="JT47" s="20">
        <f t="shared" si="295"/>
        <v>0</v>
      </c>
      <c r="JU47" s="20">
        <f t="shared" si="296"/>
        <v>0</v>
      </c>
      <c r="JV47" s="20">
        <f t="shared" si="297"/>
        <v>0</v>
      </c>
      <c r="JW47" s="20">
        <f t="shared" si="298"/>
        <v>0</v>
      </c>
      <c r="JX47" s="19"/>
      <c r="JY47" s="19"/>
      <c r="JZ47" s="20">
        <f t="shared" si="299"/>
        <v>0</v>
      </c>
      <c r="KA47" s="19"/>
      <c r="KB47" s="19"/>
      <c r="KC47" s="20">
        <f t="shared" si="300"/>
        <v>0</v>
      </c>
      <c r="KD47" s="20">
        <f t="shared" si="301"/>
        <v>0</v>
      </c>
      <c r="KE47" s="20">
        <f t="shared" si="302"/>
        <v>0</v>
      </c>
      <c r="KF47" s="20">
        <f t="shared" si="303"/>
        <v>0</v>
      </c>
      <c r="KG47" s="19"/>
      <c r="KH47" s="19"/>
      <c r="KI47" s="20">
        <f t="shared" si="304"/>
        <v>0</v>
      </c>
      <c r="KJ47" s="19"/>
      <c r="KK47" s="19"/>
      <c r="KL47" s="20">
        <f t="shared" si="305"/>
        <v>0</v>
      </c>
      <c r="KM47" s="19"/>
      <c r="KN47" s="19"/>
      <c r="KO47" s="20">
        <f t="shared" si="306"/>
        <v>0</v>
      </c>
      <c r="KP47" s="19"/>
      <c r="KQ47" s="19"/>
      <c r="KR47" s="20">
        <f t="shared" si="307"/>
        <v>0</v>
      </c>
      <c r="KS47" s="19"/>
      <c r="KT47" s="19"/>
      <c r="KU47" s="20">
        <f t="shared" si="308"/>
        <v>0</v>
      </c>
      <c r="KV47" s="19"/>
      <c r="KW47" s="19"/>
      <c r="KX47" s="20">
        <f t="shared" si="309"/>
        <v>0</v>
      </c>
      <c r="KY47" s="19"/>
      <c r="KZ47" s="19"/>
      <c r="LA47" s="20">
        <f t="shared" si="310"/>
        <v>0</v>
      </c>
      <c r="LB47" s="20">
        <f t="shared" si="311"/>
        <v>0</v>
      </c>
      <c r="LC47" s="20">
        <f t="shared" si="312"/>
        <v>0</v>
      </c>
      <c r="LD47" s="20">
        <f t="shared" si="313"/>
        <v>0</v>
      </c>
      <c r="LE47" s="20">
        <f t="shared" si="314"/>
        <v>0</v>
      </c>
      <c r="LF47" s="20">
        <f t="shared" si="315"/>
        <v>0</v>
      </c>
      <c r="LG47" s="20">
        <f t="shared" si="316"/>
        <v>0</v>
      </c>
      <c r="LH47" s="19"/>
      <c r="LI47" s="19"/>
      <c r="LJ47" s="20">
        <f t="shared" si="317"/>
        <v>0</v>
      </c>
      <c r="LK47" s="19"/>
      <c r="LL47" s="19"/>
      <c r="LM47" s="20">
        <f t="shared" si="318"/>
        <v>0</v>
      </c>
      <c r="LN47" s="20">
        <f t="shared" si="319"/>
        <v>294784.96999999997</v>
      </c>
      <c r="LO47" s="20">
        <f t="shared" si="320"/>
        <v>256115.66999999998</v>
      </c>
      <c r="LP47" s="20">
        <f t="shared" si="321"/>
        <v>38669.299999999988</v>
      </c>
    </row>
    <row r="48" spans="1:328" x14ac:dyDescent="0.3">
      <c r="A48" s="2" t="s">
        <v>153</v>
      </c>
      <c r="B48" s="3"/>
      <c r="C48" s="3"/>
      <c r="D48" s="4">
        <f t="shared" si="161"/>
        <v>0</v>
      </c>
      <c r="E48" s="3"/>
      <c r="F48" s="3"/>
      <c r="G48" s="4">
        <f t="shared" si="162"/>
        <v>0</v>
      </c>
      <c r="H48" s="3"/>
      <c r="I48" s="3"/>
      <c r="J48" s="4">
        <f t="shared" si="163"/>
        <v>0</v>
      </c>
      <c r="K48" s="3"/>
      <c r="L48" s="3"/>
      <c r="M48" s="4">
        <f t="shared" si="164"/>
        <v>0</v>
      </c>
      <c r="N48" s="3"/>
      <c r="O48" s="3"/>
      <c r="P48" s="4">
        <f t="shared" si="165"/>
        <v>0</v>
      </c>
      <c r="Q48" s="3"/>
      <c r="R48" s="3"/>
      <c r="S48" s="4">
        <f t="shared" si="166"/>
        <v>0</v>
      </c>
      <c r="T48" s="3"/>
      <c r="U48" s="3"/>
      <c r="V48" s="4">
        <f t="shared" si="167"/>
        <v>0</v>
      </c>
      <c r="W48" s="3"/>
      <c r="X48" s="3"/>
      <c r="Y48" s="4">
        <f t="shared" si="168"/>
        <v>0</v>
      </c>
      <c r="Z48" s="3"/>
      <c r="AA48" s="3"/>
      <c r="AB48" s="4">
        <f t="shared" si="169"/>
        <v>0</v>
      </c>
      <c r="AC48" s="3"/>
      <c r="AD48" s="3"/>
      <c r="AE48" s="4">
        <f t="shared" si="170"/>
        <v>0</v>
      </c>
      <c r="AF48" s="3"/>
      <c r="AG48" s="3"/>
      <c r="AH48" s="4">
        <f t="shared" si="171"/>
        <v>0</v>
      </c>
      <c r="AI48" s="3"/>
      <c r="AJ48" s="3"/>
      <c r="AK48" s="4">
        <f t="shared" si="172"/>
        <v>0</v>
      </c>
      <c r="AL48" s="4">
        <f t="shared" si="173"/>
        <v>0</v>
      </c>
      <c r="AM48" s="4">
        <f t="shared" si="174"/>
        <v>0</v>
      </c>
      <c r="AN48" s="4">
        <f t="shared" si="175"/>
        <v>0</v>
      </c>
      <c r="AO48" s="3"/>
      <c r="AP48" s="3"/>
      <c r="AQ48" s="4">
        <f t="shared" si="176"/>
        <v>0</v>
      </c>
      <c r="AR48" s="3"/>
      <c r="AS48" s="3"/>
      <c r="AT48" s="4">
        <f t="shared" si="177"/>
        <v>0</v>
      </c>
      <c r="AU48" s="3"/>
      <c r="AV48" s="3"/>
      <c r="AW48" s="4">
        <f t="shared" si="178"/>
        <v>0</v>
      </c>
      <c r="AX48" s="3"/>
      <c r="AY48" s="3"/>
      <c r="AZ48" s="4">
        <f t="shared" si="179"/>
        <v>0</v>
      </c>
      <c r="BA48" s="3"/>
      <c r="BB48" s="3"/>
      <c r="BC48" s="4">
        <f t="shared" si="180"/>
        <v>0</v>
      </c>
      <c r="BD48" s="3"/>
      <c r="BE48" s="3"/>
      <c r="BF48" s="4">
        <f t="shared" si="181"/>
        <v>0</v>
      </c>
      <c r="BG48" s="4">
        <f t="shared" si="182"/>
        <v>0</v>
      </c>
      <c r="BH48" s="4">
        <f t="shared" si="183"/>
        <v>0</v>
      </c>
      <c r="BI48" s="4">
        <f t="shared" si="184"/>
        <v>0</v>
      </c>
      <c r="BJ48" s="3"/>
      <c r="BK48" s="3"/>
      <c r="BL48" s="4">
        <f t="shared" si="185"/>
        <v>0</v>
      </c>
      <c r="BM48" s="3"/>
      <c r="BN48" s="3"/>
      <c r="BO48" s="4">
        <f t="shared" si="186"/>
        <v>0</v>
      </c>
      <c r="BP48" s="3"/>
      <c r="BQ48" s="3"/>
      <c r="BR48" s="4">
        <f t="shared" si="187"/>
        <v>0</v>
      </c>
      <c r="BS48" s="4">
        <f>21007.51</f>
        <v>21007.51</v>
      </c>
      <c r="BT48" s="4">
        <f>31250.01</f>
        <v>31250.01</v>
      </c>
      <c r="BU48" s="4">
        <f t="shared" si="188"/>
        <v>-10242.5</v>
      </c>
      <c r="BV48" s="4">
        <f>7791.35</f>
        <v>7791.35</v>
      </c>
      <c r="BW48" s="4">
        <f>6249.99</f>
        <v>6249.99</v>
      </c>
      <c r="BX48" s="4">
        <f t="shared" si="189"/>
        <v>1541.3600000000006</v>
      </c>
      <c r="BY48" s="4">
        <f>33747.58</f>
        <v>33747.58</v>
      </c>
      <c r="BZ48" s="4">
        <f>24375</f>
        <v>24375</v>
      </c>
      <c r="CA48" s="4">
        <f t="shared" si="190"/>
        <v>9372.5800000000017</v>
      </c>
      <c r="CB48" s="4">
        <f t="shared" si="191"/>
        <v>62546.44</v>
      </c>
      <c r="CC48" s="4">
        <f t="shared" si="192"/>
        <v>61875</v>
      </c>
      <c r="CD48" s="4">
        <f t="shared" si="193"/>
        <v>671.44000000000233</v>
      </c>
      <c r="CE48" s="3"/>
      <c r="CF48" s="3"/>
      <c r="CG48" s="4">
        <f t="shared" si="194"/>
        <v>0</v>
      </c>
      <c r="CH48" s="3"/>
      <c r="CI48" s="3"/>
      <c r="CJ48" s="4">
        <f t="shared" si="195"/>
        <v>0</v>
      </c>
      <c r="CK48" s="3"/>
      <c r="CL48" s="3"/>
      <c r="CM48" s="4">
        <f t="shared" si="196"/>
        <v>0</v>
      </c>
      <c r="CN48" s="4">
        <f t="shared" si="197"/>
        <v>0</v>
      </c>
      <c r="CO48" s="4">
        <f t="shared" si="198"/>
        <v>0</v>
      </c>
      <c r="CP48" s="4">
        <f t="shared" si="199"/>
        <v>0</v>
      </c>
      <c r="CQ48" s="3"/>
      <c r="CR48" s="3"/>
      <c r="CS48" s="4">
        <f t="shared" si="200"/>
        <v>0</v>
      </c>
      <c r="CT48" s="3"/>
      <c r="CU48" s="3"/>
      <c r="CV48" s="4">
        <f t="shared" si="201"/>
        <v>0</v>
      </c>
      <c r="CW48" s="3"/>
      <c r="CX48" s="3"/>
      <c r="CY48" s="4">
        <f t="shared" si="202"/>
        <v>0</v>
      </c>
      <c r="CZ48" s="4">
        <f t="shared" si="203"/>
        <v>0</v>
      </c>
      <c r="DA48" s="4">
        <f t="shared" si="204"/>
        <v>0</v>
      </c>
      <c r="DB48" s="4">
        <f t="shared" si="205"/>
        <v>0</v>
      </c>
      <c r="DC48" s="4">
        <f t="shared" si="206"/>
        <v>62546.44</v>
      </c>
      <c r="DD48" s="4">
        <f t="shared" si="207"/>
        <v>61875</v>
      </c>
      <c r="DE48" s="4">
        <f t="shared" si="208"/>
        <v>671.44000000000233</v>
      </c>
      <c r="DF48" s="3"/>
      <c r="DG48" s="3"/>
      <c r="DH48" s="4">
        <f t="shared" si="209"/>
        <v>0</v>
      </c>
      <c r="DI48" s="3"/>
      <c r="DJ48" s="3"/>
      <c r="DK48" s="4">
        <f t="shared" si="210"/>
        <v>0</v>
      </c>
      <c r="DL48" s="4">
        <f t="shared" si="211"/>
        <v>0</v>
      </c>
      <c r="DM48" s="4">
        <f t="shared" si="212"/>
        <v>0</v>
      </c>
      <c r="DN48" s="4">
        <f t="shared" si="213"/>
        <v>0</v>
      </c>
      <c r="DO48" s="3"/>
      <c r="DP48" s="3"/>
      <c r="DQ48" s="4">
        <f t="shared" si="214"/>
        <v>0</v>
      </c>
      <c r="DR48" s="3"/>
      <c r="DS48" s="3"/>
      <c r="DT48" s="4">
        <f t="shared" si="215"/>
        <v>0</v>
      </c>
      <c r="DU48" s="4">
        <f t="shared" si="216"/>
        <v>0</v>
      </c>
      <c r="DV48" s="4">
        <f t="shared" si="217"/>
        <v>0</v>
      </c>
      <c r="DW48" s="4">
        <f t="shared" si="218"/>
        <v>0</v>
      </c>
      <c r="DX48" s="20">
        <f t="shared" si="219"/>
        <v>62546.44</v>
      </c>
      <c r="DY48" s="20">
        <f t="shared" si="220"/>
        <v>61875</v>
      </c>
      <c r="DZ48" s="20">
        <f t="shared" si="221"/>
        <v>671.44000000000233</v>
      </c>
      <c r="EA48" s="19"/>
      <c r="EB48" s="19"/>
      <c r="EC48" s="20">
        <f t="shared" si="222"/>
        <v>0</v>
      </c>
      <c r="ED48" s="19"/>
      <c r="EE48" s="19"/>
      <c r="EF48" s="20">
        <f t="shared" si="223"/>
        <v>0</v>
      </c>
      <c r="EG48" s="19"/>
      <c r="EH48" s="19"/>
      <c r="EI48" s="20">
        <f t="shared" si="224"/>
        <v>0</v>
      </c>
      <c r="EJ48" s="19"/>
      <c r="EK48" s="19"/>
      <c r="EL48" s="20">
        <f t="shared" si="225"/>
        <v>0</v>
      </c>
      <c r="EM48" s="20">
        <f t="shared" si="226"/>
        <v>0</v>
      </c>
      <c r="EN48" s="20">
        <f t="shared" si="227"/>
        <v>0</v>
      </c>
      <c r="EO48" s="20">
        <f t="shared" si="228"/>
        <v>0</v>
      </c>
      <c r="EP48" s="19"/>
      <c r="EQ48" s="19"/>
      <c r="ER48" s="20">
        <f t="shared" si="229"/>
        <v>0</v>
      </c>
      <c r="ES48" s="19"/>
      <c r="ET48" s="19"/>
      <c r="EU48" s="20">
        <f t="shared" si="230"/>
        <v>0</v>
      </c>
      <c r="EV48" s="19"/>
      <c r="EW48" s="19"/>
      <c r="EX48" s="20">
        <f t="shared" si="231"/>
        <v>0</v>
      </c>
      <c r="EY48" s="19"/>
      <c r="EZ48" s="19"/>
      <c r="FA48" s="20">
        <f t="shared" si="232"/>
        <v>0</v>
      </c>
      <c r="FB48" s="20">
        <f t="shared" si="233"/>
        <v>0</v>
      </c>
      <c r="FC48" s="20">
        <f t="shared" si="234"/>
        <v>0</v>
      </c>
      <c r="FD48" s="20">
        <f t="shared" si="235"/>
        <v>0</v>
      </c>
      <c r="FE48" s="19"/>
      <c r="FF48" s="19"/>
      <c r="FG48" s="20">
        <f t="shared" si="236"/>
        <v>0</v>
      </c>
      <c r="FH48" s="19"/>
      <c r="FI48" s="19"/>
      <c r="FJ48" s="20">
        <f t="shared" si="237"/>
        <v>0</v>
      </c>
      <c r="FK48" s="19"/>
      <c r="FL48" s="19"/>
      <c r="FM48" s="20">
        <f t="shared" si="238"/>
        <v>0</v>
      </c>
      <c r="FN48" s="20">
        <f t="shared" si="239"/>
        <v>0</v>
      </c>
      <c r="FO48" s="20">
        <f t="shared" si="240"/>
        <v>0</v>
      </c>
      <c r="FP48" s="20">
        <f t="shared" si="241"/>
        <v>0</v>
      </c>
      <c r="FQ48" s="19"/>
      <c r="FR48" s="19"/>
      <c r="FS48" s="20">
        <f t="shared" si="242"/>
        <v>0</v>
      </c>
      <c r="FT48" s="19"/>
      <c r="FU48" s="19"/>
      <c r="FV48" s="20">
        <f t="shared" si="243"/>
        <v>0</v>
      </c>
      <c r="FW48" s="19"/>
      <c r="FX48" s="19"/>
      <c r="FY48" s="20">
        <f t="shared" si="244"/>
        <v>0</v>
      </c>
      <c r="FZ48" s="20">
        <f t="shared" si="245"/>
        <v>0</v>
      </c>
      <c r="GA48" s="20">
        <f t="shared" si="246"/>
        <v>0</v>
      </c>
      <c r="GB48" s="20">
        <f t="shared" si="247"/>
        <v>0</v>
      </c>
      <c r="GC48" s="19"/>
      <c r="GD48" s="19"/>
      <c r="GE48" s="20">
        <f t="shared" si="248"/>
        <v>0</v>
      </c>
      <c r="GF48" s="19"/>
      <c r="GG48" s="19"/>
      <c r="GH48" s="20">
        <f t="shared" si="249"/>
        <v>0</v>
      </c>
      <c r="GI48" s="19"/>
      <c r="GJ48" s="19"/>
      <c r="GK48" s="20">
        <f t="shared" si="250"/>
        <v>0</v>
      </c>
      <c r="GL48" s="19"/>
      <c r="GM48" s="19"/>
      <c r="GN48" s="20">
        <f t="shared" si="251"/>
        <v>0</v>
      </c>
      <c r="GO48" s="20">
        <f t="shared" si="252"/>
        <v>0</v>
      </c>
      <c r="GP48" s="20">
        <f t="shared" si="253"/>
        <v>0</v>
      </c>
      <c r="GQ48" s="20">
        <f t="shared" si="254"/>
        <v>0</v>
      </c>
      <c r="GR48" s="19"/>
      <c r="GS48" s="19"/>
      <c r="GT48" s="20">
        <f t="shared" si="255"/>
        <v>0</v>
      </c>
      <c r="GU48" s="19"/>
      <c r="GV48" s="19"/>
      <c r="GW48" s="20">
        <f t="shared" si="256"/>
        <v>0</v>
      </c>
      <c r="GX48" s="19"/>
      <c r="GY48" s="19"/>
      <c r="GZ48" s="20">
        <f t="shared" si="257"/>
        <v>0</v>
      </c>
      <c r="HA48" s="20">
        <f t="shared" si="258"/>
        <v>0</v>
      </c>
      <c r="HB48" s="20">
        <f t="shared" si="259"/>
        <v>0</v>
      </c>
      <c r="HC48" s="20">
        <f t="shared" si="260"/>
        <v>0</v>
      </c>
      <c r="HD48" s="19"/>
      <c r="HE48" s="19"/>
      <c r="HF48" s="20">
        <f t="shared" si="261"/>
        <v>0</v>
      </c>
      <c r="HG48" s="19"/>
      <c r="HH48" s="19"/>
      <c r="HI48" s="20">
        <f t="shared" si="262"/>
        <v>0</v>
      </c>
      <c r="HJ48" s="19"/>
      <c r="HK48" s="19"/>
      <c r="HL48" s="20">
        <f t="shared" si="263"/>
        <v>0</v>
      </c>
      <c r="HM48" s="19"/>
      <c r="HN48" s="19"/>
      <c r="HO48" s="20">
        <f t="shared" si="264"/>
        <v>0</v>
      </c>
      <c r="HP48" s="20">
        <f t="shared" si="265"/>
        <v>0</v>
      </c>
      <c r="HQ48" s="20">
        <f t="shared" si="266"/>
        <v>0</v>
      </c>
      <c r="HR48" s="20">
        <f t="shared" si="267"/>
        <v>0</v>
      </c>
      <c r="HS48" s="19"/>
      <c r="HT48" s="19"/>
      <c r="HU48" s="20">
        <f t="shared" si="268"/>
        <v>0</v>
      </c>
      <c r="HV48" s="19"/>
      <c r="HW48" s="19"/>
      <c r="HX48" s="20">
        <f t="shared" si="269"/>
        <v>0</v>
      </c>
      <c r="HY48" s="19"/>
      <c r="HZ48" s="19"/>
      <c r="IA48" s="20">
        <f t="shared" si="270"/>
        <v>0</v>
      </c>
      <c r="IB48" s="19"/>
      <c r="IC48" s="19"/>
      <c r="ID48" s="20">
        <f t="shared" si="271"/>
        <v>0</v>
      </c>
      <c r="IE48" s="20">
        <f t="shared" si="272"/>
        <v>0</v>
      </c>
      <c r="IF48" s="20">
        <f t="shared" si="273"/>
        <v>0</v>
      </c>
      <c r="IG48" s="20">
        <f t="shared" si="274"/>
        <v>0</v>
      </c>
      <c r="IH48" s="20">
        <f t="shared" si="275"/>
        <v>0</v>
      </c>
      <c r="II48" s="20">
        <f t="shared" si="276"/>
        <v>0</v>
      </c>
      <c r="IJ48" s="20">
        <f t="shared" si="277"/>
        <v>0</v>
      </c>
      <c r="IK48" s="19"/>
      <c r="IL48" s="19"/>
      <c r="IM48" s="20">
        <f t="shared" si="278"/>
        <v>0</v>
      </c>
      <c r="IN48" s="19"/>
      <c r="IO48" s="19"/>
      <c r="IP48" s="20">
        <f t="shared" si="279"/>
        <v>0</v>
      </c>
      <c r="IQ48" s="19"/>
      <c r="IR48" s="19"/>
      <c r="IS48" s="20">
        <f t="shared" si="280"/>
        <v>0</v>
      </c>
      <c r="IT48" s="20">
        <f t="shared" si="281"/>
        <v>0</v>
      </c>
      <c r="IU48" s="20">
        <f t="shared" si="282"/>
        <v>0</v>
      </c>
      <c r="IV48" s="20">
        <f t="shared" si="283"/>
        <v>0</v>
      </c>
      <c r="IW48" s="20">
        <f t="shared" si="284"/>
        <v>0</v>
      </c>
      <c r="IX48" s="20">
        <f t="shared" si="285"/>
        <v>0</v>
      </c>
      <c r="IY48" s="20">
        <f t="shared" si="286"/>
        <v>0</v>
      </c>
      <c r="IZ48" s="19"/>
      <c r="JA48" s="19"/>
      <c r="JB48" s="20">
        <f t="shared" si="287"/>
        <v>0</v>
      </c>
      <c r="JC48" s="19"/>
      <c r="JD48" s="19"/>
      <c r="JE48" s="20">
        <f t="shared" si="288"/>
        <v>0</v>
      </c>
      <c r="JF48" s="19"/>
      <c r="JG48" s="19"/>
      <c r="JH48" s="20">
        <f t="shared" si="289"/>
        <v>0</v>
      </c>
      <c r="JI48" s="20">
        <f t="shared" si="290"/>
        <v>0</v>
      </c>
      <c r="JJ48" s="20">
        <f t="shared" si="291"/>
        <v>0</v>
      </c>
      <c r="JK48" s="20">
        <f t="shared" si="292"/>
        <v>0</v>
      </c>
      <c r="JL48" s="19"/>
      <c r="JM48" s="19"/>
      <c r="JN48" s="20">
        <f t="shared" si="293"/>
        <v>0</v>
      </c>
      <c r="JO48" s="19"/>
      <c r="JP48" s="19"/>
      <c r="JQ48" s="20">
        <f t="shared" si="294"/>
        <v>0</v>
      </c>
      <c r="JR48" s="19"/>
      <c r="JS48" s="19"/>
      <c r="JT48" s="20">
        <f t="shared" si="295"/>
        <v>0</v>
      </c>
      <c r="JU48" s="20">
        <f t="shared" si="296"/>
        <v>0</v>
      </c>
      <c r="JV48" s="20">
        <f t="shared" si="297"/>
        <v>0</v>
      </c>
      <c r="JW48" s="20">
        <f t="shared" si="298"/>
        <v>0</v>
      </c>
      <c r="JX48" s="19"/>
      <c r="JY48" s="19"/>
      <c r="JZ48" s="20">
        <f t="shared" si="299"/>
        <v>0</v>
      </c>
      <c r="KA48" s="19"/>
      <c r="KB48" s="19"/>
      <c r="KC48" s="20">
        <f t="shared" si="300"/>
        <v>0</v>
      </c>
      <c r="KD48" s="20">
        <f t="shared" si="301"/>
        <v>0</v>
      </c>
      <c r="KE48" s="20">
        <f t="shared" si="302"/>
        <v>0</v>
      </c>
      <c r="KF48" s="20">
        <f t="shared" si="303"/>
        <v>0</v>
      </c>
      <c r="KG48" s="19"/>
      <c r="KH48" s="19"/>
      <c r="KI48" s="20">
        <f t="shared" si="304"/>
        <v>0</v>
      </c>
      <c r="KJ48" s="19"/>
      <c r="KK48" s="19"/>
      <c r="KL48" s="20">
        <f t="shared" si="305"/>
        <v>0</v>
      </c>
      <c r="KM48" s="19"/>
      <c r="KN48" s="19"/>
      <c r="KO48" s="20">
        <f t="shared" si="306"/>
        <v>0</v>
      </c>
      <c r="KP48" s="19"/>
      <c r="KQ48" s="19"/>
      <c r="KR48" s="20">
        <f t="shared" si="307"/>
        <v>0</v>
      </c>
      <c r="KS48" s="19"/>
      <c r="KT48" s="19"/>
      <c r="KU48" s="20">
        <f t="shared" si="308"/>
        <v>0</v>
      </c>
      <c r="KV48" s="19"/>
      <c r="KW48" s="19"/>
      <c r="KX48" s="20">
        <f t="shared" si="309"/>
        <v>0</v>
      </c>
      <c r="KY48" s="19"/>
      <c r="KZ48" s="19"/>
      <c r="LA48" s="20">
        <f t="shared" si="310"/>
        <v>0</v>
      </c>
      <c r="LB48" s="20">
        <f t="shared" si="311"/>
        <v>0</v>
      </c>
      <c r="LC48" s="20">
        <f t="shared" si="312"/>
        <v>0</v>
      </c>
      <c r="LD48" s="20">
        <f t="shared" si="313"/>
        <v>0</v>
      </c>
      <c r="LE48" s="20">
        <f t="shared" si="314"/>
        <v>0</v>
      </c>
      <c r="LF48" s="20">
        <f t="shared" si="315"/>
        <v>0</v>
      </c>
      <c r="LG48" s="20">
        <f t="shared" si="316"/>
        <v>0</v>
      </c>
      <c r="LH48" s="19"/>
      <c r="LI48" s="19"/>
      <c r="LJ48" s="20">
        <f t="shared" si="317"/>
        <v>0</v>
      </c>
      <c r="LK48" s="19"/>
      <c r="LL48" s="19"/>
      <c r="LM48" s="20">
        <f t="shared" si="318"/>
        <v>0</v>
      </c>
      <c r="LN48" s="20">
        <f t="shared" si="319"/>
        <v>62546.44</v>
      </c>
      <c r="LO48" s="20">
        <f t="shared" si="320"/>
        <v>61875</v>
      </c>
      <c r="LP48" s="20">
        <f t="shared" si="321"/>
        <v>671.44000000000233</v>
      </c>
    </row>
    <row r="49" spans="1:328" x14ac:dyDescent="0.3">
      <c r="A49" s="2" t="s">
        <v>154</v>
      </c>
      <c r="B49" s="5">
        <f>(((B45)+(B46))+(B47))+(B48)</f>
        <v>0</v>
      </c>
      <c r="C49" s="5">
        <f>(((C45)+(C46))+(C47))+(C48)</f>
        <v>0</v>
      </c>
      <c r="D49" s="5">
        <f t="shared" si="161"/>
        <v>0</v>
      </c>
      <c r="E49" s="5">
        <f>(((E45)+(E46))+(E47))+(E48)</f>
        <v>0</v>
      </c>
      <c r="F49" s="5">
        <f>(((F45)+(F46))+(F47))+(F48)</f>
        <v>0</v>
      </c>
      <c r="G49" s="5">
        <f t="shared" si="162"/>
        <v>0</v>
      </c>
      <c r="H49" s="5">
        <f>(((H45)+(H46))+(H47))+(H48)</f>
        <v>0</v>
      </c>
      <c r="I49" s="5">
        <f>(((I45)+(I46))+(I47))+(I48)</f>
        <v>0</v>
      </c>
      <c r="J49" s="5">
        <f t="shared" si="163"/>
        <v>0</v>
      </c>
      <c r="K49" s="5">
        <f>(((K45)+(K46))+(K47))+(K48)</f>
        <v>39350.800000000003</v>
      </c>
      <c r="L49" s="5">
        <f>(((L45)+(L46))+(L47))+(L48)</f>
        <v>12000</v>
      </c>
      <c r="M49" s="5">
        <f t="shared" si="164"/>
        <v>27350.800000000003</v>
      </c>
      <c r="N49" s="5">
        <f>(((N45)+(N46))+(N47))+(N48)</f>
        <v>23715.64</v>
      </c>
      <c r="O49" s="5">
        <f>(((O45)+(O46))+(O47))+(O48)</f>
        <v>21000</v>
      </c>
      <c r="P49" s="5">
        <f t="shared" si="165"/>
        <v>2715.6399999999994</v>
      </c>
      <c r="Q49" s="5">
        <f>(((Q45)+(Q46))+(Q47))+(Q48)</f>
        <v>0</v>
      </c>
      <c r="R49" s="5">
        <f>(((R45)+(R46))+(R47))+(R48)</f>
        <v>0</v>
      </c>
      <c r="S49" s="5">
        <f t="shared" si="166"/>
        <v>0</v>
      </c>
      <c r="T49" s="5">
        <f>(((T45)+(T46))+(T47))+(T48)</f>
        <v>0</v>
      </c>
      <c r="U49" s="5">
        <f>(((U45)+(U46))+(U47))+(U48)</f>
        <v>0</v>
      </c>
      <c r="V49" s="5">
        <f t="shared" si="167"/>
        <v>0</v>
      </c>
      <c r="W49" s="5">
        <f>(((W45)+(W46))+(W47))+(W48)</f>
        <v>0</v>
      </c>
      <c r="X49" s="5">
        <f>(((X45)+(X46))+(X47))+(X48)</f>
        <v>0</v>
      </c>
      <c r="Y49" s="5">
        <f t="shared" si="168"/>
        <v>0</v>
      </c>
      <c r="Z49" s="5">
        <f>(((Z45)+(Z46))+(Z47))+(Z48)</f>
        <v>71522.89</v>
      </c>
      <c r="AA49" s="5">
        <f>(((AA45)+(AA46))+(AA47))+(AA48)</f>
        <v>12000</v>
      </c>
      <c r="AB49" s="5">
        <f t="shared" si="169"/>
        <v>59522.89</v>
      </c>
      <c r="AC49" s="5">
        <f>(((AC45)+(AC46))+(AC47))+(AC48)</f>
        <v>20770.36</v>
      </c>
      <c r="AD49" s="5">
        <f>(((AD45)+(AD46))+(AD47))+(AD48)</f>
        <v>7500</v>
      </c>
      <c r="AE49" s="5">
        <f t="shared" si="170"/>
        <v>13270.36</v>
      </c>
      <c r="AF49" s="5">
        <f>(((AF45)+(AF46))+(AF47))+(AF48)</f>
        <v>0</v>
      </c>
      <c r="AG49" s="5">
        <f>(((AG45)+(AG46))+(AG47))+(AG48)</f>
        <v>1500</v>
      </c>
      <c r="AH49" s="5">
        <f t="shared" si="171"/>
        <v>-1500</v>
      </c>
      <c r="AI49" s="5">
        <f>(((AI45)+(AI46))+(AI47))+(AI48)</f>
        <v>0</v>
      </c>
      <c r="AJ49" s="5">
        <f>(((AJ45)+(AJ46))+(AJ47))+(AJ48)</f>
        <v>7500</v>
      </c>
      <c r="AK49" s="5">
        <f t="shared" si="172"/>
        <v>-7500</v>
      </c>
      <c r="AL49" s="5">
        <f t="shared" si="173"/>
        <v>155359.69</v>
      </c>
      <c r="AM49" s="5">
        <f t="shared" si="174"/>
        <v>61500</v>
      </c>
      <c r="AN49" s="5">
        <f t="shared" si="175"/>
        <v>93859.69</v>
      </c>
      <c r="AO49" s="5">
        <f>(((AO45)+(AO46))+(AO47))+(AO48)</f>
        <v>0</v>
      </c>
      <c r="AP49" s="5">
        <f>(((AP45)+(AP46))+(AP47))+(AP48)</f>
        <v>0</v>
      </c>
      <c r="AQ49" s="5">
        <f t="shared" si="176"/>
        <v>0</v>
      </c>
      <c r="AR49" s="5">
        <f>(((AR45)+(AR46))+(AR47))+(AR48)</f>
        <v>0</v>
      </c>
      <c r="AS49" s="5">
        <f>(((AS45)+(AS46))+(AS47))+(AS48)</f>
        <v>0</v>
      </c>
      <c r="AT49" s="5">
        <f t="shared" si="177"/>
        <v>0</v>
      </c>
      <c r="AU49" s="5">
        <f>(((AU45)+(AU46))+(AU47))+(AU48)</f>
        <v>28795.41</v>
      </c>
      <c r="AV49" s="5">
        <f>(((AV45)+(AV46))+(AV47))+(AV48)</f>
        <v>24999.99</v>
      </c>
      <c r="AW49" s="5">
        <f t="shared" si="178"/>
        <v>3795.4199999999983</v>
      </c>
      <c r="AX49" s="5">
        <f>(((AX45)+(AX46))+(AX47))+(AX48)</f>
        <v>155115.87</v>
      </c>
      <c r="AY49" s="5">
        <f>(((AY45)+(AY46))+(AY47))+(AY48)</f>
        <v>186865.68</v>
      </c>
      <c r="AZ49" s="5">
        <f t="shared" si="179"/>
        <v>-31749.809999999998</v>
      </c>
      <c r="BA49" s="5">
        <f>(((BA45)+(BA46))+(BA47))+(BA48)</f>
        <v>0</v>
      </c>
      <c r="BB49" s="5">
        <f>(((BB45)+(BB46))+(BB47))+(BB48)</f>
        <v>0</v>
      </c>
      <c r="BC49" s="5">
        <f t="shared" si="180"/>
        <v>0</v>
      </c>
      <c r="BD49" s="5">
        <f>(((BD45)+(BD46))+(BD47))+(BD48)</f>
        <v>0</v>
      </c>
      <c r="BE49" s="5">
        <f>(((BE45)+(BE46))+(BE47))+(BE48)</f>
        <v>0</v>
      </c>
      <c r="BF49" s="5">
        <f t="shared" si="181"/>
        <v>0</v>
      </c>
      <c r="BG49" s="5">
        <f t="shared" si="182"/>
        <v>0</v>
      </c>
      <c r="BH49" s="5">
        <f t="shared" si="183"/>
        <v>0</v>
      </c>
      <c r="BI49" s="5">
        <f t="shared" si="184"/>
        <v>0</v>
      </c>
      <c r="BJ49" s="5">
        <f>(((BJ45)+(BJ46))+(BJ47))+(BJ48)</f>
        <v>0</v>
      </c>
      <c r="BK49" s="5">
        <f>(((BK45)+(BK46))+(BK47))+(BK48)</f>
        <v>0</v>
      </c>
      <c r="BL49" s="5">
        <f t="shared" si="185"/>
        <v>0</v>
      </c>
      <c r="BM49" s="5">
        <f>(((BM45)+(BM46))+(BM47))+(BM48)</f>
        <v>0</v>
      </c>
      <c r="BN49" s="5">
        <f>(((BN45)+(BN46))+(BN47))+(BN48)</f>
        <v>0</v>
      </c>
      <c r="BO49" s="5">
        <f t="shared" si="186"/>
        <v>0</v>
      </c>
      <c r="BP49" s="5">
        <f>(((BP45)+(BP46))+(BP47))+(BP48)</f>
        <v>0</v>
      </c>
      <c r="BQ49" s="5">
        <f>(((BQ45)+(BQ46))+(BQ47))+(BQ48)</f>
        <v>0</v>
      </c>
      <c r="BR49" s="5">
        <f t="shared" si="187"/>
        <v>0</v>
      </c>
      <c r="BS49" s="5">
        <f>(((BS45)+(BS46))+(BS47))+(BS48)</f>
        <v>21007.51</v>
      </c>
      <c r="BT49" s="5">
        <f>(((BT45)+(BT46))+(BT47))+(BT48)</f>
        <v>31250.01</v>
      </c>
      <c r="BU49" s="5">
        <f t="shared" si="188"/>
        <v>-10242.5</v>
      </c>
      <c r="BV49" s="5">
        <f>(((BV45)+(BV46))+(BV47))+(BV48)</f>
        <v>7791.35</v>
      </c>
      <c r="BW49" s="5">
        <f>(((BW45)+(BW46))+(BW47))+(BW48)</f>
        <v>6249.99</v>
      </c>
      <c r="BX49" s="5">
        <f t="shared" si="189"/>
        <v>1541.3600000000006</v>
      </c>
      <c r="BY49" s="5">
        <f>(((BY45)+(BY46))+(BY47))+(BY48)</f>
        <v>33747.58</v>
      </c>
      <c r="BZ49" s="5">
        <f>(((BZ45)+(BZ46))+(BZ47))+(BZ48)</f>
        <v>24375</v>
      </c>
      <c r="CA49" s="5">
        <f t="shared" si="190"/>
        <v>9372.5800000000017</v>
      </c>
      <c r="CB49" s="5">
        <f t="shared" si="191"/>
        <v>62546.44</v>
      </c>
      <c r="CC49" s="5">
        <f t="shared" si="192"/>
        <v>61875</v>
      </c>
      <c r="CD49" s="5">
        <f t="shared" si="193"/>
        <v>671.44000000000233</v>
      </c>
      <c r="CE49" s="5">
        <f>(((CE45)+(CE46))+(CE47))+(CE48)</f>
        <v>0</v>
      </c>
      <c r="CF49" s="5">
        <f>(((CF45)+(CF46))+(CF47))+(CF48)</f>
        <v>18750</v>
      </c>
      <c r="CG49" s="5">
        <f t="shared" si="194"/>
        <v>-18750</v>
      </c>
      <c r="CH49" s="5">
        <f>(((CH45)+(CH46))+(CH47))+(CH48)</f>
        <v>0</v>
      </c>
      <c r="CI49" s="5">
        <f>(((CI45)+(CI46))+(CI47))+(CI48)</f>
        <v>0</v>
      </c>
      <c r="CJ49" s="5">
        <f t="shared" si="195"/>
        <v>0</v>
      </c>
      <c r="CK49" s="5">
        <f>(((CK45)+(CK46))+(CK47))+(CK48)</f>
        <v>0</v>
      </c>
      <c r="CL49" s="5">
        <f>(((CL45)+(CL46))+(CL47))+(CL48)</f>
        <v>0</v>
      </c>
      <c r="CM49" s="5">
        <f t="shared" si="196"/>
        <v>0</v>
      </c>
      <c r="CN49" s="5">
        <f t="shared" si="197"/>
        <v>0</v>
      </c>
      <c r="CO49" s="5">
        <f t="shared" si="198"/>
        <v>0</v>
      </c>
      <c r="CP49" s="5">
        <f t="shared" si="199"/>
        <v>0</v>
      </c>
      <c r="CQ49" s="5">
        <f>(((CQ45)+(CQ46))+(CQ47))+(CQ48)</f>
        <v>0</v>
      </c>
      <c r="CR49" s="5">
        <f>(((CR45)+(CR46))+(CR47))+(CR48)</f>
        <v>0</v>
      </c>
      <c r="CS49" s="5">
        <f t="shared" si="200"/>
        <v>0</v>
      </c>
      <c r="CT49" s="5">
        <f>(((CT45)+(CT46))+(CT47))+(CT48)</f>
        <v>0</v>
      </c>
      <c r="CU49" s="5">
        <f>(((CU45)+(CU46))+(CU47))+(CU48)</f>
        <v>0</v>
      </c>
      <c r="CV49" s="5">
        <f t="shared" si="201"/>
        <v>0</v>
      </c>
      <c r="CW49" s="5">
        <f>(((CW45)+(CW46))+(CW47))+(CW48)</f>
        <v>0</v>
      </c>
      <c r="CX49" s="5">
        <f>(((CX45)+(CX46))+(CX47))+(CX48)</f>
        <v>0</v>
      </c>
      <c r="CY49" s="5">
        <f t="shared" si="202"/>
        <v>0</v>
      </c>
      <c r="CZ49" s="5">
        <f t="shared" si="203"/>
        <v>0</v>
      </c>
      <c r="DA49" s="5">
        <f t="shared" si="204"/>
        <v>0</v>
      </c>
      <c r="DB49" s="5">
        <f t="shared" si="205"/>
        <v>0</v>
      </c>
      <c r="DC49" s="5">
        <f t="shared" si="206"/>
        <v>246457.72</v>
      </c>
      <c r="DD49" s="5">
        <f t="shared" si="207"/>
        <v>292490.67</v>
      </c>
      <c r="DE49" s="5">
        <f t="shared" si="208"/>
        <v>-46032.949999999983</v>
      </c>
      <c r="DF49" s="5">
        <f>(((DF45)+(DF46))+(DF47))+(DF48)</f>
        <v>0</v>
      </c>
      <c r="DG49" s="5">
        <f>(((DG45)+(DG46))+(DG47))+(DG48)</f>
        <v>0</v>
      </c>
      <c r="DH49" s="5">
        <f t="shared" si="209"/>
        <v>0</v>
      </c>
      <c r="DI49" s="5">
        <f>(((DI45)+(DI46))+(DI47))+(DI48)</f>
        <v>16107</v>
      </c>
      <c r="DJ49" s="5">
        <f>(((DJ45)+(DJ46))+(DJ47))+(DJ48)</f>
        <v>36000</v>
      </c>
      <c r="DK49" s="5">
        <f t="shared" si="210"/>
        <v>-19893</v>
      </c>
      <c r="DL49" s="5">
        <f t="shared" si="211"/>
        <v>16107</v>
      </c>
      <c r="DM49" s="5">
        <f t="shared" si="212"/>
        <v>36000</v>
      </c>
      <c r="DN49" s="5">
        <f t="shared" si="213"/>
        <v>-19893</v>
      </c>
      <c r="DO49" s="5">
        <f>(((DO45)+(DO46))+(DO47))+(DO48)</f>
        <v>0</v>
      </c>
      <c r="DP49" s="5">
        <f>(((DP45)+(DP46))+(DP47))+(DP48)</f>
        <v>0</v>
      </c>
      <c r="DQ49" s="5">
        <f t="shared" si="214"/>
        <v>0</v>
      </c>
      <c r="DR49" s="5">
        <f>(((DR45)+(DR46))+(DR47))+(DR48)</f>
        <v>0</v>
      </c>
      <c r="DS49" s="5">
        <f>(((DS45)+(DS46))+(DS47))+(DS48)</f>
        <v>0</v>
      </c>
      <c r="DT49" s="5">
        <f t="shared" si="215"/>
        <v>0</v>
      </c>
      <c r="DU49" s="5">
        <f t="shared" si="216"/>
        <v>0</v>
      </c>
      <c r="DV49" s="5">
        <f t="shared" si="217"/>
        <v>0</v>
      </c>
      <c r="DW49" s="5">
        <f t="shared" si="218"/>
        <v>0</v>
      </c>
      <c r="DX49" s="21">
        <f t="shared" si="219"/>
        <v>417924.41000000003</v>
      </c>
      <c r="DY49" s="21">
        <f t="shared" si="220"/>
        <v>389990.67</v>
      </c>
      <c r="DZ49" s="21">
        <f t="shared" si="221"/>
        <v>27933.740000000049</v>
      </c>
      <c r="EA49" s="21">
        <f>(((EA45)+(EA46))+(EA47))+(EA48)</f>
        <v>0</v>
      </c>
      <c r="EB49" s="21">
        <f>(((EB45)+(EB46))+(EB47))+(EB48)</f>
        <v>0</v>
      </c>
      <c r="EC49" s="21">
        <f t="shared" si="222"/>
        <v>0</v>
      </c>
      <c r="ED49" s="21">
        <f>(((ED45)+(ED46))+(ED47))+(ED48)</f>
        <v>0</v>
      </c>
      <c r="EE49" s="21">
        <f>(((EE45)+(EE46))+(EE47))+(EE48)</f>
        <v>0</v>
      </c>
      <c r="EF49" s="21">
        <f t="shared" si="223"/>
        <v>0</v>
      </c>
      <c r="EG49" s="21">
        <f>(((EG45)+(EG46))+(EG47))+(EG48)</f>
        <v>0</v>
      </c>
      <c r="EH49" s="21">
        <f>(((EH45)+(EH46))+(EH47))+(EH48)</f>
        <v>0</v>
      </c>
      <c r="EI49" s="21">
        <f t="shared" si="224"/>
        <v>0</v>
      </c>
      <c r="EJ49" s="21">
        <f>(((EJ45)+(EJ46))+(EJ47))+(EJ48)</f>
        <v>0</v>
      </c>
      <c r="EK49" s="21">
        <f>(((EK45)+(EK46))+(EK47))+(EK48)</f>
        <v>0</v>
      </c>
      <c r="EL49" s="21">
        <f t="shared" si="225"/>
        <v>0</v>
      </c>
      <c r="EM49" s="21">
        <f t="shared" si="226"/>
        <v>0</v>
      </c>
      <c r="EN49" s="21">
        <f t="shared" si="227"/>
        <v>0</v>
      </c>
      <c r="EO49" s="21">
        <f t="shared" si="228"/>
        <v>0</v>
      </c>
      <c r="EP49" s="21">
        <f>(((EP45)+(EP46))+(EP47))+(EP48)</f>
        <v>0</v>
      </c>
      <c r="EQ49" s="21">
        <f>(((EQ45)+(EQ46))+(EQ47))+(EQ48)</f>
        <v>0</v>
      </c>
      <c r="ER49" s="21">
        <f t="shared" si="229"/>
        <v>0</v>
      </c>
      <c r="ES49" s="21">
        <f>(((ES45)+(ES46))+(ES47))+(ES48)</f>
        <v>0</v>
      </c>
      <c r="ET49" s="21">
        <f>(((ET45)+(ET46))+(ET47))+(ET48)</f>
        <v>0</v>
      </c>
      <c r="EU49" s="21">
        <f t="shared" si="230"/>
        <v>0</v>
      </c>
      <c r="EV49" s="21">
        <f>(((EV45)+(EV46))+(EV47))+(EV48)</f>
        <v>0</v>
      </c>
      <c r="EW49" s="21">
        <f>(((EW45)+(EW46))+(EW47))+(EW48)</f>
        <v>0</v>
      </c>
      <c r="EX49" s="21">
        <f t="shared" si="231"/>
        <v>0</v>
      </c>
      <c r="EY49" s="21">
        <f>(((EY45)+(EY46))+(EY47))+(EY48)</f>
        <v>0</v>
      </c>
      <c r="EZ49" s="21">
        <f>(((EZ45)+(EZ46))+(EZ47))+(EZ48)</f>
        <v>0</v>
      </c>
      <c r="FA49" s="21">
        <f t="shared" si="232"/>
        <v>0</v>
      </c>
      <c r="FB49" s="21">
        <f t="shared" si="233"/>
        <v>0</v>
      </c>
      <c r="FC49" s="21">
        <f t="shared" si="234"/>
        <v>0</v>
      </c>
      <c r="FD49" s="21">
        <f t="shared" si="235"/>
        <v>0</v>
      </c>
      <c r="FE49" s="21">
        <f>(((FE45)+(FE46))+(FE47))+(FE48)</f>
        <v>0</v>
      </c>
      <c r="FF49" s="21">
        <f>(((FF45)+(FF46))+(FF47))+(FF48)</f>
        <v>0</v>
      </c>
      <c r="FG49" s="21">
        <f t="shared" si="236"/>
        <v>0</v>
      </c>
      <c r="FH49" s="21">
        <f>(((FH45)+(FH46))+(FH47))+(FH48)</f>
        <v>0</v>
      </c>
      <c r="FI49" s="21">
        <f>(((FI45)+(FI46))+(FI47))+(FI48)</f>
        <v>0</v>
      </c>
      <c r="FJ49" s="21">
        <f t="shared" si="237"/>
        <v>0</v>
      </c>
      <c r="FK49" s="21">
        <f>(((FK45)+(FK46))+(FK47))+(FK48)</f>
        <v>0</v>
      </c>
      <c r="FL49" s="21">
        <f>(((FL45)+(FL46))+(FL47))+(FL48)</f>
        <v>0</v>
      </c>
      <c r="FM49" s="21">
        <f t="shared" si="238"/>
        <v>0</v>
      </c>
      <c r="FN49" s="21">
        <f t="shared" si="239"/>
        <v>0</v>
      </c>
      <c r="FO49" s="21">
        <f t="shared" si="240"/>
        <v>0</v>
      </c>
      <c r="FP49" s="21">
        <f t="shared" si="241"/>
        <v>0</v>
      </c>
      <c r="FQ49" s="21">
        <f>(((FQ45)+(FQ46))+(FQ47))+(FQ48)</f>
        <v>0</v>
      </c>
      <c r="FR49" s="21">
        <f>(((FR45)+(FR46))+(FR47))+(FR48)</f>
        <v>0</v>
      </c>
      <c r="FS49" s="21">
        <f t="shared" si="242"/>
        <v>0</v>
      </c>
      <c r="FT49" s="21">
        <f>(((FT45)+(FT46))+(FT47))+(FT48)</f>
        <v>0</v>
      </c>
      <c r="FU49" s="21">
        <f>(((FU45)+(FU46))+(FU47))+(FU48)</f>
        <v>0</v>
      </c>
      <c r="FV49" s="21">
        <f t="shared" si="243"/>
        <v>0</v>
      </c>
      <c r="FW49" s="21">
        <f>(((FW45)+(FW46))+(FW47))+(FW48)</f>
        <v>0</v>
      </c>
      <c r="FX49" s="21">
        <f>(((FX45)+(FX46))+(FX47))+(FX48)</f>
        <v>0</v>
      </c>
      <c r="FY49" s="21">
        <f t="shared" si="244"/>
        <v>0</v>
      </c>
      <c r="FZ49" s="21">
        <f t="shared" si="245"/>
        <v>0</v>
      </c>
      <c r="GA49" s="21">
        <f t="shared" si="246"/>
        <v>0</v>
      </c>
      <c r="GB49" s="21">
        <f t="shared" si="247"/>
        <v>0</v>
      </c>
      <c r="GC49" s="21">
        <f>(((GC45)+(GC46))+(GC47))+(GC48)</f>
        <v>0</v>
      </c>
      <c r="GD49" s="21">
        <f>(((GD45)+(GD46))+(GD47))+(GD48)</f>
        <v>0</v>
      </c>
      <c r="GE49" s="21">
        <f t="shared" si="248"/>
        <v>0</v>
      </c>
      <c r="GF49" s="21">
        <f>(((GF45)+(GF46))+(GF47))+(GF48)</f>
        <v>0</v>
      </c>
      <c r="GG49" s="21">
        <f>(((GG45)+(GG46))+(GG47))+(GG48)</f>
        <v>0</v>
      </c>
      <c r="GH49" s="21">
        <f t="shared" si="249"/>
        <v>0</v>
      </c>
      <c r="GI49" s="21">
        <f>(((GI45)+(GI46))+(GI47))+(GI48)</f>
        <v>0</v>
      </c>
      <c r="GJ49" s="21">
        <f>(((GJ45)+(GJ46))+(GJ47))+(GJ48)</f>
        <v>0</v>
      </c>
      <c r="GK49" s="21">
        <f t="shared" si="250"/>
        <v>0</v>
      </c>
      <c r="GL49" s="21">
        <f>(((GL45)+(GL46))+(GL47))+(GL48)</f>
        <v>0</v>
      </c>
      <c r="GM49" s="21">
        <f>(((GM45)+(GM46))+(GM47))+(GM48)</f>
        <v>0</v>
      </c>
      <c r="GN49" s="21">
        <f t="shared" si="251"/>
        <v>0</v>
      </c>
      <c r="GO49" s="21">
        <f t="shared" si="252"/>
        <v>0</v>
      </c>
      <c r="GP49" s="21">
        <f t="shared" si="253"/>
        <v>0</v>
      </c>
      <c r="GQ49" s="21">
        <f t="shared" si="254"/>
        <v>0</v>
      </c>
      <c r="GR49" s="21">
        <f>(((GR45)+(GR46))+(GR47))+(GR48)</f>
        <v>0</v>
      </c>
      <c r="GS49" s="21">
        <f>(((GS45)+(GS46))+(GS47))+(GS48)</f>
        <v>0</v>
      </c>
      <c r="GT49" s="21">
        <f t="shared" si="255"/>
        <v>0</v>
      </c>
      <c r="GU49" s="21">
        <f>(((GU45)+(GU46))+(GU47))+(GU48)</f>
        <v>0</v>
      </c>
      <c r="GV49" s="21">
        <f>(((GV45)+(GV46))+(GV47))+(GV48)</f>
        <v>0</v>
      </c>
      <c r="GW49" s="21">
        <f t="shared" si="256"/>
        <v>0</v>
      </c>
      <c r="GX49" s="21">
        <f>(((GX45)+(GX46))+(GX47))+(GX48)</f>
        <v>0</v>
      </c>
      <c r="GY49" s="21">
        <f>(((GY45)+(GY46))+(GY47))+(GY48)</f>
        <v>0</v>
      </c>
      <c r="GZ49" s="21">
        <f t="shared" si="257"/>
        <v>0</v>
      </c>
      <c r="HA49" s="21">
        <f t="shared" si="258"/>
        <v>0</v>
      </c>
      <c r="HB49" s="21">
        <f t="shared" si="259"/>
        <v>0</v>
      </c>
      <c r="HC49" s="21">
        <f t="shared" si="260"/>
        <v>0</v>
      </c>
      <c r="HD49" s="21">
        <f>(((HD45)+(HD46))+(HD47))+(HD48)</f>
        <v>0</v>
      </c>
      <c r="HE49" s="21">
        <f>(((HE45)+(HE46))+(HE47))+(HE48)</f>
        <v>0</v>
      </c>
      <c r="HF49" s="21">
        <f t="shared" si="261"/>
        <v>0</v>
      </c>
      <c r="HG49" s="21">
        <f>(((HG45)+(HG46))+(HG47))+(HG48)</f>
        <v>0</v>
      </c>
      <c r="HH49" s="21">
        <f>(((HH45)+(HH46))+(HH47))+(HH48)</f>
        <v>0</v>
      </c>
      <c r="HI49" s="21">
        <f t="shared" si="262"/>
        <v>0</v>
      </c>
      <c r="HJ49" s="21">
        <f>(((HJ45)+(HJ46))+(HJ47))+(HJ48)</f>
        <v>0</v>
      </c>
      <c r="HK49" s="21">
        <f>(((HK45)+(HK46))+(HK47))+(HK48)</f>
        <v>0</v>
      </c>
      <c r="HL49" s="21">
        <f t="shared" si="263"/>
        <v>0</v>
      </c>
      <c r="HM49" s="21">
        <f>(((HM45)+(HM46))+(HM47))+(HM48)</f>
        <v>0</v>
      </c>
      <c r="HN49" s="21">
        <f>(((HN45)+(HN46))+(HN47))+(HN48)</f>
        <v>0</v>
      </c>
      <c r="HO49" s="21">
        <f t="shared" si="264"/>
        <v>0</v>
      </c>
      <c r="HP49" s="21">
        <f t="shared" si="265"/>
        <v>0</v>
      </c>
      <c r="HQ49" s="21">
        <f t="shared" si="266"/>
        <v>0</v>
      </c>
      <c r="HR49" s="21">
        <f t="shared" si="267"/>
        <v>0</v>
      </c>
      <c r="HS49" s="21">
        <f>(((HS45)+(HS46))+(HS47))+(HS48)</f>
        <v>0</v>
      </c>
      <c r="HT49" s="21">
        <f>(((HT45)+(HT46))+(HT47))+(HT48)</f>
        <v>0</v>
      </c>
      <c r="HU49" s="21">
        <f t="shared" si="268"/>
        <v>0</v>
      </c>
      <c r="HV49" s="21">
        <f>(((HV45)+(HV46))+(HV47))+(HV48)</f>
        <v>0</v>
      </c>
      <c r="HW49" s="21">
        <f>(((HW45)+(HW46))+(HW47))+(HW48)</f>
        <v>0</v>
      </c>
      <c r="HX49" s="21">
        <f t="shared" si="269"/>
        <v>0</v>
      </c>
      <c r="HY49" s="21">
        <f>(((HY45)+(HY46))+(HY47))+(HY48)</f>
        <v>0</v>
      </c>
      <c r="HZ49" s="21">
        <f>(((HZ45)+(HZ46))+(HZ47))+(HZ48)</f>
        <v>0</v>
      </c>
      <c r="IA49" s="21">
        <f t="shared" si="270"/>
        <v>0</v>
      </c>
      <c r="IB49" s="21">
        <f>(((IB45)+(IB46))+(IB47))+(IB48)</f>
        <v>0</v>
      </c>
      <c r="IC49" s="21">
        <f>(((IC45)+(IC46))+(IC47))+(IC48)</f>
        <v>0</v>
      </c>
      <c r="ID49" s="21">
        <f t="shared" si="271"/>
        <v>0</v>
      </c>
      <c r="IE49" s="21">
        <f t="shared" si="272"/>
        <v>0</v>
      </c>
      <c r="IF49" s="21">
        <f t="shared" si="273"/>
        <v>0</v>
      </c>
      <c r="IG49" s="21">
        <f t="shared" si="274"/>
        <v>0</v>
      </c>
      <c r="IH49" s="21">
        <f t="shared" si="275"/>
        <v>0</v>
      </c>
      <c r="II49" s="21">
        <f t="shared" si="276"/>
        <v>0</v>
      </c>
      <c r="IJ49" s="21">
        <f t="shared" si="277"/>
        <v>0</v>
      </c>
      <c r="IK49" s="21">
        <f>(((IK45)+(IK46))+(IK47))+(IK48)</f>
        <v>0</v>
      </c>
      <c r="IL49" s="21">
        <f>(((IL45)+(IL46))+(IL47))+(IL48)</f>
        <v>0</v>
      </c>
      <c r="IM49" s="21">
        <f t="shared" si="278"/>
        <v>0</v>
      </c>
      <c r="IN49" s="21">
        <f>(((IN45)+(IN46))+(IN47))+(IN48)</f>
        <v>0</v>
      </c>
      <c r="IO49" s="21">
        <f>(((IO45)+(IO46))+(IO47))+(IO48)</f>
        <v>0</v>
      </c>
      <c r="IP49" s="21">
        <f t="shared" si="279"/>
        <v>0</v>
      </c>
      <c r="IQ49" s="21">
        <f>(((IQ45)+(IQ46))+(IQ47))+(IQ48)</f>
        <v>0</v>
      </c>
      <c r="IR49" s="21">
        <f>(((IR45)+(IR46))+(IR47))+(IR48)</f>
        <v>0</v>
      </c>
      <c r="IS49" s="21">
        <f t="shared" si="280"/>
        <v>0</v>
      </c>
      <c r="IT49" s="21">
        <f t="shared" si="281"/>
        <v>0</v>
      </c>
      <c r="IU49" s="21">
        <f t="shared" si="282"/>
        <v>0</v>
      </c>
      <c r="IV49" s="21">
        <f t="shared" si="283"/>
        <v>0</v>
      </c>
      <c r="IW49" s="21">
        <f t="shared" si="284"/>
        <v>0</v>
      </c>
      <c r="IX49" s="21">
        <f t="shared" si="285"/>
        <v>0</v>
      </c>
      <c r="IY49" s="21">
        <f t="shared" si="286"/>
        <v>0</v>
      </c>
      <c r="IZ49" s="21">
        <f>(((IZ45)+(IZ46))+(IZ47))+(IZ48)</f>
        <v>0</v>
      </c>
      <c r="JA49" s="21">
        <f>(((JA45)+(JA46))+(JA47))+(JA48)</f>
        <v>0</v>
      </c>
      <c r="JB49" s="21">
        <f t="shared" si="287"/>
        <v>0</v>
      </c>
      <c r="JC49" s="21">
        <f>(((JC45)+(JC46))+(JC47))+(JC48)</f>
        <v>0</v>
      </c>
      <c r="JD49" s="21">
        <f>(((JD45)+(JD46))+(JD47))+(JD48)</f>
        <v>0</v>
      </c>
      <c r="JE49" s="21">
        <f t="shared" si="288"/>
        <v>0</v>
      </c>
      <c r="JF49" s="21">
        <f>(((JF45)+(JF46))+(JF47))+(JF48)</f>
        <v>0</v>
      </c>
      <c r="JG49" s="21">
        <f>(((JG45)+(JG46))+(JG47))+(JG48)</f>
        <v>0</v>
      </c>
      <c r="JH49" s="21">
        <f t="shared" si="289"/>
        <v>0</v>
      </c>
      <c r="JI49" s="21">
        <f t="shared" si="290"/>
        <v>0</v>
      </c>
      <c r="JJ49" s="21">
        <f t="shared" si="291"/>
        <v>0</v>
      </c>
      <c r="JK49" s="21">
        <f t="shared" si="292"/>
        <v>0</v>
      </c>
      <c r="JL49" s="21">
        <f>(((JL45)+(JL46))+(JL47))+(JL48)</f>
        <v>0</v>
      </c>
      <c r="JM49" s="21">
        <f>(((JM45)+(JM46))+(JM47))+(JM48)</f>
        <v>0</v>
      </c>
      <c r="JN49" s="21">
        <f t="shared" si="293"/>
        <v>0</v>
      </c>
      <c r="JO49" s="21">
        <f>(((JO45)+(JO46))+(JO47))+(JO48)</f>
        <v>0</v>
      </c>
      <c r="JP49" s="21">
        <f>(((JP45)+(JP46))+(JP47))+(JP48)</f>
        <v>0</v>
      </c>
      <c r="JQ49" s="21">
        <f t="shared" si="294"/>
        <v>0</v>
      </c>
      <c r="JR49" s="21">
        <f>(((JR45)+(JR46))+(JR47))+(JR48)</f>
        <v>0</v>
      </c>
      <c r="JS49" s="21">
        <f>(((JS45)+(JS46))+(JS47))+(JS48)</f>
        <v>0</v>
      </c>
      <c r="JT49" s="21">
        <f t="shared" si="295"/>
        <v>0</v>
      </c>
      <c r="JU49" s="21">
        <f t="shared" si="296"/>
        <v>0</v>
      </c>
      <c r="JV49" s="21">
        <f t="shared" si="297"/>
        <v>0</v>
      </c>
      <c r="JW49" s="21">
        <f t="shared" si="298"/>
        <v>0</v>
      </c>
      <c r="JX49" s="21">
        <f>(((JX45)+(JX46))+(JX47))+(JX48)</f>
        <v>0</v>
      </c>
      <c r="JY49" s="21">
        <f>(((JY45)+(JY46))+(JY47))+(JY48)</f>
        <v>0</v>
      </c>
      <c r="JZ49" s="21">
        <f t="shared" si="299"/>
        <v>0</v>
      </c>
      <c r="KA49" s="21">
        <f>(((KA45)+(KA46))+(KA47))+(KA48)</f>
        <v>0</v>
      </c>
      <c r="KB49" s="21">
        <f>(((KB45)+(KB46))+(KB47))+(KB48)</f>
        <v>0</v>
      </c>
      <c r="KC49" s="21">
        <f t="shared" si="300"/>
        <v>0</v>
      </c>
      <c r="KD49" s="21">
        <f t="shared" si="301"/>
        <v>0</v>
      </c>
      <c r="KE49" s="21">
        <f t="shared" si="302"/>
        <v>0</v>
      </c>
      <c r="KF49" s="21">
        <f t="shared" si="303"/>
        <v>0</v>
      </c>
      <c r="KG49" s="21">
        <f>(((KG45)+(KG46))+(KG47))+(KG48)</f>
        <v>0</v>
      </c>
      <c r="KH49" s="21">
        <f>(((KH45)+(KH46))+(KH47))+(KH48)</f>
        <v>0</v>
      </c>
      <c r="KI49" s="21">
        <f t="shared" si="304"/>
        <v>0</v>
      </c>
      <c r="KJ49" s="21">
        <f>(((KJ45)+(KJ46))+(KJ47))+(KJ48)</f>
        <v>0</v>
      </c>
      <c r="KK49" s="21">
        <f>(((KK45)+(KK46))+(KK47))+(KK48)</f>
        <v>0</v>
      </c>
      <c r="KL49" s="21">
        <f t="shared" si="305"/>
        <v>0</v>
      </c>
      <c r="KM49" s="21">
        <f>(((KM45)+(KM46))+(KM47))+(KM48)</f>
        <v>0</v>
      </c>
      <c r="KN49" s="21">
        <f>(((KN45)+(KN46))+(KN47))+(KN48)</f>
        <v>0</v>
      </c>
      <c r="KO49" s="21">
        <f t="shared" si="306"/>
        <v>0</v>
      </c>
      <c r="KP49" s="21">
        <f>(((KP45)+(KP46))+(KP47))+(KP48)</f>
        <v>0</v>
      </c>
      <c r="KQ49" s="21">
        <f>(((KQ45)+(KQ46))+(KQ47))+(KQ48)</f>
        <v>0</v>
      </c>
      <c r="KR49" s="21">
        <f t="shared" si="307"/>
        <v>0</v>
      </c>
      <c r="KS49" s="21">
        <f>(((KS45)+(KS46))+(KS47))+(KS48)</f>
        <v>0</v>
      </c>
      <c r="KT49" s="21">
        <f>(((KT45)+(KT46))+(KT47))+(KT48)</f>
        <v>0</v>
      </c>
      <c r="KU49" s="21">
        <f t="shared" si="308"/>
        <v>0</v>
      </c>
      <c r="KV49" s="21">
        <f>(((KV45)+(KV46))+(KV47))+(KV48)</f>
        <v>0</v>
      </c>
      <c r="KW49" s="21">
        <f>(((KW45)+(KW46))+(KW47))+(KW48)</f>
        <v>0</v>
      </c>
      <c r="KX49" s="21">
        <f t="shared" si="309"/>
        <v>0</v>
      </c>
      <c r="KY49" s="21">
        <f>(((KY45)+(KY46))+(KY47))+(KY48)</f>
        <v>0</v>
      </c>
      <c r="KZ49" s="21">
        <f>(((KZ45)+(KZ46))+(KZ47))+(KZ48)</f>
        <v>0</v>
      </c>
      <c r="LA49" s="21">
        <f t="shared" si="310"/>
        <v>0</v>
      </c>
      <c r="LB49" s="21">
        <f t="shared" si="311"/>
        <v>0</v>
      </c>
      <c r="LC49" s="21">
        <f t="shared" si="312"/>
        <v>0</v>
      </c>
      <c r="LD49" s="21">
        <f t="shared" si="313"/>
        <v>0</v>
      </c>
      <c r="LE49" s="21">
        <f t="shared" si="314"/>
        <v>0</v>
      </c>
      <c r="LF49" s="21">
        <f t="shared" si="315"/>
        <v>0</v>
      </c>
      <c r="LG49" s="21">
        <f t="shared" si="316"/>
        <v>0</v>
      </c>
      <c r="LH49" s="21">
        <f>(((LH45)+(LH46))+(LH47))+(LH48)</f>
        <v>0</v>
      </c>
      <c r="LI49" s="21">
        <f>(((LI45)+(LI46))+(LI47))+(LI48)</f>
        <v>0</v>
      </c>
      <c r="LJ49" s="21">
        <f t="shared" si="317"/>
        <v>0</v>
      </c>
      <c r="LK49" s="21">
        <f>(((LK45)+(LK46))+(LK47))+(LK48)</f>
        <v>0</v>
      </c>
      <c r="LL49" s="21">
        <f>(((LL45)+(LL46))+(LL47))+(LL48)</f>
        <v>0</v>
      </c>
      <c r="LM49" s="21">
        <f t="shared" si="318"/>
        <v>0</v>
      </c>
      <c r="LN49" s="21">
        <f t="shared" si="319"/>
        <v>417924.41000000003</v>
      </c>
      <c r="LO49" s="21">
        <f t="shared" si="320"/>
        <v>389990.67</v>
      </c>
      <c r="LP49" s="21">
        <f t="shared" si="321"/>
        <v>27933.740000000049</v>
      </c>
    </row>
    <row r="50" spans="1:328" x14ac:dyDescent="0.3">
      <c r="A50" s="2" t="s">
        <v>155</v>
      </c>
      <c r="B50" s="5">
        <f>(B44)+(B49)</f>
        <v>0</v>
      </c>
      <c r="C50" s="5">
        <f>(C44)+(C49)</f>
        <v>0</v>
      </c>
      <c r="D50" s="5">
        <f t="shared" si="161"/>
        <v>0</v>
      </c>
      <c r="E50" s="5">
        <f>(E44)+(E49)</f>
        <v>0</v>
      </c>
      <c r="F50" s="5">
        <f>(F44)+(F49)</f>
        <v>0</v>
      </c>
      <c r="G50" s="5">
        <f t="shared" si="162"/>
        <v>0</v>
      </c>
      <c r="H50" s="5">
        <f>(H44)+(H49)</f>
        <v>0</v>
      </c>
      <c r="I50" s="5">
        <f>(I44)+(I49)</f>
        <v>0</v>
      </c>
      <c r="J50" s="5">
        <f t="shared" si="163"/>
        <v>0</v>
      </c>
      <c r="K50" s="5">
        <f>(K44)+(K49)</f>
        <v>39350.800000000003</v>
      </c>
      <c r="L50" s="5">
        <f>(L44)+(L49)</f>
        <v>12000</v>
      </c>
      <c r="M50" s="5">
        <f t="shared" si="164"/>
        <v>27350.800000000003</v>
      </c>
      <c r="N50" s="5">
        <f>(N44)+(N49)</f>
        <v>23715.64</v>
      </c>
      <c r="O50" s="5">
        <f>(O44)+(O49)</f>
        <v>21000</v>
      </c>
      <c r="P50" s="5">
        <f t="shared" si="165"/>
        <v>2715.6399999999994</v>
      </c>
      <c r="Q50" s="5">
        <f>(Q44)+(Q49)</f>
        <v>0</v>
      </c>
      <c r="R50" s="5">
        <f>(R44)+(R49)</f>
        <v>0</v>
      </c>
      <c r="S50" s="5">
        <f t="shared" si="166"/>
        <v>0</v>
      </c>
      <c r="T50" s="5">
        <f>(T44)+(T49)</f>
        <v>0</v>
      </c>
      <c r="U50" s="5">
        <f>(U44)+(U49)</f>
        <v>0</v>
      </c>
      <c r="V50" s="5">
        <f t="shared" si="167"/>
        <v>0</v>
      </c>
      <c r="W50" s="5">
        <f>(W44)+(W49)</f>
        <v>0</v>
      </c>
      <c r="X50" s="5">
        <f>(X44)+(X49)</f>
        <v>0</v>
      </c>
      <c r="Y50" s="5">
        <f t="shared" si="168"/>
        <v>0</v>
      </c>
      <c r="Z50" s="5">
        <f>(Z44)+(Z49)</f>
        <v>71522.89</v>
      </c>
      <c r="AA50" s="5">
        <f>(AA44)+(AA49)</f>
        <v>12000</v>
      </c>
      <c r="AB50" s="5">
        <f t="shared" si="169"/>
        <v>59522.89</v>
      </c>
      <c r="AC50" s="5">
        <f>(AC44)+(AC49)</f>
        <v>20770.36</v>
      </c>
      <c r="AD50" s="5">
        <f>(AD44)+(AD49)</f>
        <v>7500</v>
      </c>
      <c r="AE50" s="5">
        <f t="shared" si="170"/>
        <v>13270.36</v>
      </c>
      <c r="AF50" s="5">
        <f>(AF44)+(AF49)</f>
        <v>0</v>
      </c>
      <c r="AG50" s="5">
        <f>(AG44)+(AG49)</f>
        <v>1500</v>
      </c>
      <c r="AH50" s="5">
        <f t="shared" si="171"/>
        <v>-1500</v>
      </c>
      <c r="AI50" s="5">
        <f>(AI44)+(AI49)</f>
        <v>0</v>
      </c>
      <c r="AJ50" s="5">
        <f>(AJ44)+(AJ49)</f>
        <v>7500</v>
      </c>
      <c r="AK50" s="5">
        <f t="shared" si="172"/>
        <v>-7500</v>
      </c>
      <c r="AL50" s="5">
        <f t="shared" si="173"/>
        <v>155359.69</v>
      </c>
      <c r="AM50" s="5">
        <f t="shared" si="174"/>
        <v>61500</v>
      </c>
      <c r="AN50" s="5">
        <f t="shared" si="175"/>
        <v>93859.69</v>
      </c>
      <c r="AO50" s="5">
        <f>(AO44)+(AO49)</f>
        <v>0</v>
      </c>
      <c r="AP50" s="5">
        <f>(AP44)+(AP49)</f>
        <v>0</v>
      </c>
      <c r="AQ50" s="5">
        <f t="shared" si="176"/>
        <v>0</v>
      </c>
      <c r="AR50" s="5">
        <f>(AR44)+(AR49)</f>
        <v>0</v>
      </c>
      <c r="AS50" s="5">
        <f>(AS44)+(AS49)</f>
        <v>0</v>
      </c>
      <c r="AT50" s="5">
        <f t="shared" si="177"/>
        <v>0</v>
      </c>
      <c r="AU50" s="5">
        <f>(AU44)+(AU49)</f>
        <v>28795.41</v>
      </c>
      <c r="AV50" s="5">
        <f>(AV44)+(AV49)</f>
        <v>24999.99</v>
      </c>
      <c r="AW50" s="5">
        <f t="shared" si="178"/>
        <v>3795.4199999999983</v>
      </c>
      <c r="AX50" s="5">
        <f>(AX44)+(AX49)</f>
        <v>155115.87</v>
      </c>
      <c r="AY50" s="5">
        <f>(AY44)+(AY49)</f>
        <v>186865.68</v>
      </c>
      <c r="AZ50" s="5">
        <f t="shared" si="179"/>
        <v>-31749.809999999998</v>
      </c>
      <c r="BA50" s="5">
        <f>(BA44)+(BA49)</f>
        <v>0</v>
      </c>
      <c r="BB50" s="5">
        <f>(BB44)+(BB49)</f>
        <v>0</v>
      </c>
      <c r="BC50" s="5">
        <f t="shared" si="180"/>
        <v>0</v>
      </c>
      <c r="BD50" s="5">
        <f>(BD44)+(BD49)</f>
        <v>0</v>
      </c>
      <c r="BE50" s="5">
        <f>(BE44)+(BE49)</f>
        <v>0</v>
      </c>
      <c r="BF50" s="5">
        <f t="shared" si="181"/>
        <v>0</v>
      </c>
      <c r="BG50" s="5">
        <f t="shared" si="182"/>
        <v>0</v>
      </c>
      <c r="BH50" s="5">
        <f t="shared" si="183"/>
        <v>0</v>
      </c>
      <c r="BI50" s="5">
        <f t="shared" si="184"/>
        <v>0</v>
      </c>
      <c r="BJ50" s="5">
        <f>(BJ44)+(BJ49)</f>
        <v>0</v>
      </c>
      <c r="BK50" s="5">
        <f>(BK44)+(BK49)</f>
        <v>0</v>
      </c>
      <c r="BL50" s="5">
        <f t="shared" si="185"/>
        <v>0</v>
      </c>
      <c r="BM50" s="5">
        <f>(BM44)+(BM49)</f>
        <v>0</v>
      </c>
      <c r="BN50" s="5">
        <f>(BN44)+(BN49)</f>
        <v>0</v>
      </c>
      <c r="BO50" s="5">
        <f t="shared" si="186"/>
        <v>0</v>
      </c>
      <c r="BP50" s="5">
        <f>(BP44)+(BP49)</f>
        <v>0</v>
      </c>
      <c r="BQ50" s="5">
        <f>(BQ44)+(BQ49)</f>
        <v>0</v>
      </c>
      <c r="BR50" s="5">
        <f t="shared" si="187"/>
        <v>0</v>
      </c>
      <c r="BS50" s="5">
        <f>(BS44)+(BS49)</f>
        <v>21007.51</v>
      </c>
      <c r="BT50" s="5">
        <f>(BT44)+(BT49)</f>
        <v>31250.01</v>
      </c>
      <c r="BU50" s="5">
        <f t="shared" si="188"/>
        <v>-10242.5</v>
      </c>
      <c r="BV50" s="5">
        <f>(BV44)+(BV49)</f>
        <v>7791.35</v>
      </c>
      <c r="BW50" s="5">
        <f>(BW44)+(BW49)</f>
        <v>6249.99</v>
      </c>
      <c r="BX50" s="5">
        <f t="shared" si="189"/>
        <v>1541.3600000000006</v>
      </c>
      <c r="BY50" s="5">
        <f>(BY44)+(BY49)</f>
        <v>33747.58</v>
      </c>
      <c r="BZ50" s="5">
        <f>(BZ44)+(BZ49)</f>
        <v>24375</v>
      </c>
      <c r="CA50" s="5">
        <f t="shared" si="190"/>
        <v>9372.5800000000017</v>
      </c>
      <c r="CB50" s="5">
        <f t="shared" si="191"/>
        <v>62546.44</v>
      </c>
      <c r="CC50" s="5">
        <f t="shared" si="192"/>
        <v>61875</v>
      </c>
      <c r="CD50" s="5">
        <f t="shared" si="193"/>
        <v>671.44000000000233</v>
      </c>
      <c r="CE50" s="5">
        <f>(CE44)+(CE49)</f>
        <v>0</v>
      </c>
      <c r="CF50" s="5">
        <f>(CF44)+(CF49)</f>
        <v>18750</v>
      </c>
      <c r="CG50" s="5">
        <f t="shared" si="194"/>
        <v>-18750</v>
      </c>
      <c r="CH50" s="5">
        <f>(CH44)+(CH49)</f>
        <v>0</v>
      </c>
      <c r="CI50" s="5">
        <f>(CI44)+(CI49)</f>
        <v>0</v>
      </c>
      <c r="CJ50" s="5">
        <f t="shared" si="195"/>
        <v>0</v>
      </c>
      <c r="CK50" s="5">
        <f>(CK44)+(CK49)</f>
        <v>0</v>
      </c>
      <c r="CL50" s="5">
        <f>(CL44)+(CL49)</f>
        <v>0</v>
      </c>
      <c r="CM50" s="5">
        <f t="shared" si="196"/>
        <v>0</v>
      </c>
      <c r="CN50" s="5">
        <f t="shared" si="197"/>
        <v>0</v>
      </c>
      <c r="CO50" s="5">
        <f t="shared" si="198"/>
        <v>0</v>
      </c>
      <c r="CP50" s="5">
        <f t="shared" si="199"/>
        <v>0</v>
      </c>
      <c r="CQ50" s="5">
        <f>(CQ44)+(CQ49)</f>
        <v>0</v>
      </c>
      <c r="CR50" s="5">
        <f>(CR44)+(CR49)</f>
        <v>0</v>
      </c>
      <c r="CS50" s="5">
        <f t="shared" si="200"/>
        <v>0</v>
      </c>
      <c r="CT50" s="5">
        <f>(CT44)+(CT49)</f>
        <v>0</v>
      </c>
      <c r="CU50" s="5">
        <f>(CU44)+(CU49)</f>
        <v>0</v>
      </c>
      <c r="CV50" s="5">
        <f t="shared" si="201"/>
        <v>0</v>
      </c>
      <c r="CW50" s="5">
        <f>(CW44)+(CW49)</f>
        <v>0</v>
      </c>
      <c r="CX50" s="5">
        <f>(CX44)+(CX49)</f>
        <v>0</v>
      </c>
      <c r="CY50" s="5">
        <f t="shared" si="202"/>
        <v>0</v>
      </c>
      <c r="CZ50" s="5">
        <f t="shared" si="203"/>
        <v>0</v>
      </c>
      <c r="DA50" s="5">
        <f t="shared" si="204"/>
        <v>0</v>
      </c>
      <c r="DB50" s="5">
        <f t="shared" si="205"/>
        <v>0</v>
      </c>
      <c r="DC50" s="5">
        <f t="shared" si="206"/>
        <v>246457.72</v>
      </c>
      <c r="DD50" s="5">
        <f t="shared" si="207"/>
        <v>292490.67</v>
      </c>
      <c r="DE50" s="5">
        <f t="shared" si="208"/>
        <v>-46032.949999999983</v>
      </c>
      <c r="DF50" s="5">
        <f>(DF44)+(DF49)</f>
        <v>0</v>
      </c>
      <c r="DG50" s="5">
        <f>(DG44)+(DG49)</f>
        <v>0</v>
      </c>
      <c r="DH50" s="5">
        <f t="shared" si="209"/>
        <v>0</v>
      </c>
      <c r="DI50" s="5">
        <f>(DI44)+(DI49)</f>
        <v>16107</v>
      </c>
      <c r="DJ50" s="5">
        <f>(DJ44)+(DJ49)</f>
        <v>36000</v>
      </c>
      <c r="DK50" s="5">
        <f t="shared" si="210"/>
        <v>-19893</v>
      </c>
      <c r="DL50" s="5">
        <f t="shared" si="211"/>
        <v>16107</v>
      </c>
      <c r="DM50" s="5">
        <f t="shared" si="212"/>
        <v>36000</v>
      </c>
      <c r="DN50" s="5">
        <f t="shared" si="213"/>
        <v>-19893</v>
      </c>
      <c r="DO50" s="5">
        <f>(DO44)+(DO49)</f>
        <v>0</v>
      </c>
      <c r="DP50" s="5">
        <f>(DP44)+(DP49)</f>
        <v>0</v>
      </c>
      <c r="DQ50" s="5">
        <f t="shared" si="214"/>
        <v>0</v>
      </c>
      <c r="DR50" s="5">
        <f>(DR44)+(DR49)</f>
        <v>0</v>
      </c>
      <c r="DS50" s="5">
        <f>(DS44)+(DS49)</f>
        <v>0</v>
      </c>
      <c r="DT50" s="5">
        <f t="shared" si="215"/>
        <v>0</v>
      </c>
      <c r="DU50" s="5">
        <f t="shared" si="216"/>
        <v>0</v>
      </c>
      <c r="DV50" s="5">
        <f t="shared" si="217"/>
        <v>0</v>
      </c>
      <c r="DW50" s="5">
        <f t="shared" si="218"/>
        <v>0</v>
      </c>
      <c r="DX50" s="21">
        <f t="shared" si="219"/>
        <v>417924.41000000003</v>
      </c>
      <c r="DY50" s="21">
        <f t="shared" si="220"/>
        <v>389990.67</v>
      </c>
      <c r="DZ50" s="21">
        <f t="shared" si="221"/>
        <v>27933.740000000049</v>
      </c>
      <c r="EA50" s="21">
        <f>(EA44)+(EA49)</f>
        <v>0</v>
      </c>
      <c r="EB50" s="21">
        <f>(EB44)+(EB49)</f>
        <v>0</v>
      </c>
      <c r="EC50" s="21">
        <f t="shared" si="222"/>
        <v>0</v>
      </c>
      <c r="ED50" s="21">
        <f>(ED44)+(ED49)</f>
        <v>0</v>
      </c>
      <c r="EE50" s="21">
        <f>(EE44)+(EE49)</f>
        <v>0</v>
      </c>
      <c r="EF50" s="21">
        <f t="shared" si="223"/>
        <v>0</v>
      </c>
      <c r="EG50" s="21">
        <f>(EG44)+(EG49)</f>
        <v>0</v>
      </c>
      <c r="EH50" s="21">
        <f>(EH44)+(EH49)</f>
        <v>0</v>
      </c>
      <c r="EI50" s="21">
        <f t="shared" si="224"/>
        <v>0</v>
      </c>
      <c r="EJ50" s="21">
        <f>(EJ44)+(EJ49)</f>
        <v>0</v>
      </c>
      <c r="EK50" s="21">
        <f>(EK44)+(EK49)</f>
        <v>0</v>
      </c>
      <c r="EL50" s="21">
        <f t="shared" si="225"/>
        <v>0</v>
      </c>
      <c r="EM50" s="21">
        <f t="shared" si="226"/>
        <v>0</v>
      </c>
      <c r="EN50" s="21">
        <f t="shared" si="227"/>
        <v>0</v>
      </c>
      <c r="EO50" s="21">
        <f t="shared" si="228"/>
        <v>0</v>
      </c>
      <c r="EP50" s="21">
        <f>(EP44)+(EP49)</f>
        <v>0</v>
      </c>
      <c r="EQ50" s="21">
        <f>(EQ44)+(EQ49)</f>
        <v>0</v>
      </c>
      <c r="ER50" s="21">
        <f t="shared" si="229"/>
        <v>0</v>
      </c>
      <c r="ES50" s="21">
        <f>(ES44)+(ES49)</f>
        <v>0</v>
      </c>
      <c r="ET50" s="21">
        <f>(ET44)+(ET49)</f>
        <v>0</v>
      </c>
      <c r="EU50" s="21">
        <f t="shared" si="230"/>
        <v>0</v>
      </c>
      <c r="EV50" s="21">
        <f>(EV44)+(EV49)</f>
        <v>0</v>
      </c>
      <c r="EW50" s="21">
        <f>(EW44)+(EW49)</f>
        <v>0</v>
      </c>
      <c r="EX50" s="21">
        <f t="shared" si="231"/>
        <v>0</v>
      </c>
      <c r="EY50" s="21">
        <f>(EY44)+(EY49)</f>
        <v>0</v>
      </c>
      <c r="EZ50" s="21">
        <f>(EZ44)+(EZ49)</f>
        <v>0</v>
      </c>
      <c r="FA50" s="21">
        <f t="shared" si="232"/>
        <v>0</v>
      </c>
      <c r="FB50" s="21">
        <f t="shared" si="233"/>
        <v>0</v>
      </c>
      <c r="FC50" s="21">
        <f t="shared" si="234"/>
        <v>0</v>
      </c>
      <c r="FD50" s="21">
        <f t="shared" si="235"/>
        <v>0</v>
      </c>
      <c r="FE50" s="21">
        <f>(FE44)+(FE49)</f>
        <v>0</v>
      </c>
      <c r="FF50" s="21">
        <f>(FF44)+(FF49)</f>
        <v>0</v>
      </c>
      <c r="FG50" s="21">
        <f t="shared" si="236"/>
        <v>0</v>
      </c>
      <c r="FH50" s="21">
        <f>(FH44)+(FH49)</f>
        <v>0</v>
      </c>
      <c r="FI50" s="21">
        <f>(FI44)+(FI49)</f>
        <v>0</v>
      </c>
      <c r="FJ50" s="21">
        <f t="shared" si="237"/>
        <v>0</v>
      </c>
      <c r="FK50" s="21">
        <f>(FK44)+(FK49)</f>
        <v>0</v>
      </c>
      <c r="FL50" s="21">
        <f>(FL44)+(FL49)</f>
        <v>0</v>
      </c>
      <c r="FM50" s="21">
        <f t="shared" si="238"/>
        <v>0</v>
      </c>
      <c r="FN50" s="21">
        <f t="shared" si="239"/>
        <v>0</v>
      </c>
      <c r="FO50" s="21">
        <f t="shared" si="240"/>
        <v>0</v>
      </c>
      <c r="FP50" s="21">
        <f t="shared" si="241"/>
        <v>0</v>
      </c>
      <c r="FQ50" s="21">
        <f>(FQ44)+(FQ49)</f>
        <v>0</v>
      </c>
      <c r="FR50" s="21">
        <f>(FR44)+(FR49)</f>
        <v>0</v>
      </c>
      <c r="FS50" s="21">
        <f t="shared" si="242"/>
        <v>0</v>
      </c>
      <c r="FT50" s="21">
        <f>(FT44)+(FT49)</f>
        <v>0</v>
      </c>
      <c r="FU50" s="21">
        <f>(FU44)+(FU49)</f>
        <v>0</v>
      </c>
      <c r="FV50" s="21">
        <f t="shared" si="243"/>
        <v>0</v>
      </c>
      <c r="FW50" s="21">
        <f>(FW44)+(FW49)</f>
        <v>0</v>
      </c>
      <c r="FX50" s="21">
        <f>(FX44)+(FX49)</f>
        <v>0</v>
      </c>
      <c r="FY50" s="21">
        <f t="shared" si="244"/>
        <v>0</v>
      </c>
      <c r="FZ50" s="21">
        <f t="shared" si="245"/>
        <v>0</v>
      </c>
      <c r="GA50" s="21">
        <f t="shared" si="246"/>
        <v>0</v>
      </c>
      <c r="GB50" s="21">
        <f t="shared" si="247"/>
        <v>0</v>
      </c>
      <c r="GC50" s="21">
        <f>(GC44)+(GC49)</f>
        <v>0</v>
      </c>
      <c r="GD50" s="21">
        <f>(GD44)+(GD49)</f>
        <v>0</v>
      </c>
      <c r="GE50" s="21">
        <f t="shared" si="248"/>
        <v>0</v>
      </c>
      <c r="GF50" s="21">
        <f>(GF44)+(GF49)</f>
        <v>0</v>
      </c>
      <c r="GG50" s="21">
        <f>(GG44)+(GG49)</f>
        <v>0</v>
      </c>
      <c r="GH50" s="21">
        <f t="shared" si="249"/>
        <v>0</v>
      </c>
      <c r="GI50" s="21">
        <f>(GI44)+(GI49)</f>
        <v>0</v>
      </c>
      <c r="GJ50" s="21">
        <f>(GJ44)+(GJ49)</f>
        <v>0</v>
      </c>
      <c r="GK50" s="21">
        <f t="shared" si="250"/>
        <v>0</v>
      </c>
      <c r="GL50" s="21">
        <f>(GL44)+(GL49)</f>
        <v>0</v>
      </c>
      <c r="GM50" s="21">
        <f>(GM44)+(GM49)</f>
        <v>0</v>
      </c>
      <c r="GN50" s="21">
        <f t="shared" si="251"/>
        <v>0</v>
      </c>
      <c r="GO50" s="21">
        <f t="shared" si="252"/>
        <v>0</v>
      </c>
      <c r="GP50" s="21">
        <f t="shared" si="253"/>
        <v>0</v>
      </c>
      <c r="GQ50" s="21">
        <f t="shared" si="254"/>
        <v>0</v>
      </c>
      <c r="GR50" s="21">
        <f>(GR44)+(GR49)</f>
        <v>0</v>
      </c>
      <c r="GS50" s="21">
        <f>(GS44)+(GS49)</f>
        <v>0</v>
      </c>
      <c r="GT50" s="21">
        <f t="shared" si="255"/>
        <v>0</v>
      </c>
      <c r="GU50" s="21">
        <f>(GU44)+(GU49)</f>
        <v>0</v>
      </c>
      <c r="GV50" s="21">
        <f>(GV44)+(GV49)</f>
        <v>0</v>
      </c>
      <c r="GW50" s="21">
        <f t="shared" si="256"/>
        <v>0</v>
      </c>
      <c r="GX50" s="21">
        <f>(GX44)+(GX49)</f>
        <v>0</v>
      </c>
      <c r="GY50" s="21">
        <f>(GY44)+(GY49)</f>
        <v>0</v>
      </c>
      <c r="GZ50" s="21">
        <f t="shared" si="257"/>
        <v>0</v>
      </c>
      <c r="HA50" s="21">
        <f t="shared" si="258"/>
        <v>0</v>
      </c>
      <c r="HB50" s="21">
        <f t="shared" si="259"/>
        <v>0</v>
      </c>
      <c r="HC50" s="21">
        <f t="shared" si="260"/>
        <v>0</v>
      </c>
      <c r="HD50" s="21">
        <f>(HD44)+(HD49)</f>
        <v>0</v>
      </c>
      <c r="HE50" s="21">
        <f>(HE44)+(HE49)</f>
        <v>0</v>
      </c>
      <c r="HF50" s="21">
        <f t="shared" si="261"/>
        <v>0</v>
      </c>
      <c r="HG50" s="21">
        <f>(HG44)+(HG49)</f>
        <v>0</v>
      </c>
      <c r="HH50" s="21">
        <f>(HH44)+(HH49)</f>
        <v>0</v>
      </c>
      <c r="HI50" s="21">
        <f t="shared" si="262"/>
        <v>0</v>
      </c>
      <c r="HJ50" s="21">
        <f>(HJ44)+(HJ49)</f>
        <v>0</v>
      </c>
      <c r="HK50" s="21">
        <f>(HK44)+(HK49)</f>
        <v>0</v>
      </c>
      <c r="HL50" s="21">
        <f t="shared" si="263"/>
        <v>0</v>
      </c>
      <c r="HM50" s="21">
        <f>(HM44)+(HM49)</f>
        <v>0</v>
      </c>
      <c r="HN50" s="21">
        <f>(HN44)+(HN49)</f>
        <v>0</v>
      </c>
      <c r="HO50" s="21">
        <f t="shared" si="264"/>
        <v>0</v>
      </c>
      <c r="HP50" s="21">
        <f t="shared" si="265"/>
        <v>0</v>
      </c>
      <c r="HQ50" s="21">
        <f t="shared" si="266"/>
        <v>0</v>
      </c>
      <c r="HR50" s="21">
        <f t="shared" si="267"/>
        <v>0</v>
      </c>
      <c r="HS50" s="21">
        <f>(HS44)+(HS49)</f>
        <v>0</v>
      </c>
      <c r="HT50" s="21">
        <f>(HT44)+(HT49)</f>
        <v>0</v>
      </c>
      <c r="HU50" s="21">
        <f t="shared" si="268"/>
        <v>0</v>
      </c>
      <c r="HV50" s="21">
        <f>(HV44)+(HV49)</f>
        <v>0</v>
      </c>
      <c r="HW50" s="21">
        <f>(HW44)+(HW49)</f>
        <v>0</v>
      </c>
      <c r="HX50" s="21">
        <f t="shared" si="269"/>
        <v>0</v>
      </c>
      <c r="HY50" s="21">
        <f>(HY44)+(HY49)</f>
        <v>0</v>
      </c>
      <c r="HZ50" s="21">
        <f>(HZ44)+(HZ49)</f>
        <v>0</v>
      </c>
      <c r="IA50" s="21">
        <f t="shared" si="270"/>
        <v>0</v>
      </c>
      <c r="IB50" s="21">
        <f>(IB44)+(IB49)</f>
        <v>0</v>
      </c>
      <c r="IC50" s="21">
        <f>(IC44)+(IC49)</f>
        <v>0</v>
      </c>
      <c r="ID50" s="21">
        <f t="shared" si="271"/>
        <v>0</v>
      </c>
      <c r="IE50" s="21">
        <f t="shared" si="272"/>
        <v>0</v>
      </c>
      <c r="IF50" s="21">
        <f t="shared" si="273"/>
        <v>0</v>
      </c>
      <c r="IG50" s="21">
        <f t="shared" si="274"/>
        <v>0</v>
      </c>
      <c r="IH50" s="21">
        <f t="shared" si="275"/>
        <v>0</v>
      </c>
      <c r="II50" s="21">
        <f t="shared" si="276"/>
        <v>0</v>
      </c>
      <c r="IJ50" s="21">
        <f t="shared" si="277"/>
        <v>0</v>
      </c>
      <c r="IK50" s="21">
        <f>(IK44)+(IK49)</f>
        <v>0</v>
      </c>
      <c r="IL50" s="21">
        <f>(IL44)+(IL49)</f>
        <v>0</v>
      </c>
      <c r="IM50" s="21">
        <f t="shared" si="278"/>
        <v>0</v>
      </c>
      <c r="IN50" s="21">
        <f>(IN44)+(IN49)</f>
        <v>0</v>
      </c>
      <c r="IO50" s="21">
        <f>(IO44)+(IO49)</f>
        <v>0</v>
      </c>
      <c r="IP50" s="21">
        <f t="shared" si="279"/>
        <v>0</v>
      </c>
      <c r="IQ50" s="21">
        <f>(IQ44)+(IQ49)</f>
        <v>0</v>
      </c>
      <c r="IR50" s="21">
        <f>(IR44)+(IR49)</f>
        <v>0</v>
      </c>
      <c r="IS50" s="21">
        <f t="shared" si="280"/>
        <v>0</v>
      </c>
      <c r="IT50" s="21">
        <f t="shared" si="281"/>
        <v>0</v>
      </c>
      <c r="IU50" s="21">
        <f t="shared" si="282"/>
        <v>0</v>
      </c>
      <c r="IV50" s="21">
        <f t="shared" si="283"/>
        <v>0</v>
      </c>
      <c r="IW50" s="21">
        <f t="shared" si="284"/>
        <v>0</v>
      </c>
      <c r="IX50" s="21">
        <f t="shared" si="285"/>
        <v>0</v>
      </c>
      <c r="IY50" s="21">
        <f t="shared" si="286"/>
        <v>0</v>
      </c>
      <c r="IZ50" s="21">
        <f>(IZ44)+(IZ49)</f>
        <v>0</v>
      </c>
      <c r="JA50" s="21">
        <f>(JA44)+(JA49)</f>
        <v>0</v>
      </c>
      <c r="JB50" s="21">
        <f t="shared" si="287"/>
        <v>0</v>
      </c>
      <c r="JC50" s="21">
        <f>(JC44)+(JC49)</f>
        <v>0</v>
      </c>
      <c r="JD50" s="21">
        <f>(JD44)+(JD49)</f>
        <v>0</v>
      </c>
      <c r="JE50" s="21">
        <f t="shared" si="288"/>
        <v>0</v>
      </c>
      <c r="JF50" s="21">
        <f>(JF44)+(JF49)</f>
        <v>0</v>
      </c>
      <c r="JG50" s="21">
        <f>(JG44)+(JG49)</f>
        <v>0</v>
      </c>
      <c r="JH50" s="21">
        <f t="shared" si="289"/>
        <v>0</v>
      </c>
      <c r="JI50" s="21">
        <f t="shared" si="290"/>
        <v>0</v>
      </c>
      <c r="JJ50" s="21">
        <f t="shared" si="291"/>
        <v>0</v>
      </c>
      <c r="JK50" s="21">
        <f t="shared" si="292"/>
        <v>0</v>
      </c>
      <c r="JL50" s="21">
        <f>(JL44)+(JL49)</f>
        <v>0</v>
      </c>
      <c r="JM50" s="21">
        <f>(JM44)+(JM49)</f>
        <v>0</v>
      </c>
      <c r="JN50" s="21">
        <f t="shared" si="293"/>
        <v>0</v>
      </c>
      <c r="JO50" s="21">
        <f>(JO44)+(JO49)</f>
        <v>0</v>
      </c>
      <c r="JP50" s="21">
        <f>(JP44)+(JP49)</f>
        <v>0</v>
      </c>
      <c r="JQ50" s="21">
        <f t="shared" si="294"/>
        <v>0</v>
      </c>
      <c r="JR50" s="21">
        <f>(JR44)+(JR49)</f>
        <v>0</v>
      </c>
      <c r="JS50" s="21">
        <f>(JS44)+(JS49)</f>
        <v>0</v>
      </c>
      <c r="JT50" s="21">
        <f t="shared" si="295"/>
        <v>0</v>
      </c>
      <c r="JU50" s="21">
        <f t="shared" si="296"/>
        <v>0</v>
      </c>
      <c r="JV50" s="21">
        <f t="shared" si="297"/>
        <v>0</v>
      </c>
      <c r="JW50" s="21">
        <f t="shared" si="298"/>
        <v>0</v>
      </c>
      <c r="JX50" s="21">
        <f>(JX44)+(JX49)</f>
        <v>0</v>
      </c>
      <c r="JY50" s="21">
        <f>(JY44)+(JY49)</f>
        <v>0</v>
      </c>
      <c r="JZ50" s="21">
        <f t="shared" si="299"/>
        <v>0</v>
      </c>
      <c r="KA50" s="21">
        <f>(KA44)+(KA49)</f>
        <v>0</v>
      </c>
      <c r="KB50" s="21">
        <f>(KB44)+(KB49)</f>
        <v>0</v>
      </c>
      <c r="KC50" s="21">
        <f t="shared" si="300"/>
        <v>0</v>
      </c>
      <c r="KD50" s="21">
        <f t="shared" si="301"/>
        <v>0</v>
      </c>
      <c r="KE50" s="21">
        <f t="shared" si="302"/>
        <v>0</v>
      </c>
      <c r="KF50" s="21">
        <f t="shared" si="303"/>
        <v>0</v>
      </c>
      <c r="KG50" s="21">
        <f>(KG44)+(KG49)</f>
        <v>0</v>
      </c>
      <c r="KH50" s="21">
        <f>(KH44)+(KH49)</f>
        <v>0</v>
      </c>
      <c r="KI50" s="21">
        <f t="shared" si="304"/>
        <v>0</v>
      </c>
      <c r="KJ50" s="21">
        <f>(KJ44)+(KJ49)</f>
        <v>0</v>
      </c>
      <c r="KK50" s="21">
        <f>(KK44)+(KK49)</f>
        <v>0</v>
      </c>
      <c r="KL50" s="21">
        <f t="shared" si="305"/>
        <v>0</v>
      </c>
      <c r="KM50" s="21">
        <f>(KM44)+(KM49)</f>
        <v>0</v>
      </c>
      <c r="KN50" s="21">
        <f>(KN44)+(KN49)</f>
        <v>0</v>
      </c>
      <c r="KO50" s="21">
        <f t="shared" si="306"/>
        <v>0</v>
      </c>
      <c r="KP50" s="21">
        <f>(KP44)+(KP49)</f>
        <v>0</v>
      </c>
      <c r="KQ50" s="21">
        <f>(KQ44)+(KQ49)</f>
        <v>0</v>
      </c>
      <c r="KR50" s="21">
        <f t="shared" si="307"/>
        <v>0</v>
      </c>
      <c r="KS50" s="21">
        <f>(KS44)+(KS49)</f>
        <v>0</v>
      </c>
      <c r="KT50" s="21">
        <f>(KT44)+(KT49)</f>
        <v>0</v>
      </c>
      <c r="KU50" s="21">
        <f t="shared" si="308"/>
        <v>0</v>
      </c>
      <c r="KV50" s="21">
        <f>(KV44)+(KV49)</f>
        <v>0</v>
      </c>
      <c r="KW50" s="21">
        <f>(KW44)+(KW49)</f>
        <v>0</v>
      </c>
      <c r="KX50" s="21">
        <f t="shared" si="309"/>
        <v>0</v>
      </c>
      <c r="KY50" s="21">
        <f>(KY44)+(KY49)</f>
        <v>0</v>
      </c>
      <c r="KZ50" s="21">
        <f>(KZ44)+(KZ49)</f>
        <v>0</v>
      </c>
      <c r="LA50" s="21">
        <f t="shared" si="310"/>
        <v>0</v>
      </c>
      <c r="LB50" s="21">
        <f t="shared" si="311"/>
        <v>0</v>
      </c>
      <c r="LC50" s="21">
        <f t="shared" si="312"/>
        <v>0</v>
      </c>
      <c r="LD50" s="21">
        <f t="shared" si="313"/>
        <v>0</v>
      </c>
      <c r="LE50" s="21">
        <f t="shared" si="314"/>
        <v>0</v>
      </c>
      <c r="LF50" s="21">
        <f t="shared" si="315"/>
        <v>0</v>
      </c>
      <c r="LG50" s="21">
        <f t="shared" si="316"/>
        <v>0</v>
      </c>
      <c r="LH50" s="21">
        <f>(LH44)+(LH49)</f>
        <v>0</v>
      </c>
      <c r="LI50" s="21">
        <f>(LI44)+(LI49)</f>
        <v>0</v>
      </c>
      <c r="LJ50" s="21">
        <f t="shared" si="317"/>
        <v>0</v>
      </c>
      <c r="LK50" s="21">
        <f>(LK44)+(LK49)</f>
        <v>0</v>
      </c>
      <c r="LL50" s="21">
        <f>(LL44)+(LL49)</f>
        <v>0</v>
      </c>
      <c r="LM50" s="21">
        <f t="shared" si="318"/>
        <v>0</v>
      </c>
      <c r="LN50" s="21">
        <f t="shared" si="319"/>
        <v>417924.41000000003</v>
      </c>
      <c r="LO50" s="21">
        <f t="shared" si="320"/>
        <v>389990.67</v>
      </c>
      <c r="LP50" s="21">
        <f t="shared" si="321"/>
        <v>27933.740000000049</v>
      </c>
    </row>
    <row r="51" spans="1:328" x14ac:dyDescent="0.3">
      <c r="A51" s="2" t="s">
        <v>156</v>
      </c>
      <c r="B51" s="3"/>
      <c r="C51" s="3"/>
      <c r="D51" s="4">
        <f t="shared" si="161"/>
        <v>0</v>
      </c>
      <c r="E51" s="3"/>
      <c r="F51" s="3"/>
      <c r="G51" s="4">
        <f t="shared" si="162"/>
        <v>0</v>
      </c>
      <c r="H51" s="3"/>
      <c r="I51" s="3"/>
      <c r="J51" s="4">
        <f t="shared" si="163"/>
        <v>0</v>
      </c>
      <c r="K51" s="3"/>
      <c r="L51" s="3"/>
      <c r="M51" s="4">
        <f t="shared" si="164"/>
        <v>0</v>
      </c>
      <c r="N51" s="3"/>
      <c r="O51" s="3"/>
      <c r="P51" s="4">
        <f t="shared" si="165"/>
        <v>0</v>
      </c>
      <c r="Q51" s="3"/>
      <c r="R51" s="3"/>
      <c r="S51" s="4">
        <f t="shared" si="166"/>
        <v>0</v>
      </c>
      <c r="T51" s="3"/>
      <c r="U51" s="3"/>
      <c r="V51" s="4">
        <f t="shared" si="167"/>
        <v>0</v>
      </c>
      <c r="W51" s="3"/>
      <c r="X51" s="3"/>
      <c r="Y51" s="4">
        <f t="shared" si="168"/>
        <v>0</v>
      </c>
      <c r="Z51" s="3"/>
      <c r="AA51" s="3"/>
      <c r="AB51" s="4">
        <f t="shared" si="169"/>
        <v>0</v>
      </c>
      <c r="AC51" s="3"/>
      <c r="AD51" s="3"/>
      <c r="AE51" s="4">
        <f t="shared" si="170"/>
        <v>0</v>
      </c>
      <c r="AF51" s="3"/>
      <c r="AG51" s="3"/>
      <c r="AH51" s="4">
        <f t="shared" si="171"/>
        <v>0</v>
      </c>
      <c r="AI51" s="3"/>
      <c r="AJ51" s="3"/>
      <c r="AK51" s="4">
        <f t="shared" si="172"/>
        <v>0</v>
      </c>
      <c r="AL51" s="4">
        <f t="shared" si="173"/>
        <v>0</v>
      </c>
      <c r="AM51" s="4">
        <f t="shared" si="174"/>
        <v>0</v>
      </c>
      <c r="AN51" s="4">
        <f t="shared" si="175"/>
        <v>0</v>
      </c>
      <c r="AO51" s="3"/>
      <c r="AP51" s="3"/>
      <c r="AQ51" s="4">
        <f t="shared" si="176"/>
        <v>0</v>
      </c>
      <c r="AR51" s="3"/>
      <c r="AS51" s="3"/>
      <c r="AT51" s="4">
        <f t="shared" si="177"/>
        <v>0</v>
      </c>
      <c r="AU51" s="3"/>
      <c r="AV51" s="3"/>
      <c r="AW51" s="4">
        <f t="shared" si="178"/>
        <v>0</v>
      </c>
      <c r="AX51" s="3"/>
      <c r="AY51" s="3"/>
      <c r="AZ51" s="4">
        <f t="shared" si="179"/>
        <v>0</v>
      </c>
      <c r="BA51" s="3"/>
      <c r="BB51" s="3"/>
      <c r="BC51" s="4">
        <f t="shared" si="180"/>
        <v>0</v>
      </c>
      <c r="BD51" s="3"/>
      <c r="BE51" s="3"/>
      <c r="BF51" s="4">
        <f t="shared" si="181"/>
        <v>0</v>
      </c>
      <c r="BG51" s="4">
        <f t="shared" si="182"/>
        <v>0</v>
      </c>
      <c r="BH51" s="4">
        <f t="shared" si="183"/>
        <v>0</v>
      </c>
      <c r="BI51" s="4">
        <f t="shared" si="184"/>
        <v>0</v>
      </c>
      <c r="BJ51" s="3"/>
      <c r="BK51" s="3"/>
      <c r="BL51" s="4">
        <f t="shared" si="185"/>
        <v>0</v>
      </c>
      <c r="BM51" s="3"/>
      <c r="BN51" s="3"/>
      <c r="BO51" s="4">
        <f t="shared" si="186"/>
        <v>0</v>
      </c>
      <c r="BP51" s="3"/>
      <c r="BQ51" s="3"/>
      <c r="BR51" s="4">
        <f t="shared" si="187"/>
        <v>0</v>
      </c>
      <c r="BS51" s="3"/>
      <c r="BT51" s="3"/>
      <c r="BU51" s="4">
        <f t="shared" si="188"/>
        <v>0</v>
      </c>
      <c r="BV51" s="3"/>
      <c r="BW51" s="3"/>
      <c r="BX51" s="4">
        <f t="shared" si="189"/>
        <v>0</v>
      </c>
      <c r="BY51" s="3"/>
      <c r="BZ51" s="3"/>
      <c r="CA51" s="4">
        <f t="shared" si="190"/>
        <v>0</v>
      </c>
      <c r="CB51" s="4">
        <f t="shared" si="191"/>
        <v>0</v>
      </c>
      <c r="CC51" s="4">
        <f t="shared" si="192"/>
        <v>0</v>
      </c>
      <c r="CD51" s="4">
        <f t="shared" si="193"/>
        <v>0</v>
      </c>
      <c r="CE51" s="3"/>
      <c r="CF51" s="3"/>
      <c r="CG51" s="4">
        <f t="shared" si="194"/>
        <v>0</v>
      </c>
      <c r="CH51" s="3"/>
      <c r="CI51" s="3"/>
      <c r="CJ51" s="4">
        <f t="shared" si="195"/>
        <v>0</v>
      </c>
      <c r="CK51" s="3"/>
      <c r="CL51" s="3"/>
      <c r="CM51" s="4">
        <f t="shared" si="196"/>
        <v>0</v>
      </c>
      <c r="CN51" s="4">
        <f t="shared" si="197"/>
        <v>0</v>
      </c>
      <c r="CO51" s="4">
        <f t="shared" si="198"/>
        <v>0</v>
      </c>
      <c r="CP51" s="4">
        <f t="shared" si="199"/>
        <v>0</v>
      </c>
      <c r="CQ51" s="3"/>
      <c r="CR51" s="3"/>
      <c r="CS51" s="4">
        <f t="shared" si="200"/>
        <v>0</v>
      </c>
      <c r="CT51" s="3"/>
      <c r="CU51" s="3"/>
      <c r="CV51" s="4">
        <f t="shared" si="201"/>
        <v>0</v>
      </c>
      <c r="CW51" s="3"/>
      <c r="CX51" s="3"/>
      <c r="CY51" s="4">
        <f t="shared" si="202"/>
        <v>0</v>
      </c>
      <c r="CZ51" s="4">
        <f t="shared" si="203"/>
        <v>0</v>
      </c>
      <c r="DA51" s="4">
        <f t="shared" si="204"/>
        <v>0</v>
      </c>
      <c r="DB51" s="4">
        <f t="shared" si="205"/>
        <v>0</v>
      </c>
      <c r="DC51" s="4">
        <f t="shared" si="206"/>
        <v>0</v>
      </c>
      <c r="DD51" s="4">
        <f t="shared" si="207"/>
        <v>0</v>
      </c>
      <c r="DE51" s="4">
        <f t="shared" si="208"/>
        <v>0</v>
      </c>
      <c r="DF51" s="3"/>
      <c r="DG51" s="3"/>
      <c r="DH51" s="4">
        <f t="shared" si="209"/>
        <v>0</v>
      </c>
      <c r="DI51" s="3"/>
      <c r="DJ51" s="3"/>
      <c r="DK51" s="4">
        <f t="shared" si="210"/>
        <v>0</v>
      </c>
      <c r="DL51" s="4">
        <f t="shared" si="211"/>
        <v>0</v>
      </c>
      <c r="DM51" s="4">
        <f t="shared" si="212"/>
        <v>0</v>
      </c>
      <c r="DN51" s="4">
        <f t="shared" si="213"/>
        <v>0</v>
      </c>
      <c r="DO51" s="3"/>
      <c r="DP51" s="3"/>
      <c r="DQ51" s="4">
        <f t="shared" si="214"/>
        <v>0</v>
      </c>
      <c r="DR51" s="3"/>
      <c r="DS51" s="3"/>
      <c r="DT51" s="4">
        <f t="shared" si="215"/>
        <v>0</v>
      </c>
      <c r="DU51" s="4">
        <f t="shared" si="216"/>
        <v>0</v>
      </c>
      <c r="DV51" s="4">
        <f t="shared" si="217"/>
        <v>0</v>
      </c>
      <c r="DW51" s="4">
        <f t="shared" si="218"/>
        <v>0</v>
      </c>
      <c r="DX51" s="20">
        <f t="shared" si="219"/>
        <v>0</v>
      </c>
      <c r="DY51" s="20">
        <f t="shared" si="220"/>
        <v>0</v>
      </c>
      <c r="DZ51" s="20">
        <f t="shared" si="221"/>
        <v>0</v>
      </c>
      <c r="EA51" s="19"/>
      <c r="EB51" s="19"/>
      <c r="EC51" s="20">
        <f t="shared" si="222"/>
        <v>0</v>
      </c>
      <c r="ED51" s="19"/>
      <c r="EE51" s="19"/>
      <c r="EF51" s="20">
        <f t="shared" si="223"/>
        <v>0</v>
      </c>
      <c r="EG51" s="19"/>
      <c r="EH51" s="19"/>
      <c r="EI51" s="20">
        <f t="shared" si="224"/>
        <v>0</v>
      </c>
      <c r="EJ51" s="19"/>
      <c r="EK51" s="19"/>
      <c r="EL51" s="20">
        <f t="shared" si="225"/>
        <v>0</v>
      </c>
      <c r="EM51" s="20">
        <f t="shared" si="226"/>
        <v>0</v>
      </c>
      <c r="EN51" s="20">
        <f t="shared" si="227"/>
        <v>0</v>
      </c>
      <c r="EO51" s="20">
        <f t="shared" si="228"/>
        <v>0</v>
      </c>
      <c r="EP51" s="19"/>
      <c r="EQ51" s="19"/>
      <c r="ER51" s="20">
        <f t="shared" si="229"/>
        <v>0</v>
      </c>
      <c r="ES51" s="19"/>
      <c r="ET51" s="19"/>
      <c r="EU51" s="20">
        <f t="shared" si="230"/>
        <v>0</v>
      </c>
      <c r="EV51" s="19"/>
      <c r="EW51" s="19"/>
      <c r="EX51" s="20">
        <f t="shared" si="231"/>
        <v>0</v>
      </c>
      <c r="EY51" s="19"/>
      <c r="EZ51" s="19"/>
      <c r="FA51" s="20">
        <f t="shared" si="232"/>
        <v>0</v>
      </c>
      <c r="FB51" s="20">
        <f t="shared" si="233"/>
        <v>0</v>
      </c>
      <c r="FC51" s="20">
        <f t="shared" si="234"/>
        <v>0</v>
      </c>
      <c r="FD51" s="20">
        <f t="shared" si="235"/>
        <v>0</v>
      </c>
      <c r="FE51" s="19"/>
      <c r="FF51" s="19"/>
      <c r="FG51" s="20">
        <f t="shared" si="236"/>
        <v>0</v>
      </c>
      <c r="FH51" s="19"/>
      <c r="FI51" s="19"/>
      <c r="FJ51" s="20">
        <f t="shared" si="237"/>
        <v>0</v>
      </c>
      <c r="FK51" s="19"/>
      <c r="FL51" s="19"/>
      <c r="FM51" s="20">
        <f t="shared" si="238"/>
        <v>0</v>
      </c>
      <c r="FN51" s="20">
        <f t="shared" si="239"/>
        <v>0</v>
      </c>
      <c r="FO51" s="20">
        <f t="shared" si="240"/>
        <v>0</v>
      </c>
      <c r="FP51" s="20">
        <f t="shared" si="241"/>
        <v>0</v>
      </c>
      <c r="FQ51" s="19"/>
      <c r="FR51" s="19"/>
      <c r="FS51" s="20">
        <f t="shared" si="242"/>
        <v>0</v>
      </c>
      <c r="FT51" s="19"/>
      <c r="FU51" s="19"/>
      <c r="FV51" s="20">
        <f t="shared" si="243"/>
        <v>0</v>
      </c>
      <c r="FW51" s="19"/>
      <c r="FX51" s="19"/>
      <c r="FY51" s="20">
        <f t="shared" si="244"/>
        <v>0</v>
      </c>
      <c r="FZ51" s="20">
        <f t="shared" si="245"/>
        <v>0</v>
      </c>
      <c r="GA51" s="20">
        <f t="shared" si="246"/>
        <v>0</v>
      </c>
      <c r="GB51" s="20">
        <f t="shared" si="247"/>
        <v>0</v>
      </c>
      <c r="GC51" s="19"/>
      <c r="GD51" s="19"/>
      <c r="GE51" s="20">
        <f t="shared" si="248"/>
        <v>0</v>
      </c>
      <c r="GF51" s="19"/>
      <c r="GG51" s="19"/>
      <c r="GH51" s="20">
        <f t="shared" si="249"/>
        <v>0</v>
      </c>
      <c r="GI51" s="19"/>
      <c r="GJ51" s="19"/>
      <c r="GK51" s="20">
        <f t="shared" si="250"/>
        <v>0</v>
      </c>
      <c r="GL51" s="19"/>
      <c r="GM51" s="19"/>
      <c r="GN51" s="20">
        <f t="shared" si="251"/>
        <v>0</v>
      </c>
      <c r="GO51" s="20">
        <f t="shared" si="252"/>
        <v>0</v>
      </c>
      <c r="GP51" s="20">
        <f t="shared" si="253"/>
        <v>0</v>
      </c>
      <c r="GQ51" s="20">
        <f t="shared" si="254"/>
        <v>0</v>
      </c>
      <c r="GR51" s="19"/>
      <c r="GS51" s="19"/>
      <c r="GT51" s="20">
        <f t="shared" si="255"/>
        <v>0</v>
      </c>
      <c r="GU51" s="19"/>
      <c r="GV51" s="19"/>
      <c r="GW51" s="20">
        <f t="shared" si="256"/>
        <v>0</v>
      </c>
      <c r="GX51" s="19"/>
      <c r="GY51" s="19"/>
      <c r="GZ51" s="20">
        <f t="shared" si="257"/>
        <v>0</v>
      </c>
      <c r="HA51" s="20">
        <f t="shared" si="258"/>
        <v>0</v>
      </c>
      <c r="HB51" s="20">
        <f t="shared" si="259"/>
        <v>0</v>
      </c>
      <c r="HC51" s="20">
        <f t="shared" si="260"/>
        <v>0</v>
      </c>
      <c r="HD51" s="19"/>
      <c r="HE51" s="19"/>
      <c r="HF51" s="20">
        <f t="shared" si="261"/>
        <v>0</v>
      </c>
      <c r="HG51" s="19"/>
      <c r="HH51" s="19"/>
      <c r="HI51" s="20">
        <f t="shared" si="262"/>
        <v>0</v>
      </c>
      <c r="HJ51" s="19"/>
      <c r="HK51" s="19"/>
      <c r="HL51" s="20">
        <f t="shared" si="263"/>
        <v>0</v>
      </c>
      <c r="HM51" s="19"/>
      <c r="HN51" s="19"/>
      <c r="HO51" s="20">
        <f t="shared" si="264"/>
        <v>0</v>
      </c>
      <c r="HP51" s="20">
        <f t="shared" si="265"/>
        <v>0</v>
      </c>
      <c r="HQ51" s="20">
        <f t="shared" si="266"/>
        <v>0</v>
      </c>
      <c r="HR51" s="20">
        <f t="shared" si="267"/>
        <v>0</v>
      </c>
      <c r="HS51" s="19"/>
      <c r="HT51" s="19"/>
      <c r="HU51" s="20">
        <f t="shared" si="268"/>
        <v>0</v>
      </c>
      <c r="HV51" s="19"/>
      <c r="HW51" s="19"/>
      <c r="HX51" s="20">
        <f t="shared" si="269"/>
        <v>0</v>
      </c>
      <c r="HY51" s="19"/>
      <c r="HZ51" s="19"/>
      <c r="IA51" s="20">
        <f t="shared" si="270"/>
        <v>0</v>
      </c>
      <c r="IB51" s="19"/>
      <c r="IC51" s="19"/>
      <c r="ID51" s="20">
        <f t="shared" si="271"/>
        <v>0</v>
      </c>
      <c r="IE51" s="20">
        <f t="shared" si="272"/>
        <v>0</v>
      </c>
      <c r="IF51" s="20">
        <f t="shared" si="273"/>
        <v>0</v>
      </c>
      <c r="IG51" s="20">
        <f t="shared" si="274"/>
        <v>0</v>
      </c>
      <c r="IH51" s="20">
        <f t="shared" si="275"/>
        <v>0</v>
      </c>
      <c r="II51" s="20">
        <f t="shared" si="276"/>
        <v>0</v>
      </c>
      <c r="IJ51" s="20">
        <f t="shared" si="277"/>
        <v>0</v>
      </c>
      <c r="IK51" s="19"/>
      <c r="IL51" s="19"/>
      <c r="IM51" s="20">
        <f t="shared" si="278"/>
        <v>0</v>
      </c>
      <c r="IN51" s="19"/>
      <c r="IO51" s="19"/>
      <c r="IP51" s="20">
        <f t="shared" si="279"/>
        <v>0</v>
      </c>
      <c r="IQ51" s="19"/>
      <c r="IR51" s="19"/>
      <c r="IS51" s="20">
        <f t="shared" si="280"/>
        <v>0</v>
      </c>
      <c r="IT51" s="20">
        <f t="shared" si="281"/>
        <v>0</v>
      </c>
      <c r="IU51" s="20">
        <f t="shared" si="282"/>
        <v>0</v>
      </c>
      <c r="IV51" s="20">
        <f t="shared" si="283"/>
        <v>0</v>
      </c>
      <c r="IW51" s="20">
        <f t="shared" si="284"/>
        <v>0</v>
      </c>
      <c r="IX51" s="20">
        <f t="shared" si="285"/>
        <v>0</v>
      </c>
      <c r="IY51" s="20">
        <f t="shared" si="286"/>
        <v>0</v>
      </c>
      <c r="IZ51" s="19"/>
      <c r="JA51" s="19"/>
      <c r="JB51" s="20">
        <f t="shared" si="287"/>
        <v>0</v>
      </c>
      <c r="JC51" s="19"/>
      <c r="JD51" s="19"/>
      <c r="JE51" s="20">
        <f t="shared" si="288"/>
        <v>0</v>
      </c>
      <c r="JF51" s="19"/>
      <c r="JG51" s="19"/>
      <c r="JH51" s="20">
        <f t="shared" si="289"/>
        <v>0</v>
      </c>
      <c r="JI51" s="20">
        <f t="shared" si="290"/>
        <v>0</v>
      </c>
      <c r="JJ51" s="20">
        <f t="shared" si="291"/>
        <v>0</v>
      </c>
      <c r="JK51" s="20">
        <f t="shared" si="292"/>
        <v>0</v>
      </c>
      <c r="JL51" s="19"/>
      <c r="JM51" s="19"/>
      <c r="JN51" s="20">
        <f t="shared" si="293"/>
        <v>0</v>
      </c>
      <c r="JO51" s="19"/>
      <c r="JP51" s="19"/>
      <c r="JQ51" s="20">
        <f t="shared" si="294"/>
        <v>0</v>
      </c>
      <c r="JR51" s="19"/>
      <c r="JS51" s="19"/>
      <c r="JT51" s="20">
        <f t="shared" si="295"/>
        <v>0</v>
      </c>
      <c r="JU51" s="20">
        <f t="shared" si="296"/>
        <v>0</v>
      </c>
      <c r="JV51" s="20">
        <f t="shared" si="297"/>
        <v>0</v>
      </c>
      <c r="JW51" s="20">
        <f t="shared" si="298"/>
        <v>0</v>
      </c>
      <c r="JX51" s="19"/>
      <c r="JY51" s="19"/>
      <c r="JZ51" s="20">
        <f t="shared" si="299"/>
        <v>0</v>
      </c>
      <c r="KA51" s="19"/>
      <c r="KB51" s="19"/>
      <c r="KC51" s="20">
        <f t="shared" si="300"/>
        <v>0</v>
      </c>
      <c r="KD51" s="20">
        <f t="shared" si="301"/>
        <v>0</v>
      </c>
      <c r="KE51" s="20">
        <f t="shared" si="302"/>
        <v>0</v>
      </c>
      <c r="KF51" s="20">
        <f t="shared" si="303"/>
        <v>0</v>
      </c>
      <c r="KG51" s="19"/>
      <c r="KH51" s="19"/>
      <c r="KI51" s="20">
        <f t="shared" si="304"/>
        <v>0</v>
      </c>
      <c r="KJ51" s="19"/>
      <c r="KK51" s="19"/>
      <c r="KL51" s="20">
        <f t="shared" si="305"/>
        <v>0</v>
      </c>
      <c r="KM51" s="19"/>
      <c r="KN51" s="19"/>
      <c r="KO51" s="20">
        <f t="shared" si="306"/>
        <v>0</v>
      </c>
      <c r="KP51" s="19"/>
      <c r="KQ51" s="19"/>
      <c r="KR51" s="20">
        <f t="shared" si="307"/>
        <v>0</v>
      </c>
      <c r="KS51" s="19"/>
      <c r="KT51" s="19"/>
      <c r="KU51" s="20">
        <f t="shared" si="308"/>
        <v>0</v>
      </c>
      <c r="KV51" s="19"/>
      <c r="KW51" s="19"/>
      <c r="KX51" s="20">
        <f t="shared" si="309"/>
        <v>0</v>
      </c>
      <c r="KY51" s="19"/>
      <c r="KZ51" s="19"/>
      <c r="LA51" s="20">
        <f t="shared" si="310"/>
        <v>0</v>
      </c>
      <c r="LB51" s="20">
        <f t="shared" si="311"/>
        <v>0</v>
      </c>
      <c r="LC51" s="20">
        <f t="shared" si="312"/>
        <v>0</v>
      </c>
      <c r="LD51" s="20">
        <f t="shared" si="313"/>
        <v>0</v>
      </c>
      <c r="LE51" s="20">
        <f t="shared" si="314"/>
        <v>0</v>
      </c>
      <c r="LF51" s="20">
        <f t="shared" si="315"/>
        <v>0</v>
      </c>
      <c r="LG51" s="20">
        <f t="shared" si="316"/>
        <v>0</v>
      </c>
      <c r="LH51" s="19"/>
      <c r="LI51" s="19"/>
      <c r="LJ51" s="20">
        <f t="shared" si="317"/>
        <v>0</v>
      </c>
      <c r="LK51" s="19"/>
      <c r="LL51" s="19"/>
      <c r="LM51" s="20">
        <f t="shared" si="318"/>
        <v>0</v>
      </c>
      <c r="LN51" s="20">
        <f t="shared" si="319"/>
        <v>0</v>
      </c>
      <c r="LO51" s="20">
        <f t="shared" si="320"/>
        <v>0</v>
      </c>
      <c r="LP51" s="20">
        <f t="shared" si="321"/>
        <v>0</v>
      </c>
    </row>
    <row r="52" spans="1:328" x14ac:dyDescent="0.3">
      <c r="A52" s="2" t="s">
        <v>157</v>
      </c>
      <c r="B52" s="3"/>
      <c r="C52" s="3"/>
      <c r="D52" s="4">
        <f t="shared" si="161"/>
        <v>0</v>
      </c>
      <c r="E52" s="3"/>
      <c r="F52" s="3"/>
      <c r="G52" s="4">
        <f t="shared" si="162"/>
        <v>0</v>
      </c>
      <c r="H52" s="3"/>
      <c r="I52" s="3"/>
      <c r="J52" s="4">
        <f t="shared" si="163"/>
        <v>0</v>
      </c>
      <c r="K52" s="3"/>
      <c r="L52" s="3"/>
      <c r="M52" s="4">
        <f t="shared" si="164"/>
        <v>0</v>
      </c>
      <c r="N52" s="3"/>
      <c r="O52" s="3"/>
      <c r="P52" s="4">
        <f t="shared" si="165"/>
        <v>0</v>
      </c>
      <c r="Q52" s="3"/>
      <c r="R52" s="3"/>
      <c r="S52" s="4">
        <f t="shared" si="166"/>
        <v>0</v>
      </c>
      <c r="T52" s="3"/>
      <c r="U52" s="3"/>
      <c r="V52" s="4">
        <f t="shared" si="167"/>
        <v>0</v>
      </c>
      <c r="W52" s="3"/>
      <c r="X52" s="3"/>
      <c r="Y52" s="4">
        <f t="shared" si="168"/>
        <v>0</v>
      </c>
      <c r="Z52" s="3"/>
      <c r="AA52" s="3"/>
      <c r="AB52" s="4">
        <f t="shared" si="169"/>
        <v>0</v>
      </c>
      <c r="AC52" s="3"/>
      <c r="AD52" s="3"/>
      <c r="AE52" s="4">
        <f t="shared" si="170"/>
        <v>0</v>
      </c>
      <c r="AF52" s="3"/>
      <c r="AG52" s="3"/>
      <c r="AH52" s="4">
        <f t="shared" si="171"/>
        <v>0</v>
      </c>
      <c r="AI52" s="3"/>
      <c r="AJ52" s="3"/>
      <c r="AK52" s="4">
        <f t="shared" si="172"/>
        <v>0</v>
      </c>
      <c r="AL52" s="4">
        <f t="shared" si="173"/>
        <v>0</v>
      </c>
      <c r="AM52" s="4">
        <f t="shared" si="174"/>
        <v>0</v>
      </c>
      <c r="AN52" s="4">
        <f t="shared" si="175"/>
        <v>0</v>
      </c>
      <c r="AO52" s="3"/>
      <c r="AP52" s="3"/>
      <c r="AQ52" s="4">
        <f t="shared" si="176"/>
        <v>0</v>
      </c>
      <c r="AR52" s="3"/>
      <c r="AS52" s="4">
        <f>0</f>
        <v>0</v>
      </c>
      <c r="AT52" s="4">
        <f t="shared" si="177"/>
        <v>0</v>
      </c>
      <c r="AU52" s="3"/>
      <c r="AV52" s="3"/>
      <c r="AW52" s="4">
        <f t="shared" si="178"/>
        <v>0</v>
      </c>
      <c r="AX52" s="3"/>
      <c r="AY52" s="3"/>
      <c r="AZ52" s="4">
        <f t="shared" si="179"/>
        <v>0</v>
      </c>
      <c r="BA52" s="3"/>
      <c r="BB52" s="3"/>
      <c r="BC52" s="4">
        <f t="shared" si="180"/>
        <v>0</v>
      </c>
      <c r="BD52" s="3"/>
      <c r="BE52" s="3"/>
      <c r="BF52" s="4">
        <f t="shared" si="181"/>
        <v>0</v>
      </c>
      <c r="BG52" s="4">
        <f t="shared" si="182"/>
        <v>0</v>
      </c>
      <c r="BH52" s="4">
        <f t="shared" si="183"/>
        <v>0</v>
      </c>
      <c r="BI52" s="4">
        <f t="shared" si="184"/>
        <v>0</v>
      </c>
      <c r="BJ52" s="3"/>
      <c r="BK52" s="3"/>
      <c r="BL52" s="4">
        <f t="shared" si="185"/>
        <v>0</v>
      </c>
      <c r="BM52" s="3"/>
      <c r="BN52" s="3"/>
      <c r="BO52" s="4">
        <f t="shared" si="186"/>
        <v>0</v>
      </c>
      <c r="BP52" s="3"/>
      <c r="BQ52" s="3"/>
      <c r="BR52" s="4">
        <f t="shared" si="187"/>
        <v>0</v>
      </c>
      <c r="BS52" s="3"/>
      <c r="BT52" s="3"/>
      <c r="BU52" s="4">
        <f t="shared" si="188"/>
        <v>0</v>
      </c>
      <c r="BV52" s="3"/>
      <c r="BW52" s="3"/>
      <c r="BX52" s="4">
        <f t="shared" si="189"/>
        <v>0</v>
      </c>
      <c r="BY52" s="3"/>
      <c r="BZ52" s="3"/>
      <c r="CA52" s="4">
        <f t="shared" si="190"/>
        <v>0</v>
      </c>
      <c r="CB52" s="4">
        <f t="shared" si="191"/>
        <v>0</v>
      </c>
      <c r="CC52" s="4">
        <f t="shared" si="192"/>
        <v>0</v>
      </c>
      <c r="CD52" s="4">
        <f t="shared" si="193"/>
        <v>0</v>
      </c>
      <c r="CE52" s="3"/>
      <c r="CF52" s="3"/>
      <c r="CG52" s="4">
        <f t="shared" si="194"/>
        <v>0</v>
      </c>
      <c r="CH52" s="3"/>
      <c r="CI52" s="3"/>
      <c r="CJ52" s="4">
        <f t="shared" si="195"/>
        <v>0</v>
      </c>
      <c r="CK52" s="3"/>
      <c r="CL52" s="3"/>
      <c r="CM52" s="4">
        <f t="shared" si="196"/>
        <v>0</v>
      </c>
      <c r="CN52" s="4">
        <f t="shared" si="197"/>
        <v>0</v>
      </c>
      <c r="CO52" s="4">
        <f t="shared" si="198"/>
        <v>0</v>
      </c>
      <c r="CP52" s="4">
        <f t="shared" si="199"/>
        <v>0</v>
      </c>
      <c r="CQ52" s="3"/>
      <c r="CR52" s="3"/>
      <c r="CS52" s="4">
        <f t="shared" si="200"/>
        <v>0</v>
      </c>
      <c r="CT52" s="3"/>
      <c r="CU52" s="3"/>
      <c r="CV52" s="4">
        <f t="shared" si="201"/>
        <v>0</v>
      </c>
      <c r="CW52" s="3"/>
      <c r="CX52" s="3"/>
      <c r="CY52" s="4">
        <f t="shared" si="202"/>
        <v>0</v>
      </c>
      <c r="CZ52" s="4">
        <f t="shared" si="203"/>
        <v>0</v>
      </c>
      <c r="DA52" s="4">
        <f t="shared" si="204"/>
        <v>0</v>
      </c>
      <c r="DB52" s="4">
        <f t="shared" si="205"/>
        <v>0</v>
      </c>
      <c r="DC52" s="4">
        <f t="shared" si="206"/>
        <v>0</v>
      </c>
      <c r="DD52" s="4">
        <f t="shared" si="207"/>
        <v>0</v>
      </c>
      <c r="DE52" s="4">
        <f t="shared" si="208"/>
        <v>0</v>
      </c>
      <c r="DF52" s="3"/>
      <c r="DG52" s="3"/>
      <c r="DH52" s="4">
        <f t="shared" si="209"/>
        <v>0</v>
      </c>
      <c r="DI52" s="3"/>
      <c r="DJ52" s="3"/>
      <c r="DK52" s="4">
        <f t="shared" si="210"/>
        <v>0</v>
      </c>
      <c r="DL52" s="4">
        <f t="shared" si="211"/>
        <v>0</v>
      </c>
      <c r="DM52" s="4">
        <f t="shared" si="212"/>
        <v>0</v>
      </c>
      <c r="DN52" s="4">
        <f t="shared" si="213"/>
        <v>0</v>
      </c>
      <c r="DO52" s="3"/>
      <c r="DP52" s="3"/>
      <c r="DQ52" s="4">
        <f t="shared" si="214"/>
        <v>0</v>
      </c>
      <c r="DR52" s="3"/>
      <c r="DS52" s="3"/>
      <c r="DT52" s="4">
        <f t="shared" si="215"/>
        <v>0</v>
      </c>
      <c r="DU52" s="4">
        <f t="shared" si="216"/>
        <v>0</v>
      </c>
      <c r="DV52" s="4">
        <f t="shared" si="217"/>
        <v>0</v>
      </c>
      <c r="DW52" s="4">
        <f t="shared" si="218"/>
        <v>0</v>
      </c>
      <c r="DX52" s="20">
        <f t="shared" si="219"/>
        <v>0</v>
      </c>
      <c r="DY52" s="20">
        <f t="shared" si="220"/>
        <v>0</v>
      </c>
      <c r="DZ52" s="20">
        <f t="shared" si="221"/>
        <v>0</v>
      </c>
      <c r="EA52" s="19"/>
      <c r="EB52" s="19"/>
      <c r="EC52" s="20">
        <f t="shared" si="222"/>
        <v>0</v>
      </c>
      <c r="ED52" s="19"/>
      <c r="EE52" s="19"/>
      <c r="EF52" s="20">
        <f t="shared" si="223"/>
        <v>0</v>
      </c>
      <c r="EG52" s="19"/>
      <c r="EH52" s="19"/>
      <c r="EI52" s="20">
        <f t="shared" si="224"/>
        <v>0</v>
      </c>
      <c r="EJ52" s="19"/>
      <c r="EK52" s="19"/>
      <c r="EL52" s="20">
        <f t="shared" si="225"/>
        <v>0</v>
      </c>
      <c r="EM52" s="20">
        <f t="shared" si="226"/>
        <v>0</v>
      </c>
      <c r="EN52" s="20">
        <f t="shared" si="227"/>
        <v>0</v>
      </c>
      <c r="EO52" s="20">
        <f t="shared" si="228"/>
        <v>0</v>
      </c>
      <c r="EP52" s="19"/>
      <c r="EQ52" s="19"/>
      <c r="ER52" s="20">
        <f t="shared" si="229"/>
        <v>0</v>
      </c>
      <c r="ES52" s="19"/>
      <c r="ET52" s="19"/>
      <c r="EU52" s="20">
        <f t="shared" si="230"/>
        <v>0</v>
      </c>
      <c r="EV52" s="19"/>
      <c r="EW52" s="19"/>
      <c r="EX52" s="20">
        <f t="shared" si="231"/>
        <v>0</v>
      </c>
      <c r="EY52" s="19"/>
      <c r="EZ52" s="19"/>
      <c r="FA52" s="20">
        <f t="shared" si="232"/>
        <v>0</v>
      </c>
      <c r="FB52" s="20">
        <f t="shared" si="233"/>
        <v>0</v>
      </c>
      <c r="FC52" s="20">
        <f t="shared" si="234"/>
        <v>0</v>
      </c>
      <c r="FD52" s="20">
        <f t="shared" si="235"/>
        <v>0</v>
      </c>
      <c r="FE52" s="19"/>
      <c r="FF52" s="19"/>
      <c r="FG52" s="20">
        <f t="shared" si="236"/>
        <v>0</v>
      </c>
      <c r="FH52" s="19"/>
      <c r="FI52" s="19"/>
      <c r="FJ52" s="20">
        <f t="shared" si="237"/>
        <v>0</v>
      </c>
      <c r="FK52" s="19"/>
      <c r="FL52" s="19"/>
      <c r="FM52" s="20">
        <f t="shared" si="238"/>
        <v>0</v>
      </c>
      <c r="FN52" s="20">
        <f t="shared" si="239"/>
        <v>0</v>
      </c>
      <c r="FO52" s="20">
        <f t="shared" si="240"/>
        <v>0</v>
      </c>
      <c r="FP52" s="20">
        <f t="shared" si="241"/>
        <v>0</v>
      </c>
      <c r="FQ52" s="19"/>
      <c r="FR52" s="19"/>
      <c r="FS52" s="20">
        <f t="shared" si="242"/>
        <v>0</v>
      </c>
      <c r="FT52" s="19"/>
      <c r="FU52" s="19"/>
      <c r="FV52" s="20">
        <f t="shared" si="243"/>
        <v>0</v>
      </c>
      <c r="FW52" s="19"/>
      <c r="FX52" s="19"/>
      <c r="FY52" s="20">
        <f t="shared" si="244"/>
        <v>0</v>
      </c>
      <c r="FZ52" s="20">
        <f t="shared" si="245"/>
        <v>0</v>
      </c>
      <c r="GA52" s="20">
        <f t="shared" si="246"/>
        <v>0</v>
      </c>
      <c r="GB52" s="20">
        <f t="shared" si="247"/>
        <v>0</v>
      </c>
      <c r="GC52" s="19"/>
      <c r="GD52" s="19"/>
      <c r="GE52" s="20">
        <f t="shared" si="248"/>
        <v>0</v>
      </c>
      <c r="GF52" s="19"/>
      <c r="GG52" s="19"/>
      <c r="GH52" s="20">
        <f t="shared" si="249"/>
        <v>0</v>
      </c>
      <c r="GI52" s="19"/>
      <c r="GJ52" s="19"/>
      <c r="GK52" s="20">
        <f t="shared" si="250"/>
        <v>0</v>
      </c>
      <c r="GL52" s="19"/>
      <c r="GM52" s="19"/>
      <c r="GN52" s="20">
        <f t="shared" si="251"/>
        <v>0</v>
      </c>
      <c r="GO52" s="20">
        <f t="shared" si="252"/>
        <v>0</v>
      </c>
      <c r="GP52" s="20">
        <f t="shared" si="253"/>
        <v>0</v>
      </c>
      <c r="GQ52" s="20">
        <f t="shared" si="254"/>
        <v>0</v>
      </c>
      <c r="GR52" s="19"/>
      <c r="GS52" s="19"/>
      <c r="GT52" s="20">
        <f t="shared" si="255"/>
        <v>0</v>
      </c>
      <c r="GU52" s="19"/>
      <c r="GV52" s="19"/>
      <c r="GW52" s="20">
        <f t="shared" si="256"/>
        <v>0</v>
      </c>
      <c r="GX52" s="19"/>
      <c r="GY52" s="19"/>
      <c r="GZ52" s="20">
        <f t="shared" si="257"/>
        <v>0</v>
      </c>
      <c r="HA52" s="20">
        <f t="shared" si="258"/>
        <v>0</v>
      </c>
      <c r="HB52" s="20">
        <f t="shared" si="259"/>
        <v>0</v>
      </c>
      <c r="HC52" s="20">
        <f t="shared" si="260"/>
        <v>0</v>
      </c>
      <c r="HD52" s="19"/>
      <c r="HE52" s="19"/>
      <c r="HF52" s="20">
        <f t="shared" si="261"/>
        <v>0</v>
      </c>
      <c r="HG52" s="19"/>
      <c r="HH52" s="19"/>
      <c r="HI52" s="20">
        <f t="shared" si="262"/>
        <v>0</v>
      </c>
      <c r="HJ52" s="19"/>
      <c r="HK52" s="19"/>
      <c r="HL52" s="20">
        <f t="shared" si="263"/>
        <v>0</v>
      </c>
      <c r="HM52" s="19"/>
      <c r="HN52" s="19"/>
      <c r="HO52" s="20">
        <f t="shared" si="264"/>
        <v>0</v>
      </c>
      <c r="HP52" s="20">
        <f t="shared" si="265"/>
        <v>0</v>
      </c>
      <c r="HQ52" s="20">
        <f t="shared" si="266"/>
        <v>0</v>
      </c>
      <c r="HR52" s="20">
        <f t="shared" si="267"/>
        <v>0</v>
      </c>
      <c r="HS52" s="19"/>
      <c r="HT52" s="19"/>
      <c r="HU52" s="20">
        <f t="shared" si="268"/>
        <v>0</v>
      </c>
      <c r="HV52" s="19"/>
      <c r="HW52" s="19"/>
      <c r="HX52" s="20">
        <f t="shared" si="269"/>
        <v>0</v>
      </c>
      <c r="HY52" s="19"/>
      <c r="HZ52" s="19"/>
      <c r="IA52" s="20">
        <f t="shared" si="270"/>
        <v>0</v>
      </c>
      <c r="IB52" s="19"/>
      <c r="IC52" s="19"/>
      <c r="ID52" s="20">
        <f t="shared" si="271"/>
        <v>0</v>
      </c>
      <c r="IE52" s="20">
        <f t="shared" si="272"/>
        <v>0</v>
      </c>
      <c r="IF52" s="20">
        <f t="shared" si="273"/>
        <v>0</v>
      </c>
      <c r="IG52" s="20">
        <f t="shared" si="274"/>
        <v>0</v>
      </c>
      <c r="IH52" s="20">
        <f t="shared" si="275"/>
        <v>0</v>
      </c>
      <c r="II52" s="20">
        <f t="shared" si="276"/>
        <v>0</v>
      </c>
      <c r="IJ52" s="20">
        <f t="shared" si="277"/>
        <v>0</v>
      </c>
      <c r="IK52" s="19"/>
      <c r="IL52" s="19"/>
      <c r="IM52" s="20">
        <f t="shared" si="278"/>
        <v>0</v>
      </c>
      <c r="IN52" s="19"/>
      <c r="IO52" s="19"/>
      <c r="IP52" s="20">
        <f t="shared" si="279"/>
        <v>0</v>
      </c>
      <c r="IQ52" s="19"/>
      <c r="IR52" s="19"/>
      <c r="IS52" s="20">
        <f t="shared" si="280"/>
        <v>0</v>
      </c>
      <c r="IT52" s="20">
        <f t="shared" si="281"/>
        <v>0</v>
      </c>
      <c r="IU52" s="20">
        <f t="shared" si="282"/>
        <v>0</v>
      </c>
      <c r="IV52" s="20">
        <f t="shared" si="283"/>
        <v>0</v>
      </c>
      <c r="IW52" s="20">
        <f t="shared" si="284"/>
        <v>0</v>
      </c>
      <c r="IX52" s="20">
        <f t="shared" si="285"/>
        <v>0</v>
      </c>
      <c r="IY52" s="20">
        <f t="shared" si="286"/>
        <v>0</v>
      </c>
      <c r="IZ52" s="19"/>
      <c r="JA52" s="19"/>
      <c r="JB52" s="20">
        <f t="shared" si="287"/>
        <v>0</v>
      </c>
      <c r="JC52" s="19"/>
      <c r="JD52" s="19"/>
      <c r="JE52" s="20">
        <f t="shared" si="288"/>
        <v>0</v>
      </c>
      <c r="JF52" s="19"/>
      <c r="JG52" s="19"/>
      <c r="JH52" s="20">
        <f t="shared" si="289"/>
        <v>0</v>
      </c>
      <c r="JI52" s="20">
        <f t="shared" si="290"/>
        <v>0</v>
      </c>
      <c r="JJ52" s="20">
        <f t="shared" si="291"/>
        <v>0</v>
      </c>
      <c r="JK52" s="20">
        <f t="shared" si="292"/>
        <v>0</v>
      </c>
      <c r="JL52" s="19"/>
      <c r="JM52" s="19"/>
      <c r="JN52" s="20">
        <f t="shared" si="293"/>
        <v>0</v>
      </c>
      <c r="JO52" s="19"/>
      <c r="JP52" s="19"/>
      <c r="JQ52" s="20">
        <f t="shared" si="294"/>
        <v>0</v>
      </c>
      <c r="JR52" s="19"/>
      <c r="JS52" s="19"/>
      <c r="JT52" s="20">
        <f t="shared" si="295"/>
        <v>0</v>
      </c>
      <c r="JU52" s="20">
        <f t="shared" si="296"/>
        <v>0</v>
      </c>
      <c r="JV52" s="20">
        <f t="shared" si="297"/>
        <v>0</v>
      </c>
      <c r="JW52" s="20">
        <f t="shared" si="298"/>
        <v>0</v>
      </c>
      <c r="JX52" s="19"/>
      <c r="JY52" s="19"/>
      <c r="JZ52" s="20">
        <f t="shared" si="299"/>
        <v>0</v>
      </c>
      <c r="KA52" s="19"/>
      <c r="KB52" s="19"/>
      <c r="KC52" s="20">
        <f t="shared" si="300"/>
        <v>0</v>
      </c>
      <c r="KD52" s="20">
        <f t="shared" si="301"/>
        <v>0</v>
      </c>
      <c r="KE52" s="20">
        <f t="shared" si="302"/>
        <v>0</v>
      </c>
      <c r="KF52" s="20">
        <f t="shared" si="303"/>
        <v>0</v>
      </c>
      <c r="KG52" s="19"/>
      <c r="KH52" s="19"/>
      <c r="KI52" s="20">
        <f t="shared" si="304"/>
        <v>0</v>
      </c>
      <c r="KJ52" s="19"/>
      <c r="KK52" s="19"/>
      <c r="KL52" s="20">
        <f t="shared" si="305"/>
        <v>0</v>
      </c>
      <c r="KM52" s="19"/>
      <c r="KN52" s="19"/>
      <c r="KO52" s="20">
        <f t="shared" si="306"/>
        <v>0</v>
      </c>
      <c r="KP52" s="19"/>
      <c r="KQ52" s="19"/>
      <c r="KR52" s="20">
        <f t="shared" si="307"/>
        <v>0</v>
      </c>
      <c r="KS52" s="19"/>
      <c r="KT52" s="19"/>
      <c r="KU52" s="20">
        <f t="shared" si="308"/>
        <v>0</v>
      </c>
      <c r="KV52" s="19"/>
      <c r="KW52" s="19"/>
      <c r="KX52" s="20">
        <f t="shared" si="309"/>
        <v>0</v>
      </c>
      <c r="KY52" s="19"/>
      <c r="KZ52" s="19"/>
      <c r="LA52" s="20">
        <f t="shared" si="310"/>
        <v>0</v>
      </c>
      <c r="LB52" s="20">
        <f t="shared" si="311"/>
        <v>0</v>
      </c>
      <c r="LC52" s="20">
        <f t="shared" si="312"/>
        <v>0</v>
      </c>
      <c r="LD52" s="20">
        <f t="shared" si="313"/>
        <v>0</v>
      </c>
      <c r="LE52" s="20">
        <f t="shared" si="314"/>
        <v>0</v>
      </c>
      <c r="LF52" s="20">
        <f t="shared" si="315"/>
        <v>0</v>
      </c>
      <c r="LG52" s="20">
        <f t="shared" si="316"/>
        <v>0</v>
      </c>
      <c r="LH52" s="19"/>
      <c r="LI52" s="19"/>
      <c r="LJ52" s="20">
        <f t="shared" si="317"/>
        <v>0</v>
      </c>
      <c r="LK52" s="19"/>
      <c r="LL52" s="19"/>
      <c r="LM52" s="20">
        <f t="shared" si="318"/>
        <v>0</v>
      </c>
      <c r="LN52" s="20">
        <f t="shared" si="319"/>
        <v>0</v>
      </c>
      <c r="LO52" s="20">
        <f t="shared" si="320"/>
        <v>0</v>
      </c>
      <c r="LP52" s="20">
        <f t="shared" si="321"/>
        <v>0</v>
      </c>
    </row>
    <row r="53" spans="1:328" x14ac:dyDescent="0.3">
      <c r="A53" s="2" t="s">
        <v>158</v>
      </c>
      <c r="B53" s="3"/>
      <c r="C53" s="3"/>
      <c r="D53" s="4">
        <f t="shared" si="161"/>
        <v>0</v>
      </c>
      <c r="E53" s="3"/>
      <c r="F53" s="3"/>
      <c r="G53" s="4">
        <f t="shared" si="162"/>
        <v>0</v>
      </c>
      <c r="H53" s="3"/>
      <c r="I53" s="3"/>
      <c r="J53" s="4">
        <f t="shared" si="163"/>
        <v>0</v>
      </c>
      <c r="K53" s="3"/>
      <c r="L53" s="3"/>
      <c r="M53" s="4">
        <f t="shared" si="164"/>
        <v>0</v>
      </c>
      <c r="N53" s="3"/>
      <c r="O53" s="3"/>
      <c r="P53" s="4">
        <f t="shared" si="165"/>
        <v>0</v>
      </c>
      <c r="Q53" s="3"/>
      <c r="R53" s="3"/>
      <c r="S53" s="4">
        <f t="shared" si="166"/>
        <v>0</v>
      </c>
      <c r="T53" s="3"/>
      <c r="U53" s="3"/>
      <c r="V53" s="4">
        <f t="shared" si="167"/>
        <v>0</v>
      </c>
      <c r="W53" s="3"/>
      <c r="X53" s="3"/>
      <c r="Y53" s="4">
        <f t="shared" si="168"/>
        <v>0</v>
      </c>
      <c r="Z53" s="3"/>
      <c r="AA53" s="3"/>
      <c r="AB53" s="4">
        <f t="shared" si="169"/>
        <v>0</v>
      </c>
      <c r="AC53" s="3"/>
      <c r="AD53" s="3"/>
      <c r="AE53" s="4">
        <f t="shared" si="170"/>
        <v>0</v>
      </c>
      <c r="AF53" s="3"/>
      <c r="AG53" s="3"/>
      <c r="AH53" s="4">
        <f t="shared" si="171"/>
        <v>0</v>
      </c>
      <c r="AI53" s="3"/>
      <c r="AJ53" s="3"/>
      <c r="AK53" s="4">
        <f t="shared" si="172"/>
        <v>0</v>
      </c>
      <c r="AL53" s="4">
        <f t="shared" si="173"/>
        <v>0</v>
      </c>
      <c r="AM53" s="4">
        <f t="shared" si="174"/>
        <v>0</v>
      </c>
      <c r="AN53" s="4">
        <f t="shared" si="175"/>
        <v>0</v>
      </c>
      <c r="AO53" s="3"/>
      <c r="AP53" s="3"/>
      <c r="AQ53" s="4">
        <f t="shared" si="176"/>
        <v>0</v>
      </c>
      <c r="AR53" s="3"/>
      <c r="AS53" s="3"/>
      <c r="AT53" s="4">
        <f t="shared" si="177"/>
        <v>0</v>
      </c>
      <c r="AU53" s="3"/>
      <c r="AV53" s="3"/>
      <c r="AW53" s="4">
        <f t="shared" si="178"/>
        <v>0</v>
      </c>
      <c r="AX53" s="3"/>
      <c r="AY53" s="3"/>
      <c r="AZ53" s="4">
        <f t="shared" si="179"/>
        <v>0</v>
      </c>
      <c r="BA53" s="3"/>
      <c r="BB53" s="3"/>
      <c r="BC53" s="4">
        <f t="shared" si="180"/>
        <v>0</v>
      </c>
      <c r="BD53" s="3"/>
      <c r="BE53" s="3"/>
      <c r="BF53" s="4">
        <f t="shared" si="181"/>
        <v>0</v>
      </c>
      <c r="BG53" s="4">
        <f t="shared" si="182"/>
        <v>0</v>
      </c>
      <c r="BH53" s="4">
        <f t="shared" si="183"/>
        <v>0</v>
      </c>
      <c r="BI53" s="4">
        <f t="shared" si="184"/>
        <v>0</v>
      </c>
      <c r="BJ53" s="3"/>
      <c r="BK53" s="3"/>
      <c r="BL53" s="4">
        <f t="shared" si="185"/>
        <v>0</v>
      </c>
      <c r="BM53" s="3"/>
      <c r="BN53" s="3"/>
      <c r="BO53" s="4">
        <f t="shared" si="186"/>
        <v>0</v>
      </c>
      <c r="BP53" s="3"/>
      <c r="BQ53" s="3"/>
      <c r="BR53" s="4">
        <f t="shared" si="187"/>
        <v>0</v>
      </c>
      <c r="BS53" s="3"/>
      <c r="BT53" s="3"/>
      <c r="BU53" s="4">
        <f t="shared" si="188"/>
        <v>0</v>
      </c>
      <c r="BV53" s="3"/>
      <c r="BW53" s="3"/>
      <c r="BX53" s="4">
        <f t="shared" si="189"/>
        <v>0</v>
      </c>
      <c r="BY53" s="3"/>
      <c r="BZ53" s="3"/>
      <c r="CA53" s="4">
        <f t="shared" si="190"/>
        <v>0</v>
      </c>
      <c r="CB53" s="4">
        <f t="shared" si="191"/>
        <v>0</v>
      </c>
      <c r="CC53" s="4">
        <f t="shared" si="192"/>
        <v>0</v>
      </c>
      <c r="CD53" s="4">
        <f t="shared" si="193"/>
        <v>0</v>
      </c>
      <c r="CE53" s="3"/>
      <c r="CF53" s="3"/>
      <c r="CG53" s="4">
        <f t="shared" si="194"/>
        <v>0</v>
      </c>
      <c r="CH53" s="3"/>
      <c r="CI53" s="3"/>
      <c r="CJ53" s="4">
        <f t="shared" si="195"/>
        <v>0</v>
      </c>
      <c r="CK53" s="3"/>
      <c r="CL53" s="3"/>
      <c r="CM53" s="4">
        <f t="shared" si="196"/>
        <v>0</v>
      </c>
      <c r="CN53" s="4">
        <f t="shared" si="197"/>
        <v>0</v>
      </c>
      <c r="CO53" s="4">
        <f t="shared" si="198"/>
        <v>0</v>
      </c>
      <c r="CP53" s="4">
        <f t="shared" si="199"/>
        <v>0</v>
      </c>
      <c r="CQ53" s="3"/>
      <c r="CR53" s="3"/>
      <c r="CS53" s="4">
        <f t="shared" si="200"/>
        <v>0</v>
      </c>
      <c r="CT53" s="3"/>
      <c r="CU53" s="3"/>
      <c r="CV53" s="4">
        <f t="shared" si="201"/>
        <v>0</v>
      </c>
      <c r="CW53" s="3"/>
      <c r="CX53" s="3"/>
      <c r="CY53" s="4">
        <f t="shared" si="202"/>
        <v>0</v>
      </c>
      <c r="CZ53" s="4">
        <f t="shared" si="203"/>
        <v>0</v>
      </c>
      <c r="DA53" s="4">
        <f t="shared" si="204"/>
        <v>0</v>
      </c>
      <c r="DB53" s="4">
        <f t="shared" si="205"/>
        <v>0</v>
      </c>
      <c r="DC53" s="4">
        <f t="shared" si="206"/>
        <v>0</v>
      </c>
      <c r="DD53" s="4">
        <f t="shared" si="207"/>
        <v>0</v>
      </c>
      <c r="DE53" s="4">
        <f t="shared" si="208"/>
        <v>0</v>
      </c>
      <c r="DF53" s="3"/>
      <c r="DG53" s="3"/>
      <c r="DH53" s="4">
        <f t="shared" si="209"/>
        <v>0</v>
      </c>
      <c r="DI53" s="3"/>
      <c r="DJ53" s="3"/>
      <c r="DK53" s="4">
        <f t="shared" si="210"/>
        <v>0</v>
      </c>
      <c r="DL53" s="4">
        <f t="shared" si="211"/>
        <v>0</v>
      </c>
      <c r="DM53" s="4">
        <f t="shared" si="212"/>
        <v>0</v>
      </c>
      <c r="DN53" s="4">
        <f t="shared" si="213"/>
        <v>0</v>
      </c>
      <c r="DO53" s="3"/>
      <c r="DP53" s="3"/>
      <c r="DQ53" s="4">
        <f t="shared" si="214"/>
        <v>0</v>
      </c>
      <c r="DR53" s="3"/>
      <c r="DS53" s="3"/>
      <c r="DT53" s="4">
        <f t="shared" si="215"/>
        <v>0</v>
      </c>
      <c r="DU53" s="4">
        <f t="shared" si="216"/>
        <v>0</v>
      </c>
      <c r="DV53" s="4">
        <f t="shared" si="217"/>
        <v>0</v>
      </c>
      <c r="DW53" s="4">
        <f t="shared" si="218"/>
        <v>0</v>
      </c>
      <c r="DX53" s="20">
        <f t="shared" si="219"/>
        <v>0</v>
      </c>
      <c r="DY53" s="20">
        <f t="shared" si="220"/>
        <v>0</v>
      </c>
      <c r="DZ53" s="20">
        <f t="shared" si="221"/>
        <v>0</v>
      </c>
      <c r="EA53" s="19"/>
      <c r="EB53" s="19"/>
      <c r="EC53" s="20">
        <f t="shared" si="222"/>
        <v>0</v>
      </c>
      <c r="ED53" s="19"/>
      <c r="EE53" s="19"/>
      <c r="EF53" s="20">
        <f t="shared" si="223"/>
        <v>0</v>
      </c>
      <c r="EG53" s="19"/>
      <c r="EH53" s="19"/>
      <c r="EI53" s="20">
        <f t="shared" si="224"/>
        <v>0</v>
      </c>
      <c r="EJ53" s="19"/>
      <c r="EK53" s="19"/>
      <c r="EL53" s="20">
        <f t="shared" si="225"/>
        <v>0</v>
      </c>
      <c r="EM53" s="20">
        <f t="shared" si="226"/>
        <v>0</v>
      </c>
      <c r="EN53" s="20">
        <f t="shared" si="227"/>
        <v>0</v>
      </c>
      <c r="EO53" s="20">
        <f t="shared" si="228"/>
        <v>0</v>
      </c>
      <c r="EP53" s="19"/>
      <c r="EQ53" s="19"/>
      <c r="ER53" s="20">
        <f t="shared" si="229"/>
        <v>0</v>
      </c>
      <c r="ES53" s="19"/>
      <c r="ET53" s="19"/>
      <c r="EU53" s="20">
        <f t="shared" si="230"/>
        <v>0</v>
      </c>
      <c r="EV53" s="19"/>
      <c r="EW53" s="19"/>
      <c r="EX53" s="20">
        <f t="shared" si="231"/>
        <v>0</v>
      </c>
      <c r="EY53" s="19"/>
      <c r="EZ53" s="19"/>
      <c r="FA53" s="20">
        <f t="shared" si="232"/>
        <v>0</v>
      </c>
      <c r="FB53" s="20">
        <f t="shared" si="233"/>
        <v>0</v>
      </c>
      <c r="FC53" s="20">
        <f t="shared" si="234"/>
        <v>0</v>
      </c>
      <c r="FD53" s="20">
        <f t="shared" si="235"/>
        <v>0</v>
      </c>
      <c r="FE53" s="19"/>
      <c r="FF53" s="19"/>
      <c r="FG53" s="20">
        <f t="shared" si="236"/>
        <v>0</v>
      </c>
      <c r="FH53" s="19"/>
      <c r="FI53" s="19"/>
      <c r="FJ53" s="20">
        <f t="shared" si="237"/>
        <v>0</v>
      </c>
      <c r="FK53" s="19"/>
      <c r="FL53" s="19"/>
      <c r="FM53" s="20">
        <f t="shared" si="238"/>
        <v>0</v>
      </c>
      <c r="FN53" s="20">
        <f t="shared" si="239"/>
        <v>0</v>
      </c>
      <c r="FO53" s="20">
        <f t="shared" si="240"/>
        <v>0</v>
      </c>
      <c r="FP53" s="20">
        <f t="shared" si="241"/>
        <v>0</v>
      </c>
      <c r="FQ53" s="19"/>
      <c r="FR53" s="19"/>
      <c r="FS53" s="20">
        <f t="shared" si="242"/>
        <v>0</v>
      </c>
      <c r="FT53" s="19"/>
      <c r="FU53" s="19"/>
      <c r="FV53" s="20">
        <f t="shared" si="243"/>
        <v>0</v>
      </c>
      <c r="FW53" s="19"/>
      <c r="FX53" s="19"/>
      <c r="FY53" s="20">
        <f t="shared" si="244"/>
        <v>0</v>
      </c>
      <c r="FZ53" s="20">
        <f t="shared" si="245"/>
        <v>0</v>
      </c>
      <c r="GA53" s="20">
        <f t="shared" si="246"/>
        <v>0</v>
      </c>
      <c r="GB53" s="20">
        <f t="shared" si="247"/>
        <v>0</v>
      </c>
      <c r="GC53" s="19"/>
      <c r="GD53" s="19"/>
      <c r="GE53" s="20">
        <f t="shared" si="248"/>
        <v>0</v>
      </c>
      <c r="GF53" s="19"/>
      <c r="GG53" s="19"/>
      <c r="GH53" s="20">
        <f t="shared" si="249"/>
        <v>0</v>
      </c>
      <c r="GI53" s="19"/>
      <c r="GJ53" s="19"/>
      <c r="GK53" s="20">
        <f t="shared" si="250"/>
        <v>0</v>
      </c>
      <c r="GL53" s="19"/>
      <c r="GM53" s="19"/>
      <c r="GN53" s="20">
        <f t="shared" si="251"/>
        <v>0</v>
      </c>
      <c r="GO53" s="20">
        <f t="shared" si="252"/>
        <v>0</v>
      </c>
      <c r="GP53" s="20">
        <f t="shared" si="253"/>
        <v>0</v>
      </c>
      <c r="GQ53" s="20">
        <f t="shared" si="254"/>
        <v>0</v>
      </c>
      <c r="GR53" s="19"/>
      <c r="GS53" s="19"/>
      <c r="GT53" s="20">
        <f t="shared" si="255"/>
        <v>0</v>
      </c>
      <c r="GU53" s="19"/>
      <c r="GV53" s="19"/>
      <c r="GW53" s="20">
        <f t="shared" si="256"/>
        <v>0</v>
      </c>
      <c r="GX53" s="19"/>
      <c r="GY53" s="19"/>
      <c r="GZ53" s="20">
        <f t="shared" si="257"/>
        <v>0</v>
      </c>
      <c r="HA53" s="20">
        <f t="shared" si="258"/>
        <v>0</v>
      </c>
      <c r="HB53" s="20">
        <f t="shared" si="259"/>
        <v>0</v>
      </c>
      <c r="HC53" s="20">
        <f t="shared" si="260"/>
        <v>0</v>
      </c>
      <c r="HD53" s="19"/>
      <c r="HE53" s="19"/>
      <c r="HF53" s="20">
        <f t="shared" si="261"/>
        <v>0</v>
      </c>
      <c r="HG53" s="19"/>
      <c r="HH53" s="19"/>
      <c r="HI53" s="20">
        <f t="shared" si="262"/>
        <v>0</v>
      </c>
      <c r="HJ53" s="19"/>
      <c r="HK53" s="19"/>
      <c r="HL53" s="20">
        <f t="shared" si="263"/>
        <v>0</v>
      </c>
      <c r="HM53" s="19"/>
      <c r="HN53" s="19"/>
      <c r="HO53" s="20">
        <f t="shared" si="264"/>
        <v>0</v>
      </c>
      <c r="HP53" s="20">
        <f t="shared" si="265"/>
        <v>0</v>
      </c>
      <c r="HQ53" s="20">
        <f t="shared" si="266"/>
        <v>0</v>
      </c>
      <c r="HR53" s="20">
        <f t="shared" si="267"/>
        <v>0</v>
      </c>
      <c r="HS53" s="19"/>
      <c r="HT53" s="19"/>
      <c r="HU53" s="20">
        <f t="shared" si="268"/>
        <v>0</v>
      </c>
      <c r="HV53" s="19"/>
      <c r="HW53" s="19"/>
      <c r="HX53" s="20">
        <f t="shared" si="269"/>
        <v>0</v>
      </c>
      <c r="HY53" s="19"/>
      <c r="HZ53" s="19"/>
      <c r="IA53" s="20">
        <f t="shared" si="270"/>
        <v>0</v>
      </c>
      <c r="IB53" s="19"/>
      <c r="IC53" s="19"/>
      <c r="ID53" s="20">
        <f t="shared" si="271"/>
        <v>0</v>
      </c>
      <c r="IE53" s="20">
        <f t="shared" si="272"/>
        <v>0</v>
      </c>
      <c r="IF53" s="20">
        <f t="shared" si="273"/>
        <v>0</v>
      </c>
      <c r="IG53" s="20">
        <f t="shared" si="274"/>
        <v>0</v>
      </c>
      <c r="IH53" s="20">
        <f t="shared" si="275"/>
        <v>0</v>
      </c>
      <c r="II53" s="20">
        <f t="shared" si="276"/>
        <v>0</v>
      </c>
      <c r="IJ53" s="20">
        <f t="shared" si="277"/>
        <v>0</v>
      </c>
      <c r="IK53" s="19"/>
      <c r="IL53" s="19"/>
      <c r="IM53" s="20">
        <f t="shared" si="278"/>
        <v>0</v>
      </c>
      <c r="IN53" s="19"/>
      <c r="IO53" s="19"/>
      <c r="IP53" s="20">
        <f t="shared" si="279"/>
        <v>0</v>
      </c>
      <c r="IQ53" s="19"/>
      <c r="IR53" s="19"/>
      <c r="IS53" s="20">
        <f t="shared" si="280"/>
        <v>0</v>
      </c>
      <c r="IT53" s="20">
        <f t="shared" si="281"/>
        <v>0</v>
      </c>
      <c r="IU53" s="20">
        <f t="shared" si="282"/>
        <v>0</v>
      </c>
      <c r="IV53" s="20">
        <f t="shared" si="283"/>
        <v>0</v>
      </c>
      <c r="IW53" s="20">
        <f t="shared" si="284"/>
        <v>0</v>
      </c>
      <c r="IX53" s="20">
        <f t="shared" si="285"/>
        <v>0</v>
      </c>
      <c r="IY53" s="20">
        <f t="shared" si="286"/>
        <v>0</v>
      </c>
      <c r="IZ53" s="19"/>
      <c r="JA53" s="19"/>
      <c r="JB53" s="20">
        <f t="shared" si="287"/>
        <v>0</v>
      </c>
      <c r="JC53" s="19"/>
      <c r="JD53" s="19"/>
      <c r="JE53" s="20">
        <f t="shared" si="288"/>
        <v>0</v>
      </c>
      <c r="JF53" s="19"/>
      <c r="JG53" s="19"/>
      <c r="JH53" s="20">
        <f t="shared" si="289"/>
        <v>0</v>
      </c>
      <c r="JI53" s="20">
        <f t="shared" si="290"/>
        <v>0</v>
      </c>
      <c r="JJ53" s="20">
        <f t="shared" si="291"/>
        <v>0</v>
      </c>
      <c r="JK53" s="20">
        <f t="shared" si="292"/>
        <v>0</v>
      </c>
      <c r="JL53" s="19"/>
      <c r="JM53" s="19"/>
      <c r="JN53" s="20">
        <f t="shared" si="293"/>
        <v>0</v>
      </c>
      <c r="JO53" s="19"/>
      <c r="JP53" s="19"/>
      <c r="JQ53" s="20">
        <f t="shared" si="294"/>
        <v>0</v>
      </c>
      <c r="JR53" s="19"/>
      <c r="JS53" s="19"/>
      <c r="JT53" s="20">
        <f t="shared" si="295"/>
        <v>0</v>
      </c>
      <c r="JU53" s="20">
        <f t="shared" si="296"/>
        <v>0</v>
      </c>
      <c r="JV53" s="20">
        <f t="shared" si="297"/>
        <v>0</v>
      </c>
      <c r="JW53" s="20">
        <f t="shared" si="298"/>
        <v>0</v>
      </c>
      <c r="JX53" s="19"/>
      <c r="JY53" s="19"/>
      <c r="JZ53" s="20">
        <f t="shared" si="299"/>
        <v>0</v>
      </c>
      <c r="KA53" s="19"/>
      <c r="KB53" s="19"/>
      <c r="KC53" s="20">
        <f t="shared" si="300"/>
        <v>0</v>
      </c>
      <c r="KD53" s="20">
        <f t="shared" si="301"/>
        <v>0</v>
      </c>
      <c r="KE53" s="20">
        <f t="shared" si="302"/>
        <v>0</v>
      </c>
      <c r="KF53" s="20">
        <f t="shared" si="303"/>
        <v>0</v>
      </c>
      <c r="KG53" s="20">
        <f>1000</f>
        <v>1000</v>
      </c>
      <c r="KH53" s="19"/>
      <c r="KI53" s="20">
        <f t="shared" si="304"/>
        <v>1000</v>
      </c>
      <c r="KJ53" s="19"/>
      <c r="KK53" s="19"/>
      <c r="KL53" s="20">
        <f t="shared" si="305"/>
        <v>0</v>
      </c>
      <c r="KM53" s="19"/>
      <c r="KN53" s="19"/>
      <c r="KO53" s="20">
        <f t="shared" si="306"/>
        <v>0</v>
      </c>
      <c r="KP53" s="19"/>
      <c r="KQ53" s="19"/>
      <c r="KR53" s="20">
        <f t="shared" si="307"/>
        <v>0</v>
      </c>
      <c r="KS53" s="19"/>
      <c r="KT53" s="19"/>
      <c r="KU53" s="20">
        <f t="shared" si="308"/>
        <v>0</v>
      </c>
      <c r="KV53" s="19"/>
      <c r="KW53" s="19"/>
      <c r="KX53" s="20">
        <f t="shared" si="309"/>
        <v>0</v>
      </c>
      <c r="KY53" s="19"/>
      <c r="KZ53" s="19"/>
      <c r="LA53" s="20">
        <f t="shared" si="310"/>
        <v>0</v>
      </c>
      <c r="LB53" s="20">
        <f t="shared" si="311"/>
        <v>0</v>
      </c>
      <c r="LC53" s="20">
        <f t="shared" si="312"/>
        <v>0</v>
      </c>
      <c r="LD53" s="20">
        <f t="shared" si="313"/>
        <v>0</v>
      </c>
      <c r="LE53" s="20">
        <f t="shared" si="314"/>
        <v>1000</v>
      </c>
      <c r="LF53" s="20">
        <f t="shared" si="315"/>
        <v>0</v>
      </c>
      <c r="LG53" s="20">
        <f t="shared" si="316"/>
        <v>1000</v>
      </c>
      <c r="LH53" s="19"/>
      <c r="LI53" s="19"/>
      <c r="LJ53" s="20">
        <f t="shared" si="317"/>
        <v>0</v>
      </c>
      <c r="LK53" s="19"/>
      <c r="LL53" s="19"/>
      <c r="LM53" s="20">
        <f t="shared" si="318"/>
        <v>0</v>
      </c>
      <c r="LN53" s="20">
        <f t="shared" si="319"/>
        <v>1000</v>
      </c>
      <c r="LO53" s="20">
        <f t="shared" si="320"/>
        <v>0</v>
      </c>
      <c r="LP53" s="20">
        <f t="shared" si="321"/>
        <v>1000</v>
      </c>
    </row>
    <row r="54" spans="1:328" x14ac:dyDescent="0.3">
      <c r="A54" s="2" t="s">
        <v>159</v>
      </c>
      <c r="B54" s="3"/>
      <c r="C54" s="3"/>
      <c r="D54" s="4">
        <f t="shared" si="161"/>
        <v>0</v>
      </c>
      <c r="E54" s="3"/>
      <c r="F54" s="3"/>
      <c r="G54" s="4">
        <f t="shared" si="162"/>
        <v>0</v>
      </c>
      <c r="H54" s="3"/>
      <c r="I54" s="3"/>
      <c r="J54" s="4">
        <f t="shared" si="163"/>
        <v>0</v>
      </c>
      <c r="K54" s="3"/>
      <c r="L54" s="3"/>
      <c r="M54" s="4">
        <f t="shared" si="164"/>
        <v>0</v>
      </c>
      <c r="N54" s="3"/>
      <c r="O54" s="3"/>
      <c r="P54" s="4">
        <f t="shared" si="165"/>
        <v>0</v>
      </c>
      <c r="Q54" s="3"/>
      <c r="R54" s="3"/>
      <c r="S54" s="4">
        <f t="shared" si="166"/>
        <v>0</v>
      </c>
      <c r="T54" s="3"/>
      <c r="U54" s="3"/>
      <c r="V54" s="4">
        <f t="shared" si="167"/>
        <v>0</v>
      </c>
      <c r="W54" s="3"/>
      <c r="X54" s="3"/>
      <c r="Y54" s="4">
        <f t="shared" si="168"/>
        <v>0</v>
      </c>
      <c r="Z54" s="3"/>
      <c r="AA54" s="3"/>
      <c r="AB54" s="4">
        <f t="shared" si="169"/>
        <v>0</v>
      </c>
      <c r="AC54" s="3"/>
      <c r="AD54" s="3"/>
      <c r="AE54" s="4">
        <f t="shared" si="170"/>
        <v>0</v>
      </c>
      <c r="AF54" s="3"/>
      <c r="AG54" s="3"/>
      <c r="AH54" s="4">
        <f t="shared" si="171"/>
        <v>0</v>
      </c>
      <c r="AI54" s="3"/>
      <c r="AJ54" s="3"/>
      <c r="AK54" s="4">
        <f t="shared" si="172"/>
        <v>0</v>
      </c>
      <c r="AL54" s="4">
        <f t="shared" si="173"/>
        <v>0</v>
      </c>
      <c r="AM54" s="4">
        <f t="shared" si="174"/>
        <v>0</v>
      </c>
      <c r="AN54" s="4">
        <f t="shared" si="175"/>
        <v>0</v>
      </c>
      <c r="AO54" s="3"/>
      <c r="AP54" s="3"/>
      <c r="AQ54" s="4">
        <f t="shared" si="176"/>
        <v>0</v>
      </c>
      <c r="AR54" s="3"/>
      <c r="AS54" s="3"/>
      <c r="AT54" s="4">
        <f t="shared" si="177"/>
        <v>0</v>
      </c>
      <c r="AU54" s="3"/>
      <c r="AV54" s="3"/>
      <c r="AW54" s="4">
        <f t="shared" si="178"/>
        <v>0</v>
      </c>
      <c r="AX54" s="3"/>
      <c r="AY54" s="3"/>
      <c r="AZ54" s="4">
        <f t="shared" si="179"/>
        <v>0</v>
      </c>
      <c r="BA54" s="3"/>
      <c r="BB54" s="3"/>
      <c r="BC54" s="4">
        <f t="shared" si="180"/>
        <v>0</v>
      </c>
      <c r="BD54" s="3"/>
      <c r="BE54" s="3"/>
      <c r="BF54" s="4">
        <f t="shared" si="181"/>
        <v>0</v>
      </c>
      <c r="BG54" s="4">
        <f t="shared" si="182"/>
        <v>0</v>
      </c>
      <c r="BH54" s="4">
        <f t="shared" si="183"/>
        <v>0</v>
      </c>
      <c r="BI54" s="4">
        <f t="shared" si="184"/>
        <v>0</v>
      </c>
      <c r="BJ54" s="3"/>
      <c r="BK54" s="3"/>
      <c r="BL54" s="4">
        <f t="shared" si="185"/>
        <v>0</v>
      </c>
      <c r="BM54" s="3"/>
      <c r="BN54" s="3"/>
      <c r="BO54" s="4">
        <f t="shared" si="186"/>
        <v>0</v>
      </c>
      <c r="BP54" s="3"/>
      <c r="BQ54" s="3"/>
      <c r="BR54" s="4">
        <f t="shared" si="187"/>
        <v>0</v>
      </c>
      <c r="BS54" s="3"/>
      <c r="BT54" s="3"/>
      <c r="BU54" s="4">
        <f t="shared" si="188"/>
        <v>0</v>
      </c>
      <c r="BV54" s="3"/>
      <c r="BW54" s="3"/>
      <c r="BX54" s="4">
        <f t="shared" si="189"/>
        <v>0</v>
      </c>
      <c r="BY54" s="3"/>
      <c r="BZ54" s="3"/>
      <c r="CA54" s="4">
        <f t="shared" si="190"/>
        <v>0</v>
      </c>
      <c r="CB54" s="4">
        <f t="shared" si="191"/>
        <v>0</v>
      </c>
      <c r="CC54" s="4">
        <f t="shared" si="192"/>
        <v>0</v>
      </c>
      <c r="CD54" s="4">
        <f t="shared" si="193"/>
        <v>0</v>
      </c>
      <c r="CE54" s="3"/>
      <c r="CF54" s="3"/>
      <c r="CG54" s="4">
        <f t="shared" si="194"/>
        <v>0</v>
      </c>
      <c r="CH54" s="3"/>
      <c r="CI54" s="3"/>
      <c r="CJ54" s="4">
        <f t="shared" si="195"/>
        <v>0</v>
      </c>
      <c r="CK54" s="3"/>
      <c r="CL54" s="3"/>
      <c r="CM54" s="4">
        <f t="shared" si="196"/>
        <v>0</v>
      </c>
      <c r="CN54" s="4">
        <f t="shared" si="197"/>
        <v>0</v>
      </c>
      <c r="CO54" s="4">
        <f t="shared" si="198"/>
        <v>0</v>
      </c>
      <c r="CP54" s="4">
        <f t="shared" si="199"/>
        <v>0</v>
      </c>
      <c r="CQ54" s="3"/>
      <c r="CR54" s="3"/>
      <c r="CS54" s="4">
        <f t="shared" si="200"/>
        <v>0</v>
      </c>
      <c r="CT54" s="3"/>
      <c r="CU54" s="3"/>
      <c r="CV54" s="4">
        <f t="shared" si="201"/>
        <v>0</v>
      </c>
      <c r="CW54" s="3"/>
      <c r="CX54" s="3"/>
      <c r="CY54" s="4">
        <f t="shared" si="202"/>
        <v>0</v>
      </c>
      <c r="CZ54" s="4">
        <f t="shared" si="203"/>
        <v>0</v>
      </c>
      <c r="DA54" s="4">
        <f t="shared" si="204"/>
        <v>0</v>
      </c>
      <c r="DB54" s="4">
        <f t="shared" si="205"/>
        <v>0</v>
      </c>
      <c r="DC54" s="4">
        <f t="shared" si="206"/>
        <v>0</v>
      </c>
      <c r="DD54" s="4">
        <f t="shared" si="207"/>
        <v>0</v>
      </c>
      <c r="DE54" s="4">
        <f t="shared" si="208"/>
        <v>0</v>
      </c>
      <c r="DF54" s="3"/>
      <c r="DG54" s="3"/>
      <c r="DH54" s="4">
        <f t="shared" si="209"/>
        <v>0</v>
      </c>
      <c r="DI54" s="3"/>
      <c r="DJ54" s="3"/>
      <c r="DK54" s="4">
        <f t="shared" si="210"/>
        <v>0</v>
      </c>
      <c r="DL54" s="4">
        <f t="shared" si="211"/>
        <v>0</v>
      </c>
      <c r="DM54" s="4">
        <f t="shared" si="212"/>
        <v>0</v>
      </c>
      <c r="DN54" s="4">
        <f t="shared" si="213"/>
        <v>0</v>
      </c>
      <c r="DO54" s="3"/>
      <c r="DP54" s="3"/>
      <c r="DQ54" s="4">
        <f t="shared" si="214"/>
        <v>0</v>
      </c>
      <c r="DR54" s="3"/>
      <c r="DS54" s="3"/>
      <c r="DT54" s="4">
        <f t="shared" si="215"/>
        <v>0</v>
      </c>
      <c r="DU54" s="4">
        <f t="shared" si="216"/>
        <v>0</v>
      </c>
      <c r="DV54" s="4">
        <f t="shared" si="217"/>
        <v>0</v>
      </c>
      <c r="DW54" s="4">
        <f t="shared" si="218"/>
        <v>0</v>
      </c>
      <c r="DX54" s="20">
        <f t="shared" si="219"/>
        <v>0</v>
      </c>
      <c r="DY54" s="20">
        <f t="shared" si="220"/>
        <v>0</v>
      </c>
      <c r="DZ54" s="20">
        <f t="shared" si="221"/>
        <v>0</v>
      </c>
      <c r="EA54" s="19"/>
      <c r="EB54" s="19"/>
      <c r="EC54" s="20">
        <f t="shared" si="222"/>
        <v>0</v>
      </c>
      <c r="ED54" s="19"/>
      <c r="EE54" s="19"/>
      <c r="EF54" s="20">
        <f t="shared" si="223"/>
        <v>0</v>
      </c>
      <c r="EG54" s="19"/>
      <c r="EH54" s="19"/>
      <c r="EI54" s="20">
        <f t="shared" si="224"/>
        <v>0</v>
      </c>
      <c r="EJ54" s="19"/>
      <c r="EK54" s="19"/>
      <c r="EL54" s="20">
        <f t="shared" si="225"/>
        <v>0</v>
      </c>
      <c r="EM54" s="20">
        <f t="shared" si="226"/>
        <v>0</v>
      </c>
      <c r="EN54" s="20">
        <f t="shared" si="227"/>
        <v>0</v>
      </c>
      <c r="EO54" s="20">
        <f t="shared" si="228"/>
        <v>0</v>
      </c>
      <c r="EP54" s="19"/>
      <c r="EQ54" s="19"/>
      <c r="ER54" s="20">
        <f t="shared" si="229"/>
        <v>0</v>
      </c>
      <c r="ES54" s="19"/>
      <c r="ET54" s="19"/>
      <c r="EU54" s="20">
        <f t="shared" si="230"/>
        <v>0</v>
      </c>
      <c r="EV54" s="19"/>
      <c r="EW54" s="19"/>
      <c r="EX54" s="20">
        <f t="shared" si="231"/>
        <v>0</v>
      </c>
      <c r="EY54" s="19"/>
      <c r="EZ54" s="19"/>
      <c r="FA54" s="20">
        <f t="shared" si="232"/>
        <v>0</v>
      </c>
      <c r="FB54" s="20">
        <f t="shared" si="233"/>
        <v>0</v>
      </c>
      <c r="FC54" s="20">
        <f t="shared" si="234"/>
        <v>0</v>
      </c>
      <c r="FD54" s="20">
        <f t="shared" si="235"/>
        <v>0</v>
      </c>
      <c r="FE54" s="19"/>
      <c r="FF54" s="19"/>
      <c r="FG54" s="20">
        <f t="shared" si="236"/>
        <v>0</v>
      </c>
      <c r="FH54" s="19"/>
      <c r="FI54" s="19"/>
      <c r="FJ54" s="20">
        <f t="shared" si="237"/>
        <v>0</v>
      </c>
      <c r="FK54" s="19"/>
      <c r="FL54" s="19"/>
      <c r="FM54" s="20">
        <f t="shared" si="238"/>
        <v>0</v>
      </c>
      <c r="FN54" s="20">
        <f t="shared" si="239"/>
        <v>0</v>
      </c>
      <c r="FO54" s="20">
        <f t="shared" si="240"/>
        <v>0</v>
      </c>
      <c r="FP54" s="20">
        <f t="shared" si="241"/>
        <v>0</v>
      </c>
      <c r="FQ54" s="19"/>
      <c r="FR54" s="19"/>
      <c r="FS54" s="20">
        <f t="shared" si="242"/>
        <v>0</v>
      </c>
      <c r="FT54" s="19"/>
      <c r="FU54" s="19"/>
      <c r="FV54" s="20">
        <f t="shared" si="243"/>
        <v>0</v>
      </c>
      <c r="FW54" s="19"/>
      <c r="FX54" s="19"/>
      <c r="FY54" s="20">
        <f t="shared" si="244"/>
        <v>0</v>
      </c>
      <c r="FZ54" s="20">
        <f t="shared" si="245"/>
        <v>0</v>
      </c>
      <c r="GA54" s="20">
        <f t="shared" si="246"/>
        <v>0</v>
      </c>
      <c r="GB54" s="20">
        <f t="shared" si="247"/>
        <v>0</v>
      </c>
      <c r="GC54" s="19"/>
      <c r="GD54" s="19"/>
      <c r="GE54" s="20">
        <f t="shared" si="248"/>
        <v>0</v>
      </c>
      <c r="GF54" s="19"/>
      <c r="GG54" s="19"/>
      <c r="GH54" s="20">
        <f t="shared" si="249"/>
        <v>0</v>
      </c>
      <c r="GI54" s="19"/>
      <c r="GJ54" s="19"/>
      <c r="GK54" s="20">
        <f t="shared" si="250"/>
        <v>0</v>
      </c>
      <c r="GL54" s="19"/>
      <c r="GM54" s="19"/>
      <c r="GN54" s="20">
        <f t="shared" si="251"/>
        <v>0</v>
      </c>
      <c r="GO54" s="20">
        <f t="shared" si="252"/>
        <v>0</v>
      </c>
      <c r="GP54" s="20">
        <f t="shared" si="253"/>
        <v>0</v>
      </c>
      <c r="GQ54" s="20">
        <f t="shared" si="254"/>
        <v>0</v>
      </c>
      <c r="GR54" s="19"/>
      <c r="GS54" s="19"/>
      <c r="GT54" s="20">
        <f t="shared" si="255"/>
        <v>0</v>
      </c>
      <c r="GU54" s="19"/>
      <c r="GV54" s="19"/>
      <c r="GW54" s="20">
        <f t="shared" si="256"/>
        <v>0</v>
      </c>
      <c r="GX54" s="19"/>
      <c r="GY54" s="19"/>
      <c r="GZ54" s="20">
        <f t="shared" si="257"/>
        <v>0</v>
      </c>
      <c r="HA54" s="20">
        <f t="shared" si="258"/>
        <v>0</v>
      </c>
      <c r="HB54" s="20">
        <f t="shared" si="259"/>
        <v>0</v>
      </c>
      <c r="HC54" s="20">
        <f t="shared" si="260"/>
        <v>0</v>
      </c>
      <c r="HD54" s="19"/>
      <c r="HE54" s="19"/>
      <c r="HF54" s="20">
        <f t="shared" si="261"/>
        <v>0</v>
      </c>
      <c r="HG54" s="19"/>
      <c r="HH54" s="19"/>
      <c r="HI54" s="20">
        <f t="shared" si="262"/>
        <v>0</v>
      </c>
      <c r="HJ54" s="19"/>
      <c r="HK54" s="19"/>
      <c r="HL54" s="20">
        <f t="shared" si="263"/>
        <v>0</v>
      </c>
      <c r="HM54" s="19"/>
      <c r="HN54" s="19"/>
      <c r="HO54" s="20">
        <f t="shared" si="264"/>
        <v>0</v>
      </c>
      <c r="HP54" s="20">
        <f t="shared" si="265"/>
        <v>0</v>
      </c>
      <c r="HQ54" s="20">
        <f t="shared" si="266"/>
        <v>0</v>
      </c>
      <c r="HR54" s="20">
        <f t="shared" si="267"/>
        <v>0</v>
      </c>
      <c r="HS54" s="19"/>
      <c r="HT54" s="19"/>
      <c r="HU54" s="20">
        <f t="shared" si="268"/>
        <v>0</v>
      </c>
      <c r="HV54" s="19"/>
      <c r="HW54" s="19"/>
      <c r="HX54" s="20">
        <f t="shared" si="269"/>
        <v>0</v>
      </c>
      <c r="HY54" s="19"/>
      <c r="HZ54" s="19"/>
      <c r="IA54" s="20">
        <f t="shared" si="270"/>
        <v>0</v>
      </c>
      <c r="IB54" s="19"/>
      <c r="IC54" s="19"/>
      <c r="ID54" s="20">
        <f t="shared" si="271"/>
        <v>0</v>
      </c>
      <c r="IE54" s="20">
        <f t="shared" si="272"/>
        <v>0</v>
      </c>
      <c r="IF54" s="20">
        <f t="shared" si="273"/>
        <v>0</v>
      </c>
      <c r="IG54" s="20">
        <f t="shared" si="274"/>
        <v>0</v>
      </c>
      <c r="IH54" s="20">
        <f t="shared" si="275"/>
        <v>0</v>
      </c>
      <c r="II54" s="20">
        <f t="shared" si="276"/>
        <v>0</v>
      </c>
      <c r="IJ54" s="20">
        <f t="shared" si="277"/>
        <v>0</v>
      </c>
      <c r="IK54" s="19"/>
      <c r="IL54" s="19"/>
      <c r="IM54" s="20">
        <f t="shared" si="278"/>
        <v>0</v>
      </c>
      <c r="IN54" s="19"/>
      <c r="IO54" s="19"/>
      <c r="IP54" s="20">
        <f t="shared" si="279"/>
        <v>0</v>
      </c>
      <c r="IQ54" s="19"/>
      <c r="IR54" s="19"/>
      <c r="IS54" s="20">
        <f t="shared" si="280"/>
        <v>0</v>
      </c>
      <c r="IT54" s="20">
        <f t="shared" si="281"/>
        <v>0</v>
      </c>
      <c r="IU54" s="20">
        <f t="shared" si="282"/>
        <v>0</v>
      </c>
      <c r="IV54" s="20">
        <f t="shared" si="283"/>
        <v>0</v>
      </c>
      <c r="IW54" s="20">
        <f t="shared" si="284"/>
        <v>0</v>
      </c>
      <c r="IX54" s="20">
        <f t="shared" si="285"/>
        <v>0</v>
      </c>
      <c r="IY54" s="20">
        <f t="shared" si="286"/>
        <v>0</v>
      </c>
      <c r="IZ54" s="19"/>
      <c r="JA54" s="19"/>
      <c r="JB54" s="20">
        <f t="shared" si="287"/>
        <v>0</v>
      </c>
      <c r="JC54" s="19"/>
      <c r="JD54" s="19"/>
      <c r="JE54" s="20">
        <f t="shared" si="288"/>
        <v>0</v>
      </c>
      <c r="JF54" s="19"/>
      <c r="JG54" s="19"/>
      <c r="JH54" s="20">
        <f t="shared" si="289"/>
        <v>0</v>
      </c>
      <c r="JI54" s="20">
        <f t="shared" si="290"/>
        <v>0</v>
      </c>
      <c r="JJ54" s="20">
        <f t="shared" si="291"/>
        <v>0</v>
      </c>
      <c r="JK54" s="20">
        <f t="shared" si="292"/>
        <v>0</v>
      </c>
      <c r="JL54" s="19"/>
      <c r="JM54" s="19"/>
      <c r="JN54" s="20">
        <f t="shared" si="293"/>
        <v>0</v>
      </c>
      <c r="JO54" s="19"/>
      <c r="JP54" s="19"/>
      <c r="JQ54" s="20">
        <f t="shared" si="294"/>
        <v>0</v>
      </c>
      <c r="JR54" s="19"/>
      <c r="JS54" s="19"/>
      <c r="JT54" s="20">
        <f t="shared" si="295"/>
        <v>0</v>
      </c>
      <c r="JU54" s="20">
        <f t="shared" si="296"/>
        <v>0</v>
      </c>
      <c r="JV54" s="20">
        <f t="shared" si="297"/>
        <v>0</v>
      </c>
      <c r="JW54" s="20">
        <f t="shared" si="298"/>
        <v>0</v>
      </c>
      <c r="JX54" s="19"/>
      <c r="JY54" s="19"/>
      <c r="JZ54" s="20">
        <f t="shared" si="299"/>
        <v>0</v>
      </c>
      <c r="KA54" s="19"/>
      <c r="KB54" s="19"/>
      <c r="KC54" s="20">
        <f t="shared" si="300"/>
        <v>0</v>
      </c>
      <c r="KD54" s="20">
        <f t="shared" si="301"/>
        <v>0</v>
      </c>
      <c r="KE54" s="20">
        <f t="shared" si="302"/>
        <v>0</v>
      </c>
      <c r="KF54" s="20">
        <f t="shared" si="303"/>
        <v>0</v>
      </c>
      <c r="KG54" s="20">
        <f>165.04</f>
        <v>165.04</v>
      </c>
      <c r="KH54" s="20">
        <f>18750</f>
        <v>18750</v>
      </c>
      <c r="KI54" s="20">
        <f t="shared" si="304"/>
        <v>-18584.96</v>
      </c>
      <c r="KJ54" s="19"/>
      <c r="KK54" s="19"/>
      <c r="KL54" s="20">
        <f t="shared" si="305"/>
        <v>0</v>
      </c>
      <c r="KM54" s="19"/>
      <c r="KN54" s="19"/>
      <c r="KO54" s="20">
        <f t="shared" si="306"/>
        <v>0</v>
      </c>
      <c r="KP54" s="19"/>
      <c r="KQ54" s="19"/>
      <c r="KR54" s="20">
        <f t="shared" si="307"/>
        <v>0</v>
      </c>
      <c r="KS54" s="19"/>
      <c r="KT54" s="19"/>
      <c r="KU54" s="20">
        <f t="shared" si="308"/>
        <v>0</v>
      </c>
      <c r="KV54" s="19"/>
      <c r="KW54" s="19"/>
      <c r="KX54" s="20">
        <f t="shared" si="309"/>
        <v>0</v>
      </c>
      <c r="KY54" s="19"/>
      <c r="KZ54" s="19"/>
      <c r="LA54" s="20">
        <f t="shared" si="310"/>
        <v>0</v>
      </c>
      <c r="LB54" s="20">
        <f t="shared" si="311"/>
        <v>0</v>
      </c>
      <c r="LC54" s="20">
        <f t="shared" si="312"/>
        <v>0</v>
      </c>
      <c r="LD54" s="20">
        <f t="shared" si="313"/>
        <v>0</v>
      </c>
      <c r="LE54" s="20">
        <f t="shared" si="314"/>
        <v>165.04</v>
      </c>
      <c r="LF54" s="20">
        <f t="shared" si="315"/>
        <v>18750</v>
      </c>
      <c r="LG54" s="20">
        <f t="shared" si="316"/>
        <v>-18584.96</v>
      </c>
      <c r="LH54" s="19"/>
      <c r="LI54" s="19"/>
      <c r="LJ54" s="20">
        <f t="shared" si="317"/>
        <v>0</v>
      </c>
      <c r="LK54" s="19"/>
      <c r="LL54" s="19"/>
      <c r="LM54" s="20">
        <f t="shared" si="318"/>
        <v>0</v>
      </c>
      <c r="LN54" s="20">
        <f t="shared" si="319"/>
        <v>165.04</v>
      </c>
      <c r="LO54" s="20">
        <f t="shared" si="320"/>
        <v>18750</v>
      </c>
      <c r="LP54" s="20">
        <f t="shared" si="321"/>
        <v>-18584.96</v>
      </c>
    </row>
    <row r="55" spans="1:328" x14ac:dyDescent="0.3">
      <c r="A55" s="2" t="s">
        <v>160</v>
      </c>
      <c r="B55" s="3"/>
      <c r="C55" s="3"/>
      <c r="D55" s="4">
        <f t="shared" si="161"/>
        <v>0</v>
      </c>
      <c r="E55" s="3"/>
      <c r="F55" s="3"/>
      <c r="G55" s="4">
        <f t="shared" si="162"/>
        <v>0</v>
      </c>
      <c r="H55" s="3"/>
      <c r="I55" s="3"/>
      <c r="J55" s="4">
        <f t="shared" si="163"/>
        <v>0</v>
      </c>
      <c r="K55" s="3"/>
      <c r="L55" s="3"/>
      <c r="M55" s="4">
        <f t="shared" si="164"/>
        <v>0</v>
      </c>
      <c r="N55" s="3"/>
      <c r="O55" s="3"/>
      <c r="P55" s="4">
        <f t="shared" si="165"/>
        <v>0</v>
      </c>
      <c r="Q55" s="3"/>
      <c r="R55" s="3"/>
      <c r="S55" s="4">
        <f t="shared" si="166"/>
        <v>0</v>
      </c>
      <c r="T55" s="3"/>
      <c r="U55" s="3"/>
      <c r="V55" s="4">
        <f t="shared" si="167"/>
        <v>0</v>
      </c>
      <c r="W55" s="3"/>
      <c r="X55" s="3"/>
      <c r="Y55" s="4">
        <f t="shared" si="168"/>
        <v>0</v>
      </c>
      <c r="Z55" s="3"/>
      <c r="AA55" s="3"/>
      <c r="AB55" s="4">
        <f t="shared" si="169"/>
        <v>0</v>
      </c>
      <c r="AC55" s="3"/>
      <c r="AD55" s="3"/>
      <c r="AE55" s="4">
        <f t="shared" si="170"/>
        <v>0</v>
      </c>
      <c r="AF55" s="3"/>
      <c r="AG55" s="3"/>
      <c r="AH55" s="4">
        <f t="shared" si="171"/>
        <v>0</v>
      </c>
      <c r="AI55" s="3"/>
      <c r="AJ55" s="3"/>
      <c r="AK55" s="4">
        <f t="shared" si="172"/>
        <v>0</v>
      </c>
      <c r="AL55" s="4">
        <f t="shared" si="173"/>
        <v>0</v>
      </c>
      <c r="AM55" s="4">
        <f t="shared" si="174"/>
        <v>0</v>
      </c>
      <c r="AN55" s="4">
        <f t="shared" si="175"/>
        <v>0</v>
      </c>
      <c r="AO55" s="3"/>
      <c r="AP55" s="3"/>
      <c r="AQ55" s="4">
        <f t="shared" si="176"/>
        <v>0</v>
      </c>
      <c r="AR55" s="3"/>
      <c r="AS55" s="3"/>
      <c r="AT55" s="4">
        <f t="shared" si="177"/>
        <v>0</v>
      </c>
      <c r="AU55" s="3"/>
      <c r="AV55" s="3"/>
      <c r="AW55" s="4">
        <f t="shared" si="178"/>
        <v>0</v>
      </c>
      <c r="AX55" s="3"/>
      <c r="AY55" s="3"/>
      <c r="AZ55" s="4">
        <f t="shared" si="179"/>
        <v>0</v>
      </c>
      <c r="BA55" s="3"/>
      <c r="BB55" s="3"/>
      <c r="BC55" s="4">
        <f t="shared" si="180"/>
        <v>0</v>
      </c>
      <c r="BD55" s="3"/>
      <c r="BE55" s="3"/>
      <c r="BF55" s="4">
        <f t="shared" si="181"/>
        <v>0</v>
      </c>
      <c r="BG55" s="4">
        <f t="shared" si="182"/>
        <v>0</v>
      </c>
      <c r="BH55" s="4">
        <f t="shared" si="183"/>
        <v>0</v>
      </c>
      <c r="BI55" s="4">
        <f t="shared" si="184"/>
        <v>0</v>
      </c>
      <c r="BJ55" s="3"/>
      <c r="BK55" s="3"/>
      <c r="BL55" s="4">
        <f t="shared" si="185"/>
        <v>0</v>
      </c>
      <c r="BM55" s="3"/>
      <c r="BN55" s="3"/>
      <c r="BO55" s="4">
        <f t="shared" si="186"/>
        <v>0</v>
      </c>
      <c r="BP55" s="3"/>
      <c r="BQ55" s="3"/>
      <c r="BR55" s="4">
        <f t="shared" si="187"/>
        <v>0</v>
      </c>
      <c r="BS55" s="3"/>
      <c r="BT55" s="3"/>
      <c r="BU55" s="4">
        <f t="shared" si="188"/>
        <v>0</v>
      </c>
      <c r="BV55" s="3"/>
      <c r="BW55" s="3"/>
      <c r="BX55" s="4">
        <f t="shared" si="189"/>
        <v>0</v>
      </c>
      <c r="BY55" s="3"/>
      <c r="BZ55" s="3"/>
      <c r="CA55" s="4">
        <f t="shared" si="190"/>
        <v>0</v>
      </c>
      <c r="CB55" s="4">
        <f t="shared" si="191"/>
        <v>0</v>
      </c>
      <c r="CC55" s="4">
        <f t="shared" si="192"/>
        <v>0</v>
      </c>
      <c r="CD55" s="4">
        <f t="shared" si="193"/>
        <v>0</v>
      </c>
      <c r="CE55" s="3"/>
      <c r="CF55" s="3"/>
      <c r="CG55" s="4">
        <f t="shared" si="194"/>
        <v>0</v>
      </c>
      <c r="CH55" s="3"/>
      <c r="CI55" s="3"/>
      <c r="CJ55" s="4">
        <f t="shared" si="195"/>
        <v>0</v>
      </c>
      <c r="CK55" s="3"/>
      <c r="CL55" s="3"/>
      <c r="CM55" s="4">
        <f t="shared" si="196"/>
        <v>0</v>
      </c>
      <c r="CN55" s="4">
        <f t="shared" si="197"/>
        <v>0</v>
      </c>
      <c r="CO55" s="4">
        <f t="shared" si="198"/>
        <v>0</v>
      </c>
      <c r="CP55" s="4">
        <f t="shared" si="199"/>
        <v>0</v>
      </c>
      <c r="CQ55" s="3"/>
      <c r="CR55" s="3"/>
      <c r="CS55" s="4">
        <f t="shared" si="200"/>
        <v>0</v>
      </c>
      <c r="CT55" s="3"/>
      <c r="CU55" s="3"/>
      <c r="CV55" s="4">
        <f t="shared" si="201"/>
        <v>0</v>
      </c>
      <c r="CW55" s="3"/>
      <c r="CX55" s="3"/>
      <c r="CY55" s="4">
        <f t="shared" si="202"/>
        <v>0</v>
      </c>
      <c r="CZ55" s="4">
        <f t="shared" si="203"/>
        <v>0</v>
      </c>
      <c r="DA55" s="4">
        <f t="shared" si="204"/>
        <v>0</v>
      </c>
      <c r="DB55" s="4">
        <f t="shared" si="205"/>
        <v>0</v>
      </c>
      <c r="DC55" s="4">
        <f t="shared" si="206"/>
        <v>0</v>
      </c>
      <c r="DD55" s="4">
        <f t="shared" si="207"/>
        <v>0</v>
      </c>
      <c r="DE55" s="4">
        <f t="shared" si="208"/>
        <v>0</v>
      </c>
      <c r="DF55" s="3"/>
      <c r="DG55" s="3"/>
      <c r="DH55" s="4">
        <f t="shared" si="209"/>
        <v>0</v>
      </c>
      <c r="DI55" s="3"/>
      <c r="DJ55" s="3"/>
      <c r="DK55" s="4">
        <f t="shared" si="210"/>
        <v>0</v>
      </c>
      <c r="DL55" s="4">
        <f t="shared" si="211"/>
        <v>0</v>
      </c>
      <c r="DM55" s="4">
        <f t="shared" si="212"/>
        <v>0</v>
      </c>
      <c r="DN55" s="4">
        <f t="shared" si="213"/>
        <v>0</v>
      </c>
      <c r="DO55" s="3"/>
      <c r="DP55" s="3"/>
      <c r="DQ55" s="4">
        <f t="shared" si="214"/>
        <v>0</v>
      </c>
      <c r="DR55" s="3"/>
      <c r="DS55" s="3"/>
      <c r="DT55" s="4">
        <f t="shared" si="215"/>
        <v>0</v>
      </c>
      <c r="DU55" s="4">
        <f t="shared" si="216"/>
        <v>0</v>
      </c>
      <c r="DV55" s="4">
        <f t="shared" si="217"/>
        <v>0</v>
      </c>
      <c r="DW55" s="4">
        <f t="shared" si="218"/>
        <v>0</v>
      </c>
      <c r="DX55" s="20">
        <f t="shared" si="219"/>
        <v>0</v>
      </c>
      <c r="DY55" s="20">
        <f t="shared" si="220"/>
        <v>0</v>
      </c>
      <c r="DZ55" s="20">
        <f t="shared" si="221"/>
        <v>0</v>
      </c>
      <c r="EA55" s="19"/>
      <c r="EB55" s="19"/>
      <c r="EC55" s="20">
        <f t="shared" si="222"/>
        <v>0</v>
      </c>
      <c r="ED55" s="19"/>
      <c r="EE55" s="19"/>
      <c r="EF55" s="20">
        <f t="shared" si="223"/>
        <v>0</v>
      </c>
      <c r="EG55" s="19"/>
      <c r="EH55" s="19"/>
      <c r="EI55" s="20">
        <f t="shared" si="224"/>
        <v>0</v>
      </c>
      <c r="EJ55" s="19"/>
      <c r="EK55" s="19"/>
      <c r="EL55" s="20">
        <f t="shared" si="225"/>
        <v>0</v>
      </c>
      <c r="EM55" s="20">
        <f t="shared" si="226"/>
        <v>0</v>
      </c>
      <c r="EN55" s="20">
        <f t="shared" si="227"/>
        <v>0</v>
      </c>
      <c r="EO55" s="20">
        <f t="shared" si="228"/>
        <v>0</v>
      </c>
      <c r="EP55" s="19"/>
      <c r="EQ55" s="19"/>
      <c r="ER55" s="20">
        <f t="shared" si="229"/>
        <v>0</v>
      </c>
      <c r="ES55" s="19"/>
      <c r="ET55" s="19"/>
      <c r="EU55" s="20">
        <f t="shared" si="230"/>
        <v>0</v>
      </c>
      <c r="EV55" s="19"/>
      <c r="EW55" s="19"/>
      <c r="EX55" s="20">
        <f t="shared" si="231"/>
        <v>0</v>
      </c>
      <c r="EY55" s="19"/>
      <c r="EZ55" s="19"/>
      <c r="FA55" s="20">
        <f t="shared" si="232"/>
        <v>0</v>
      </c>
      <c r="FB55" s="20">
        <f t="shared" si="233"/>
        <v>0</v>
      </c>
      <c r="FC55" s="20">
        <f t="shared" si="234"/>
        <v>0</v>
      </c>
      <c r="FD55" s="20">
        <f t="shared" si="235"/>
        <v>0</v>
      </c>
      <c r="FE55" s="19"/>
      <c r="FF55" s="19"/>
      <c r="FG55" s="20">
        <f t="shared" si="236"/>
        <v>0</v>
      </c>
      <c r="FH55" s="19"/>
      <c r="FI55" s="19"/>
      <c r="FJ55" s="20">
        <f t="shared" si="237"/>
        <v>0</v>
      </c>
      <c r="FK55" s="19"/>
      <c r="FL55" s="19"/>
      <c r="FM55" s="20">
        <f t="shared" si="238"/>
        <v>0</v>
      </c>
      <c r="FN55" s="20">
        <f t="shared" si="239"/>
        <v>0</v>
      </c>
      <c r="FO55" s="20">
        <f t="shared" si="240"/>
        <v>0</v>
      </c>
      <c r="FP55" s="20">
        <f t="shared" si="241"/>
        <v>0</v>
      </c>
      <c r="FQ55" s="19"/>
      <c r="FR55" s="19"/>
      <c r="FS55" s="20">
        <f t="shared" si="242"/>
        <v>0</v>
      </c>
      <c r="FT55" s="19"/>
      <c r="FU55" s="19"/>
      <c r="FV55" s="20">
        <f t="shared" si="243"/>
        <v>0</v>
      </c>
      <c r="FW55" s="19"/>
      <c r="FX55" s="19"/>
      <c r="FY55" s="20">
        <f t="shared" si="244"/>
        <v>0</v>
      </c>
      <c r="FZ55" s="20">
        <f t="shared" si="245"/>
        <v>0</v>
      </c>
      <c r="GA55" s="20">
        <f t="shared" si="246"/>
        <v>0</v>
      </c>
      <c r="GB55" s="20">
        <f t="shared" si="247"/>
        <v>0</v>
      </c>
      <c r="GC55" s="19"/>
      <c r="GD55" s="19"/>
      <c r="GE55" s="20">
        <f t="shared" si="248"/>
        <v>0</v>
      </c>
      <c r="GF55" s="19"/>
      <c r="GG55" s="19"/>
      <c r="GH55" s="20">
        <f t="shared" si="249"/>
        <v>0</v>
      </c>
      <c r="GI55" s="19"/>
      <c r="GJ55" s="19"/>
      <c r="GK55" s="20">
        <f t="shared" si="250"/>
        <v>0</v>
      </c>
      <c r="GL55" s="19"/>
      <c r="GM55" s="19"/>
      <c r="GN55" s="20">
        <f t="shared" si="251"/>
        <v>0</v>
      </c>
      <c r="GO55" s="20">
        <f t="shared" si="252"/>
        <v>0</v>
      </c>
      <c r="GP55" s="20">
        <f t="shared" si="253"/>
        <v>0</v>
      </c>
      <c r="GQ55" s="20">
        <f t="shared" si="254"/>
        <v>0</v>
      </c>
      <c r="GR55" s="19"/>
      <c r="GS55" s="19"/>
      <c r="GT55" s="20">
        <f t="shared" si="255"/>
        <v>0</v>
      </c>
      <c r="GU55" s="19"/>
      <c r="GV55" s="19"/>
      <c r="GW55" s="20">
        <f t="shared" si="256"/>
        <v>0</v>
      </c>
      <c r="GX55" s="19"/>
      <c r="GY55" s="19"/>
      <c r="GZ55" s="20">
        <f t="shared" si="257"/>
        <v>0</v>
      </c>
      <c r="HA55" s="20">
        <f t="shared" si="258"/>
        <v>0</v>
      </c>
      <c r="HB55" s="20">
        <f t="shared" si="259"/>
        <v>0</v>
      </c>
      <c r="HC55" s="20">
        <f t="shared" si="260"/>
        <v>0</v>
      </c>
      <c r="HD55" s="19"/>
      <c r="HE55" s="19"/>
      <c r="HF55" s="20">
        <f t="shared" si="261"/>
        <v>0</v>
      </c>
      <c r="HG55" s="19"/>
      <c r="HH55" s="19"/>
      <c r="HI55" s="20">
        <f t="shared" si="262"/>
        <v>0</v>
      </c>
      <c r="HJ55" s="19"/>
      <c r="HK55" s="19"/>
      <c r="HL55" s="20">
        <f t="shared" si="263"/>
        <v>0</v>
      </c>
      <c r="HM55" s="19"/>
      <c r="HN55" s="19"/>
      <c r="HO55" s="20">
        <f t="shared" si="264"/>
        <v>0</v>
      </c>
      <c r="HP55" s="20">
        <f t="shared" si="265"/>
        <v>0</v>
      </c>
      <c r="HQ55" s="20">
        <f t="shared" si="266"/>
        <v>0</v>
      </c>
      <c r="HR55" s="20">
        <f t="shared" si="267"/>
        <v>0</v>
      </c>
      <c r="HS55" s="19"/>
      <c r="HT55" s="19"/>
      <c r="HU55" s="20">
        <f t="shared" si="268"/>
        <v>0</v>
      </c>
      <c r="HV55" s="19"/>
      <c r="HW55" s="19"/>
      <c r="HX55" s="20">
        <f t="shared" si="269"/>
        <v>0</v>
      </c>
      <c r="HY55" s="19"/>
      <c r="HZ55" s="19"/>
      <c r="IA55" s="20">
        <f t="shared" si="270"/>
        <v>0</v>
      </c>
      <c r="IB55" s="19"/>
      <c r="IC55" s="19"/>
      <c r="ID55" s="20">
        <f t="shared" si="271"/>
        <v>0</v>
      </c>
      <c r="IE55" s="20">
        <f t="shared" si="272"/>
        <v>0</v>
      </c>
      <c r="IF55" s="20">
        <f t="shared" si="273"/>
        <v>0</v>
      </c>
      <c r="IG55" s="20">
        <f t="shared" si="274"/>
        <v>0</v>
      </c>
      <c r="IH55" s="20">
        <f t="shared" si="275"/>
        <v>0</v>
      </c>
      <c r="II55" s="20">
        <f t="shared" si="276"/>
        <v>0</v>
      </c>
      <c r="IJ55" s="20">
        <f t="shared" si="277"/>
        <v>0</v>
      </c>
      <c r="IK55" s="19"/>
      <c r="IL55" s="19"/>
      <c r="IM55" s="20">
        <f t="shared" si="278"/>
        <v>0</v>
      </c>
      <c r="IN55" s="19"/>
      <c r="IO55" s="19"/>
      <c r="IP55" s="20">
        <f t="shared" si="279"/>
        <v>0</v>
      </c>
      <c r="IQ55" s="19"/>
      <c r="IR55" s="19"/>
      <c r="IS55" s="20">
        <f t="shared" si="280"/>
        <v>0</v>
      </c>
      <c r="IT55" s="20">
        <f t="shared" si="281"/>
        <v>0</v>
      </c>
      <c r="IU55" s="20">
        <f t="shared" si="282"/>
        <v>0</v>
      </c>
      <c r="IV55" s="20">
        <f t="shared" si="283"/>
        <v>0</v>
      </c>
      <c r="IW55" s="20">
        <f t="shared" si="284"/>
        <v>0</v>
      </c>
      <c r="IX55" s="20">
        <f t="shared" si="285"/>
        <v>0</v>
      </c>
      <c r="IY55" s="20">
        <f t="shared" si="286"/>
        <v>0</v>
      </c>
      <c r="IZ55" s="19"/>
      <c r="JA55" s="19"/>
      <c r="JB55" s="20">
        <f t="shared" si="287"/>
        <v>0</v>
      </c>
      <c r="JC55" s="19"/>
      <c r="JD55" s="19"/>
      <c r="JE55" s="20">
        <f t="shared" si="288"/>
        <v>0</v>
      </c>
      <c r="JF55" s="19"/>
      <c r="JG55" s="19"/>
      <c r="JH55" s="20">
        <f t="shared" si="289"/>
        <v>0</v>
      </c>
      <c r="JI55" s="20">
        <f t="shared" si="290"/>
        <v>0</v>
      </c>
      <c r="JJ55" s="20">
        <f t="shared" si="291"/>
        <v>0</v>
      </c>
      <c r="JK55" s="20">
        <f t="shared" si="292"/>
        <v>0</v>
      </c>
      <c r="JL55" s="19"/>
      <c r="JM55" s="19"/>
      <c r="JN55" s="20">
        <f t="shared" si="293"/>
        <v>0</v>
      </c>
      <c r="JO55" s="19"/>
      <c r="JP55" s="19"/>
      <c r="JQ55" s="20">
        <f t="shared" si="294"/>
        <v>0</v>
      </c>
      <c r="JR55" s="19"/>
      <c r="JS55" s="19"/>
      <c r="JT55" s="20">
        <f t="shared" si="295"/>
        <v>0</v>
      </c>
      <c r="JU55" s="20">
        <f t="shared" si="296"/>
        <v>0</v>
      </c>
      <c r="JV55" s="20">
        <f t="shared" si="297"/>
        <v>0</v>
      </c>
      <c r="JW55" s="20">
        <f t="shared" si="298"/>
        <v>0</v>
      </c>
      <c r="JX55" s="20">
        <f>500</f>
        <v>500</v>
      </c>
      <c r="JY55" s="19"/>
      <c r="JZ55" s="20">
        <f t="shared" si="299"/>
        <v>500</v>
      </c>
      <c r="KA55" s="19"/>
      <c r="KB55" s="19"/>
      <c r="KC55" s="20">
        <f t="shared" si="300"/>
        <v>0</v>
      </c>
      <c r="KD55" s="20">
        <f t="shared" si="301"/>
        <v>500</v>
      </c>
      <c r="KE55" s="20">
        <f t="shared" si="302"/>
        <v>0</v>
      </c>
      <c r="KF55" s="20">
        <f t="shared" si="303"/>
        <v>500</v>
      </c>
      <c r="KG55" s="19"/>
      <c r="KH55" s="20">
        <f>150</f>
        <v>150</v>
      </c>
      <c r="KI55" s="20">
        <f t="shared" si="304"/>
        <v>-150</v>
      </c>
      <c r="KJ55" s="19"/>
      <c r="KK55" s="19"/>
      <c r="KL55" s="20">
        <f t="shared" si="305"/>
        <v>0</v>
      </c>
      <c r="KM55" s="19"/>
      <c r="KN55" s="19"/>
      <c r="KO55" s="20">
        <f t="shared" si="306"/>
        <v>0</v>
      </c>
      <c r="KP55" s="19"/>
      <c r="KQ55" s="19"/>
      <c r="KR55" s="20">
        <f t="shared" si="307"/>
        <v>0</v>
      </c>
      <c r="KS55" s="19"/>
      <c r="KT55" s="19"/>
      <c r="KU55" s="20">
        <f t="shared" si="308"/>
        <v>0</v>
      </c>
      <c r="KV55" s="19"/>
      <c r="KW55" s="19"/>
      <c r="KX55" s="20">
        <f t="shared" si="309"/>
        <v>0</v>
      </c>
      <c r="KY55" s="19"/>
      <c r="KZ55" s="19"/>
      <c r="LA55" s="20">
        <f t="shared" si="310"/>
        <v>0</v>
      </c>
      <c r="LB55" s="20">
        <f t="shared" si="311"/>
        <v>0</v>
      </c>
      <c r="LC55" s="20">
        <f t="shared" si="312"/>
        <v>0</v>
      </c>
      <c r="LD55" s="20">
        <f t="shared" si="313"/>
        <v>0</v>
      </c>
      <c r="LE55" s="20">
        <f t="shared" si="314"/>
        <v>0</v>
      </c>
      <c r="LF55" s="20">
        <f t="shared" si="315"/>
        <v>150</v>
      </c>
      <c r="LG55" s="20">
        <f t="shared" si="316"/>
        <v>-150</v>
      </c>
      <c r="LH55" s="19"/>
      <c r="LI55" s="19"/>
      <c r="LJ55" s="20">
        <f t="shared" si="317"/>
        <v>0</v>
      </c>
      <c r="LK55" s="19"/>
      <c r="LL55" s="19"/>
      <c r="LM55" s="20">
        <f t="shared" si="318"/>
        <v>0</v>
      </c>
      <c r="LN55" s="20">
        <f t="shared" si="319"/>
        <v>500</v>
      </c>
      <c r="LO55" s="20">
        <f t="shared" si="320"/>
        <v>150</v>
      </c>
      <c r="LP55" s="20">
        <f t="shared" si="321"/>
        <v>350</v>
      </c>
    </row>
    <row r="56" spans="1:328" x14ac:dyDescent="0.3">
      <c r="A56" s="2" t="s">
        <v>161</v>
      </c>
      <c r="B56" s="5">
        <f>((((B51)+(B52))+(B53))+(B54))+(B55)</f>
        <v>0</v>
      </c>
      <c r="C56" s="5">
        <f>((((C51)+(C52))+(C53))+(C54))+(C55)</f>
        <v>0</v>
      </c>
      <c r="D56" s="5">
        <f t="shared" si="161"/>
        <v>0</v>
      </c>
      <c r="E56" s="5">
        <f>((((E51)+(E52))+(E53))+(E54))+(E55)</f>
        <v>0</v>
      </c>
      <c r="F56" s="5">
        <f>((((F51)+(F52))+(F53))+(F54))+(F55)</f>
        <v>0</v>
      </c>
      <c r="G56" s="5">
        <f t="shared" si="162"/>
        <v>0</v>
      </c>
      <c r="H56" s="5">
        <f>((((H51)+(H52))+(H53))+(H54))+(H55)</f>
        <v>0</v>
      </c>
      <c r="I56" s="5">
        <f>((((I51)+(I52))+(I53))+(I54))+(I55)</f>
        <v>0</v>
      </c>
      <c r="J56" s="5">
        <f t="shared" si="163"/>
        <v>0</v>
      </c>
      <c r="K56" s="5">
        <f>((((K51)+(K52))+(K53))+(K54))+(K55)</f>
        <v>0</v>
      </c>
      <c r="L56" s="5">
        <f>((((L51)+(L52))+(L53))+(L54))+(L55)</f>
        <v>0</v>
      </c>
      <c r="M56" s="5">
        <f t="shared" si="164"/>
        <v>0</v>
      </c>
      <c r="N56" s="5">
        <f>((((N51)+(N52))+(N53))+(N54))+(N55)</f>
        <v>0</v>
      </c>
      <c r="O56" s="5">
        <f>((((O51)+(O52))+(O53))+(O54))+(O55)</f>
        <v>0</v>
      </c>
      <c r="P56" s="5">
        <f t="shared" si="165"/>
        <v>0</v>
      </c>
      <c r="Q56" s="5">
        <f>((((Q51)+(Q52))+(Q53))+(Q54))+(Q55)</f>
        <v>0</v>
      </c>
      <c r="R56" s="5">
        <f>((((R51)+(R52))+(R53))+(R54))+(R55)</f>
        <v>0</v>
      </c>
      <c r="S56" s="5">
        <f t="shared" si="166"/>
        <v>0</v>
      </c>
      <c r="T56" s="5">
        <f>((((T51)+(T52))+(T53))+(T54))+(T55)</f>
        <v>0</v>
      </c>
      <c r="U56" s="5">
        <f>((((U51)+(U52))+(U53))+(U54))+(U55)</f>
        <v>0</v>
      </c>
      <c r="V56" s="5">
        <f t="shared" si="167"/>
        <v>0</v>
      </c>
      <c r="W56" s="5">
        <f>((((W51)+(W52))+(W53))+(W54))+(W55)</f>
        <v>0</v>
      </c>
      <c r="X56" s="5">
        <f>((((X51)+(X52))+(X53))+(X54))+(X55)</f>
        <v>0</v>
      </c>
      <c r="Y56" s="5">
        <f t="shared" si="168"/>
        <v>0</v>
      </c>
      <c r="Z56" s="5">
        <f>((((Z51)+(Z52))+(Z53))+(Z54))+(Z55)</f>
        <v>0</v>
      </c>
      <c r="AA56" s="5">
        <f>((((AA51)+(AA52))+(AA53))+(AA54))+(AA55)</f>
        <v>0</v>
      </c>
      <c r="AB56" s="5">
        <f t="shared" si="169"/>
        <v>0</v>
      </c>
      <c r="AC56" s="5">
        <f>((((AC51)+(AC52))+(AC53))+(AC54))+(AC55)</f>
        <v>0</v>
      </c>
      <c r="AD56" s="5">
        <f>((((AD51)+(AD52))+(AD53))+(AD54))+(AD55)</f>
        <v>0</v>
      </c>
      <c r="AE56" s="5">
        <f t="shared" si="170"/>
        <v>0</v>
      </c>
      <c r="AF56" s="5">
        <f>((((AF51)+(AF52))+(AF53))+(AF54))+(AF55)</f>
        <v>0</v>
      </c>
      <c r="AG56" s="5">
        <f>((((AG51)+(AG52))+(AG53))+(AG54))+(AG55)</f>
        <v>0</v>
      </c>
      <c r="AH56" s="5">
        <f t="shared" si="171"/>
        <v>0</v>
      </c>
      <c r="AI56" s="5">
        <f>((((AI51)+(AI52))+(AI53))+(AI54))+(AI55)</f>
        <v>0</v>
      </c>
      <c r="AJ56" s="5">
        <f>((((AJ51)+(AJ52))+(AJ53))+(AJ54))+(AJ55)</f>
        <v>0</v>
      </c>
      <c r="AK56" s="5">
        <f t="shared" si="172"/>
        <v>0</v>
      </c>
      <c r="AL56" s="5">
        <f t="shared" si="173"/>
        <v>0</v>
      </c>
      <c r="AM56" s="5">
        <f t="shared" si="174"/>
        <v>0</v>
      </c>
      <c r="AN56" s="5">
        <f t="shared" si="175"/>
        <v>0</v>
      </c>
      <c r="AO56" s="5">
        <f>((((AO51)+(AO52))+(AO53))+(AO54))+(AO55)</f>
        <v>0</v>
      </c>
      <c r="AP56" s="5">
        <f>((((AP51)+(AP52))+(AP53))+(AP54))+(AP55)</f>
        <v>0</v>
      </c>
      <c r="AQ56" s="5">
        <f t="shared" si="176"/>
        <v>0</v>
      </c>
      <c r="AR56" s="5">
        <f>((((AR51)+(AR52))+(AR53))+(AR54))+(AR55)</f>
        <v>0</v>
      </c>
      <c r="AS56" s="5">
        <f>((((AS51)+(AS52))+(AS53))+(AS54))+(AS55)</f>
        <v>0</v>
      </c>
      <c r="AT56" s="5">
        <f t="shared" si="177"/>
        <v>0</v>
      </c>
      <c r="AU56" s="5">
        <f>((((AU51)+(AU52))+(AU53))+(AU54))+(AU55)</f>
        <v>0</v>
      </c>
      <c r="AV56" s="5">
        <f>((((AV51)+(AV52))+(AV53))+(AV54))+(AV55)</f>
        <v>0</v>
      </c>
      <c r="AW56" s="5">
        <f t="shared" si="178"/>
        <v>0</v>
      </c>
      <c r="AX56" s="5">
        <f>((((AX51)+(AX52))+(AX53))+(AX54))+(AX55)</f>
        <v>0</v>
      </c>
      <c r="AY56" s="5">
        <f>((((AY51)+(AY52))+(AY53))+(AY54))+(AY55)</f>
        <v>0</v>
      </c>
      <c r="AZ56" s="5">
        <f t="shared" si="179"/>
        <v>0</v>
      </c>
      <c r="BA56" s="5">
        <f>((((BA51)+(BA52))+(BA53))+(BA54))+(BA55)</f>
        <v>0</v>
      </c>
      <c r="BB56" s="5">
        <f>((((BB51)+(BB52))+(BB53))+(BB54))+(BB55)</f>
        <v>0</v>
      </c>
      <c r="BC56" s="5">
        <f t="shared" si="180"/>
        <v>0</v>
      </c>
      <c r="BD56" s="5">
        <f>((((BD51)+(BD52))+(BD53))+(BD54))+(BD55)</f>
        <v>0</v>
      </c>
      <c r="BE56" s="5">
        <f>((((BE51)+(BE52))+(BE53))+(BE54))+(BE55)</f>
        <v>0</v>
      </c>
      <c r="BF56" s="5">
        <f t="shared" si="181"/>
        <v>0</v>
      </c>
      <c r="BG56" s="5">
        <f t="shared" si="182"/>
        <v>0</v>
      </c>
      <c r="BH56" s="5">
        <f t="shared" si="183"/>
        <v>0</v>
      </c>
      <c r="BI56" s="5">
        <f t="shared" si="184"/>
        <v>0</v>
      </c>
      <c r="BJ56" s="5">
        <f>((((BJ51)+(BJ52))+(BJ53))+(BJ54))+(BJ55)</f>
        <v>0</v>
      </c>
      <c r="BK56" s="5">
        <f>((((BK51)+(BK52))+(BK53))+(BK54))+(BK55)</f>
        <v>0</v>
      </c>
      <c r="BL56" s="5">
        <f t="shared" si="185"/>
        <v>0</v>
      </c>
      <c r="BM56" s="5">
        <f>((((BM51)+(BM52))+(BM53))+(BM54))+(BM55)</f>
        <v>0</v>
      </c>
      <c r="BN56" s="5">
        <f>((((BN51)+(BN52))+(BN53))+(BN54))+(BN55)</f>
        <v>0</v>
      </c>
      <c r="BO56" s="5">
        <f t="shared" si="186"/>
        <v>0</v>
      </c>
      <c r="BP56" s="5">
        <f>((((BP51)+(BP52))+(BP53))+(BP54))+(BP55)</f>
        <v>0</v>
      </c>
      <c r="BQ56" s="5">
        <f>((((BQ51)+(BQ52))+(BQ53))+(BQ54))+(BQ55)</f>
        <v>0</v>
      </c>
      <c r="BR56" s="5">
        <f t="shared" si="187"/>
        <v>0</v>
      </c>
      <c r="BS56" s="5">
        <f>((((BS51)+(BS52))+(BS53))+(BS54))+(BS55)</f>
        <v>0</v>
      </c>
      <c r="BT56" s="5">
        <f>((((BT51)+(BT52))+(BT53))+(BT54))+(BT55)</f>
        <v>0</v>
      </c>
      <c r="BU56" s="5">
        <f t="shared" si="188"/>
        <v>0</v>
      </c>
      <c r="BV56" s="5">
        <f>((((BV51)+(BV52))+(BV53))+(BV54))+(BV55)</f>
        <v>0</v>
      </c>
      <c r="BW56" s="5">
        <f>((((BW51)+(BW52))+(BW53))+(BW54))+(BW55)</f>
        <v>0</v>
      </c>
      <c r="BX56" s="5">
        <f t="shared" si="189"/>
        <v>0</v>
      </c>
      <c r="BY56" s="5">
        <f>((((BY51)+(BY52))+(BY53))+(BY54))+(BY55)</f>
        <v>0</v>
      </c>
      <c r="BZ56" s="5">
        <f>((((BZ51)+(BZ52))+(BZ53))+(BZ54))+(BZ55)</f>
        <v>0</v>
      </c>
      <c r="CA56" s="5">
        <f t="shared" si="190"/>
        <v>0</v>
      </c>
      <c r="CB56" s="5">
        <f t="shared" si="191"/>
        <v>0</v>
      </c>
      <c r="CC56" s="5">
        <f t="shared" si="192"/>
        <v>0</v>
      </c>
      <c r="CD56" s="5">
        <f t="shared" si="193"/>
        <v>0</v>
      </c>
      <c r="CE56" s="5">
        <f>((((CE51)+(CE52))+(CE53))+(CE54))+(CE55)</f>
        <v>0</v>
      </c>
      <c r="CF56" s="5">
        <f>((((CF51)+(CF52))+(CF53))+(CF54))+(CF55)</f>
        <v>0</v>
      </c>
      <c r="CG56" s="5">
        <f t="shared" si="194"/>
        <v>0</v>
      </c>
      <c r="CH56" s="5">
        <f>((((CH51)+(CH52))+(CH53))+(CH54))+(CH55)</f>
        <v>0</v>
      </c>
      <c r="CI56" s="5">
        <f>((((CI51)+(CI52))+(CI53))+(CI54))+(CI55)</f>
        <v>0</v>
      </c>
      <c r="CJ56" s="5">
        <f t="shared" si="195"/>
        <v>0</v>
      </c>
      <c r="CK56" s="5">
        <f>((((CK51)+(CK52))+(CK53))+(CK54))+(CK55)</f>
        <v>0</v>
      </c>
      <c r="CL56" s="5">
        <f>((((CL51)+(CL52))+(CL53))+(CL54))+(CL55)</f>
        <v>0</v>
      </c>
      <c r="CM56" s="5">
        <f t="shared" si="196"/>
        <v>0</v>
      </c>
      <c r="CN56" s="5">
        <f t="shared" si="197"/>
        <v>0</v>
      </c>
      <c r="CO56" s="5">
        <f t="shared" si="198"/>
        <v>0</v>
      </c>
      <c r="CP56" s="5">
        <f t="shared" si="199"/>
        <v>0</v>
      </c>
      <c r="CQ56" s="5">
        <f>((((CQ51)+(CQ52))+(CQ53))+(CQ54))+(CQ55)</f>
        <v>0</v>
      </c>
      <c r="CR56" s="5">
        <f>((((CR51)+(CR52))+(CR53))+(CR54))+(CR55)</f>
        <v>0</v>
      </c>
      <c r="CS56" s="5">
        <f t="shared" si="200"/>
        <v>0</v>
      </c>
      <c r="CT56" s="5">
        <f>((((CT51)+(CT52))+(CT53))+(CT54))+(CT55)</f>
        <v>0</v>
      </c>
      <c r="CU56" s="5">
        <f>((((CU51)+(CU52))+(CU53))+(CU54))+(CU55)</f>
        <v>0</v>
      </c>
      <c r="CV56" s="5">
        <f t="shared" si="201"/>
        <v>0</v>
      </c>
      <c r="CW56" s="5">
        <f>((((CW51)+(CW52))+(CW53))+(CW54))+(CW55)</f>
        <v>0</v>
      </c>
      <c r="CX56" s="5">
        <f>((((CX51)+(CX52))+(CX53))+(CX54))+(CX55)</f>
        <v>0</v>
      </c>
      <c r="CY56" s="5">
        <f t="shared" si="202"/>
        <v>0</v>
      </c>
      <c r="CZ56" s="5">
        <f t="shared" si="203"/>
        <v>0</v>
      </c>
      <c r="DA56" s="5">
        <f t="shared" si="204"/>
        <v>0</v>
      </c>
      <c r="DB56" s="5">
        <f t="shared" si="205"/>
        <v>0</v>
      </c>
      <c r="DC56" s="5">
        <f t="shared" si="206"/>
        <v>0</v>
      </c>
      <c r="DD56" s="5">
        <f t="shared" si="207"/>
        <v>0</v>
      </c>
      <c r="DE56" s="5">
        <f t="shared" si="208"/>
        <v>0</v>
      </c>
      <c r="DF56" s="5">
        <f>((((DF51)+(DF52))+(DF53))+(DF54))+(DF55)</f>
        <v>0</v>
      </c>
      <c r="DG56" s="5">
        <f>((((DG51)+(DG52))+(DG53))+(DG54))+(DG55)</f>
        <v>0</v>
      </c>
      <c r="DH56" s="5">
        <f t="shared" si="209"/>
        <v>0</v>
      </c>
      <c r="DI56" s="5">
        <f>((((DI51)+(DI52))+(DI53))+(DI54))+(DI55)</f>
        <v>0</v>
      </c>
      <c r="DJ56" s="5">
        <f>((((DJ51)+(DJ52))+(DJ53))+(DJ54))+(DJ55)</f>
        <v>0</v>
      </c>
      <c r="DK56" s="5">
        <f t="shared" si="210"/>
        <v>0</v>
      </c>
      <c r="DL56" s="5">
        <f t="shared" si="211"/>
        <v>0</v>
      </c>
      <c r="DM56" s="5">
        <f t="shared" si="212"/>
        <v>0</v>
      </c>
      <c r="DN56" s="5">
        <f t="shared" si="213"/>
        <v>0</v>
      </c>
      <c r="DO56" s="5">
        <f>((((DO51)+(DO52))+(DO53))+(DO54))+(DO55)</f>
        <v>0</v>
      </c>
      <c r="DP56" s="5">
        <f>((((DP51)+(DP52))+(DP53))+(DP54))+(DP55)</f>
        <v>0</v>
      </c>
      <c r="DQ56" s="5">
        <f t="shared" si="214"/>
        <v>0</v>
      </c>
      <c r="DR56" s="5">
        <f>((((DR51)+(DR52))+(DR53))+(DR54))+(DR55)</f>
        <v>0</v>
      </c>
      <c r="DS56" s="5">
        <f>((((DS51)+(DS52))+(DS53))+(DS54))+(DS55)</f>
        <v>0</v>
      </c>
      <c r="DT56" s="5">
        <f t="shared" si="215"/>
        <v>0</v>
      </c>
      <c r="DU56" s="5">
        <f t="shared" si="216"/>
        <v>0</v>
      </c>
      <c r="DV56" s="5">
        <f t="shared" si="217"/>
        <v>0</v>
      </c>
      <c r="DW56" s="5">
        <f t="shared" si="218"/>
        <v>0</v>
      </c>
      <c r="DX56" s="21">
        <f t="shared" si="219"/>
        <v>0</v>
      </c>
      <c r="DY56" s="21">
        <f t="shared" si="220"/>
        <v>0</v>
      </c>
      <c r="DZ56" s="21">
        <f t="shared" si="221"/>
        <v>0</v>
      </c>
      <c r="EA56" s="21">
        <f>((((EA51)+(EA52))+(EA53))+(EA54))+(EA55)</f>
        <v>0</v>
      </c>
      <c r="EB56" s="21">
        <f>((((EB51)+(EB52))+(EB53))+(EB54))+(EB55)</f>
        <v>0</v>
      </c>
      <c r="EC56" s="21">
        <f t="shared" si="222"/>
        <v>0</v>
      </c>
      <c r="ED56" s="21">
        <f>((((ED51)+(ED52))+(ED53))+(ED54))+(ED55)</f>
        <v>0</v>
      </c>
      <c r="EE56" s="21">
        <f>((((EE51)+(EE52))+(EE53))+(EE54))+(EE55)</f>
        <v>0</v>
      </c>
      <c r="EF56" s="21">
        <f t="shared" si="223"/>
        <v>0</v>
      </c>
      <c r="EG56" s="21">
        <f>((((EG51)+(EG52))+(EG53))+(EG54))+(EG55)</f>
        <v>0</v>
      </c>
      <c r="EH56" s="21">
        <f>((((EH51)+(EH52))+(EH53))+(EH54))+(EH55)</f>
        <v>0</v>
      </c>
      <c r="EI56" s="21">
        <f t="shared" si="224"/>
        <v>0</v>
      </c>
      <c r="EJ56" s="21">
        <f>((((EJ51)+(EJ52))+(EJ53))+(EJ54))+(EJ55)</f>
        <v>0</v>
      </c>
      <c r="EK56" s="21">
        <f>((((EK51)+(EK52))+(EK53))+(EK54))+(EK55)</f>
        <v>0</v>
      </c>
      <c r="EL56" s="21">
        <f t="shared" si="225"/>
        <v>0</v>
      </c>
      <c r="EM56" s="21">
        <f t="shared" si="226"/>
        <v>0</v>
      </c>
      <c r="EN56" s="21">
        <f t="shared" si="227"/>
        <v>0</v>
      </c>
      <c r="EO56" s="21">
        <f t="shared" si="228"/>
        <v>0</v>
      </c>
      <c r="EP56" s="21">
        <f>((((EP51)+(EP52))+(EP53))+(EP54))+(EP55)</f>
        <v>0</v>
      </c>
      <c r="EQ56" s="21">
        <f>((((EQ51)+(EQ52))+(EQ53))+(EQ54))+(EQ55)</f>
        <v>0</v>
      </c>
      <c r="ER56" s="21">
        <f t="shared" si="229"/>
        <v>0</v>
      </c>
      <c r="ES56" s="21">
        <f>((((ES51)+(ES52))+(ES53))+(ES54))+(ES55)</f>
        <v>0</v>
      </c>
      <c r="ET56" s="21">
        <f>((((ET51)+(ET52))+(ET53))+(ET54))+(ET55)</f>
        <v>0</v>
      </c>
      <c r="EU56" s="21">
        <f t="shared" si="230"/>
        <v>0</v>
      </c>
      <c r="EV56" s="21">
        <f>((((EV51)+(EV52))+(EV53))+(EV54))+(EV55)</f>
        <v>0</v>
      </c>
      <c r="EW56" s="21">
        <f>((((EW51)+(EW52))+(EW53))+(EW54))+(EW55)</f>
        <v>0</v>
      </c>
      <c r="EX56" s="21">
        <f t="shared" si="231"/>
        <v>0</v>
      </c>
      <c r="EY56" s="21">
        <f>((((EY51)+(EY52))+(EY53))+(EY54))+(EY55)</f>
        <v>0</v>
      </c>
      <c r="EZ56" s="21">
        <f>((((EZ51)+(EZ52))+(EZ53))+(EZ54))+(EZ55)</f>
        <v>0</v>
      </c>
      <c r="FA56" s="21">
        <f t="shared" si="232"/>
        <v>0</v>
      </c>
      <c r="FB56" s="21">
        <f t="shared" si="233"/>
        <v>0</v>
      </c>
      <c r="FC56" s="21">
        <f t="shared" si="234"/>
        <v>0</v>
      </c>
      <c r="FD56" s="21">
        <f t="shared" si="235"/>
        <v>0</v>
      </c>
      <c r="FE56" s="21">
        <f>((((FE51)+(FE52))+(FE53))+(FE54))+(FE55)</f>
        <v>0</v>
      </c>
      <c r="FF56" s="21">
        <f>((((FF51)+(FF52))+(FF53))+(FF54))+(FF55)</f>
        <v>0</v>
      </c>
      <c r="FG56" s="21">
        <f t="shared" si="236"/>
        <v>0</v>
      </c>
      <c r="FH56" s="21">
        <f>((((FH51)+(FH52))+(FH53))+(FH54))+(FH55)</f>
        <v>0</v>
      </c>
      <c r="FI56" s="21">
        <f>((((FI51)+(FI52))+(FI53))+(FI54))+(FI55)</f>
        <v>0</v>
      </c>
      <c r="FJ56" s="21">
        <f t="shared" si="237"/>
        <v>0</v>
      </c>
      <c r="FK56" s="21">
        <f>((((FK51)+(FK52))+(FK53))+(FK54))+(FK55)</f>
        <v>0</v>
      </c>
      <c r="FL56" s="21">
        <f>((((FL51)+(FL52))+(FL53))+(FL54))+(FL55)</f>
        <v>0</v>
      </c>
      <c r="FM56" s="21">
        <f t="shared" si="238"/>
        <v>0</v>
      </c>
      <c r="FN56" s="21">
        <f t="shared" si="239"/>
        <v>0</v>
      </c>
      <c r="FO56" s="21">
        <f t="shared" si="240"/>
        <v>0</v>
      </c>
      <c r="FP56" s="21">
        <f t="shared" si="241"/>
        <v>0</v>
      </c>
      <c r="FQ56" s="21">
        <f>((((FQ51)+(FQ52))+(FQ53))+(FQ54))+(FQ55)</f>
        <v>0</v>
      </c>
      <c r="FR56" s="21">
        <f>((((FR51)+(FR52))+(FR53))+(FR54))+(FR55)</f>
        <v>0</v>
      </c>
      <c r="FS56" s="21">
        <f t="shared" si="242"/>
        <v>0</v>
      </c>
      <c r="FT56" s="21">
        <f>((((FT51)+(FT52))+(FT53))+(FT54))+(FT55)</f>
        <v>0</v>
      </c>
      <c r="FU56" s="21">
        <f>((((FU51)+(FU52))+(FU53))+(FU54))+(FU55)</f>
        <v>0</v>
      </c>
      <c r="FV56" s="21">
        <f t="shared" si="243"/>
        <v>0</v>
      </c>
      <c r="FW56" s="21">
        <f>((((FW51)+(FW52))+(FW53))+(FW54))+(FW55)</f>
        <v>0</v>
      </c>
      <c r="FX56" s="21">
        <f>((((FX51)+(FX52))+(FX53))+(FX54))+(FX55)</f>
        <v>0</v>
      </c>
      <c r="FY56" s="21">
        <f t="shared" si="244"/>
        <v>0</v>
      </c>
      <c r="FZ56" s="21">
        <f t="shared" si="245"/>
        <v>0</v>
      </c>
      <c r="GA56" s="21">
        <f t="shared" si="246"/>
        <v>0</v>
      </c>
      <c r="GB56" s="21">
        <f t="shared" si="247"/>
        <v>0</v>
      </c>
      <c r="GC56" s="21">
        <f>((((GC51)+(GC52))+(GC53))+(GC54))+(GC55)</f>
        <v>0</v>
      </c>
      <c r="GD56" s="21">
        <f>((((GD51)+(GD52))+(GD53))+(GD54))+(GD55)</f>
        <v>0</v>
      </c>
      <c r="GE56" s="21">
        <f t="shared" si="248"/>
        <v>0</v>
      </c>
      <c r="GF56" s="21">
        <f>((((GF51)+(GF52))+(GF53))+(GF54))+(GF55)</f>
        <v>0</v>
      </c>
      <c r="GG56" s="21">
        <f>((((GG51)+(GG52))+(GG53))+(GG54))+(GG55)</f>
        <v>0</v>
      </c>
      <c r="GH56" s="21">
        <f t="shared" si="249"/>
        <v>0</v>
      </c>
      <c r="GI56" s="21">
        <f>((((GI51)+(GI52))+(GI53))+(GI54))+(GI55)</f>
        <v>0</v>
      </c>
      <c r="GJ56" s="21">
        <f>((((GJ51)+(GJ52))+(GJ53))+(GJ54))+(GJ55)</f>
        <v>0</v>
      </c>
      <c r="GK56" s="21">
        <f t="shared" si="250"/>
        <v>0</v>
      </c>
      <c r="GL56" s="21">
        <f>((((GL51)+(GL52))+(GL53))+(GL54))+(GL55)</f>
        <v>0</v>
      </c>
      <c r="GM56" s="21">
        <f>((((GM51)+(GM52))+(GM53))+(GM54))+(GM55)</f>
        <v>0</v>
      </c>
      <c r="GN56" s="21">
        <f t="shared" si="251"/>
        <v>0</v>
      </c>
      <c r="GO56" s="21">
        <f t="shared" si="252"/>
        <v>0</v>
      </c>
      <c r="GP56" s="21">
        <f t="shared" si="253"/>
        <v>0</v>
      </c>
      <c r="GQ56" s="21">
        <f t="shared" si="254"/>
        <v>0</v>
      </c>
      <c r="GR56" s="21">
        <f>((((GR51)+(GR52))+(GR53))+(GR54))+(GR55)</f>
        <v>0</v>
      </c>
      <c r="GS56" s="21">
        <f>((((GS51)+(GS52))+(GS53))+(GS54))+(GS55)</f>
        <v>0</v>
      </c>
      <c r="GT56" s="21">
        <f t="shared" si="255"/>
        <v>0</v>
      </c>
      <c r="GU56" s="21">
        <f>((((GU51)+(GU52))+(GU53))+(GU54))+(GU55)</f>
        <v>0</v>
      </c>
      <c r="GV56" s="21">
        <f>((((GV51)+(GV52))+(GV53))+(GV54))+(GV55)</f>
        <v>0</v>
      </c>
      <c r="GW56" s="21">
        <f t="shared" si="256"/>
        <v>0</v>
      </c>
      <c r="GX56" s="21">
        <f>((((GX51)+(GX52))+(GX53))+(GX54))+(GX55)</f>
        <v>0</v>
      </c>
      <c r="GY56" s="21">
        <f>((((GY51)+(GY52))+(GY53))+(GY54))+(GY55)</f>
        <v>0</v>
      </c>
      <c r="GZ56" s="21">
        <f t="shared" si="257"/>
        <v>0</v>
      </c>
      <c r="HA56" s="21">
        <f t="shared" si="258"/>
        <v>0</v>
      </c>
      <c r="HB56" s="21">
        <f t="shared" si="259"/>
        <v>0</v>
      </c>
      <c r="HC56" s="21">
        <f t="shared" si="260"/>
        <v>0</v>
      </c>
      <c r="HD56" s="21">
        <f>((((HD51)+(HD52))+(HD53))+(HD54))+(HD55)</f>
        <v>0</v>
      </c>
      <c r="HE56" s="21">
        <f>((((HE51)+(HE52))+(HE53))+(HE54))+(HE55)</f>
        <v>0</v>
      </c>
      <c r="HF56" s="21">
        <f t="shared" si="261"/>
        <v>0</v>
      </c>
      <c r="HG56" s="21">
        <f>((((HG51)+(HG52))+(HG53))+(HG54))+(HG55)</f>
        <v>0</v>
      </c>
      <c r="HH56" s="21">
        <f>((((HH51)+(HH52))+(HH53))+(HH54))+(HH55)</f>
        <v>0</v>
      </c>
      <c r="HI56" s="21">
        <f t="shared" si="262"/>
        <v>0</v>
      </c>
      <c r="HJ56" s="21">
        <f>((((HJ51)+(HJ52))+(HJ53))+(HJ54))+(HJ55)</f>
        <v>0</v>
      </c>
      <c r="HK56" s="21">
        <f>((((HK51)+(HK52))+(HK53))+(HK54))+(HK55)</f>
        <v>0</v>
      </c>
      <c r="HL56" s="21">
        <f t="shared" si="263"/>
        <v>0</v>
      </c>
      <c r="HM56" s="21">
        <f>((((HM51)+(HM52))+(HM53))+(HM54))+(HM55)</f>
        <v>0</v>
      </c>
      <c r="HN56" s="21">
        <f>((((HN51)+(HN52))+(HN53))+(HN54))+(HN55)</f>
        <v>0</v>
      </c>
      <c r="HO56" s="21">
        <f t="shared" si="264"/>
        <v>0</v>
      </c>
      <c r="HP56" s="21">
        <f t="shared" si="265"/>
        <v>0</v>
      </c>
      <c r="HQ56" s="21">
        <f t="shared" si="266"/>
        <v>0</v>
      </c>
      <c r="HR56" s="21">
        <f t="shared" si="267"/>
        <v>0</v>
      </c>
      <c r="HS56" s="21">
        <f>((((HS51)+(HS52))+(HS53))+(HS54))+(HS55)</f>
        <v>0</v>
      </c>
      <c r="HT56" s="21">
        <f>((((HT51)+(HT52))+(HT53))+(HT54))+(HT55)</f>
        <v>0</v>
      </c>
      <c r="HU56" s="21">
        <f t="shared" si="268"/>
        <v>0</v>
      </c>
      <c r="HV56" s="21">
        <f>((((HV51)+(HV52))+(HV53))+(HV54))+(HV55)</f>
        <v>0</v>
      </c>
      <c r="HW56" s="21">
        <f>((((HW51)+(HW52))+(HW53))+(HW54))+(HW55)</f>
        <v>0</v>
      </c>
      <c r="HX56" s="21">
        <f t="shared" si="269"/>
        <v>0</v>
      </c>
      <c r="HY56" s="21">
        <f>((((HY51)+(HY52))+(HY53))+(HY54))+(HY55)</f>
        <v>0</v>
      </c>
      <c r="HZ56" s="21">
        <f>((((HZ51)+(HZ52))+(HZ53))+(HZ54))+(HZ55)</f>
        <v>0</v>
      </c>
      <c r="IA56" s="21">
        <f t="shared" si="270"/>
        <v>0</v>
      </c>
      <c r="IB56" s="21">
        <f>((((IB51)+(IB52))+(IB53))+(IB54))+(IB55)</f>
        <v>0</v>
      </c>
      <c r="IC56" s="21">
        <f>((((IC51)+(IC52))+(IC53))+(IC54))+(IC55)</f>
        <v>0</v>
      </c>
      <c r="ID56" s="21">
        <f t="shared" si="271"/>
        <v>0</v>
      </c>
      <c r="IE56" s="21">
        <f t="shared" si="272"/>
        <v>0</v>
      </c>
      <c r="IF56" s="21">
        <f t="shared" si="273"/>
        <v>0</v>
      </c>
      <c r="IG56" s="21">
        <f t="shared" si="274"/>
        <v>0</v>
      </c>
      <c r="IH56" s="21">
        <f t="shared" si="275"/>
        <v>0</v>
      </c>
      <c r="II56" s="21">
        <f t="shared" si="276"/>
        <v>0</v>
      </c>
      <c r="IJ56" s="21">
        <f t="shared" si="277"/>
        <v>0</v>
      </c>
      <c r="IK56" s="21">
        <f>((((IK51)+(IK52))+(IK53))+(IK54))+(IK55)</f>
        <v>0</v>
      </c>
      <c r="IL56" s="21">
        <f>((((IL51)+(IL52))+(IL53))+(IL54))+(IL55)</f>
        <v>0</v>
      </c>
      <c r="IM56" s="21">
        <f t="shared" si="278"/>
        <v>0</v>
      </c>
      <c r="IN56" s="21">
        <f>((((IN51)+(IN52))+(IN53))+(IN54))+(IN55)</f>
        <v>0</v>
      </c>
      <c r="IO56" s="21">
        <f>((((IO51)+(IO52))+(IO53))+(IO54))+(IO55)</f>
        <v>0</v>
      </c>
      <c r="IP56" s="21">
        <f t="shared" si="279"/>
        <v>0</v>
      </c>
      <c r="IQ56" s="21">
        <f>((((IQ51)+(IQ52))+(IQ53))+(IQ54))+(IQ55)</f>
        <v>0</v>
      </c>
      <c r="IR56" s="21">
        <f>((((IR51)+(IR52))+(IR53))+(IR54))+(IR55)</f>
        <v>0</v>
      </c>
      <c r="IS56" s="21">
        <f t="shared" si="280"/>
        <v>0</v>
      </c>
      <c r="IT56" s="21">
        <f t="shared" si="281"/>
        <v>0</v>
      </c>
      <c r="IU56" s="21">
        <f t="shared" si="282"/>
        <v>0</v>
      </c>
      <c r="IV56" s="21">
        <f t="shared" si="283"/>
        <v>0</v>
      </c>
      <c r="IW56" s="21">
        <f t="shared" si="284"/>
        <v>0</v>
      </c>
      <c r="IX56" s="21">
        <f t="shared" si="285"/>
        <v>0</v>
      </c>
      <c r="IY56" s="21">
        <f t="shared" si="286"/>
        <v>0</v>
      </c>
      <c r="IZ56" s="21">
        <f>((((IZ51)+(IZ52))+(IZ53))+(IZ54))+(IZ55)</f>
        <v>0</v>
      </c>
      <c r="JA56" s="21">
        <f>((((JA51)+(JA52))+(JA53))+(JA54))+(JA55)</f>
        <v>0</v>
      </c>
      <c r="JB56" s="21">
        <f t="shared" si="287"/>
        <v>0</v>
      </c>
      <c r="JC56" s="21">
        <f>((((JC51)+(JC52))+(JC53))+(JC54))+(JC55)</f>
        <v>0</v>
      </c>
      <c r="JD56" s="21">
        <f>((((JD51)+(JD52))+(JD53))+(JD54))+(JD55)</f>
        <v>0</v>
      </c>
      <c r="JE56" s="21">
        <f t="shared" si="288"/>
        <v>0</v>
      </c>
      <c r="JF56" s="21">
        <f>((((JF51)+(JF52))+(JF53))+(JF54))+(JF55)</f>
        <v>0</v>
      </c>
      <c r="JG56" s="21">
        <f>((((JG51)+(JG52))+(JG53))+(JG54))+(JG55)</f>
        <v>0</v>
      </c>
      <c r="JH56" s="21">
        <f t="shared" si="289"/>
        <v>0</v>
      </c>
      <c r="JI56" s="21">
        <f t="shared" si="290"/>
        <v>0</v>
      </c>
      <c r="JJ56" s="21">
        <f t="shared" si="291"/>
        <v>0</v>
      </c>
      <c r="JK56" s="21">
        <f t="shared" si="292"/>
        <v>0</v>
      </c>
      <c r="JL56" s="21">
        <f>((((JL51)+(JL52))+(JL53))+(JL54))+(JL55)</f>
        <v>0</v>
      </c>
      <c r="JM56" s="21">
        <f>((((JM51)+(JM52))+(JM53))+(JM54))+(JM55)</f>
        <v>0</v>
      </c>
      <c r="JN56" s="21">
        <f t="shared" si="293"/>
        <v>0</v>
      </c>
      <c r="JO56" s="21">
        <f>((((JO51)+(JO52))+(JO53))+(JO54))+(JO55)</f>
        <v>0</v>
      </c>
      <c r="JP56" s="21">
        <f>((((JP51)+(JP52))+(JP53))+(JP54))+(JP55)</f>
        <v>0</v>
      </c>
      <c r="JQ56" s="21">
        <f t="shared" si="294"/>
        <v>0</v>
      </c>
      <c r="JR56" s="21">
        <f>((((JR51)+(JR52))+(JR53))+(JR54))+(JR55)</f>
        <v>0</v>
      </c>
      <c r="JS56" s="21">
        <f>((((JS51)+(JS52))+(JS53))+(JS54))+(JS55)</f>
        <v>0</v>
      </c>
      <c r="JT56" s="21">
        <f t="shared" si="295"/>
        <v>0</v>
      </c>
      <c r="JU56" s="21">
        <f t="shared" si="296"/>
        <v>0</v>
      </c>
      <c r="JV56" s="21">
        <f t="shared" si="297"/>
        <v>0</v>
      </c>
      <c r="JW56" s="21">
        <f t="shared" si="298"/>
        <v>0</v>
      </c>
      <c r="JX56" s="21">
        <f>((((JX51)+(JX52))+(JX53))+(JX54))+(JX55)</f>
        <v>500</v>
      </c>
      <c r="JY56" s="21">
        <f>((((JY51)+(JY52))+(JY53))+(JY54))+(JY55)</f>
        <v>0</v>
      </c>
      <c r="JZ56" s="21">
        <f t="shared" si="299"/>
        <v>500</v>
      </c>
      <c r="KA56" s="21">
        <f>((((KA51)+(KA52))+(KA53))+(KA54))+(KA55)</f>
        <v>0</v>
      </c>
      <c r="KB56" s="21">
        <f>((((KB51)+(KB52))+(KB53))+(KB54))+(KB55)</f>
        <v>0</v>
      </c>
      <c r="KC56" s="21">
        <f t="shared" si="300"/>
        <v>0</v>
      </c>
      <c r="KD56" s="21">
        <f t="shared" si="301"/>
        <v>500</v>
      </c>
      <c r="KE56" s="21">
        <f t="shared" si="302"/>
        <v>0</v>
      </c>
      <c r="KF56" s="21">
        <f t="shared" si="303"/>
        <v>500</v>
      </c>
      <c r="KG56" s="21">
        <f>((((KG51)+(KG52))+(KG53))+(KG54))+(KG55)</f>
        <v>1165.04</v>
      </c>
      <c r="KH56" s="21">
        <f>((((KH51)+(KH52))+(KH53))+(KH54))+(KH55)</f>
        <v>18900</v>
      </c>
      <c r="KI56" s="21">
        <f t="shared" si="304"/>
        <v>-17734.96</v>
      </c>
      <c r="KJ56" s="21">
        <f>((((KJ51)+(KJ52))+(KJ53))+(KJ54))+(KJ55)</f>
        <v>0</v>
      </c>
      <c r="KK56" s="21">
        <f>((((KK51)+(KK52))+(KK53))+(KK54))+(KK55)</f>
        <v>0</v>
      </c>
      <c r="KL56" s="21">
        <f t="shared" si="305"/>
        <v>0</v>
      </c>
      <c r="KM56" s="21">
        <f>((((KM51)+(KM52))+(KM53))+(KM54))+(KM55)</f>
        <v>0</v>
      </c>
      <c r="KN56" s="21">
        <f>((((KN51)+(KN52))+(KN53))+(KN54))+(KN55)</f>
        <v>0</v>
      </c>
      <c r="KO56" s="21">
        <f t="shared" si="306"/>
        <v>0</v>
      </c>
      <c r="KP56" s="21">
        <f>((((KP51)+(KP52))+(KP53))+(KP54))+(KP55)</f>
        <v>0</v>
      </c>
      <c r="KQ56" s="21">
        <f>((((KQ51)+(KQ52))+(KQ53))+(KQ54))+(KQ55)</f>
        <v>0</v>
      </c>
      <c r="KR56" s="21">
        <f t="shared" si="307"/>
        <v>0</v>
      </c>
      <c r="KS56" s="21">
        <f>((((KS51)+(KS52))+(KS53))+(KS54))+(KS55)</f>
        <v>0</v>
      </c>
      <c r="KT56" s="21">
        <f>((((KT51)+(KT52))+(KT53))+(KT54))+(KT55)</f>
        <v>0</v>
      </c>
      <c r="KU56" s="21">
        <f t="shared" si="308"/>
        <v>0</v>
      </c>
      <c r="KV56" s="21">
        <f>((((KV51)+(KV52))+(KV53))+(KV54))+(KV55)</f>
        <v>0</v>
      </c>
      <c r="KW56" s="21">
        <f>((((KW51)+(KW52))+(KW53))+(KW54))+(KW55)</f>
        <v>0</v>
      </c>
      <c r="KX56" s="21">
        <f t="shared" si="309"/>
        <v>0</v>
      </c>
      <c r="KY56" s="21">
        <f>((((KY51)+(KY52))+(KY53))+(KY54))+(KY55)</f>
        <v>0</v>
      </c>
      <c r="KZ56" s="21">
        <f>((((KZ51)+(KZ52))+(KZ53))+(KZ54))+(KZ55)</f>
        <v>0</v>
      </c>
      <c r="LA56" s="21">
        <f t="shared" si="310"/>
        <v>0</v>
      </c>
      <c r="LB56" s="21">
        <f t="shared" si="311"/>
        <v>0</v>
      </c>
      <c r="LC56" s="21">
        <f t="shared" si="312"/>
        <v>0</v>
      </c>
      <c r="LD56" s="21">
        <f t="shared" si="313"/>
        <v>0</v>
      </c>
      <c r="LE56" s="21">
        <f t="shared" si="314"/>
        <v>1165.04</v>
      </c>
      <c r="LF56" s="21">
        <f t="shared" si="315"/>
        <v>18900</v>
      </c>
      <c r="LG56" s="21">
        <f t="shared" si="316"/>
        <v>-17734.96</v>
      </c>
      <c r="LH56" s="21">
        <f>((((LH51)+(LH52))+(LH53))+(LH54))+(LH55)</f>
        <v>0</v>
      </c>
      <c r="LI56" s="21">
        <f>((((LI51)+(LI52))+(LI53))+(LI54))+(LI55)</f>
        <v>0</v>
      </c>
      <c r="LJ56" s="21">
        <f t="shared" si="317"/>
        <v>0</v>
      </c>
      <c r="LK56" s="21">
        <f>((((LK51)+(LK52))+(LK53))+(LK54))+(LK55)</f>
        <v>0</v>
      </c>
      <c r="LL56" s="21">
        <f>((((LL51)+(LL52))+(LL53))+(LL54))+(LL55)</f>
        <v>0</v>
      </c>
      <c r="LM56" s="21">
        <f t="shared" si="318"/>
        <v>0</v>
      </c>
      <c r="LN56" s="21">
        <f t="shared" si="319"/>
        <v>1665.04</v>
      </c>
      <c r="LO56" s="21">
        <f t="shared" si="320"/>
        <v>18900</v>
      </c>
      <c r="LP56" s="21">
        <f t="shared" si="321"/>
        <v>-17234.96</v>
      </c>
    </row>
    <row r="57" spans="1:328" x14ac:dyDescent="0.3">
      <c r="A57" s="2" t="s">
        <v>162</v>
      </c>
      <c r="B57" s="3"/>
      <c r="C57" s="3"/>
      <c r="D57" s="4">
        <f t="shared" si="161"/>
        <v>0</v>
      </c>
      <c r="E57" s="3"/>
      <c r="F57" s="3"/>
      <c r="G57" s="4">
        <f t="shared" si="162"/>
        <v>0</v>
      </c>
      <c r="H57" s="3"/>
      <c r="I57" s="3"/>
      <c r="J57" s="4">
        <f t="shared" si="163"/>
        <v>0</v>
      </c>
      <c r="K57" s="3"/>
      <c r="L57" s="3"/>
      <c r="M57" s="4">
        <f t="shared" si="164"/>
        <v>0</v>
      </c>
      <c r="N57" s="3"/>
      <c r="O57" s="3"/>
      <c r="P57" s="4">
        <f t="shared" si="165"/>
        <v>0</v>
      </c>
      <c r="Q57" s="3"/>
      <c r="R57" s="3"/>
      <c r="S57" s="4">
        <f t="shared" si="166"/>
        <v>0</v>
      </c>
      <c r="T57" s="3"/>
      <c r="U57" s="3"/>
      <c r="V57" s="4">
        <f t="shared" si="167"/>
        <v>0</v>
      </c>
      <c r="W57" s="3"/>
      <c r="X57" s="3"/>
      <c r="Y57" s="4">
        <f t="shared" si="168"/>
        <v>0</v>
      </c>
      <c r="Z57" s="3"/>
      <c r="AA57" s="3"/>
      <c r="AB57" s="4">
        <f t="shared" si="169"/>
        <v>0</v>
      </c>
      <c r="AC57" s="3"/>
      <c r="AD57" s="3"/>
      <c r="AE57" s="4">
        <f t="shared" si="170"/>
        <v>0</v>
      </c>
      <c r="AF57" s="3"/>
      <c r="AG57" s="3"/>
      <c r="AH57" s="4">
        <f t="shared" si="171"/>
        <v>0</v>
      </c>
      <c r="AI57" s="3"/>
      <c r="AJ57" s="3"/>
      <c r="AK57" s="4">
        <f t="shared" si="172"/>
        <v>0</v>
      </c>
      <c r="AL57" s="4">
        <f t="shared" si="173"/>
        <v>0</v>
      </c>
      <c r="AM57" s="4">
        <f t="shared" si="174"/>
        <v>0</v>
      </c>
      <c r="AN57" s="4">
        <f t="shared" si="175"/>
        <v>0</v>
      </c>
      <c r="AO57" s="3"/>
      <c r="AP57" s="3"/>
      <c r="AQ57" s="4">
        <f t="shared" si="176"/>
        <v>0</v>
      </c>
      <c r="AR57" s="3"/>
      <c r="AS57" s="3"/>
      <c r="AT57" s="4">
        <f t="shared" si="177"/>
        <v>0</v>
      </c>
      <c r="AU57" s="3"/>
      <c r="AV57" s="3"/>
      <c r="AW57" s="4">
        <f t="shared" si="178"/>
        <v>0</v>
      </c>
      <c r="AX57" s="3"/>
      <c r="AY57" s="3"/>
      <c r="AZ57" s="4">
        <f t="shared" si="179"/>
        <v>0</v>
      </c>
      <c r="BA57" s="3"/>
      <c r="BB57" s="3"/>
      <c r="BC57" s="4">
        <f t="shared" si="180"/>
        <v>0</v>
      </c>
      <c r="BD57" s="3"/>
      <c r="BE57" s="3"/>
      <c r="BF57" s="4">
        <f t="shared" si="181"/>
        <v>0</v>
      </c>
      <c r="BG57" s="4">
        <f t="shared" si="182"/>
        <v>0</v>
      </c>
      <c r="BH57" s="4">
        <f t="shared" si="183"/>
        <v>0</v>
      </c>
      <c r="BI57" s="4">
        <f t="shared" si="184"/>
        <v>0</v>
      </c>
      <c r="BJ57" s="3"/>
      <c r="BK57" s="3"/>
      <c r="BL57" s="4">
        <f t="shared" si="185"/>
        <v>0</v>
      </c>
      <c r="BM57" s="3"/>
      <c r="BN57" s="3"/>
      <c r="BO57" s="4">
        <f t="shared" si="186"/>
        <v>0</v>
      </c>
      <c r="BP57" s="3"/>
      <c r="BQ57" s="3"/>
      <c r="BR57" s="4">
        <f t="shared" si="187"/>
        <v>0</v>
      </c>
      <c r="BS57" s="3"/>
      <c r="BT57" s="3"/>
      <c r="BU57" s="4">
        <f t="shared" si="188"/>
        <v>0</v>
      </c>
      <c r="BV57" s="3"/>
      <c r="BW57" s="3"/>
      <c r="BX57" s="4">
        <f t="shared" si="189"/>
        <v>0</v>
      </c>
      <c r="BY57" s="3"/>
      <c r="BZ57" s="3"/>
      <c r="CA57" s="4">
        <f t="shared" si="190"/>
        <v>0</v>
      </c>
      <c r="CB57" s="4">
        <f t="shared" si="191"/>
        <v>0</v>
      </c>
      <c r="CC57" s="4">
        <f t="shared" si="192"/>
        <v>0</v>
      </c>
      <c r="CD57" s="4">
        <f t="shared" si="193"/>
        <v>0</v>
      </c>
      <c r="CE57" s="3"/>
      <c r="CF57" s="3"/>
      <c r="CG57" s="4">
        <f t="shared" si="194"/>
        <v>0</v>
      </c>
      <c r="CH57" s="3"/>
      <c r="CI57" s="3"/>
      <c r="CJ57" s="4">
        <f t="shared" si="195"/>
        <v>0</v>
      </c>
      <c r="CK57" s="3"/>
      <c r="CL57" s="3"/>
      <c r="CM57" s="4">
        <f t="shared" si="196"/>
        <v>0</v>
      </c>
      <c r="CN57" s="4">
        <f t="shared" si="197"/>
        <v>0</v>
      </c>
      <c r="CO57" s="4">
        <f t="shared" si="198"/>
        <v>0</v>
      </c>
      <c r="CP57" s="4">
        <f t="shared" si="199"/>
        <v>0</v>
      </c>
      <c r="CQ57" s="3"/>
      <c r="CR57" s="3"/>
      <c r="CS57" s="4">
        <f t="shared" si="200"/>
        <v>0</v>
      </c>
      <c r="CT57" s="3"/>
      <c r="CU57" s="3"/>
      <c r="CV57" s="4">
        <f t="shared" si="201"/>
        <v>0</v>
      </c>
      <c r="CW57" s="3"/>
      <c r="CX57" s="3"/>
      <c r="CY57" s="4">
        <f t="shared" si="202"/>
        <v>0</v>
      </c>
      <c r="CZ57" s="4">
        <f t="shared" si="203"/>
        <v>0</v>
      </c>
      <c r="DA57" s="4">
        <f t="shared" si="204"/>
        <v>0</v>
      </c>
      <c r="DB57" s="4">
        <f t="shared" si="205"/>
        <v>0</v>
      </c>
      <c r="DC57" s="4">
        <f t="shared" si="206"/>
        <v>0</v>
      </c>
      <c r="DD57" s="4">
        <f t="shared" si="207"/>
        <v>0</v>
      </c>
      <c r="DE57" s="4">
        <f t="shared" si="208"/>
        <v>0</v>
      </c>
      <c r="DF57" s="3"/>
      <c r="DG57" s="3"/>
      <c r="DH57" s="4">
        <f t="shared" si="209"/>
        <v>0</v>
      </c>
      <c r="DI57" s="3"/>
      <c r="DJ57" s="3"/>
      <c r="DK57" s="4">
        <f t="shared" si="210"/>
        <v>0</v>
      </c>
      <c r="DL57" s="4">
        <f t="shared" si="211"/>
        <v>0</v>
      </c>
      <c r="DM57" s="4">
        <f t="shared" si="212"/>
        <v>0</v>
      </c>
      <c r="DN57" s="4">
        <f t="shared" si="213"/>
        <v>0</v>
      </c>
      <c r="DO57" s="3"/>
      <c r="DP57" s="3"/>
      <c r="DQ57" s="4">
        <f t="shared" si="214"/>
        <v>0</v>
      </c>
      <c r="DR57" s="3"/>
      <c r="DS57" s="3"/>
      <c r="DT57" s="4">
        <f t="shared" si="215"/>
        <v>0</v>
      </c>
      <c r="DU57" s="4">
        <f t="shared" si="216"/>
        <v>0</v>
      </c>
      <c r="DV57" s="4">
        <f t="shared" si="217"/>
        <v>0</v>
      </c>
      <c r="DW57" s="4">
        <f t="shared" si="218"/>
        <v>0</v>
      </c>
      <c r="DX57" s="20">
        <f t="shared" si="219"/>
        <v>0</v>
      </c>
      <c r="DY57" s="20">
        <f t="shared" si="220"/>
        <v>0</v>
      </c>
      <c r="DZ57" s="20">
        <f t="shared" si="221"/>
        <v>0</v>
      </c>
      <c r="EA57" s="19"/>
      <c r="EB57" s="19"/>
      <c r="EC57" s="20">
        <f t="shared" si="222"/>
        <v>0</v>
      </c>
      <c r="ED57" s="19"/>
      <c r="EE57" s="19"/>
      <c r="EF57" s="20">
        <f t="shared" si="223"/>
        <v>0</v>
      </c>
      <c r="EG57" s="19"/>
      <c r="EH57" s="19"/>
      <c r="EI57" s="20">
        <f t="shared" si="224"/>
        <v>0</v>
      </c>
      <c r="EJ57" s="19"/>
      <c r="EK57" s="19"/>
      <c r="EL57" s="20">
        <f t="shared" si="225"/>
        <v>0</v>
      </c>
      <c r="EM57" s="20">
        <f t="shared" si="226"/>
        <v>0</v>
      </c>
      <c r="EN57" s="20">
        <f t="shared" si="227"/>
        <v>0</v>
      </c>
      <c r="EO57" s="20">
        <f t="shared" si="228"/>
        <v>0</v>
      </c>
      <c r="EP57" s="19"/>
      <c r="EQ57" s="19"/>
      <c r="ER57" s="20">
        <f t="shared" si="229"/>
        <v>0</v>
      </c>
      <c r="ES57" s="19"/>
      <c r="ET57" s="19"/>
      <c r="EU57" s="20">
        <f t="shared" si="230"/>
        <v>0</v>
      </c>
      <c r="EV57" s="19"/>
      <c r="EW57" s="19"/>
      <c r="EX57" s="20">
        <f t="shared" si="231"/>
        <v>0</v>
      </c>
      <c r="EY57" s="19"/>
      <c r="EZ57" s="19"/>
      <c r="FA57" s="20">
        <f t="shared" si="232"/>
        <v>0</v>
      </c>
      <c r="FB57" s="20">
        <f t="shared" si="233"/>
        <v>0</v>
      </c>
      <c r="FC57" s="20">
        <f t="shared" si="234"/>
        <v>0</v>
      </c>
      <c r="FD57" s="20">
        <f t="shared" si="235"/>
        <v>0</v>
      </c>
      <c r="FE57" s="19"/>
      <c r="FF57" s="19"/>
      <c r="FG57" s="20">
        <f t="shared" si="236"/>
        <v>0</v>
      </c>
      <c r="FH57" s="19"/>
      <c r="FI57" s="19"/>
      <c r="FJ57" s="20">
        <f t="shared" si="237"/>
        <v>0</v>
      </c>
      <c r="FK57" s="19"/>
      <c r="FL57" s="19"/>
      <c r="FM57" s="20">
        <f t="shared" si="238"/>
        <v>0</v>
      </c>
      <c r="FN57" s="20">
        <f t="shared" si="239"/>
        <v>0</v>
      </c>
      <c r="FO57" s="20">
        <f t="shared" si="240"/>
        <v>0</v>
      </c>
      <c r="FP57" s="20">
        <f t="shared" si="241"/>
        <v>0</v>
      </c>
      <c r="FQ57" s="19"/>
      <c r="FR57" s="19"/>
      <c r="FS57" s="20">
        <f t="shared" si="242"/>
        <v>0</v>
      </c>
      <c r="FT57" s="19"/>
      <c r="FU57" s="19"/>
      <c r="FV57" s="20">
        <f t="shared" si="243"/>
        <v>0</v>
      </c>
      <c r="FW57" s="19"/>
      <c r="FX57" s="19"/>
      <c r="FY57" s="20">
        <f t="shared" si="244"/>
        <v>0</v>
      </c>
      <c r="FZ57" s="20">
        <f t="shared" si="245"/>
        <v>0</v>
      </c>
      <c r="GA57" s="20">
        <f t="shared" si="246"/>
        <v>0</v>
      </c>
      <c r="GB57" s="20">
        <f t="shared" si="247"/>
        <v>0</v>
      </c>
      <c r="GC57" s="19"/>
      <c r="GD57" s="19"/>
      <c r="GE57" s="20">
        <f t="shared" si="248"/>
        <v>0</v>
      </c>
      <c r="GF57" s="19"/>
      <c r="GG57" s="19"/>
      <c r="GH57" s="20">
        <f t="shared" si="249"/>
        <v>0</v>
      </c>
      <c r="GI57" s="19"/>
      <c r="GJ57" s="19"/>
      <c r="GK57" s="20">
        <f t="shared" si="250"/>
        <v>0</v>
      </c>
      <c r="GL57" s="19"/>
      <c r="GM57" s="19"/>
      <c r="GN57" s="20">
        <f t="shared" si="251"/>
        <v>0</v>
      </c>
      <c r="GO57" s="20">
        <f t="shared" si="252"/>
        <v>0</v>
      </c>
      <c r="GP57" s="20">
        <f t="shared" si="253"/>
        <v>0</v>
      </c>
      <c r="GQ57" s="20">
        <f t="shared" si="254"/>
        <v>0</v>
      </c>
      <c r="GR57" s="19"/>
      <c r="GS57" s="19"/>
      <c r="GT57" s="20">
        <f t="shared" si="255"/>
        <v>0</v>
      </c>
      <c r="GU57" s="19"/>
      <c r="GV57" s="19"/>
      <c r="GW57" s="20">
        <f t="shared" si="256"/>
        <v>0</v>
      </c>
      <c r="GX57" s="19"/>
      <c r="GY57" s="19"/>
      <c r="GZ57" s="20">
        <f t="shared" si="257"/>
        <v>0</v>
      </c>
      <c r="HA57" s="20">
        <f t="shared" si="258"/>
        <v>0</v>
      </c>
      <c r="HB57" s="20">
        <f t="shared" si="259"/>
        <v>0</v>
      </c>
      <c r="HC57" s="20">
        <f t="shared" si="260"/>
        <v>0</v>
      </c>
      <c r="HD57" s="19"/>
      <c r="HE57" s="19"/>
      <c r="HF57" s="20">
        <f t="shared" si="261"/>
        <v>0</v>
      </c>
      <c r="HG57" s="19"/>
      <c r="HH57" s="19"/>
      <c r="HI57" s="20">
        <f t="shared" si="262"/>
        <v>0</v>
      </c>
      <c r="HJ57" s="19"/>
      <c r="HK57" s="19"/>
      <c r="HL57" s="20">
        <f t="shared" si="263"/>
        <v>0</v>
      </c>
      <c r="HM57" s="19"/>
      <c r="HN57" s="19"/>
      <c r="HO57" s="20">
        <f t="shared" si="264"/>
        <v>0</v>
      </c>
      <c r="HP57" s="20">
        <f t="shared" si="265"/>
        <v>0</v>
      </c>
      <c r="HQ57" s="20">
        <f t="shared" si="266"/>
        <v>0</v>
      </c>
      <c r="HR57" s="20">
        <f t="shared" si="267"/>
        <v>0</v>
      </c>
      <c r="HS57" s="19"/>
      <c r="HT57" s="19"/>
      <c r="HU57" s="20">
        <f t="shared" si="268"/>
        <v>0</v>
      </c>
      <c r="HV57" s="19"/>
      <c r="HW57" s="19"/>
      <c r="HX57" s="20">
        <f t="shared" si="269"/>
        <v>0</v>
      </c>
      <c r="HY57" s="19"/>
      <c r="HZ57" s="19"/>
      <c r="IA57" s="20">
        <f t="shared" si="270"/>
        <v>0</v>
      </c>
      <c r="IB57" s="19"/>
      <c r="IC57" s="19"/>
      <c r="ID57" s="20">
        <f t="shared" si="271"/>
        <v>0</v>
      </c>
      <c r="IE57" s="20">
        <f t="shared" si="272"/>
        <v>0</v>
      </c>
      <c r="IF57" s="20">
        <f t="shared" si="273"/>
        <v>0</v>
      </c>
      <c r="IG57" s="20">
        <f t="shared" si="274"/>
        <v>0</v>
      </c>
      <c r="IH57" s="20">
        <f t="shared" si="275"/>
        <v>0</v>
      </c>
      <c r="II57" s="20">
        <f t="shared" si="276"/>
        <v>0</v>
      </c>
      <c r="IJ57" s="20">
        <f t="shared" si="277"/>
        <v>0</v>
      </c>
      <c r="IK57" s="19"/>
      <c r="IL57" s="19"/>
      <c r="IM57" s="20">
        <f t="shared" si="278"/>
        <v>0</v>
      </c>
      <c r="IN57" s="19"/>
      <c r="IO57" s="19"/>
      <c r="IP57" s="20">
        <f t="shared" si="279"/>
        <v>0</v>
      </c>
      <c r="IQ57" s="19"/>
      <c r="IR57" s="19"/>
      <c r="IS57" s="20">
        <f t="shared" si="280"/>
        <v>0</v>
      </c>
      <c r="IT57" s="20">
        <f t="shared" si="281"/>
        <v>0</v>
      </c>
      <c r="IU57" s="20">
        <f t="shared" si="282"/>
        <v>0</v>
      </c>
      <c r="IV57" s="20">
        <f t="shared" si="283"/>
        <v>0</v>
      </c>
      <c r="IW57" s="20">
        <f t="shared" si="284"/>
        <v>0</v>
      </c>
      <c r="IX57" s="20">
        <f t="shared" si="285"/>
        <v>0</v>
      </c>
      <c r="IY57" s="20">
        <f t="shared" si="286"/>
        <v>0</v>
      </c>
      <c r="IZ57" s="19"/>
      <c r="JA57" s="19"/>
      <c r="JB57" s="20">
        <f t="shared" si="287"/>
        <v>0</v>
      </c>
      <c r="JC57" s="19"/>
      <c r="JD57" s="19"/>
      <c r="JE57" s="20">
        <f t="shared" si="288"/>
        <v>0</v>
      </c>
      <c r="JF57" s="19"/>
      <c r="JG57" s="19"/>
      <c r="JH57" s="20">
        <f t="shared" si="289"/>
        <v>0</v>
      </c>
      <c r="JI57" s="20">
        <f t="shared" si="290"/>
        <v>0</v>
      </c>
      <c r="JJ57" s="20">
        <f t="shared" si="291"/>
        <v>0</v>
      </c>
      <c r="JK57" s="20">
        <f t="shared" si="292"/>
        <v>0</v>
      </c>
      <c r="JL57" s="19"/>
      <c r="JM57" s="19"/>
      <c r="JN57" s="20">
        <f t="shared" si="293"/>
        <v>0</v>
      </c>
      <c r="JO57" s="19"/>
      <c r="JP57" s="19"/>
      <c r="JQ57" s="20">
        <f t="shared" si="294"/>
        <v>0</v>
      </c>
      <c r="JR57" s="19"/>
      <c r="JS57" s="19"/>
      <c r="JT57" s="20">
        <f t="shared" si="295"/>
        <v>0</v>
      </c>
      <c r="JU57" s="20">
        <f t="shared" si="296"/>
        <v>0</v>
      </c>
      <c r="JV57" s="20">
        <f t="shared" si="297"/>
        <v>0</v>
      </c>
      <c r="JW57" s="20">
        <f t="shared" si="298"/>
        <v>0</v>
      </c>
      <c r="JX57" s="19"/>
      <c r="JY57" s="19"/>
      <c r="JZ57" s="20">
        <f t="shared" si="299"/>
        <v>0</v>
      </c>
      <c r="KA57" s="19"/>
      <c r="KB57" s="19"/>
      <c r="KC57" s="20">
        <f t="shared" si="300"/>
        <v>0</v>
      </c>
      <c r="KD57" s="20">
        <f t="shared" si="301"/>
        <v>0</v>
      </c>
      <c r="KE57" s="20">
        <f t="shared" si="302"/>
        <v>0</v>
      </c>
      <c r="KF57" s="20">
        <f t="shared" si="303"/>
        <v>0</v>
      </c>
      <c r="KG57" s="19"/>
      <c r="KH57" s="19"/>
      <c r="KI57" s="20">
        <f t="shared" si="304"/>
        <v>0</v>
      </c>
      <c r="KJ57" s="19"/>
      <c r="KK57" s="19"/>
      <c r="KL57" s="20">
        <f t="shared" si="305"/>
        <v>0</v>
      </c>
      <c r="KM57" s="19"/>
      <c r="KN57" s="19"/>
      <c r="KO57" s="20">
        <f t="shared" si="306"/>
        <v>0</v>
      </c>
      <c r="KP57" s="19"/>
      <c r="KQ57" s="19"/>
      <c r="KR57" s="20">
        <f t="shared" si="307"/>
        <v>0</v>
      </c>
      <c r="KS57" s="19"/>
      <c r="KT57" s="19"/>
      <c r="KU57" s="20">
        <f t="shared" si="308"/>
        <v>0</v>
      </c>
      <c r="KV57" s="19"/>
      <c r="KW57" s="19"/>
      <c r="KX57" s="20">
        <f t="shared" si="309"/>
        <v>0</v>
      </c>
      <c r="KY57" s="19"/>
      <c r="KZ57" s="19"/>
      <c r="LA57" s="20">
        <f t="shared" si="310"/>
        <v>0</v>
      </c>
      <c r="LB57" s="20">
        <f t="shared" si="311"/>
        <v>0</v>
      </c>
      <c r="LC57" s="20">
        <f t="shared" si="312"/>
        <v>0</v>
      </c>
      <c r="LD57" s="20">
        <f t="shared" si="313"/>
        <v>0</v>
      </c>
      <c r="LE57" s="20">
        <f t="shared" si="314"/>
        <v>0</v>
      </c>
      <c r="LF57" s="20">
        <f t="shared" si="315"/>
        <v>0</v>
      </c>
      <c r="LG57" s="20">
        <f t="shared" si="316"/>
        <v>0</v>
      </c>
      <c r="LH57" s="19"/>
      <c r="LI57" s="19"/>
      <c r="LJ57" s="20">
        <f t="shared" si="317"/>
        <v>0</v>
      </c>
      <c r="LK57" s="19"/>
      <c r="LL57" s="19"/>
      <c r="LM57" s="20">
        <f t="shared" si="318"/>
        <v>0</v>
      </c>
      <c r="LN57" s="20">
        <f t="shared" si="319"/>
        <v>0</v>
      </c>
      <c r="LO57" s="20">
        <f t="shared" si="320"/>
        <v>0</v>
      </c>
      <c r="LP57" s="20">
        <f t="shared" si="321"/>
        <v>0</v>
      </c>
    </row>
    <row r="58" spans="1:328" x14ac:dyDescent="0.3">
      <c r="A58" s="2" t="s">
        <v>163</v>
      </c>
      <c r="B58" s="3"/>
      <c r="C58" s="3"/>
      <c r="D58" s="4">
        <f t="shared" si="161"/>
        <v>0</v>
      </c>
      <c r="E58" s="3"/>
      <c r="F58" s="3"/>
      <c r="G58" s="4">
        <f t="shared" si="162"/>
        <v>0</v>
      </c>
      <c r="H58" s="3"/>
      <c r="I58" s="3"/>
      <c r="J58" s="4">
        <f t="shared" si="163"/>
        <v>0</v>
      </c>
      <c r="K58" s="3"/>
      <c r="L58" s="3"/>
      <c r="M58" s="4">
        <f t="shared" si="164"/>
        <v>0</v>
      </c>
      <c r="N58" s="3"/>
      <c r="O58" s="3"/>
      <c r="P58" s="4">
        <f t="shared" si="165"/>
        <v>0</v>
      </c>
      <c r="Q58" s="3"/>
      <c r="R58" s="3"/>
      <c r="S58" s="4">
        <f t="shared" si="166"/>
        <v>0</v>
      </c>
      <c r="T58" s="3"/>
      <c r="U58" s="3"/>
      <c r="V58" s="4">
        <f t="shared" si="167"/>
        <v>0</v>
      </c>
      <c r="W58" s="3"/>
      <c r="X58" s="3"/>
      <c r="Y58" s="4">
        <f t="shared" si="168"/>
        <v>0</v>
      </c>
      <c r="Z58" s="3"/>
      <c r="AA58" s="3"/>
      <c r="AB58" s="4">
        <f t="shared" si="169"/>
        <v>0</v>
      </c>
      <c r="AC58" s="3"/>
      <c r="AD58" s="3"/>
      <c r="AE58" s="4">
        <f t="shared" si="170"/>
        <v>0</v>
      </c>
      <c r="AF58" s="3"/>
      <c r="AG58" s="3"/>
      <c r="AH58" s="4">
        <f t="shared" si="171"/>
        <v>0</v>
      </c>
      <c r="AI58" s="3"/>
      <c r="AJ58" s="3"/>
      <c r="AK58" s="4">
        <f t="shared" si="172"/>
        <v>0</v>
      </c>
      <c r="AL58" s="4">
        <f t="shared" si="173"/>
        <v>0</v>
      </c>
      <c r="AM58" s="4">
        <f t="shared" si="174"/>
        <v>0</v>
      </c>
      <c r="AN58" s="4">
        <f t="shared" si="175"/>
        <v>0</v>
      </c>
      <c r="AO58" s="3"/>
      <c r="AP58" s="3"/>
      <c r="AQ58" s="4">
        <f t="shared" si="176"/>
        <v>0</v>
      </c>
      <c r="AR58" s="3"/>
      <c r="AS58" s="3"/>
      <c r="AT58" s="4">
        <f t="shared" si="177"/>
        <v>0</v>
      </c>
      <c r="AU58" s="3"/>
      <c r="AV58" s="3"/>
      <c r="AW58" s="4">
        <f t="shared" si="178"/>
        <v>0</v>
      </c>
      <c r="AX58" s="3"/>
      <c r="AY58" s="3"/>
      <c r="AZ58" s="4">
        <f t="shared" si="179"/>
        <v>0</v>
      </c>
      <c r="BA58" s="3"/>
      <c r="BB58" s="3"/>
      <c r="BC58" s="4">
        <f t="shared" si="180"/>
        <v>0</v>
      </c>
      <c r="BD58" s="3"/>
      <c r="BE58" s="3"/>
      <c r="BF58" s="4">
        <f t="shared" si="181"/>
        <v>0</v>
      </c>
      <c r="BG58" s="4">
        <f t="shared" si="182"/>
        <v>0</v>
      </c>
      <c r="BH58" s="4">
        <f t="shared" si="183"/>
        <v>0</v>
      </c>
      <c r="BI58" s="4">
        <f t="shared" si="184"/>
        <v>0</v>
      </c>
      <c r="BJ58" s="3"/>
      <c r="BK58" s="3"/>
      <c r="BL58" s="4">
        <f t="shared" si="185"/>
        <v>0</v>
      </c>
      <c r="BM58" s="3"/>
      <c r="BN58" s="3"/>
      <c r="BO58" s="4">
        <f t="shared" si="186"/>
        <v>0</v>
      </c>
      <c r="BP58" s="3"/>
      <c r="BQ58" s="3"/>
      <c r="BR58" s="4">
        <f t="shared" si="187"/>
        <v>0</v>
      </c>
      <c r="BS58" s="3"/>
      <c r="BT58" s="3"/>
      <c r="BU58" s="4">
        <f t="shared" si="188"/>
        <v>0</v>
      </c>
      <c r="BV58" s="3"/>
      <c r="BW58" s="3"/>
      <c r="BX58" s="4">
        <f t="shared" si="189"/>
        <v>0</v>
      </c>
      <c r="BY58" s="3"/>
      <c r="BZ58" s="3"/>
      <c r="CA58" s="4">
        <f t="shared" si="190"/>
        <v>0</v>
      </c>
      <c r="CB58" s="4">
        <f t="shared" si="191"/>
        <v>0</v>
      </c>
      <c r="CC58" s="4">
        <f t="shared" si="192"/>
        <v>0</v>
      </c>
      <c r="CD58" s="4">
        <f t="shared" si="193"/>
        <v>0</v>
      </c>
      <c r="CE58" s="3"/>
      <c r="CF58" s="3"/>
      <c r="CG58" s="4">
        <f t="shared" si="194"/>
        <v>0</v>
      </c>
      <c r="CH58" s="3"/>
      <c r="CI58" s="3"/>
      <c r="CJ58" s="4">
        <f t="shared" si="195"/>
        <v>0</v>
      </c>
      <c r="CK58" s="3"/>
      <c r="CL58" s="3"/>
      <c r="CM58" s="4">
        <f t="shared" si="196"/>
        <v>0</v>
      </c>
      <c r="CN58" s="4">
        <f t="shared" si="197"/>
        <v>0</v>
      </c>
      <c r="CO58" s="4">
        <f t="shared" si="198"/>
        <v>0</v>
      </c>
      <c r="CP58" s="4">
        <f t="shared" si="199"/>
        <v>0</v>
      </c>
      <c r="CQ58" s="3"/>
      <c r="CR58" s="3"/>
      <c r="CS58" s="4">
        <f t="shared" si="200"/>
        <v>0</v>
      </c>
      <c r="CT58" s="3"/>
      <c r="CU58" s="3"/>
      <c r="CV58" s="4">
        <f t="shared" si="201"/>
        <v>0</v>
      </c>
      <c r="CW58" s="3"/>
      <c r="CX58" s="3"/>
      <c r="CY58" s="4">
        <f t="shared" si="202"/>
        <v>0</v>
      </c>
      <c r="CZ58" s="4">
        <f t="shared" si="203"/>
        <v>0</v>
      </c>
      <c r="DA58" s="4">
        <f t="shared" si="204"/>
        <v>0</v>
      </c>
      <c r="DB58" s="4">
        <f t="shared" si="205"/>
        <v>0</v>
      </c>
      <c r="DC58" s="4">
        <f t="shared" si="206"/>
        <v>0</v>
      </c>
      <c r="DD58" s="4">
        <f t="shared" si="207"/>
        <v>0</v>
      </c>
      <c r="DE58" s="4">
        <f t="shared" si="208"/>
        <v>0</v>
      </c>
      <c r="DF58" s="3"/>
      <c r="DG58" s="3"/>
      <c r="DH58" s="4">
        <f t="shared" si="209"/>
        <v>0</v>
      </c>
      <c r="DI58" s="3"/>
      <c r="DJ58" s="3"/>
      <c r="DK58" s="4">
        <f t="shared" si="210"/>
        <v>0</v>
      </c>
      <c r="DL58" s="4">
        <f t="shared" si="211"/>
        <v>0</v>
      </c>
      <c r="DM58" s="4">
        <f t="shared" si="212"/>
        <v>0</v>
      </c>
      <c r="DN58" s="4">
        <f t="shared" si="213"/>
        <v>0</v>
      </c>
      <c r="DO58" s="3"/>
      <c r="DP58" s="3"/>
      <c r="DQ58" s="4">
        <f t="shared" si="214"/>
        <v>0</v>
      </c>
      <c r="DR58" s="3"/>
      <c r="DS58" s="3"/>
      <c r="DT58" s="4">
        <f t="shared" si="215"/>
        <v>0</v>
      </c>
      <c r="DU58" s="4">
        <f t="shared" si="216"/>
        <v>0</v>
      </c>
      <c r="DV58" s="4">
        <f t="shared" si="217"/>
        <v>0</v>
      </c>
      <c r="DW58" s="4">
        <f t="shared" si="218"/>
        <v>0</v>
      </c>
      <c r="DX58" s="20">
        <f t="shared" si="219"/>
        <v>0</v>
      </c>
      <c r="DY58" s="20">
        <f t="shared" si="220"/>
        <v>0</v>
      </c>
      <c r="DZ58" s="20">
        <f t="shared" si="221"/>
        <v>0</v>
      </c>
      <c r="EA58" s="19"/>
      <c r="EB58" s="19"/>
      <c r="EC58" s="20">
        <f t="shared" si="222"/>
        <v>0</v>
      </c>
      <c r="ED58" s="19"/>
      <c r="EE58" s="19"/>
      <c r="EF58" s="20">
        <f t="shared" si="223"/>
        <v>0</v>
      </c>
      <c r="EG58" s="19"/>
      <c r="EH58" s="19"/>
      <c r="EI58" s="20">
        <f t="shared" si="224"/>
        <v>0</v>
      </c>
      <c r="EJ58" s="19"/>
      <c r="EK58" s="19"/>
      <c r="EL58" s="20">
        <f t="shared" si="225"/>
        <v>0</v>
      </c>
      <c r="EM58" s="20">
        <f t="shared" si="226"/>
        <v>0</v>
      </c>
      <c r="EN58" s="20">
        <f t="shared" si="227"/>
        <v>0</v>
      </c>
      <c r="EO58" s="20">
        <f t="shared" si="228"/>
        <v>0</v>
      </c>
      <c r="EP58" s="19"/>
      <c r="EQ58" s="19"/>
      <c r="ER58" s="20">
        <f t="shared" si="229"/>
        <v>0</v>
      </c>
      <c r="ES58" s="19"/>
      <c r="ET58" s="19"/>
      <c r="EU58" s="20">
        <f t="shared" si="230"/>
        <v>0</v>
      </c>
      <c r="EV58" s="19"/>
      <c r="EW58" s="19"/>
      <c r="EX58" s="20">
        <f t="shared" si="231"/>
        <v>0</v>
      </c>
      <c r="EY58" s="19"/>
      <c r="EZ58" s="19"/>
      <c r="FA58" s="20">
        <f t="shared" si="232"/>
        <v>0</v>
      </c>
      <c r="FB58" s="20">
        <f t="shared" si="233"/>
        <v>0</v>
      </c>
      <c r="FC58" s="20">
        <f t="shared" si="234"/>
        <v>0</v>
      </c>
      <c r="FD58" s="20">
        <f t="shared" si="235"/>
        <v>0</v>
      </c>
      <c r="FE58" s="19"/>
      <c r="FF58" s="19"/>
      <c r="FG58" s="20">
        <f t="shared" si="236"/>
        <v>0</v>
      </c>
      <c r="FH58" s="19"/>
      <c r="FI58" s="19"/>
      <c r="FJ58" s="20">
        <f t="shared" si="237"/>
        <v>0</v>
      </c>
      <c r="FK58" s="19"/>
      <c r="FL58" s="19"/>
      <c r="FM58" s="20">
        <f t="shared" si="238"/>
        <v>0</v>
      </c>
      <c r="FN58" s="20">
        <f t="shared" si="239"/>
        <v>0</v>
      </c>
      <c r="FO58" s="20">
        <f t="shared" si="240"/>
        <v>0</v>
      </c>
      <c r="FP58" s="20">
        <f t="shared" si="241"/>
        <v>0</v>
      </c>
      <c r="FQ58" s="19"/>
      <c r="FR58" s="19"/>
      <c r="FS58" s="20">
        <f t="shared" si="242"/>
        <v>0</v>
      </c>
      <c r="FT58" s="19"/>
      <c r="FU58" s="19"/>
      <c r="FV58" s="20">
        <f t="shared" si="243"/>
        <v>0</v>
      </c>
      <c r="FW58" s="19"/>
      <c r="FX58" s="19"/>
      <c r="FY58" s="20">
        <f t="shared" si="244"/>
        <v>0</v>
      </c>
      <c r="FZ58" s="20">
        <f t="shared" si="245"/>
        <v>0</v>
      </c>
      <c r="GA58" s="20">
        <f t="shared" si="246"/>
        <v>0</v>
      </c>
      <c r="GB58" s="20">
        <f t="shared" si="247"/>
        <v>0</v>
      </c>
      <c r="GC58" s="19"/>
      <c r="GD58" s="19"/>
      <c r="GE58" s="20">
        <f t="shared" si="248"/>
        <v>0</v>
      </c>
      <c r="GF58" s="19"/>
      <c r="GG58" s="19"/>
      <c r="GH58" s="20">
        <f t="shared" si="249"/>
        <v>0</v>
      </c>
      <c r="GI58" s="19"/>
      <c r="GJ58" s="19"/>
      <c r="GK58" s="20">
        <f t="shared" si="250"/>
        <v>0</v>
      </c>
      <c r="GL58" s="19"/>
      <c r="GM58" s="19"/>
      <c r="GN58" s="20">
        <f t="shared" si="251"/>
        <v>0</v>
      </c>
      <c r="GO58" s="20">
        <f t="shared" si="252"/>
        <v>0</v>
      </c>
      <c r="GP58" s="20">
        <f t="shared" si="253"/>
        <v>0</v>
      </c>
      <c r="GQ58" s="20">
        <f t="shared" si="254"/>
        <v>0</v>
      </c>
      <c r="GR58" s="19"/>
      <c r="GS58" s="19"/>
      <c r="GT58" s="20">
        <f t="shared" si="255"/>
        <v>0</v>
      </c>
      <c r="GU58" s="19"/>
      <c r="GV58" s="19"/>
      <c r="GW58" s="20">
        <f t="shared" si="256"/>
        <v>0</v>
      </c>
      <c r="GX58" s="19"/>
      <c r="GY58" s="19"/>
      <c r="GZ58" s="20">
        <f t="shared" si="257"/>
        <v>0</v>
      </c>
      <c r="HA58" s="20">
        <f t="shared" si="258"/>
        <v>0</v>
      </c>
      <c r="HB58" s="20">
        <f t="shared" si="259"/>
        <v>0</v>
      </c>
      <c r="HC58" s="20">
        <f t="shared" si="260"/>
        <v>0</v>
      </c>
      <c r="HD58" s="19"/>
      <c r="HE58" s="19"/>
      <c r="HF58" s="20">
        <f t="shared" si="261"/>
        <v>0</v>
      </c>
      <c r="HG58" s="19"/>
      <c r="HH58" s="19"/>
      <c r="HI58" s="20">
        <f t="shared" si="262"/>
        <v>0</v>
      </c>
      <c r="HJ58" s="19"/>
      <c r="HK58" s="19"/>
      <c r="HL58" s="20">
        <f t="shared" si="263"/>
        <v>0</v>
      </c>
      <c r="HM58" s="19"/>
      <c r="HN58" s="19"/>
      <c r="HO58" s="20">
        <f t="shared" si="264"/>
        <v>0</v>
      </c>
      <c r="HP58" s="20">
        <f t="shared" si="265"/>
        <v>0</v>
      </c>
      <c r="HQ58" s="20">
        <f t="shared" si="266"/>
        <v>0</v>
      </c>
      <c r="HR58" s="20">
        <f t="shared" si="267"/>
        <v>0</v>
      </c>
      <c r="HS58" s="19"/>
      <c r="HT58" s="19"/>
      <c r="HU58" s="20">
        <f t="shared" si="268"/>
        <v>0</v>
      </c>
      <c r="HV58" s="19"/>
      <c r="HW58" s="19"/>
      <c r="HX58" s="20">
        <f t="shared" si="269"/>
        <v>0</v>
      </c>
      <c r="HY58" s="19"/>
      <c r="HZ58" s="19"/>
      <c r="IA58" s="20">
        <f t="shared" si="270"/>
        <v>0</v>
      </c>
      <c r="IB58" s="19"/>
      <c r="IC58" s="19"/>
      <c r="ID58" s="20">
        <f t="shared" si="271"/>
        <v>0</v>
      </c>
      <c r="IE58" s="20">
        <f t="shared" si="272"/>
        <v>0</v>
      </c>
      <c r="IF58" s="20">
        <f t="shared" si="273"/>
        <v>0</v>
      </c>
      <c r="IG58" s="20">
        <f t="shared" si="274"/>
        <v>0</v>
      </c>
      <c r="IH58" s="20">
        <f t="shared" si="275"/>
        <v>0</v>
      </c>
      <c r="II58" s="20">
        <f t="shared" si="276"/>
        <v>0</v>
      </c>
      <c r="IJ58" s="20">
        <f t="shared" si="277"/>
        <v>0</v>
      </c>
      <c r="IK58" s="19"/>
      <c r="IL58" s="19"/>
      <c r="IM58" s="20">
        <f t="shared" si="278"/>
        <v>0</v>
      </c>
      <c r="IN58" s="19"/>
      <c r="IO58" s="19"/>
      <c r="IP58" s="20">
        <f t="shared" si="279"/>
        <v>0</v>
      </c>
      <c r="IQ58" s="19"/>
      <c r="IR58" s="19"/>
      <c r="IS58" s="20">
        <f t="shared" si="280"/>
        <v>0</v>
      </c>
      <c r="IT58" s="20">
        <f t="shared" si="281"/>
        <v>0</v>
      </c>
      <c r="IU58" s="20">
        <f t="shared" si="282"/>
        <v>0</v>
      </c>
      <c r="IV58" s="20">
        <f t="shared" si="283"/>
        <v>0</v>
      </c>
      <c r="IW58" s="20">
        <f t="shared" si="284"/>
        <v>0</v>
      </c>
      <c r="IX58" s="20">
        <f t="shared" si="285"/>
        <v>0</v>
      </c>
      <c r="IY58" s="20">
        <f t="shared" si="286"/>
        <v>0</v>
      </c>
      <c r="IZ58" s="19"/>
      <c r="JA58" s="19"/>
      <c r="JB58" s="20">
        <f t="shared" si="287"/>
        <v>0</v>
      </c>
      <c r="JC58" s="19"/>
      <c r="JD58" s="19"/>
      <c r="JE58" s="20">
        <f t="shared" si="288"/>
        <v>0</v>
      </c>
      <c r="JF58" s="19"/>
      <c r="JG58" s="19"/>
      <c r="JH58" s="20">
        <f t="shared" si="289"/>
        <v>0</v>
      </c>
      <c r="JI58" s="20">
        <f t="shared" si="290"/>
        <v>0</v>
      </c>
      <c r="JJ58" s="20">
        <f t="shared" si="291"/>
        <v>0</v>
      </c>
      <c r="JK58" s="20">
        <f t="shared" si="292"/>
        <v>0</v>
      </c>
      <c r="JL58" s="19"/>
      <c r="JM58" s="19"/>
      <c r="JN58" s="20">
        <f t="shared" si="293"/>
        <v>0</v>
      </c>
      <c r="JO58" s="19"/>
      <c r="JP58" s="19"/>
      <c r="JQ58" s="20">
        <f t="shared" si="294"/>
        <v>0</v>
      </c>
      <c r="JR58" s="19"/>
      <c r="JS58" s="19"/>
      <c r="JT58" s="20">
        <f t="shared" si="295"/>
        <v>0</v>
      </c>
      <c r="JU58" s="20">
        <f t="shared" si="296"/>
        <v>0</v>
      </c>
      <c r="JV58" s="20">
        <f t="shared" si="297"/>
        <v>0</v>
      </c>
      <c r="JW58" s="20">
        <f t="shared" si="298"/>
        <v>0</v>
      </c>
      <c r="JX58" s="19"/>
      <c r="JY58" s="19"/>
      <c r="JZ58" s="20">
        <f t="shared" si="299"/>
        <v>0</v>
      </c>
      <c r="KA58" s="19"/>
      <c r="KB58" s="19"/>
      <c r="KC58" s="20">
        <f t="shared" si="300"/>
        <v>0</v>
      </c>
      <c r="KD58" s="20">
        <f t="shared" si="301"/>
        <v>0</v>
      </c>
      <c r="KE58" s="20">
        <f t="shared" si="302"/>
        <v>0</v>
      </c>
      <c r="KF58" s="20">
        <f t="shared" si="303"/>
        <v>0</v>
      </c>
      <c r="KG58" s="19"/>
      <c r="KH58" s="19"/>
      <c r="KI58" s="20">
        <f t="shared" si="304"/>
        <v>0</v>
      </c>
      <c r="KJ58" s="19"/>
      <c r="KK58" s="19"/>
      <c r="KL58" s="20">
        <f t="shared" si="305"/>
        <v>0</v>
      </c>
      <c r="KM58" s="19"/>
      <c r="KN58" s="19"/>
      <c r="KO58" s="20">
        <f t="shared" si="306"/>
        <v>0</v>
      </c>
      <c r="KP58" s="19"/>
      <c r="KQ58" s="19"/>
      <c r="KR58" s="20">
        <f t="shared" si="307"/>
        <v>0</v>
      </c>
      <c r="KS58" s="19"/>
      <c r="KT58" s="19"/>
      <c r="KU58" s="20">
        <f t="shared" si="308"/>
        <v>0</v>
      </c>
      <c r="KV58" s="19"/>
      <c r="KW58" s="19"/>
      <c r="KX58" s="20">
        <f t="shared" si="309"/>
        <v>0</v>
      </c>
      <c r="KY58" s="19"/>
      <c r="KZ58" s="19"/>
      <c r="LA58" s="20">
        <f t="shared" si="310"/>
        <v>0</v>
      </c>
      <c r="LB58" s="20">
        <f t="shared" si="311"/>
        <v>0</v>
      </c>
      <c r="LC58" s="20">
        <f t="shared" si="312"/>
        <v>0</v>
      </c>
      <c r="LD58" s="20">
        <f t="shared" si="313"/>
        <v>0</v>
      </c>
      <c r="LE58" s="20">
        <f t="shared" si="314"/>
        <v>0</v>
      </c>
      <c r="LF58" s="20">
        <f t="shared" si="315"/>
        <v>0</v>
      </c>
      <c r="LG58" s="20">
        <f t="shared" si="316"/>
        <v>0</v>
      </c>
      <c r="LH58" s="19"/>
      <c r="LI58" s="19"/>
      <c r="LJ58" s="20">
        <f t="shared" si="317"/>
        <v>0</v>
      </c>
      <c r="LK58" s="19"/>
      <c r="LL58" s="19"/>
      <c r="LM58" s="20">
        <f t="shared" si="318"/>
        <v>0</v>
      </c>
      <c r="LN58" s="20">
        <f t="shared" si="319"/>
        <v>0</v>
      </c>
      <c r="LO58" s="20">
        <f t="shared" si="320"/>
        <v>0</v>
      </c>
      <c r="LP58" s="20">
        <f t="shared" si="321"/>
        <v>0</v>
      </c>
    </row>
    <row r="59" spans="1:328" x14ac:dyDescent="0.3">
      <c r="A59" s="2" t="s">
        <v>164</v>
      </c>
      <c r="B59" s="3"/>
      <c r="C59" s="3"/>
      <c r="D59" s="4">
        <f t="shared" si="161"/>
        <v>0</v>
      </c>
      <c r="E59" s="3"/>
      <c r="F59" s="3"/>
      <c r="G59" s="4">
        <f t="shared" si="162"/>
        <v>0</v>
      </c>
      <c r="H59" s="3"/>
      <c r="I59" s="3"/>
      <c r="J59" s="4">
        <f t="shared" si="163"/>
        <v>0</v>
      </c>
      <c r="K59" s="3"/>
      <c r="L59" s="3"/>
      <c r="M59" s="4">
        <f t="shared" si="164"/>
        <v>0</v>
      </c>
      <c r="N59" s="3"/>
      <c r="O59" s="3"/>
      <c r="P59" s="4">
        <f t="shared" si="165"/>
        <v>0</v>
      </c>
      <c r="Q59" s="3"/>
      <c r="R59" s="3"/>
      <c r="S59" s="4">
        <f t="shared" si="166"/>
        <v>0</v>
      </c>
      <c r="T59" s="3"/>
      <c r="U59" s="3"/>
      <c r="V59" s="4">
        <f t="shared" si="167"/>
        <v>0</v>
      </c>
      <c r="W59" s="3"/>
      <c r="X59" s="3"/>
      <c r="Y59" s="4">
        <f t="shared" si="168"/>
        <v>0</v>
      </c>
      <c r="Z59" s="3"/>
      <c r="AA59" s="3"/>
      <c r="AB59" s="4">
        <f t="shared" si="169"/>
        <v>0</v>
      </c>
      <c r="AC59" s="3"/>
      <c r="AD59" s="3"/>
      <c r="AE59" s="4">
        <f t="shared" si="170"/>
        <v>0</v>
      </c>
      <c r="AF59" s="3"/>
      <c r="AG59" s="3"/>
      <c r="AH59" s="4">
        <f t="shared" si="171"/>
        <v>0</v>
      </c>
      <c r="AI59" s="3"/>
      <c r="AJ59" s="3"/>
      <c r="AK59" s="4">
        <f t="shared" si="172"/>
        <v>0</v>
      </c>
      <c r="AL59" s="4">
        <f t="shared" si="173"/>
        <v>0</v>
      </c>
      <c r="AM59" s="4">
        <f t="shared" si="174"/>
        <v>0</v>
      </c>
      <c r="AN59" s="4">
        <f t="shared" si="175"/>
        <v>0</v>
      </c>
      <c r="AO59" s="3"/>
      <c r="AP59" s="3"/>
      <c r="AQ59" s="4">
        <f t="shared" si="176"/>
        <v>0</v>
      </c>
      <c r="AR59" s="3"/>
      <c r="AS59" s="3"/>
      <c r="AT59" s="4">
        <f t="shared" si="177"/>
        <v>0</v>
      </c>
      <c r="AU59" s="3"/>
      <c r="AV59" s="3"/>
      <c r="AW59" s="4">
        <f t="shared" si="178"/>
        <v>0</v>
      </c>
      <c r="AX59" s="3"/>
      <c r="AY59" s="3"/>
      <c r="AZ59" s="4">
        <f t="shared" si="179"/>
        <v>0</v>
      </c>
      <c r="BA59" s="3"/>
      <c r="BB59" s="3"/>
      <c r="BC59" s="4">
        <f t="shared" si="180"/>
        <v>0</v>
      </c>
      <c r="BD59" s="3"/>
      <c r="BE59" s="3"/>
      <c r="BF59" s="4">
        <f t="shared" si="181"/>
        <v>0</v>
      </c>
      <c r="BG59" s="4">
        <f t="shared" si="182"/>
        <v>0</v>
      </c>
      <c r="BH59" s="4">
        <f t="shared" si="183"/>
        <v>0</v>
      </c>
      <c r="BI59" s="4">
        <f t="shared" si="184"/>
        <v>0</v>
      </c>
      <c r="BJ59" s="3"/>
      <c r="BK59" s="3"/>
      <c r="BL59" s="4">
        <f t="shared" si="185"/>
        <v>0</v>
      </c>
      <c r="BM59" s="3"/>
      <c r="BN59" s="3"/>
      <c r="BO59" s="4">
        <f t="shared" si="186"/>
        <v>0</v>
      </c>
      <c r="BP59" s="3"/>
      <c r="BQ59" s="3"/>
      <c r="BR59" s="4">
        <f t="shared" si="187"/>
        <v>0</v>
      </c>
      <c r="BS59" s="3"/>
      <c r="BT59" s="3"/>
      <c r="BU59" s="4">
        <f t="shared" si="188"/>
        <v>0</v>
      </c>
      <c r="BV59" s="3"/>
      <c r="BW59" s="3"/>
      <c r="BX59" s="4">
        <f t="shared" si="189"/>
        <v>0</v>
      </c>
      <c r="BY59" s="3"/>
      <c r="BZ59" s="3"/>
      <c r="CA59" s="4">
        <f t="shared" si="190"/>
        <v>0</v>
      </c>
      <c r="CB59" s="4">
        <f t="shared" si="191"/>
        <v>0</v>
      </c>
      <c r="CC59" s="4">
        <f t="shared" si="192"/>
        <v>0</v>
      </c>
      <c r="CD59" s="4">
        <f t="shared" si="193"/>
        <v>0</v>
      </c>
      <c r="CE59" s="3"/>
      <c r="CF59" s="3"/>
      <c r="CG59" s="4">
        <f t="shared" si="194"/>
        <v>0</v>
      </c>
      <c r="CH59" s="3"/>
      <c r="CI59" s="3"/>
      <c r="CJ59" s="4">
        <f t="shared" si="195"/>
        <v>0</v>
      </c>
      <c r="CK59" s="3"/>
      <c r="CL59" s="3"/>
      <c r="CM59" s="4">
        <f t="shared" si="196"/>
        <v>0</v>
      </c>
      <c r="CN59" s="4">
        <f t="shared" si="197"/>
        <v>0</v>
      </c>
      <c r="CO59" s="4">
        <f t="shared" si="198"/>
        <v>0</v>
      </c>
      <c r="CP59" s="4">
        <f t="shared" si="199"/>
        <v>0</v>
      </c>
      <c r="CQ59" s="3"/>
      <c r="CR59" s="3"/>
      <c r="CS59" s="4">
        <f t="shared" si="200"/>
        <v>0</v>
      </c>
      <c r="CT59" s="3"/>
      <c r="CU59" s="3"/>
      <c r="CV59" s="4">
        <f t="shared" si="201"/>
        <v>0</v>
      </c>
      <c r="CW59" s="3"/>
      <c r="CX59" s="3"/>
      <c r="CY59" s="4">
        <f t="shared" si="202"/>
        <v>0</v>
      </c>
      <c r="CZ59" s="4">
        <f t="shared" si="203"/>
        <v>0</v>
      </c>
      <c r="DA59" s="4">
        <f t="shared" si="204"/>
        <v>0</v>
      </c>
      <c r="DB59" s="4">
        <f t="shared" si="205"/>
        <v>0</v>
      </c>
      <c r="DC59" s="4">
        <f t="shared" si="206"/>
        <v>0</v>
      </c>
      <c r="DD59" s="4">
        <f t="shared" si="207"/>
        <v>0</v>
      </c>
      <c r="DE59" s="4">
        <f t="shared" si="208"/>
        <v>0</v>
      </c>
      <c r="DF59" s="3"/>
      <c r="DG59" s="3"/>
      <c r="DH59" s="4">
        <f t="shared" si="209"/>
        <v>0</v>
      </c>
      <c r="DI59" s="3"/>
      <c r="DJ59" s="3"/>
      <c r="DK59" s="4">
        <f t="shared" si="210"/>
        <v>0</v>
      </c>
      <c r="DL59" s="4">
        <f t="shared" si="211"/>
        <v>0</v>
      </c>
      <c r="DM59" s="4">
        <f t="shared" si="212"/>
        <v>0</v>
      </c>
      <c r="DN59" s="4">
        <f t="shared" si="213"/>
        <v>0</v>
      </c>
      <c r="DO59" s="3"/>
      <c r="DP59" s="3"/>
      <c r="DQ59" s="4">
        <f t="shared" si="214"/>
        <v>0</v>
      </c>
      <c r="DR59" s="3"/>
      <c r="DS59" s="3"/>
      <c r="DT59" s="4">
        <f t="shared" si="215"/>
        <v>0</v>
      </c>
      <c r="DU59" s="4">
        <f t="shared" si="216"/>
        <v>0</v>
      </c>
      <c r="DV59" s="4">
        <f t="shared" si="217"/>
        <v>0</v>
      </c>
      <c r="DW59" s="4">
        <f t="shared" si="218"/>
        <v>0</v>
      </c>
      <c r="DX59" s="20">
        <f t="shared" si="219"/>
        <v>0</v>
      </c>
      <c r="DY59" s="20">
        <f t="shared" si="220"/>
        <v>0</v>
      </c>
      <c r="DZ59" s="20">
        <f t="shared" si="221"/>
        <v>0</v>
      </c>
      <c r="EA59" s="19"/>
      <c r="EB59" s="19"/>
      <c r="EC59" s="20">
        <f t="shared" si="222"/>
        <v>0</v>
      </c>
      <c r="ED59" s="19"/>
      <c r="EE59" s="19"/>
      <c r="EF59" s="20">
        <f t="shared" si="223"/>
        <v>0</v>
      </c>
      <c r="EG59" s="19"/>
      <c r="EH59" s="19"/>
      <c r="EI59" s="20">
        <f t="shared" si="224"/>
        <v>0</v>
      </c>
      <c r="EJ59" s="19"/>
      <c r="EK59" s="19"/>
      <c r="EL59" s="20">
        <f t="shared" si="225"/>
        <v>0</v>
      </c>
      <c r="EM59" s="20">
        <f t="shared" si="226"/>
        <v>0</v>
      </c>
      <c r="EN59" s="20">
        <f t="shared" si="227"/>
        <v>0</v>
      </c>
      <c r="EO59" s="20">
        <f t="shared" si="228"/>
        <v>0</v>
      </c>
      <c r="EP59" s="19"/>
      <c r="EQ59" s="19"/>
      <c r="ER59" s="20">
        <f t="shared" si="229"/>
        <v>0</v>
      </c>
      <c r="ES59" s="19"/>
      <c r="ET59" s="19"/>
      <c r="EU59" s="20">
        <f t="shared" si="230"/>
        <v>0</v>
      </c>
      <c r="EV59" s="19"/>
      <c r="EW59" s="19"/>
      <c r="EX59" s="20">
        <f t="shared" si="231"/>
        <v>0</v>
      </c>
      <c r="EY59" s="19"/>
      <c r="EZ59" s="19"/>
      <c r="FA59" s="20">
        <f t="shared" si="232"/>
        <v>0</v>
      </c>
      <c r="FB59" s="20">
        <f t="shared" si="233"/>
        <v>0</v>
      </c>
      <c r="FC59" s="20">
        <f t="shared" si="234"/>
        <v>0</v>
      </c>
      <c r="FD59" s="20">
        <f t="shared" si="235"/>
        <v>0</v>
      </c>
      <c r="FE59" s="19"/>
      <c r="FF59" s="19"/>
      <c r="FG59" s="20">
        <f t="shared" si="236"/>
        <v>0</v>
      </c>
      <c r="FH59" s="19"/>
      <c r="FI59" s="19"/>
      <c r="FJ59" s="20">
        <f t="shared" si="237"/>
        <v>0</v>
      </c>
      <c r="FK59" s="19"/>
      <c r="FL59" s="19"/>
      <c r="FM59" s="20">
        <f t="shared" si="238"/>
        <v>0</v>
      </c>
      <c r="FN59" s="20">
        <f t="shared" si="239"/>
        <v>0</v>
      </c>
      <c r="FO59" s="20">
        <f t="shared" si="240"/>
        <v>0</v>
      </c>
      <c r="FP59" s="20">
        <f t="shared" si="241"/>
        <v>0</v>
      </c>
      <c r="FQ59" s="19"/>
      <c r="FR59" s="19"/>
      <c r="FS59" s="20">
        <f t="shared" si="242"/>
        <v>0</v>
      </c>
      <c r="FT59" s="19"/>
      <c r="FU59" s="19"/>
      <c r="FV59" s="20">
        <f t="shared" si="243"/>
        <v>0</v>
      </c>
      <c r="FW59" s="19"/>
      <c r="FX59" s="19"/>
      <c r="FY59" s="20">
        <f t="shared" si="244"/>
        <v>0</v>
      </c>
      <c r="FZ59" s="20">
        <f t="shared" si="245"/>
        <v>0</v>
      </c>
      <c r="GA59" s="20">
        <f t="shared" si="246"/>
        <v>0</v>
      </c>
      <c r="GB59" s="20">
        <f t="shared" si="247"/>
        <v>0</v>
      </c>
      <c r="GC59" s="19"/>
      <c r="GD59" s="19"/>
      <c r="GE59" s="20">
        <f t="shared" si="248"/>
        <v>0</v>
      </c>
      <c r="GF59" s="19"/>
      <c r="GG59" s="19"/>
      <c r="GH59" s="20">
        <f t="shared" si="249"/>
        <v>0</v>
      </c>
      <c r="GI59" s="19"/>
      <c r="GJ59" s="19"/>
      <c r="GK59" s="20">
        <f t="shared" si="250"/>
        <v>0</v>
      </c>
      <c r="GL59" s="19"/>
      <c r="GM59" s="19"/>
      <c r="GN59" s="20">
        <f t="shared" si="251"/>
        <v>0</v>
      </c>
      <c r="GO59" s="20">
        <f t="shared" si="252"/>
        <v>0</v>
      </c>
      <c r="GP59" s="20">
        <f t="shared" si="253"/>
        <v>0</v>
      </c>
      <c r="GQ59" s="20">
        <f t="shared" si="254"/>
        <v>0</v>
      </c>
      <c r="GR59" s="19"/>
      <c r="GS59" s="19"/>
      <c r="GT59" s="20">
        <f t="shared" si="255"/>
        <v>0</v>
      </c>
      <c r="GU59" s="19"/>
      <c r="GV59" s="19"/>
      <c r="GW59" s="20">
        <f t="shared" si="256"/>
        <v>0</v>
      </c>
      <c r="GX59" s="19"/>
      <c r="GY59" s="19"/>
      <c r="GZ59" s="20">
        <f t="shared" si="257"/>
        <v>0</v>
      </c>
      <c r="HA59" s="20">
        <f t="shared" si="258"/>
        <v>0</v>
      </c>
      <c r="HB59" s="20">
        <f t="shared" si="259"/>
        <v>0</v>
      </c>
      <c r="HC59" s="20">
        <f t="shared" si="260"/>
        <v>0</v>
      </c>
      <c r="HD59" s="19"/>
      <c r="HE59" s="19"/>
      <c r="HF59" s="20">
        <f t="shared" si="261"/>
        <v>0</v>
      </c>
      <c r="HG59" s="19"/>
      <c r="HH59" s="19"/>
      <c r="HI59" s="20">
        <f t="shared" si="262"/>
        <v>0</v>
      </c>
      <c r="HJ59" s="19"/>
      <c r="HK59" s="19"/>
      <c r="HL59" s="20">
        <f t="shared" si="263"/>
        <v>0</v>
      </c>
      <c r="HM59" s="19"/>
      <c r="HN59" s="19"/>
      <c r="HO59" s="20">
        <f t="shared" si="264"/>
        <v>0</v>
      </c>
      <c r="HP59" s="20">
        <f t="shared" si="265"/>
        <v>0</v>
      </c>
      <c r="HQ59" s="20">
        <f t="shared" si="266"/>
        <v>0</v>
      </c>
      <c r="HR59" s="20">
        <f t="shared" si="267"/>
        <v>0</v>
      </c>
      <c r="HS59" s="19"/>
      <c r="HT59" s="19"/>
      <c r="HU59" s="20">
        <f t="shared" si="268"/>
        <v>0</v>
      </c>
      <c r="HV59" s="19"/>
      <c r="HW59" s="19"/>
      <c r="HX59" s="20">
        <f t="shared" si="269"/>
        <v>0</v>
      </c>
      <c r="HY59" s="19"/>
      <c r="HZ59" s="19"/>
      <c r="IA59" s="20">
        <f t="shared" si="270"/>
        <v>0</v>
      </c>
      <c r="IB59" s="19"/>
      <c r="IC59" s="19"/>
      <c r="ID59" s="20">
        <f t="shared" si="271"/>
        <v>0</v>
      </c>
      <c r="IE59" s="20">
        <f t="shared" si="272"/>
        <v>0</v>
      </c>
      <c r="IF59" s="20">
        <f t="shared" si="273"/>
        <v>0</v>
      </c>
      <c r="IG59" s="20">
        <f t="shared" si="274"/>
        <v>0</v>
      </c>
      <c r="IH59" s="20">
        <f t="shared" si="275"/>
        <v>0</v>
      </c>
      <c r="II59" s="20">
        <f t="shared" si="276"/>
        <v>0</v>
      </c>
      <c r="IJ59" s="20">
        <f t="shared" si="277"/>
        <v>0</v>
      </c>
      <c r="IK59" s="19"/>
      <c r="IL59" s="19"/>
      <c r="IM59" s="20">
        <f t="shared" si="278"/>
        <v>0</v>
      </c>
      <c r="IN59" s="19"/>
      <c r="IO59" s="19"/>
      <c r="IP59" s="20">
        <f t="shared" si="279"/>
        <v>0</v>
      </c>
      <c r="IQ59" s="19"/>
      <c r="IR59" s="19"/>
      <c r="IS59" s="20">
        <f t="shared" si="280"/>
        <v>0</v>
      </c>
      <c r="IT59" s="20">
        <f t="shared" si="281"/>
        <v>0</v>
      </c>
      <c r="IU59" s="20">
        <f t="shared" si="282"/>
        <v>0</v>
      </c>
      <c r="IV59" s="20">
        <f t="shared" si="283"/>
        <v>0</v>
      </c>
      <c r="IW59" s="20">
        <f t="shared" si="284"/>
        <v>0</v>
      </c>
      <c r="IX59" s="20">
        <f t="shared" si="285"/>
        <v>0</v>
      </c>
      <c r="IY59" s="20">
        <f t="shared" si="286"/>
        <v>0</v>
      </c>
      <c r="IZ59" s="19"/>
      <c r="JA59" s="19"/>
      <c r="JB59" s="20">
        <f t="shared" si="287"/>
        <v>0</v>
      </c>
      <c r="JC59" s="19"/>
      <c r="JD59" s="19"/>
      <c r="JE59" s="20">
        <f t="shared" si="288"/>
        <v>0</v>
      </c>
      <c r="JF59" s="19"/>
      <c r="JG59" s="19"/>
      <c r="JH59" s="20">
        <f t="shared" si="289"/>
        <v>0</v>
      </c>
      <c r="JI59" s="20">
        <f t="shared" si="290"/>
        <v>0</v>
      </c>
      <c r="JJ59" s="20">
        <f t="shared" si="291"/>
        <v>0</v>
      </c>
      <c r="JK59" s="20">
        <f t="shared" si="292"/>
        <v>0</v>
      </c>
      <c r="JL59" s="19"/>
      <c r="JM59" s="19"/>
      <c r="JN59" s="20">
        <f t="shared" si="293"/>
        <v>0</v>
      </c>
      <c r="JO59" s="19"/>
      <c r="JP59" s="19"/>
      <c r="JQ59" s="20">
        <f t="shared" si="294"/>
        <v>0</v>
      </c>
      <c r="JR59" s="19"/>
      <c r="JS59" s="19"/>
      <c r="JT59" s="20">
        <f t="shared" si="295"/>
        <v>0</v>
      </c>
      <c r="JU59" s="20">
        <f t="shared" si="296"/>
        <v>0</v>
      </c>
      <c r="JV59" s="20">
        <f t="shared" si="297"/>
        <v>0</v>
      </c>
      <c r="JW59" s="20">
        <f t="shared" si="298"/>
        <v>0</v>
      </c>
      <c r="JX59" s="19"/>
      <c r="JY59" s="19"/>
      <c r="JZ59" s="20">
        <f t="shared" si="299"/>
        <v>0</v>
      </c>
      <c r="KA59" s="19"/>
      <c r="KB59" s="19"/>
      <c r="KC59" s="20">
        <f t="shared" si="300"/>
        <v>0</v>
      </c>
      <c r="KD59" s="20">
        <f t="shared" si="301"/>
        <v>0</v>
      </c>
      <c r="KE59" s="20">
        <f t="shared" si="302"/>
        <v>0</v>
      </c>
      <c r="KF59" s="20">
        <f t="shared" si="303"/>
        <v>0</v>
      </c>
      <c r="KG59" s="19"/>
      <c r="KH59" s="19"/>
      <c r="KI59" s="20">
        <f t="shared" si="304"/>
        <v>0</v>
      </c>
      <c r="KJ59" s="19"/>
      <c r="KK59" s="19"/>
      <c r="KL59" s="20">
        <f t="shared" si="305"/>
        <v>0</v>
      </c>
      <c r="KM59" s="19"/>
      <c r="KN59" s="19"/>
      <c r="KO59" s="20">
        <f t="shared" si="306"/>
        <v>0</v>
      </c>
      <c r="KP59" s="19"/>
      <c r="KQ59" s="19"/>
      <c r="KR59" s="20">
        <f t="shared" si="307"/>
        <v>0</v>
      </c>
      <c r="KS59" s="19"/>
      <c r="KT59" s="19"/>
      <c r="KU59" s="20">
        <f t="shared" si="308"/>
        <v>0</v>
      </c>
      <c r="KV59" s="19"/>
      <c r="KW59" s="19"/>
      <c r="KX59" s="20">
        <f t="shared" si="309"/>
        <v>0</v>
      </c>
      <c r="KY59" s="19"/>
      <c r="KZ59" s="19"/>
      <c r="LA59" s="20">
        <f t="shared" si="310"/>
        <v>0</v>
      </c>
      <c r="LB59" s="20">
        <f t="shared" si="311"/>
        <v>0</v>
      </c>
      <c r="LC59" s="20">
        <f t="shared" si="312"/>
        <v>0</v>
      </c>
      <c r="LD59" s="20">
        <f t="shared" si="313"/>
        <v>0</v>
      </c>
      <c r="LE59" s="20">
        <f t="shared" si="314"/>
        <v>0</v>
      </c>
      <c r="LF59" s="20">
        <f t="shared" si="315"/>
        <v>0</v>
      </c>
      <c r="LG59" s="20">
        <f t="shared" si="316"/>
        <v>0</v>
      </c>
      <c r="LH59" s="19"/>
      <c r="LI59" s="19"/>
      <c r="LJ59" s="20">
        <f t="shared" si="317"/>
        <v>0</v>
      </c>
      <c r="LK59" s="19"/>
      <c r="LL59" s="19"/>
      <c r="LM59" s="20">
        <f t="shared" si="318"/>
        <v>0</v>
      </c>
      <c r="LN59" s="20">
        <f t="shared" si="319"/>
        <v>0</v>
      </c>
      <c r="LO59" s="20">
        <f t="shared" si="320"/>
        <v>0</v>
      </c>
      <c r="LP59" s="20">
        <f t="shared" si="321"/>
        <v>0</v>
      </c>
    </row>
    <row r="60" spans="1:328" x14ac:dyDescent="0.3">
      <c r="A60" s="2" t="s">
        <v>165</v>
      </c>
      <c r="B60" s="3"/>
      <c r="C60" s="3"/>
      <c r="D60" s="4">
        <f t="shared" si="161"/>
        <v>0</v>
      </c>
      <c r="E60" s="3"/>
      <c r="F60" s="3"/>
      <c r="G60" s="4">
        <f t="shared" si="162"/>
        <v>0</v>
      </c>
      <c r="H60" s="3"/>
      <c r="I60" s="3"/>
      <c r="J60" s="4">
        <f t="shared" si="163"/>
        <v>0</v>
      </c>
      <c r="K60" s="3"/>
      <c r="L60" s="3"/>
      <c r="M60" s="4">
        <f t="shared" si="164"/>
        <v>0</v>
      </c>
      <c r="N60" s="3"/>
      <c r="O60" s="3"/>
      <c r="P60" s="4">
        <f t="shared" si="165"/>
        <v>0</v>
      </c>
      <c r="Q60" s="3"/>
      <c r="R60" s="3"/>
      <c r="S60" s="4">
        <f t="shared" si="166"/>
        <v>0</v>
      </c>
      <c r="T60" s="3"/>
      <c r="U60" s="3"/>
      <c r="V60" s="4">
        <f t="shared" si="167"/>
        <v>0</v>
      </c>
      <c r="W60" s="3"/>
      <c r="X60" s="3"/>
      <c r="Y60" s="4">
        <f t="shared" si="168"/>
        <v>0</v>
      </c>
      <c r="Z60" s="3"/>
      <c r="AA60" s="3"/>
      <c r="AB60" s="4">
        <f t="shared" si="169"/>
        <v>0</v>
      </c>
      <c r="AC60" s="3"/>
      <c r="AD60" s="3"/>
      <c r="AE60" s="4">
        <f t="shared" si="170"/>
        <v>0</v>
      </c>
      <c r="AF60" s="3"/>
      <c r="AG60" s="3"/>
      <c r="AH60" s="4">
        <f t="shared" si="171"/>
        <v>0</v>
      </c>
      <c r="AI60" s="3"/>
      <c r="AJ60" s="3"/>
      <c r="AK60" s="4">
        <f t="shared" si="172"/>
        <v>0</v>
      </c>
      <c r="AL60" s="4">
        <f t="shared" si="173"/>
        <v>0</v>
      </c>
      <c r="AM60" s="4">
        <f t="shared" si="174"/>
        <v>0</v>
      </c>
      <c r="AN60" s="4">
        <f t="shared" si="175"/>
        <v>0</v>
      </c>
      <c r="AO60" s="3"/>
      <c r="AP60" s="3"/>
      <c r="AQ60" s="4">
        <f t="shared" si="176"/>
        <v>0</v>
      </c>
      <c r="AR60" s="3"/>
      <c r="AS60" s="3"/>
      <c r="AT60" s="4">
        <f t="shared" si="177"/>
        <v>0</v>
      </c>
      <c r="AU60" s="3"/>
      <c r="AV60" s="3"/>
      <c r="AW60" s="4">
        <f t="shared" si="178"/>
        <v>0</v>
      </c>
      <c r="AX60" s="3"/>
      <c r="AY60" s="3"/>
      <c r="AZ60" s="4">
        <f t="shared" si="179"/>
        <v>0</v>
      </c>
      <c r="BA60" s="3"/>
      <c r="BB60" s="3"/>
      <c r="BC60" s="4">
        <f t="shared" si="180"/>
        <v>0</v>
      </c>
      <c r="BD60" s="3"/>
      <c r="BE60" s="3"/>
      <c r="BF60" s="4">
        <f t="shared" si="181"/>
        <v>0</v>
      </c>
      <c r="BG60" s="4">
        <f t="shared" si="182"/>
        <v>0</v>
      </c>
      <c r="BH60" s="4">
        <f t="shared" si="183"/>
        <v>0</v>
      </c>
      <c r="BI60" s="4">
        <f t="shared" si="184"/>
        <v>0</v>
      </c>
      <c r="BJ60" s="3"/>
      <c r="BK60" s="3"/>
      <c r="BL60" s="4">
        <f t="shared" si="185"/>
        <v>0</v>
      </c>
      <c r="BM60" s="3"/>
      <c r="BN60" s="3"/>
      <c r="BO60" s="4">
        <f t="shared" si="186"/>
        <v>0</v>
      </c>
      <c r="BP60" s="3"/>
      <c r="BQ60" s="3"/>
      <c r="BR60" s="4">
        <f t="shared" si="187"/>
        <v>0</v>
      </c>
      <c r="BS60" s="3"/>
      <c r="BT60" s="3"/>
      <c r="BU60" s="4">
        <f t="shared" si="188"/>
        <v>0</v>
      </c>
      <c r="BV60" s="3"/>
      <c r="BW60" s="3"/>
      <c r="BX60" s="4">
        <f t="shared" si="189"/>
        <v>0</v>
      </c>
      <c r="BY60" s="3"/>
      <c r="BZ60" s="3"/>
      <c r="CA60" s="4">
        <f t="shared" si="190"/>
        <v>0</v>
      </c>
      <c r="CB60" s="4">
        <f t="shared" si="191"/>
        <v>0</v>
      </c>
      <c r="CC60" s="4">
        <f t="shared" si="192"/>
        <v>0</v>
      </c>
      <c r="CD60" s="4">
        <f t="shared" si="193"/>
        <v>0</v>
      </c>
      <c r="CE60" s="3"/>
      <c r="CF60" s="3"/>
      <c r="CG60" s="4">
        <f t="shared" si="194"/>
        <v>0</v>
      </c>
      <c r="CH60" s="3"/>
      <c r="CI60" s="3"/>
      <c r="CJ60" s="4">
        <f t="shared" si="195"/>
        <v>0</v>
      </c>
      <c r="CK60" s="3"/>
      <c r="CL60" s="3"/>
      <c r="CM60" s="4">
        <f t="shared" si="196"/>
        <v>0</v>
      </c>
      <c r="CN60" s="4">
        <f t="shared" si="197"/>
        <v>0</v>
      </c>
      <c r="CO60" s="4">
        <f t="shared" si="198"/>
        <v>0</v>
      </c>
      <c r="CP60" s="4">
        <f t="shared" si="199"/>
        <v>0</v>
      </c>
      <c r="CQ60" s="3"/>
      <c r="CR60" s="3"/>
      <c r="CS60" s="4">
        <f t="shared" si="200"/>
        <v>0</v>
      </c>
      <c r="CT60" s="3"/>
      <c r="CU60" s="3"/>
      <c r="CV60" s="4">
        <f t="shared" si="201"/>
        <v>0</v>
      </c>
      <c r="CW60" s="3"/>
      <c r="CX60" s="3"/>
      <c r="CY60" s="4">
        <f t="shared" si="202"/>
        <v>0</v>
      </c>
      <c r="CZ60" s="4">
        <f t="shared" si="203"/>
        <v>0</v>
      </c>
      <c r="DA60" s="4">
        <f t="shared" si="204"/>
        <v>0</v>
      </c>
      <c r="DB60" s="4">
        <f t="shared" si="205"/>
        <v>0</v>
      </c>
      <c r="DC60" s="4">
        <f t="shared" si="206"/>
        <v>0</v>
      </c>
      <c r="DD60" s="4">
        <f t="shared" si="207"/>
        <v>0</v>
      </c>
      <c r="DE60" s="4">
        <f t="shared" si="208"/>
        <v>0</v>
      </c>
      <c r="DF60" s="3"/>
      <c r="DG60" s="3"/>
      <c r="DH60" s="4">
        <f t="shared" si="209"/>
        <v>0</v>
      </c>
      <c r="DI60" s="3"/>
      <c r="DJ60" s="3"/>
      <c r="DK60" s="4">
        <f t="shared" si="210"/>
        <v>0</v>
      </c>
      <c r="DL60" s="4">
        <f t="shared" si="211"/>
        <v>0</v>
      </c>
      <c r="DM60" s="4">
        <f t="shared" si="212"/>
        <v>0</v>
      </c>
      <c r="DN60" s="4">
        <f t="shared" si="213"/>
        <v>0</v>
      </c>
      <c r="DO60" s="3"/>
      <c r="DP60" s="3"/>
      <c r="DQ60" s="4">
        <f t="shared" si="214"/>
        <v>0</v>
      </c>
      <c r="DR60" s="3"/>
      <c r="DS60" s="3"/>
      <c r="DT60" s="4">
        <f t="shared" si="215"/>
        <v>0</v>
      </c>
      <c r="DU60" s="4">
        <f t="shared" si="216"/>
        <v>0</v>
      </c>
      <c r="DV60" s="4">
        <f t="shared" si="217"/>
        <v>0</v>
      </c>
      <c r="DW60" s="4">
        <f t="shared" si="218"/>
        <v>0</v>
      </c>
      <c r="DX60" s="20">
        <f t="shared" si="219"/>
        <v>0</v>
      </c>
      <c r="DY60" s="20">
        <f t="shared" si="220"/>
        <v>0</v>
      </c>
      <c r="DZ60" s="20">
        <f t="shared" si="221"/>
        <v>0</v>
      </c>
      <c r="EA60" s="19"/>
      <c r="EB60" s="19"/>
      <c r="EC60" s="20">
        <f t="shared" si="222"/>
        <v>0</v>
      </c>
      <c r="ED60" s="19"/>
      <c r="EE60" s="19"/>
      <c r="EF60" s="20">
        <f t="shared" si="223"/>
        <v>0</v>
      </c>
      <c r="EG60" s="19"/>
      <c r="EH60" s="19"/>
      <c r="EI60" s="20">
        <f t="shared" si="224"/>
        <v>0</v>
      </c>
      <c r="EJ60" s="19"/>
      <c r="EK60" s="19"/>
      <c r="EL60" s="20">
        <f t="shared" si="225"/>
        <v>0</v>
      </c>
      <c r="EM60" s="20">
        <f t="shared" si="226"/>
        <v>0</v>
      </c>
      <c r="EN60" s="20">
        <f t="shared" si="227"/>
        <v>0</v>
      </c>
      <c r="EO60" s="20">
        <f t="shared" si="228"/>
        <v>0</v>
      </c>
      <c r="EP60" s="19"/>
      <c r="EQ60" s="19"/>
      <c r="ER60" s="20">
        <f t="shared" si="229"/>
        <v>0</v>
      </c>
      <c r="ES60" s="19"/>
      <c r="ET60" s="19"/>
      <c r="EU60" s="20">
        <f t="shared" si="230"/>
        <v>0</v>
      </c>
      <c r="EV60" s="19"/>
      <c r="EW60" s="19"/>
      <c r="EX60" s="20">
        <f t="shared" si="231"/>
        <v>0</v>
      </c>
      <c r="EY60" s="19"/>
      <c r="EZ60" s="19"/>
      <c r="FA60" s="20">
        <f t="shared" si="232"/>
        <v>0</v>
      </c>
      <c r="FB60" s="20">
        <f t="shared" si="233"/>
        <v>0</v>
      </c>
      <c r="FC60" s="20">
        <f t="shared" si="234"/>
        <v>0</v>
      </c>
      <c r="FD60" s="20">
        <f t="shared" si="235"/>
        <v>0</v>
      </c>
      <c r="FE60" s="19"/>
      <c r="FF60" s="19"/>
      <c r="FG60" s="20">
        <f t="shared" si="236"/>
        <v>0</v>
      </c>
      <c r="FH60" s="19"/>
      <c r="FI60" s="19"/>
      <c r="FJ60" s="20">
        <f t="shared" si="237"/>
        <v>0</v>
      </c>
      <c r="FK60" s="19"/>
      <c r="FL60" s="19"/>
      <c r="FM60" s="20">
        <f t="shared" si="238"/>
        <v>0</v>
      </c>
      <c r="FN60" s="20">
        <f t="shared" si="239"/>
        <v>0</v>
      </c>
      <c r="FO60" s="20">
        <f t="shared" si="240"/>
        <v>0</v>
      </c>
      <c r="FP60" s="20">
        <f t="shared" si="241"/>
        <v>0</v>
      </c>
      <c r="FQ60" s="19"/>
      <c r="FR60" s="19"/>
      <c r="FS60" s="20">
        <f t="shared" si="242"/>
        <v>0</v>
      </c>
      <c r="FT60" s="19"/>
      <c r="FU60" s="19"/>
      <c r="FV60" s="20">
        <f t="shared" si="243"/>
        <v>0</v>
      </c>
      <c r="FW60" s="19"/>
      <c r="FX60" s="19"/>
      <c r="FY60" s="20">
        <f t="shared" si="244"/>
        <v>0</v>
      </c>
      <c r="FZ60" s="20">
        <f t="shared" si="245"/>
        <v>0</v>
      </c>
      <c r="GA60" s="20">
        <f t="shared" si="246"/>
        <v>0</v>
      </c>
      <c r="GB60" s="20">
        <f t="shared" si="247"/>
        <v>0</v>
      </c>
      <c r="GC60" s="19"/>
      <c r="GD60" s="19"/>
      <c r="GE60" s="20">
        <f t="shared" si="248"/>
        <v>0</v>
      </c>
      <c r="GF60" s="19"/>
      <c r="GG60" s="19"/>
      <c r="GH60" s="20">
        <f t="shared" si="249"/>
        <v>0</v>
      </c>
      <c r="GI60" s="19"/>
      <c r="GJ60" s="19"/>
      <c r="GK60" s="20">
        <f t="shared" si="250"/>
        <v>0</v>
      </c>
      <c r="GL60" s="19"/>
      <c r="GM60" s="19"/>
      <c r="GN60" s="20">
        <f t="shared" si="251"/>
        <v>0</v>
      </c>
      <c r="GO60" s="20">
        <f t="shared" si="252"/>
        <v>0</v>
      </c>
      <c r="GP60" s="20">
        <f t="shared" si="253"/>
        <v>0</v>
      </c>
      <c r="GQ60" s="20">
        <f t="shared" si="254"/>
        <v>0</v>
      </c>
      <c r="GR60" s="19"/>
      <c r="GS60" s="19"/>
      <c r="GT60" s="20">
        <f t="shared" si="255"/>
        <v>0</v>
      </c>
      <c r="GU60" s="19"/>
      <c r="GV60" s="19"/>
      <c r="GW60" s="20">
        <f t="shared" si="256"/>
        <v>0</v>
      </c>
      <c r="GX60" s="19"/>
      <c r="GY60" s="19"/>
      <c r="GZ60" s="20">
        <f t="shared" si="257"/>
        <v>0</v>
      </c>
      <c r="HA60" s="20">
        <f t="shared" si="258"/>
        <v>0</v>
      </c>
      <c r="HB60" s="20">
        <f t="shared" si="259"/>
        <v>0</v>
      </c>
      <c r="HC60" s="20">
        <f t="shared" si="260"/>
        <v>0</v>
      </c>
      <c r="HD60" s="19"/>
      <c r="HE60" s="19"/>
      <c r="HF60" s="20">
        <f t="shared" si="261"/>
        <v>0</v>
      </c>
      <c r="HG60" s="19"/>
      <c r="HH60" s="19"/>
      <c r="HI60" s="20">
        <f t="shared" si="262"/>
        <v>0</v>
      </c>
      <c r="HJ60" s="19"/>
      <c r="HK60" s="19"/>
      <c r="HL60" s="20">
        <f t="shared" si="263"/>
        <v>0</v>
      </c>
      <c r="HM60" s="19"/>
      <c r="HN60" s="19"/>
      <c r="HO60" s="20">
        <f t="shared" si="264"/>
        <v>0</v>
      </c>
      <c r="HP60" s="20">
        <f t="shared" si="265"/>
        <v>0</v>
      </c>
      <c r="HQ60" s="20">
        <f t="shared" si="266"/>
        <v>0</v>
      </c>
      <c r="HR60" s="20">
        <f t="shared" si="267"/>
        <v>0</v>
      </c>
      <c r="HS60" s="19"/>
      <c r="HT60" s="19"/>
      <c r="HU60" s="20">
        <f t="shared" si="268"/>
        <v>0</v>
      </c>
      <c r="HV60" s="19"/>
      <c r="HW60" s="19"/>
      <c r="HX60" s="20">
        <f t="shared" si="269"/>
        <v>0</v>
      </c>
      <c r="HY60" s="19"/>
      <c r="HZ60" s="19"/>
      <c r="IA60" s="20">
        <f t="shared" si="270"/>
        <v>0</v>
      </c>
      <c r="IB60" s="19"/>
      <c r="IC60" s="19"/>
      <c r="ID60" s="20">
        <f t="shared" si="271"/>
        <v>0</v>
      </c>
      <c r="IE60" s="20">
        <f t="shared" si="272"/>
        <v>0</v>
      </c>
      <c r="IF60" s="20">
        <f t="shared" si="273"/>
        <v>0</v>
      </c>
      <c r="IG60" s="20">
        <f t="shared" si="274"/>
        <v>0</v>
      </c>
      <c r="IH60" s="20">
        <f t="shared" si="275"/>
        <v>0</v>
      </c>
      <c r="II60" s="20">
        <f t="shared" si="276"/>
        <v>0</v>
      </c>
      <c r="IJ60" s="20">
        <f t="shared" si="277"/>
        <v>0</v>
      </c>
      <c r="IK60" s="19"/>
      <c r="IL60" s="19"/>
      <c r="IM60" s="20">
        <f t="shared" si="278"/>
        <v>0</v>
      </c>
      <c r="IN60" s="19"/>
      <c r="IO60" s="19"/>
      <c r="IP60" s="20">
        <f t="shared" si="279"/>
        <v>0</v>
      </c>
      <c r="IQ60" s="19"/>
      <c r="IR60" s="19"/>
      <c r="IS60" s="20">
        <f t="shared" si="280"/>
        <v>0</v>
      </c>
      <c r="IT60" s="20">
        <f t="shared" si="281"/>
        <v>0</v>
      </c>
      <c r="IU60" s="20">
        <f t="shared" si="282"/>
        <v>0</v>
      </c>
      <c r="IV60" s="20">
        <f t="shared" si="283"/>
        <v>0</v>
      </c>
      <c r="IW60" s="20">
        <f t="shared" si="284"/>
        <v>0</v>
      </c>
      <c r="IX60" s="20">
        <f t="shared" si="285"/>
        <v>0</v>
      </c>
      <c r="IY60" s="20">
        <f t="shared" si="286"/>
        <v>0</v>
      </c>
      <c r="IZ60" s="20">
        <f>3298.15</f>
        <v>3298.15</v>
      </c>
      <c r="JA60" s="20">
        <f>6000</f>
        <v>6000</v>
      </c>
      <c r="JB60" s="20">
        <f t="shared" si="287"/>
        <v>-2701.85</v>
      </c>
      <c r="JC60" s="19"/>
      <c r="JD60" s="19"/>
      <c r="JE60" s="20">
        <f t="shared" si="288"/>
        <v>0</v>
      </c>
      <c r="JF60" s="19"/>
      <c r="JG60" s="19"/>
      <c r="JH60" s="20">
        <f t="shared" si="289"/>
        <v>0</v>
      </c>
      <c r="JI60" s="20">
        <f t="shared" si="290"/>
        <v>3298.15</v>
      </c>
      <c r="JJ60" s="20">
        <f t="shared" si="291"/>
        <v>6000</v>
      </c>
      <c r="JK60" s="20">
        <f t="shared" si="292"/>
        <v>-2701.85</v>
      </c>
      <c r="JL60" s="19"/>
      <c r="JM60" s="19"/>
      <c r="JN60" s="20">
        <f t="shared" si="293"/>
        <v>0</v>
      </c>
      <c r="JO60" s="19"/>
      <c r="JP60" s="19"/>
      <c r="JQ60" s="20">
        <f t="shared" si="294"/>
        <v>0</v>
      </c>
      <c r="JR60" s="19"/>
      <c r="JS60" s="19"/>
      <c r="JT60" s="20">
        <f t="shared" si="295"/>
        <v>0</v>
      </c>
      <c r="JU60" s="20">
        <f t="shared" si="296"/>
        <v>0</v>
      </c>
      <c r="JV60" s="20">
        <f t="shared" si="297"/>
        <v>0</v>
      </c>
      <c r="JW60" s="20">
        <f t="shared" si="298"/>
        <v>0</v>
      </c>
      <c r="JX60" s="19"/>
      <c r="JY60" s="19"/>
      <c r="JZ60" s="20">
        <f t="shared" si="299"/>
        <v>0</v>
      </c>
      <c r="KA60" s="19"/>
      <c r="KB60" s="19"/>
      <c r="KC60" s="20">
        <f t="shared" si="300"/>
        <v>0</v>
      </c>
      <c r="KD60" s="20">
        <f t="shared" si="301"/>
        <v>0</v>
      </c>
      <c r="KE60" s="20">
        <f t="shared" si="302"/>
        <v>0</v>
      </c>
      <c r="KF60" s="20">
        <f t="shared" si="303"/>
        <v>0</v>
      </c>
      <c r="KG60" s="19"/>
      <c r="KH60" s="19"/>
      <c r="KI60" s="20">
        <f t="shared" si="304"/>
        <v>0</v>
      </c>
      <c r="KJ60" s="19"/>
      <c r="KK60" s="19"/>
      <c r="KL60" s="20">
        <f t="shared" si="305"/>
        <v>0</v>
      </c>
      <c r="KM60" s="19"/>
      <c r="KN60" s="19"/>
      <c r="KO60" s="20">
        <f t="shared" si="306"/>
        <v>0</v>
      </c>
      <c r="KP60" s="19"/>
      <c r="KQ60" s="19"/>
      <c r="KR60" s="20">
        <f t="shared" si="307"/>
        <v>0</v>
      </c>
      <c r="KS60" s="19"/>
      <c r="KT60" s="19"/>
      <c r="KU60" s="20">
        <f t="shared" si="308"/>
        <v>0</v>
      </c>
      <c r="KV60" s="19"/>
      <c r="KW60" s="19"/>
      <c r="KX60" s="20">
        <f t="shared" si="309"/>
        <v>0</v>
      </c>
      <c r="KY60" s="19"/>
      <c r="KZ60" s="19"/>
      <c r="LA60" s="20">
        <f t="shared" si="310"/>
        <v>0</v>
      </c>
      <c r="LB60" s="20">
        <f t="shared" si="311"/>
        <v>0</v>
      </c>
      <c r="LC60" s="20">
        <f t="shared" si="312"/>
        <v>0</v>
      </c>
      <c r="LD60" s="20">
        <f t="shared" si="313"/>
        <v>0</v>
      </c>
      <c r="LE60" s="20">
        <f t="shared" si="314"/>
        <v>0</v>
      </c>
      <c r="LF60" s="20">
        <f t="shared" si="315"/>
        <v>0</v>
      </c>
      <c r="LG60" s="20">
        <f t="shared" si="316"/>
        <v>0</v>
      </c>
      <c r="LH60" s="19"/>
      <c r="LI60" s="19"/>
      <c r="LJ60" s="20">
        <f t="shared" si="317"/>
        <v>0</v>
      </c>
      <c r="LK60" s="19"/>
      <c r="LL60" s="19"/>
      <c r="LM60" s="20">
        <f t="shared" si="318"/>
        <v>0</v>
      </c>
      <c r="LN60" s="20">
        <f t="shared" si="319"/>
        <v>3298.15</v>
      </c>
      <c r="LO60" s="20">
        <f t="shared" si="320"/>
        <v>6000</v>
      </c>
      <c r="LP60" s="20">
        <f t="shared" si="321"/>
        <v>-2701.85</v>
      </c>
    </row>
    <row r="61" spans="1:328" x14ac:dyDescent="0.3">
      <c r="A61" s="2" t="s">
        <v>166</v>
      </c>
      <c r="B61" s="3"/>
      <c r="C61" s="3"/>
      <c r="D61" s="4">
        <f t="shared" si="161"/>
        <v>0</v>
      </c>
      <c r="E61" s="3"/>
      <c r="F61" s="3"/>
      <c r="G61" s="4">
        <f t="shared" si="162"/>
        <v>0</v>
      </c>
      <c r="H61" s="3"/>
      <c r="I61" s="3"/>
      <c r="J61" s="4">
        <f t="shared" si="163"/>
        <v>0</v>
      </c>
      <c r="K61" s="3"/>
      <c r="L61" s="3"/>
      <c r="M61" s="4">
        <f t="shared" si="164"/>
        <v>0</v>
      </c>
      <c r="N61" s="3"/>
      <c r="O61" s="3"/>
      <c r="P61" s="4">
        <f t="shared" si="165"/>
        <v>0</v>
      </c>
      <c r="Q61" s="3"/>
      <c r="R61" s="3"/>
      <c r="S61" s="4">
        <f t="shared" si="166"/>
        <v>0</v>
      </c>
      <c r="T61" s="3"/>
      <c r="U61" s="3"/>
      <c r="V61" s="4">
        <f t="shared" si="167"/>
        <v>0</v>
      </c>
      <c r="W61" s="3"/>
      <c r="X61" s="3"/>
      <c r="Y61" s="4">
        <f t="shared" si="168"/>
        <v>0</v>
      </c>
      <c r="Z61" s="3"/>
      <c r="AA61" s="3"/>
      <c r="AB61" s="4">
        <f t="shared" si="169"/>
        <v>0</v>
      </c>
      <c r="AC61" s="3"/>
      <c r="AD61" s="3"/>
      <c r="AE61" s="4">
        <f t="shared" si="170"/>
        <v>0</v>
      </c>
      <c r="AF61" s="3"/>
      <c r="AG61" s="3"/>
      <c r="AH61" s="4">
        <f t="shared" si="171"/>
        <v>0</v>
      </c>
      <c r="AI61" s="3"/>
      <c r="AJ61" s="3"/>
      <c r="AK61" s="4">
        <f t="shared" si="172"/>
        <v>0</v>
      </c>
      <c r="AL61" s="4">
        <f t="shared" si="173"/>
        <v>0</v>
      </c>
      <c r="AM61" s="4">
        <f t="shared" si="174"/>
        <v>0</v>
      </c>
      <c r="AN61" s="4">
        <f t="shared" si="175"/>
        <v>0</v>
      </c>
      <c r="AO61" s="3"/>
      <c r="AP61" s="3"/>
      <c r="AQ61" s="4">
        <f t="shared" si="176"/>
        <v>0</v>
      </c>
      <c r="AR61" s="3"/>
      <c r="AS61" s="3"/>
      <c r="AT61" s="4">
        <f t="shared" si="177"/>
        <v>0</v>
      </c>
      <c r="AU61" s="3"/>
      <c r="AV61" s="3"/>
      <c r="AW61" s="4">
        <f t="shared" si="178"/>
        <v>0</v>
      </c>
      <c r="AX61" s="3"/>
      <c r="AY61" s="3"/>
      <c r="AZ61" s="4">
        <f t="shared" si="179"/>
        <v>0</v>
      </c>
      <c r="BA61" s="3"/>
      <c r="BB61" s="3"/>
      <c r="BC61" s="4">
        <f t="shared" si="180"/>
        <v>0</v>
      </c>
      <c r="BD61" s="3"/>
      <c r="BE61" s="3"/>
      <c r="BF61" s="4">
        <f t="shared" si="181"/>
        <v>0</v>
      </c>
      <c r="BG61" s="4">
        <f t="shared" si="182"/>
        <v>0</v>
      </c>
      <c r="BH61" s="4">
        <f t="shared" si="183"/>
        <v>0</v>
      </c>
      <c r="BI61" s="4">
        <f t="shared" si="184"/>
        <v>0</v>
      </c>
      <c r="BJ61" s="3"/>
      <c r="BK61" s="3"/>
      <c r="BL61" s="4">
        <f t="shared" si="185"/>
        <v>0</v>
      </c>
      <c r="BM61" s="3"/>
      <c r="BN61" s="3"/>
      <c r="BO61" s="4">
        <f t="shared" si="186"/>
        <v>0</v>
      </c>
      <c r="BP61" s="3"/>
      <c r="BQ61" s="3"/>
      <c r="BR61" s="4">
        <f t="shared" si="187"/>
        <v>0</v>
      </c>
      <c r="BS61" s="3"/>
      <c r="BT61" s="3"/>
      <c r="BU61" s="4">
        <f t="shared" si="188"/>
        <v>0</v>
      </c>
      <c r="BV61" s="3"/>
      <c r="BW61" s="3"/>
      <c r="BX61" s="4">
        <f t="shared" si="189"/>
        <v>0</v>
      </c>
      <c r="BY61" s="3"/>
      <c r="BZ61" s="3"/>
      <c r="CA61" s="4">
        <f t="shared" si="190"/>
        <v>0</v>
      </c>
      <c r="CB61" s="4">
        <f t="shared" si="191"/>
        <v>0</v>
      </c>
      <c r="CC61" s="4">
        <f t="shared" si="192"/>
        <v>0</v>
      </c>
      <c r="CD61" s="4">
        <f t="shared" si="193"/>
        <v>0</v>
      </c>
      <c r="CE61" s="3"/>
      <c r="CF61" s="3"/>
      <c r="CG61" s="4">
        <f t="shared" si="194"/>
        <v>0</v>
      </c>
      <c r="CH61" s="3"/>
      <c r="CI61" s="3"/>
      <c r="CJ61" s="4">
        <f t="shared" si="195"/>
        <v>0</v>
      </c>
      <c r="CK61" s="3"/>
      <c r="CL61" s="3"/>
      <c r="CM61" s="4">
        <f t="shared" si="196"/>
        <v>0</v>
      </c>
      <c r="CN61" s="4">
        <f t="shared" si="197"/>
        <v>0</v>
      </c>
      <c r="CO61" s="4">
        <f t="shared" si="198"/>
        <v>0</v>
      </c>
      <c r="CP61" s="4">
        <f t="shared" si="199"/>
        <v>0</v>
      </c>
      <c r="CQ61" s="3"/>
      <c r="CR61" s="3"/>
      <c r="CS61" s="4">
        <f t="shared" si="200"/>
        <v>0</v>
      </c>
      <c r="CT61" s="3"/>
      <c r="CU61" s="3"/>
      <c r="CV61" s="4">
        <f t="shared" si="201"/>
        <v>0</v>
      </c>
      <c r="CW61" s="3"/>
      <c r="CX61" s="3"/>
      <c r="CY61" s="4">
        <f t="shared" si="202"/>
        <v>0</v>
      </c>
      <c r="CZ61" s="4">
        <f t="shared" si="203"/>
        <v>0</v>
      </c>
      <c r="DA61" s="4">
        <f t="shared" si="204"/>
        <v>0</v>
      </c>
      <c r="DB61" s="4">
        <f t="shared" si="205"/>
        <v>0</v>
      </c>
      <c r="DC61" s="4">
        <f t="shared" si="206"/>
        <v>0</v>
      </c>
      <c r="DD61" s="4">
        <f t="shared" si="207"/>
        <v>0</v>
      </c>
      <c r="DE61" s="4">
        <f t="shared" si="208"/>
        <v>0</v>
      </c>
      <c r="DF61" s="3"/>
      <c r="DG61" s="3"/>
      <c r="DH61" s="4">
        <f t="shared" si="209"/>
        <v>0</v>
      </c>
      <c r="DI61" s="3"/>
      <c r="DJ61" s="3"/>
      <c r="DK61" s="4">
        <f t="shared" si="210"/>
        <v>0</v>
      </c>
      <c r="DL61" s="4">
        <f t="shared" si="211"/>
        <v>0</v>
      </c>
      <c r="DM61" s="4">
        <f t="shared" si="212"/>
        <v>0</v>
      </c>
      <c r="DN61" s="4">
        <f t="shared" si="213"/>
        <v>0</v>
      </c>
      <c r="DO61" s="3"/>
      <c r="DP61" s="3"/>
      <c r="DQ61" s="4">
        <f t="shared" si="214"/>
        <v>0</v>
      </c>
      <c r="DR61" s="3"/>
      <c r="DS61" s="3"/>
      <c r="DT61" s="4">
        <f t="shared" si="215"/>
        <v>0</v>
      </c>
      <c r="DU61" s="4">
        <f t="shared" si="216"/>
        <v>0</v>
      </c>
      <c r="DV61" s="4">
        <f t="shared" si="217"/>
        <v>0</v>
      </c>
      <c r="DW61" s="4">
        <f t="shared" si="218"/>
        <v>0</v>
      </c>
      <c r="DX61" s="20">
        <f t="shared" si="219"/>
        <v>0</v>
      </c>
      <c r="DY61" s="20">
        <f t="shared" si="220"/>
        <v>0</v>
      </c>
      <c r="DZ61" s="20">
        <f t="shared" si="221"/>
        <v>0</v>
      </c>
      <c r="EA61" s="19"/>
      <c r="EB61" s="19"/>
      <c r="EC61" s="20">
        <f t="shared" si="222"/>
        <v>0</v>
      </c>
      <c r="ED61" s="19"/>
      <c r="EE61" s="19"/>
      <c r="EF61" s="20">
        <f t="shared" si="223"/>
        <v>0</v>
      </c>
      <c r="EG61" s="19"/>
      <c r="EH61" s="19"/>
      <c r="EI61" s="20">
        <f t="shared" si="224"/>
        <v>0</v>
      </c>
      <c r="EJ61" s="19"/>
      <c r="EK61" s="19"/>
      <c r="EL61" s="20">
        <f t="shared" si="225"/>
        <v>0</v>
      </c>
      <c r="EM61" s="20">
        <f t="shared" si="226"/>
        <v>0</v>
      </c>
      <c r="EN61" s="20">
        <f t="shared" si="227"/>
        <v>0</v>
      </c>
      <c r="EO61" s="20">
        <f t="shared" si="228"/>
        <v>0</v>
      </c>
      <c r="EP61" s="19"/>
      <c r="EQ61" s="19"/>
      <c r="ER61" s="20">
        <f t="shared" si="229"/>
        <v>0</v>
      </c>
      <c r="ES61" s="19"/>
      <c r="ET61" s="19"/>
      <c r="EU61" s="20">
        <f t="shared" si="230"/>
        <v>0</v>
      </c>
      <c r="EV61" s="19"/>
      <c r="EW61" s="19"/>
      <c r="EX61" s="20">
        <f t="shared" si="231"/>
        <v>0</v>
      </c>
      <c r="EY61" s="19"/>
      <c r="EZ61" s="19"/>
      <c r="FA61" s="20">
        <f t="shared" si="232"/>
        <v>0</v>
      </c>
      <c r="FB61" s="20">
        <f t="shared" si="233"/>
        <v>0</v>
      </c>
      <c r="FC61" s="20">
        <f t="shared" si="234"/>
        <v>0</v>
      </c>
      <c r="FD61" s="20">
        <f t="shared" si="235"/>
        <v>0</v>
      </c>
      <c r="FE61" s="19"/>
      <c r="FF61" s="19"/>
      <c r="FG61" s="20">
        <f t="shared" si="236"/>
        <v>0</v>
      </c>
      <c r="FH61" s="19"/>
      <c r="FI61" s="19"/>
      <c r="FJ61" s="20">
        <f t="shared" si="237"/>
        <v>0</v>
      </c>
      <c r="FK61" s="19"/>
      <c r="FL61" s="19"/>
      <c r="FM61" s="20">
        <f t="shared" si="238"/>
        <v>0</v>
      </c>
      <c r="FN61" s="20">
        <f t="shared" si="239"/>
        <v>0</v>
      </c>
      <c r="FO61" s="20">
        <f t="shared" si="240"/>
        <v>0</v>
      </c>
      <c r="FP61" s="20">
        <f t="shared" si="241"/>
        <v>0</v>
      </c>
      <c r="FQ61" s="19"/>
      <c r="FR61" s="19"/>
      <c r="FS61" s="20">
        <f t="shared" si="242"/>
        <v>0</v>
      </c>
      <c r="FT61" s="19"/>
      <c r="FU61" s="19"/>
      <c r="FV61" s="20">
        <f t="shared" si="243"/>
        <v>0</v>
      </c>
      <c r="FW61" s="19"/>
      <c r="FX61" s="19"/>
      <c r="FY61" s="20">
        <f t="shared" si="244"/>
        <v>0</v>
      </c>
      <c r="FZ61" s="20">
        <f t="shared" si="245"/>
        <v>0</v>
      </c>
      <c r="GA61" s="20">
        <f t="shared" si="246"/>
        <v>0</v>
      </c>
      <c r="GB61" s="20">
        <f t="shared" si="247"/>
        <v>0</v>
      </c>
      <c r="GC61" s="19"/>
      <c r="GD61" s="19"/>
      <c r="GE61" s="20">
        <f t="shared" si="248"/>
        <v>0</v>
      </c>
      <c r="GF61" s="19"/>
      <c r="GG61" s="19"/>
      <c r="GH61" s="20">
        <f t="shared" si="249"/>
        <v>0</v>
      </c>
      <c r="GI61" s="19"/>
      <c r="GJ61" s="19"/>
      <c r="GK61" s="20">
        <f t="shared" si="250"/>
        <v>0</v>
      </c>
      <c r="GL61" s="19"/>
      <c r="GM61" s="19"/>
      <c r="GN61" s="20">
        <f t="shared" si="251"/>
        <v>0</v>
      </c>
      <c r="GO61" s="20">
        <f t="shared" si="252"/>
        <v>0</v>
      </c>
      <c r="GP61" s="20">
        <f t="shared" si="253"/>
        <v>0</v>
      </c>
      <c r="GQ61" s="20">
        <f t="shared" si="254"/>
        <v>0</v>
      </c>
      <c r="GR61" s="19"/>
      <c r="GS61" s="19"/>
      <c r="GT61" s="20">
        <f t="shared" si="255"/>
        <v>0</v>
      </c>
      <c r="GU61" s="19"/>
      <c r="GV61" s="19"/>
      <c r="GW61" s="20">
        <f t="shared" si="256"/>
        <v>0</v>
      </c>
      <c r="GX61" s="19"/>
      <c r="GY61" s="19"/>
      <c r="GZ61" s="20">
        <f t="shared" si="257"/>
        <v>0</v>
      </c>
      <c r="HA61" s="20">
        <f t="shared" si="258"/>
        <v>0</v>
      </c>
      <c r="HB61" s="20">
        <f t="shared" si="259"/>
        <v>0</v>
      </c>
      <c r="HC61" s="20">
        <f t="shared" si="260"/>
        <v>0</v>
      </c>
      <c r="HD61" s="19"/>
      <c r="HE61" s="19"/>
      <c r="HF61" s="20">
        <f t="shared" si="261"/>
        <v>0</v>
      </c>
      <c r="HG61" s="19"/>
      <c r="HH61" s="19"/>
      <c r="HI61" s="20">
        <f t="shared" si="262"/>
        <v>0</v>
      </c>
      <c r="HJ61" s="19"/>
      <c r="HK61" s="19"/>
      <c r="HL61" s="20">
        <f t="shared" si="263"/>
        <v>0</v>
      </c>
      <c r="HM61" s="19"/>
      <c r="HN61" s="19"/>
      <c r="HO61" s="20">
        <f t="shared" si="264"/>
        <v>0</v>
      </c>
      <c r="HP61" s="20">
        <f t="shared" si="265"/>
        <v>0</v>
      </c>
      <c r="HQ61" s="20">
        <f t="shared" si="266"/>
        <v>0</v>
      </c>
      <c r="HR61" s="20">
        <f t="shared" si="267"/>
        <v>0</v>
      </c>
      <c r="HS61" s="19"/>
      <c r="HT61" s="19"/>
      <c r="HU61" s="20">
        <f t="shared" si="268"/>
        <v>0</v>
      </c>
      <c r="HV61" s="19"/>
      <c r="HW61" s="19"/>
      <c r="HX61" s="20">
        <f t="shared" si="269"/>
        <v>0</v>
      </c>
      <c r="HY61" s="19"/>
      <c r="HZ61" s="19"/>
      <c r="IA61" s="20">
        <f t="shared" si="270"/>
        <v>0</v>
      </c>
      <c r="IB61" s="19"/>
      <c r="IC61" s="19"/>
      <c r="ID61" s="20">
        <f t="shared" si="271"/>
        <v>0</v>
      </c>
      <c r="IE61" s="20">
        <f t="shared" si="272"/>
        <v>0</v>
      </c>
      <c r="IF61" s="20">
        <f t="shared" si="273"/>
        <v>0</v>
      </c>
      <c r="IG61" s="20">
        <f t="shared" si="274"/>
        <v>0</v>
      </c>
      <c r="IH61" s="20">
        <f t="shared" si="275"/>
        <v>0</v>
      </c>
      <c r="II61" s="20">
        <f t="shared" si="276"/>
        <v>0</v>
      </c>
      <c r="IJ61" s="20">
        <f t="shared" si="277"/>
        <v>0</v>
      </c>
      <c r="IK61" s="19"/>
      <c r="IL61" s="19"/>
      <c r="IM61" s="20">
        <f t="shared" si="278"/>
        <v>0</v>
      </c>
      <c r="IN61" s="19"/>
      <c r="IO61" s="19"/>
      <c r="IP61" s="20">
        <f t="shared" si="279"/>
        <v>0</v>
      </c>
      <c r="IQ61" s="19"/>
      <c r="IR61" s="19"/>
      <c r="IS61" s="20">
        <f t="shared" si="280"/>
        <v>0</v>
      </c>
      <c r="IT61" s="20">
        <f t="shared" si="281"/>
        <v>0</v>
      </c>
      <c r="IU61" s="20">
        <f t="shared" si="282"/>
        <v>0</v>
      </c>
      <c r="IV61" s="20">
        <f t="shared" si="283"/>
        <v>0</v>
      </c>
      <c r="IW61" s="20">
        <f t="shared" si="284"/>
        <v>0</v>
      </c>
      <c r="IX61" s="20">
        <f t="shared" si="285"/>
        <v>0</v>
      </c>
      <c r="IY61" s="20">
        <f t="shared" si="286"/>
        <v>0</v>
      </c>
      <c r="IZ61" s="20">
        <f>0</f>
        <v>0</v>
      </c>
      <c r="JA61" s="19"/>
      <c r="JB61" s="20">
        <f t="shared" si="287"/>
        <v>0</v>
      </c>
      <c r="JC61" s="19"/>
      <c r="JD61" s="19"/>
      <c r="JE61" s="20">
        <f t="shared" si="288"/>
        <v>0</v>
      </c>
      <c r="JF61" s="19"/>
      <c r="JG61" s="19"/>
      <c r="JH61" s="20">
        <f t="shared" si="289"/>
        <v>0</v>
      </c>
      <c r="JI61" s="20">
        <f t="shared" si="290"/>
        <v>0</v>
      </c>
      <c r="JJ61" s="20">
        <f t="shared" si="291"/>
        <v>0</v>
      </c>
      <c r="JK61" s="20">
        <f t="shared" si="292"/>
        <v>0</v>
      </c>
      <c r="JL61" s="19"/>
      <c r="JM61" s="19"/>
      <c r="JN61" s="20">
        <f t="shared" si="293"/>
        <v>0</v>
      </c>
      <c r="JO61" s="19"/>
      <c r="JP61" s="19"/>
      <c r="JQ61" s="20">
        <f t="shared" si="294"/>
        <v>0</v>
      </c>
      <c r="JR61" s="19"/>
      <c r="JS61" s="19"/>
      <c r="JT61" s="20">
        <f t="shared" si="295"/>
        <v>0</v>
      </c>
      <c r="JU61" s="20">
        <f t="shared" si="296"/>
        <v>0</v>
      </c>
      <c r="JV61" s="20">
        <f t="shared" si="297"/>
        <v>0</v>
      </c>
      <c r="JW61" s="20">
        <f t="shared" si="298"/>
        <v>0</v>
      </c>
      <c r="JX61" s="19"/>
      <c r="JY61" s="19"/>
      <c r="JZ61" s="20">
        <f t="shared" si="299"/>
        <v>0</v>
      </c>
      <c r="KA61" s="19"/>
      <c r="KB61" s="19"/>
      <c r="KC61" s="20">
        <f t="shared" si="300"/>
        <v>0</v>
      </c>
      <c r="KD61" s="20">
        <f t="shared" si="301"/>
        <v>0</v>
      </c>
      <c r="KE61" s="20">
        <f t="shared" si="302"/>
        <v>0</v>
      </c>
      <c r="KF61" s="20">
        <f t="shared" si="303"/>
        <v>0</v>
      </c>
      <c r="KG61" s="19"/>
      <c r="KH61" s="19"/>
      <c r="KI61" s="20">
        <f t="shared" si="304"/>
        <v>0</v>
      </c>
      <c r="KJ61" s="19"/>
      <c r="KK61" s="19"/>
      <c r="KL61" s="20">
        <f t="shared" si="305"/>
        <v>0</v>
      </c>
      <c r="KM61" s="19"/>
      <c r="KN61" s="19"/>
      <c r="KO61" s="20">
        <f t="shared" si="306"/>
        <v>0</v>
      </c>
      <c r="KP61" s="19"/>
      <c r="KQ61" s="19"/>
      <c r="KR61" s="20">
        <f t="shared" si="307"/>
        <v>0</v>
      </c>
      <c r="KS61" s="19"/>
      <c r="KT61" s="19"/>
      <c r="KU61" s="20">
        <f t="shared" si="308"/>
        <v>0</v>
      </c>
      <c r="KV61" s="19"/>
      <c r="KW61" s="19"/>
      <c r="KX61" s="20">
        <f t="shared" si="309"/>
        <v>0</v>
      </c>
      <c r="KY61" s="19"/>
      <c r="KZ61" s="19"/>
      <c r="LA61" s="20">
        <f t="shared" si="310"/>
        <v>0</v>
      </c>
      <c r="LB61" s="20">
        <f t="shared" si="311"/>
        <v>0</v>
      </c>
      <c r="LC61" s="20">
        <f t="shared" si="312"/>
        <v>0</v>
      </c>
      <c r="LD61" s="20">
        <f t="shared" si="313"/>
        <v>0</v>
      </c>
      <c r="LE61" s="20">
        <f t="shared" si="314"/>
        <v>0</v>
      </c>
      <c r="LF61" s="20">
        <f t="shared" si="315"/>
        <v>0</v>
      </c>
      <c r="LG61" s="20">
        <f t="shared" si="316"/>
        <v>0</v>
      </c>
      <c r="LH61" s="19"/>
      <c r="LI61" s="19"/>
      <c r="LJ61" s="20">
        <f t="shared" si="317"/>
        <v>0</v>
      </c>
      <c r="LK61" s="19"/>
      <c r="LL61" s="19"/>
      <c r="LM61" s="20">
        <f t="shared" si="318"/>
        <v>0</v>
      </c>
      <c r="LN61" s="20">
        <f t="shared" si="319"/>
        <v>0</v>
      </c>
      <c r="LO61" s="20">
        <f t="shared" si="320"/>
        <v>0</v>
      </c>
      <c r="LP61" s="20">
        <f t="shared" si="321"/>
        <v>0</v>
      </c>
    </row>
    <row r="62" spans="1:328" x14ac:dyDescent="0.3">
      <c r="A62" s="2" t="s">
        <v>167</v>
      </c>
      <c r="B62" s="5">
        <f>((B59)+(B60))+(B61)</f>
        <v>0</v>
      </c>
      <c r="C62" s="5">
        <f>((C59)+(C60))+(C61)</f>
        <v>0</v>
      </c>
      <c r="D62" s="5">
        <f t="shared" si="161"/>
        <v>0</v>
      </c>
      <c r="E62" s="5">
        <f>((E59)+(E60))+(E61)</f>
        <v>0</v>
      </c>
      <c r="F62" s="5">
        <f>((F59)+(F60))+(F61)</f>
        <v>0</v>
      </c>
      <c r="G62" s="5">
        <f t="shared" si="162"/>
        <v>0</v>
      </c>
      <c r="H62" s="5">
        <f>((H59)+(H60))+(H61)</f>
        <v>0</v>
      </c>
      <c r="I62" s="5">
        <f>((I59)+(I60))+(I61)</f>
        <v>0</v>
      </c>
      <c r="J62" s="5">
        <f t="shared" si="163"/>
        <v>0</v>
      </c>
      <c r="K62" s="5">
        <f>((K59)+(K60))+(K61)</f>
        <v>0</v>
      </c>
      <c r="L62" s="5">
        <f>((L59)+(L60))+(L61)</f>
        <v>0</v>
      </c>
      <c r="M62" s="5">
        <f t="shared" si="164"/>
        <v>0</v>
      </c>
      <c r="N62" s="5">
        <f>((N59)+(N60))+(N61)</f>
        <v>0</v>
      </c>
      <c r="O62" s="5">
        <f>((O59)+(O60))+(O61)</f>
        <v>0</v>
      </c>
      <c r="P62" s="5">
        <f t="shared" si="165"/>
        <v>0</v>
      </c>
      <c r="Q62" s="5">
        <f>((Q59)+(Q60))+(Q61)</f>
        <v>0</v>
      </c>
      <c r="R62" s="5">
        <f>((R59)+(R60))+(R61)</f>
        <v>0</v>
      </c>
      <c r="S62" s="5">
        <f t="shared" si="166"/>
        <v>0</v>
      </c>
      <c r="T62" s="5">
        <f>((T59)+(T60))+(T61)</f>
        <v>0</v>
      </c>
      <c r="U62" s="5">
        <f>((U59)+(U60))+(U61)</f>
        <v>0</v>
      </c>
      <c r="V62" s="5">
        <f t="shared" si="167"/>
        <v>0</v>
      </c>
      <c r="W62" s="5">
        <f>((W59)+(W60))+(W61)</f>
        <v>0</v>
      </c>
      <c r="X62" s="5">
        <f>((X59)+(X60))+(X61)</f>
        <v>0</v>
      </c>
      <c r="Y62" s="5">
        <f t="shared" si="168"/>
        <v>0</v>
      </c>
      <c r="Z62" s="5">
        <f>((Z59)+(Z60))+(Z61)</f>
        <v>0</v>
      </c>
      <c r="AA62" s="5">
        <f>((AA59)+(AA60))+(AA61)</f>
        <v>0</v>
      </c>
      <c r="AB62" s="5">
        <f t="shared" si="169"/>
        <v>0</v>
      </c>
      <c r="AC62" s="5">
        <f>((AC59)+(AC60))+(AC61)</f>
        <v>0</v>
      </c>
      <c r="AD62" s="5">
        <f>((AD59)+(AD60))+(AD61)</f>
        <v>0</v>
      </c>
      <c r="AE62" s="5">
        <f t="shared" si="170"/>
        <v>0</v>
      </c>
      <c r="AF62" s="5">
        <f>((AF59)+(AF60))+(AF61)</f>
        <v>0</v>
      </c>
      <c r="AG62" s="5">
        <f>((AG59)+(AG60))+(AG61)</f>
        <v>0</v>
      </c>
      <c r="AH62" s="5">
        <f t="shared" si="171"/>
        <v>0</v>
      </c>
      <c r="AI62" s="5">
        <f>((AI59)+(AI60))+(AI61)</f>
        <v>0</v>
      </c>
      <c r="AJ62" s="5">
        <f>((AJ59)+(AJ60))+(AJ61)</f>
        <v>0</v>
      </c>
      <c r="AK62" s="5">
        <f t="shared" si="172"/>
        <v>0</v>
      </c>
      <c r="AL62" s="5">
        <f t="shared" si="173"/>
        <v>0</v>
      </c>
      <c r="AM62" s="5">
        <f t="shared" si="174"/>
        <v>0</v>
      </c>
      <c r="AN62" s="5">
        <f t="shared" si="175"/>
        <v>0</v>
      </c>
      <c r="AO62" s="5">
        <f>((AO59)+(AO60))+(AO61)</f>
        <v>0</v>
      </c>
      <c r="AP62" s="5">
        <f>((AP59)+(AP60))+(AP61)</f>
        <v>0</v>
      </c>
      <c r="AQ62" s="5">
        <f t="shared" si="176"/>
        <v>0</v>
      </c>
      <c r="AR62" s="5">
        <f>((AR59)+(AR60))+(AR61)</f>
        <v>0</v>
      </c>
      <c r="AS62" s="5">
        <f>((AS59)+(AS60))+(AS61)</f>
        <v>0</v>
      </c>
      <c r="AT62" s="5">
        <f t="shared" si="177"/>
        <v>0</v>
      </c>
      <c r="AU62" s="5">
        <f>((AU59)+(AU60))+(AU61)</f>
        <v>0</v>
      </c>
      <c r="AV62" s="5">
        <f>((AV59)+(AV60))+(AV61)</f>
        <v>0</v>
      </c>
      <c r="AW62" s="5">
        <f t="shared" si="178"/>
        <v>0</v>
      </c>
      <c r="AX62" s="5">
        <f>((AX59)+(AX60))+(AX61)</f>
        <v>0</v>
      </c>
      <c r="AY62" s="5">
        <f>((AY59)+(AY60))+(AY61)</f>
        <v>0</v>
      </c>
      <c r="AZ62" s="5">
        <f t="shared" si="179"/>
        <v>0</v>
      </c>
      <c r="BA62" s="5">
        <f>((BA59)+(BA60))+(BA61)</f>
        <v>0</v>
      </c>
      <c r="BB62" s="5">
        <f>((BB59)+(BB60))+(BB61)</f>
        <v>0</v>
      </c>
      <c r="BC62" s="5">
        <f t="shared" si="180"/>
        <v>0</v>
      </c>
      <c r="BD62" s="5">
        <f>((BD59)+(BD60))+(BD61)</f>
        <v>0</v>
      </c>
      <c r="BE62" s="5">
        <f>((BE59)+(BE60))+(BE61)</f>
        <v>0</v>
      </c>
      <c r="BF62" s="5">
        <f t="shared" si="181"/>
        <v>0</v>
      </c>
      <c r="BG62" s="5">
        <f t="shared" si="182"/>
        <v>0</v>
      </c>
      <c r="BH62" s="5">
        <f t="shared" si="183"/>
        <v>0</v>
      </c>
      <c r="BI62" s="5">
        <f t="shared" si="184"/>
        <v>0</v>
      </c>
      <c r="BJ62" s="5">
        <f>((BJ59)+(BJ60))+(BJ61)</f>
        <v>0</v>
      </c>
      <c r="BK62" s="5">
        <f>((BK59)+(BK60))+(BK61)</f>
        <v>0</v>
      </c>
      <c r="BL62" s="5">
        <f t="shared" si="185"/>
        <v>0</v>
      </c>
      <c r="BM62" s="5">
        <f>((BM59)+(BM60))+(BM61)</f>
        <v>0</v>
      </c>
      <c r="BN62" s="5">
        <f>((BN59)+(BN60))+(BN61)</f>
        <v>0</v>
      </c>
      <c r="BO62" s="5">
        <f t="shared" si="186"/>
        <v>0</v>
      </c>
      <c r="BP62" s="5">
        <f>((BP59)+(BP60))+(BP61)</f>
        <v>0</v>
      </c>
      <c r="BQ62" s="5">
        <f>((BQ59)+(BQ60))+(BQ61)</f>
        <v>0</v>
      </c>
      <c r="BR62" s="5">
        <f t="shared" si="187"/>
        <v>0</v>
      </c>
      <c r="BS62" s="5">
        <f>((BS59)+(BS60))+(BS61)</f>
        <v>0</v>
      </c>
      <c r="BT62" s="5">
        <f>((BT59)+(BT60))+(BT61)</f>
        <v>0</v>
      </c>
      <c r="BU62" s="5">
        <f t="shared" si="188"/>
        <v>0</v>
      </c>
      <c r="BV62" s="5">
        <f>((BV59)+(BV60))+(BV61)</f>
        <v>0</v>
      </c>
      <c r="BW62" s="5">
        <f>((BW59)+(BW60))+(BW61)</f>
        <v>0</v>
      </c>
      <c r="BX62" s="5">
        <f t="shared" si="189"/>
        <v>0</v>
      </c>
      <c r="BY62" s="5">
        <f>((BY59)+(BY60))+(BY61)</f>
        <v>0</v>
      </c>
      <c r="BZ62" s="5">
        <f>((BZ59)+(BZ60))+(BZ61)</f>
        <v>0</v>
      </c>
      <c r="CA62" s="5">
        <f t="shared" si="190"/>
        <v>0</v>
      </c>
      <c r="CB62" s="5">
        <f t="shared" si="191"/>
        <v>0</v>
      </c>
      <c r="CC62" s="5">
        <f t="shared" si="192"/>
        <v>0</v>
      </c>
      <c r="CD62" s="5">
        <f t="shared" si="193"/>
        <v>0</v>
      </c>
      <c r="CE62" s="5">
        <f>((CE59)+(CE60))+(CE61)</f>
        <v>0</v>
      </c>
      <c r="CF62" s="5">
        <f>((CF59)+(CF60))+(CF61)</f>
        <v>0</v>
      </c>
      <c r="CG62" s="5">
        <f t="shared" si="194"/>
        <v>0</v>
      </c>
      <c r="CH62" s="5">
        <f>((CH59)+(CH60))+(CH61)</f>
        <v>0</v>
      </c>
      <c r="CI62" s="5">
        <f>((CI59)+(CI60))+(CI61)</f>
        <v>0</v>
      </c>
      <c r="CJ62" s="5">
        <f t="shared" si="195"/>
        <v>0</v>
      </c>
      <c r="CK62" s="5">
        <f>((CK59)+(CK60))+(CK61)</f>
        <v>0</v>
      </c>
      <c r="CL62" s="5">
        <f>((CL59)+(CL60))+(CL61)</f>
        <v>0</v>
      </c>
      <c r="CM62" s="5">
        <f t="shared" si="196"/>
        <v>0</v>
      </c>
      <c r="CN62" s="5">
        <f t="shared" si="197"/>
        <v>0</v>
      </c>
      <c r="CO62" s="5">
        <f t="shared" si="198"/>
        <v>0</v>
      </c>
      <c r="CP62" s="5">
        <f t="shared" si="199"/>
        <v>0</v>
      </c>
      <c r="CQ62" s="5">
        <f>((CQ59)+(CQ60))+(CQ61)</f>
        <v>0</v>
      </c>
      <c r="CR62" s="5">
        <f>((CR59)+(CR60))+(CR61)</f>
        <v>0</v>
      </c>
      <c r="CS62" s="5">
        <f t="shared" si="200"/>
        <v>0</v>
      </c>
      <c r="CT62" s="5">
        <f>((CT59)+(CT60))+(CT61)</f>
        <v>0</v>
      </c>
      <c r="CU62" s="5">
        <f>((CU59)+(CU60))+(CU61)</f>
        <v>0</v>
      </c>
      <c r="CV62" s="5">
        <f t="shared" si="201"/>
        <v>0</v>
      </c>
      <c r="CW62" s="5">
        <f>((CW59)+(CW60))+(CW61)</f>
        <v>0</v>
      </c>
      <c r="CX62" s="5">
        <f>((CX59)+(CX60))+(CX61)</f>
        <v>0</v>
      </c>
      <c r="CY62" s="5">
        <f t="shared" si="202"/>
        <v>0</v>
      </c>
      <c r="CZ62" s="5">
        <f t="shared" si="203"/>
        <v>0</v>
      </c>
      <c r="DA62" s="5">
        <f t="shared" si="204"/>
        <v>0</v>
      </c>
      <c r="DB62" s="5">
        <f t="shared" si="205"/>
        <v>0</v>
      </c>
      <c r="DC62" s="5">
        <f t="shared" si="206"/>
        <v>0</v>
      </c>
      <c r="DD62" s="5">
        <f t="shared" si="207"/>
        <v>0</v>
      </c>
      <c r="DE62" s="5">
        <f t="shared" si="208"/>
        <v>0</v>
      </c>
      <c r="DF62" s="5">
        <f>((DF59)+(DF60))+(DF61)</f>
        <v>0</v>
      </c>
      <c r="DG62" s="5">
        <f>((DG59)+(DG60))+(DG61)</f>
        <v>0</v>
      </c>
      <c r="DH62" s="5">
        <f t="shared" si="209"/>
        <v>0</v>
      </c>
      <c r="DI62" s="5">
        <f>((DI59)+(DI60))+(DI61)</f>
        <v>0</v>
      </c>
      <c r="DJ62" s="5">
        <f>((DJ59)+(DJ60))+(DJ61)</f>
        <v>0</v>
      </c>
      <c r="DK62" s="5">
        <f t="shared" si="210"/>
        <v>0</v>
      </c>
      <c r="DL62" s="5">
        <f t="shared" si="211"/>
        <v>0</v>
      </c>
      <c r="DM62" s="5">
        <f t="shared" si="212"/>
        <v>0</v>
      </c>
      <c r="DN62" s="5">
        <f t="shared" si="213"/>
        <v>0</v>
      </c>
      <c r="DO62" s="5">
        <f>((DO59)+(DO60))+(DO61)</f>
        <v>0</v>
      </c>
      <c r="DP62" s="5">
        <f>((DP59)+(DP60))+(DP61)</f>
        <v>0</v>
      </c>
      <c r="DQ62" s="5">
        <f t="shared" si="214"/>
        <v>0</v>
      </c>
      <c r="DR62" s="5">
        <f>((DR59)+(DR60))+(DR61)</f>
        <v>0</v>
      </c>
      <c r="DS62" s="5">
        <f>((DS59)+(DS60))+(DS61)</f>
        <v>0</v>
      </c>
      <c r="DT62" s="5">
        <f t="shared" si="215"/>
        <v>0</v>
      </c>
      <c r="DU62" s="5">
        <f t="shared" si="216"/>
        <v>0</v>
      </c>
      <c r="DV62" s="5">
        <f t="shared" si="217"/>
        <v>0</v>
      </c>
      <c r="DW62" s="5">
        <f t="shared" si="218"/>
        <v>0</v>
      </c>
      <c r="DX62" s="21">
        <f t="shared" si="219"/>
        <v>0</v>
      </c>
      <c r="DY62" s="21">
        <f t="shared" si="220"/>
        <v>0</v>
      </c>
      <c r="DZ62" s="21">
        <f t="shared" si="221"/>
        <v>0</v>
      </c>
      <c r="EA62" s="21">
        <f>((EA59)+(EA60))+(EA61)</f>
        <v>0</v>
      </c>
      <c r="EB62" s="21">
        <f>((EB59)+(EB60))+(EB61)</f>
        <v>0</v>
      </c>
      <c r="EC62" s="21">
        <f t="shared" si="222"/>
        <v>0</v>
      </c>
      <c r="ED62" s="21">
        <f>((ED59)+(ED60))+(ED61)</f>
        <v>0</v>
      </c>
      <c r="EE62" s="21">
        <f>((EE59)+(EE60))+(EE61)</f>
        <v>0</v>
      </c>
      <c r="EF62" s="21">
        <f t="shared" si="223"/>
        <v>0</v>
      </c>
      <c r="EG62" s="21">
        <f>((EG59)+(EG60))+(EG61)</f>
        <v>0</v>
      </c>
      <c r="EH62" s="21">
        <f>((EH59)+(EH60))+(EH61)</f>
        <v>0</v>
      </c>
      <c r="EI62" s="21">
        <f t="shared" si="224"/>
        <v>0</v>
      </c>
      <c r="EJ62" s="21">
        <f>((EJ59)+(EJ60))+(EJ61)</f>
        <v>0</v>
      </c>
      <c r="EK62" s="21">
        <f>((EK59)+(EK60))+(EK61)</f>
        <v>0</v>
      </c>
      <c r="EL62" s="21">
        <f t="shared" si="225"/>
        <v>0</v>
      </c>
      <c r="EM62" s="21">
        <f t="shared" si="226"/>
        <v>0</v>
      </c>
      <c r="EN62" s="21">
        <f t="shared" si="227"/>
        <v>0</v>
      </c>
      <c r="EO62" s="21">
        <f t="shared" si="228"/>
        <v>0</v>
      </c>
      <c r="EP62" s="21">
        <f>((EP59)+(EP60))+(EP61)</f>
        <v>0</v>
      </c>
      <c r="EQ62" s="21">
        <f>((EQ59)+(EQ60))+(EQ61)</f>
        <v>0</v>
      </c>
      <c r="ER62" s="21">
        <f t="shared" si="229"/>
        <v>0</v>
      </c>
      <c r="ES62" s="21">
        <f>((ES59)+(ES60))+(ES61)</f>
        <v>0</v>
      </c>
      <c r="ET62" s="21">
        <f>((ET59)+(ET60))+(ET61)</f>
        <v>0</v>
      </c>
      <c r="EU62" s="21">
        <f t="shared" si="230"/>
        <v>0</v>
      </c>
      <c r="EV62" s="21">
        <f>((EV59)+(EV60))+(EV61)</f>
        <v>0</v>
      </c>
      <c r="EW62" s="21">
        <f>((EW59)+(EW60))+(EW61)</f>
        <v>0</v>
      </c>
      <c r="EX62" s="21">
        <f t="shared" si="231"/>
        <v>0</v>
      </c>
      <c r="EY62" s="21">
        <f>((EY59)+(EY60))+(EY61)</f>
        <v>0</v>
      </c>
      <c r="EZ62" s="21">
        <f>((EZ59)+(EZ60))+(EZ61)</f>
        <v>0</v>
      </c>
      <c r="FA62" s="21">
        <f t="shared" si="232"/>
        <v>0</v>
      </c>
      <c r="FB62" s="21">
        <f t="shared" si="233"/>
        <v>0</v>
      </c>
      <c r="FC62" s="21">
        <f t="shared" si="234"/>
        <v>0</v>
      </c>
      <c r="FD62" s="21">
        <f t="shared" si="235"/>
        <v>0</v>
      </c>
      <c r="FE62" s="21">
        <f>((FE59)+(FE60))+(FE61)</f>
        <v>0</v>
      </c>
      <c r="FF62" s="21">
        <f>((FF59)+(FF60))+(FF61)</f>
        <v>0</v>
      </c>
      <c r="FG62" s="21">
        <f t="shared" si="236"/>
        <v>0</v>
      </c>
      <c r="FH62" s="21">
        <f>((FH59)+(FH60))+(FH61)</f>
        <v>0</v>
      </c>
      <c r="FI62" s="21">
        <f>((FI59)+(FI60))+(FI61)</f>
        <v>0</v>
      </c>
      <c r="FJ62" s="21">
        <f t="shared" si="237"/>
        <v>0</v>
      </c>
      <c r="FK62" s="21">
        <f>((FK59)+(FK60))+(FK61)</f>
        <v>0</v>
      </c>
      <c r="FL62" s="21">
        <f>((FL59)+(FL60))+(FL61)</f>
        <v>0</v>
      </c>
      <c r="FM62" s="21">
        <f t="shared" si="238"/>
        <v>0</v>
      </c>
      <c r="FN62" s="21">
        <f t="shared" si="239"/>
        <v>0</v>
      </c>
      <c r="FO62" s="21">
        <f t="shared" si="240"/>
        <v>0</v>
      </c>
      <c r="FP62" s="21">
        <f t="shared" si="241"/>
        <v>0</v>
      </c>
      <c r="FQ62" s="21">
        <f>((FQ59)+(FQ60))+(FQ61)</f>
        <v>0</v>
      </c>
      <c r="FR62" s="21">
        <f>((FR59)+(FR60))+(FR61)</f>
        <v>0</v>
      </c>
      <c r="FS62" s="21">
        <f t="shared" si="242"/>
        <v>0</v>
      </c>
      <c r="FT62" s="21">
        <f>((FT59)+(FT60))+(FT61)</f>
        <v>0</v>
      </c>
      <c r="FU62" s="21">
        <f>((FU59)+(FU60))+(FU61)</f>
        <v>0</v>
      </c>
      <c r="FV62" s="21">
        <f t="shared" si="243"/>
        <v>0</v>
      </c>
      <c r="FW62" s="21">
        <f>((FW59)+(FW60))+(FW61)</f>
        <v>0</v>
      </c>
      <c r="FX62" s="21">
        <f>((FX59)+(FX60))+(FX61)</f>
        <v>0</v>
      </c>
      <c r="FY62" s="21">
        <f t="shared" si="244"/>
        <v>0</v>
      </c>
      <c r="FZ62" s="21">
        <f t="shared" si="245"/>
        <v>0</v>
      </c>
      <c r="GA62" s="21">
        <f t="shared" si="246"/>
        <v>0</v>
      </c>
      <c r="GB62" s="21">
        <f t="shared" si="247"/>
        <v>0</v>
      </c>
      <c r="GC62" s="21">
        <f>((GC59)+(GC60))+(GC61)</f>
        <v>0</v>
      </c>
      <c r="GD62" s="21">
        <f>((GD59)+(GD60))+(GD61)</f>
        <v>0</v>
      </c>
      <c r="GE62" s="21">
        <f t="shared" si="248"/>
        <v>0</v>
      </c>
      <c r="GF62" s="21">
        <f>((GF59)+(GF60))+(GF61)</f>
        <v>0</v>
      </c>
      <c r="GG62" s="21">
        <f>((GG59)+(GG60))+(GG61)</f>
        <v>0</v>
      </c>
      <c r="GH62" s="21">
        <f t="shared" si="249"/>
        <v>0</v>
      </c>
      <c r="GI62" s="21">
        <f>((GI59)+(GI60))+(GI61)</f>
        <v>0</v>
      </c>
      <c r="GJ62" s="21">
        <f>((GJ59)+(GJ60))+(GJ61)</f>
        <v>0</v>
      </c>
      <c r="GK62" s="21">
        <f t="shared" si="250"/>
        <v>0</v>
      </c>
      <c r="GL62" s="21">
        <f>((GL59)+(GL60))+(GL61)</f>
        <v>0</v>
      </c>
      <c r="GM62" s="21">
        <f>((GM59)+(GM60))+(GM61)</f>
        <v>0</v>
      </c>
      <c r="GN62" s="21">
        <f t="shared" si="251"/>
        <v>0</v>
      </c>
      <c r="GO62" s="21">
        <f t="shared" si="252"/>
        <v>0</v>
      </c>
      <c r="GP62" s="21">
        <f t="shared" si="253"/>
        <v>0</v>
      </c>
      <c r="GQ62" s="21">
        <f t="shared" si="254"/>
        <v>0</v>
      </c>
      <c r="GR62" s="21">
        <f>((GR59)+(GR60))+(GR61)</f>
        <v>0</v>
      </c>
      <c r="GS62" s="21">
        <f>((GS59)+(GS60))+(GS61)</f>
        <v>0</v>
      </c>
      <c r="GT62" s="21">
        <f t="shared" si="255"/>
        <v>0</v>
      </c>
      <c r="GU62" s="21">
        <f>((GU59)+(GU60))+(GU61)</f>
        <v>0</v>
      </c>
      <c r="GV62" s="21">
        <f>((GV59)+(GV60))+(GV61)</f>
        <v>0</v>
      </c>
      <c r="GW62" s="21">
        <f t="shared" si="256"/>
        <v>0</v>
      </c>
      <c r="GX62" s="21">
        <f>((GX59)+(GX60))+(GX61)</f>
        <v>0</v>
      </c>
      <c r="GY62" s="21">
        <f>((GY59)+(GY60))+(GY61)</f>
        <v>0</v>
      </c>
      <c r="GZ62" s="21">
        <f t="shared" si="257"/>
        <v>0</v>
      </c>
      <c r="HA62" s="21">
        <f t="shared" si="258"/>
        <v>0</v>
      </c>
      <c r="HB62" s="21">
        <f t="shared" si="259"/>
        <v>0</v>
      </c>
      <c r="HC62" s="21">
        <f t="shared" si="260"/>
        <v>0</v>
      </c>
      <c r="HD62" s="21">
        <f>((HD59)+(HD60))+(HD61)</f>
        <v>0</v>
      </c>
      <c r="HE62" s="21">
        <f>((HE59)+(HE60))+(HE61)</f>
        <v>0</v>
      </c>
      <c r="HF62" s="21">
        <f t="shared" si="261"/>
        <v>0</v>
      </c>
      <c r="HG62" s="21">
        <f>((HG59)+(HG60))+(HG61)</f>
        <v>0</v>
      </c>
      <c r="HH62" s="21">
        <f>((HH59)+(HH60))+(HH61)</f>
        <v>0</v>
      </c>
      <c r="HI62" s="21">
        <f t="shared" si="262"/>
        <v>0</v>
      </c>
      <c r="HJ62" s="21">
        <f>((HJ59)+(HJ60))+(HJ61)</f>
        <v>0</v>
      </c>
      <c r="HK62" s="21">
        <f>((HK59)+(HK60))+(HK61)</f>
        <v>0</v>
      </c>
      <c r="HL62" s="21">
        <f t="shared" si="263"/>
        <v>0</v>
      </c>
      <c r="HM62" s="21">
        <f>((HM59)+(HM60))+(HM61)</f>
        <v>0</v>
      </c>
      <c r="HN62" s="21">
        <f>((HN59)+(HN60))+(HN61)</f>
        <v>0</v>
      </c>
      <c r="HO62" s="21">
        <f t="shared" si="264"/>
        <v>0</v>
      </c>
      <c r="HP62" s="21">
        <f t="shared" si="265"/>
        <v>0</v>
      </c>
      <c r="HQ62" s="21">
        <f t="shared" si="266"/>
        <v>0</v>
      </c>
      <c r="HR62" s="21">
        <f t="shared" si="267"/>
        <v>0</v>
      </c>
      <c r="HS62" s="21">
        <f>((HS59)+(HS60))+(HS61)</f>
        <v>0</v>
      </c>
      <c r="HT62" s="21">
        <f>((HT59)+(HT60))+(HT61)</f>
        <v>0</v>
      </c>
      <c r="HU62" s="21">
        <f t="shared" si="268"/>
        <v>0</v>
      </c>
      <c r="HV62" s="21">
        <f>((HV59)+(HV60))+(HV61)</f>
        <v>0</v>
      </c>
      <c r="HW62" s="21">
        <f>((HW59)+(HW60))+(HW61)</f>
        <v>0</v>
      </c>
      <c r="HX62" s="21">
        <f t="shared" si="269"/>
        <v>0</v>
      </c>
      <c r="HY62" s="21">
        <f>((HY59)+(HY60))+(HY61)</f>
        <v>0</v>
      </c>
      <c r="HZ62" s="21">
        <f>((HZ59)+(HZ60))+(HZ61)</f>
        <v>0</v>
      </c>
      <c r="IA62" s="21">
        <f t="shared" si="270"/>
        <v>0</v>
      </c>
      <c r="IB62" s="21">
        <f>((IB59)+(IB60))+(IB61)</f>
        <v>0</v>
      </c>
      <c r="IC62" s="21">
        <f>((IC59)+(IC60))+(IC61)</f>
        <v>0</v>
      </c>
      <c r="ID62" s="21">
        <f t="shared" si="271"/>
        <v>0</v>
      </c>
      <c r="IE62" s="21">
        <f t="shared" si="272"/>
        <v>0</v>
      </c>
      <c r="IF62" s="21">
        <f t="shared" si="273"/>
        <v>0</v>
      </c>
      <c r="IG62" s="21">
        <f t="shared" si="274"/>
        <v>0</v>
      </c>
      <c r="IH62" s="21">
        <f t="shared" si="275"/>
        <v>0</v>
      </c>
      <c r="II62" s="21">
        <f t="shared" si="276"/>
        <v>0</v>
      </c>
      <c r="IJ62" s="21">
        <f t="shared" si="277"/>
        <v>0</v>
      </c>
      <c r="IK62" s="21">
        <f>((IK59)+(IK60))+(IK61)</f>
        <v>0</v>
      </c>
      <c r="IL62" s="21">
        <f>((IL59)+(IL60))+(IL61)</f>
        <v>0</v>
      </c>
      <c r="IM62" s="21">
        <f t="shared" si="278"/>
        <v>0</v>
      </c>
      <c r="IN62" s="21">
        <f>((IN59)+(IN60))+(IN61)</f>
        <v>0</v>
      </c>
      <c r="IO62" s="21">
        <f>((IO59)+(IO60))+(IO61)</f>
        <v>0</v>
      </c>
      <c r="IP62" s="21">
        <f t="shared" si="279"/>
        <v>0</v>
      </c>
      <c r="IQ62" s="21">
        <f>((IQ59)+(IQ60))+(IQ61)</f>
        <v>0</v>
      </c>
      <c r="IR62" s="21">
        <f>((IR59)+(IR60))+(IR61)</f>
        <v>0</v>
      </c>
      <c r="IS62" s="21">
        <f t="shared" si="280"/>
        <v>0</v>
      </c>
      <c r="IT62" s="21">
        <f t="shared" si="281"/>
        <v>0</v>
      </c>
      <c r="IU62" s="21">
        <f t="shared" si="282"/>
        <v>0</v>
      </c>
      <c r="IV62" s="21">
        <f t="shared" si="283"/>
        <v>0</v>
      </c>
      <c r="IW62" s="21">
        <f t="shared" si="284"/>
        <v>0</v>
      </c>
      <c r="IX62" s="21">
        <f t="shared" si="285"/>
        <v>0</v>
      </c>
      <c r="IY62" s="21">
        <f t="shared" si="286"/>
        <v>0</v>
      </c>
      <c r="IZ62" s="21">
        <f>((IZ59)+(IZ60))+(IZ61)</f>
        <v>3298.15</v>
      </c>
      <c r="JA62" s="21">
        <f>((JA59)+(JA60))+(JA61)</f>
        <v>6000</v>
      </c>
      <c r="JB62" s="21">
        <f t="shared" si="287"/>
        <v>-2701.85</v>
      </c>
      <c r="JC62" s="21">
        <f>((JC59)+(JC60))+(JC61)</f>
        <v>0</v>
      </c>
      <c r="JD62" s="21">
        <f>((JD59)+(JD60))+(JD61)</f>
        <v>0</v>
      </c>
      <c r="JE62" s="21">
        <f t="shared" si="288"/>
        <v>0</v>
      </c>
      <c r="JF62" s="21">
        <f>((JF59)+(JF60))+(JF61)</f>
        <v>0</v>
      </c>
      <c r="JG62" s="21">
        <f>((JG59)+(JG60))+(JG61)</f>
        <v>0</v>
      </c>
      <c r="JH62" s="21">
        <f t="shared" si="289"/>
        <v>0</v>
      </c>
      <c r="JI62" s="21">
        <f t="shared" si="290"/>
        <v>3298.15</v>
      </c>
      <c r="JJ62" s="21">
        <f t="shared" si="291"/>
        <v>6000</v>
      </c>
      <c r="JK62" s="21">
        <f t="shared" si="292"/>
        <v>-2701.85</v>
      </c>
      <c r="JL62" s="21">
        <f>((JL59)+(JL60))+(JL61)</f>
        <v>0</v>
      </c>
      <c r="JM62" s="21">
        <f>((JM59)+(JM60))+(JM61)</f>
        <v>0</v>
      </c>
      <c r="JN62" s="21">
        <f t="shared" si="293"/>
        <v>0</v>
      </c>
      <c r="JO62" s="21">
        <f>((JO59)+(JO60))+(JO61)</f>
        <v>0</v>
      </c>
      <c r="JP62" s="21">
        <f>((JP59)+(JP60))+(JP61)</f>
        <v>0</v>
      </c>
      <c r="JQ62" s="21">
        <f t="shared" si="294"/>
        <v>0</v>
      </c>
      <c r="JR62" s="21">
        <f>((JR59)+(JR60))+(JR61)</f>
        <v>0</v>
      </c>
      <c r="JS62" s="21">
        <f>((JS59)+(JS60))+(JS61)</f>
        <v>0</v>
      </c>
      <c r="JT62" s="21">
        <f t="shared" si="295"/>
        <v>0</v>
      </c>
      <c r="JU62" s="21">
        <f t="shared" si="296"/>
        <v>0</v>
      </c>
      <c r="JV62" s="21">
        <f t="shared" si="297"/>
        <v>0</v>
      </c>
      <c r="JW62" s="21">
        <f t="shared" si="298"/>
        <v>0</v>
      </c>
      <c r="JX62" s="21">
        <f>((JX59)+(JX60))+(JX61)</f>
        <v>0</v>
      </c>
      <c r="JY62" s="21">
        <f>((JY59)+(JY60))+(JY61)</f>
        <v>0</v>
      </c>
      <c r="JZ62" s="21">
        <f t="shared" si="299"/>
        <v>0</v>
      </c>
      <c r="KA62" s="21">
        <f>((KA59)+(KA60))+(KA61)</f>
        <v>0</v>
      </c>
      <c r="KB62" s="21">
        <f>((KB59)+(KB60))+(KB61)</f>
        <v>0</v>
      </c>
      <c r="KC62" s="21">
        <f t="shared" si="300"/>
        <v>0</v>
      </c>
      <c r="KD62" s="21">
        <f t="shared" si="301"/>
        <v>0</v>
      </c>
      <c r="KE62" s="21">
        <f t="shared" si="302"/>
        <v>0</v>
      </c>
      <c r="KF62" s="21">
        <f t="shared" si="303"/>
        <v>0</v>
      </c>
      <c r="KG62" s="21">
        <f>((KG59)+(KG60))+(KG61)</f>
        <v>0</v>
      </c>
      <c r="KH62" s="21">
        <f>((KH59)+(KH60))+(KH61)</f>
        <v>0</v>
      </c>
      <c r="KI62" s="21">
        <f t="shared" si="304"/>
        <v>0</v>
      </c>
      <c r="KJ62" s="21">
        <f>((KJ59)+(KJ60))+(KJ61)</f>
        <v>0</v>
      </c>
      <c r="KK62" s="21">
        <f>((KK59)+(KK60))+(KK61)</f>
        <v>0</v>
      </c>
      <c r="KL62" s="21">
        <f t="shared" si="305"/>
        <v>0</v>
      </c>
      <c r="KM62" s="21">
        <f>((KM59)+(KM60))+(KM61)</f>
        <v>0</v>
      </c>
      <c r="KN62" s="21">
        <f>((KN59)+(KN60))+(KN61)</f>
        <v>0</v>
      </c>
      <c r="KO62" s="21">
        <f t="shared" si="306"/>
        <v>0</v>
      </c>
      <c r="KP62" s="21">
        <f>((KP59)+(KP60))+(KP61)</f>
        <v>0</v>
      </c>
      <c r="KQ62" s="21">
        <f>((KQ59)+(KQ60))+(KQ61)</f>
        <v>0</v>
      </c>
      <c r="KR62" s="21">
        <f t="shared" si="307"/>
        <v>0</v>
      </c>
      <c r="KS62" s="21">
        <f>((KS59)+(KS60))+(KS61)</f>
        <v>0</v>
      </c>
      <c r="KT62" s="21">
        <f>((KT59)+(KT60))+(KT61)</f>
        <v>0</v>
      </c>
      <c r="KU62" s="21">
        <f t="shared" si="308"/>
        <v>0</v>
      </c>
      <c r="KV62" s="21">
        <f>((KV59)+(KV60))+(KV61)</f>
        <v>0</v>
      </c>
      <c r="KW62" s="21">
        <f>((KW59)+(KW60))+(KW61)</f>
        <v>0</v>
      </c>
      <c r="KX62" s="21">
        <f t="shared" si="309"/>
        <v>0</v>
      </c>
      <c r="KY62" s="21">
        <f>((KY59)+(KY60))+(KY61)</f>
        <v>0</v>
      </c>
      <c r="KZ62" s="21">
        <f>((KZ59)+(KZ60))+(KZ61)</f>
        <v>0</v>
      </c>
      <c r="LA62" s="21">
        <f t="shared" si="310"/>
        <v>0</v>
      </c>
      <c r="LB62" s="21">
        <f t="shared" si="311"/>
        <v>0</v>
      </c>
      <c r="LC62" s="21">
        <f t="shared" si="312"/>
        <v>0</v>
      </c>
      <c r="LD62" s="21">
        <f t="shared" si="313"/>
        <v>0</v>
      </c>
      <c r="LE62" s="21">
        <f t="shared" si="314"/>
        <v>0</v>
      </c>
      <c r="LF62" s="21">
        <f t="shared" si="315"/>
        <v>0</v>
      </c>
      <c r="LG62" s="21">
        <f t="shared" si="316"/>
        <v>0</v>
      </c>
      <c r="LH62" s="21">
        <f>((LH59)+(LH60))+(LH61)</f>
        <v>0</v>
      </c>
      <c r="LI62" s="21">
        <f>((LI59)+(LI60))+(LI61)</f>
        <v>0</v>
      </c>
      <c r="LJ62" s="21">
        <f t="shared" si="317"/>
        <v>0</v>
      </c>
      <c r="LK62" s="21">
        <f>((LK59)+(LK60))+(LK61)</f>
        <v>0</v>
      </c>
      <c r="LL62" s="21">
        <f>((LL59)+(LL60))+(LL61)</f>
        <v>0</v>
      </c>
      <c r="LM62" s="21">
        <f t="shared" si="318"/>
        <v>0</v>
      </c>
      <c r="LN62" s="21">
        <f t="shared" si="319"/>
        <v>3298.15</v>
      </c>
      <c r="LO62" s="21">
        <f t="shared" si="320"/>
        <v>6000</v>
      </c>
      <c r="LP62" s="21">
        <f t="shared" si="321"/>
        <v>-2701.85</v>
      </c>
    </row>
    <row r="63" spans="1:328" x14ac:dyDescent="0.3">
      <c r="A63" s="2" t="s">
        <v>168</v>
      </c>
      <c r="B63" s="3"/>
      <c r="C63" s="3"/>
      <c r="D63" s="4">
        <f t="shared" si="161"/>
        <v>0</v>
      </c>
      <c r="E63" s="3"/>
      <c r="F63" s="3"/>
      <c r="G63" s="4">
        <f t="shared" si="162"/>
        <v>0</v>
      </c>
      <c r="H63" s="3"/>
      <c r="I63" s="3"/>
      <c r="J63" s="4">
        <f t="shared" si="163"/>
        <v>0</v>
      </c>
      <c r="K63" s="3"/>
      <c r="L63" s="3"/>
      <c r="M63" s="4">
        <f t="shared" si="164"/>
        <v>0</v>
      </c>
      <c r="N63" s="3"/>
      <c r="O63" s="3"/>
      <c r="P63" s="4">
        <f t="shared" si="165"/>
        <v>0</v>
      </c>
      <c r="Q63" s="3"/>
      <c r="R63" s="3"/>
      <c r="S63" s="4">
        <f t="shared" si="166"/>
        <v>0</v>
      </c>
      <c r="T63" s="3"/>
      <c r="U63" s="3"/>
      <c r="V63" s="4">
        <f t="shared" si="167"/>
        <v>0</v>
      </c>
      <c r="W63" s="3"/>
      <c r="X63" s="3"/>
      <c r="Y63" s="4">
        <f t="shared" si="168"/>
        <v>0</v>
      </c>
      <c r="Z63" s="3"/>
      <c r="AA63" s="3"/>
      <c r="AB63" s="4">
        <f t="shared" si="169"/>
        <v>0</v>
      </c>
      <c r="AC63" s="3"/>
      <c r="AD63" s="3"/>
      <c r="AE63" s="4">
        <f t="shared" si="170"/>
        <v>0</v>
      </c>
      <c r="AF63" s="3"/>
      <c r="AG63" s="3"/>
      <c r="AH63" s="4">
        <f t="shared" si="171"/>
        <v>0</v>
      </c>
      <c r="AI63" s="3"/>
      <c r="AJ63" s="3"/>
      <c r="AK63" s="4">
        <f t="shared" si="172"/>
        <v>0</v>
      </c>
      <c r="AL63" s="4">
        <f t="shared" si="173"/>
        <v>0</v>
      </c>
      <c r="AM63" s="4">
        <f t="shared" si="174"/>
        <v>0</v>
      </c>
      <c r="AN63" s="4">
        <f t="shared" si="175"/>
        <v>0</v>
      </c>
      <c r="AO63" s="3"/>
      <c r="AP63" s="3"/>
      <c r="AQ63" s="4">
        <f t="shared" si="176"/>
        <v>0</v>
      </c>
      <c r="AR63" s="3"/>
      <c r="AS63" s="3"/>
      <c r="AT63" s="4">
        <f t="shared" si="177"/>
        <v>0</v>
      </c>
      <c r="AU63" s="3"/>
      <c r="AV63" s="3"/>
      <c r="AW63" s="4">
        <f t="shared" si="178"/>
        <v>0</v>
      </c>
      <c r="AX63" s="3"/>
      <c r="AY63" s="3"/>
      <c r="AZ63" s="4">
        <f t="shared" si="179"/>
        <v>0</v>
      </c>
      <c r="BA63" s="3"/>
      <c r="BB63" s="3"/>
      <c r="BC63" s="4">
        <f t="shared" si="180"/>
        <v>0</v>
      </c>
      <c r="BD63" s="3"/>
      <c r="BE63" s="3"/>
      <c r="BF63" s="4">
        <f t="shared" si="181"/>
        <v>0</v>
      </c>
      <c r="BG63" s="4">
        <f t="shared" si="182"/>
        <v>0</v>
      </c>
      <c r="BH63" s="4">
        <f t="shared" si="183"/>
        <v>0</v>
      </c>
      <c r="BI63" s="4">
        <f t="shared" si="184"/>
        <v>0</v>
      </c>
      <c r="BJ63" s="3"/>
      <c r="BK63" s="3"/>
      <c r="BL63" s="4">
        <f t="shared" si="185"/>
        <v>0</v>
      </c>
      <c r="BM63" s="3"/>
      <c r="BN63" s="3"/>
      <c r="BO63" s="4">
        <f t="shared" si="186"/>
        <v>0</v>
      </c>
      <c r="BP63" s="3"/>
      <c r="BQ63" s="3"/>
      <c r="BR63" s="4">
        <f t="shared" si="187"/>
        <v>0</v>
      </c>
      <c r="BS63" s="3"/>
      <c r="BT63" s="3"/>
      <c r="BU63" s="4">
        <f t="shared" si="188"/>
        <v>0</v>
      </c>
      <c r="BV63" s="3"/>
      <c r="BW63" s="3"/>
      <c r="BX63" s="4">
        <f t="shared" si="189"/>
        <v>0</v>
      </c>
      <c r="BY63" s="3"/>
      <c r="BZ63" s="3"/>
      <c r="CA63" s="4">
        <f t="shared" si="190"/>
        <v>0</v>
      </c>
      <c r="CB63" s="4">
        <f t="shared" si="191"/>
        <v>0</v>
      </c>
      <c r="CC63" s="4">
        <f t="shared" si="192"/>
        <v>0</v>
      </c>
      <c r="CD63" s="4">
        <f t="shared" si="193"/>
        <v>0</v>
      </c>
      <c r="CE63" s="3"/>
      <c r="CF63" s="3"/>
      <c r="CG63" s="4">
        <f t="shared" si="194"/>
        <v>0</v>
      </c>
      <c r="CH63" s="3"/>
      <c r="CI63" s="3"/>
      <c r="CJ63" s="4">
        <f t="shared" si="195"/>
        <v>0</v>
      </c>
      <c r="CK63" s="3"/>
      <c r="CL63" s="3"/>
      <c r="CM63" s="4">
        <f t="shared" si="196"/>
        <v>0</v>
      </c>
      <c r="CN63" s="4">
        <f t="shared" si="197"/>
        <v>0</v>
      </c>
      <c r="CO63" s="4">
        <f t="shared" si="198"/>
        <v>0</v>
      </c>
      <c r="CP63" s="4">
        <f t="shared" si="199"/>
        <v>0</v>
      </c>
      <c r="CQ63" s="3"/>
      <c r="CR63" s="3"/>
      <c r="CS63" s="4">
        <f t="shared" si="200"/>
        <v>0</v>
      </c>
      <c r="CT63" s="3"/>
      <c r="CU63" s="3"/>
      <c r="CV63" s="4">
        <f t="shared" si="201"/>
        <v>0</v>
      </c>
      <c r="CW63" s="3"/>
      <c r="CX63" s="3"/>
      <c r="CY63" s="4">
        <f t="shared" si="202"/>
        <v>0</v>
      </c>
      <c r="CZ63" s="4">
        <f t="shared" si="203"/>
        <v>0</v>
      </c>
      <c r="DA63" s="4">
        <f t="shared" si="204"/>
        <v>0</v>
      </c>
      <c r="DB63" s="4">
        <f t="shared" si="205"/>
        <v>0</v>
      </c>
      <c r="DC63" s="4">
        <f t="shared" si="206"/>
        <v>0</v>
      </c>
      <c r="DD63" s="4">
        <f t="shared" si="207"/>
        <v>0</v>
      </c>
      <c r="DE63" s="4">
        <f t="shared" si="208"/>
        <v>0</v>
      </c>
      <c r="DF63" s="3"/>
      <c r="DG63" s="3"/>
      <c r="DH63" s="4">
        <f t="shared" si="209"/>
        <v>0</v>
      </c>
      <c r="DI63" s="3"/>
      <c r="DJ63" s="3"/>
      <c r="DK63" s="4">
        <f t="shared" si="210"/>
        <v>0</v>
      </c>
      <c r="DL63" s="4">
        <f t="shared" si="211"/>
        <v>0</v>
      </c>
      <c r="DM63" s="4">
        <f t="shared" si="212"/>
        <v>0</v>
      </c>
      <c r="DN63" s="4">
        <f t="shared" si="213"/>
        <v>0</v>
      </c>
      <c r="DO63" s="3"/>
      <c r="DP63" s="3"/>
      <c r="DQ63" s="4">
        <f t="shared" si="214"/>
        <v>0</v>
      </c>
      <c r="DR63" s="3"/>
      <c r="DS63" s="3"/>
      <c r="DT63" s="4">
        <f t="shared" si="215"/>
        <v>0</v>
      </c>
      <c r="DU63" s="4">
        <f t="shared" si="216"/>
        <v>0</v>
      </c>
      <c r="DV63" s="4">
        <f t="shared" si="217"/>
        <v>0</v>
      </c>
      <c r="DW63" s="4">
        <f t="shared" si="218"/>
        <v>0</v>
      </c>
      <c r="DX63" s="20">
        <f t="shared" si="219"/>
        <v>0</v>
      </c>
      <c r="DY63" s="20">
        <f t="shared" si="220"/>
        <v>0</v>
      </c>
      <c r="DZ63" s="20">
        <f t="shared" si="221"/>
        <v>0</v>
      </c>
      <c r="EA63" s="19"/>
      <c r="EB63" s="19"/>
      <c r="EC63" s="20">
        <f t="shared" si="222"/>
        <v>0</v>
      </c>
      <c r="ED63" s="19"/>
      <c r="EE63" s="19"/>
      <c r="EF63" s="20">
        <f t="shared" si="223"/>
        <v>0</v>
      </c>
      <c r="EG63" s="19"/>
      <c r="EH63" s="19"/>
      <c r="EI63" s="20">
        <f t="shared" si="224"/>
        <v>0</v>
      </c>
      <c r="EJ63" s="19"/>
      <c r="EK63" s="19"/>
      <c r="EL63" s="20">
        <f t="shared" si="225"/>
        <v>0</v>
      </c>
      <c r="EM63" s="20">
        <f t="shared" si="226"/>
        <v>0</v>
      </c>
      <c r="EN63" s="20">
        <f t="shared" si="227"/>
        <v>0</v>
      </c>
      <c r="EO63" s="20">
        <f t="shared" si="228"/>
        <v>0</v>
      </c>
      <c r="EP63" s="19"/>
      <c r="EQ63" s="19"/>
      <c r="ER63" s="20">
        <f t="shared" si="229"/>
        <v>0</v>
      </c>
      <c r="ES63" s="19"/>
      <c r="ET63" s="19"/>
      <c r="EU63" s="20">
        <f t="shared" si="230"/>
        <v>0</v>
      </c>
      <c r="EV63" s="19"/>
      <c r="EW63" s="19"/>
      <c r="EX63" s="20">
        <f t="shared" si="231"/>
        <v>0</v>
      </c>
      <c r="EY63" s="19"/>
      <c r="EZ63" s="19"/>
      <c r="FA63" s="20">
        <f t="shared" si="232"/>
        <v>0</v>
      </c>
      <c r="FB63" s="20">
        <f t="shared" si="233"/>
        <v>0</v>
      </c>
      <c r="FC63" s="20">
        <f t="shared" si="234"/>
        <v>0</v>
      </c>
      <c r="FD63" s="20">
        <f t="shared" si="235"/>
        <v>0</v>
      </c>
      <c r="FE63" s="19"/>
      <c r="FF63" s="19"/>
      <c r="FG63" s="20">
        <f t="shared" si="236"/>
        <v>0</v>
      </c>
      <c r="FH63" s="19"/>
      <c r="FI63" s="19"/>
      <c r="FJ63" s="20">
        <f t="shared" si="237"/>
        <v>0</v>
      </c>
      <c r="FK63" s="19"/>
      <c r="FL63" s="19"/>
      <c r="FM63" s="20">
        <f t="shared" si="238"/>
        <v>0</v>
      </c>
      <c r="FN63" s="20">
        <f t="shared" si="239"/>
        <v>0</v>
      </c>
      <c r="FO63" s="20">
        <f t="shared" si="240"/>
        <v>0</v>
      </c>
      <c r="FP63" s="20">
        <f t="shared" si="241"/>
        <v>0</v>
      </c>
      <c r="FQ63" s="19"/>
      <c r="FR63" s="19"/>
      <c r="FS63" s="20">
        <f t="shared" si="242"/>
        <v>0</v>
      </c>
      <c r="FT63" s="19"/>
      <c r="FU63" s="19"/>
      <c r="FV63" s="20">
        <f t="shared" si="243"/>
        <v>0</v>
      </c>
      <c r="FW63" s="19"/>
      <c r="FX63" s="19"/>
      <c r="FY63" s="20">
        <f t="shared" si="244"/>
        <v>0</v>
      </c>
      <c r="FZ63" s="20">
        <f t="shared" si="245"/>
        <v>0</v>
      </c>
      <c r="GA63" s="20">
        <f t="shared" si="246"/>
        <v>0</v>
      </c>
      <c r="GB63" s="20">
        <f t="shared" si="247"/>
        <v>0</v>
      </c>
      <c r="GC63" s="19"/>
      <c r="GD63" s="19"/>
      <c r="GE63" s="20">
        <f t="shared" si="248"/>
        <v>0</v>
      </c>
      <c r="GF63" s="19"/>
      <c r="GG63" s="19"/>
      <c r="GH63" s="20">
        <f t="shared" si="249"/>
        <v>0</v>
      </c>
      <c r="GI63" s="19"/>
      <c r="GJ63" s="19"/>
      <c r="GK63" s="20">
        <f t="shared" si="250"/>
        <v>0</v>
      </c>
      <c r="GL63" s="19"/>
      <c r="GM63" s="19"/>
      <c r="GN63" s="20">
        <f t="shared" si="251"/>
        <v>0</v>
      </c>
      <c r="GO63" s="20">
        <f t="shared" si="252"/>
        <v>0</v>
      </c>
      <c r="GP63" s="20">
        <f t="shared" si="253"/>
        <v>0</v>
      </c>
      <c r="GQ63" s="20">
        <f t="shared" si="254"/>
        <v>0</v>
      </c>
      <c r="GR63" s="19"/>
      <c r="GS63" s="19"/>
      <c r="GT63" s="20">
        <f t="shared" si="255"/>
        <v>0</v>
      </c>
      <c r="GU63" s="19"/>
      <c r="GV63" s="19"/>
      <c r="GW63" s="20">
        <f t="shared" si="256"/>
        <v>0</v>
      </c>
      <c r="GX63" s="19"/>
      <c r="GY63" s="19"/>
      <c r="GZ63" s="20">
        <f t="shared" si="257"/>
        <v>0</v>
      </c>
      <c r="HA63" s="20">
        <f t="shared" si="258"/>
        <v>0</v>
      </c>
      <c r="HB63" s="20">
        <f t="shared" si="259"/>
        <v>0</v>
      </c>
      <c r="HC63" s="20">
        <f t="shared" si="260"/>
        <v>0</v>
      </c>
      <c r="HD63" s="19"/>
      <c r="HE63" s="19"/>
      <c r="HF63" s="20">
        <f t="shared" si="261"/>
        <v>0</v>
      </c>
      <c r="HG63" s="19"/>
      <c r="HH63" s="19"/>
      <c r="HI63" s="20">
        <f t="shared" si="262"/>
        <v>0</v>
      </c>
      <c r="HJ63" s="19"/>
      <c r="HK63" s="19"/>
      <c r="HL63" s="20">
        <f t="shared" si="263"/>
        <v>0</v>
      </c>
      <c r="HM63" s="19"/>
      <c r="HN63" s="19"/>
      <c r="HO63" s="20">
        <f t="shared" si="264"/>
        <v>0</v>
      </c>
      <c r="HP63" s="20">
        <f t="shared" si="265"/>
        <v>0</v>
      </c>
      <c r="HQ63" s="20">
        <f t="shared" si="266"/>
        <v>0</v>
      </c>
      <c r="HR63" s="20">
        <f t="shared" si="267"/>
        <v>0</v>
      </c>
      <c r="HS63" s="19"/>
      <c r="HT63" s="19"/>
      <c r="HU63" s="20">
        <f t="shared" si="268"/>
        <v>0</v>
      </c>
      <c r="HV63" s="19"/>
      <c r="HW63" s="19"/>
      <c r="HX63" s="20">
        <f t="shared" si="269"/>
        <v>0</v>
      </c>
      <c r="HY63" s="19"/>
      <c r="HZ63" s="19"/>
      <c r="IA63" s="20">
        <f t="shared" si="270"/>
        <v>0</v>
      </c>
      <c r="IB63" s="19"/>
      <c r="IC63" s="19"/>
      <c r="ID63" s="20">
        <f t="shared" si="271"/>
        <v>0</v>
      </c>
      <c r="IE63" s="20">
        <f t="shared" si="272"/>
        <v>0</v>
      </c>
      <c r="IF63" s="20">
        <f t="shared" si="273"/>
        <v>0</v>
      </c>
      <c r="IG63" s="20">
        <f t="shared" si="274"/>
        <v>0</v>
      </c>
      <c r="IH63" s="20">
        <f t="shared" si="275"/>
        <v>0</v>
      </c>
      <c r="II63" s="20">
        <f t="shared" si="276"/>
        <v>0</v>
      </c>
      <c r="IJ63" s="20">
        <f t="shared" si="277"/>
        <v>0</v>
      </c>
      <c r="IK63" s="19"/>
      <c r="IL63" s="19"/>
      <c r="IM63" s="20">
        <f t="shared" si="278"/>
        <v>0</v>
      </c>
      <c r="IN63" s="19"/>
      <c r="IO63" s="19"/>
      <c r="IP63" s="20">
        <f t="shared" si="279"/>
        <v>0</v>
      </c>
      <c r="IQ63" s="19"/>
      <c r="IR63" s="19"/>
      <c r="IS63" s="20">
        <f t="shared" si="280"/>
        <v>0</v>
      </c>
      <c r="IT63" s="20">
        <f t="shared" si="281"/>
        <v>0</v>
      </c>
      <c r="IU63" s="20">
        <f t="shared" si="282"/>
        <v>0</v>
      </c>
      <c r="IV63" s="20">
        <f t="shared" si="283"/>
        <v>0</v>
      </c>
      <c r="IW63" s="20">
        <f t="shared" si="284"/>
        <v>0</v>
      </c>
      <c r="IX63" s="20">
        <f t="shared" si="285"/>
        <v>0</v>
      </c>
      <c r="IY63" s="20">
        <f t="shared" si="286"/>
        <v>0</v>
      </c>
      <c r="IZ63" s="19"/>
      <c r="JA63" s="19"/>
      <c r="JB63" s="20">
        <f t="shared" si="287"/>
        <v>0</v>
      </c>
      <c r="JC63" s="19"/>
      <c r="JD63" s="19"/>
      <c r="JE63" s="20">
        <f t="shared" si="288"/>
        <v>0</v>
      </c>
      <c r="JF63" s="19"/>
      <c r="JG63" s="19"/>
      <c r="JH63" s="20">
        <f t="shared" si="289"/>
        <v>0</v>
      </c>
      <c r="JI63" s="20">
        <f t="shared" si="290"/>
        <v>0</v>
      </c>
      <c r="JJ63" s="20">
        <f t="shared" si="291"/>
        <v>0</v>
      </c>
      <c r="JK63" s="20">
        <f t="shared" si="292"/>
        <v>0</v>
      </c>
      <c r="JL63" s="19"/>
      <c r="JM63" s="19"/>
      <c r="JN63" s="20">
        <f t="shared" si="293"/>
        <v>0</v>
      </c>
      <c r="JO63" s="19"/>
      <c r="JP63" s="19"/>
      <c r="JQ63" s="20">
        <f t="shared" si="294"/>
        <v>0</v>
      </c>
      <c r="JR63" s="19"/>
      <c r="JS63" s="19"/>
      <c r="JT63" s="20">
        <f t="shared" si="295"/>
        <v>0</v>
      </c>
      <c r="JU63" s="20">
        <f t="shared" si="296"/>
        <v>0</v>
      </c>
      <c r="JV63" s="20">
        <f t="shared" si="297"/>
        <v>0</v>
      </c>
      <c r="JW63" s="20">
        <f t="shared" si="298"/>
        <v>0</v>
      </c>
      <c r="JX63" s="19"/>
      <c r="JY63" s="19"/>
      <c r="JZ63" s="20">
        <f t="shared" si="299"/>
        <v>0</v>
      </c>
      <c r="KA63" s="19"/>
      <c r="KB63" s="19"/>
      <c r="KC63" s="20">
        <f t="shared" si="300"/>
        <v>0</v>
      </c>
      <c r="KD63" s="20">
        <f t="shared" si="301"/>
        <v>0</v>
      </c>
      <c r="KE63" s="20">
        <f t="shared" si="302"/>
        <v>0</v>
      </c>
      <c r="KF63" s="20">
        <f t="shared" si="303"/>
        <v>0</v>
      </c>
      <c r="KG63" s="19"/>
      <c r="KH63" s="19"/>
      <c r="KI63" s="20">
        <f t="shared" si="304"/>
        <v>0</v>
      </c>
      <c r="KJ63" s="19"/>
      <c r="KK63" s="19"/>
      <c r="KL63" s="20">
        <f t="shared" si="305"/>
        <v>0</v>
      </c>
      <c r="KM63" s="19"/>
      <c r="KN63" s="19"/>
      <c r="KO63" s="20">
        <f t="shared" si="306"/>
        <v>0</v>
      </c>
      <c r="KP63" s="19"/>
      <c r="KQ63" s="19"/>
      <c r="KR63" s="20">
        <f t="shared" si="307"/>
        <v>0</v>
      </c>
      <c r="KS63" s="19"/>
      <c r="KT63" s="19"/>
      <c r="KU63" s="20">
        <f t="shared" si="308"/>
        <v>0</v>
      </c>
      <c r="KV63" s="19"/>
      <c r="KW63" s="19"/>
      <c r="KX63" s="20">
        <f t="shared" si="309"/>
        <v>0</v>
      </c>
      <c r="KY63" s="19"/>
      <c r="KZ63" s="19"/>
      <c r="LA63" s="20">
        <f t="shared" si="310"/>
        <v>0</v>
      </c>
      <c r="LB63" s="20">
        <f t="shared" si="311"/>
        <v>0</v>
      </c>
      <c r="LC63" s="20">
        <f t="shared" si="312"/>
        <v>0</v>
      </c>
      <c r="LD63" s="20">
        <f t="shared" si="313"/>
        <v>0</v>
      </c>
      <c r="LE63" s="20">
        <f t="shared" si="314"/>
        <v>0</v>
      </c>
      <c r="LF63" s="20">
        <f t="shared" si="315"/>
        <v>0</v>
      </c>
      <c r="LG63" s="20">
        <f t="shared" si="316"/>
        <v>0</v>
      </c>
      <c r="LH63" s="19"/>
      <c r="LI63" s="19"/>
      <c r="LJ63" s="20">
        <f t="shared" si="317"/>
        <v>0</v>
      </c>
      <c r="LK63" s="19"/>
      <c r="LL63" s="19"/>
      <c r="LM63" s="20">
        <f t="shared" si="318"/>
        <v>0</v>
      </c>
      <c r="LN63" s="20">
        <f t="shared" si="319"/>
        <v>0</v>
      </c>
      <c r="LO63" s="20">
        <f t="shared" si="320"/>
        <v>0</v>
      </c>
      <c r="LP63" s="20">
        <f t="shared" si="321"/>
        <v>0</v>
      </c>
    </row>
    <row r="64" spans="1:328" x14ac:dyDescent="0.3">
      <c r="A64" s="2" t="s">
        <v>169</v>
      </c>
      <c r="B64" s="3"/>
      <c r="C64" s="3"/>
      <c r="D64" s="4">
        <f t="shared" si="161"/>
        <v>0</v>
      </c>
      <c r="E64" s="3"/>
      <c r="F64" s="3"/>
      <c r="G64" s="4">
        <f t="shared" si="162"/>
        <v>0</v>
      </c>
      <c r="H64" s="3"/>
      <c r="I64" s="3"/>
      <c r="J64" s="4">
        <f t="shared" si="163"/>
        <v>0</v>
      </c>
      <c r="K64" s="3"/>
      <c r="L64" s="3"/>
      <c r="M64" s="4">
        <f t="shared" si="164"/>
        <v>0</v>
      </c>
      <c r="N64" s="3"/>
      <c r="O64" s="3"/>
      <c r="P64" s="4">
        <f t="shared" si="165"/>
        <v>0</v>
      </c>
      <c r="Q64" s="3"/>
      <c r="R64" s="3"/>
      <c r="S64" s="4">
        <f t="shared" si="166"/>
        <v>0</v>
      </c>
      <c r="T64" s="3"/>
      <c r="U64" s="3"/>
      <c r="V64" s="4">
        <f t="shared" si="167"/>
        <v>0</v>
      </c>
      <c r="W64" s="3"/>
      <c r="X64" s="3"/>
      <c r="Y64" s="4">
        <f t="shared" si="168"/>
        <v>0</v>
      </c>
      <c r="Z64" s="3"/>
      <c r="AA64" s="3"/>
      <c r="AB64" s="4">
        <f t="shared" si="169"/>
        <v>0</v>
      </c>
      <c r="AC64" s="3"/>
      <c r="AD64" s="3"/>
      <c r="AE64" s="4">
        <f t="shared" si="170"/>
        <v>0</v>
      </c>
      <c r="AF64" s="3"/>
      <c r="AG64" s="3"/>
      <c r="AH64" s="4">
        <f t="shared" si="171"/>
        <v>0</v>
      </c>
      <c r="AI64" s="3"/>
      <c r="AJ64" s="3"/>
      <c r="AK64" s="4">
        <f t="shared" si="172"/>
        <v>0</v>
      </c>
      <c r="AL64" s="4">
        <f t="shared" si="173"/>
        <v>0</v>
      </c>
      <c r="AM64" s="4">
        <f t="shared" si="174"/>
        <v>0</v>
      </c>
      <c r="AN64" s="4">
        <f t="shared" si="175"/>
        <v>0</v>
      </c>
      <c r="AO64" s="3"/>
      <c r="AP64" s="3"/>
      <c r="AQ64" s="4">
        <f t="shared" si="176"/>
        <v>0</v>
      </c>
      <c r="AR64" s="3"/>
      <c r="AS64" s="3"/>
      <c r="AT64" s="4">
        <f t="shared" si="177"/>
        <v>0</v>
      </c>
      <c r="AU64" s="3"/>
      <c r="AV64" s="3"/>
      <c r="AW64" s="4">
        <f t="shared" si="178"/>
        <v>0</v>
      </c>
      <c r="AX64" s="3"/>
      <c r="AY64" s="3"/>
      <c r="AZ64" s="4">
        <f t="shared" si="179"/>
        <v>0</v>
      </c>
      <c r="BA64" s="3"/>
      <c r="BB64" s="3"/>
      <c r="BC64" s="4">
        <f t="shared" si="180"/>
        <v>0</v>
      </c>
      <c r="BD64" s="3"/>
      <c r="BE64" s="3"/>
      <c r="BF64" s="4">
        <f t="shared" si="181"/>
        <v>0</v>
      </c>
      <c r="BG64" s="4">
        <f t="shared" si="182"/>
        <v>0</v>
      </c>
      <c r="BH64" s="4">
        <f t="shared" si="183"/>
        <v>0</v>
      </c>
      <c r="BI64" s="4">
        <f t="shared" si="184"/>
        <v>0</v>
      </c>
      <c r="BJ64" s="3"/>
      <c r="BK64" s="3"/>
      <c r="BL64" s="4">
        <f t="shared" si="185"/>
        <v>0</v>
      </c>
      <c r="BM64" s="3"/>
      <c r="BN64" s="3"/>
      <c r="BO64" s="4">
        <f t="shared" si="186"/>
        <v>0</v>
      </c>
      <c r="BP64" s="3"/>
      <c r="BQ64" s="3"/>
      <c r="BR64" s="4">
        <f t="shared" si="187"/>
        <v>0</v>
      </c>
      <c r="BS64" s="3"/>
      <c r="BT64" s="3"/>
      <c r="BU64" s="4">
        <f t="shared" si="188"/>
        <v>0</v>
      </c>
      <c r="BV64" s="3"/>
      <c r="BW64" s="3"/>
      <c r="BX64" s="4">
        <f t="shared" si="189"/>
        <v>0</v>
      </c>
      <c r="BY64" s="3"/>
      <c r="BZ64" s="3"/>
      <c r="CA64" s="4">
        <f t="shared" si="190"/>
        <v>0</v>
      </c>
      <c r="CB64" s="4">
        <f t="shared" si="191"/>
        <v>0</v>
      </c>
      <c r="CC64" s="4">
        <f t="shared" si="192"/>
        <v>0</v>
      </c>
      <c r="CD64" s="4">
        <f t="shared" si="193"/>
        <v>0</v>
      </c>
      <c r="CE64" s="3"/>
      <c r="CF64" s="3"/>
      <c r="CG64" s="4">
        <f t="shared" si="194"/>
        <v>0</v>
      </c>
      <c r="CH64" s="3"/>
      <c r="CI64" s="3"/>
      <c r="CJ64" s="4">
        <f t="shared" si="195"/>
        <v>0</v>
      </c>
      <c r="CK64" s="3"/>
      <c r="CL64" s="3"/>
      <c r="CM64" s="4">
        <f t="shared" si="196"/>
        <v>0</v>
      </c>
      <c r="CN64" s="4">
        <f t="shared" si="197"/>
        <v>0</v>
      </c>
      <c r="CO64" s="4">
        <f t="shared" si="198"/>
        <v>0</v>
      </c>
      <c r="CP64" s="4">
        <f t="shared" si="199"/>
        <v>0</v>
      </c>
      <c r="CQ64" s="3"/>
      <c r="CR64" s="3"/>
      <c r="CS64" s="4">
        <f t="shared" si="200"/>
        <v>0</v>
      </c>
      <c r="CT64" s="3"/>
      <c r="CU64" s="3"/>
      <c r="CV64" s="4">
        <f t="shared" si="201"/>
        <v>0</v>
      </c>
      <c r="CW64" s="3"/>
      <c r="CX64" s="3"/>
      <c r="CY64" s="4">
        <f t="shared" si="202"/>
        <v>0</v>
      </c>
      <c r="CZ64" s="4">
        <f t="shared" si="203"/>
        <v>0</v>
      </c>
      <c r="DA64" s="4">
        <f t="shared" si="204"/>
        <v>0</v>
      </c>
      <c r="DB64" s="4">
        <f t="shared" si="205"/>
        <v>0</v>
      </c>
      <c r="DC64" s="4">
        <f t="shared" si="206"/>
        <v>0</v>
      </c>
      <c r="DD64" s="4">
        <f t="shared" si="207"/>
        <v>0</v>
      </c>
      <c r="DE64" s="4">
        <f t="shared" si="208"/>
        <v>0</v>
      </c>
      <c r="DF64" s="3"/>
      <c r="DG64" s="3"/>
      <c r="DH64" s="4">
        <f t="shared" si="209"/>
        <v>0</v>
      </c>
      <c r="DI64" s="3"/>
      <c r="DJ64" s="3"/>
      <c r="DK64" s="4">
        <f t="shared" si="210"/>
        <v>0</v>
      </c>
      <c r="DL64" s="4">
        <f t="shared" si="211"/>
        <v>0</v>
      </c>
      <c r="DM64" s="4">
        <f t="shared" si="212"/>
        <v>0</v>
      </c>
      <c r="DN64" s="4">
        <f t="shared" si="213"/>
        <v>0</v>
      </c>
      <c r="DO64" s="3"/>
      <c r="DP64" s="3"/>
      <c r="DQ64" s="4">
        <f t="shared" si="214"/>
        <v>0</v>
      </c>
      <c r="DR64" s="3"/>
      <c r="DS64" s="3"/>
      <c r="DT64" s="4">
        <f t="shared" si="215"/>
        <v>0</v>
      </c>
      <c r="DU64" s="4">
        <f t="shared" si="216"/>
        <v>0</v>
      </c>
      <c r="DV64" s="4">
        <f t="shared" si="217"/>
        <v>0</v>
      </c>
      <c r="DW64" s="4">
        <f t="shared" si="218"/>
        <v>0</v>
      </c>
      <c r="DX64" s="20">
        <f t="shared" si="219"/>
        <v>0</v>
      </c>
      <c r="DY64" s="20">
        <f t="shared" si="220"/>
        <v>0</v>
      </c>
      <c r="DZ64" s="20">
        <f t="shared" si="221"/>
        <v>0</v>
      </c>
      <c r="EA64" s="19"/>
      <c r="EB64" s="19"/>
      <c r="EC64" s="20">
        <f t="shared" si="222"/>
        <v>0</v>
      </c>
      <c r="ED64" s="19"/>
      <c r="EE64" s="19"/>
      <c r="EF64" s="20">
        <f t="shared" si="223"/>
        <v>0</v>
      </c>
      <c r="EG64" s="19"/>
      <c r="EH64" s="19"/>
      <c r="EI64" s="20">
        <f t="shared" si="224"/>
        <v>0</v>
      </c>
      <c r="EJ64" s="19"/>
      <c r="EK64" s="19"/>
      <c r="EL64" s="20">
        <f t="shared" si="225"/>
        <v>0</v>
      </c>
      <c r="EM64" s="20">
        <f t="shared" si="226"/>
        <v>0</v>
      </c>
      <c r="EN64" s="20">
        <f t="shared" si="227"/>
        <v>0</v>
      </c>
      <c r="EO64" s="20">
        <f t="shared" si="228"/>
        <v>0</v>
      </c>
      <c r="EP64" s="19"/>
      <c r="EQ64" s="19"/>
      <c r="ER64" s="20">
        <f t="shared" si="229"/>
        <v>0</v>
      </c>
      <c r="ES64" s="19"/>
      <c r="ET64" s="19"/>
      <c r="EU64" s="20">
        <f t="shared" si="230"/>
        <v>0</v>
      </c>
      <c r="EV64" s="19"/>
      <c r="EW64" s="19"/>
      <c r="EX64" s="20">
        <f t="shared" si="231"/>
        <v>0</v>
      </c>
      <c r="EY64" s="19"/>
      <c r="EZ64" s="19"/>
      <c r="FA64" s="20">
        <f t="shared" si="232"/>
        <v>0</v>
      </c>
      <c r="FB64" s="20">
        <f t="shared" si="233"/>
        <v>0</v>
      </c>
      <c r="FC64" s="20">
        <f t="shared" si="234"/>
        <v>0</v>
      </c>
      <c r="FD64" s="20">
        <f t="shared" si="235"/>
        <v>0</v>
      </c>
      <c r="FE64" s="19"/>
      <c r="FF64" s="19"/>
      <c r="FG64" s="20">
        <f t="shared" si="236"/>
        <v>0</v>
      </c>
      <c r="FH64" s="19"/>
      <c r="FI64" s="19"/>
      <c r="FJ64" s="20">
        <f t="shared" si="237"/>
        <v>0</v>
      </c>
      <c r="FK64" s="19"/>
      <c r="FL64" s="19"/>
      <c r="FM64" s="20">
        <f t="shared" si="238"/>
        <v>0</v>
      </c>
      <c r="FN64" s="20">
        <f t="shared" si="239"/>
        <v>0</v>
      </c>
      <c r="FO64" s="20">
        <f t="shared" si="240"/>
        <v>0</v>
      </c>
      <c r="FP64" s="20">
        <f t="shared" si="241"/>
        <v>0</v>
      </c>
      <c r="FQ64" s="19"/>
      <c r="FR64" s="19"/>
      <c r="FS64" s="20">
        <f t="shared" si="242"/>
        <v>0</v>
      </c>
      <c r="FT64" s="19"/>
      <c r="FU64" s="19"/>
      <c r="FV64" s="20">
        <f t="shared" si="243"/>
        <v>0</v>
      </c>
      <c r="FW64" s="19"/>
      <c r="FX64" s="19"/>
      <c r="FY64" s="20">
        <f t="shared" si="244"/>
        <v>0</v>
      </c>
      <c r="FZ64" s="20">
        <f t="shared" si="245"/>
        <v>0</v>
      </c>
      <c r="GA64" s="20">
        <f t="shared" si="246"/>
        <v>0</v>
      </c>
      <c r="GB64" s="20">
        <f t="shared" si="247"/>
        <v>0</v>
      </c>
      <c r="GC64" s="19"/>
      <c r="GD64" s="19"/>
      <c r="GE64" s="20">
        <f t="shared" si="248"/>
        <v>0</v>
      </c>
      <c r="GF64" s="19"/>
      <c r="GG64" s="19"/>
      <c r="GH64" s="20">
        <f t="shared" si="249"/>
        <v>0</v>
      </c>
      <c r="GI64" s="19"/>
      <c r="GJ64" s="19"/>
      <c r="GK64" s="20">
        <f t="shared" si="250"/>
        <v>0</v>
      </c>
      <c r="GL64" s="19"/>
      <c r="GM64" s="19"/>
      <c r="GN64" s="20">
        <f t="shared" si="251"/>
        <v>0</v>
      </c>
      <c r="GO64" s="20">
        <f t="shared" si="252"/>
        <v>0</v>
      </c>
      <c r="GP64" s="20">
        <f t="shared" si="253"/>
        <v>0</v>
      </c>
      <c r="GQ64" s="20">
        <f t="shared" si="254"/>
        <v>0</v>
      </c>
      <c r="GR64" s="19"/>
      <c r="GS64" s="19"/>
      <c r="GT64" s="20">
        <f t="shared" si="255"/>
        <v>0</v>
      </c>
      <c r="GU64" s="19"/>
      <c r="GV64" s="19"/>
      <c r="GW64" s="20">
        <f t="shared" si="256"/>
        <v>0</v>
      </c>
      <c r="GX64" s="19"/>
      <c r="GY64" s="19"/>
      <c r="GZ64" s="20">
        <f t="shared" si="257"/>
        <v>0</v>
      </c>
      <c r="HA64" s="20">
        <f t="shared" si="258"/>
        <v>0</v>
      </c>
      <c r="HB64" s="20">
        <f t="shared" si="259"/>
        <v>0</v>
      </c>
      <c r="HC64" s="20">
        <f t="shared" si="260"/>
        <v>0</v>
      </c>
      <c r="HD64" s="19"/>
      <c r="HE64" s="19"/>
      <c r="HF64" s="20">
        <f t="shared" si="261"/>
        <v>0</v>
      </c>
      <c r="HG64" s="19"/>
      <c r="HH64" s="19"/>
      <c r="HI64" s="20">
        <f t="shared" si="262"/>
        <v>0</v>
      </c>
      <c r="HJ64" s="19"/>
      <c r="HK64" s="19"/>
      <c r="HL64" s="20">
        <f t="shared" si="263"/>
        <v>0</v>
      </c>
      <c r="HM64" s="19"/>
      <c r="HN64" s="19"/>
      <c r="HO64" s="20">
        <f t="shared" si="264"/>
        <v>0</v>
      </c>
      <c r="HP64" s="20">
        <f t="shared" si="265"/>
        <v>0</v>
      </c>
      <c r="HQ64" s="20">
        <f t="shared" si="266"/>
        <v>0</v>
      </c>
      <c r="HR64" s="20">
        <f t="shared" si="267"/>
        <v>0</v>
      </c>
      <c r="HS64" s="19"/>
      <c r="HT64" s="19"/>
      <c r="HU64" s="20">
        <f t="shared" si="268"/>
        <v>0</v>
      </c>
      <c r="HV64" s="19"/>
      <c r="HW64" s="19"/>
      <c r="HX64" s="20">
        <f t="shared" si="269"/>
        <v>0</v>
      </c>
      <c r="HY64" s="19"/>
      <c r="HZ64" s="19"/>
      <c r="IA64" s="20">
        <f t="shared" si="270"/>
        <v>0</v>
      </c>
      <c r="IB64" s="19"/>
      <c r="IC64" s="19"/>
      <c r="ID64" s="20">
        <f t="shared" si="271"/>
        <v>0</v>
      </c>
      <c r="IE64" s="20">
        <f t="shared" si="272"/>
        <v>0</v>
      </c>
      <c r="IF64" s="20">
        <f t="shared" si="273"/>
        <v>0</v>
      </c>
      <c r="IG64" s="20">
        <f t="shared" si="274"/>
        <v>0</v>
      </c>
      <c r="IH64" s="20">
        <f t="shared" si="275"/>
        <v>0</v>
      </c>
      <c r="II64" s="20">
        <f t="shared" si="276"/>
        <v>0</v>
      </c>
      <c r="IJ64" s="20">
        <f t="shared" si="277"/>
        <v>0</v>
      </c>
      <c r="IK64" s="19"/>
      <c r="IL64" s="19"/>
      <c r="IM64" s="20">
        <f t="shared" si="278"/>
        <v>0</v>
      </c>
      <c r="IN64" s="19"/>
      <c r="IO64" s="19"/>
      <c r="IP64" s="20">
        <f t="shared" si="279"/>
        <v>0</v>
      </c>
      <c r="IQ64" s="19"/>
      <c r="IR64" s="19"/>
      <c r="IS64" s="20">
        <f t="shared" si="280"/>
        <v>0</v>
      </c>
      <c r="IT64" s="20">
        <f t="shared" si="281"/>
        <v>0</v>
      </c>
      <c r="IU64" s="20">
        <f t="shared" si="282"/>
        <v>0</v>
      </c>
      <c r="IV64" s="20">
        <f t="shared" si="283"/>
        <v>0</v>
      </c>
      <c r="IW64" s="20">
        <f t="shared" si="284"/>
        <v>0</v>
      </c>
      <c r="IX64" s="20">
        <f t="shared" si="285"/>
        <v>0</v>
      </c>
      <c r="IY64" s="20">
        <f t="shared" si="286"/>
        <v>0</v>
      </c>
      <c r="IZ64" s="20">
        <f>9526.81</f>
        <v>9526.81</v>
      </c>
      <c r="JA64" s="20">
        <f>5400</f>
        <v>5400</v>
      </c>
      <c r="JB64" s="20">
        <f t="shared" si="287"/>
        <v>4126.8099999999995</v>
      </c>
      <c r="JC64" s="19"/>
      <c r="JD64" s="19"/>
      <c r="JE64" s="20">
        <f t="shared" si="288"/>
        <v>0</v>
      </c>
      <c r="JF64" s="19"/>
      <c r="JG64" s="19"/>
      <c r="JH64" s="20">
        <f t="shared" si="289"/>
        <v>0</v>
      </c>
      <c r="JI64" s="20">
        <f t="shared" si="290"/>
        <v>9526.81</v>
      </c>
      <c r="JJ64" s="20">
        <f t="shared" si="291"/>
        <v>5400</v>
      </c>
      <c r="JK64" s="20">
        <f t="shared" si="292"/>
        <v>4126.8099999999995</v>
      </c>
      <c r="JL64" s="19"/>
      <c r="JM64" s="19"/>
      <c r="JN64" s="20">
        <f t="shared" si="293"/>
        <v>0</v>
      </c>
      <c r="JO64" s="19"/>
      <c r="JP64" s="19"/>
      <c r="JQ64" s="20">
        <f t="shared" si="294"/>
        <v>0</v>
      </c>
      <c r="JR64" s="19"/>
      <c r="JS64" s="19"/>
      <c r="JT64" s="20">
        <f t="shared" si="295"/>
        <v>0</v>
      </c>
      <c r="JU64" s="20">
        <f t="shared" si="296"/>
        <v>0</v>
      </c>
      <c r="JV64" s="20">
        <f t="shared" si="297"/>
        <v>0</v>
      </c>
      <c r="JW64" s="20">
        <f t="shared" si="298"/>
        <v>0</v>
      </c>
      <c r="JX64" s="19"/>
      <c r="JY64" s="19"/>
      <c r="JZ64" s="20">
        <f t="shared" si="299"/>
        <v>0</v>
      </c>
      <c r="KA64" s="19"/>
      <c r="KB64" s="19"/>
      <c r="KC64" s="20">
        <f t="shared" si="300"/>
        <v>0</v>
      </c>
      <c r="KD64" s="20">
        <f t="shared" si="301"/>
        <v>0</v>
      </c>
      <c r="KE64" s="20">
        <f t="shared" si="302"/>
        <v>0</v>
      </c>
      <c r="KF64" s="20">
        <f t="shared" si="303"/>
        <v>0</v>
      </c>
      <c r="KG64" s="19"/>
      <c r="KH64" s="19"/>
      <c r="KI64" s="20">
        <f t="shared" si="304"/>
        <v>0</v>
      </c>
      <c r="KJ64" s="19"/>
      <c r="KK64" s="19"/>
      <c r="KL64" s="20">
        <f t="shared" si="305"/>
        <v>0</v>
      </c>
      <c r="KM64" s="19"/>
      <c r="KN64" s="19"/>
      <c r="KO64" s="20">
        <f t="shared" si="306"/>
        <v>0</v>
      </c>
      <c r="KP64" s="19"/>
      <c r="KQ64" s="19"/>
      <c r="KR64" s="20">
        <f t="shared" si="307"/>
        <v>0</v>
      </c>
      <c r="KS64" s="19"/>
      <c r="KT64" s="19"/>
      <c r="KU64" s="20">
        <f t="shared" si="308"/>
        <v>0</v>
      </c>
      <c r="KV64" s="19"/>
      <c r="KW64" s="19"/>
      <c r="KX64" s="20">
        <f t="shared" si="309"/>
        <v>0</v>
      </c>
      <c r="KY64" s="19"/>
      <c r="KZ64" s="19"/>
      <c r="LA64" s="20">
        <f t="shared" si="310"/>
        <v>0</v>
      </c>
      <c r="LB64" s="20">
        <f t="shared" si="311"/>
        <v>0</v>
      </c>
      <c r="LC64" s="20">
        <f t="shared" si="312"/>
        <v>0</v>
      </c>
      <c r="LD64" s="20">
        <f t="shared" si="313"/>
        <v>0</v>
      </c>
      <c r="LE64" s="20">
        <f t="shared" si="314"/>
        <v>0</v>
      </c>
      <c r="LF64" s="20">
        <f t="shared" si="315"/>
        <v>0</v>
      </c>
      <c r="LG64" s="20">
        <f t="shared" si="316"/>
        <v>0</v>
      </c>
      <c r="LH64" s="19"/>
      <c r="LI64" s="19"/>
      <c r="LJ64" s="20">
        <f t="shared" si="317"/>
        <v>0</v>
      </c>
      <c r="LK64" s="19"/>
      <c r="LL64" s="19"/>
      <c r="LM64" s="20">
        <f t="shared" si="318"/>
        <v>0</v>
      </c>
      <c r="LN64" s="20">
        <f t="shared" si="319"/>
        <v>9526.81</v>
      </c>
      <c r="LO64" s="20">
        <f t="shared" si="320"/>
        <v>5400</v>
      </c>
      <c r="LP64" s="20">
        <f t="shared" si="321"/>
        <v>4126.8099999999995</v>
      </c>
    </row>
    <row r="65" spans="1:328" x14ac:dyDescent="0.3">
      <c r="A65" s="2" t="s">
        <v>170</v>
      </c>
      <c r="B65" s="5">
        <f>(B63)+(B64)</f>
        <v>0</v>
      </c>
      <c r="C65" s="5">
        <f>(C63)+(C64)</f>
        <v>0</v>
      </c>
      <c r="D65" s="5">
        <f t="shared" si="161"/>
        <v>0</v>
      </c>
      <c r="E65" s="5">
        <f>(E63)+(E64)</f>
        <v>0</v>
      </c>
      <c r="F65" s="5">
        <f>(F63)+(F64)</f>
        <v>0</v>
      </c>
      <c r="G65" s="5">
        <f t="shared" si="162"/>
        <v>0</v>
      </c>
      <c r="H65" s="5">
        <f>(H63)+(H64)</f>
        <v>0</v>
      </c>
      <c r="I65" s="5">
        <f>(I63)+(I64)</f>
        <v>0</v>
      </c>
      <c r="J65" s="5">
        <f t="shared" si="163"/>
        <v>0</v>
      </c>
      <c r="K65" s="5">
        <f>(K63)+(K64)</f>
        <v>0</v>
      </c>
      <c r="L65" s="5">
        <f>(L63)+(L64)</f>
        <v>0</v>
      </c>
      <c r="M65" s="5">
        <f t="shared" si="164"/>
        <v>0</v>
      </c>
      <c r="N65" s="5">
        <f>(N63)+(N64)</f>
        <v>0</v>
      </c>
      <c r="O65" s="5">
        <f>(O63)+(O64)</f>
        <v>0</v>
      </c>
      <c r="P65" s="5">
        <f t="shared" si="165"/>
        <v>0</v>
      </c>
      <c r="Q65" s="5">
        <f>(Q63)+(Q64)</f>
        <v>0</v>
      </c>
      <c r="R65" s="5">
        <f>(R63)+(R64)</f>
        <v>0</v>
      </c>
      <c r="S65" s="5">
        <f t="shared" si="166"/>
        <v>0</v>
      </c>
      <c r="T65" s="5">
        <f>(T63)+(T64)</f>
        <v>0</v>
      </c>
      <c r="U65" s="5">
        <f>(U63)+(U64)</f>
        <v>0</v>
      </c>
      <c r="V65" s="5">
        <f t="shared" si="167"/>
        <v>0</v>
      </c>
      <c r="W65" s="5">
        <f>(W63)+(W64)</f>
        <v>0</v>
      </c>
      <c r="X65" s="5">
        <f>(X63)+(X64)</f>
        <v>0</v>
      </c>
      <c r="Y65" s="5">
        <f t="shared" si="168"/>
        <v>0</v>
      </c>
      <c r="Z65" s="5">
        <f>(Z63)+(Z64)</f>
        <v>0</v>
      </c>
      <c r="AA65" s="5">
        <f>(AA63)+(AA64)</f>
        <v>0</v>
      </c>
      <c r="AB65" s="5">
        <f t="shared" si="169"/>
        <v>0</v>
      </c>
      <c r="AC65" s="5">
        <f>(AC63)+(AC64)</f>
        <v>0</v>
      </c>
      <c r="AD65" s="5">
        <f>(AD63)+(AD64)</f>
        <v>0</v>
      </c>
      <c r="AE65" s="5">
        <f t="shared" si="170"/>
        <v>0</v>
      </c>
      <c r="AF65" s="5">
        <f>(AF63)+(AF64)</f>
        <v>0</v>
      </c>
      <c r="AG65" s="5">
        <f>(AG63)+(AG64)</f>
        <v>0</v>
      </c>
      <c r="AH65" s="5">
        <f t="shared" si="171"/>
        <v>0</v>
      </c>
      <c r="AI65" s="5">
        <f>(AI63)+(AI64)</f>
        <v>0</v>
      </c>
      <c r="AJ65" s="5">
        <f>(AJ63)+(AJ64)</f>
        <v>0</v>
      </c>
      <c r="AK65" s="5">
        <f t="shared" si="172"/>
        <v>0</v>
      </c>
      <c r="AL65" s="5">
        <f t="shared" si="173"/>
        <v>0</v>
      </c>
      <c r="AM65" s="5">
        <f t="shared" si="174"/>
        <v>0</v>
      </c>
      <c r="AN65" s="5">
        <f t="shared" si="175"/>
        <v>0</v>
      </c>
      <c r="AO65" s="5">
        <f>(AO63)+(AO64)</f>
        <v>0</v>
      </c>
      <c r="AP65" s="5">
        <f>(AP63)+(AP64)</f>
        <v>0</v>
      </c>
      <c r="AQ65" s="5">
        <f t="shared" si="176"/>
        <v>0</v>
      </c>
      <c r="AR65" s="5">
        <f>(AR63)+(AR64)</f>
        <v>0</v>
      </c>
      <c r="AS65" s="5">
        <f>(AS63)+(AS64)</f>
        <v>0</v>
      </c>
      <c r="AT65" s="5">
        <f t="shared" si="177"/>
        <v>0</v>
      </c>
      <c r="AU65" s="5">
        <f>(AU63)+(AU64)</f>
        <v>0</v>
      </c>
      <c r="AV65" s="5">
        <f>(AV63)+(AV64)</f>
        <v>0</v>
      </c>
      <c r="AW65" s="5">
        <f t="shared" si="178"/>
        <v>0</v>
      </c>
      <c r="AX65" s="5">
        <f>(AX63)+(AX64)</f>
        <v>0</v>
      </c>
      <c r="AY65" s="5">
        <f>(AY63)+(AY64)</f>
        <v>0</v>
      </c>
      <c r="AZ65" s="5">
        <f t="shared" si="179"/>
        <v>0</v>
      </c>
      <c r="BA65" s="5">
        <f>(BA63)+(BA64)</f>
        <v>0</v>
      </c>
      <c r="BB65" s="5">
        <f>(BB63)+(BB64)</f>
        <v>0</v>
      </c>
      <c r="BC65" s="5">
        <f t="shared" si="180"/>
        <v>0</v>
      </c>
      <c r="BD65" s="5">
        <f>(BD63)+(BD64)</f>
        <v>0</v>
      </c>
      <c r="BE65" s="5">
        <f>(BE63)+(BE64)</f>
        <v>0</v>
      </c>
      <c r="BF65" s="5">
        <f t="shared" si="181"/>
        <v>0</v>
      </c>
      <c r="BG65" s="5">
        <f t="shared" si="182"/>
        <v>0</v>
      </c>
      <c r="BH65" s="5">
        <f t="shared" si="183"/>
        <v>0</v>
      </c>
      <c r="BI65" s="5">
        <f t="shared" si="184"/>
        <v>0</v>
      </c>
      <c r="BJ65" s="5">
        <f>(BJ63)+(BJ64)</f>
        <v>0</v>
      </c>
      <c r="BK65" s="5">
        <f>(BK63)+(BK64)</f>
        <v>0</v>
      </c>
      <c r="BL65" s="5">
        <f t="shared" si="185"/>
        <v>0</v>
      </c>
      <c r="BM65" s="5">
        <f>(BM63)+(BM64)</f>
        <v>0</v>
      </c>
      <c r="BN65" s="5">
        <f>(BN63)+(BN64)</f>
        <v>0</v>
      </c>
      <c r="BO65" s="5">
        <f t="shared" si="186"/>
        <v>0</v>
      </c>
      <c r="BP65" s="5">
        <f>(BP63)+(BP64)</f>
        <v>0</v>
      </c>
      <c r="BQ65" s="5">
        <f>(BQ63)+(BQ64)</f>
        <v>0</v>
      </c>
      <c r="BR65" s="5">
        <f t="shared" si="187"/>
        <v>0</v>
      </c>
      <c r="BS65" s="5">
        <f>(BS63)+(BS64)</f>
        <v>0</v>
      </c>
      <c r="BT65" s="5">
        <f>(BT63)+(BT64)</f>
        <v>0</v>
      </c>
      <c r="BU65" s="5">
        <f t="shared" si="188"/>
        <v>0</v>
      </c>
      <c r="BV65" s="5">
        <f>(BV63)+(BV64)</f>
        <v>0</v>
      </c>
      <c r="BW65" s="5">
        <f>(BW63)+(BW64)</f>
        <v>0</v>
      </c>
      <c r="BX65" s="5">
        <f t="shared" si="189"/>
        <v>0</v>
      </c>
      <c r="BY65" s="5">
        <f>(BY63)+(BY64)</f>
        <v>0</v>
      </c>
      <c r="BZ65" s="5">
        <f>(BZ63)+(BZ64)</f>
        <v>0</v>
      </c>
      <c r="CA65" s="5">
        <f t="shared" si="190"/>
        <v>0</v>
      </c>
      <c r="CB65" s="5">
        <f t="shared" si="191"/>
        <v>0</v>
      </c>
      <c r="CC65" s="5">
        <f t="shared" si="192"/>
        <v>0</v>
      </c>
      <c r="CD65" s="5">
        <f t="shared" si="193"/>
        <v>0</v>
      </c>
      <c r="CE65" s="5">
        <f>(CE63)+(CE64)</f>
        <v>0</v>
      </c>
      <c r="CF65" s="5">
        <f>(CF63)+(CF64)</f>
        <v>0</v>
      </c>
      <c r="CG65" s="5">
        <f t="shared" si="194"/>
        <v>0</v>
      </c>
      <c r="CH65" s="5">
        <f>(CH63)+(CH64)</f>
        <v>0</v>
      </c>
      <c r="CI65" s="5">
        <f>(CI63)+(CI64)</f>
        <v>0</v>
      </c>
      <c r="CJ65" s="5">
        <f t="shared" si="195"/>
        <v>0</v>
      </c>
      <c r="CK65" s="5">
        <f>(CK63)+(CK64)</f>
        <v>0</v>
      </c>
      <c r="CL65" s="5">
        <f>(CL63)+(CL64)</f>
        <v>0</v>
      </c>
      <c r="CM65" s="5">
        <f t="shared" si="196"/>
        <v>0</v>
      </c>
      <c r="CN65" s="5">
        <f t="shared" si="197"/>
        <v>0</v>
      </c>
      <c r="CO65" s="5">
        <f t="shared" si="198"/>
        <v>0</v>
      </c>
      <c r="CP65" s="5">
        <f t="shared" si="199"/>
        <v>0</v>
      </c>
      <c r="CQ65" s="5">
        <f>(CQ63)+(CQ64)</f>
        <v>0</v>
      </c>
      <c r="CR65" s="5">
        <f>(CR63)+(CR64)</f>
        <v>0</v>
      </c>
      <c r="CS65" s="5">
        <f t="shared" si="200"/>
        <v>0</v>
      </c>
      <c r="CT65" s="5">
        <f>(CT63)+(CT64)</f>
        <v>0</v>
      </c>
      <c r="CU65" s="5">
        <f>(CU63)+(CU64)</f>
        <v>0</v>
      </c>
      <c r="CV65" s="5">
        <f t="shared" si="201"/>
        <v>0</v>
      </c>
      <c r="CW65" s="5">
        <f>(CW63)+(CW64)</f>
        <v>0</v>
      </c>
      <c r="CX65" s="5">
        <f>(CX63)+(CX64)</f>
        <v>0</v>
      </c>
      <c r="CY65" s="5">
        <f t="shared" si="202"/>
        <v>0</v>
      </c>
      <c r="CZ65" s="5">
        <f t="shared" si="203"/>
        <v>0</v>
      </c>
      <c r="DA65" s="5">
        <f t="shared" si="204"/>
        <v>0</v>
      </c>
      <c r="DB65" s="5">
        <f t="shared" si="205"/>
        <v>0</v>
      </c>
      <c r="DC65" s="5">
        <f t="shared" si="206"/>
        <v>0</v>
      </c>
      <c r="DD65" s="5">
        <f t="shared" si="207"/>
        <v>0</v>
      </c>
      <c r="DE65" s="5">
        <f t="shared" si="208"/>
        <v>0</v>
      </c>
      <c r="DF65" s="5">
        <f>(DF63)+(DF64)</f>
        <v>0</v>
      </c>
      <c r="DG65" s="5">
        <f>(DG63)+(DG64)</f>
        <v>0</v>
      </c>
      <c r="DH65" s="5">
        <f t="shared" si="209"/>
        <v>0</v>
      </c>
      <c r="DI65" s="5">
        <f>(DI63)+(DI64)</f>
        <v>0</v>
      </c>
      <c r="DJ65" s="5">
        <f>(DJ63)+(DJ64)</f>
        <v>0</v>
      </c>
      <c r="DK65" s="5">
        <f t="shared" si="210"/>
        <v>0</v>
      </c>
      <c r="DL65" s="5">
        <f t="shared" si="211"/>
        <v>0</v>
      </c>
      <c r="DM65" s="5">
        <f t="shared" si="212"/>
        <v>0</v>
      </c>
      <c r="DN65" s="5">
        <f t="shared" si="213"/>
        <v>0</v>
      </c>
      <c r="DO65" s="5">
        <f>(DO63)+(DO64)</f>
        <v>0</v>
      </c>
      <c r="DP65" s="5">
        <f>(DP63)+(DP64)</f>
        <v>0</v>
      </c>
      <c r="DQ65" s="5">
        <f t="shared" si="214"/>
        <v>0</v>
      </c>
      <c r="DR65" s="5">
        <f>(DR63)+(DR64)</f>
        <v>0</v>
      </c>
      <c r="DS65" s="5">
        <f>(DS63)+(DS64)</f>
        <v>0</v>
      </c>
      <c r="DT65" s="5">
        <f t="shared" si="215"/>
        <v>0</v>
      </c>
      <c r="DU65" s="5">
        <f t="shared" si="216"/>
        <v>0</v>
      </c>
      <c r="DV65" s="5">
        <f t="shared" si="217"/>
        <v>0</v>
      </c>
      <c r="DW65" s="5">
        <f t="shared" si="218"/>
        <v>0</v>
      </c>
      <c r="DX65" s="21">
        <f t="shared" si="219"/>
        <v>0</v>
      </c>
      <c r="DY65" s="21">
        <f t="shared" si="220"/>
        <v>0</v>
      </c>
      <c r="DZ65" s="21">
        <f t="shared" si="221"/>
        <v>0</v>
      </c>
      <c r="EA65" s="21">
        <f>(EA63)+(EA64)</f>
        <v>0</v>
      </c>
      <c r="EB65" s="21">
        <f>(EB63)+(EB64)</f>
        <v>0</v>
      </c>
      <c r="EC65" s="21">
        <f t="shared" si="222"/>
        <v>0</v>
      </c>
      <c r="ED65" s="21">
        <f>(ED63)+(ED64)</f>
        <v>0</v>
      </c>
      <c r="EE65" s="21">
        <f>(EE63)+(EE64)</f>
        <v>0</v>
      </c>
      <c r="EF65" s="21">
        <f t="shared" si="223"/>
        <v>0</v>
      </c>
      <c r="EG65" s="21">
        <f>(EG63)+(EG64)</f>
        <v>0</v>
      </c>
      <c r="EH65" s="21">
        <f>(EH63)+(EH64)</f>
        <v>0</v>
      </c>
      <c r="EI65" s="21">
        <f t="shared" si="224"/>
        <v>0</v>
      </c>
      <c r="EJ65" s="21">
        <f>(EJ63)+(EJ64)</f>
        <v>0</v>
      </c>
      <c r="EK65" s="21">
        <f>(EK63)+(EK64)</f>
        <v>0</v>
      </c>
      <c r="EL65" s="21">
        <f t="shared" si="225"/>
        <v>0</v>
      </c>
      <c r="EM65" s="21">
        <f t="shared" si="226"/>
        <v>0</v>
      </c>
      <c r="EN65" s="21">
        <f t="shared" si="227"/>
        <v>0</v>
      </c>
      <c r="EO65" s="21">
        <f t="shared" si="228"/>
        <v>0</v>
      </c>
      <c r="EP65" s="21">
        <f>(EP63)+(EP64)</f>
        <v>0</v>
      </c>
      <c r="EQ65" s="21">
        <f>(EQ63)+(EQ64)</f>
        <v>0</v>
      </c>
      <c r="ER65" s="21">
        <f t="shared" si="229"/>
        <v>0</v>
      </c>
      <c r="ES65" s="21">
        <f>(ES63)+(ES64)</f>
        <v>0</v>
      </c>
      <c r="ET65" s="21">
        <f>(ET63)+(ET64)</f>
        <v>0</v>
      </c>
      <c r="EU65" s="21">
        <f t="shared" si="230"/>
        <v>0</v>
      </c>
      <c r="EV65" s="21">
        <f>(EV63)+(EV64)</f>
        <v>0</v>
      </c>
      <c r="EW65" s="21">
        <f>(EW63)+(EW64)</f>
        <v>0</v>
      </c>
      <c r="EX65" s="21">
        <f t="shared" si="231"/>
        <v>0</v>
      </c>
      <c r="EY65" s="21">
        <f>(EY63)+(EY64)</f>
        <v>0</v>
      </c>
      <c r="EZ65" s="21">
        <f>(EZ63)+(EZ64)</f>
        <v>0</v>
      </c>
      <c r="FA65" s="21">
        <f t="shared" si="232"/>
        <v>0</v>
      </c>
      <c r="FB65" s="21">
        <f t="shared" si="233"/>
        <v>0</v>
      </c>
      <c r="FC65" s="21">
        <f t="shared" si="234"/>
        <v>0</v>
      </c>
      <c r="FD65" s="21">
        <f t="shared" si="235"/>
        <v>0</v>
      </c>
      <c r="FE65" s="21">
        <f>(FE63)+(FE64)</f>
        <v>0</v>
      </c>
      <c r="FF65" s="21">
        <f>(FF63)+(FF64)</f>
        <v>0</v>
      </c>
      <c r="FG65" s="21">
        <f t="shared" si="236"/>
        <v>0</v>
      </c>
      <c r="FH65" s="21">
        <f>(FH63)+(FH64)</f>
        <v>0</v>
      </c>
      <c r="FI65" s="21">
        <f>(FI63)+(FI64)</f>
        <v>0</v>
      </c>
      <c r="FJ65" s="21">
        <f t="shared" si="237"/>
        <v>0</v>
      </c>
      <c r="FK65" s="21">
        <f>(FK63)+(FK64)</f>
        <v>0</v>
      </c>
      <c r="FL65" s="21">
        <f>(FL63)+(FL64)</f>
        <v>0</v>
      </c>
      <c r="FM65" s="21">
        <f t="shared" si="238"/>
        <v>0</v>
      </c>
      <c r="FN65" s="21">
        <f t="shared" si="239"/>
        <v>0</v>
      </c>
      <c r="FO65" s="21">
        <f t="shared" si="240"/>
        <v>0</v>
      </c>
      <c r="FP65" s="21">
        <f t="shared" si="241"/>
        <v>0</v>
      </c>
      <c r="FQ65" s="21">
        <f>(FQ63)+(FQ64)</f>
        <v>0</v>
      </c>
      <c r="FR65" s="21">
        <f>(FR63)+(FR64)</f>
        <v>0</v>
      </c>
      <c r="FS65" s="21">
        <f t="shared" si="242"/>
        <v>0</v>
      </c>
      <c r="FT65" s="21">
        <f>(FT63)+(FT64)</f>
        <v>0</v>
      </c>
      <c r="FU65" s="21">
        <f>(FU63)+(FU64)</f>
        <v>0</v>
      </c>
      <c r="FV65" s="21">
        <f t="shared" si="243"/>
        <v>0</v>
      </c>
      <c r="FW65" s="21">
        <f>(FW63)+(FW64)</f>
        <v>0</v>
      </c>
      <c r="FX65" s="21">
        <f>(FX63)+(FX64)</f>
        <v>0</v>
      </c>
      <c r="FY65" s="21">
        <f t="shared" si="244"/>
        <v>0</v>
      </c>
      <c r="FZ65" s="21">
        <f t="shared" si="245"/>
        <v>0</v>
      </c>
      <c r="GA65" s="21">
        <f t="shared" si="246"/>
        <v>0</v>
      </c>
      <c r="GB65" s="21">
        <f t="shared" si="247"/>
        <v>0</v>
      </c>
      <c r="GC65" s="21">
        <f>(GC63)+(GC64)</f>
        <v>0</v>
      </c>
      <c r="GD65" s="21">
        <f>(GD63)+(GD64)</f>
        <v>0</v>
      </c>
      <c r="GE65" s="21">
        <f t="shared" si="248"/>
        <v>0</v>
      </c>
      <c r="GF65" s="21">
        <f>(GF63)+(GF64)</f>
        <v>0</v>
      </c>
      <c r="GG65" s="21">
        <f>(GG63)+(GG64)</f>
        <v>0</v>
      </c>
      <c r="GH65" s="21">
        <f t="shared" si="249"/>
        <v>0</v>
      </c>
      <c r="GI65" s="21">
        <f>(GI63)+(GI64)</f>
        <v>0</v>
      </c>
      <c r="GJ65" s="21">
        <f>(GJ63)+(GJ64)</f>
        <v>0</v>
      </c>
      <c r="GK65" s="21">
        <f t="shared" si="250"/>
        <v>0</v>
      </c>
      <c r="GL65" s="21">
        <f>(GL63)+(GL64)</f>
        <v>0</v>
      </c>
      <c r="GM65" s="21">
        <f>(GM63)+(GM64)</f>
        <v>0</v>
      </c>
      <c r="GN65" s="21">
        <f t="shared" si="251"/>
        <v>0</v>
      </c>
      <c r="GO65" s="21">
        <f t="shared" si="252"/>
        <v>0</v>
      </c>
      <c r="GP65" s="21">
        <f t="shared" si="253"/>
        <v>0</v>
      </c>
      <c r="GQ65" s="21">
        <f t="shared" si="254"/>
        <v>0</v>
      </c>
      <c r="GR65" s="21">
        <f>(GR63)+(GR64)</f>
        <v>0</v>
      </c>
      <c r="GS65" s="21">
        <f>(GS63)+(GS64)</f>
        <v>0</v>
      </c>
      <c r="GT65" s="21">
        <f t="shared" si="255"/>
        <v>0</v>
      </c>
      <c r="GU65" s="21">
        <f>(GU63)+(GU64)</f>
        <v>0</v>
      </c>
      <c r="GV65" s="21">
        <f>(GV63)+(GV64)</f>
        <v>0</v>
      </c>
      <c r="GW65" s="21">
        <f t="shared" si="256"/>
        <v>0</v>
      </c>
      <c r="GX65" s="21">
        <f>(GX63)+(GX64)</f>
        <v>0</v>
      </c>
      <c r="GY65" s="21">
        <f>(GY63)+(GY64)</f>
        <v>0</v>
      </c>
      <c r="GZ65" s="21">
        <f t="shared" si="257"/>
        <v>0</v>
      </c>
      <c r="HA65" s="21">
        <f t="shared" si="258"/>
        <v>0</v>
      </c>
      <c r="HB65" s="21">
        <f t="shared" si="259"/>
        <v>0</v>
      </c>
      <c r="HC65" s="21">
        <f t="shared" si="260"/>
        <v>0</v>
      </c>
      <c r="HD65" s="21">
        <f>(HD63)+(HD64)</f>
        <v>0</v>
      </c>
      <c r="HE65" s="21">
        <f>(HE63)+(HE64)</f>
        <v>0</v>
      </c>
      <c r="HF65" s="21">
        <f t="shared" si="261"/>
        <v>0</v>
      </c>
      <c r="HG65" s="21">
        <f>(HG63)+(HG64)</f>
        <v>0</v>
      </c>
      <c r="HH65" s="21">
        <f>(HH63)+(HH64)</f>
        <v>0</v>
      </c>
      <c r="HI65" s="21">
        <f t="shared" si="262"/>
        <v>0</v>
      </c>
      <c r="HJ65" s="21">
        <f>(HJ63)+(HJ64)</f>
        <v>0</v>
      </c>
      <c r="HK65" s="21">
        <f>(HK63)+(HK64)</f>
        <v>0</v>
      </c>
      <c r="HL65" s="21">
        <f t="shared" si="263"/>
        <v>0</v>
      </c>
      <c r="HM65" s="21">
        <f>(HM63)+(HM64)</f>
        <v>0</v>
      </c>
      <c r="HN65" s="21">
        <f>(HN63)+(HN64)</f>
        <v>0</v>
      </c>
      <c r="HO65" s="21">
        <f t="shared" si="264"/>
        <v>0</v>
      </c>
      <c r="HP65" s="21">
        <f t="shared" si="265"/>
        <v>0</v>
      </c>
      <c r="HQ65" s="21">
        <f t="shared" si="266"/>
        <v>0</v>
      </c>
      <c r="HR65" s="21">
        <f t="shared" si="267"/>
        <v>0</v>
      </c>
      <c r="HS65" s="21">
        <f>(HS63)+(HS64)</f>
        <v>0</v>
      </c>
      <c r="HT65" s="21">
        <f>(HT63)+(HT64)</f>
        <v>0</v>
      </c>
      <c r="HU65" s="21">
        <f t="shared" si="268"/>
        <v>0</v>
      </c>
      <c r="HV65" s="21">
        <f>(HV63)+(HV64)</f>
        <v>0</v>
      </c>
      <c r="HW65" s="21">
        <f>(HW63)+(HW64)</f>
        <v>0</v>
      </c>
      <c r="HX65" s="21">
        <f t="shared" si="269"/>
        <v>0</v>
      </c>
      <c r="HY65" s="21">
        <f>(HY63)+(HY64)</f>
        <v>0</v>
      </c>
      <c r="HZ65" s="21">
        <f>(HZ63)+(HZ64)</f>
        <v>0</v>
      </c>
      <c r="IA65" s="21">
        <f t="shared" si="270"/>
        <v>0</v>
      </c>
      <c r="IB65" s="21">
        <f>(IB63)+(IB64)</f>
        <v>0</v>
      </c>
      <c r="IC65" s="21">
        <f>(IC63)+(IC64)</f>
        <v>0</v>
      </c>
      <c r="ID65" s="21">
        <f t="shared" si="271"/>
        <v>0</v>
      </c>
      <c r="IE65" s="21">
        <f t="shared" si="272"/>
        <v>0</v>
      </c>
      <c r="IF65" s="21">
        <f t="shared" si="273"/>
        <v>0</v>
      </c>
      <c r="IG65" s="21">
        <f t="shared" si="274"/>
        <v>0</v>
      </c>
      <c r="IH65" s="21">
        <f t="shared" si="275"/>
        <v>0</v>
      </c>
      <c r="II65" s="21">
        <f t="shared" si="276"/>
        <v>0</v>
      </c>
      <c r="IJ65" s="21">
        <f t="shared" si="277"/>
        <v>0</v>
      </c>
      <c r="IK65" s="21">
        <f>(IK63)+(IK64)</f>
        <v>0</v>
      </c>
      <c r="IL65" s="21">
        <f>(IL63)+(IL64)</f>
        <v>0</v>
      </c>
      <c r="IM65" s="21">
        <f t="shared" si="278"/>
        <v>0</v>
      </c>
      <c r="IN65" s="21">
        <f>(IN63)+(IN64)</f>
        <v>0</v>
      </c>
      <c r="IO65" s="21">
        <f>(IO63)+(IO64)</f>
        <v>0</v>
      </c>
      <c r="IP65" s="21">
        <f t="shared" si="279"/>
        <v>0</v>
      </c>
      <c r="IQ65" s="21">
        <f>(IQ63)+(IQ64)</f>
        <v>0</v>
      </c>
      <c r="IR65" s="21">
        <f>(IR63)+(IR64)</f>
        <v>0</v>
      </c>
      <c r="IS65" s="21">
        <f t="shared" si="280"/>
        <v>0</v>
      </c>
      <c r="IT65" s="21">
        <f t="shared" si="281"/>
        <v>0</v>
      </c>
      <c r="IU65" s="21">
        <f t="shared" si="282"/>
        <v>0</v>
      </c>
      <c r="IV65" s="21">
        <f t="shared" si="283"/>
        <v>0</v>
      </c>
      <c r="IW65" s="21">
        <f t="shared" si="284"/>
        <v>0</v>
      </c>
      <c r="IX65" s="21">
        <f t="shared" si="285"/>
        <v>0</v>
      </c>
      <c r="IY65" s="21">
        <f t="shared" si="286"/>
        <v>0</v>
      </c>
      <c r="IZ65" s="21">
        <f>(IZ63)+(IZ64)</f>
        <v>9526.81</v>
      </c>
      <c r="JA65" s="21">
        <f>(JA63)+(JA64)</f>
        <v>5400</v>
      </c>
      <c r="JB65" s="21">
        <f t="shared" si="287"/>
        <v>4126.8099999999995</v>
      </c>
      <c r="JC65" s="21">
        <f>(JC63)+(JC64)</f>
        <v>0</v>
      </c>
      <c r="JD65" s="21">
        <f>(JD63)+(JD64)</f>
        <v>0</v>
      </c>
      <c r="JE65" s="21">
        <f t="shared" si="288"/>
        <v>0</v>
      </c>
      <c r="JF65" s="21">
        <f>(JF63)+(JF64)</f>
        <v>0</v>
      </c>
      <c r="JG65" s="21">
        <f>(JG63)+(JG64)</f>
        <v>0</v>
      </c>
      <c r="JH65" s="21">
        <f t="shared" si="289"/>
        <v>0</v>
      </c>
      <c r="JI65" s="21">
        <f t="shared" si="290"/>
        <v>9526.81</v>
      </c>
      <c r="JJ65" s="21">
        <f t="shared" si="291"/>
        <v>5400</v>
      </c>
      <c r="JK65" s="21">
        <f t="shared" si="292"/>
        <v>4126.8099999999995</v>
      </c>
      <c r="JL65" s="21">
        <f>(JL63)+(JL64)</f>
        <v>0</v>
      </c>
      <c r="JM65" s="21">
        <f>(JM63)+(JM64)</f>
        <v>0</v>
      </c>
      <c r="JN65" s="21">
        <f t="shared" si="293"/>
        <v>0</v>
      </c>
      <c r="JO65" s="21">
        <f>(JO63)+(JO64)</f>
        <v>0</v>
      </c>
      <c r="JP65" s="21">
        <f>(JP63)+(JP64)</f>
        <v>0</v>
      </c>
      <c r="JQ65" s="21">
        <f t="shared" si="294"/>
        <v>0</v>
      </c>
      <c r="JR65" s="21">
        <f>(JR63)+(JR64)</f>
        <v>0</v>
      </c>
      <c r="JS65" s="21">
        <f>(JS63)+(JS64)</f>
        <v>0</v>
      </c>
      <c r="JT65" s="21">
        <f t="shared" si="295"/>
        <v>0</v>
      </c>
      <c r="JU65" s="21">
        <f t="shared" si="296"/>
        <v>0</v>
      </c>
      <c r="JV65" s="21">
        <f t="shared" si="297"/>
        <v>0</v>
      </c>
      <c r="JW65" s="21">
        <f t="shared" si="298"/>
        <v>0</v>
      </c>
      <c r="JX65" s="21">
        <f>(JX63)+(JX64)</f>
        <v>0</v>
      </c>
      <c r="JY65" s="21">
        <f>(JY63)+(JY64)</f>
        <v>0</v>
      </c>
      <c r="JZ65" s="21">
        <f t="shared" si="299"/>
        <v>0</v>
      </c>
      <c r="KA65" s="21">
        <f>(KA63)+(KA64)</f>
        <v>0</v>
      </c>
      <c r="KB65" s="21">
        <f>(KB63)+(KB64)</f>
        <v>0</v>
      </c>
      <c r="KC65" s="21">
        <f t="shared" si="300"/>
        <v>0</v>
      </c>
      <c r="KD65" s="21">
        <f t="shared" si="301"/>
        <v>0</v>
      </c>
      <c r="KE65" s="21">
        <f t="shared" si="302"/>
        <v>0</v>
      </c>
      <c r="KF65" s="21">
        <f t="shared" si="303"/>
        <v>0</v>
      </c>
      <c r="KG65" s="21">
        <f>(KG63)+(KG64)</f>
        <v>0</v>
      </c>
      <c r="KH65" s="21">
        <f>(KH63)+(KH64)</f>
        <v>0</v>
      </c>
      <c r="KI65" s="21">
        <f t="shared" si="304"/>
        <v>0</v>
      </c>
      <c r="KJ65" s="21">
        <f>(KJ63)+(KJ64)</f>
        <v>0</v>
      </c>
      <c r="KK65" s="21">
        <f>(KK63)+(KK64)</f>
        <v>0</v>
      </c>
      <c r="KL65" s="21">
        <f t="shared" si="305"/>
        <v>0</v>
      </c>
      <c r="KM65" s="21">
        <f>(KM63)+(KM64)</f>
        <v>0</v>
      </c>
      <c r="KN65" s="21">
        <f>(KN63)+(KN64)</f>
        <v>0</v>
      </c>
      <c r="KO65" s="21">
        <f t="shared" si="306"/>
        <v>0</v>
      </c>
      <c r="KP65" s="21">
        <f>(KP63)+(KP64)</f>
        <v>0</v>
      </c>
      <c r="KQ65" s="21">
        <f>(KQ63)+(KQ64)</f>
        <v>0</v>
      </c>
      <c r="KR65" s="21">
        <f t="shared" si="307"/>
        <v>0</v>
      </c>
      <c r="KS65" s="21">
        <f>(KS63)+(KS64)</f>
        <v>0</v>
      </c>
      <c r="KT65" s="21">
        <f>(KT63)+(KT64)</f>
        <v>0</v>
      </c>
      <c r="KU65" s="21">
        <f t="shared" si="308"/>
        <v>0</v>
      </c>
      <c r="KV65" s="21">
        <f>(KV63)+(KV64)</f>
        <v>0</v>
      </c>
      <c r="KW65" s="21">
        <f>(KW63)+(KW64)</f>
        <v>0</v>
      </c>
      <c r="KX65" s="21">
        <f t="shared" si="309"/>
        <v>0</v>
      </c>
      <c r="KY65" s="21">
        <f>(KY63)+(KY64)</f>
        <v>0</v>
      </c>
      <c r="KZ65" s="21">
        <f>(KZ63)+(KZ64)</f>
        <v>0</v>
      </c>
      <c r="LA65" s="21">
        <f t="shared" si="310"/>
        <v>0</v>
      </c>
      <c r="LB65" s="21">
        <f t="shared" si="311"/>
        <v>0</v>
      </c>
      <c r="LC65" s="21">
        <f t="shared" si="312"/>
        <v>0</v>
      </c>
      <c r="LD65" s="21">
        <f t="shared" si="313"/>
        <v>0</v>
      </c>
      <c r="LE65" s="21">
        <f t="shared" si="314"/>
        <v>0</v>
      </c>
      <c r="LF65" s="21">
        <f t="shared" si="315"/>
        <v>0</v>
      </c>
      <c r="LG65" s="21">
        <f t="shared" si="316"/>
        <v>0</v>
      </c>
      <c r="LH65" s="21">
        <f>(LH63)+(LH64)</f>
        <v>0</v>
      </c>
      <c r="LI65" s="21">
        <f>(LI63)+(LI64)</f>
        <v>0</v>
      </c>
      <c r="LJ65" s="21">
        <f t="shared" si="317"/>
        <v>0</v>
      </c>
      <c r="LK65" s="21">
        <f>(LK63)+(LK64)</f>
        <v>0</v>
      </c>
      <c r="LL65" s="21">
        <f>(LL63)+(LL64)</f>
        <v>0</v>
      </c>
      <c r="LM65" s="21">
        <f t="shared" si="318"/>
        <v>0</v>
      </c>
      <c r="LN65" s="21">
        <f t="shared" si="319"/>
        <v>9526.81</v>
      </c>
      <c r="LO65" s="21">
        <f t="shared" si="320"/>
        <v>5400</v>
      </c>
      <c r="LP65" s="21">
        <f t="shared" si="321"/>
        <v>4126.8099999999995</v>
      </c>
    </row>
    <row r="66" spans="1:328" x14ac:dyDescent="0.3">
      <c r="A66" s="2" t="s">
        <v>171</v>
      </c>
      <c r="B66" s="3"/>
      <c r="C66" s="3"/>
      <c r="D66" s="4">
        <f t="shared" si="161"/>
        <v>0</v>
      </c>
      <c r="E66" s="3"/>
      <c r="F66" s="3"/>
      <c r="G66" s="4">
        <f t="shared" si="162"/>
        <v>0</v>
      </c>
      <c r="H66" s="3"/>
      <c r="I66" s="3"/>
      <c r="J66" s="4">
        <f t="shared" si="163"/>
        <v>0</v>
      </c>
      <c r="K66" s="3"/>
      <c r="L66" s="3"/>
      <c r="M66" s="4">
        <f t="shared" si="164"/>
        <v>0</v>
      </c>
      <c r="N66" s="3"/>
      <c r="O66" s="3"/>
      <c r="P66" s="4">
        <f t="shared" si="165"/>
        <v>0</v>
      </c>
      <c r="Q66" s="3"/>
      <c r="R66" s="3"/>
      <c r="S66" s="4">
        <f t="shared" si="166"/>
        <v>0</v>
      </c>
      <c r="T66" s="3"/>
      <c r="U66" s="3"/>
      <c r="V66" s="4">
        <f t="shared" si="167"/>
        <v>0</v>
      </c>
      <c r="W66" s="3"/>
      <c r="X66" s="3"/>
      <c r="Y66" s="4">
        <f t="shared" si="168"/>
        <v>0</v>
      </c>
      <c r="Z66" s="3"/>
      <c r="AA66" s="3"/>
      <c r="AB66" s="4">
        <f t="shared" si="169"/>
        <v>0</v>
      </c>
      <c r="AC66" s="3"/>
      <c r="AD66" s="3"/>
      <c r="AE66" s="4">
        <f t="shared" si="170"/>
        <v>0</v>
      </c>
      <c r="AF66" s="3"/>
      <c r="AG66" s="3"/>
      <c r="AH66" s="4">
        <f t="shared" si="171"/>
        <v>0</v>
      </c>
      <c r="AI66" s="3"/>
      <c r="AJ66" s="3"/>
      <c r="AK66" s="4">
        <f t="shared" si="172"/>
        <v>0</v>
      </c>
      <c r="AL66" s="4">
        <f t="shared" si="173"/>
        <v>0</v>
      </c>
      <c r="AM66" s="4">
        <f t="shared" si="174"/>
        <v>0</v>
      </c>
      <c r="AN66" s="4">
        <f t="shared" si="175"/>
        <v>0</v>
      </c>
      <c r="AO66" s="3"/>
      <c r="AP66" s="3"/>
      <c r="AQ66" s="4">
        <f t="shared" si="176"/>
        <v>0</v>
      </c>
      <c r="AR66" s="3"/>
      <c r="AS66" s="3"/>
      <c r="AT66" s="4">
        <f t="shared" si="177"/>
        <v>0</v>
      </c>
      <c r="AU66" s="3"/>
      <c r="AV66" s="3"/>
      <c r="AW66" s="4">
        <f t="shared" si="178"/>
        <v>0</v>
      </c>
      <c r="AX66" s="3"/>
      <c r="AY66" s="3"/>
      <c r="AZ66" s="4">
        <f t="shared" si="179"/>
        <v>0</v>
      </c>
      <c r="BA66" s="3"/>
      <c r="BB66" s="3"/>
      <c r="BC66" s="4">
        <f t="shared" si="180"/>
        <v>0</v>
      </c>
      <c r="BD66" s="3"/>
      <c r="BE66" s="3"/>
      <c r="BF66" s="4">
        <f t="shared" si="181"/>
        <v>0</v>
      </c>
      <c r="BG66" s="4">
        <f t="shared" si="182"/>
        <v>0</v>
      </c>
      <c r="BH66" s="4">
        <f t="shared" si="183"/>
        <v>0</v>
      </c>
      <c r="BI66" s="4">
        <f t="shared" si="184"/>
        <v>0</v>
      </c>
      <c r="BJ66" s="3"/>
      <c r="BK66" s="3"/>
      <c r="BL66" s="4">
        <f t="shared" si="185"/>
        <v>0</v>
      </c>
      <c r="BM66" s="3"/>
      <c r="BN66" s="3"/>
      <c r="BO66" s="4">
        <f t="shared" si="186"/>
        <v>0</v>
      </c>
      <c r="BP66" s="3"/>
      <c r="BQ66" s="3"/>
      <c r="BR66" s="4">
        <f t="shared" si="187"/>
        <v>0</v>
      </c>
      <c r="BS66" s="3"/>
      <c r="BT66" s="3"/>
      <c r="BU66" s="4">
        <f t="shared" si="188"/>
        <v>0</v>
      </c>
      <c r="BV66" s="3"/>
      <c r="BW66" s="3"/>
      <c r="BX66" s="4">
        <f t="shared" si="189"/>
        <v>0</v>
      </c>
      <c r="BY66" s="3"/>
      <c r="BZ66" s="3"/>
      <c r="CA66" s="4">
        <f t="shared" si="190"/>
        <v>0</v>
      </c>
      <c r="CB66" s="4">
        <f t="shared" si="191"/>
        <v>0</v>
      </c>
      <c r="CC66" s="4">
        <f t="shared" si="192"/>
        <v>0</v>
      </c>
      <c r="CD66" s="4">
        <f t="shared" si="193"/>
        <v>0</v>
      </c>
      <c r="CE66" s="3"/>
      <c r="CF66" s="3"/>
      <c r="CG66" s="4">
        <f t="shared" si="194"/>
        <v>0</v>
      </c>
      <c r="CH66" s="3"/>
      <c r="CI66" s="3"/>
      <c r="CJ66" s="4">
        <f t="shared" si="195"/>
        <v>0</v>
      </c>
      <c r="CK66" s="3"/>
      <c r="CL66" s="3"/>
      <c r="CM66" s="4">
        <f t="shared" si="196"/>
        <v>0</v>
      </c>
      <c r="CN66" s="4">
        <f t="shared" si="197"/>
        <v>0</v>
      </c>
      <c r="CO66" s="4">
        <f t="shared" si="198"/>
        <v>0</v>
      </c>
      <c r="CP66" s="4">
        <f t="shared" si="199"/>
        <v>0</v>
      </c>
      <c r="CQ66" s="3"/>
      <c r="CR66" s="3"/>
      <c r="CS66" s="4">
        <f t="shared" si="200"/>
        <v>0</v>
      </c>
      <c r="CT66" s="3"/>
      <c r="CU66" s="3"/>
      <c r="CV66" s="4">
        <f t="shared" si="201"/>
        <v>0</v>
      </c>
      <c r="CW66" s="3"/>
      <c r="CX66" s="3"/>
      <c r="CY66" s="4">
        <f t="shared" si="202"/>
        <v>0</v>
      </c>
      <c r="CZ66" s="4">
        <f t="shared" si="203"/>
        <v>0</v>
      </c>
      <c r="DA66" s="4">
        <f t="shared" si="204"/>
        <v>0</v>
      </c>
      <c r="DB66" s="4">
        <f t="shared" si="205"/>
        <v>0</v>
      </c>
      <c r="DC66" s="4">
        <f t="shared" si="206"/>
        <v>0</v>
      </c>
      <c r="DD66" s="4">
        <f t="shared" si="207"/>
        <v>0</v>
      </c>
      <c r="DE66" s="4">
        <f t="shared" si="208"/>
        <v>0</v>
      </c>
      <c r="DF66" s="3"/>
      <c r="DG66" s="3"/>
      <c r="DH66" s="4">
        <f t="shared" si="209"/>
        <v>0</v>
      </c>
      <c r="DI66" s="3"/>
      <c r="DJ66" s="3"/>
      <c r="DK66" s="4">
        <f t="shared" si="210"/>
        <v>0</v>
      </c>
      <c r="DL66" s="4">
        <f t="shared" si="211"/>
        <v>0</v>
      </c>
      <c r="DM66" s="4">
        <f t="shared" si="212"/>
        <v>0</v>
      </c>
      <c r="DN66" s="4">
        <f t="shared" si="213"/>
        <v>0</v>
      </c>
      <c r="DO66" s="3"/>
      <c r="DP66" s="3"/>
      <c r="DQ66" s="4">
        <f t="shared" si="214"/>
        <v>0</v>
      </c>
      <c r="DR66" s="3"/>
      <c r="DS66" s="3"/>
      <c r="DT66" s="4">
        <f t="shared" si="215"/>
        <v>0</v>
      </c>
      <c r="DU66" s="4">
        <f t="shared" si="216"/>
        <v>0</v>
      </c>
      <c r="DV66" s="4">
        <f t="shared" si="217"/>
        <v>0</v>
      </c>
      <c r="DW66" s="4">
        <f t="shared" si="218"/>
        <v>0</v>
      </c>
      <c r="DX66" s="20">
        <f t="shared" si="219"/>
        <v>0</v>
      </c>
      <c r="DY66" s="20">
        <f t="shared" si="220"/>
        <v>0</v>
      </c>
      <c r="DZ66" s="20">
        <f t="shared" si="221"/>
        <v>0</v>
      </c>
      <c r="EA66" s="19"/>
      <c r="EB66" s="19"/>
      <c r="EC66" s="20">
        <f t="shared" si="222"/>
        <v>0</v>
      </c>
      <c r="ED66" s="19"/>
      <c r="EE66" s="19"/>
      <c r="EF66" s="20">
        <f t="shared" si="223"/>
        <v>0</v>
      </c>
      <c r="EG66" s="19"/>
      <c r="EH66" s="19"/>
      <c r="EI66" s="20">
        <f t="shared" si="224"/>
        <v>0</v>
      </c>
      <c r="EJ66" s="19"/>
      <c r="EK66" s="19"/>
      <c r="EL66" s="20">
        <f t="shared" si="225"/>
        <v>0</v>
      </c>
      <c r="EM66" s="20">
        <f t="shared" si="226"/>
        <v>0</v>
      </c>
      <c r="EN66" s="20">
        <f t="shared" si="227"/>
        <v>0</v>
      </c>
      <c r="EO66" s="20">
        <f t="shared" si="228"/>
        <v>0</v>
      </c>
      <c r="EP66" s="19"/>
      <c r="EQ66" s="19"/>
      <c r="ER66" s="20">
        <f t="shared" si="229"/>
        <v>0</v>
      </c>
      <c r="ES66" s="19"/>
      <c r="ET66" s="19"/>
      <c r="EU66" s="20">
        <f t="shared" si="230"/>
        <v>0</v>
      </c>
      <c r="EV66" s="19"/>
      <c r="EW66" s="19"/>
      <c r="EX66" s="20">
        <f t="shared" si="231"/>
        <v>0</v>
      </c>
      <c r="EY66" s="19"/>
      <c r="EZ66" s="19"/>
      <c r="FA66" s="20">
        <f t="shared" si="232"/>
        <v>0</v>
      </c>
      <c r="FB66" s="20">
        <f t="shared" si="233"/>
        <v>0</v>
      </c>
      <c r="FC66" s="20">
        <f t="shared" si="234"/>
        <v>0</v>
      </c>
      <c r="FD66" s="20">
        <f t="shared" si="235"/>
        <v>0</v>
      </c>
      <c r="FE66" s="19"/>
      <c r="FF66" s="19"/>
      <c r="FG66" s="20">
        <f t="shared" si="236"/>
        <v>0</v>
      </c>
      <c r="FH66" s="19"/>
      <c r="FI66" s="19"/>
      <c r="FJ66" s="20">
        <f t="shared" si="237"/>
        <v>0</v>
      </c>
      <c r="FK66" s="19"/>
      <c r="FL66" s="19"/>
      <c r="FM66" s="20">
        <f t="shared" si="238"/>
        <v>0</v>
      </c>
      <c r="FN66" s="20">
        <f t="shared" si="239"/>
        <v>0</v>
      </c>
      <c r="FO66" s="20">
        <f t="shared" si="240"/>
        <v>0</v>
      </c>
      <c r="FP66" s="20">
        <f t="shared" si="241"/>
        <v>0</v>
      </c>
      <c r="FQ66" s="19"/>
      <c r="FR66" s="19"/>
      <c r="FS66" s="20">
        <f t="shared" si="242"/>
        <v>0</v>
      </c>
      <c r="FT66" s="19"/>
      <c r="FU66" s="19"/>
      <c r="FV66" s="20">
        <f t="shared" si="243"/>
        <v>0</v>
      </c>
      <c r="FW66" s="19"/>
      <c r="FX66" s="19"/>
      <c r="FY66" s="20">
        <f t="shared" si="244"/>
        <v>0</v>
      </c>
      <c r="FZ66" s="20">
        <f t="shared" si="245"/>
        <v>0</v>
      </c>
      <c r="GA66" s="20">
        <f t="shared" si="246"/>
        <v>0</v>
      </c>
      <c r="GB66" s="20">
        <f t="shared" si="247"/>
        <v>0</v>
      </c>
      <c r="GC66" s="19"/>
      <c r="GD66" s="19"/>
      <c r="GE66" s="20">
        <f t="shared" si="248"/>
        <v>0</v>
      </c>
      <c r="GF66" s="19"/>
      <c r="GG66" s="19"/>
      <c r="GH66" s="20">
        <f t="shared" si="249"/>
        <v>0</v>
      </c>
      <c r="GI66" s="19"/>
      <c r="GJ66" s="19"/>
      <c r="GK66" s="20">
        <f t="shared" si="250"/>
        <v>0</v>
      </c>
      <c r="GL66" s="19"/>
      <c r="GM66" s="19"/>
      <c r="GN66" s="20">
        <f t="shared" si="251"/>
        <v>0</v>
      </c>
      <c r="GO66" s="20">
        <f t="shared" si="252"/>
        <v>0</v>
      </c>
      <c r="GP66" s="20">
        <f t="shared" si="253"/>
        <v>0</v>
      </c>
      <c r="GQ66" s="20">
        <f t="shared" si="254"/>
        <v>0</v>
      </c>
      <c r="GR66" s="19"/>
      <c r="GS66" s="19"/>
      <c r="GT66" s="20">
        <f t="shared" si="255"/>
        <v>0</v>
      </c>
      <c r="GU66" s="19"/>
      <c r="GV66" s="19"/>
      <c r="GW66" s="20">
        <f t="shared" si="256"/>
        <v>0</v>
      </c>
      <c r="GX66" s="19"/>
      <c r="GY66" s="19"/>
      <c r="GZ66" s="20">
        <f t="shared" si="257"/>
        <v>0</v>
      </c>
      <c r="HA66" s="20">
        <f t="shared" si="258"/>
        <v>0</v>
      </c>
      <c r="HB66" s="20">
        <f t="shared" si="259"/>
        <v>0</v>
      </c>
      <c r="HC66" s="20">
        <f t="shared" si="260"/>
        <v>0</v>
      </c>
      <c r="HD66" s="19"/>
      <c r="HE66" s="19"/>
      <c r="HF66" s="20">
        <f t="shared" si="261"/>
        <v>0</v>
      </c>
      <c r="HG66" s="19"/>
      <c r="HH66" s="19"/>
      <c r="HI66" s="20">
        <f t="shared" si="262"/>
        <v>0</v>
      </c>
      <c r="HJ66" s="19"/>
      <c r="HK66" s="19"/>
      <c r="HL66" s="20">
        <f t="shared" si="263"/>
        <v>0</v>
      </c>
      <c r="HM66" s="19"/>
      <c r="HN66" s="19"/>
      <c r="HO66" s="20">
        <f t="shared" si="264"/>
        <v>0</v>
      </c>
      <c r="HP66" s="20">
        <f t="shared" si="265"/>
        <v>0</v>
      </c>
      <c r="HQ66" s="20">
        <f t="shared" si="266"/>
        <v>0</v>
      </c>
      <c r="HR66" s="20">
        <f t="shared" si="267"/>
        <v>0</v>
      </c>
      <c r="HS66" s="19"/>
      <c r="HT66" s="19"/>
      <c r="HU66" s="20">
        <f t="shared" si="268"/>
        <v>0</v>
      </c>
      <c r="HV66" s="19"/>
      <c r="HW66" s="19"/>
      <c r="HX66" s="20">
        <f t="shared" si="269"/>
        <v>0</v>
      </c>
      <c r="HY66" s="19"/>
      <c r="HZ66" s="19"/>
      <c r="IA66" s="20">
        <f t="shared" si="270"/>
        <v>0</v>
      </c>
      <c r="IB66" s="19"/>
      <c r="IC66" s="19"/>
      <c r="ID66" s="20">
        <f t="shared" si="271"/>
        <v>0</v>
      </c>
      <c r="IE66" s="20">
        <f t="shared" si="272"/>
        <v>0</v>
      </c>
      <c r="IF66" s="20">
        <f t="shared" si="273"/>
        <v>0</v>
      </c>
      <c r="IG66" s="20">
        <f t="shared" si="274"/>
        <v>0</v>
      </c>
      <c r="IH66" s="20">
        <f t="shared" si="275"/>
        <v>0</v>
      </c>
      <c r="II66" s="20">
        <f t="shared" si="276"/>
        <v>0</v>
      </c>
      <c r="IJ66" s="20">
        <f t="shared" si="277"/>
        <v>0</v>
      </c>
      <c r="IK66" s="19"/>
      <c r="IL66" s="19"/>
      <c r="IM66" s="20">
        <f t="shared" si="278"/>
        <v>0</v>
      </c>
      <c r="IN66" s="19"/>
      <c r="IO66" s="19"/>
      <c r="IP66" s="20">
        <f t="shared" si="279"/>
        <v>0</v>
      </c>
      <c r="IQ66" s="19"/>
      <c r="IR66" s="19"/>
      <c r="IS66" s="20">
        <f t="shared" si="280"/>
        <v>0</v>
      </c>
      <c r="IT66" s="20">
        <f t="shared" si="281"/>
        <v>0</v>
      </c>
      <c r="IU66" s="20">
        <f t="shared" si="282"/>
        <v>0</v>
      </c>
      <c r="IV66" s="20">
        <f t="shared" si="283"/>
        <v>0</v>
      </c>
      <c r="IW66" s="20">
        <f t="shared" si="284"/>
        <v>0</v>
      </c>
      <c r="IX66" s="20">
        <f t="shared" si="285"/>
        <v>0</v>
      </c>
      <c r="IY66" s="20">
        <f t="shared" si="286"/>
        <v>0</v>
      </c>
      <c r="IZ66" s="19"/>
      <c r="JA66" s="19"/>
      <c r="JB66" s="20">
        <f t="shared" si="287"/>
        <v>0</v>
      </c>
      <c r="JC66" s="19"/>
      <c r="JD66" s="19"/>
      <c r="JE66" s="20">
        <f t="shared" si="288"/>
        <v>0</v>
      </c>
      <c r="JF66" s="19"/>
      <c r="JG66" s="19"/>
      <c r="JH66" s="20">
        <f t="shared" si="289"/>
        <v>0</v>
      </c>
      <c r="JI66" s="20">
        <f t="shared" si="290"/>
        <v>0</v>
      </c>
      <c r="JJ66" s="20">
        <f t="shared" si="291"/>
        <v>0</v>
      </c>
      <c r="JK66" s="20">
        <f t="shared" si="292"/>
        <v>0</v>
      </c>
      <c r="JL66" s="19"/>
      <c r="JM66" s="19"/>
      <c r="JN66" s="20">
        <f t="shared" si="293"/>
        <v>0</v>
      </c>
      <c r="JO66" s="19"/>
      <c r="JP66" s="19"/>
      <c r="JQ66" s="20">
        <f t="shared" si="294"/>
        <v>0</v>
      </c>
      <c r="JR66" s="19"/>
      <c r="JS66" s="19"/>
      <c r="JT66" s="20">
        <f t="shared" si="295"/>
        <v>0</v>
      </c>
      <c r="JU66" s="20">
        <f t="shared" si="296"/>
        <v>0</v>
      </c>
      <c r="JV66" s="20">
        <f t="shared" si="297"/>
        <v>0</v>
      </c>
      <c r="JW66" s="20">
        <f t="shared" si="298"/>
        <v>0</v>
      </c>
      <c r="JX66" s="19"/>
      <c r="JY66" s="19"/>
      <c r="JZ66" s="20">
        <f t="shared" si="299"/>
        <v>0</v>
      </c>
      <c r="KA66" s="19"/>
      <c r="KB66" s="19"/>
      <c r="KC66" s="20">
        <f t="shared" si="300"/>
        <v>0</v>
      </c>
      <c r="KD66" s="20">
        <f t="shared" si="301"/>
        <v>0</v>
      </c>
      <c r="KE66" s="20">
        <f t="shared" si="302"/>
        <v>0</v>
      </c>
      <c r="KF66" s="20">
        <f t="shared" si="303"/>
        <v>0</v>
      </c>
      <c r="KG66" s="19"/>
      <c r="KH66" s="19"/>
      <c r="KI66" s="20">
        <f t="shared" si="304"/>
        <v>0</v>
      </c>
      <c r="KJ66" s="19"/>
      <c r="KK66" s="19"/>
      <c r="KL66" s="20">
        <f t="shared" si="305"/>
        <v>0</v>
      </c>
      <c r="KM66" s="19"/>
      <c r="KN66" s="19"/>
      <c r="KO66" s="20">
        <f t="shared" si="306"/>
        <v>0</v>
      </c>
      <c r="KP66" s="19"/>
      <c r="KQ66" s="19"/>
      <c r="KR66" s="20">
        <f t="shared" si="307"/>
        <v>0</v>
      </c>
      <c r="KS66" s="19"/>
      <c r="KT66" s="19"/>
      <c r="KU66" s="20">
        <f t="shared" si="308"/>
        <v>0</v>
      </c>
      <c r="KV66" s="19"/>
      <c r="KW66" s="19"/>
      <c r="KX66" s="20">
        <f t="shared" si="309"/>
        <v>0</v>
      </c>
      <c r="KY66" s="19"/>
      <c r="KZ66" s="19"/>
      <c r="LA66" s="20">
        <f t="shared" si="310"/>
        <v>0</v>
      </c>
      <c r="LB66" s="20">
        <f t="shared" si="311"/>
        <v>0</v>
      </c>
      <c r="LC66" s="20">
        <f t="shared" si="312"/>
        <v>0</v>
      </c>
      <c r="LD66" s="20">
        <f t="shared" si="313"/>
        <v>0</v>
      </c>
      <c r="LE66" s="20">
        <f t="shared" si="314"/>
        <v>0</v>
      </c>
      <c r="LF66" s="20">
        <f t="shared" si="315"/>
        <v>0</v>
      </c>
      <c r="LG66" s="20">
        <f t="shared" si="316"/>
        <v>0</v>
      </c>
      <c r="LH66" s="19"/>
      <c r="LI66" s="19"/>
      <c r="LJ66" s="20">
        <f t="shared" si="317"/>
        <v>0</v>
      </c>
      <c r="LK66" s="19"/>
      <c r="LL66" s="19"/>
      <c r="LM66" s="20">
        <f t="shared" si="318"/>
        <v>0</v>
      </c>
      <c r="LN66" s="20">
        <f t="shared" si="319"/>
        <v>0</v>
      </c>
      <c r="LO66" s="20">
        <f t="shared" si="320"/>
        <v>0</v>
      </c>
      <c r="LP66" s="20">
        <f t="shared" si="321"/>
        <v>0</v>
      </c>
    </row>
    <row r="67" spans="1:328" x14ac:dyDescent="0.3">
      <c r="A67" s="2" t="s">
        <v>172</v>
      </c>
      <c r="B67" s="3"/>
      <c r="C67" s="3"/>
      <c r="D67" s="4">
        <f t="shared" si="161"/>
        <v>0</v>
      </c>
      <c r="E67" s="3"/>
      <c r="F67" s="3"/>
      <c r="G67" s="4">
        <f t="shared" si="162"/>
        <v>0</v>
      </c>
      <c r="H67" s="3"/>
      <c r="I67" s="3"/>
      <c r="J67" s="4">
        <f t="shared" si="163"/>
        <v>0</v>
      </c>
      <c r="K67" s="3"/>
      <c r="L67" s="3"/>
      <c r="M67" s="4">
        <f t="shared" si="164"/>
        <v>0</v>
      </c>
      <c r="N67" s="3"/>
      <c r="O67" s="3"/>
      <c r="P67" s="4">
        <f t="shared" si="165"/>
        <v>0</v>
      </c>
      <c r="Q67" s="3"/>
      <c r="R67" s="3"/>
      <c r="S67" s="4">
        <f t="shared" si="166"/>
        <v>0</v>
      </c>
      <c r="T67" s="3"/>
      <c r="U67" s="3"/>
      <c r="V67" s="4">
        <f t="shared" si="167"/>
        <v>0</v>
      </c>
      <c r="W67" s="3"/>
      <c r="X67" s="3"/>
      <c r="Y67" s="4">
        <f t="shared" si="168"/>
        <v>0</v>
      </c>
      <c r="Z67" s="3"/>
      <c r="AA67" s="3"/>
      <c r="AB67" s="4">
        <f t="shared" si="169"/>
        <v>0</v>
      </c>
      <c r="AC67" s="3"/>
      <c r="AD67" s="3"/>
      <c r="AE67" s="4">
        <f t="shared" si="170"/>
        <v>0</v>
      </c>
      <c r="AF67" s="3"/>
      <c r="AG67" s="3"/>
      <c r="AH67" s="4">
        <f t="shared" si="171"/>
        <v>0</v>
      </c>
      <c r="AI67" s="3"/>
      <c r="AJ67" s="3"/>
      <c r="AK67" s="4">
        <f t="shared" si="172"/>
        <v>0</v>
      </c>
      <c r="AL67" s="4">
        <f t="shared" si="173"/>
        <v>0</v>
      </c>
      <c r="AM67" s="4">
        <f t="shared" si="174"/>
        <v>0</v>
      </c>
      <c r="AN67" s="4">
        <f t="shared" si="175"/>
        <v>0</v>
      </c>
      <c r="AO67" s="3"/>
      <c r="AP67" s="3"/>
      <c r="AQ67" s="4">
        <f t="shared" si="176"/>
        <v>0</v>
      </c>
      <c r="AR67" s="3"/>
      <c r="AS67" s="3"/>
      <c r="AT67" s="4">
        <f t="shared" si="177"/>
        <v>0</v>
      </c>
      <c r="AU67" s="3"/>
      <c r="AV67" s="3"/>
      <c r="AW67" s="4">
        <f t="shared" si="178"/>
        <v>0</v>
      </c>
      <c r="AX67" s="3"/>
      <c r="AY67" s="3"/>
      <c r="AZ67" s="4">
        <f t="shared" si="179"/>
        <v>0</v>
      </c>
      <c r="BA67" s="3"/>
      <c r="BB67" s="3"/>
      <c r="BC67" s="4">
        <f t="shared" si="180"/>
        <v>0</v>
      </c>
      <c r="BD67" s="3"/>
      <c r="BE67" s="3"/>
      <c r="BF67" s="4">
        <f t="shared" si="181"/>
        <v>0</v>
      </c>
      <c r="BG67" s="4">
        <f t="shared" si="182"/>
        <v>0</v>
      </c>
      <c r="BH67" s="4">
        <f t="shared" si="183"/>
        <v>0</v>
      </c>
      <c r="BI67" s="4">
        <f t="shared" si="184"/>
        <v>0</v>
      </c>
      <c r="BJ67" s="3"/>
      <c r="BK67" s="3"/>
      <c r="BL67" s="4">
        <f t="shared" si="185"/>
        <v>0</v>
      </c>
      <c r="BM67" s="3"/>
      <c r="BN67" s="3"/>
      <c r="BO67" s="4">
        <f t="shared" si="186"/>
        <v>0</v>
      </c>
      <c r="BP67" s="3"/>
      <c r="BQ67" s="3"/>
      <c r="BR67" s="4">
        <f t="shared" si="187"/>
        <v>0</v>
      </c>
      <c r="BS67" s="3"/>
      <c r="BT67" s="3"/>
      <c r="BU67" s="4">
        <f t="shared" si="188"/>
        <v>0</v>
      </c>
      <c r="BV67" s="3"/>
      <c r="BW67" s="3"/>
      <c r="BX67" s="4">
        <f t="shared" si="189"/>
        <v>0</v>
      </c>
      <c r="BY67" s="3"/>
      <c r="BZ67" s="3"/>
      <c r="CA67" s="4">
        <f t="shared" si="190"/>
        <v>0</v>
      </c>
      <c r="CB67" s="4">
        <f t="shared" si="191"/>
        <v>0</v>
      </c>
      <c r="CC67" s="4">
        <f t="shared" si="192"/>
        <v>0</v>
      </c>
      <c r="CD67" s="4">
        <f t="shared" si="193"/>
        <v>0</v>
      </c>
      <c r="CE67" s="3"/>
      <c r="CF67" s="3"/>
      <c r="CG67" s="4">
        <f t="shared" si="194"/>
        <v>0</v>
      </c>
      <c r="CH67" s="3"/>
      <c r="CI67" s="3"/>
      <c r="CJ67" s="4">
        <f t="shared" si="195"/>
        <v>0</v>
      </c>
      <c r="CK67" s="3"/>
      <c r="CL67" s="3"/>
      <c r="CM67" s="4">
        <f t="shared" si="196"/>
        <v>0</v>
      </c>
      <c r="CN67" s="4">
        <f t="shared" si="197"/>
        <v>0</v>
      </c>
      <c r="CO67" s="4">
        <f t="shared" si="198"/>
        <v>0</v>
      </c>
      <c r="CP67" s="4">
        <f t="shared" si="199"/>
        <v>0</v>
      </c>
      <c r="CQ67" s="3"/>
      <c r="CR67" s="3"/>
      <c r="CS67" s="4">
        <f t="shared" si="200"/>
        <v>0</v>
      </c>
      <c r="CT67" s="3"/>
      <c r="CU67" s="3"/>
      <c r="CV67" s="4">
        <f t="shared" si="201"/>
        <v>0</v>
      </c>
      <c r="CW67" s="3"/>
      <c r="CX67" s="3"/>
      <c r="CY67" s="4">
        <f t="shared" si="202"/>
        <v>0</v>
      </c>
      <c r="CZ67" s="4">
        <f t="shared" si="203"/>
        <v>0</v>
      </c>
      <c r="DA67" s="4">
        <f t="shared" si="204"/>
        <v>0</v>
      </c>
      <c r="DB67" s="4">
        <f t="shared" si="205"/>
        <v>0</v>
      </c>
      <c r="DC67" s="4">
        <f t="shared" si="206"/>
        <v>0</v>
      </c>
      <c r="DD67" s="4">
        <f t="shared" si="207"/>
        <v>0</v>
      </c>
      <c r="DE67" s="4">
        <f t="shared" si="208"/>
        <v>0</v>
      </c>
      <c r="DF67" s="3"/>
      <c r="DG67" s="3"/>
      <c r="DH67" s="4">
        <f t="shared" si="209"/>
        <v>0</v>
      </c>
      <c r="DI67" s="3"/>
      <c r="DJ67" s="3"/>
      <c r="DK67" s="4">
        <f t="shared" si="210"/>
        <v>0</v>
      </c>
      <c r="DL67" s="4">
        <f t="shared" si="211"/>
        <v>0</v>
      </c>
      <c r="DM67" s="4">
        <f t="shared" si="212"/>
        <v>0</v>
      </c>
      <c r="DN67" s="4">
        <f t="shared" si="213"/>
        <v>0</v>
      </c>
      <c r="DO67" s="3"/>
      <c r="DP67" s="3"/>
      <c r="DQ67" s="4">
        <f t="shared" si="214"/>
        <v>0</v>
      </c>
      <c r="DR67" s="3"/>
      <c r="DS67" s="3"/>
      <c r="DT67" s="4">
        <f t="shared" si="215"/>
        <v>0</v>
      </c>
      <c r="DU67" s="4">
        <f t="shared" si="216"/>
        <v>0</v>
      </c>
      <c r="DV67" s="4">
        <f t="shared" si="217"/>
        <v>0</v>
      </c>
      <c r="DW67" s="4">
        <f t="shared" si="218"/>
        <v>0</v>
      </c>
      <c r="DX67" s="20">
        <f t="shared" si="219"/>
        <v>0</v>
      </c>
      <c r="DY67" s="20">
        <f t="shared" si="220"/>
        <v>0</v>
      </c>
      <c r="DZ67" s="20">
        <f t="shared" si="221"/>
        <v>0</v>
      </c>
      <c r="EA67" s="19"/>
      <c r="EB67" s="19"/>
      <c r="EC67" s="20">
        <f t="shared" si="222"/>
        <v>0</v>
      </c>
      <c r="ED67" s="19"/>
      <c r="EE67" s="19"/>
      <c r="EF67" s="20">
        <f t="shared" si="223"/>
        <v>0</v>
      </c>
      <c r="EG67" s="19"/>
      <c r="EH67" s="19"/>
      <c r="EI67" s="20">
        <f t="shared" si="224"/>
        <v>0</v>
      </c>
      <c r="EJ67" s="19"/>
      <c r="EK67" s="19"/>
      <c r="EL67" s="20">
        <f t="shared" si="225"/>
        <v>0</v>
      </c>
      <c r="EM67" s="20">
        <f t="shared" si="226"/>
        <v>0</v>
      </c>
      <c r="EN67" s="20">
        <f t="shared" si="227"/>
        <v>0</v>
      </c>
      <c r="EO67" s="20">
        <f t="shared" si="228"/>
        <v>0</v>
      </c>
      <c r="EP67" s="19"/>
      <c r="EQ67" s="19"/>
      <c r="ER67" s="20">
        <f t="shared" si="229"/>
        <v>0</v>
      </c>
      <c r="ES67" s="19"/>
      <c r="ET67" s="19"/>
      <c r="EU67" s="20">
        <f t="shared" si="230"/>
        <v>0</v>
      </c>
      <c r="EV67" s="19"/>
      <c r="EW67" s="19"/>
      <c r="EX67" s="20">
        <f t="shared" si="231"/>
        <v>0</v>
      </c>
      <c r="EY67" s="19"/>
      <c r="EZ67" s="19"/>
      <c r="FA67" s="20">
        <f t="shared" si="232"/>
        <v>0</v>
      </c>
      <c r="FB67" s="20">
        <f t="shared" si="233"/>
        <v>0</v>
      </c>
      <c r="FC67" s="20">
        <f t="shared" si="234"/>
        <v>0</v>
      </c>
      <c r="FD67" s="20">
        <f t="shared" si="235"/>
        <v>0</v>
      </c>
      <c r="FE67" s="19"/>
      <c r="FF67" s="19"/>
      <c r="FG67" s="20">
        <f t="shared" si="236"/>
        <v>0</v>
      </c>
      <c r="FH67" s="19"/>
      <c r="FI67" s="19"/>
      <c r="FJ67" s="20">
        <f t="shared" si="237"/>
        <v>0</v>
      </c>
      <c r="FK67" s="19"/>
      <c r="FL67" s="19"/>
      <c r="FM67" s="20">
        <f t="shared" si="238"/>
        <v>0</v>
      </c>
      <c r="FN67" s="20">
        <f t="shared" si="239"/>
        <v>0</v>
      </c>
      <c r="FO67" s="20">
        <f t="shared" si="240"/>
        <v>0</v>
      </c>
      <c r="FP67" s="20">
        <f t="shared" si="241"/>
        <v>0</v>
      </c>
      <c r="FQ67" s="19"/>
      <c r="FR67" s="19"/>
      <c r="FS67" s="20">
        <f t="shared" si="242"/>
        <v>0</v>
      </c>
      <c r="FT67" s="19"/>
      <c r="FU67" s="19"/>
      <c r="FV67" s="20">
        <f t="shared" si="243"/>
        <v>0</v>
      </c>
      <c r="FW67" s="19"/>
      <c r="FX67" s="19"/>
      <c r="FY67" s="20">
        <f t="shared" si="244"/>
        <v>0</v>
      </c>
      <c r="FZ67" s="20">
        <f t="shared" si="245"/>
        <v>0</v>
      </c>
      <c r="GA67" s="20">
        <f t="shared" si="246"/>
        <v>0</v>
      </c>
      <c r="GB67" s="20">
        <f t="shared" si="247"/>
        <v>0</v>
      </c>
      <c r="GC67" s="19"/>
      <c r="GD67" s="19"/>
      <c r="GE67" s="20">
        <f t="shared" si="248"/>
        <v>0</v>
      </c>
      <c r="GF67" s="19"/>
      <c r="GG67" s="19"/>
      <c r="GH67" s="20">
        <f t="shared" si="249"/>
        <v>0</v>
      </c>
      <c r="GI67" s="19"/>
      <c r="GJ67" s="19"/>
      <c r="GK67" s="20">
        <f t="shared" si="250"/>
        <v>0</v>
      </c>
      <c r="GL67" s="19"/>
      <c r="GM67" s="19"/>
      <c r="GN67" s="20">
        <f t="shared" si="251"/>
        <v>0</v>
      </c>
      <c r="GO67" s="20">
        <f t="shared" si="252"/>
        <v>0</v>
      </c>
      <c r="GP67" s="20">
        <f t="shared" si="253"/>
        <v>0</v>
      </c>
      <c r="GQ67" s="20">
        <f t="shared" si="254"/>
        <v>0</v>
      </c>
      <c r="GR67" s="19"/>
      <c r="GS67" s="19"/>
      <c r="GT67" s="20">
        <f t="shared" si="255"/>
        <v>0</v>
      </c>
      <c r="GU67" s="19"/>
      <c r="GV67" s="19"/>
      <c r="GW67" s="20">
        <f t="shared" si="256"/>
        <v>0</v>
      </c>
      <c r="GX67" s="19"/>
      <c r="GY67" s="19"/>
      <c r="GZ67" s="20">
        <f t="shared" si="257"/>
        <v>0</v>
      </c>
      <c r="HA67" s="20">
        <f t="shared" si="258"/>
        <v>0</v>
      </c>
      <c r="HB67" s="20">
        <f t="shared" si="259"/>
        <v>0</v>
      </c>
      <c r="HC67" s="20">
        <f t="shared" si="260"/>
        <v>0</v>
      </c>
      <c r="HD67" s="19"/>
      <c r="HE67" s="19"/>
      <c r="HF67" s="20">
        <f t="shared" si="261"/>
        <v>0</v>
      </c>
      <c r="HG67" s="19"/>
      <c r="HH67" s="19"/>
      <c r="HI67" s="20">
        <f t="shared" si="262"/>
        <v>0</v>
      </c>
      <c r="HJ67" s="19"/>
      <c r="HK67" s="19"/>
      <c r="HL67" s="20">
        <f t="shared" si="263"/>
        <v>0</v>
      </c>
      <c r="HM67" s="19"/>
      <c r="HN67" s="19"/>
      <c r="HO67" s="20">
        <f t="shared" si="264"/>
        <v>0</v>
      </c>
      <c r="HP67" s="20">
        <f t="shared" si="265"/>
        <v>0</v>
      </c>
      <c r="HQ67" s="20">
        <f t="shared" si="266"/>
        <v>0</v>
      </c>
      <c r="HR67" s="20">
        <f t="shared" si="267"/>
        <v>0</v>
      </c>
      <c r="HS67" s="19"/>
      <c r="HT67" s="19"/>
      <c r="HU67" s="20">
        <f t="shared" si="268"/>
        <v>0</v>
      </c>
      <c r="HV67" s="19"/>
      <c r="HW67" s="19"/>
      <c r="HX67" s="20">
        <f t="shared" si="269"/>
        <v>0</v>
      </c>
      <c r="HY67" s="19"/>
      <c r="HZ67" s="19"/>
      <c r="IA67" s="20">
        <f t="shared" si="270"/>
        <v>0</v>
      </c>
      <c r="IB67" s="19"/>
      <c r="IC67" s="19"/>
      <c r="ID67" s="20">
        <f t="shared" si="271"/>
        <v>0</v>
      </c>
      <c r="IE67" s="20">
        <f t="shared" si="272"/>
        <v>0</v>
      </c>
      <c r="IF67" s="20">
        <f t="shared" si="273"/>
        <v>0</v>
      </c>
      <c r="IG67" s="20">
        <f t="shared" si="274"/>
        <v>0</v>
      </c>
      <c r="IH67" s="20">
        <f t="shared" si="275"/>
        <v>0</v>
      </c>
      <c r="II67" s="20">
        <f t="shared" si="276"/>
        <v>0</v>
      </c>
      <c r="IJ67" s="20">
        <f t="shared" si="277"/>
        <v>0</v>
      </c>
      <c r="IK67" s="19"/>
      <c r="IL67" s="19"/>
      <c r="IM67" s="20">
        <f t="shared" si="278"/>
        <v>0</v>
      </c>
      <c r="IN67" s="19"/>
      <c r="IO67" s="19"/>
      <c r="IP67" s="20">
        <f t="shared" si="279"/>
        <v>0</v>
      </c>
      <c r="IQ67" s="19"/>
      <c r="IR67" s="19"/>
      <c r="IS67" s="20">
        <f t="shared" si="280"/>
        <v>0</v>
      </c>
      <c r="IT67" s="20">
        <f t="shared" si="281"/>
        <v>0</v>
      </c>
      <c r="IU67" s="20">
        <f t="shared" si="282"/>
        <v>0</v>
      </c>
      <c r="IV67" s="20">
        <f t="shared" si="283"/>
        <v>0</v>
      </c>
      <c r="IW67" s="20">
        <f t="shared" si="284"/>
        <v>0</v>
      </c>
      <c r="IX67" s="20">
        <f t="shared" si="285"/>
        <v>0</v>
      </c>
      <c r="IY67" s="20">
        <f t="shared" si="286"/>
        <v>0</v>
      </c>
      <c r="IZ67" s="20">
        <f>0</f>
        <v>0</v>
      </c>
      <c r="JA67" s="20">
        <f>4200</f>
        <v>4200</v>
      </c>
      <c r="JB67" s="20">
        <f t="shared" si="287"/>
        <v>-4200</v>
      </c>
      <c r="JC67" s="19"/>
      <c r="JD67" s="19"/>
      <c r="JE67" s="20">
        <f t="shared" si="288"/>
        <v>0</v>
      </c>
      <c r="JF67" s="19"/>
      <c r="JG67" s="19"/>
      <c r="JH67" s="20">
        <f t="shared" si="289"/>
        <v>0</v>
      </c>
      <c r="JI67" s="20">
        <f t="shared" si="290"/>
        <v>0</v>
      </c>
      <c r="JJ67" s="20">
        <f t="shared" si="291"/>
        <v>4200</v>
      </c>
      <c r="JK67" s="20">
        <f t="shared" si="292"/>
        <v>-4200</v>
      </c>
      <c r="JL67" s="19"/>
      <c r="JM67" s="19"/>
      <c r="JN67" s="20">
        <f t="shared" si="293"/>
        <v>0</v>
      </c>
      <c r="JO67" s="19"/>
      <c r="JP67" s="19"/>
      <c r="JQ67" s="20">
        <f t="shared" si="294"/>
        <v>0</v>
      </c>
      <c r="JR67" s="19"/>
      <c r="JS67" s="19"/>
      <c r="JT67" s="20">
        <f t="shared" si="295"/>
        <v>0</v>
      </c>
      <c r="JU67" s="20">
        <f t="shared" si="296"/>
        <v>0</v>
      </c>
      <c r="JV67" s="20">
        <f t="shared" si="297"/>
        <v>0</v>
      </c>
      <c r="JW67" s="20">
        <f t="shared" si="298"/>
        <v>0</v>
      </c>
      <c r="JX67" s="19"/>
      <c r="JY67" s="19"/>
      <c r="JZ67" s="20">
        <f t="shared" si="299"/>
        <v>0</v>
      </c>
      <c r="KA67" s="19"/>
      <c r="KB67" s="19"/>
      <c r="KC67" s="20">
        <f t="shared" si="300"/>
        <v>0</v>
      </c>
      <c r="KD67" s="20">
        <f t="shared" si="301"/>
        <v>0</v>
      </c>
      <c r="KE67" s="20">
        <f t="shared" si="302"/>
        <v>0</v>
      </c>
      <c r="KF67" s="20">
        <f t="shared" si="303"/>
        <v>0</v>
      </c>
      <c r="KG67" s="19"/>
      <c r="KH67" s="19"/>
      <c r="KI67" s="20">
        <f t="shared" si="304"/>
        <v>0</v>
      </c>
      <c r="KJ67" s="19"/>
      <c r="KK67" s="19"/>
      <c r="KL67" s="20">
        <f t="shared" si="305"/>
        <v>0</v>
      </c>
      <c r="KM67" s="19"/>
      <c r="KN67" s="19"/>
      <c r="KO67" s="20">
        <f t="shared" si="306"/>
        <v>0</v>
      </c>
      <c r="KP67" s="19"/>
      <c r="KQ67" s="19"/>
      <c r="KR67" s="20">
        <f t="shared" si="307"/>
        <v>0</v>
      </c>
      <c r="KS67" s="19"/>
      <c r="KT67" s="19"/>
      <c r="KU67" s="20">
        <f t="shared" si="308"/>
        <v>0</v>
      </c>
      <c r="KV67" s="19"/>
      <c r="KW67" s="19"/>
      <c r="KX67" s="20">
        <f t="shared" si="309"/>
        <v>0</v>
      </c>
      <c r="KY67" s="19"/>
      <c r="KZ67" s="19"/>
      <c r="LA67" s="20">
        <f t="shared" si="310"/>
        <v>0</v>
      </c>
      <c r="LB67" s="20">
        <f t="shared" si="311"/>
        <v>0</v>
      </c>
      <c r="LC67" s="20">
        <f t="shared" si="312"/>
        <v>0</v>
      </c>
      <c r="LD67" s="20">
        <f t="shared" si="313"/>
        <v>0</v>
      </c>
      <c r="LE67" s="20">
        <f t="shared" si="314"/>
        <v>0</v>
      </c>
      <c r="LF67" s="20">
        <f t="shared" si="315"/>
        <v>0</v>
      </c>
      <c r="LG67" s="20">
        <f t="shared" si="316"/>
        <v>0</v>
      </c>
      <c r="LH67" s="19"/>
      <c r="LI67" s="19"/>
      <c r="LJ67" s="20">
        <f t="shared" si="317"/>
        <v>0</v>
      </c>
      <c r="LK67" s="19"/>
      <c r="LL67" s="19"/>
      <c r="LM67" s="20">
        <f t="shared" si="318"/>
        <v>0</v>
      </c>
      <c r="LN67" s="20">
        <f t="shared" si="319"/>
        <v>0</v>
      </c>
      <c r="LO67" s="20">
        <f t="shared" si="320"/>
        <v>4200</v>
      </c>
      <c r="LP67" s="20">
        <f t="shared" si="321"/>
        <v>-4200</v>
      </c>
    </row>
    <row r="68" spans="1:328" x14ac:dyDescent="0.3">
      <c r="A68" s="2" t="s">
        <v>173</v>
      </c>
      <c r="B68" s="3"/>
      <c r="C68" s="3"/>
      <c r="D68" s="4">
        <f t="shared" si="161"/>
        <v>0</v>
      </c>
      <c r="E68" s="3"/>
      <c r="F68" s="3"/>
      <c r="G68" s="4">
        <f t="shared" si="162"/>
        <v>0</v>
      </c>
      <c r="H68" s="3"/>
      <c r="I68" s="3"/>
      <c r="J68" s="4">
        <f t="shared" si="163"/>
        <v>0</v>
      </c>
      <c r="K68" s="3"/>
      <c r="L68" s="3"/>
      <c r="M68" s="4">
        <f t="shared" si="164"/>
        <v>0</v>
      </c>
      <c r="N68" s="3"/>
      <c r="O68" s="3"/>
      <c r="P68" s="4">
        <f t="shared" si="165"/>
        <v>0</v>
      </c>
      <c r="Q68" s="3"/>
      <c r="R68" s="3"/>
      <c r="S68" s="4">
        <f t="shared" si="166"/>
        <v>0</v>
      </c>
      <c r="T68" s="3"/>
      <c r="U68" s="3"/>
      <c r="V68" s="4">
        <f t="shared" si="167"/>
        <v>0</v>
      </c>
      <c r="W68" s="3"/>
      <c r="X68" s="3"/>
      <c r="Y68" s="4">
        <f t="shared" si="168"/>
        <v>0</v>
      </c>
      <c r="Z68" s="3"/>
      <c r="AA68" s="3"/>
      <c r="AB68" s="4">
        <f t="shared" si="169"/>
        <v>0</v>
      </c>
      <c r="AC68" s="3"/>
      <c r="AD68" s="3"/>
      <c r="AE68" s="4">
        <f t="shared" si="170"/>
        <v>0</v>
      </c>
      <c r="AF68" s="3"/>
      <c r="AG68" s="3"/>
      <c r="AH68" s="4">
        <f t="shared" si="171"/>
        <v>0</v>
      </c>
      <c r="AI68" s="3"/>
      <c r="AJ68" s="3"/>
      <c r="AK68" s="4">
        <f t="shared" si="172"/>
        <v>0</v>
      </c>
      <c r="AL68" s="4">
        <f t="shared" si="173"/>
        <v>0</v>
      </c>
      <c r="AM68" s="4">
        <f t="shared" si="174"/>
        <v>0</v>
      </c>
      <c r="AN68" s="4">
        <f t="shared" si="175"/>
        <v>0</v>
      </c>
      <c r="AO68" s="3"/>
      <c r="AP68" s="3"/>
      <c r="AQ68" s="4">
        <f t="shared" si="176"/>
        <v>0</v>
      </c>
      <c r="AR68" s="3"/>
      <c r="AS68" s="3"/>
      <c r="AT68" s="4">
        <f t="shared" si="177"/>
        <v>0</v>
      </c>
      <c r="AU68" s="3"/>
      <c r="AV68" s="3"/>
      <c r="AW68" s="4">
        <f t="shared" si="178"/>
        <v>0</v>
      </c>
      <c r="AX68" s="3"/>
      <c r="AY68" s="3"/>
      <c r="AZ68" s="4">
        <f t="shared" si="179"/>
        <v>0</v>
      </c>
      <c r="BA68" s="3"/>
      <c r="BB68" s="3"/>
      <c r="BC68" s="4">
        <f t="shared" si="180"/>
        <v>0</v>
      </c>
      <c r="BD68" s="3"/>
      <c r="BE68" s="3"/>
      <c r="BF68" s="4">
        <f t="shared" si="181"/>
        <v>0</v>
      </c>
      <c r="BG68" s="4">
        <f t="shared" si="182"/>
        <v>0</v>
      </c>
      <c r="BH68" s="4">
        <f t="shared" si="183"/>
        <v>0</v>
      </c>
      <c r="BI68" s="4">
        <f t="shared" si="184"/>
        <v>0</v>
      </c>
      <c r="BJ68" s="3"/>
      <c r="BK68" s="3"/>
      <c r="BL68" s="4">
        <f t="shared" si="185"/>
        <v>0</v>
      </c>
      <c r="BM68" s="3"/>
      <c r="BN68" s="3"/>
      <c r="BO68" s="4">
        <f t="shared" si="186"/>
        <v>0</v>
      </c>
      <c r="BP68" s="3"/>
      <c r="BQ68" s="3"/>
      <c r="BR68" s="4">
        <f t="shared" si="187"/>
        <v>0</v>
      </c>
      <c r="BS68" s="3"/>
      <c r="BT68" s="3"/>
      <c r="BU68" s="4">
        <f t="shared" si="188"/>
        <v>0</v>
      </c>
      <c r="BV68" s="3"/>
      <c r="BW68" s="3"/>
      <c r="BX68" s="4">
        <f t="shared" si="189"/>
        <v>0</v>
      </c>
      <c r="BY68" s="3"/>
      <c r="BZ68" s="3"/>
      <c r="CA68" s="4">
        <f t="shared" si="190"/>
        <v>0</v>
      </c>
      <c r="CB68" s="4">
        <f t="shared" si="191"/>
        <v>0</v>
      </c>
      <c r="CC68" s="4">
        <f t="shared" si="192"/>
        <v>0</v>
      </c>
      <c r="CD68" s="4">
        <f t="shared" si="193"/>
        <v>0</v>
      </c>
      <c r="CE68" s="3"/>
      <c r="CF68" s="3"/>
      <c r="CG68" s="4">
        <f t="shared" si="194"/>
        <v>0</v>
      </c>
      <c r="CH68" s="3"/>
      <c r="CI68" s="3"/>
      <c r="CJ68" s="4">
        <f t="shared" si="195"/>
        <v>0</v>
      </c>
      <c r="CK68" s="3"/>
      <c r="CL68" s="3"/>
      <c r="CM68" s="4">
        <f t="shared" si="196"/>
        <v>0</v>
      </c>
      <c r="CN68" s="4">
        <f t="shared" si="197"/>
        <v>0</v>
      </c>
      <c r="CO68" s="4">
        <f t="shared" si="198"/>
        <v>0</v>
      </c>
      <c r="CP68" s="4">
        <f t="shared" si="199"/>
        <v>0</v>
      </c>
      <c r="CQ68" s="3"/>
      <c r="CR68" s="3"/>
      <c r="CS68" s="4">
        <f t="shared" si="200"/>
        <v>0</v>
      </c>
      <c r="CT68" s="3"/>
      <c r="CU68" s="3"/>
      <c r="CV68" s="4">
        <f t="shared" si="201"/>
        <v>0</v>
      </c>
      <c r="CW68" s="3"/>
      <c r="CX68" s="3"/>
      <c r="CY68" s="4">
        <f t="shared" si="202"/>
        <v>0</v>
      </c>
      <c r="CZ68" s="4">
        <f t="shared" si="203"/>
        <v>0</v>
      </c>
      <c r="DA68" s="4">
        <f t="shared" si="204"/>
        <v>0</v>
      </c>
      <c r="DB68" s="4">
        <f t="shared" si="205"/>
        <v>0</v>
      </c>
      <c r="DC68" s="4">
        <f t="shared" si="206"/>
        <v>0</v>
      </c>
      <c r="DD68" s="4">
        <f t="shared" si="207"/>
        <v>0</v>
      </c>
      <c r="DE68" s="4">
        <f t="shared" si="208"/>
        <v>0</v>
      </c>
      <c r="DF68" s="3"/>
      <c r="DG68" s="3"/>
      <c r="DH68" s="4">
        <f t="shared" si="209"/>
        <v>0</v>
      </c>
      <c r="DI68" s="3"/>
      <c r="DJ68" s="3"/>
      <c r="DK68" s="4">
        <f t="shared" si="210"/>
        <v>0</v>
      </c>
      <c r="DL68" s="4">
        <f t="shared" si="211"/>
        <v>0</v>
      </c>
      <c r="DM68" s="4">
        <f t="shared" si="212"/>
        <v>0</v>
      </c>
      <c r="DN68" s="4">
        <f t="shared" si="213"/>
        <v>0</v>
      </c>
      <c r="DO68" s="3"/>
      <c r="DP68" s="3"/>
      <c r="DQ68" s="4">
        <f t="shared" si="214"/>
        <v>0</v>
      </c>
      <c r="DR68" s="3"/>
      <c r="DS68" s="3"/>
      <c r="DT68" s="4">
        <f t="shared" si="215"/>
        <v>0</v>
      </c>
      <c r="DU68" s="4">
        <f t="shared" si="216"/>
        <v>0</v>
      </c>
      <c r="DV68" s="4">
        <f t="shared" si="217"/>
        <v>0</v>
      </c>
      <c r="DW68" s="4">
        <f t="shared" si="218"/>
        <v>0</v>
      </c>
      <c r="DX68" s="20">
        <f t="shared" si="219"/>
        <v>0</v>
      </c>
      <c r="DY68" s="20">
        <f t="shared" si="220"/>
        <v>0</v>
      </c>
      <c r="DZ68" s="20">
        <f t="shared" si="221"/>
        <v>0</v>
      </c>
      <c r="EA68" s="19"/>
      <c r="EB68" s="19"/>
      <c r="EC68" s="20">
        <f t="shared" si="222"/>
        <v>0</v>
      </c>
      <c r="ED68" s="19"/>
      <c r="EE68" s="19"/>
      <c r="EF68" s="20">
        <f t="shared" si="223"/>
        <v>0</v>
      </c>
      <c r="EG68" s="19"/>
      <c r="EH68" s="19"/>
      <c r="EI68" s="20">
        <f t="shared" si="224"/>
        <v>0</v>
      </c>
      <c r="EJ68" s="19"/>
      <c r="EK68" s="19"/>
      <c r="EL68" s="20">
        <f t="shared" si="225"/>
        <v>0</v>
      </c>
      <c r="EM68" s="20">
        <f t="shared" si="226"/>
        <v>0</v>
      </c>
      <c r="EN68" s="20">
        <f t="shared" si="227"/>
        <v>0</v>
      </c>
      <c r="EO68" s="20">
        <f t="shared" si="228"/>
        <v>0</v>
      </c>
      <c r="EP68" s="19"/>
      <c r="EQ68" s="19"/>
      <c r="ER68" s="20">
        <f t="shared" si="229"/>
        <v>0</v>
      </c>
      <c r="ES68" s="19"/>
      <c r="ET68" s="19"/>
      <c r="EU68" s="20">
        <f t="shared" si="230"/>
        <v>0</v>
      </c>
      <c r="EV68" s="19"/>
      <c r="EW68" s="19"/>
      <c r="EX68" s="20">
        <f t="shared" si="231"/>
        <v>0</v>
      </c>
      <c r="EY68" s="19"/>
      <c r="EZ68" s="19"/>
      <c r="FA68" s="20">
        <f t="shared" si="232"/>
        <v>0</v>
      </c>
      <c r="FB68" s="20">
        <f t="shared" si="233"/>
        <v>0</v>
      </c>
      <c r="FC68" s="20">
        <f t="shared" si="234"/>
        <v>0</v>
      </c>
      <c r="FD68" s="20">
        <f t="shared" si="235"/>
        <v>0</v>
      </c>
      <c r="FE68" s="19"/>
      <c r="FF68" s="19"/>
      <c r="FG68" s="20">
        <f t="shared" si="236"/>
        <v>0</v>
      </c>
      <c r="FH68" s="19"/>
      <c r="FI68" s="19"/>
      <c r="FJ68" s="20">
        <f t="shared" si="237"/>
        <v>0</v>
      </c>
      <c r="FK68" s="19"/>
      <c r="FL68" s="19"/>
      <c r="FM68" s="20">
        <f t="shared" si="238"/>
        <v>0</v>
      </c>
      <c r="FN68" s="20">
        <f t="shared" si="239"/>
        <v>0</v>
      </c>
      <c r="FO68" s="20">
        <f t="shared" si="240"/>
        <v>0</v>
      </c>
      <c r="FP68" s="20">
        <f t="shared" si="241"/>
        <v>0</v>
      </c>
      <c r="FQ68" s="19"/>
      <c r="FR68" s="19"/>
      <c r="FS68" s="20">
        <f t="shared" si="242"/>
        <v>0</v>
      </c>
      <c r="FT68" s="19"/>
      <c r="FU68" s="19"/>
      <c r="FV68" s="20">
        <f t="shared" si="243"/>
        <v>0</v>
      </c>
      <c r="FW68" s="19"/>
      <c r="FX68" s="19"/>
      <c r="FY68" s="20">
        <f t="shared" si="244"/>
        <v>0</v>
      </c>
      <c r="FZ68" s="20">
        <f t="shared" si="245"/>
        <v>0</v>
      </c>
      <c r="GA68" s="20">
        <f t="shared" si="246"/>
        <v>0</v>
      </c>
      <c r="GB68" s="20">
        <f t="shared" si="247"/>
        <v>0</v>
      </c>
      <c r="GC68" s="19"/>
      <c r="GD68" s="19"/>
      <c r="GE68" s="20">
        <f t="shared" si="248"/>
        <v>0</v>
      </c>
      <c r="GF68" s="19"/>
      <c r="GG68" s="19"/>
      <c r="GH68" s="20">
        <f t="shared" si="249"/>
        <v>0</v>
      </c>
      <c r="GI68" s="19"/>
      <c r="GJ68" s="19"/>
      <c r="GK68" s="20">
        <f t="shared" si="250"/>
        <v>0</v>
      </c>
      <c r="GL68" s="19"/>
      <c r="GM68" s="19"/>
      <c r="GN68" s="20">
        <f t="shared" si="251"/>
        <v>0</v>
      </c>
      <c r="GO68" s="20">
        <f t="shared" si="252"/>
        <v>0</v>
      </c>
      <c r="GP68" s="20">
        <f t="shared" si="253"/>
        <v>0</v>
      </c>
      <c r="GQ68" s="20">
        <f t="shared" si="254"/>
        <v>0</v>
      </c>
      <c r="GR68" s="19"/>
      <c r="GS68" s="19"/>
      <c r="GT68" s="20">
        <f t="shared" si="255"/>
        <v>0</v>
      </c>
      <c r="GU68" s="19"/>
      <c r="GV68" s="19"/>
      <c r="GW68" s="20">
        <f t="shared" si="256"/>
        <v>0</v>
      </c>
      <c r="GX68" s="19"/>
      <c r="GY68" s="19"/>
      <c r="GZ68" s="20">
        <f t="shared" si="257"/>
        <v>0</v>
      </c>
      <c r="HA68" s="20">
        <f t="shared" si="258"/>
        <v>0</v>
      </c>
      <c r="HB68" s="20">
        <f t="shared" si="259"/>
        <v>0</v>
      </c>
      <c r="HC68" s="20">
        <f t="shared" si="260"/>
        <v>0</v>
      </c>
      <c r="HD68" s="19"/>
      <c r="HE68" s="19"/>
      <c r="HF68" s="20">
        <f t="shared" si="261"/>
        <v>0</v>
      </c>
      <c r="HG68" s="19"/>
      <c r="HH68" s="19"/>
      <c r="HI68" s="20">
        <f t="shared" si="262"/>
        <v>0</v>
      </c>
      <c r="HJ68" s="19"/>
      <c r="HK68" s="19"/>
      <c r="HL68" s="20">
        <f t="shared" si="263"/>
        <v>0</v>
      </c>
      <c r="HM68" s="19"/>
      <c r="HN68" s="19"/>
      <c r="HO68" s="20">
        <f t="shared" si="264"/>
        <v>0</v>
      </c>
      <c r="HP68" s="20">
        <f t="shared" si="265"/>
        <v>0</v>
      </c>
      <c r="HQ68" s="20">
        <f t="shared" si="266"/>
        <v>0</v>
      </c>
      <c r="HR68" s="20">
        <f t="shared" si="267"/>
        <v>0</v>
      </c>
      <c r="HS68" s="19"/>
      <c r="HT68" s="19"/>
      <c r="HU68" s="20">
        <f t="shared" si="268"/>
        <v>0</v>
      </c>
      <c r="HV68" s="19"/>
      <c r="HW68" s="19"/>
      <c r="HX68" s="20">
        <f t="shared" si="269"/>
        <v>0</v>
      </c>
      <c r="HY68" s="19"/>
      <c r="HZ68" s="19"/>
      <c r="IA68" s="20">
        <f t="shared" si="270"/>
        <v>0</v>
      </c>
      <c r="IB68" s="19"/>
      <c r="IC68" s="19"/>
      <c r="ID68" s="20">
        <f t="shared" si="271"/>
        <v>0</v>
      </c>
      <c r="IE68" s="20">
        <f t="shared" si="272"/>
        <v>0</v>
      </c>
      <c r="IF68" s="20">
        <f t="shared" si="273"/>
        <v>0</v>
      </c>
      <c r="IG68" s="20">
        <f t="shared" si="274"/>
        <v>0</v>
      </c>
      <c r="IH68" s="20">
        <f t="shared" si="275"/>
        <v>0</v>
      </c>
      <c r="II68" s="20">
        <f t="shared" si="276"/>
        <v>0</v>
      </c>
      <c r="IJ68" s="20">
        <f t="shared" si="277"/>
        <v>0</v>
      </c>
      <c r="IK68" s="19"/>
      <c r="IL68" s="19"/>
      <c r="IM68" s="20">
        <f t="shared" si="278"/>
        <v>0</v>
      </c>
      <c r="IN68" s="19"/>
      <c r="IO68" s="19"/>
      <c r="IP68" s="20">
        <f t="shared" si="279"/>
        <v>0</v>
      </c>
      <c r="IQ68" s="19"/>
      <c r="IR68" s="19"/>
      <c r="IS68" s="20">
        <f t="shared" si="280"/>
        <v>0</v>
      </c>
      <c r="IT68" s="20">
        <f t="shared" si="281"/>
        <v>0</v>
      </c>
      <c r="IU68" s="20">
        <f t="shared" si="282"/>
        <v>0</v>
      </c>
      <c r="IV68" s="20">
        <f t="shared" si="283"/>
        <v>0</v>
      </c>
      <c r="IW68" s="20">
        <f t="shared" si="284"/>
        <v>0</v>
      </c>
      <c r="IX68" s="20">
        <f t="shared" si="285"/>
        <v>0</v>
      </c>
      <c r="IY68" s="20">
        <f t="shared" si="286"/>
        <v>0</v>
      </c>
      <c r="IZ68" s="20">
        <f>0</f>
        <v>0</v>
      </c>
      <c r="JA68" s="20">
        <f>0</f>
        <v>0</v>
      </c>
      <c r="JB68" s="20">
        <f t="shared" si="287"/>
        <v>0</v>
      </c>
      <c r="JC68" s="19"/>
      <c r="JD68" s="19"/>
      <c r="JE68" s="20">
        <f t="shared" si="288"/>
        <v>0</v>
      </c>
      <c r="JF68" s="19"/>
      <c r="JG68" s="19"/>
      <c r="JH68" s="20">
        <f t="shared" si="289"/>
        <v>0</v>
      </c>
      <c r="JI68" s="20">
        <f t="shared" si="290"/>
        <v>0</v>
      </c>
      <c r="JJ68" s="20">
        <f t="shared" si="291"/>
        <v>0</v>
      </c>
      <c r="JK68" s="20">
        <f t="shared" si="292"/>
        <v>0</v>
      </c>
      <c r="JL68" s="19"/>
      <c r="JM68" s="19"/>
      <c r="JN68" s="20">
        <f t="shared" si="293"/>
        <v>0</v>
      </c>
      <c r="JO68" s="19"/>
      <c r="JP68" s="19"/>
      <c r="JQ68" s="20">
        <f t="shared" si="294"/>
        <v>0</v>
      </c>
      <c r="JR68" s="19"/>
      <c r="JS68" s="19"/>
      <c r="JT68" s="20">
        <f t="shared" si="295"/>
        <v>0</v>
      </c>
      <c r="JU68" s="20">
        <f t="shared" si="296"/>
        <v>0</v>
      </c>
      <c r="JV68" s="20">
        <f t="shared" si="297"/>
        <v>0</v>
      </c>
      <c r="JW68" s="20">
        <f t="shared" si="298"/>
        <v>0</v>
      </c>
      <c r="JX68" s="19"/>
      <c r="JY68" s="19"/>
      <c r="JZ68" s="20">
        <f t="shared" si="299"/>
        <v>0</v>
      </c>
      <c r="KA68" s="19"/>
      <c r="KB68" s="19"/>
      <c r="KC68" s="20">
        <f t="shared" si="300"/>
        <v>0</v>
      </c>
      <c r="KD68" s="20">
        <f t="shared" si="301"/>
        <v>0</v>
      </c>
      <c r="KE68" s="20">
        <f t="shared" si="302"/>
        <v>0</v>
      </c>
      <c r="KF68" s="20">
        <f t="shared" si="303"/>
        <v>0</v>
      </c>
      <c r="KG68" s="19"/>
      <c r="KH68" s="19"/>
      <c r="KI68" s="20">
        <f t="shared" si="304"/>
        <v>0</v>
      </c>
      <c r="KJ68" s="19"/>
      <c r="KK68" s="19"/>
      <c r="KL68" s="20">
        <f t="shared" si="305"/>
        <v>0</v>
      </c>
      <c r="KM68" s="19"/>
      <c r="KN68" s="19"/>
      <c r="KO68" s="20">
        <f t="shared" si="306"/>
        <v>0</v>
      </c>
      <c r="KP68" s="19"/>
      <c r="KQ68" s="19"/>
      <c r="KR68" s="20">
        <f t="shared" si="307"/>
        <v>0</v>
      </c>
      <c r="KS68" s="19"/>
      <c r="KT68" s="19"/>
      <c r="KU68" s="20">
        <f t="shared" si="308"/>
        <v>0</v>
      </c>
      <c r="KV68" s="19"/>
      <c r="KW68" s="19"/>
      <c r="KX68" s="20">
        <f t="shared" si="309"/>
        <v>0</v>
      </c>
      <c r="KY68" s="19"/>
      <c r="KZ68" s="19"/>
      <c r="LA68" s="20">
        <f t="shared" si="310"/>
        <v>0</v>
      </c>
      <c r="LB68" s="20">
        <f t="shared" si="311"/>
        <v>0</v>
      </c>
      <c r="LC68" s="20">
        <f t="shared" si="312"/>
        <v>0</v>
      </c>
      <c r="LD68" s="20">
        <f t="shared" si="313"/>
        <v>0</v>
      </c>
      <c r="LE68" s="20">
        <f t="shared" si="314"/>
        <v>0</v>
      </c>
      <c r="LF68" s="20">
        <f t="shared" si="315"/>
        <v>0</v>
      </c>
      <c r="LG68" s="20">
        <f t="shared" si="316"/>
        <v>0</v>
      </c>
      <c r="LH68" s="19"/>
      <c r="LI68" s="19"/>
      <c r="LJ68" s="20">
        <f t="shared" si="317"/>
        <v>0</v>
      </c>
      <c r="LK68" s="19"/>
      <c r="LL68" s="19"/>
      <c r="LM68" s="20">
        <f t="shared" si="318"/>
        <v>0</v>
      </c>
      <c r="LN68" s="20">
        <f t="shared" si="319"/>
        <v>0</v>
      </c>
      <c r="LO68" s="20">
        <f t="shared" si="320"/>
        <v>0</v>
      </c>
      <c r="LP68" s="20">
        <f t="shared" si="321"/>
        <v>0</v>
      </c>
    </row>
    <row r="69" spans="1:328" x14ac:dyDescent="0.3">
      <c r="A69" s="2" t="s">
        <v>174</v>
      </c>
      <c r="B69" s="5">
        <f>((B66)+(B67))+(B68)</f>
        <v>0</v>
      </c>
      <c r="C69" s="5">
        <f>((C66)+(C67))+(C68)</f>
        <v>0</v>
      </c>
      <c r="D69" s="5">
        <f t="shared" si="161"/>
        <v>0</v>
      </c>
      <c r="E69" s="5">
        <f>((E66)+(E67))+(E68)</f>
        <v>0</v>
      </c>
      <c r="F69" s="5">
        <f>((F66)+(F67))+(F68)</f>
        <v>0</v>
      </c>
      <c r="G69" s="5">
        <f t="shared" si="162"/>
        <v>0</v>
      </c>
      <c r="H69" s="5">
        <f>((H66)+(H67))+(H68)</f>
        <v>0</v>
      </c>
      <c r="I69" s="5">
        <f>((I66)+(I67))+(I68)</f>
        <v>0</v>
      </c>
      <c r="J69" s="5">
        <f t="shared" si="163"/>
        <v>0</v>
      </c>
      <c r="K69" s="5">
        <f>((K66)+(K67))+(K68)</f>
        <v>0</v>
      </c>
      <c r="L69" s="5">
        <f>((L66)+(L67))+(L68)</f>
        <v>0</v>
      </c>
      <c r="M69" s="5">
        <f t="shared" si="164"/>
        <v>0</v>
      </c>
      <c r="N69" s="5">
        <f>((N66)+(N67))+(N68)</f>
        <v>0</v>
      </c>
      <c r="O69" s="5">
        <f>((O66)+(O67))+(O68)</f>
        <v>0</v>
      </c>
      <c r="P69" s="5">
        <f t="shared" si="165"/>
        <v>0</v>
      </c>
      <c r="Q69" s="5">
        <f>((Q66)+(Q67))+(Q68)</f>
        <v>0</v>
      </c>
      <c r="R69" s="5">
        <f>((R66)+(R67))+(R68)</f>
        <v>0</v>
      </c>
      <c r="S69" s="5">
        <f t="shared" si="166"/>
        <v>0</v>
      </c>
      <c r="T69" s="5">
        <f>((T66)+(T67))+(T68)</f>
        <v>0</v>
      </c>
      <c r="U69" s="5">
        <f>((U66)+(U67))+(U68)</f>
        <v>0</v>
      </c>
      <c r="V69" s="5">
        <f t="shared" si="167"/>
        <v>0</v>
      </c>
      <c r="W69" s="5">
        <f>((W66)+(W67))+(W68)</f>
        <v>0</v>
      </c>
      <c r="X69" s="5">
        <f>((X66)+(X67))+(X68)</f>
        <v>0</v>
      </c>
      <c r="Y69" s="5">
        <f t="shared" si="168"/>
        <v>0</v>
      </c>
      <c r="Z69" s="5">
        <f>((Z66)+(Z67))+(Z68)</f>
        <v>0</v>
      </c>
      <c r="AA69" s="5">
        <f>((AA66)+(AA67))+(AA68)</f>
        <v>0</v>
      </c>
      <c r="AB69" s="5">
        <f t="shared" si="169"/>
        <v>0</v>
      </c>
      <c r="AC69" s="5">
        <f>((AC66)+(AC67))+(AC68)</f>
        <v>0</v>
      </c>
      <c r="AD69" s="5">
        <f>((AD66)+(AD67))+(AD68)</f>
        <v>0</v>
      </c>
      <c r="AE69" s="5">
        <f t="shared" si="170"/>
        <v>0</v>
      </c>
      <c r="AF69" s="5">
        <f>((AF66)+(AF67))+(AF68)</f>
        <v>0</v>
      </c>
      <c r="AG69" s="5">
        <f>((AG66)+(AG67))+(AG68)</f>
        <v>0</v>
      </c>
      <c r="AH69" s="5">
        <f t="shared" si="171"/>
        <v>0</v>
      </c>
      <c r="AI69" s="5">
        <f>((AI66)+(AI67))+(AI68)</f>
        <v>0</v>
      </c>
      <c r="AJ69" s="5">
        <f>((AJ66)+(AJ67))+(AJ68)</f>
        <v>0</v>
      </c>
      <c r="AK69" s="5">
        <f t="shared" si="172"/>
        <v>0</v>
      </c>
      <c r="AL69" s="5">
        <f t="shared" si="173"/>
        <v>0</v>
      </c>
      <c r="AM69" s="5">
        <f t="shared" si="174"/>
        <v>0</v>
      </c>
      <c r="AN69" s="5">
        <f t="shared" si="175"/>
        <v>0</v>
      </c>
      <c r="AO69" s="5">
        <f>((AO66)+(AO67))+(AO68)</f>
        <v>0</v>
      </c>
      <c r="AP69" s="5">
        <f>((AP66)+(AP67))+(AP68)</f>
        <v>0</v>
      </c>
      <c r="AQ69" s="5">
        <f t="shared" si="176"/>
        <v>0</v>
      </c>
      <c r="AR69" s="5">
        <f>((AR66)+(AR67))+(AR68)</f>
        <v>0</v>
      </c>
      <c r="AS69" s="5">
        <f>((AS66)+(AS67))+(AS68)</f>
        <v>0</v>
      </c>
      <c r="AT69" s="5">
        <f t="shared" si="177"/>
        <v>0</v>
      </c>
      <c r="AU69" s="5">
        <f>((AU66)+(AU67))+(AU68)</f>
        <v>0</v>
      </c>
      <c r="AV69" s="5">
        <f>((AV66)+(AV67))+(AV68)</f>
        <v>0</v>
      </c>
      <c r="AW69" s="5">
        <f t="shared" si="178"/>
        <v>0</v>
      </c>
      <c r="AX69" s="5">
        <f>((AX66)+(AX67))+(AX68)</f>
        <v>0</v>
      </c>
      <c r="AY69" s="5">
        <f>((AY66)+(AY67))+(AY68)</f>
        <v>0</v>
      </c>
      <c r="AZ69" s="5">
        <f t="shared" si="179"/>
        <v>0</v>
      </c>
      <c r="BA69" s="5">
        <f>((BA66)+(BA67))+(BA68)</f>
        <v>0</v>
      </c>
      <c r="BB69" s="5">
        <f>((BB66)+(BB67))+(BB68)</f>
        <v>0</v>
      </c>
      <c r="BC69" s="5">
        <f t="shared" si="180"/>
        <v>0</v>
      </c>
      <c r="BD69" s="5">
        <f>((BD66)+(BD67))+(BD68)</f>
        <v>0</v>
      </c>
      <c r="BE69" s="5">
        <f>((BE66)+(BE67))+(BE68)</f>
        <v>0</v>
      </c>
      <c r="BF69" s="5">
        <f t="shared" si="181"/>
        <v>0</v>
      </c>
      <c r="BG69" s="5">
        <f t="shared" si="182"/>
        <v>0</v>
      </c>
      <c r="BH69" s="5">
        <f t="shared" si="183"/>
        <v>0</v>
      </c>
      <c r="BI69" s="5">
        <f t="shared" si="184"/>
        <v>0</v>
      </c>
      <c r="BJ69" s="5">
        <f>((BJ66)+(BJ67))+(BJ68)</f>
        <v>0</v>
      </c>
      <c r="BK69" s="5">
        <f>((BK66)+(BK67))+(BK68)</f>
        <v>0</v>
      </c>
      <c r="BL69" s="5">
        <f t="shared" si="185"/>
        <v>0</v>
      </c>
      <c r="BM69" s="5">
        <f>((BM66)+(BM67))+(BM68)</f>
        <v>0</v>
      </c>
      <c r="BN69" s="5">
        <f>((BN66)+(BN67))+(BN68)</f>
        <v>0</v>
      </c>
      <c r="BO69" s="5">
        <f t="shared" si="186"/>
        <v>0</v>
      </c>
      <c r="BP69" s="5">
        <f>((BP66)+(BP67))+(BP68)</f>
        <v>0</v>
      </c>
      <c r="BQ69" s="5">
        <f>((BQ66)+(BQ67))+(BQ68)</f>
        <v>0</v>
      </c>
      <c r="BR69" s="5">
        <f t="shared" si="187"/>
        <v>0</v>
      </c>
      <c r="BS69" s="5">
        <f>((BS66)+(BS67))+(BS68)</f>
        <v>0</v>
      </c>
      <c r="BT69" s="5">
        <f>((BT66)+(BT67))+(BT68)</f>
        <v>0</v>
      </c>
      <c r="BU69" s="5">
        <f t="shared" si="188"/>
        <v>0</v>
      </c>
      <c r="BV69" s="5">
        <f>((BV66)+(BV67))+(BV68)</f>
        <v>0</v>
      </c>
      <c r="BW69" s="5">
        <f>((BW66)+(BW67))+(BW68)</f>
        <v>0</v>
      </c>
      <c r="BX69" s="5">
        <f t="shared" si="189"/>
        <v>0</v>
      </c>
      <c r="BY69" s="5">
        <f>((BY66)+(BY67))+(BY68)</f>
        <v>0</v>
      </c>
      <c r="BZ69" s="5">
        <f>((BZ66)+(BZ67))+(BZ68)</f>
        <v>0</v>
      </c>
      <c r="CA69" s="5">
        <f t="shared" si="190"/>
        <v>0</v>
      </c>
      <c r="CB69" s="5">
        <f t="shared" si="191"/>
        <v>0</v>
      </c>
      <c r="CC69" s="5">
        <f t="shared" si="192"/>
        <v>0</v>
      </c>
      <c r="CD69" s="5">
        <f t="shared" si="193"/>
        <v>0</v>
      </c>
      <c r="CE69" s="5">
        <f>((CE66)+(CE67))+(CE68)</f>
        <v>0</v>
      </c>
      <c r="CF69" s="5">
        <f>((CF66)+(CF67))+(CF68)</f>
        <v>0</v>
      </c>
      <c r="CG69" s="5">
        <f t="shared" si="194"/>
        <v>0</v>
      </c>
      <c r="CH69" s="5">
        <f>((CH66)+(CH67))+(CH68)</f>
        <v>0</v>
      </c>
      <c r="CI69" s="5">
        <f>((CI66)+(CI67))+(CI68)</f>
        <v>0</v>
      </c>
      <c r="CJ69" s="5">
        <f t="shared" si="195"/>
        <v>0</v>
      </c>
      <c r="CK69" s="5">
        <f>((CK66)+(CK67))+(CK68)</f>
        <v>0</v>
      </c>
      <c r="CL69" s="5">
        <f>((CL66)+(CL67))+(CL68)</f>
        <v>0</v>
      </c>
      <c r="CM69" s="5">
        <f t="shared" si="196"/>
        <v>0</v>
      </c>
      <c r="CN69" s="5">
        <f t="shared" si="197"/>
        <v>0</v>
      </c>
      <c r="CO69" s="5">
        <f t="shared" si="198"/>
        <v>0</v>
      </c>
      <c r="CP69" s="5">
        <f t="shared" si="199"/>
        <v>0</v>
      </c>
      <c r="CQ69" s="5">
        <f>((CQ66)+(CQ67))+(CQ68)</f>
        <v>0</v>
      </c>
      <c r="CR69" s="5">
        <f>((CR66)+(CR67))+(CR68)</f>
        <v>0</v>
      </c>
      <c r="CS69" s="5">
        <f t="shared" si="200"/>
        <v>0</v>
      </c>
      <c r="CT69" s="5">
        <f>((CT66)+(CT67))+(CT68)</f>
        <v>0</v>
      </c>
      <c r="CU69" s="5">
        <f>((CU66)+(CU67))+(CU68)</f>
        <v>0</v>
      </c>
      <c r="CV69" s="5">
        <f t="shared" si="201"/>
        <v>0</v>
      </c>
      <c r="CW69" s="5">
        <f>((CW66)+(CW67))+(CW68)</f>
        <v>0</v>
      </c>
      <c r="CX69" s="5">
        <f>((CX66)+(CX67))+(CX68)</f>
        <v>0</v>
      </c>
      <c r="CY69" s="5">
        <f t="shared" si="202"/>
        <v>0</v>
      </c>
      <c r="CZ69" s="5">
        <f t="shared" si="203"/>
        <v>0</v>
      </c>
      <c r="DA69" s="5">
        <f t="shared" si="204"/>
        <v>0</v>
      </c>
      <c r="DB69" s="5">
        <f t="shared" si="205"/>
        <v>0</v>
      </c>
      <c r="DC69" s="5">
        <f t="shared" si="206"/>
        <v>0</v>
      </c>
      <c r="DD69" s="5">
        <f t="shared" si="207"/>
        <v>0</v>
      </c>
      <c r="DE69" s="5">
        <f t="shared" si="208"/>
        <v>0</v>
      </c>
      <c r="DF69" s="5">
        <f>((DF66)+(DF67))+(DF68)</f>
        <v>0</v>
      </c>
      <c r="DG69" s="5">
        <f>((DG66)+(DG67))+(DG68)</f>
        <v>0</v>
      </c>
      <c r="DH69" s="5">
        <f t="shared" si="209"/>
        <v>0</v>
      </c>
      <c r="DI69" s="5">
        <f>((DI66)+(DI67))+(DI68)</f>
        <v>0</v>
      </c>
      <c r="DJ69" s="5">
        <f>((DJ66)+(DJ67))+(DJ68)</f>
        <v>0</v>
      </c>
      <c r="DK69" s="5">
        <f t="shared" si="210"/>
        <v>0</v>
      </c>
      <c r="DL69" s="5">
        <f t="shared" si="211"/>
        <v>0</v>
      </c>
      <c r="DM69" s="5">
        <f t="shared" si="212"/>
        <v>0</v>
      </c>
      <c r="DN69" s="5">
        <f t="shared" si="213"/>
        <v>0</v>
      </c>
      <c r="DO69" s="5">
        <f>((DO66)+(DO67))+(DO68)</f>
        <v>0</v>
      </c>
      <c r="DP69" s="5">
        <f>((DP66)+(DP67))+(DP68)</f>
        <v>0</v>
      </c>
      <c r="DQ69" s="5">
        <f t="shared" si="214"/>
        <v>0</v>
      </c>
      <c r="DR69" s="5">
        <f>((DR66)+(DR67))+(DR68)</f>
        <v>0</v>
      </c>
      <c r="DS69" s="5">
        <f>((DS66)+(DS67))+(DS68)</f>
        <v>0</v>
      </c>
      <c r="DT69" s="5">
        <f t="shared" si="215"/>
        <v>0</v>
      </c>
      <c r="DU69" s="5">
        <f t="shared" si="216"/>
        <v>0</v>
      </c>
      <c r="DV69" s="5">
        <f t="shared" si="217"/>
        <v>0</v>
      </c>
      <c r="DW69" s="5">
        <f t="shared" si="218"/>
        <v>0</v>
      </c>
      <c r="DX69" s="21">
        <f t="shared" si="219"/>
        <v>0</v>
      </c>
      <c r="DY69" s="21">
        <f t="shared" si="220"/>
        <v>0</v>
      </c>
      <c r="DZ69" s="21">
        <f t="shared" si="221"/>
        <v>0</v>
      </c>
      <c r="EA69" s="21">
        <f>((EA66)+(EA67))+(EA68)</f>
        <v>0</v>
      </c>
      <c r="EB69" s="21">
        <f>((EB66)+(EB67))+(EB68)</f>
        <v>0</v>
      </c>
      <c r="EC69" s="21">
        <f t="shared" si="222"/>
        <v>0</v>
      </c>
      <c r="ED69" s="21">
        <f>((ED66)+(ED67))+(ED68)</f>
        <v>0</v>
      </c>
      <c r="EE69" s="21">
        <f>((EE66)+(EE67))+(EE68)</f>
        <v>0</v>
      </c>
      <c r="EF69" s="21">
        <f t="shared" si="223"/>
        <v>0</v>
      </c>
      <c r="EG69" s="21">
        <f>((EG66)+(EG67))+(EG68)</f>
        <v>0</v>
      </c>
      <c r="EH69" s="21">
        <f>((EH66)+(EH67))+(EH68)</f>
        <v>0</v>
      </c>
      <c r="EI69" s="21">
        <f t="shared" si="224"/>
        <v>0</v>
      </c>
      <c r="EJ69" s="21">
        <f>((EJ66)+(EJ67))+(EJ68)</f>
        <v>0</v>
      </c>
      <c r="EK69" s="21">
        <f>((EK66)+(EK67))+(EK68)</f>
        <v>0</v>
      </c>
      <c r="EL69" s="21">
        <f t="shared" si="225"/>
        <v>0</v>
      </c>
      <c r="EM69" s="21">
        <f t="shared" si="226"/>
        <v>0</v>
      </c>
      <c r="EN69" s="21">
        <f t="shared" si="227"/>
        <v>0</v>
      </c>
      <c r="EO69" s="21">
        <f t="shared" si="228"/>
        <v>0</v>
      </c>
      <c r="EP69" s="21">
        <f>((EP66)+(EP67))+(EP68)</f>
        <v>0</v>
      </c>
      <c r="EQ69" s="21">
        <f>((EQ66)+(EQ67))+(EQ68)</f>
        <v>0</v>
      </c>
      <c r="ER69" s="21">
        <f t="shared" si="229"/>
        <v>0</v>
      </c>
      <c r="ES69" s="21">
        <f>((ES66)+(ES67))+(ES68)</f>
        <v>0</v>
      </c>
      <c r="ET69" s="21">
        <f>((ET66)+(ET67))+(ET68)</f>
        <v>0</v>
      </c>
      <c r="EU69" s="21">
        <f t="shared" si="230"/>
        <v>0</v>
      </c>
      <c r="EV69" s="21">
        <f>((EV66)+(EV67))+(EV68)</f>
        <v>0</v>
      </c>
      <c r="EW69" s="21">
        <f>((EW66)+(EW67))+(EW68)</f>
        <v>0</v>
      </c>
      <c r="EX69" s="21">
        <f t="shared" si="231"/>
        <v>0</v>
      </c>
      <c r="EY69" s="21">
        <f>((EY66)+(EY67))+(EY68)</f>
        <v>0</v>
      </c>
      <c r="EZ69" s="21">
        <f>((EZ66)+(EZ67))+(EZ68)</f>
        <v>0</v>
      </c>
      <c r="FA69" s="21">
        <f t="shared" si="232"/>
        <v>0</v>
      </c>
      <c r="FB69" s="21">
        <f t="shared" si="233"/>
        <v>0</v>
      </c>
      <c r="FC69" s="21">
        <f t="shared" si="234"/>
        <v>0</v>
      </c>
      <c r="FD69" s="21">
        <f t="shared" si="235"/>
        <v>0</v>
      </c>
      <c r="FE69" s="21">
        <f>((FE66)+(FE67))+(FE68)</f>
        <v>0</v>
      </c>
      <c r="FF69" s="21">
        <f>((FF66)+(FF67))+(FF68)</f>
        <v>0</v>
      </c>
      <c r="FG69" s="21">
        <f t="shared" si="236"/>
        <v>0</v>
      </c>
      <c r="FH69" s="21">
        <f>((FH66)+(FH67))+(FH68)</f>
        <v>0</v>
      </c>
      <c r="FI69" s="21">
        <f>((FI66)+(FI67))+(FI68)</f>
        <v>0</v>
      </c>
      <c r="FJ69" s="21">
        <f t="shared" si="237"/>
        <v>0</v>
      </c>
      <c r="FK69" s="21">
        <f>((FK66)+(FK67))+(FK68)</f>
        <v>0</v>
      </c>
      <c r="FL69" s="21">
        <f>((FL66)+(FL67))+(FL68)</f>
        <v>0</v>
      </c>
      <c r="FM69" s="21">
        <f t="shared" si="238"/>
        <v>0</v>
      </c>
      <c r="FN69" s="21">
        <f t="shared" si="239"/>
        <v>0</v>
      </c>
      <c r="FO69" s="21">
        <f t="shared" si="240"/>
        <v>0</v>
      </c>
      <c r="FP69" s="21">
        <f t="shared" si="241"/>
        <v>0</v>
      </c>
      <c r="FQ69" s="21">
        <f>((FQ66)+(FQ67))+(FQ68)</f>
        <v>0</v>
      </c>
      <c r="FR69" s="21">
        <f>((FR66)+(FR67))+(FR68)</f>
        <v>0</v>
      </c>
      <c r="FS69" s="21">
        <f t="shared" si="242"/>
        <v>0</v>
      </c>
      <c r="FT69" s="21">
        <f>((FT66)+(FT67))+(FT68)</f>
        <v>0</v>
      </c>
      <c r="FU69" s="21">
        <f>((FU66)+(FU67))+(FU68)</f>
        <v>0</v>
      </c>
      <c r="FV69" s="21">
        <f t="shared" si="243"/>
        <v>0</v>
      </c>
      <c r="FW69" s="21">
        <f>((FW66)+(FW67))+(FW68)</f>
        <v>0</v>
      </c>
      <c r="FX69" s="21">
        <f>((FX66)+(FX67))+(FX68)</f>
        <v>0</v>
      </c>
      <c r="FY69" s="21">
        <f t="shared" si="244"/>
        <v>0</v>
      </c>
      <c r="FZ69" s="21">
        <f t="shared" si="245"/>
        <v>0</v>
      </c>
      <c r="GA69" s="21">
        <f t="shared" si="246"/>
        <v>0</v>
      </c>
      <c r="GB69" s="21">
        <f t="shared" si="247"/>
        <v>0</v>
      </c>
      <c r="GC69" s="21">
        <f>((GC66)+(GC67))+(GC68)</f>
        <v>0</v>
      </c>
      <c r="GD69" s="21">
        <f>((GD66)+(GD67))+(GD68)</f>
        <v>0</v>
      </c>
      <c r="GE69" s="21">
        <f t="shared" si="248"/>
        <v>0</v>
      </c>
      <c r="GF69" s="21">
        <f>((GF66)+(GF67))+(GF68)</f>
        <v>0</v>
      </c>
      <c r="GG69" s="21">
        <f>((GG66)+(GG67))+(GG68)</f>
        <v>0</v>
      </c>
      <c r="GH69" s="21">
        <f t="shared" si="249"/>
        <v>0</v>
      </c>
      <c r="GI69" s="21">
        <f>((GI66)+(GI67))+(GI68)</f>
        <v>0</v>
      </c>
      <c r="GJ69" s="21">
        <f>((GJ66)+(GJ67))+(GJ68)</f>
        <v>0</v>
      </c>
      <c r="GK69" s="21">
        <f t="shared" si="250"/>
        <v>0</v>
      </c>
      <c r="GL69" s="21">
        <f>((GL66)+(GL67))+(GL68)</f>
        <v>0</v>
      </c>
      <c r="GM69" s="21">
        <f>((GM66)+(GM67))+(GM68)</f>
        <v>0</v>
      </c>
      <c r="GN69" s="21">
        <f t="shared" si="251"/>
        <v>0</v>
      </c>
      <c r="GO69" s="21">
        <f t="shared" si="252"/>
        <v>0</v>
      </c>
      <c r="GP69" s="21">
        <f t="shared" si="253"/>
        <v>0</v>
      </c>
      <c r="GQ69" s="21">
        <f t="shared" si="254"/>
        <v>0</v>
      </c>
      <c r="GR69" s="21">
        <f>((GR66)+(GR67))+(GR68)</f>
        <v>0</v>
      </c>
      <c r="GS69" s="21">
        <f>((GS66)+(GS67))+(GS68)</f>
        <v>0</v>
      </c>
      <c r="GT69" s="21">
        <f t="shared" si="255"/>
        <v>0</v>
      </c>
      <c r="GU69" s="21">
        <f>((GU66)+(GU67))+(GU68)</f>
        <v>0</v>
      </c>
      <c r="GV69" s="21">
        <f>((GV66)+(GV67))+(GV68)</f>
        <v>0</v>
      </c>
      <c r="GW69" s="21">
        <f t="shared" si="256"/>
        <v>0</v>
      </c>
      <c r="GX69" s="21">
        <f>((GX66)+(GX67))+(GX68)</f>
        <v>0</v>
      </c>
      <c r="GY69" s="21">
        <f>((GY66)+(GY67))+(GY68)</f>
        <v>0</v>
      </c>
      <c r="GZ69" s="21">
        <f t="shared" si="257"/>
        <v>0</v>
      </c>
      <c r="HA69" s="21">
        <f t="shared" si="258"/>
        <v>0</v>
      </c>
      <c r="HB69" s="21">
        <f t="shared" si="259"/>
        <v>0</v>
      </c>
      <c r="HC69" s="21">
        <f t="shared" si="260"/>
        <v>0</v>
      </c>
      <c r="HD69" s="21">
        <f>((HD66)+(HD67))+(HD68)</f>
        <v>0</v>
      </c>
      <c r="HE69" s="21">
        <f>((HE66)+(HE67))+(HE68)</f>
        <v>0</v>
      </c>
      <c r="HF69" s="21">
        <f t="shared" si="261"/>
        <v>0</v>
      </c>
      <c r="HG69" s="21">
        <f>((HG66)+(HG67))+(HG68)</f>
        <v>0</v>
      </c>
      <c r="HH69" s="21">
        <f>((HH66)+(HH67))+(HH68)</f>
        <v>0</v>
      </c>
      <c r="HI69" s="21">
        <f t="shared" si="262"/>
        <v>0</v>
      </c>
      <c r="HJ69" s="21">
        <f>((HJ66)+(HJ67))+(HJ68)</f>
        <v>0</v>
      </c>
      <c r="HK69" s="21">
        <f>((HK66)+(HK67))+(HK68)</f>
        <v>0</v>
      </c>
      <c r="HL69" s="21">
        <f t="shared" si="263"/>
        <v>0</v>
      </c>
      <c r="HM69" s="21">
        <f>((HM66)+(HM67))+(HM68)</f>
        <v>0</v>
      </c>
      <c r="HN69" s="21">
        <f>((HN66)+(HN67))+(HN68)</f>
        <v>0</v>
      </c>
      <c r="HO69" s="21">
        <f t="shared" si="264"/>
        <v>0</v>
      </c>
      <c r="HP69" s="21">
        <f t="shared" si="265"/>
        <v>0</v>
      </c>
      <c r="HQ69" s="21">
        <f t="shared" si="266"/>
        <v>0</v>
      </c>
      <c r="HR69" s="21">
        <f t="shared" si="267"/>
        <v>0</v>
      </c>
      <c r="HS69" s="21">
        <f>((HS66)+(HS67))+(HS68)</f>
        <v>0</v>
      </c>
      <c r="HT69" s="21">
        <f>((HT66)+(HT67))+(HT68)</f>
        <v>0</v>
      </c>
      <c r="HU69" s="21">
        <f t="shared" si="268"/>
        <v>0</v>
      </c>
      <c r="HV69" s="21">
        <f>((HV66)+(HV67))+(HV68)</f>
        <v>0</v>
      </c>
      <c r="HW69" s="21">
        <f>((HW66)+(HW67))+(HW68)</f>
        <v>0</v>
      </c>
      <c r="HX69" s="21">
        <f t="shared" si="269"/>
        <v>0</v>
      </c>
      <c r="HY69" s="21">
        <f>((HY66)+(HY67))+(HY68)</f>
        <v>0</v>
      </c>
      <c r="HZ69" s="21">
        <f>((HZ66)+(HZ67))+(HZ68)</f>
        <v>0</v>
      </c>
      <c r="IA69" s="21">
        <f t="shared" si="270"/>
        <v>0</v>
      </c>
      <c r="IB69" s="21">
        <f>((IB66)+(IB67))+(IB68)</f>
        <v>0</v>
      </c>
      <c r="IC69" s="21">
        <f>((IC66)+(IC67))+(IC68)</f>
        <v>0</v>
      </c>
      <c r="ID69" s="21">
        <f t="shared" si="271"/>
        <v>0</v>
      </c>
      <c r="IE69" s="21">
        <f t="shared" si="272"/>
        <v>0</v>
      </c>
      <c r="IF69" s="21">
        <f t="shared" si="273"/>
        <v>0</v>
      </c>
      <c r="IG69" s="21">
        <f t="shared" si="274"/>
        <v>0</v>
      </c>
      <c r="IH69" s="21">
        <f t="shared" si="275"/>
        <v>0</v>
      </c>
      <c r="II69" s="21">
        <f t="shared" si="276"/>
        <v>0</v>
      </c>
      <c r="IJ69" s="21">
        <f t="shared" si="277"/>
        <v>0</v>
      </c>
      <c r="IK69" s="21">
        <f>((IK66)+(IK67))+(IK68)</f>
        <v>0</v>
      </c>
      <c r="IL69" s="21">
        <f>((IL66)+(IL67))+(IL68)</f>
        <v>0</v>
      </c>
      <c r="IM69" s="21">
        <f t="shared" si="278"/>
        <v>0</v>
      </c>
      <c r="IN69" s="21">
        <f>((IN66)+(IN67))+(IN68)</f>
        <v>0</v>
      </c>
      <c r="IO69" s="21">
        <f>((IO66)+(IO67))+(IO68)</f>
        <v>0</v>
      </c>
      <c r="IP69" s="21">
        <f t="shared" si="279"/>
        <v>0</v>
      </c>
      <c r="IQ69" s="21">
        <f>((IQ66)+(IQ67))+(IQ68)</f>
        <v>0</v>
      </c>
      <c r="IR69" s="21">
        <f>((IR66)+(IR67))+(IR68)</f>
        <v>0</v>
      </c>
      <c r="IS69" s="21">
        <f t="shared" si="280"/>
        <v>0</v>
      </c>
      <c r="IT69" s="21">
        <f t="shared" si="281"/>
        <v>0</v>
      </c>
      <c r="IU69" s="21">
        <f t="shared" si="282"/>
        <v>0</v>
      </c>
      <c r="IV69" s="21">
        <f t="shared" si="283"/>
        <v>0</v>
      </c>
      <c r="IW69" s="21">
        <f t="shared" si="284"/>
        <v>0</v>
      </c>
      <c r="IX69" s="21">
        <f t="shared" si="285"/>
        <v>0</v>
      </c>
      <c r="IY69" s="21">
        <f t="shared" si="286"/>
        <v>0</v>
      </c>
      <c r="IZ69" s="21">
        <f>((IZ66)+(IZ67))+(IZ68)</f>
        <v>0</v>
      </c>
      <c r="JA69" s="21">
        <f>((JA66)+(JA67))+(JA68)</f>
        <v>4200</v>
      </c>
      <c r="JB69" s="21">
        <f t="shared" si="287"/>
        <v>-4200</v>
      </c>
      <c r="JC69" s="21">
        <f>((JC66)+(JC67))+(JC68)</f>
        <v>0</v>
      </c>
      <c r="JD69" s="21">
        <f>((JD66)+(JD67))+(JD68)</f>
        <v>0</v>
      </c>
      <c r="JE69" s="21">
        <f t="shared" si="288"/>
        <v>0</v>
      </c>
      <c r="JF69" s="21">
        <f>((JF66)+(JF67))+(JF68)</f>
        <v>0</v>
      </c>
      <c r="JG69" s="21">
        <f>((JG66)+(JG67))+(JG68)</f>
        <v>0</v>
      </c>
      <c r="JH69" s="21">
        <f t="shared" si="289"/>
        <v>0</v>
      </c>
      <c r="JI69" s="21">
        <f t="shared" si="290"/>
        <v>0</v>
      </c>
      <c r="JJ69" s="21">
        <f t="shared" si="291"/>
        <v>4200</v>
      </c>
      <c r="JK69" s="21">
        <f t="shared" si="292"/>
        <v>-4200</v>
      </c>
      <c r="JL69" s="21">
        <f>((JL66)+(JL67))+(JL68)</f>
        <v>0</v>
      </c>
      <c r="JM69" s="21">
        <f>((JM66)+(JM67))+(JM68)</f>
        <v>0</v>
      </c>
      <c r="JN69" s="21">
        <f t="shared" si="293"/>
        <v>0</v>
      </c>
      <c r="JO69" s="21">
        <f>((JO66)+(JO67))+(JO68)</f>
        <v>0</v>
      </c>
      <c r="JP69" s="21">
        <f>((JP66)+(JP67))+(JP68)</f>
        <v>0</v>
      </c>
      <c r="JQ69" s="21">
        <f t="shared" si="294"/>
        <v>0</v>
      </c>
      <c r="JR69" s="21">
        <f>((JR66)+(JR67))+(JR68)</f>
        <v>0</v>
      </c>
      <c r="JS69" s="21">
        <f>((JS66)+(JS67))+(JS68)</f>
        <v>0</v>
      </c>
      <c r="JT69" s="21">
        <f t="shared" si="295"/>
        <v>0</v>
      </c>
      <c r="JU69" s="21">
        <f t="shared" si="296"/>
        <v>0</v>
      </c>
      <c r="JV69" s="21">
        <f t="shared" si="297"/>
        <v>0</v>
      </c>
      <c r="JW69" s="21">
        <f t="shared" si="298"/>
        <v>0</v>
      </c>
      <c r="JX69" s="21">
        <f>((JX66)+(JX67))+(JX68)</f>
        <v>0</v>
      </c>
      <c r="JY69" s="21">
        <f>((JY66)+(JY67))+(JY68)</f>
        <v>0</v>
      </c>
      <c r="JZ69" s="21">
        <f t="shared" si="299"/>
        <v>0</v>
      </c>
      <c r="KA69" s="21">
        <f>((KA66)+(KA67))+(KA68)</f>
        <v>0</v>
      </c>
      <c r="KB69" s="21">
        <f>((KB66)+(KB67))+(KB68)</f>
        <v>0</v>
      </c>
      <c r="KC69" s="21">
        <f t="shared" si="300"/>
        <v>0</v>
      </c>
      <c r="KD69" s="21">
        <f t="shared" si="301"/>
        <v>0</v>
      </c>
      <c r="KE69" s="21">
        <f t="shared" si="302"/>
        <v>0</v>
      </c>
      <c r="KF69" s="21">
        <f t="shared" si="303"/>
        <v>0</v>
      </c>
      <c r="KG69" s="21">
        <f>((KG66)+(KG67))+(KG68)</f>
        <v>0</v>
      </c>
      <c r="KH69" s="21">
        <f>((KH66)+(KH67))+(KH68)</f>
        <v>0</v>
      </c>
      <c r="KI69" s="21">
        <f t="shared" si="304"/>
        <v>0</v>
      </c>
      <c r="KJ69" s="21">
        <f>((KJ66)+(KJ67))+(KJ68)</f>
        <v>0</v>
      </c>
      <c r="KK69" s="21">
        <f>((KK66)+(KK67))+(KK68)</f>
        <v>0</v>
      </c>
      <c r="KL69" s="21">
        <f t="shared" si="305"/>
        <v>0</v>
      </c>
      <c r="KM69" s="21">
        <f>((KM66)+(KM67))+(KM68)</f>
        <v>0</v>
      </c>
      <c r="KN69" s="21">
        <f>((KN66)+(KN67))+(KN68)</f>
        <v>0</v>
      </c>
      <c r="KO69" s="21">
        <f t="shared" si="306"/>
        <v>0</v>
      </c>
      <c r="KP69" s="21">
        <f>((KP66)+(KP67))+(KP68)</f>
        <v>0</v>
      </c>
      <c r="KQ69" s="21">
        <f>((KQ66)+(KQ67))+(KQ68)</f>
        <v>0</v>
      </c>
      <c r="KR69" s="21">
        <f t="shared" si="307"/>
        <v>0</v>
      </c>
      <c r="KS69" s="21">
        <f>((KS66)+(KS67))+(KS68)</f>
        <v>0</v>
      </c>
      <c r="KT69" s="21">
        <f>((KT66)+(KT67))+(KT68)</f>
        <v>0</v>
      </c>
      <c r="KU69" s="21">
        <f t="shared" si="308"/>
        <v>0</v>
      </c>
      <c r="KV69" s="21">
        <f>((KV66)+(KV67))+(KV68)</f>
        <v>0</v>
      </c>
      <c r="KW69" s="21">
        <f>((KW66)+(KW67))+(KW68)</f>
        <v>0</v>
      </c>
      <c r="KX69" s="21">
        <f t="shared" si="309"/>
        <v>0</v>
      </c>
      <c r="KY69" s="21">
        <f>((KY66)+(KY67))+(KY68)</f>
        <v>0</v>
      </c>
      <c r="KZ69" s="21">
        <f>((KZ66)+(KZ67))+(KZ68)</f>
        <v>0</v>
      </c>
      <c r="LA69" s="21">
        <f t="shared" si="310"/>
        <v>0</v>
      </c>
      <c r="LB69" s="21">
        <f t="shared" si="311"/>
        <v>0</v>
      </c>
      <c r="LC69" s="21">
        <f t="shared" si="312"/>
        <v>0</v>
      </c>
      <c r="LD69" s="21">
        <f t="shared" si="313"/>
        <v>0</v>
      </c>
      <c r="LE69" s="21">
        <f t="shared" si="314"/>
        <v>0</v>
      </c>
      <c r="LF69" s="21">
        <f t="shared" si="315"/>
        <v>0</v>
      </c>
      <c r="LG69" s="21">
        <f t="shared" si="316"/>
        <v>0</v>
      </c>
      <c r="LH69" s="21">
        <f>((LH66)+(LH67))+(LH68)</f>
        <v>0</v>
      </c>
      <c r="LI69" s="21">
        <f>((LI66)+(LI67))+(LI68)</f>
        <v>0</v>
      </c>
      <c r="LJ69" s="21">
        <f t="shared" si="317"/>
        <v>0</v>
      </c>
      <c r="LK69" s="21">
        <f>((LK66)+(LK67))+(LK68)</f>
        <v>0</v>
      </c>
      <c r="LL69" s="21">
        <f>((LL66)+(LL67))+(LL68)</f>
        <v>0</v>
      </c>
      <c r="LM69" s="21">
        <f t="shared" si="318"/>
        <v>0</v>
      </c>
      <c r="LN69" s="21">
        <f t="shared" si="319"/>
        <v>0</v>
      </c>
      <c r="LO69" s="21">
        <f t="shared" si="320"/>
        <v>4200</v>
      </c>
      <c r="LP69" s="21">
        <f t="shared" si="321"/>
        <v>-4200</v>
      </c>
    </row>
    <row r="70" spans="1:328" x14ac:dyDescent="0.3">
      <c r="A70" s="2" t="s">
        <v>175</v>
      </c>
      <c r="B70" s="3"/>
      <c r="C70" s="3"/>
      <c r="D70" s="4">
        <f t="shared" si="161"/>
        <v>0</v>
      </c>
      <c r="E70" s="3"/>
      <c r="F70" s="3"/>
      <c r="G70" s="4">
        <f t="shared" si="162"/>
        <v>0</v>
      </c>
      <c r="H70" s="3"/>
      <c r="I70" s="3"/>
      <c r="J70" s="4">
        <f t="shared" si="163"/>
        <v>0</v>
      </c>
      <c r="K70" s="3"/>
      <c r="L70" s="3"/>
      <c r="M70" s="4">
        <f t="shared" si="164"/>
        <v>0</v>
      </c>
      <c r="N70" s="3"/>
      <c r="O70" s="3"/>
      <c r="P70" s="4">
        <f t="shared" si="165"/>
        <v>0</v>
      </c>
      <c r="Q70" s="3"/>
      <c r="R70" s="3"/>
      <c r="S70" s="4">
        <f t="shared" si="166"/>
        <v>0</v>
      </c>
      <c r="T70" s="3"/>
      <c r="U70" s="3"/>
      <c r="V70" s="4">
        <f t="shared" si="167"/>
        <v>0</v>
      </c>
      <c r="W70" s="3"/>
      <c r="X70" s="3"/>
      <c r="Y70" s="4">
        <f t="shared" si="168"/>
        <v>0</v>
      </c>
      <c r="Z70" s="3"/>
      <c r="AA70" s="3"/>
      <c r="AB70" s="4">
        <f t="shared" si="169"/>
        <v>0</v>
      </c>
      <c r="AC70" s="3"/>
      <c r="AD70" s="3"/>
      <c r="AE70" s="4">
        <f t="shared" si="170"/>
        <v>0</v>
      </c>
      <c r="AF70" s="3"/>
      <c r="AG70" s="3"/>
      <c r="AH70" s="4">
        <f t="shared" si="171"/>
        <v>0</v>
      </c>
      <c r="AI70" s="3"/>
      <c r="AJ70" s="3"/>
      <c r="AK70" s="4">
        <f t="shared" si="172"/>
        <v>0</v>
      </c>
      <c r="AL70" s="4">
        <f t="shared" si="173"/>
        <v>0</v>
      </c>
      <c r="AM70" s="4">
        <f t="shared" si="174"/>
        <v>0</v>
      </c>
      <c r="AN70" s="4">
        <f t="shared" si="175"/>
        <v>0</v>
      </c>
      <c r="AO70" s="3"/>
      <c r="AP70" s="3"/>
      <c r="AQ70" s="4">
        <f t="shared" si="176"/>
        <v>0</v>
      </c>
      <c r="AR70" s="3"/>
      <c r="AS70" s="3"/>
      <c r="AT70" s="4">
        <f t="shared" si="177"/>
        <v>0</v>
      </c>
      <c r="AU70" s="3"/>
      <c r="AV70" s="3"/>
      <c r="AW70" s="4">
        <f t="shared" si="178"/>
        <v>0</v>
      </c>
      <c r="AX70" s="3"/>
      <c r="AY70" s="3"/>
      <c r="AZ70" s="4">
        <f t="shared" si="179"/>
        <v>0</v>
      </c>
      <c r="BA70" s="3"/>
      <c r="BB70" s="3"/>
      <c r="BC70" s="4">
        <f t="shared" si="180"/>
        <v>0</v>
      </c>
      <c r="BD70" s="3"/>
      <c r="BE70" s="3"/>
      <c r="BF70" s="4">
        <f t="shared" si="181"/>
        <v>0</v>
      </c>
      <c r="BG70" s="4">
        <f t="shared" si="182"/>
        <v>0</v>
      </c>
      <c r="BH70" s="4">
        <f t="shared" si="183"/>
        <v>0</v>
      </c>
      <c r="BI70" s="4">
        <f t="shared" si="184"/>
        <v>0</v>
      </c>
      <c r="BJ70" s="3"/>
      <c r="BK70" s="3"/>
      <c r="BL70" s="4">
        <f t="shared" si="185"/>
        <v>0</v>
      </c>
      <c r="BM70" s="3"/>
      <c r="BN70" s="3"/>
      <c r="BO70" s="4">
        <f t="shared" si="186"/>
        <v>0</v>
      </c>
      <c r="BP70" s="3"/>
      <c r="BQ70" s="3"/>
      <c r="BR70" s="4">
        <f t="shared" si="187"/>
        <v>0</v>
      </c>
      <c r="BS70" s="3"/>
      <c r="BT70" s="3"/>
      <c r="BU70" s="4">
        <f t="shared" si="188"/>
        <v>0</v>
      </c>
      <c r="BV70" s="3"/>
      <c r="BW70" s="3"/>
      <c r="BX70" s="4">
        <f t="shared" si="189"/>
        <v>0</v>
      </c>
      <c r="BY70" s="3"/>
      <c r="BZ70" s="3"/>
      <c r="CA70" s="4">
        <f t="shared" si="190"/>
        <v>0</v>
      </c>
      <c r="CB70" s="4">
        <f t="shared" si="191"/>
        <v>0</v>
      </c>
      <c r="CC70" s="4">
        <f t="shared" si="192"/>
        <v>0</v>
      </c>
      <c r="CD70" s="4">
        <f t="shared" si="193"/>
        <v>0</v>
      </c>
      <c r="CE70" s="3"/>
      <c r="CF70" s="3"/>
      <c r="CG70" s="4">
        <f t="shared" si="194"/>
        <v>0</v>
      </c>
      <c r="CH70" s="3"/>
      <c r="CI70" s="3"/>
      <c r="CJ70" s="4">
        <f t="shared" si="195"/>
        <v>0</v>
      </c>
      <c r="CK70" s="3"/>
      <c r="CL70" s="3"/>
      <c r="CM70" s="4">
        <f t="shared" si="196"/>
        <v>0</v>
      </c>
      <c r="CN70" s="4">
        <f t="shared" si="197"/>
        <v>0</v>
      </c>
      <c r="CO70" s="4">
        <f t="shared" si="198"/>
        <v>0</v>
      </c>
      <c r="CP70" s="4">
        <f t="shared" si="199"/>
        <v>0</v>
      </c>
      <c r="CQ70" s="3"/>
      <c r="CR70" s="3"/>
      <c r="CS70" s="4">
        <f t="shared" si="200"/>
        <v>0</v>
      </c>
      <c r="CT70" s="3"/>
      <c r="CU70" s="3"/>
      <c r="CV70" s="4">
        <f t="shared" si="201"/>
        <v>0</v>
      </c>
      <c r="CW70" s="3"/>
      <c r="CX70" s="3"/>
      <c r="CY70" s="4">
        <f t="shared" si="202"/>
        <v>0</v>
      </c>
      <c r="CZ70" s="4">
        <f t="shared" si="203"/>
        <v>0</v>
      </c>
      <c r="DA70" s="4">
        <f t="shared" si="204"/>
        <v>0</v>
      </c>
      <c r="DB70" s="4">
        <f t="shared" si="205"/>
        <v>0</v>
      </c>
      <c r="DC70" s="4">
        <f t="shared" si="206"/>
        <v>0</v>
      </c>
      <c r="DD70" s="4">
        <f t="shared" si="207"/>
        <v>0</v>
      </c>
      <c r="DE70" s="4">
        <f t="shared" si="208"/>
        <v>0</v>
      </c>
      <c r="DF70" s="3"/>
      <c r="DG70" s="3"/>
      <c r="DH70" s="4">
        <f t="shared" si="209"/>
        <v>0</v>
      </c>
      <c r="DI70" s="3"/>
      <c r="DJ70" s="3"/>
      <c r="DK70" s="4">
        <f t="shared" si="210"/>
        <v>0</v>
      </c>
      <c r="DL70" s="4">
        <f t="shared" si="211"/>
        <v>0</v>
      </c>
      <c r="DM70" s="4">
        <f t="shared" si="212"/>
        <v>0</v>
      </c>
      <c r="DN70" s="4">
        <f t="shared" si="213"/>
        <v>0</v>
      </c>
      <c r="DO70" s="3"/>
      <c r="DP70" s="3"/>
      <c r="DQ70" s="4">
        <f t="shared" si="214"/>
        <v>0</v>
      </c>
      <c r="DR70" s="3"/>
      <c r="DS70" s="3"/>
      <c r="DT70" s="4">
        <f t="shared" si="215"/>
        <v>0</v>
      </c>
      <c r="DU70" s="4">
        <f t="shared" si="216"/>
        <v>0</v>
      </c>
      <c r="DV70" s="4">
        <f t="shared" si="217"/>
        <v>0</v>
      </c>
      <c r="DW70" s="4">
        <f t="shared" si="218"/>
        <v>0</v>
      </c>
      <c r="DX70" s="20">
        <f t="shared" si="219"/>
        <v>0</v>
      </c>
      <c r="DY70" s="20">
        <f t="shared" si="220"/>
        <v>0</v>
      </c>
      <c r="DZ70" s="20">
        <f t="shared" si="221"/>
        <v>0</v>
      </c>
      <c r="EA70" s="19"/>
      <c r="EB70" s="19"/>
      <c r="EC70" s="20">
        <f t="shared" si="222"/>
        <v>0</v>
      </c>
      <c r="ED70" s="19"/>
      <c r="EE70" s="19"/>
      <c r="EF70" s="20">
        <f t="shared" si="223"/>
        <v>0</v>
      </c>
      <c r="EG70" s="19"/>
      <c r="EH70" s="19"/>
      <c r="EI70" s="20">
        <f t="shared" si="224"/>
        <v>0</v>
      </c>
      <c r="EJ70" s="19"/>
      <c r="EK70" s="19"/>
      <c r="EL70" s="20">
        <f t="shared" si="225"/>
        <v>0</v>
      </c>
      <c r="EM70" s="20">
        <f t="shared" si="226"/>
        <v>0</v>
      </c>
      <c r="EN70" s="20">
        <f t="shared" si="227"/>
        <v>0</v>
      </c>
      <c r="EO70" s="20">
        <f t="shared" si="228"/>
        <v>0</v>
      </c>
      <c r="EP70" s="19"/>
      <c r="EQ70" s="19"/>
      <c r="ER70" s="20">
        <f t="shared" si="229"/>
        <v>0</v>
      </c>
      <c r="ES70" s="19"/>
      <c r="ET70" s="19"/>
      <c r="EU70" s="20">
        <f t="shared" si="230"/>
        <v>0</v>
      </c>
      <c r="EV70" s="19"/>
      <c r="EW70" s="19"/>
      <c r="EX70" s="20">
        <f t="shared" si="231"/>
        <v>0</v>
      </c>
      <c r="EY70" s="19"/>
      <c r="EZ70" s="19"/>
      <c r="FA70" s="20">
        <f t="shared" si="232"/>
        <v>0</v>
      </c>
      <c r="FB70" s="20">
        <f t="shared" si="233"/>
        <v>0</v>
      </c>
      <c r="FC70" s="20">
        <f t="shared" si="234"/>
        <v>0</v>
      </c>
      <c r="FD70" s="20">
        <f t="shared" si="235"/>
        <v>0</v>
      </c>
      <c r="FE70" s="19"/>
      <c r="FF70" s="19"/>
      <c r="FG70" s="20">
        <f t="shared" si="236"/>
        <v>0</v>
      </c>
      <c r="FH70" s="19"/>
      <c r="FI70" s="19"/>
      <c r="FJ70" s="20">
        <f t="shared" si="237"/>
        <v>0</v>
      </c>
      <c r="FK70" s="19"/>
      <c r="FL70" s="19"/>
      <c r="FM70" s="20">
        <f t="shared" si="238"/>
        <v>0</v>
      </c>
      <c r="FN70" s="20">
        <f t="shared" si="239"/>
        <v>0</v>
      </c>
      <c r="FO70" s="20">
        <f t="shared" si="240"/>
        <v>0</v>
      </c>
      <c r="FP70" s="20">
        <f t="shared" si="241"/>
        <v>0</v>
      </c>
      <c r="FQ70" s="19"/>
      <c r="FR70" s="19"/>
      <c r="FS70" s="20">
        <f t="shared" si="242"/>
        <v>0</v>
      </c>
      <c r="FT70" s="19"/>
      <c r="FU70" s="19"/>
      <c r="FV70" s="20">
        <f t="shared" si="243"/>
        <v>0</v>
      </c>
      <c r="FW70" s="19"/>
      <c r="FX70" s="19"/>
      <c r="FY70" s="20">
        <f t="shared" si="244"/>
        <v>0</v>
      </c>
      <c r="FZ70" s="20">
        <f t="shared" si="245"/>
        <v>0</v>
      </c>
      <c r="GA70" s="20">
        <f t="shared" si="246"/>
        <v>0</v>
      </c>
      <c r="GB70" s="20">
        <f t="shared" si="247"/>
        <v>0</v>
      </c>
      <c r="GC70" s="19"/>
      <c r="GD70" s="19"/>
      <c r="GE70" s="20">
        <f t="shared" si="248"/>
        <v>0</v>
      </c>
      <c r="GF70" s="19"/>
      <c r="GG70" s="19"/>
      <c r="GH70" s="20">
        <f t="shared" si="249"/>
        <v>0</v>
      </c>
      <c r="GI70" s="19"/>
      <c r="GJ70" s="19"/>
      <c r="GK70" s="20">
        <f t="shared" si="250"/>
        <v>0</v>
      </c>
      <c r="GL70" s="19"/>
      <c r="GM70" s="19"/>
      <c r="GN70" s="20">
        <f t="shared" si="251"/>
        <v>0</v>
      </c>
      <c r="GO70" s="20">
        <f t="shared" si="252"/>
        <v>0</v>
      </c>
      <c r="GP70" s="20">
        <f t="shared" si="253"/>
        <v>0</v>
      </c>
      <c r="GQ70" s="20">
        <f t="shared" si="254"/>
        <v>0</v>
      </c>
      <c r="GR70" s="19"/>
      <c r="GS70" s="19"/>
      <c r="GT70" s="20">
        <f t="shared" si="255"/>
        <v>0</v>
      </c>
      <c r="GU70" s="19"/>
      <c r="GV70" s="19"/>
      <c r="GW70" s="20">
        <f t="shared" si="256"/>
        <v>0</v>
      </c>
      <c r="GX70" s="19"/>
      <c r="GY70" s="19"/>
      <c r="GZ70" s="20">
        <f t="shared" si="257"/>
        <v>0</v>
      </c>
      <c r="HA70" s="20">
        <f t="shared" si="258"/>
        <v>0</v>
      </c>
      <c r="HB70" s="20">
        <f t="shared" si="259"/>
        <v>0</v>
      </c>
      <c r="HC70" s="20">
        <f t="shared" si="260"/>
        <v>0</v>
      </c>
      <c r="HD70" s="19"/>
      <c r="HE70" s="19"/>
      <c r="HF70" s="20">
        <f t="shared" si="261"/>
        <v>0</v>
      </c>
      <c r="HG70" s="19"/>
      <c r="HH70" s="19"/>
      <c r="HI70" s="20">
        <f t="shared" si="262"/>
        <v>0</v>
      </c>
      <c r="HJ70" s="19"/>
      <c r="HK70" s="19"/>
      <c r="HL70" s="20">
        <f t="shared" si="263"/>
        <v>0</v>
      </c>
      <c r="HM70" s="19"/>
      <c r="HN70" s="19"/>
      <c r="HO70" s="20">
        <f t="shared" si="264"/>
        <v>0</v>
      </c>
      <c r="HP70" s="20">
        <f t="shared" si="265"/>
        <v>0</v>
      </c>
      <c r="HQ70" s="20">
        <f t="shared" si="266"/>
        <v>0</v>
      </c>
      <c r="HR70" s="20">
        <f t="shared" si="267"/>
        <v>0</v>
      </c>
      <c r="HS70" s="19"/>
      <c r="HT70" s="19"/>
      <c r="HU70" s="20">
        <f t="shared" si="268"/>
        <v>0</v>
      </c>
      <c r="HV70" s="19"/>
      <c r="HW70" s="19"/>
      <c r="HX70" s="20">
        <f t="shared" si="269"/>
        <v>0</v>
      </c>
      <c r="HY70" s="19"/>
      <c r="HZ70" s="19"/>
      <c r="IA70" s="20">
        <f t="shared" si="270"/>
        <v>0</v>
      </c>
      <c r="IB70" s="19"/>
      <c r="IC70" s="19"/>
      <c r="ID70" s="20">
        <f t="shared" si="271"/>
        <v>0</v>
      </c>
      <c r="IE70" s="20">
        <f t="shared" si="272"/>
        <v>0</v>
      </c>
      <c r="IF70" s="20">
        <f t="shared" si="273"/>
        <v>0</v>
      </c>
      <c r="IG70" s="20">
        <f t="shared" si="274"/>
        <v>0</v>
      </c>
      <c r="IH70" s="20">
        <f t="shared" si="275"/>
        <v>0</v>
      </c>
      <c r="II70" s="20">
        <f t="shared" si="276"/>
        <v>0</v>
      </c>
      <c r="IJ70" s="20">
        <f t="shared" si="277"/>
        <v>0</v>
      </c>
      <c r="IK70" s="19"/>
      <c r="IL70" s="19"/>
      <c r="IM70" s="20">
        <f t="shared" si="278"/>
        <v>0</v>
      </c>
      <c r="IN70" s="19"/>
      <c r="IO70" s="19"/>
      <c r="IP70" s="20">
        <f t="shared" si="279"/>
        <v>0</v>
      </c>
      <c r="IQ70" s="19"/>
      <c r="IR70" s="19"/>
      <c r="IS70" s="20">
        <f t="shared" si="280"/>
        <v>0</v>
      </c>
      <c r="IT70" s="20">
        <f t="shared" si="281"/>
        <v>0</v>
      </c>
      <c r="IU70" s="20">
        <f t="shared" si="282"/>
        <v>0</v>
      </c>
      <c r="IV70" s="20">
        <f t="shared" si="283"/>
        <v>0</v>
      </c>
      <c r="IW70" s="20">
        <f t="shared" si="284"/>
        <v>0</v>
      </c>
      <c r="IX70" s="20">
        <f t="shared" si="285"/>
        <v>0</v>
      </c>
      <c r="IY70" s="20">
        <f t="shared" si="286"/>
        <v>0</v>
      </c>
      <c r="IZ70" s="19"/>
      <c r="JA70" s="19"/>
      <c r="JB70" s="20">
        <f t="shared" si="287"/>
        <v>0</v>
      </c>
      <c r="JC70" s="19"/>
      <c r="JD70" s="19"/>
      <c r="JE70" s="20">
        <f t="shared" si="288"/>
        <v>0</v>
      </c>
      <c r="JF70" s="19"/>
      <c r="JG70" s="19"/>
      <c r="JH70" s="20">
        <f t="shared" si="289"/>
        <v>0</v>
      </c>
      <c r="JI70" s="20">
        <f t="shared" si="290"/>
        <v>0</v>
      </c>
      <c r="JJ70" s="20">
        <f t="shared" si="291"/>
        <v>0</v>
      </c>
      <c r="JK70" s="20">
        <f t="shared" si="292"/>
        <v>0</v>
      </c>
      <c r="JL70" s="19"/>
      <c r="JM70" s="19"/>
      <c r="JN70" s="20">
        <f t="shared" si="293"/>
        <v>0</v>
      </c>
      <c r="JO70" s="19"/>
      <c r="JP70" s="19"/>
      <c r="JQ70" s="20">
        <f t="shared" si="294"/>
        <v>0</v>
      </c>
      <c r="JR70" s="19"/>
      <c r="JS70" s="19"/>
      <c r="JT70" s="20">
        <f t="shared" si="295"/>
        <v>0</v>
      </c>
      <c r="JU70" s="20">
        <f t="shared" si="296"/>
        <v>0</v>
      </c>
      <c r="JV70" s="20">
        <f t="shared" si="297"/>
        <v>0</v>
      </c>
      <c r="JW70" s="20">
        <f t="shared" si="298"/>
        <v>0</v>
      </c>
      <c r="JX70" s="19"/>
      <c r="JY70" s="19"/>
      <c r="JZ70" s="20">
        <f t="shared" si="299"/>
        <v>0</v>
      </c>
      <c r="KA70" s="19"/>
      <c r="KB70" s="19"/>
      <c r="KC70" s="20">
        <f t="shared" si="300"/>
        <v>0</v>
      </c>
      <c r="KD70" s="20">
        <f t="shared" si="301"/>
        <v>0</v>
      </c>
      <c r="KE70" s="20">
        <f t="shared" si="302"/>
        <v>0</v>
      </c>
      <c r="KF70" s="20">
        <f t="shared" si="303"/>
        <v>0</v>
      </c>
      <c r="KG70" s="19"/>
      <c r="KH70" s="19"/>
      <c r="KI70" s="20">
        <f t="shared" si="304"/>
        <v>0</v>
      </c>
      <c r="KJ70" s="19"/>
      <c r="KK70" s="19"/>
      <c r="KL70" s="20">
        <f t="shared" si="305"/>
        <v>0</v>
      </c>
      <c r="KM70" s="19"/>
      <c r="KN70" s="19"/>
      <c r="KO70" s="20">
        <f t="shared" si="306"/>
        <v>0</v>
      </c>
      <c r="KP70" s="19"/>
      <c r="KQ70" s="19"/>
      <c r="KR70" s="20">
        <f t="shared" si="307"/>
        <v>0</v>
      </c>
      <c r="KS70" s="19"/>
      <c r="KT70" s="19"/>
      <c r="KU70" s="20">
        <f t="shared" si="308"/>
        <v>0</v>
      </c>
      <c r="KV70" s="19"/>
      <c r="KW70" s="19"/>
      <c r="KX70" s="20">
        <f t="shared" si="309"/>
        <v>0</v>
      </c>
      <c r="KY70" s="19"/>
      <c r="KZ70" s="19"/>
      <c r="LA70" s="20">
        <f t="shared" si="310"/>
        <v>0</v>
      </c>
      <c r="LB70" s="20">
        <f t="shared" si="311"/>
        <v>0</v>
      </c>
      <c r="LC70" s="20">
        <f t="shared" si="312"/>
        <v>0</v>
      </c>
      <c r="LD70" s="20">
        <f t="shared" si="313"/>
        <v>0</v>
      </c>
      <c r="LE70" s="20">
        <f t="shared" si="314"/>
        <v>0</v>
      </c>
      <c r="LF70" s="20">
        <f t="shared" si="315"/>
        <v>0</v>
      </c>
      <c r="LG70" s="20">
        <f t="shared" si="316"/>
        <v>0</v>
      </c>
      <c r="LH70" s="19"/>
      <c r="LI70" s="19"/>
      <c r="LJ70" s="20">
        <f t="shared" si="317"/>
        <v>0</v>
      </c>
      <c r="LK70" s="19"/>
      <c r="LL70" s="19"/>
      <c r="LM70" s="20">
        <f t="shared" si="318"/>
        <v>0</v>
      </c>
      <c r="LN70" s="20">
        <f t="shared" si="319"/>
        <v>0</v>
      </c>
      <c r="LO70" s="20">
        <f t="shared" si="320"/>
        <v>0</v>
      </c>
      <c r="LP70" s="20">
        <f t="shared" si="321"/>
        <v>0</v>
      </c>
    </row>
    <row r="71" spans="1:328" x14ac:dyDescent="0.3">
      <c r="A71" s="2" t="s">
        <v>176</v>
      </c>
      <c r="B71" s="3"/>
      <c r="C71" s="3"/>
      <c r="D71" s="4">
        <f t="shared" si="161"/>
        <v>0</v>
      </c>
      <c r="E71" s="3"/>
      <c r="F71" s="3"/>
      <c r="G71" s="4">
        <f t="shared" si="162"/>
        <v>0</v>
      </c>
      <c r="H71" s="3"/>
      <c r="I71" s="3"/>
      <c r="J71" s="4">
        <f t="shared" si="163"/>
        <v>0</v>
      </c>
      <c r="K71" s="3"/>
      <c r="L71" s="3"/>
      <c r="M71" s="4">
        <f t="shared" si="164"/>
        <v>0</v>
      </c>
      <c r="N71" s="3"/>
      <c r="O71" s="3"/>
      <c r="P71" s="4">
        <f t="shared" si="165"/>
        <v>0</v>
      </c>
      <c r="Q71" s="3"/>
      <c r="R71" s="3"/>
      <c r="S71" s="4">
        <f t="shared" si="166"/>
        <v>0</v>
      </c>
      <c r="T71" s="3"/>
      <c r="U71" s="3"/>
      <c r="V71" s="4">
        <f t="shared" si="167"/>
        <v>0</v>
      </c>
      <c r="W71" s="3"/>
      <c r="X71" s="3"/>
      <c r="Y71" s="4">
        <f t="shared" si="168"/>
        <v>0</v>
      </c>
      <c r="Z71" s="3"/>
      <c r="AA71" s="3"/>
      <c r="AB71" s="4">
        <f t="shared" si="169"/>
        <v>0</v>
      </c>
      <c r="AC71" s="3"/>
      <c r="AD71" s="3"/>
      <c r="AE71" s="4">
        <f t="shared" si="170"/>
        <v>0</v>
      </c>
      <c r="AF71" s="3"/>
      <c r="AG71" s="3"/>
      <c r="AH71" s="4">
        <f t="shared" si="171"/>
        <v>0</v>
      </c>
      <c r="AI71" s="3"/>
      <c r="AJ71" s="3"/>
      <c r="AK71" s="4">
        <f t="shared" si="172"/>
        <v>0</v>
      </c>
      <c r="AL71" s="4">
        <f t="shared" si="173"/>
        <v>0</v>
      </c>
      <c r="AM71" s="4">
        <f t="shared" si="174"/>
        <v>0</v>
      </c>
      <c r="AN71" s="4">
        <f t="shared" si="175"/>
        <v>0</v>
      </c>
      <c r="AO71" s="3"/>
      <c r="AP71" s="3"/>
      <c r="AQ71" s="4">
        <f t="shared" si="176"/>
        <v>0</v>
      </c>
      <c r="AR71" s="3"/>
      <c r="AS71" s="3"/>
      <c r="AT71" s="4">
        <f t="shared" si="177"/>
        <v>0</v>
      </c>
      <c r="AU71" s="3"/>
      <c r="AV71" s="3"/>
      <c r="AW71" s="4">
        <f t="shared" si="178"/>
        <v>0</v>
      </c>
      <c r="AX71" s="3"/>
      <c r="AY71" s="3"/>
      <c r="AZ71" s="4">
        <f t="shared" si="179"/>
        <v>0</v>
      </c>
      <c r="BA71" s="3"/>
      <c r="BB71" s="3"/>
      <c r="BC71" s="4">
        <f t="shared" si="180"/>
        <v>0</v>
      </c>
      <c r="BD71" s="3"/>
      <c r="BE71" s="3"/>
      <c r="BF71" s="4">
        <f t="shared" si="181"/>
        <v>0</v>
      </c>
      <c r="BG71" s="4">
        <f t="shared" si="182"/>
        <v>0</v>
      </c>
      <c r="BH71" s="4">
        <f t="shared" si="183"/>
        <v>0</v>
      </c>
      <c r="BI71" s="4">
        <f t="shared" si="184"/>
        <v>0</v>
      </c>
      <c r="BJ71" s="3"/>
      <c r="BK71" s="3"/>
      <c r="BL71" s="4">
        <f t="shared" si="185"/>
        <v>0</v>
      </c>
      <c r="BM71" s="3"/>
      <c r="BN71" s="3"/>
      <c r="BO71" s="4">
        <f t="shared" si="186"/>
        <v>0</v>
      </c>
      <c r="BP71" s="3"/>
      <c r="BQ71" s="3"/>
      <c r="BR71" s="4">
        <f t="shared" si="187"/>
        <v>0</v>
      </c>
      <c r="BS71" s="3"/>
      <c r="BT71" s="3"/>
      <c r="BU71" s="4">
        <f t="shared" si="188"/>
        <v>0</v>
      </c>
      <c r="BV71" s="3"/>
      <c r="BW71" s="3"/>
      <c r="BX71" s="4">
        <f t="shared" si="189"/>
        <v>0</v>
      </c>
      <c r="BY71" s="3"/>
      <c r="BZ71" s="3"/>
      <c r="CA71" s="4">
        <f t="shared" si="190"/>
        <v>0</v>
      </c>
      <c r="CB71" s="4">
        <f t="shared" si="191"/>
        <v>0</v>
      </c>
      <c r="CC71" s="4">
        <f t="shared" si="192"/>
        <v>0</v>
      </c>
      <c r="CD71" s="4">
        <f t="shared" si="193"/>
        <v>0</v>
      </c>
      <c r="CE71" s="3"/>
      <c r="CF71" s="3"/>
      <c r="CG71" s="4">
        <f t="shared" si="194"/>
        <v>0</v>
      </c>
      <c r="CH71" s="3"/>
      <c r="CI71" s="3"/>
      <c r="CJ71" s="4">
        <f t="shared" si="195"/>
        <v>0</v>
      </c>
      <c r="CK71" s="3"/>
      <c r="CL71" s="3"/>
      <c r="CM71" s="4">
        <f t="shared" si="196"/>
        <v>0</v>
      </c>
      <c r="CN71" s="4">
        <f t="shared" si="197"/>
        <v>0</v>
      </c>
      <c r="CO71" s="4">
        <f t="shared" si="198"/>
        <v>0</v>
      </c>
      <c r="CP71" s="4">
        <f t="shared" si="199"/>
        <v>0</v>
      </c>
      <c r="CQ71" s="3"/>
      <c r="CR71" s="3"/>
      <c r="CS71" s="4">
        <f t="shared" si="200"/>
        <v>0</v>
      </c>
      <c r="CT71" s="3"/>
      <c r="CU71" s="3"/>
      <c r="CV71" s="4">
        <f t="shared" si="201"/>
        <v>0</v>
      </c>
      <c r="CW71" s="3"/>
      <c r="CX71" s="3"/>
      <c r="CY71" s="4">
        <f t="shared" si="202"/>
        <v>0</v>
      </c>
      <c r="CZ71" s="4">
        <f t="shared" si="203"/>
        <v>0</v>
      </c>
      <c r="DA71" s="4">
        <f t="shared" si="204"/>
        <v>0</v>
      </c>
      <c r="DB71" s="4">
        <f t="shared" si="205"/>
        <v>0</v>
      </c>
      <c r="DC71" s="4">
        <f t="shared" si="206"/>
        <v>0</v>
      </c>
      <c r="DD71" s="4">
        <f t="shared" si="207"/>
        <v>0</v>
      </c>
      <c r="DE71" s="4">
        <f t="shared" si="208"/>
        <v>0</v>
      </c>
      <c r="DF71" s="3"/>
      <c r="DG71" s="3"/>
      <c r="DH71" s="4">
        <f t="shared" si="209"/>
        <v>0</v>
      </c>
      <c r="DI71" s="3"/>
      <c r="DJ71" s="3"/>
      <c r="DK71" s="4">
        <f t="shared" si="210"/>
        <v>0</v>
      </c>
      <c r="DL71" s="4">
        <f t="shared" si="211"/>
        <v>0</v>
      </c>
      <c r="DM71" s="4">
        <f t="shared" si="212"/>
        <v>0</v>
      </c>
      <c r="DN71" s="4">
        <f t="shared" si="213"/>
        <v>0</v>
      </c>
      <c r="DO71" s="3"/>
      <c r="DP71" s="3"/>
      <c r="DQ71" s="4">
        <f t="shared" si="214"/>
        <v>0</v>
      </c>
      <c r="DR71" s="3"/>
      <c r="DS71" s="3"/>
      <c r="DT71" s="4">
        <f t="shared" si="215"/>
        <v>0</v>
      </c>
      <c r="DU71" s="4">
        <f t="shared" si="216"/>
        <v>0</v>
      </c>
      <c r="DV71" s="4">
        <f t="shared" si="217"/>
        <v>0</v>
      </c>
      <c r="DW71" s="4">
        <f t="shared" si="218"/>
        <v>0</v>
      </c>
      <c r="DX71" s="20">
        <f t="shared" si="219"/>
        <v>0</v>
      </c>
      <c r="DY71" s="20">
        <f t="shared" si="220"/>
        <v>0</v>
      </c>
      <c r="DZ71" s="20">
        <f t="shared" si="221"/>
        <v>0</v>
      </c>
      <c r="EA71" s="19"/>
      <c r="EB71" s="19"/>
      <c r="EC71" s="20">
        <f t="shared" si="222"/>
        <v>0</v>
      </c>
      <c r="ED71" s="19"/>
      <c r="EE71" s="19"/>
      <c r="EF71" s="20">
        <f t="shared" si="223"/>
        <v>0</v>
      </c>
      <c r="EG71" s="19"/>
      <c r="EH71" s="19"/>
      <c r="EI71" s="20">
        <f t="shared" si="224"/>
        <v>0</v>
      </c>
      <c r="EJ71" s="19"/>
      <c r="EK71" s="19"/>
      <c r="EL71" s="20">
        <f t="shared" si="225"/>
        <v>0</v>
      </c>
      <c r="EM71" s="20">
        <f t="shared" si="226"/>
        <v>0</v>
      </c>
      <c r="EN71" s="20">
        <f t="shared" si="227"/>
        <v>0</v>
      </c>
      <c r="EO71" s="20">
        <f t="shared" si="228"/>
        <v>0</v>
      </c>
      <c r="EP71" s="19"/>
      <c r="EQ71" s="19"/>
      <c r="ER71" s="20">
        <f t="shared" si="229"/>
        <v>0</v>
      </c>
      <c r="ES71" s="19"/>
      <c r="ET71" s="19"/>
      <c r="EU71" s="20">
        <f t="shared" si="230"/>
        <v>0</v>
      </c>
      <c r="EV71" s="19"/>
      <c r="EW71" s="19"/>
      <c r="EX71" s="20">
        <f t="shared" si="231"/>
        <v>0</v>
      </c>
      <c r="EY71" s="19"/>
      <c r="EZ71" s="19"/>
      <c r="FA71" s="20">
        <f t="shared" si="232"/>
        <v>0</v>
      </c>
      <c r="FB71" s="20">
        <f t="shared" si="233"/>
        <v>0</v>
      </c>
      <c r="FC71" s="20">
        <f t="shared" si="234"/>
        <v>0</v>
      </c>
      <c r="FD71" s="20">
        <f t="shared" si="235"/>
        <v>0</v>
      </c>
      <c r="FE71" s="19"/>
      <c r="FF71" s="19"/>
      <c r="FG71" s="20">
        <f t="shared" si="236"/>
        <v>0</v>
      </c>
      <c r="FH71" s="19"/>
      <c r="FI71" s="19"/>
      <c r="FJ71" s="20">
        <f t="shared" si="237"/>
        <v>0</v>
      </c>
      <c r="FK71" s="19"/>
      <c r="FL71" s="19"/>
      <c r="FM71" s="20">
        <f t="shared" si="238"/>
        <v>0</v>
      </c>
      <c r="FN71" s="20">
        <f t="shared" si="239"/>
        <v>0</v>
      </c>
      <c r="FO71" s="20">
        <f t="shared" si="240"/>
        <v>0</v>
      </c>
      <c r="FP71" s="20">
        <f t="shared" si="241"/>
        <v>0</v>
      </c>
      <c r="FQ71" s="19"/>
      <c r="FR71" s="19"/>
      <c r="FS71" s="20">
        <f t="shared" si="242"/>
        <v>0</v>
      </c>
      <c r="FT71" s="19"/>
      <c r="FU71" s="19"/>
      <c r="FV71" s="20">
        <f t="shared" si="243"/>
        <v>0</v>
      </c>
      <c r="FW71" s="19"/>
      <c r="FX71" s="19"/>
      <c r="FY71" s="20">
        <f t="shared" si="244"/>
        <v>0</v>
      </c>
      <c r="FZ71" s="20">
        <f t="shared" si="245"/>
        <v>0</v>
      </c>
      <c r="GA71" s="20">
        <f t="shared" si="246"/>
        <v>0</v>
      </c>
      <c r="GB71" s="20">
        <f t="shared" si="247"/>
        <v>0</v>
      </c>
      <c r="GC71" s="19"/>
      <c r="GD71" s="19"/>
      <c r="GE71" s="20">
        <f t="shared" si="248"/>
        <v>0</v>
      </c>
      <c r="GF71" s="19"/>
      <c r="GG71" s="19"/>
      <c r="GH71" s="20">
        <f t="shared" si="249"/>
        <v>0</v>
      </c>
      <c r="GI71" s="19"/>
      <c r="GJ71" s="19"/>
      <c r="GK71" s="20">
        <f t="shared" si="250"/>
        <v>0</v>
      </c>
      <c r="GL71" s="19"/>
      <c r="GM71" s="19"/>
      <c r="GN71" s="20">
        <f t="shared" si="251"/>
        <v>0</v>
      </c>
      <c r="GO71" s="20">
        <f t="shared" si="252"/>
        <v>0</v>
      </c>
      <c r="GP71" s="20">
        <f t="shared" si="253"/>
        <v>0</v>
      </c>
      <c r="GQ71" s="20">
        <f t="shared" si="254"/>
        <v>0</v>
      </c>
      <c r="GR71" s="19"/>
      <c r="GS71" s="19"/>
      <c r="GT71" s="20">
        <f t="shared" si="255"/>
        <v>0</v>
      </c>
      <c r="GU71" s="19"/>
      <c r="GV71" s="19"/>
      <c r="GW71" s="20">
        <f t="shared" si="256"/>
        <v>0</v>
      </c>
      <c r="GX71" s="19"/>
      <c r="GY71" s="19"/>
      <c r="GZ71" s="20">
        <f t="shared" si="257"/>
        <v>0</v>
      </c>
      <c r="HA71" s="20">
        <f t="shared" si="258"/>
        <v>0</v>
      </c>
      <c r="HB71" s="20">
        <f t="shared" si="259"/>
        <v>0</v>
      </c>
      <c r="HC71" s="20">
        <f t="shared" si="260"/>
        <v>0</v>
      </c>
      <c r="HD71" s="19"/>
      <c r="HE71" s="19"/>
      <c r="HF71" s="20">
        <f t="shared" si="261"/>
        <v>0</v>
      </c>
      <c r="HG71" s="19"/>
      <c r="HH71" s="19"/>
      <c r="HI71" s="20">
        <f t="shared" si="262"/>
        <v>0</v>
      </c>
      <c r="HJ71" s="19"/>
      <c r="HK71" s="19"/>
      <c r="HL71" s="20">
        <f t="shared" si="263"/>
        <v>0</v>
      </c>
      <c r="HM71" s="19"/>
      <c r="HN71" s="19"/>
      <c r="HO71" s="20">
        <f t="shared" si="264"/>
        <v>0</v>
      </c>
      <c r="HP71" s="20">
        <f t="shared" si="265"/>
        <v>0</v>
      </c>
      <c r="HQ71" s="20">
        <f t="shared" si="266"/>
        <v>0</v>
      </c>
      <c r="HR71" s="20">
        <f t="shared" si="267"/>
        <v>0</v>
      </c>
      <c r="HS71" s="19"/>
      <c r="HT71" s="19"/>
      <c r="HU71" s="20">
        <f t="shared" si="268"/>
        <v>0</v>
      </c>
      <c r="HV71" s="19"/>
      <c r="HW71" s="19"/>
      <c r="HX71" s="20">
        <f t="shared" si="269"/>
        <v>0</v>
      </c>
      <c r="HY71" s="19"/>
      <c r="HZ71" s="19"/>
      <c r="IA71" s="20">
        <f t="shared" si="270"/>
        <v>0</v>
      </c>
      <c r="IB71" s="19"/>
      <c r="IC71" s="19"/>
      <c r="ID71" s="20">
        <f t="shared" si="271"/>
        <v>0</v>
      </c>
      <c r="IE71" s="20">
        <f t="shared" si="272"/>
        <v>0</v>
      </c>
      <c r="IF71" s="20">
        <f t="shared" si="273"/>
        <v>0</v>
      </c>
      <c r="IG71" s="20">
        <f t="shared" si="274"/>
        <v>0</v>
      </c>
      <c r="IH71" s="20">
        <f t="shared" si="275"/>
        <v>0</v>
      </c>
      <c r="II71" s="20">
        <f t="shared" si="276"/>
        <v>0</v>
      </c>
      <c r="IJ71" s="20">
        <f t="shared" si="277"/>
        <v>0</v>
      </c>
      <c r="IK71" s="19"/>
      <c r="IL71" s="19"/>
      <c r="IM71" s="20">
        <f t="shared" si="278"/>
        <v>0</v>
      </c>
      <c r="IN71" s="19"/>
      <c r="IO71" s="19"/>
      <c r="IP71" s="20">
        <f t="shared" si="279"/>
        <v>0</v>
      </c>
      <c r="IQ71" s="19"/>
      <c r="IR71" s="19"/>
      <c r="IS71" s="20">
        <f t="shared" si="280"/>
        <v>0</v>
      </c>
      <c r="IT71" s="20">
        <f t="shared" si="281"/>
        <v>0</v>
      </c>
      <c r="IU71" s="20">
        <f t="shared" si="282"/>
        <v>0</v>
      </c>
      <c r="IV71" s="20">
        <f t="shared" si="283"/>
        <v>0</v>
      </c>
      <c r="IW71" s="20">
        <f t="shared" si="284"/>
        <v>0</v>
      </c>
      <c r="IX71" s="20">
        <f t="shared" si="285"/>
        <v>0</v>
      </c>
      <c r="IY71" s="20">
        <f t="shared" si="286"/>
        <v>0</v>
      </c>
      <c r="IZ71" s="20">
        <f>307.39</f>
        <v>307.39</v>
      </c>
      <c r="JA71" s="20">
        <f>300</f>
        <v>300</v>
      </c>
      <c r="JB71" s="20">
        <f t="shared" si="287"/>
        <v>7.3899999999999864</v>
      </c>
      <c r="JC71" s="19"/>
      <c r="JD71" s="19"/>
      <c r="JE71" s="20">
        <f t="shared" si="288"/>
        <v>0</v>
      </c>
      <c r="JF71" s="19"/>
      <c r="JG71" s="19"/>
      <c r="JH71" s="20">
        <f t="shared" si="289"/>
        <v>0</v>
      </c>
      <c r="JI71" s="20">
        <f t="shared" si="290"/>
        <v>307.39</v>
      </c>
      <c r="JJ71" s="20">
        <f t="shared" si="291"/>
        <v>300</v>
      </c>
      <c r="JK71" s="20">
        <f t="shared" si="292"/>
        <v>7.3899999999999864</v>
      </c>
      <c r="JL71" s="19"/>
      <c r="JM71" s="19"/>
      <c r="JN71" s="20">
        <f t="shared" si="293"/>
        <v>0</v>
      </c>
      <c r="JO71" s="19"/>
      <c r="JP71" s="19"/>
      <c r="JQ71" s="20">
        <f t="shared" si="294"/>
        <v>0</v>
      </c>
      <c r="JR71" s="19"/>
      <c r="JS71" s="19"/>
      <c r="JT71" s="20">
        <f t="shared" si="295"/>
        <v>0</v>
      </c>
      <c r="JU71" s="20">
        <f t="shared" si="296"/>
        <v>0</v>
      </c>
      <c r="JV71" s="20">
        <f t="shared" si="297"/>
        <v>0</v>
      </c>
      <c r="JW71" s="20">
        <f t="shared" si="298"/>
        <v>0</v>
      </c>
      <c r="JX71" s="19"/>
      <c r="JY71" s="19"/>
      <c r="JZ71" s="20">
        <f t="shared" si="299"/>
        <v>0</v>
      </c>
      <c r="KA71" s="19"/>
      <c r="KB71" s="19"/>
      <c r="KC71" s="20">
        <f t="shared" si="300"/>
        <v>0</v>
      </c>
      <c r="KD71" s="20">
        <f t="shared" si="301"/>
        <v>0</v>
      </c>
      <c r="KE71" s="20">
        <f t="shared" si="302"/>
        <v>0</v>
      </c>
      <c r="KF71" s="20">
        <f t="shared" si="303"/>
        <v>0</v>
      </c>
      <c r="KG71" s="19"/>
      <c r="KH71" s="19"/>
      <c r="KI71" s="20">
        <f t="shared" si="304"/>
        <v>0</v>
      </c>
      <c r="KJ71" s="19"/>
      <c r="KK71" s="19"/>
      <c r="KL71" s="20">
        <f t="shared" si="305"/>
        <v>0</v>
      </c>
      <c r="KM71" s="19"/>
      <c r="KN71" s="19"/>
      <c r="KO71" s="20">
        <f t="shared" si="306"/>
        <v>0</v>
      </c>
      <c r="KP71" s="19"/>
      <c r="KQ71" s="19"/>
      <c r="KR71" s="20">
        <f t="shared" si="307"/>
        <v>0</v>
      </c>
      <c r="KS71" s="19"/>
      <c r="KT71" s="19"/>
      <c r="KU71" s="20">
        <f t="shared" si="308"/>
        <v>0</v>
      </c>
      <c r="KV71" s="19"/>
      <c r="KW71" s="19"/>
      <c r="KX71" s="20">
        <f t="shared" si="309"/>
        <v>0</v>
      </c>
      <c r="KY71" s="19"/>
      <c r="KZ71" s="19"/>
      <c r="LA71" s="20">
        <f t="shared" si="310"/>
        <v>0</v>
      </c>
      <c r="LB71" s="20">
        <f t="shared" si="311"/>
        <v>0</v>
      </c>
      <c r="LC71" s="20">
        <f t="shared" si="312"/>
        <v>0</v>
      </c>
      <c r="LD71" s="20">
        <f t="shared" si="313"/>
        <v>0</v>
      </c>
      <c r="LE71" s="20">
        <f t="shared" si="314"/>
        <v>0</v>
      </c>
      <c r="LF71" s="20">
        <f t="shared" si="315"/>
        <v>0</v>
      </c>
      <c r="LG71" s="20">
        <f t="shared" si="316"/>
        <v>0</v>
      </c>
      <c r="LH71" s="19"/>
      <c r="LI71" s="19"/>
      <c r="LJ71" s="20">
        <f t="shared" si="317"/>
        <v>0</v>
      </c>
      <c r="LK71" s="19"/>
      <c r="LL71" s="19"/>
      <c r="LM71" s="20">
        <f t="shared" si="318"/>
        <v>0</v>
      </c>
      <c r="LN71" s="20">
        <f t="shared" si="319"/>
        <v>307.39</v>
      </c>
      <c r="LO71" s="20">
        <f t="shared" si="320"/>
        <v>300</v>
      </c>
      <c r="LP71" s="20">
        <f t="shared" si="321"/>
        <v>7.3899999999999864</v>
      </c>
    </row>
    <row r="72" spans="1:328" x14ac:dyDescent="0.3">
      <c r="A72" s="2" t="s">
        <v>177</v>
      </c>
      <c r="B72" s="3"/>
      <c r="C72" s="3"/>
      <c r="D72" s="4">
        <f t="shared" ref="D72:D103" si="322">(B72)-(C72)</f>
        <v>0</v>
      </c>
      <c r="E72" s="3"/>
      <c r="F72" s="3"/>
      <c r="G72" s="4">
        <f t="shared" ref="G72:G103" si="323">(E72)-(F72)</f>
        <v>0</v>
      </c>
      <c r="H72" s="3"/>
      <c r="I72" s="3"/>
      <c r="J72" s="4">
        <f t="shared" ref="J72:J103" si="324">(H72)-(I72)</f>
        <v>0</v>
      </c>
      <c r="K72" s="3"/>
      <c r="L72" s="3"/>
      <c r="M72" s="4">
        <f t="shared" ref="M72:M103" si="325">(K72)-(L72)</f>
        <v>0</v>
      </c>
      <c r="N72" s="3"/>
      <c r="O72" s="3"/>
      <c r="P72" s="4">
        <f t="shared" ref="P72:P103" si="326">(N72)-(O72)</f>
        <v>0</v>
      </c>
      <c r="Q72" s="3"/>
      <c r="R72" s="3"/>
      <c r="S72" s="4">
        <f t="shared" ref="S72:S103" si="327">(Q72)-(R72)</f>
        <v>0</v>
      </c>
      <c r="T72" s="3"/>
      <c r="U72" s="3"/>
      <c r="V72" s="4">
        <f t="shared" ref="V72:V103" si="328">(T72)-(U72)</f>
        <v>0</v>
      </c>
      <c r="W72" s="3"/>
      <c r="X72" s="3"/>
      <c r="Y72" s="4">
        <f t="shared" ref="Y72:Y103" si="329">(W72)-(X72)</f>
        <v>0</v>
      </c>
      <c r="Z72" s="3"/>
      <c r="AA72" s="3"/>
      <c r="AB72" s="4">
        <f t="shared" ref="AB72:AB103" si="330">(Z72)-(AA72)</f>
        <v>0</v>
      </c>
      <c r="AC72" s="3"/>
      <c r="AD72" s="3"/>
      <c r="AE72" s="4">
        <f t="shared" ref="AE72:AE103" si="331">(AC72)-(AD72)</f>
        <v>0</v>
      </c>
      <c r="AF72" s="3"/>
      <c r="AG72" s="3"/>
      <c r="AH72" s="4">
        <f t="shared" ref="AH72:AH103" si="332">(AF72)-(AG72)</f>
        <v>0</v>
      </c>
      <c r="AI72" s="3"/>
      <c r="AJ72" s="3"/>
      <c r="AK72" s="4">
        <f t="shared" ref="AK72:AK103" si="333">(AI72)-(AJ72)</f>
        <v>0</v>
      </c>
      <c r="AL72" s="4">
        <f t="shared" ref="AL72:AL100" si="334">(((((((((H72)+(K72))+(N72))+(Q72))+(T72))+(W72))+(Z72))+(AC72))+(AF72))+(AI72)</f>
        <v>0</v>
      </c>
      <c r="AM72" s="4">
        <f t="shared" ref="AM72:AM100" si="335">(((((((((I72)+(L72))+(O72))+(R72))+(U72))+(X72))+(AA72))+(AD72))+(AG72))+(AJ72)</f>
        <v>0</v>
      </c>
      <c r="AN72" s="4">
        <f t="shared" ref="AN72:AN103" si="336">(AL72)-(AM72)</f>
        <v>0</v>
      </c>
      <c r="AO72" s="3"/>
      <c r="AP72" s="3"/>
      <c r="AQ72" s="4">
        <f t="shared" ref="AQ72:AQ103" si="337">(AO72)-(AP72)</f>
        <v>0</v>
      </c>
      <c r="AR72" s="3"/>
      <c r="AS72" s="3"/>
      <c r="AT72" s="4">
        <f t="shared" ref="AT72:AT103" si="338">(AR72)-(AS72)</f>
        <v>0</v>
      </c>
      <c r="AU72" s="3"/>
      <c r="AV72" s="3"/>
      <c r="AW72" s="4">
        <f t="shared" ref="AW72:AW103" si="339">(AU72)-(AV72)</f>
        <v>0</v>
      </c>
      <c r="AX72" s="3"/>
      <c r="AY72" s="3"/>
      <c r="AZ72" s="4">
        <f t="shared" ref="AZ72:AZ103" si="340">(AX72)-(AY72)</f>
        <v>0</v>
      </c>
      <c r="BA72" s="3"/>
      <c r="BB72" s="3"/>
      <c r="BC72" s="4">
        <f t="shared" ref="BC72:BC103" si="341">(BA72)-(BB72)</f>
        <v>0</v>
      </c>
      <c r="BD72" s="3"/>
      <c r="BE72" s="3"/>
      <c r="BF72" s="4">
        <f t="shared" ref="BF72:BF103" si="342">(BD72)-(BE72)</f>
        <v>0</v>
      </c>
      <c r="BG72" s="4">
        <f t="shared" ref="BG72:BG100" si="343">(BA72)+(BD72)</f>
        <v>0</v>
      </c>
      <c r="BH72" s="4">
        <f t="shared" ref="BH72:BH100" si="344">(BB72)+(BE72)</f>
        <v>0</v>
      </c>
      <c r="BI72" s="4">
        <f t="shared" ref="BI72:BI103" si="345">(BG72)-(BH72)</f>
        <v>0</v>
      </c>
      <c r="BJ72" s="3"/>
      <c r="BK72" s="3"/>
      <c r="BL72" s="4">
        <f t="shared" ref="BL72:BL103" si="346">(BJ72)-(BK72)</f>
        <v>0</v>
      </c>
      <c r="BM72" s="3"/>
      <c r="BN72" s="3"/>
      <c r="BO72" s="4">
        <f t="shared" ref="BO72:BO103" si="347">(BM72)-(BN72)</f>
        <v>0</v>
      </c>
      <c r="BP72" s="3"/>
      <c r="BQ72" s="3"/>
      <c r="BR72" s="4">
        <f t="shared" ref="BR72:BR103" si="348">(BP72)-(BQ72)</f>
        <v>0</v>
      </c>
      <c r="BS72" s="3"/>
      <c r="BT72" s="3"/>
      <c r="BU72" s="4">
        <f t="shared" ref="BU72:BU103" si="349">(BS72)-(BT72)</f>
        <v>0</v>
      </c>
      <c r="BV72" s="3"/>
      <c r="BW72" s="3"/>
      <c r="BX72" s="4">
        <f t="shared" ref="BX72:BX103" si="350">(BV72)-(BW72)</f>
        <v>0</v>
      </c>
      <c r="BY72" s="3"/>
      <c r="BZ72" s="3"/>
      <c r="CA72" s="4">
        <f t="shared" ref="CA72:CA103" si="351">(BY72)-(BZ72)</f>
        <v>0</v>
      </c>
      <c r="CB72" s="4">
        <f t="shared" ref="CB72:CB100" si="352">(((BP72)+(BS72))+(BV72))+(BY72)</f>
        <v>0</v>
      </c>
      <c r="CC72" s="4">
        <f t="shared" ref="CC72:CC100" si="353">(((BQ72)+(BT72))+(BW72))+(BZ72)</f>
        <v>0</v>
      </c>
      <c r="CD72" s="4">
        <f t="shared" ref="CD72:CD103" si="354">(CB72)-(CC72)</f>
        <v>0</v>
      </c>
      <c r="CE72" s="3"/>
      <c r="CF72" s="3"/>
      <c r="CG72" s="4">
        <f t="shared" ref="CG72:CG103" si="355">(CE72)-(CF72)</f>
        <v>0</v>
      </c>
      <c r="CH72" s="3"/>
      <c r="CI72" s="3"/>
      <c r="CJ72" s="4">
        <f t="shared" ref="CJ72:CJ103" si="356">(CH72)-(CI72)</f>
        <v>0</v>
      </c>
      <c r="CK72" s="3"/>
      <c r="CL72" s="3"/>
      <c r="CM72" s="4">
        <f t="shared" ref="CM72:CM103" si="357">(CK72)-(CL72)</f>
        <v>0</v>
      </c>
      <c r="CN72" s="4">
        <f t="shared" ref="CN72:CN100" si="358">(CH72)+(CK72)</f>
        <v>0</v>
      </c>
      <c r="CO72" s="4">
        <f t="shared" ref="CO72:CO100" si="359">(CI72)+(CL72)</f>
        <v>0</v>
      </c>
      <c r="CP72" s="4">
        <f t="shared" ref="CP72:CP103" si="360">(CN72)-(CO72)</f>
        <v>0</v>
      </c>
      <c r="CQ72" s="3"/>
      <c r="CR72" s="3"/>
      <c r="CS72" s="4">
        <f t="shared" ref="CS72:CS103" si="361">(CQ72)-(CR72)</f>
        <v>0</v>
      </c>
      <c r="CT72" s="3"/>
      <c r="CU72" s="3"/>
      <c r="CV72" s="4">
        <f t="shared" ref="CV72:CV103" si="362">(CT72)-(CU72)</f>
        <v>0</v>
      </c>
      <c r="CW72" s="3"/>
      <c r="CX72" s="3"/>
      <c r="CY72" s="4">
        <f t="shared" ref="CY72:CY103" si="363">(CW72)-(CX72)</f>
        <v>0</v>
      </c>
      <c r="CZ72" s="4">
        <f t="shared" ref="CZ72:CZ100" si="364">((CQ72)+(CT72))+(CW72)</f>
        <v>0</v>
      </c>
      <c r="DA72" s="4">
        <f t="shared" ref="DA72:DA100" si="365">((CR72)+(CU72))+(CX72)</f>
        <v>0</v>
      </c>
      <c r="DB72" s="4">
        <f t="shared" ref="DB72:DB103" si="366">(CZ72)-(DA72)</f>
        <v>0</v>
      </c>
      <c r="DC72" s="4">
        <f t="shared" ref="DC72:DC100" si="367">((((((((((AO72)+(AR72))+(AU72))+(AX72))+(BG72))+(BJ72))+(BM72))+(CB72))+(CE72))+(CN72))+(CZ72)</f>
        <v>0</v>
      </c>
      <c r="DD72" s="4">
        <f t="shared" ref="DD72:DD100" si="368">((((((((((AP72)+(AS72))+(AV72))+(AY72))+(BH72))+(BK72))+(BN72))+(CC72))+(CF72))+(CO72))+(DA72)</f>
        <v>0</v>
      </c>
      <c r="DE72" s="4">
        <f t="shared" ref="DE72:DE103" si="369">(DC72)-(DD72)</f>
        <v>0</v>
      </c>
      <c r="DF72" s="3"/>
      <c r="DG72" s="3"/>
      <c r="DH72" s="4">
        <f t="shared" ref="DH72:DH103" si="370">(DF72)-(DG72)</f>
        <v>0</v>
      </c>
      <c r="DI72" s="3"/>
      <c r="DJ72" s="3"/>
      <c r="DK72" s="4">
        <f t="shared" ref="DK72:DK103" si="371">(DI72)-(DJ72)</f>
        <v>0</v>
      </c>
      <c r="DL72" s="4">
        <f t="shared" ref="DL72:DL100" si="372">(DF72)+(DI72)</f>
        <v>0</v>
      </c>
      <c r="DM72" s="4">
        <f t="shared" ref="DM72:DM100" si="373">(DG72)+(DJ72)</f>
        <v>0</v>
      </c>
      <c r="DN72" s="4">
        <f t="shared" ref="DN72:DN103" si="374">(DL72)-(DM72)</f>
        <v>0</v>
      </c>
      <c r="DO72" s="3"/>
      <c r="DP72" s="3"/>
      <c r="DQ72" s="4">
        <f t="shared" ref="DQ72:DQ103" si="375">(DO72)-(DP72)</f>
        <v>0</v>
      </c>
      <c r="DR72" s="3"/>
      <c r="DS72" s="3"/>
      <c r="DT72" s="4">
        <f t="shared" ref="DT72:DT103" si="376">(DR72)-(DS72)</f>
        <v>0</v>
      </c>
      <c r="DU72" s="4">
        <f t="shared" ref="DU72:DU100" si="377">(DO72)+(DR72)</f>
        <v>0</v>
      </c>
      <c r="DV72" s="4">
        <f t="shared" ref="DV72:DV100" si="378">(DP72)+(DS72)</f>
        <v>0</v>
      </c>
      <c r="DW72" s="4">
        <f t="shared" ref="DW72:DW103" si="379">(DU72)-(DV72)</f>
        <v>0</v>
      </c>
      <c r="DX72" s="20">
        <f t="shared" ref="DX72:DX100" si="380">(((((B72)+(E72))+(AL72))+(DC72))+(DL72))+(DU72)</f>
        <v>0</v>
      </c>
      <c r="DY72" s="20">
        <f t="shared" ref="DY72:DY100" si="381">(((((C72)+(F72))+(AM72))+(DD72))+(DM72))+(DV72)</f>
        <v>0</v>
      </c>
      <c r="DZ72" s="20">
        <f t="shared" ref="DZ72:DZ103" si="382">(DX72)-(DY72)</f>
        <v>0</v>
      </c>
      <c r="EA72" s="19"/>
      <c r="EB72" s="19"/>
      <c r="EC72" s="20">
        <f t="shared" ref="EC72:EC103" si="383">(EA72)-(EB72)</f>
        <v>0</v>
      </c>
      <c r="ED72" s="19"/>
      <c r="EE72" s="19"/>
      <c r="EF72" s="20">
        <f t="shared" ref="EF72:EF103" si="384">(ED72)-(EE72)</f>
        <v>0</v>
      </c>
      <c r="EG72" s="19"/>
      <c r="EH72" s="19"/>
      <c r="EI72" s="20">
        <f t="shared" ref="EI72:EI103" si="385">(EG72)-(EH72)</f>
        <v>0</v>
      </c>
      <c r="EJ72" s="19"/>
      <c r="EK72" s="19"/>
      <c r="EL72" s="20">
        <f t="shared" ref="EL72:EL103" si="386">(EJ72)-(EK72)</f>
        <v>0</v>
      </c>
      <c r="EM72" s="20">
        <f t="shared" ref="EM72:EM100" si="387">((ED72)+(EG72))+(EJ72)</f>
        <v>0</v>
      </c>
      <c r="EN72" s="20">
        <f t="shared" ref="EN72:EN100" si="388">((EE72)+(EH72))+(EK72)</f>
        <v>0</v>
      </c>
      <c r="EO72" s="20">
        <f t="shared" ref="EO72:EO103" si="389">(EM72)-(EN72)</f>
        <v>0</v>
      </c>
      <c r="EP72" s="19"/>
      <c r="EQ72" s="19"/>
      <c r="ER72" s="20">
        <f t="shared" ref="ER72:ER103" si="390">(EP72)-(EQ72)</f>
        <v>0</v>
      </c>
      <c r="ES72" s="19"/>
      <c r="ET72" s="19"/>
      <c r="EU72" s="20">
        <f t="shared" ref="EU72:EU103" si="391">(ES72)-(ET72)</f>
        <v>0</v>
      </c>
      <c r="EV72" s="19"/>
      <c r="EW72" s="19"/>
      <c r="EX72" s="20">
        <f t="shared" ref="EX72:EX103" si="392">(EV72)-(EW72)</f>
        <v>0</v>
      </c>
      <c r="EY72" s="19"/>
      <c r="EZ72" s="19"/>
      <c r="FA72" s="20">
        <f t="shared" ref="FA72:FA103" si="393">(EY72)-(EZ72)</f>
        <v>0</v>
      </c>
      <c r="FB72" s="20">
        <f t="shared" ref="FB72:FB100" si="394">((ES72)+(EV72))+(EY72)</f>
        <v>0</v>
      </c>
      <c r="FC72" s="20">
        <f t="shared" ref="FC72:FC100" si="395">((ET72)+(EW72))+(EZ72)</f>
        <v>0</v>
      </c>
      <c r="FD72" s="20">
        <f t="shared" ref="FD72:FD103" si="396">(FB72)-(FC72)</f>
        <v>0</v>
      </c>
      <c r="FE72" s="19"/>
      <c r="FF72" s="19"/>
      <c r="FG72" s="20">
        <f t="shared" ref="FG72:FG103" si="397">(FE72)-(FF72)</f>
        <v>0</v>
      </c>
      <c r="FH72" s="19"/>
      <c r="FI72" s="19"/>
      <c r="FJ72" s="20">
        <f t="shared" ref="FJ72:FJ103" si="398">(FH72)-(FI72)</f>
        <v>0</v>
      </c>
      <c r="FK72" s="19"/>
      <c r="FL72" s="19"/>
      <c r="FM72" s="20">
        <f t="shared" ref="FM72:FM103" si="399">(FK72)-(FL72)</f>
        <v>0</v>
      </c>
      <c r="FN72" s="20">
        <f t="shared" ref="FN72:FN100" si="400">((FE72)+(FH72))+(FK72)</f>
        <v>0</v>
      </c>
      <c r="FO72" s="20">
        <f t="shared" ref="FO72:FO100" si="401">((FF72)+(FI72))+(FL72)</f>
        <v>0</v>
      </c>
      <c r="FP72" s="20">
        <f t="shared" ref="FP72:FP103" si="402">(FN72)-(FO72)</f>
        <v>0</v>
      </c>
      <c r="FQ72" s="19"/>
      <c r="FR72" s="19"/>
      <c r="FS72" s="20">
        <f t="shared" ref="FS72:FS103" si="403">(FQ72)-(FR72)</f>
        <v>0</v>
      </c>
      <c r="FT72" s="19"/>
      <c r="FU72" s="19"/>
      <c r="FV72" s="20">
        <f t="shared" ref="FV72:FV103" si="404">(FT72)-(FU72)</f>
        <v>0</v>
      </c>
      <c r="FW72" s="19"/>
      <c r="FX72" s="19"/>
      <c r="FY72" s="20">
        <f t="shared" ref="FY72:FY103" si="405">(FW72)-(FX72)</f>
        <v>0</v>
      </c>
      <c r="FZ72" s="20">
        <f t="shared" ref="FZ72:FZ100" si="406">((FQ72)+(FT72))+(FW72)</f>
        <v>0</v>
      </c>
      <c r="GA72" s="20">
        <f t="shared" ref="GA72:GA100" si="407">((FR72)+(FU72))+(FX72)</f>
        <v>0</v>
      </c>
      <c r="GB72" s="20">
        <f t="shared" ref="GB72:GB103" si="408">(FZ72)-(GA72)</f>
        <v>0</v>
      </c>
      <c r="GC72" s="19"/>
      <c r="GD72" s="19"/>
      <c r="GE72" s="20">
        <f t="shared" ref="GE72:GE103" si="409">(GC72)-(GD72)</f>
        <v>0</v>
      </c>
      <c r="GF72" s="19"/>
      <c r="GG72" s="19"/>
      <c r="GH72" s="20">
        <f t="shared" ref="GH72:GH103" si="410">(GF72)-(GG72)</f>
        <v>0</v>
      </c>
      <c r="GI72" s="19"/>
      <c r="GJ72" s="19"/>
      <c r="GK72" s="20">
        <f t="shared" ref="GK72:GK103" si="411">(GI72)-(GJ72)</f>
        <v>0</v>
      </c>
      <c r="GL72" s="19"/>
      <c r="GM72" s="19"/>
      <c r="GN72" s="20">
        <f t="shared" ref="GN72:GN103" si="412">(GL72)-(GM72)</f>
        <v>0</v>
      </c>
      <c r="GO72" s="20">
        <f t="shared" ref="GO72:GO100" si="413">((GF72)+(GI72))+(GL72)</f>
        <v>0</v>
      </c>
      <c r="GP72" s="20">
        <f t="shared" ref="GP72:GP100" si="414">((GG72)+(GJ72))+(GM72)</f>
        <v>0</v>
      </c>
      <c r="GQ72" s="20">
        <f t="shared" ref="GQ72:GQ103" si="415">(GO72)-(GP72)</f>
        <v>0</v>
      </c>
      <c r="GR72" s="19"/>
      <c r="GS72" s="19"/>
      <c r="GT72" s="20">
        <f t="shared" ref="GT72:GT103" si="416">(GR72)-(GS72)</f>
        <v>0</v>
      </c>
      <c r="GU72" s="19"/>
      <c r="GV72" s="19"/>
      <c r="GW72" s="20">
        <f t="shared" ref="GW72:GW103" si="417">(GU72)-(GV72)</f>
        <v>0</v>
      </c>
      <c r="GX72" s="19"/>
      <c r="GY72" s="19"/>
      <c r="GZ72" s="20">
        <f t="shared" ref="GZ72:GZ103" si="418">(GX72)-(GY72)</f>
        <v>0</v>
      </c>
      <c r="HA72" s="20">
        <f t="shared" ref="HA72:HA100" si="419">((((((((((EA72)+(EM72))+(EP72))+(FB72))+(FN72))+(FZ72))+(GC72))+(GO72))+(GR72))+(GU72))+(GX72)</f>
        <v>0</v>
      </c>
      <c r="HB72" s="20">
        <f t="shared" ref="HB72:HB100" si="420">((((((((((EB72)+(EN72))+(EQ72))+(FC72))+(FO72))+(GA72))+(GD72))+(GP72))+(GS72))+(GV72))+(GY72)</f>
        <v>0</v>
      </c>
      <c r="HC72" s="20">
        <f t="shared" ref="HC72:HC103" si="421">(HA72)-(HB72)</f>
        <v>0</v>
      </c>
      <c r="HD72" s="19"/>
      <c r="HE72" s="19"/>
      <c r="HF72" s="20">
        <f t="shared" ref="HF72:HF103" si="422">(HD72)-(HE72)</f>
        <v>0</v>
      </c>
      <c r="HG72" s="19"/>
      <c r="HH72" s="19"/>
      <c r="HI72" s="20">
        <f t="shared" ref="HI72:HI103" si="423">(HG72)-(HH72)</f>
        <v>0</v>
      </c>
      <c r="HJ72" s="19"/>
      <c r="HK72" s="19"/>
      <c r="HL72" s="20">
        <f t="shared" ref="HL72:HL103" si="424">(HJ72)-(HK72)</f>
        <v>0</v>
      </c>
      <c r="HM72" s="19"/>
      <c r="HN72" s="19"/>
      <c r="HO72" s="20">
        <f t="shared" ref="HO72:HO103" si="425">(HM72)-(HN72)</f>
        <v>0</v>
      </c>
      <c r="HP72" s="20">
        <f t="shared" ref="HP72:HP100" si="426">(HJ72)+(HM72)</f>
        <v>0</v>
      </c>
      <c r="HQ72" s="20">
        <f t="shared" ref="HQ72:HQ100" si="427">(HK72)+(HN72)</f>
        <v>0</v>
      </c>
      <c r="HR72" s="20">
        <f t="shared" ref="HR72:HR103" si="428">(HP72)-(HQ72)</f>
        <v>0</v>
      </c>
      <c r="HS72" s="19"/>
      <c r="HT72" s="19"/>
      <c r="HU72" s="20">
        <f t="shared" ref="HU72:HU103" si="429">(HS72)-(HT72)</f>
        <v>0</v>
      </c>
      <c r="HV72" s="19"/>
      <c r="HW72" s="19"/>
      <c r="HX72" s="20">
        <f t="shared" ref="HX72:HX103" si="430">(HV72)-(HW72)</f>
        <v>0</v>
      </c>
      <c r="HY72" s="19"/>
      <c r="HZ72" s="19"/>
      <c r="IA72" s="20">
        <f t="shared" ref="IA72:IA103" si="431">(HY72)-(HZ72)</f>
        <v>0</v>
      </c>
      <c r="IB72" s="19"/>
      <c r="IC72" s="19"/>
      <c r="ID72" s="20">
        <f t="shared" ref="ID72:ID103" si="432">(IB72)-(IC72)</f>
        <v>0</v>
      </c>
      <c r="IE72" s="20">
        <f t="shared" ref="IE72:IE100" si="433">((HV72)+(HY72))+(IB72)</f>
        <v>0</v>
      </c>
      <c r="IF72" s="20">
        <f t="shared" ref="IF72:IF100" si="434">((HW72)+(HZ72))+(IC72)</f>
        <v>0</v>
      </c>
      <c r="IG72" s="20">
        <f t="shared" ref="IG72:IG103" si="435">(IE72)-(IF72)</f>
        <v>0</v>
      </c>
      <c r="IH72" s="20">
        <f t="shared" ref="IH72:IH100" si="436">(((HG72)+(HP72))+(HS72))+(IE72)</f>
        <v>0</v>
      </c>
      <c r="II72" s="20">
        <f t="shared" ref="II72:II100" si="437">(((HH72)+(HQ72))+(HT72))+(IF72)</f>
        <v>0</v>
      </c>
      <c r="IJ72" s="20">
        <f t="shared" ref="IJ72:IJ103" si="438">(IH72)-(II72)</f>
        <v>0</v>
      </c>
      <c r="IK72" s="19"/>
      <c r="IL72" s="19"/>
      <c r="IM72" s="20">
        <f t="shared" ref="IM72:IM103" si="439">(IK72)-(IL72)</f>
        <v>0</v>
      </c>
      <c r="IN72" s="19"/>
      <c r="IO72" s="19"/>
      <c r="IP72" s="20">
        <f t="shared" ref="IP72:IP103" si="440">(IN72)-(IO72)</f>
        <v>0</v>
      </c>
      <c r="IQ72" s="19"/>
      <c r="IR72" s="19"/>
      <c r="IS72" s="20">
        <f t="shared" ref="IS72:IS103" si="441">(IQ72)-(IR72)</f>
        <v>0</v>
      </c>
      <c r="IT72" s="20">
        <f t="shared" ref="IT72:IT100" si="442">(IN72)+(IQ72)</f>
        <v>0</v>
      </c>
      <c r="IU72" s="20">
        <f t="shared" ref="IU72:IU100" si="443">(IO72)+(IR72)</f>
        <v>0</v>
      </c>
      <c r="IV72" s="20">
        <f t="shared" ref="IV72:IV103" si="444">(IT72)-(IU72)</f>
        <v>0</v>
      </c>
      <c r="IW72" s="20">
        <f t="shared" ref="IW72:IW100" si="445">(((HD72)+(IH72))+(IK72))+(IT72)</f>
        <v>0</v>
      </c>
      <c r="IX72" s="20">
        <f t="shared" ref="IX72:IX100" si="446">(((HE72)+(II72))+(IL72))+(IU72)</f>
        <v>0</v>
      </c>
      <c r="IY72" s="20">
        <f t="shared" ref="IY72:IY103" si="447">(IW72)-(IX72)</f>
        <v>0</v>
      </c>
      <c r="IZ72" s="19"/>
      <c r="JA72" s="20">
        <f>0</f>
        <v>0</v>
      </c>
      <c r="JB72" s="20">
        <f t="shared" ref="JB72:JB103" si="448">(IZ72)-(JA72)</f>
        <v>0</v>
      </c>
      <c r="JC72" s="19"/>
      <c r="JD72" s="19"/>
      <c r="JE72" s="20">
        <f t="shared" ref="JE72:JE103" si="449">(JC72)-(JD72)</f>
        <v>0</v>
      </c>
      <c r="JF72" s="19"/>
      <c r="JG72" s="19"/>
      <c r="JH72" s="20">
        <f t="shared" ref="JH72:JH103" si="450">(JF72)-(JG72)</f>
        <v>0</v>
      </c>
      <c r="JI72" s="20">
        <f t="shared" ref="JI72:JI100" si="451">((IZ72)+(JC72))+(JF72)</f>
        <v>0</v>
      </c>
      <c r="JJ72" s="20">
        <f t="shared" ref="JJ72:JJ100" si="452">((JA72)+(JD72))+(JG72)</f>
        <v>0</v>
      </c>
      <c r="JK72" s="20">
        <f t="shared" ref="JK72:JK103" si="453">(JI72)-(JJ72)</f>
        <v>0</v>
      </c>
      <c r="JL72" s="19"/>
      <c r="JM72" s="19"/>
      <c r="JN72" s="20">
        <f t="shared" ref="JN72:JN103" si="454">(JL72)-(JM72)</f>
        <v>0</v>
      </c>
      <c r="JO72" s="19"/>
      <c r="JP72" s="19"/>
      <c r="JQ72" s="20">
        <f t="shared" ref="JQ72:JQ103" si="455">(JO72)-(JP72)</f>
        <v>0</v>
      </c>
      <c r="JR72" s="19"/>
      <c r="JS72" s="19"/>
      <c r="JT72" s="20">
        <f t="shared" ref="JT72:JT103" si="456">(JR72)-(JS72)</f>
        <v>0</v>
      </c>
      <c r="JU72" s="20">
        <f t="shared" ref="JU72:JU100" si="457">((JL72)+(JO72))+(JR72)</f>
        <v>0</v>
      </c>
      <c r="JV72" s="20">
        <f t="shared" ref="JV72:JV100" si="458">((JM72)+(JP72))+(JS72)</f>
        <v>0</v>
      </c>
      <c r="JW72" s="20">
        <f t="shared" ref="JW72:JW103" si="459">(JU72)-(JV72)</f>
        <v>0</v>
      </c>
      <c r="JX72" s="19"/>
      <c r="JY72" s="19"/>
      <c r="JZ72" s="20">
        <f t="shared" ref="JZ72:JZ103" si="460">(JX72)-(JY72)</f>
        <v>0</v>
      </c>
      <c r="KA72" s="19"/>
      <c r="KB72" s="19"/>
      <c r="KC72" s="20">
        <f t="shared" ref="KC72:KC103" si="461">(KA72)-(KB72)</f>
        <v>0</v>
      </c>
      <c r="KD72" s="20">
        <f t="shared" ref="KD72:KD100" si="462">(JX72)+(KA72)</f>
        <v>0</v>
      </c>
      <c r="KE72" s="20">
        <f t="shared" ref="KE72:KE100" si="463">(JY72)+(KB72)</f>
        <v>0</v>
      </c>
      <c r="KF72" s="20">
        <f t="shared" ref="KF72:KF103" si="464">(KD72)-(KE72)</f>
        <v>0</v>
      </c>
      <c r="KG72" s="19"/>
      <c r="KH72" s="19"/>
      <c r="KI72" s="20">
        <f t="shared" ref="KI72:KI103" si="465">(KG72)-(KH72)</f>
        <v>0</v>
      </c>
      <c r="KJ72" s="19"/>
      <c r="KK72" s="19"/>
      <c r="KL72" s="20">
        <f t="shared" ref="KL72:KL103" si="466">(KJ72)-(KK72)</f>
        <v>0</v>
      </c>
      <c r="KM72" s="19"/>
      <c r="KN72" s="19"/>
      <c r="KO72" s="20">
        <f t="shared" ref="KO72:KO103" si="467">(KM72)-(KN72)</f>
        <v>0</v>
      </c>
      <c r="KP72" s="19"/>
      <c r="KQ72" s="19"/>
      <c r="KR72" s="20">
        <f t="shared" ref="KR72:KR103" si="468">(KP72)-(KQ72)</f>
        <v>0</v>
      </c>
      <c r="KS72" s="19"/>
      <c r="KT72" s="19"/>
      <c r="KU72" s="20">
        <f t="shared" ref="KU72:KU103" si="469">(KS72)-(KT72)</f>
        <v>0</v>
      </c>
      <c r="KV72" s="19"/>
      <c r="KW72" s="19"/>
      <c r="KX72" s="20">
        <f t="shared" ref="KX72:KX103" si="470">(KV72)-(KW72)</f>
        <v>0</v>
      </c>
      <c r="KY72" s="19"/>
      <c r="KZ72" s="19"/>
      <c r="LA72" s="20">
        <f t="shared" ref="LA72:LA103" si="471">(KY72)-(KZ72)</f>
        <v>0</v>
      </c>
      <c r="LB72" s="20">
        <f t="shared" ref="LB72:LB100" si="472">(KV72)+(KY72)</f>
        <v>0</v>
      </c>
      <c r="LC72" s="20">
        <f t="shared" ref="LC72:LC100" si="473">(KW72)+(KZ72)</f>
        <v>0</v>
      </c>
      <c r="LD72" s="20">
        <f t="shared" ref="LD72:LD103" si="474">(LB72)-(LC72)</f>
        <v>0</v>
      </c>
      <c r="LE72" s="20">
        <f t="shared" ref="LE72:LE100" si="475">(((((KG72)+(KJ72))+(KM72))+(KP72))+(KS72))+(LB72)</f>
        <v>0</v>
      </c>
      <c r="LF72" s="20">
        <f t="shared" ref="LF72:LF100" si="476">(((((KH72)+(KK72))+(KN72))+(KQ72))+(KT72))+(LC72)</f>
        <v>0</v>
      </c>
      <c r="LG72" s="20">
        <f t="shared" ref="LG72:LG103" si="477">(LE72)-(LF72)</f>
        <v>0</v>
      </c>
      <c r="LH72" s="19"/>
      <c r="LI72" s="19"/>
      <c r="LJ72" s="20">
        <f t="shared" ref="LJ72:LJ103" si="478">(LH72)-(LI72)</f>
        <v>0</v>
      </c>
      <c r="LK72" s="19"/>
      <c r="LL72" s="19"/>
      <c r="LM72" s="20">
        <f t="shared" ref="LM72:LM103" si="479">(LK72)-(LL72)</f>
        <v>0</v>
      </c>
      <c r="LN72" s="20">
        <f t="shared" ref="LN72:LN100" si="480">((((((((DX72)+(HA72))+(IW72))+(JI72))+(JU72))+(KD72))+(LE72))+(LH72))+(LK72)</f>
        <v>0</v>
      </c>
      <c r="LO72" s="20">
        <f t="shared" ref="LO72:LO100" si="481">((((((((DY72)+(HB72))+(IX72))+(JJ72))+(JV72))+(KE72))+(LF72))+(LI72))+(LL72)</f>
        <v>0</v>
      </c>
      <c r="LP72" s="20">
        <f t="shared" ref="LP72:LP103" si="482">(LN72)-(LO72)</f>
        <v>0</v>
      </c>
    </row>
    <row r="73" spans="1:328" x14ac:dyDescent="0.3">
      <c r="A73" s="2" t="s">
        <v>178</v>
      </c>
      <c r="B73" s="3"/>
      <c r="C73" s="3"/>
      <c r="D73" s="4">
        <f t="shared" si="322"/>
        <v>0</v>
      </c>
      <c r="E73" s="3"/>
      <c r="F73" s="3"/>
      <c r="G73" s="4">
        <f t="shared" si="323"/>
        <v>0</v>
      </c>
      <c r="H73" s="3"/>
      <c r="I73" s="3"/>
      <c r="J73" s="4">
        <f t="shared" si="324"/>
        <v>0</v>
      </c>
      <c r="K73" s="3"/>
      <c r="L73" s="3"/>
      <c r="M73" s="4">
        <f t="shared" si="325"/>
        <v>0</v>
      </c>
      <c r="N73" s="3"/>
      <c r="O73" s="3"/>
      <c r="P73" s="4">
        <f t="shared" si="326"/>
        <v>0</v>
      </c>
      <c r="Q73" s="3"/>
      <c r="R73" s="3"/>
      <c r="S73" s="4">
        <f t="shared" si="327"/>
        <v>0</v>
      </c>
      <c r="T73" s="3"/>
      <c r="U73" s="3"/>
      <c r="V73" s="4">
        <f t="shared" si="328"/>
        <v>0</v>
      </c>
      <c r="W73" s="3"/>
      <c r="X73" s="3"/>
      <c r="Y73" s="4">
        <f t="shared" si="329"/>
        <v>0</v>
      </c>
      <c r="Z73" s="3"/>
      <c r="AA73" s="3"/>
      <c r="AB73" s="4">
        <f t="shared" si="330"/>
        <v>0</v>
      </c>
      <c r="AC73" s="3"/>
      <c r="AD73" s="3"/>
      <c r="AE73" s="4">
        <f t="shared" si="331"/>
        <v>0</v>
      </c>
      <c r="AF73" s="3"/>
      <c r="AG73" s="3"/>
      <c r="AH73" s="4">
        <f t="shared" si="332"/>
        <v>0</v>
      </c>
      <c r="AI73" s="3"/>
      <c r="AJ73" s="3"/>
      <c r="AK73" s="4">
        <f t="shared" si="333"/>
        <v>0</v>
      </c>
      <c r="AL73" s="4">
        <f t="shared" si="334"/>
        <v>0</v>
      </c>
      <c r="AM73" s="4">
        <f t="shared" si="335"/>
        <v>0</v>
      </c>
      <c r="AN73" s="4">
        <f t="shared" si="336"/>
        <v>0</v>
      </c>
      <c r="AO73" s="3"/>
      <c r="AP73" s="3"/>
      <c r="AQ73" s="4">
        <f t="shared" si="337"/>
        <v>0</v>
      </c>
      <c r="AR73" s="3"/>
      <c r="AS73" s="3"/>
      <c r="AT73" s="4">
        <f t="shared" si="338"/>
        <v>0</v>
      </c>
      <c r="AU73" s="3"/>
      <c r="AV73" s="3"/>
      <c r="AW73" s="4">
        <f t="shared" si="339"/>
        <v>0</v>
      </c>
      <c r="AX73" s="3"/>
      <c r="AY73" s="3"/>
      <c r="AZ73" s="4">
        <f t="shared" si="340"/>
        <v>0</v>
      </c>
      <c r="BA73" s="3"/>
      <c r="BB73" s="3"/>
      <c r="BC73" s="4">
        <f t="shared" si="341"/>
        <v>0</v>
      </c>
      <c r="BD73" s="3"/>
      <c r="BE73" s="3"/>
      <c r="BF73" s="4">
        <f t="shared" si="342"/>
        <v>0</v>
      </c>
      <c r="BG73" s="4">
        <f t="shared" si="343"/>
        <v>0</v>
      </c>
      <c r="BH73" s="4">
        <f t="shared" si="344"/>
        <v>0</v>
      </c>
      <c r="BI73" s="4">
        <f t="shared" si="345"/>
        <v>0</v>
      </c>
      <c r="BJ73" s="3"/>
      <c r="BK73" s="3"/>
      <c r="BL73" s="4">
        <f t="shared" si="346"/>
        <v>0</v>
      </c>
      <c r="BM73" s="3"/>
      <c r="BN73" s="3"/>
      <c r="BO73" s="4">
        <f t="shared" si="347"/>
        <v>0</v>
      </c>
      <c r="BP73" s="3"/>
      <c r="BQ73" s="3"/>
      <c r="BR73" s="4">
        <f t="shared" si="348"/>
        <v>0</v>
      </c>
      <c r="BS73" s="3"/>
      <c r="BT73" s="3"/>
      <c r="BU73" s="4">
        <f t="shared" si="349"/>
        <v>0</v>
      </c>
      <c r="BV73" s="3"/>
      <c r="BW73" s="3"/>
      <c r="BX73" s="4">
        <f t="shared" si="350"/>
        <v>0</v>
      </c>
      <c r="BY73" s="3"/>
      <c r="BZ73" s="3"/>
      <c r="CA73" s="4">
        <f t="shared" si="351"/>
        <v>0</v>
      </c>
      <c r="CB73" s="4">
        <f t="shared" si="352"/>
        <v>0</v>
      </c>
      <c r="CC73" s="4">
        <f t="shared" si="353"/>
        <v>0</v>
      </c>
      <c r="CD73" s="4">
        <f t="shared" si="354"/>
        <v>0</v>
      </c>
      <c r="CE73" s="3"/>
      <c r="CF73" s="3"/>
      <c r="CG73" s="4">
        <f t="shared" si="355"/>
        <v>0</v>
      </c>
      <c r="CH73" s="3"/>
      <c r="CI73" s="3"/>
      <c r="CJ73" s="4">
        <f t="shared" si="356"/>
        <v>0</v>
      </c>
      <c r="CK73" s="3"/>
      <c r="CL73" s="3"/>
      <c r="CM73" s="4">
        <f t="shared" si="357"/>
        <v>0</v>
      </c>
      <c r="CN73" s="4">
        <f t="shared" si="358"/>
        <v>0</v>
      </c>
      <c r="CO73" s="4">
        <f t="shared" si="359"/>
        <v>0</v>
      </c>
      <c r="CP73" s="4">
        <f t="shared" si="360"/>
        <v>0</v>
      </c>
      <c r="CQ73" s="3"/>
      <c r="CR73" s="3"/>
      <c r="CS73" s="4">
        <f t="shared" si="361"/>
        <v>0</v>
      </c>
      <c r="CT73" s="3"/>
      <c r="CU73" s="3"/>
      <c r="CV73" s="4">
        <f t="shared" si="362"/>
        <v>0</v>
      </c>
      <c r="CW73" s="3"/>
      <c r="CX73" s="3"/>
      <c r="CY73" s="4">
        <f t="shared" si="363"/>
        <v>0</v>
      </c>
      <c r="CZ73" s="4">
        <f t="shared" si="364"/>
        <v>0</v>
      </c>
      <c r="DA73" s="4">
        <f t="shared" si="365"/>
        <v>0</v>
      </c>
      <c r="DB73" s="4">
        <f t="shared" si="366"/>
        <v>0</v>
      </c>
      <c r="DC73" s="4">
        <f t="shared" si="367"/>
        <v>0</v>
      </c>
      <c r="DD73" s="4">
        <f t="shared" si="368"/>
        <v>0</v>
      </c>
      <c r="DE73" s="4">
        <f t="shared" si="369"/>
        <v>0</v>
      </c>
      <c r="DF73" s="3"/>
      <c r="DG73" s="3"/>
      <c r="DH73" s="4">
        <f t="shared" si="370"/>
        <v>0</v>
      </c>
      <c r="DI73" s="3"/>
      <c r="DJ73" s="3"/>
      <c r="DK73" s="4">
        <f t="shared" si="371"/>
        <v>0</v>
      </c>
      <c r="DL73" s="4">
        <f t="shared" si="372"/>
        <v>0</v>
      </c>
      <c r="DM73" s="4">
        <f t="shared" si="373"/>
        <v>0</v>
      </c>
      <c r="DN73" s="4">
        <f t="shared" si="374"/>
        <v>0</v>
      </c>
      <c r="DO73" s="3"/>
      <c r="DP73" s="3"/>
      <c r="DQ73" s="4">
        <f t="shared" si="375"/>
        <v>0</v>
      </c>
      <c r="DR73" s="3"/>
      <c r="DS73" s="3"/>
      <c r="DT73" s="4">
        <f t="shared" si="376"/>
        <v>0</v>
      </c>
      <c r="DU73" s="4">
        <f t="shared" si="377"/>
        <v>0</v>
      </c>
      <c r="DV73" s="4">
        <f t="shared" si="378"/>
        <v>0</v>
      </c>
      <c r="DW73" s="4">
        <f t="shared" si="379"/>
        <v>0</v>
      </c>
      <c r="DX73" s="20">
        <f t="shared" si="380"/>
        <v>0</v>
      </c>
      <c r="DY73" s="20">
        <f t="shared" si="381"/>
        <v>0</v>
      </c>
      <c r="DZ73" s="20">
        <f t="shared" si="382"/>
        <v>0</v>
      </c>
      <c r="EA73" s="19"/>
      <c r="EB73" s="19"/>
      <c r="EC73" s="20">
        <f t="shared" si="383"/>
        <v>0</v>
      </c>
      <c r="ED73" s="19"/>
      <c r="EE73" s="19"/>
      <c r="EF73" s="20">
        <f t="shared" si="384"/>
        <v>0</v>
      </c>
      <c r="EG73" s="19"/>
      <c r="EH73" s="19"/>
      <c r="EI73" s="20">
        <f t="shared" si="385"/>
        <v>0</v>
      </c>
      <c r="EJ73" s="19"/>
      <c r="EK73" s="19"/>
      <c r="EL73" s="20">
        <f t="shared" si="386"/>
        <v>0</v>
      </c>
      <c r="EM73" s="20">
        <f t="shared" si="387"/>
        <v>0</v>
      </c>
      <c r="EN73" s="20">
        <f t="shared" si="388"/>
        <v>0</v>
      </c>
      <c r="EO73" s="20">
        <f t="shared" si="389"/>
        <v>0</v>
      </c>
      <c r="EP73" s="19"/>
      <c r="EQ73" s="19"/>
      <c r="ER73" s="20">
        <f t="shared" si="390"/>
        <v>0</v>
      </c>
      <c r="ES73" s="19"/>
      <c r="ET73" s="19"/>
      <c r="EU73" s="20">
        <f t="shared" si="391"/>
        <v>0</v>
      </c>
      <c r="EV73" s="19"/>
      <c r="EW73" s="19"/>
      <c r="EX73" s="20">
        <f t="shared" si="392"/>
        <v>0</v>
      </c>
      <c r="EY73" s="19"/>
      <c r="EZ73" s="19"/>
      <c r="FA73" s="20">
        <f t="shared" si="393"/>
        <v>0</v>
      </c>
      <c r="FB73" s="20">
        <f t="shared" si="394"/>
        <v>0</v>
      </c>
      <c r="FC73" s="20">
        <f t="shared" si="395"/>
        <v>0</v>
      </c>
      <c r="FD73" s="20">
        <f t="shared" si="396"/>
        <v>0</v>
      </c>
      <c r="FE73" s="19"/>
      <c r="FF73" s="19"/>
      <c r="FG73" s="20">
        <f t="shared" si="397"/>
        <v>0</v>
      </c>
      <c r="FH73" s="19"/>
      <c r="FI73" s="19"/>
      <c r="FJ73" s="20">
        <f t="shared" si="398"/>
        <v>0</v>
      </c>
      <c r="FK73" s="19"/>
      <c r="FL73" s="19"/>
      <c r="FM73" s="20">
        <f t="shared" si="399"/>
        <v>0</v>
      </c>
      <c r="FN73" s="20">
        <f t="shared" si="400"/>
        <v>0</v>
      </c>
      <c r="FO73" s="20">
        <f t="shared" si="401"/>
        <v>0</v>
      </c>
      <c r="FP73" s="20">
        <f t="shared" si="402"/>
        <v>0</v>
      </c>
      <c r="FQ73" s="19"/>
      <c r="FR73" s="19"/>
      <c r="FS73" s="20">
        <f t="shared" si="403"/>
        <v>0</v>
      </c>
      <c r="FT73" s="19"/>
      <c r="FU73" s="19"/>
      <c r="FV73" s="20">
        <f t="shared" si="404"/>
        <v>0</v>
      </c>
      <c r="FW73" s="19"/>
      <c r="FX73" s="19"/>
      <c r="FY73" s="20">
        <f t="shared" si="405"/>
        <v>0</v>
      </c>
      <c r="FZ73" s="20">
        <f t="shared" si="406"/>
        <v>0</v>
      </c>
      <c r="GA73" s="20">
        <f t="shared" si="407"/>
        <v>0</v>
      </c>
      <c r="GB73" s="20">
        <f t="shared" si="408"/>
        <v>0</v>
      </c>
      <c r="GC73" s="19"/>
      <c r="GD73" s="19"/>
      <c r="GE73" s="20">
        <f t="shared" si="409"/>
        <v>0</v>
      </c>
      <c r="GF73" s="19"/>
      <c r="GG73" s="19"/>
      <c r="GH73" s="20">
        <f t="shared" si="410"/>
        <v>0</v>
      </c>
      <c r="GI73" s="19"/>
      <c r="GJ73" s="19"/>
      <c r="GK73" s="20">
        <f t="shared" si="411"/>
        <v>0</v>
      </c>
      <c r="GL73" s="19"/>
      <c r="GM73" s="19"/>
      <c r="GN73" s="20">
        <f t="shared" si="412"/>
        <v>0</v>
      </c>
      <c r="GO73" s="20">
        <f t="shared" si="413"/>
        <v>0</v>
      </c>
      <c r="GP73" s="20">
        <f t="shared" si="414"/>
        <v>0</v>
      </c>
      <c r="GQ73" s="20">
        <f t="shared" si="415"/>
        <v>0</v>
      </c>
      <c r="GR73" s="19"/>
      <c r="GS73" s="19"/>
      <c r="GT73" s="20">
        <f t="shared" si="416"/>
        <v>0</v>
      </c>
      <c r="GU73" s="19"/>
      <c r="GV73" s="19"/>
      <c r="GW73" s="20">
        <f t="shared" si="417"/>
        <v>0</v>
      </c>
      <c r="GX73" s="19"/>
      <c r="GY73" s="19"/>
      <c r="GZ73" s="20">
        <f t="shared" si="418"/>
        <v>0</v>
      </c>
      <c r="HA73" s="20">
        <f t="shared" si="419"/>
        <v>0</v>
      </c>
      <c r="HB73" s="20">
        <f t="shared" si="420"/>
        <v>0</v>
      </c>
      <c r="HC73" s="20">
        <f t="shared" si="421"/>
        <v>0</v>
      </c>
      <c r="HD73" s="19"/>
      <c r="HE73" s="19"/>
      <c r="HF73" s="20">
        <f t="shared" si="422"/>
        <v>0</v>
      </c>
      <c r="HG73" s="19"/>
      <c r="HH73" s="19"/>
      <c r="HI73" s="20">
        <f t="shared" si="423"/>
        <v>0</v>
      </c>
      <c r="HJ73" s="19"/>
      <c r="HK73" s="19"/>
      <c r="HL73" s="20">
        <f t="shared" si="424"/>
        <v>0</v>
      </c>
      <c r="HM73" s="19"/>
      <c r="HN73" s="19"/>
      <c r="HO73" s="20">
        <f t="shared" si="425"/>
        <v>0</v>
      </c>
      <c r="HP73" s="20">
        <f t="shared" si="426"/>
        <v>0</v>
      </c>
      <c r="HQ73" s="20">
        <f t="shared" si="427"/>
        <v>0</v>
      </c>
      <c r="HR73" s="20">
        <f t="shared" si="428"/>
        <v>0</v>
      </c>
      <c r="HS73" s="19"/>
      <c r="HT73" s="19"/>
      <c r="HU73" s="20">
        <f t="shared" si="429"/>
        <v>0</v>
      </c>
      <c r="HV73" s="19"/>
      <c r="HW73" s="19"/>
      <c r="HX73" s="20">
        <f t="shared" si="430"/>
        <v>0</v>
      </c>
      <c r="HY73" s="19"/>
      <c r="HZ73" s="19"/>
      <c r="IA73" s="20">
        <f t="shared" si="431"/>
        <v>0</v>
      </c>
      <c r="IB73" s="19"/>
      <c r="IC73" s="19"/>
      <c r="ID73" s="20">
        <f t="shared" si="432"/>
        <v>0</v>
      </c>
      <c r="IE73" s="20">
        <f t="shared" si="433"/>
        <v>0</v>
      </c>
      <c r="IF73" s="20">
        <f t="shared" si="434"/>
        <v>0</v>
      </c>
      <c r="IG73" s="20">
        <f t="shared" si="435"/>
        <v>0</v>
      </c>
      <c r="IH73" s="20">
        <f t="shared" si="436"/>
        <v>0</v>
      </c>
      <c r="II73" s="20">
        <f t="shared" si="437"/>
        <v>0</v>
      </c>
      <c r="IJ73" s="20">
        <f t="shared" si="438"/>
        <v>0</v>
      </c>
      <c r="IK73" s="19"/>
      <c r="IL73" s="19"/>
      <c r="IM73" s="20">
        <f t="shared" si="439"/>
        <v>0</v>
      </c>
      <c r="IN73" s="19"/>
      <c r="IO73" s="19"/>
      <c r="IP73" s="20">
        <f t="shared" si="440"/>
        <v>0</v>
      </c>
      <c r="IQ73" s="19"/>
      <c r="IR73" s="19"/>
      <c r="IS73" s="20">
        <f t="shared" si="441"/>
        <v>0</v>
      </c>
      <c r="IT73" s="20">
        <f t="shared" si="442"/>
        <v>0</v>
      </c>
      <c r="IU73" s="20">
        <f t="shared" si="443"/>
        <v>0</v>
      </c>
      <c r="IV73" s="20">
        <f t="shared" si="444"/>
        <v>0</v>
      </c>
      <c r="IW73" s="20">
        <f t="shared" si="445"/>
        <v>0</v>
      </c>
      <c r="IX73" s="20">
        <f t="shared" si="446"/>
        <v>0</v>
      </c>
      <c r="IY73" s="20">
        <f t="shared" si="447"/>
        <v>0</v>
      </c>
      <c r="IZ73" s="20">
        <f>8526.3</f>
        <v>8526.2999999999993</v>
      </c>
      <c r="JA73" s="20">
        <f>5418</f>
        <v>5418</v>
      </c>
      <c r="JB73" s="20">
        <f t="shared" si="448"/>
        <v>3108.2999999999993</v>
      </c>
      <c r="JC73" s="19"/>
      <c r="JD73" s="19"/>
      <c r="JE73" s="20">
        <f t="shared" si="449"/>
        <v>0</v>
      </c>
      <c r="JF73" s="19"/>
      <c r="JG73" s="19"/>
      <c r="JH73" s="20">
        <f t="shared" si="450"/>
        <v>0</v>
      </c>
      <c r="JI73" s="20">
        <f t="shared" si="451"/>
        <v>8526.2999999999993</v>
      </c>
      <c r="JJ73" s="20">
        <f t="shared" si="452"/>
        <v>5418</v>
      </c>
      <c r="JK73" s="20">
        <f t="shared" si="453"/>
        <v>3108.2999999999993</v>
      </c>
      <c r="JL73" s="19"/>
      <c r="JM73" s="19"/>
      <c r="JN73" s="20">
        <f t="shared" si="454"/>
        <v>0</v>
      </c>
      <c r="JO73" s="19"/>
      <c r="JP73" s="19"/>
      <c r="JQ73" s="20">
        <f t="shared" si="455"/>
        <v>0</v>
      </c>
      <c r="JR73" s="19"/>
      <c r="JS73" s="19"/>
      <c r="JT73" s="20">
        <f t="shared" si="456"/>
        <v>0</v>
      </c>
      <c r="JU73" s="20">
        <f t="shared" si="457"/>
        <v>0</v>
      </c>
      <c r="JV73" s="20">
        <f t="shared" si="458"/>
        <v>0</v>
      </c>
      <c r="JW73" s="20">
        <f t="shared" si="459"/>
        <v>0</v>
      </c>
      <c r="JX73" s="19"/>
      <c r="JY73" s="19"/>
      <c r="JZ73" s="20">
        <f t="shared" si="460"/>
        <v>0</v>
      </c>
      <c r="KA73" s="19"/>
      <c r="KB73" s="19"/>
      <c r="KC73" s="20">
        <f t="shared" si="461"/>
        <v>0</v>
      </c>
      <c r="KD73" s="20">
        <f t="shared" si="462"/>
        <v>0</v>
      </c>
      <c r="KE73" s="20">
        <f t="shared" si="463"/>
        <v>0</v>
      </c>
      <c r="KF73" s="20">
        <f t="shared" si="464"/>
        <v>0</v>
      </c>
      <c r="KG73" s="19"/>
      <c r="KH73" s="19"/>
      <c r="KI73" s="20">
        <f t="shared" si="465"/>
        <v>0</v>
      </c>
      <c r="KJ73" s="19"/>
      <c r="KK73" s="19"/>
      <c r="KL73" s="20">
        <f t="shared" si="466"/>
        <v>0</v>
      </c>
      <c r="KM73" s="19"/>
      <c r="KN73" s="19"/>
      <c r="KO73" s="20">
        <f t="shared" si="467"/>
        <v>0</v>
      </c>
      <c r="KP73" s="19"/>
      <c r="KQ73" s="19"/>
      <c r="KR73" s="20">
        <f t="shared" si="468"/>
        <v>0</v>
      </c>
      <c r="KS73" s="19"/>
      <c r="KT73" s="19"/>
      <c r="KU73" s="20">
        <f t="shared" si="469"/>
        <v>0</v>
      </c>
      <c r="KV73" s="19"/>
      <c r="KW73" s="19"/>
      <c r="KX73" s="20">
        <f t="shared" si="470"/>
        <v>0</v>
      </c>
      <c r="KY73" s="19"/>
      <c r="KZ73" s="19"/>
      <c r="LA73" s="20">
        <f t="shared" si="471"/>
        <v>0</v>
      </c>
      <c r="LB73" s="20">
        <f t="shared" si="472"/>
        <v>0</v>
      </c>
      <c r="LC73" s="20">
        <f t="shared" si="473"/>
        <v>0</v>
      </c>
      <c r="LD73" s="20">
        <f t="shared" si="474"/>
        <v>0</v>
      </c>
      <c r="LE73" s="20">
        <f t="shared" si="475"/>
        <v>0</v>
      </c>
      <c r="LF73" s="20">
        <f t="shared" si="476"/>
        <v>0</v>
      </c>
      <c r="LG73" s="20">
        <f t="shared" si="477"/>
        <v>0</v>
      </c>
      <c r="LH73" s="19"/>
      <c r="LI73" s="19"/>
      <c r="LJ73" s="20">
        <f t="shared" si="478"/>
        <v>0</v>
      </c>
      <c r="LK73" s="19"/>
      <c r="LL73" s="19"/>
      <c r="LM73" s="20">
        <f t="shared" si="479"/>
        <v>0</v>
      </c>
      <c r="LN73" s="20">
        <f t="shared" si="480"/>
        <v>8526.2999999999993</v>
      </c>
      <c r="LO73" s="20">
        <f t="shared" si="481"/>
        <v>5418</v>
      </c>
      <c r="LP73" s="20">
        <f t="shared" si="482"/>
        <v>3108.2999999999993</v>
      </c>
    </row>
    <row r="74" spans="1:328" x14ac:dyDescent="0.3">
      <c r="A74" s="2" t="s">
        <v>179</v>
      </c>
      <c r="B74" s="3"/>
      <c r="C74" s="3"/>
      <c r="D74" s="4">
        <f t="shared" si="322"/>
        <v>0</v>
      </c>
      <c r="E74" s="3"/>
      <c r="F74" s="3"/>
      <c r="G74" s="4">
        <f t="shared" si="323"/>
        <v>0</v>
      </c>
      <c r="H74" s="3"/>
      <c r="I74" s="3"/>
      <c r="J74" s="4">
        <f t="shared" si="324"/>
        <v>0</v>
      </c>
      <c r="K74" s="3"/>
      <c r="L74" s="3"/>
      <c r="M74" s="4">
        <f t="shared" si="325"/>
        <v>0</v>
      </c>
      <c r="N74" s="3"/>
      <c r="O74" s="3"/>
      <c r="P74" s="4">
        <f t="shared" si="326"/>
        <v>0</v>
      </c>
      <c r="Q74" s="3"/>
      <c r="R74" s="3"/>
      <c r="S74" s="4">
        <f t="shared" si="327"/>
        <v>0</v>
      </c>
      <c r="T74" s="3"/>
      <c r="U74" s="3"/>
      <c r="V74" s="4">
        <f t="shared" si="328"/>
        <v>0</v>
      </c>
      <c r="W74" s="3"/>
      <c r="X74" s="3"/>
      <c r="Y74" s="4">
        <f t="shared" si="329"/>
        <v>0</v>
      </c>
      <c r="Z74" s="3"/>
      <c r="AA74" s="3"/>
      <c r="AB74" s="4">
        <f t="shared" si="330"/>
        <v>0</v>
      </c>
      <c r="AC74" s="3"/>
      <c r="AD74" s="3"/>
      <c r="AE74" s="4">
        <f t="shared" si="331"/>
        <v>0</v>
      </c>
      <c r="AF74" s="3"/>
      <c r="AG74" s="3"/>
      <c r="AH74" s="4">
        <f t="shared" si="332"/>
        <v>0</v>
      </c>
      <c r="AI74" s="3"/>
      <c r="AJ74" s="3"/>
      <c r="AK74" s="4">
        <f t="shared" si="333"/>
        <v>0</v>
      </c>
      <c r="AL74" s="4">
        <f t="shared" si="334"/>
        <v>0</v>
      </c>
      <c r="AM74" s="4">
        <f t="shared" si="335"/>
        <v>0</v>
      </c>
      <c r="AN74" s="4">
        <f t="shared" si="336"/>
        <v>0</v>
      </c>
      <c r="AO74" s="3"/>
      <c r="AP74" s="3"/>
      <c r="AQ74" s="4">
        <f t="shared" si="337"/>
        <v>0</v>
      </c>
      <c r="AR74" s="3"/>
      <c r="AS74" s="3"/>
      <c r="AT74" s="4">
        <f t="shared" si="338"/>
        <v>0</v>
      </c>
      <c r="AU74" s="3"/>
      <c r="AV74" s="3"/>
      <c r="AW74" s="4">
        <f t="shared" si="339"/>
        <v>0</v>
      </c>
      <c r="AX74" s="3"/>
      <c r="AY74" s="3"/>
      <c r="AZ74" s="4">
        <f t="shared" si="340"/>
        <v>0</v>
      </c>
      <c r="BA74" s="3"/>
      <c r="BB74" s="3"/>
      <c r="BC74" s="4">
        <f t="shared" si="341"/>
        <v>0</v>
      </c>
      <c r="BD74" s="3"/>
      <c r="BE74" s="3"/>
      <c r="BF74" s="4">
        <f t="shared" si="342"/>
        <v>0</v>
      </c>
      <c r="BG74" s="4">
        <f t="shared" si="343"/>
        <v>0</v>
      </c>
      <c r="BH74" s="4">
        <f t="shared" si="344"/>
        <v>0</v>
      </c>
      <c r="BI74" s="4">
        <f t="shared" si="345"/>
        <v>0</v>
      </c>
      <c r="BJ74" s="3"/>
      <c r="BK74" s="3"/>
      <c r="BL74" s="4">
        <f t="shared" si="346"/>
        <v>0</v>
      </c>
      <c r="BM74" s="3"/>
      <c r="BN74" s="3"/>
      <c r="BO74" s="4">
        <f t="shared" si="347"/>
        <v>0</v>
      </c>
      <c r="BP74" s="3"/>
      <c r="BQ74" s="3"/>
      <c r="BR74" s="4">
        <f t="shared" si="348"/>
        <v>0</v>
      </c>
      <c r="BS74" s="3"/>
      <c r="BT74" s="3"/>
      <c r="BU74" s="4">
        <f t="shared" si="349"/>
        <v>0</v>
      </c>
      <c r="BV74" s="3"/>
      <c r="BW74" s="3"/>
      <c r="BX74" s="4">
        <f t="shared" si="350"/>
        <v>0</v>
      </c>
      <c r="BY74" s="3"/>
      <c r="BZ74" s="3"/>
      <c r="CA74" s="4">
        <f t="shared" si="351"/>
        <v>0</v>
      </c>
      <c r="CB74" s="4">
        <f t="shared" si="352"/>
        <v>0</v>
      </c>
      <c r="CC74" s="4">
        <f t="shared" si="353"/>
        <v>0</v>
      </c>
      <c r="CD74" s="4">
        <f t="shared" si="354"/>
        <v>0</v>
      </c>
      <c r="CE74" s="3"/>
      <c r="CF74" s="3"/>
      <c r="CG74" s="4">
        <f t="shared" si="355"/>
        <v>0</v>
      </c>
      <c r="CH74" s="3"/>
      <c r="CI74" s="3"/>
      <c r="CJ74" s="4">
        <f t="shared" si="356"/>
        <v>0</v>
      </c>
      <c r="CK74" s="3"/>
      <c r="CL74" s="3"/>
      <c r="CM74" s="4">
        <f t="shared" si="357"/>
        <v>0</v>
      </c>
      <c r="CN74" s="4">
        <f t="shared" si="358"/>
        <v>0</v>
      </c>
      <c r="CO74" s="4">
        <f t="shared" si="359"/>
        <v>0</v>
      </c>
      <c r="CP74" s="4">
        <f t="shared" si="360"/>
        <v>0</v>
      </c>
      <c r="CQ74" s="3"/>
      <c r="CR74" s="3"/>
      <c r="CS74" s="4">
        <f t="shared" si="361"/>
        <v>0</v>
      </c>
      <c r="CT74" s="3"/>
      <c r="CU74" s="3"/>
      <c r="CV74" s="4">
        <f t="shared" si="362"/>
        <v>0</v>
      </c>
      <c r="CW74" s="3"/>
      <c r="CX74" s="3"/>
      <c r="CY74" s="4">
        <f t="shared" si="363"/>
        <v>0</v>
      </c>
      <c r="CZ74" s="4">
        <f t="shared" si="364"/>
        <v>0</v>
      </c>
      <c r="DA74" s="4">
        <f t="shared" si="365"/>
        <v>0</v>
      </c>
      <c r="DB74" s="4">
        <f t="shared" si="366"/>
        <v>0</v>
      </c>
      <c r="DC74" s="4">
        <f t="shared" si="367"/>
        <v>0</v>
      </c>
      <c r="DD74" s="4">
        <f t="shared" si="368"/>
        <v>0</v>
      </c>
      <c r="DE74" s="4">
        <f t="shared" si="369"/>
        <v>0</v>
      </c>
      <c r="DF74" s="3"/>
      <c r="DG74" s="3"/>
      <c r="DH74" s="4">
        <f t="shared" si="370"/>
        <v>0</v>
      </c>
      <c r="DI74" s="3"/>
      <c r="DJ74" s="3"/>
      <c r="DK74" s="4">
        <f t="shared" si="371"/>
        <v>0</v>
      </c>
      <c r="DL74" s="4">
        <f t="shared" si="372"/>
        <v>0</v>
      </c>
      <c r="DM74" s="4">
        <f t="shared" si="373"/>
        <v>0</v>
      </c>
      <c r="DN74" s="4">
        <f t="shared" si="374"/>
        <v>0</v>
      </c>
      <c r="DO74" s="3"/>
      <c r="DP74" s="3"/>
      <c r="DQ74" s="4">
        <f t="shared" si="375"/>
        <v>0</v>
      </c>
      <c r="DR74" s="3"/>
      <c r="DS74" s="3"/>
      <c r="DT74" s="4">
        <f t="shared" si="376"/>
        <v>0</v>
      </c>
      <c r="DU74" s="4">
        <f t="shared" si="377"/>
        <v>0</v>
      </c>
      <c r="DV74" s="4">
        <f t="shared" si="378"/>
        <v>0</v>
      </c>
      <c r="DW74" s="4">
        <f t="shared" si="379"/>
        <v>0</v>
      </c>
      <c r="DX74" s="20">
        <f t="shared" si="380"/>
        <v>0</v>
      </c>
      <c r="DY74" s="20">
        <f t="shared" si="381"/>
        <v>0</v>
      </c>
      <c r="DZ74" s="20">
        <f t="shared" si="382"/>
        <v>0</v>
      </c>
      <c r="EA74" s="19"/>
      <c r="EB74" s="19"/>
      <c r="EC74" s="20">
        <f t="shared" si="383"/>
        <v>0</v>
      </c>
      <c r="ED74" s="19"/>
      <c r="EE74" s="19"/>
      <c r="EF74" s="20">
        <f t="shared" si="384"/>
        <v>0</v>
      </c>
      <c r="EG74" s="19"/>
      <c r="EH74" s="19"/>
      <c r="EI74" s="20">
        <f t="shared" si="385"/>
        <v>0</v>
      </c>
      <c r="EJ74" s="19"/>
      <c r="EK74" s="19"/>
      <c r="EL74" s="20">
        <f t="shared" si="386"/>
        <v>0</v>
      </c>
      <c r="EM74" s="20">
        <f t="shared" si="387"/>
        <v>0</v>
      </c>
      <c r="EN74" s="20">
        <f t="shared" si="388"/>
        <v>0</v>
      </c>
      <c r="EO74" s="20">
        <f t="shared" si="389"/>
        <v>0</v>
      </c>
      <c r="EP74" s="19"/>
      <c r="EQ74" s="19"/>
      <c r="ER74" s="20">
        <f t="shared" si="390"/>
        <v>0</v>
      </c>
      <c r="ES74" s="19"/>
      <c r="ET74" s="19"/>
      <c r="EU74" s="20">
        <f t="shared" si="391"/>
        <v>0</v>
      </c>
      <c r="EV74" s="19"/>
      <c r="EW74" s="19"/>
      <c r="EX74" s="20">
        <f t="shared" si="392"/>
        <v>0</v>
      </c>
      <c r="EY74" s="19"/>
      <c r="EZ74" s="19"/>
      <c r="FA74" s="20">
        <f t="shared" si="393"/>
        <v>0</v>
      </c>
      <c r="FB74" s="20">
        <f t="shared" si="394"/>
        <v>0</v>
      </c>
      <c r="FC74" s="20">
        <f t="shared" si="395"/>
        <v>0</v>
      </c>
      <c r="FD74" s="20">
        <f t="shared" si="396"/>
        <v>0</v>
      </c>
      <c r="FE74" s="19"/>
      <c r="FF74" s="19"/>
      <c r="FG74" s="20">
        <f t="shared" si="397"/>
        <v>0</v>
      </c>
      <c r="FH74" s="19"/>
      <c r="FI74" s="19"/>
      <c r="FJ74" s="20">
        <f t="shared" si="398"/>
        <v>0</v>
      </c>
      <c r="FK74" s="19"/>
      <c r="FL74" s="19"/>
      <c r="FM74" s="20">
        <f t="shared" si="399"/>
        <v>0</v>
      </c>
      <c r="FN74" s="20">
        <f t="shared" si="400"/>
        <v>0</v>
      </c>
      <c r="FO74" s="20">
        <f t="shared" si="401"/>
        <v>0</v>
      </c>
      <c r="FP74" s="20">
        <f t="shared" si="402"/>
        <v>0</v>
      </c>
      <c r="FQ74" s="19"/>
      <c r="FR74" s="19"/>
      <c r="FS74" s="20">
        <f t="shared" si="403"/>
        <v>0</v>
      </c>
      <c r="FT74" s="19"/>
      <c r="FU74" s="19"/>
      <c r="FV74" s="20">
        <f t="shared" si="404"/>
        <v>0</v>
      </c>
      <c r="FW74" s="19"/>
      <c r="FX74" s="19"/>
      <c r="FY74" s="20">
        <f t="shared" si="405"/>
        <v>0</v>
      </c>
      <c r="FZ74" s="20">
        <f t="shared" si="406"/>
        <v>0</v>
      </c>
      <c r="GA74" s="20">
        <f t="shared" si="407"/>
        <v>0</v>
      </c>
      <c r="GB74" s="20">
        <f t="shared" si="408"/>
        <v>0</v>
      </c>
      <c r="GC74" s="19"/>
      <c r="GD74" s="19"/>
      <c r="GE74" s="20">
        <f t="shared" si="409"/>
        <v>0</v>
      </c>
      <c r="GF74" s="19"/>
      <c r="GG74" s="19"/>
      <c r="GH74" s="20">
        <f t="shared" si="410"/>
        <v>0</v>
      </c>
      <c r="GI74" s="19"/>
      <c r="GJ74" s="19"/>
      <c r="GK74" s="20">
        <f t="shared" si="411"/>
        <v>0</v>
      </c>
      <c r="GL74" s="19"/>
      <c r="GM74" s="19"/>
      <c r="GN74" s="20">
        <f t="shared" si="412"/>
        <v>0</v>
      </c>
      <c r="GO74" s="20">
        <f t="shared" si="413"/>
        <v>0</v>
      </c>
      <c r="GP74" s="20">
        <f t="shared" si="414"/>
        <v>0</v>
      </c>
      <c r="GQ74" s="20">
        <f t="shared" si="415"/>
        <v>0</v>
      </c>
      <c r="GR74" s="19"/>
      <c r="GS74" s="19"/>
      <c r="GT74" s="20">
        <f t="shared" si="416"/>
        <v>0</v>
      </c>
      <c r="GU74" s="19"/>
      <c r="GV74" s="19"/>
      <c r="GW74" s="20">
        <f t="shared" si="417"/>
        <v>0</v>
      </c>
      <c r="GX74" s="19"/>
      <c r="GY74" s="19"/>
      <c r="GZ74" s="20">
        <f t="shared" si="418"/>
        <v>0</v>
      </c>
      <c r="HA74" s="20">
        <f t="shared" si="419"/>
        <v>0</v>
      </c>
      <c r="HB74" s="20">
        <f t="shared" si="420"/>
        <v>0</v>
      </c>
      <c r="HC74" s="20">
        <f t="shared" si="421"/>
        <v>0</v>
      </c>
      <c r="HD74" s="19"/>
      <c r="HE74" s="19"/>
      <c r="HF74" s="20">
        <f t="shared" si="422"/>
        <v>0</v>
      </c>
      <c r="HG74" s="19"/>
      <c r="HH74" s="19"/>
      <c r="HI74" s="20">
        <f t="shared" si="423"/>
        <v>0</v>
      </c>
      <c r="HJ74" s="19"/>
      <c r="HK74" s="19"/>
      <c r="HL74" s="20">
        <f t="shared" si="424"/>
        <v>0</v>
      </c>
      <c r="HM74" s="19"/>
      <c r="HN74" s="19"/>
      <c r="HO74" s="20">
        <f t="shared" si="425"/>
        <v>0</v>
      </c>
      <c r="HP74" s="20">
        <f t="shared" si="426"/>
        <v>0</v>
      </c>
      <c r="HQ74" s="20">
        <f t="shared" si="427"/>
        <v>0</v>
      </c>
      <c r="HR74" s="20">
        <f t="shared" si="428"/>
        <v>0</v>
      </c>
      <c r="HS74" s="19"/>
      <c r="HT74" s="19"/>
      <c r="HU74" s="20">
        <f t="shared" si="429"/>
        <v>0</v>
      </c>
      <c r="HV74" s="19"/>
      <c r="HW74" s="19"/>
      <c r="HX74" s="20">
        <f t="shared" si="430"/>
        <v>0</v>
      </c>
      <c r="HY74" s="19"/>
      <c r="HZ74" s="19"/>
      <c r="IA74" s="20">
        <f t="shared" si="431"/>
        <v>0</v>
      </c>
      <c r="IB74" s="19"/>
      <c r="IC74" s="19"/>
      <c r="ID74" s="20">
        <f t="shared" si="432"/>
        <v>0</v>
      </c>
      <c r="IE74" s="20">
        <f t="shared" si="433"/>
        <v>0</v>
      </c>
      <c r="IF74" s="20">
        <f t="shared" si="434"/>
        <v>0</v>
      </c>
      <c r="IG74" s="20">
        <f t="shared" si="435"/>
        <v>0</v>
      </c>
      <c r="IH74" s="20">
        <f t="shared" si="436"/>
        <v>0</v>
      </c>
      <c r="II74" s="20">
        <f t="shared" si="437"/>
        <v>0</v>
      </c>
      <c r="IJ74" s="20">
        <f t="shared" si="438"/>
        <v>0</v>
      </c>
      <c r="IK74" s="19"/>
      <c r="IL74" s="19"/>
      <c r="IM74" s="20">
        <f t="shared" si="439"/>
        <v>0</v>
      </c>
      <c r="IN74" s="19"/>
      <c r="IO74" s="19"/>
      <c r="IP74" s="20">
        <f t="shared" si="440"/>
        <v>0</v>
      </c>
      <c r="IQ74" s="19"/>
      <c r="IR74" s="19"/>
      <c r="IS74" s="20">
        <f t="shared" si="441"/>
        <v>0</v>
      </c>
      <c r="IT74" s="20">
        <f t="shared" si="442"/>
        <v>0</v>
      </c>
      <c r="IU74" s="20">
        <f t="shared" si="443"/>
        <v>0</v>
      </c>
      <c r="IV74" s="20">
        <f t="shared" si="444"/>
        <v>0</v>
      </c>
      <c r="IW74" s="20">
        <f t="shared" si="445"/>
        <v>0</v>
      </c>
      <c r="IX74" s="20">
        <f t="shared" si="446"/>
        <v>0</v>
      </c>
      <c r="IY74" s="20">
        <f t="shared" si="447"/>
        <v>0</v>
      </c>
      <c r="IZ74" s="20">
        <f>924.95</f>
        <v>924.95</v>
      </c>
      <c r="JA74" s="20">
        <f>810</f>
        <v>810</v>
      </c>
      <c r="JB74" s="20">
        <f t="shared" si="448"/>
        <v>114.95000000000005</v>
      </c>
      <c r="JC74" s="19"/>
      <c r="JD74" s="19"/>
      <c r="JE74" s="20">
        <f t="shared" si="449"/>
        <v>0</v>
      </c>
      <c r="JF74" s="19"/>
      <c r="JG74" s="19"/>
      <c r="JH74" s="20">
        <f t="shared" si="450"/>
        <v>0</v>
      </c>
      <c r="JI74" s="20">
        <f t="shared" si="451"/>
        <v>924.95</v>
      </c>
      <c r="JJ74" s="20">
        <f t="shared" si="452"/>
        <v>810</v>
      </c>
      <c r="JK74" s="20">
        <f t="shared" si="453"/>
        <v>114.95000000000005</v>
      </c>
      <c r="JL74" s="19"/>
      <c r="JM74" s="19"/>
      <c r="JN74" s="20">
        <f t="shared" si="454"/>
        <v>0</v>
      </c>
      <c r="JO74" s="19"/>
      <c r="JP74" s="19"/>
      <c r="JQ74" s="20">
        <f t="shared" si="455"/>
        <v>0</v>
      </c>
      <c r="JR74" s="19"/>
      <c r="JS74" s="19"/>
      <c r="JT74" s="20">
        <f t="shared" si="456"/>
        <v>0</v>
      </c>
      <c r="JU74" s="20">
        <f t="shared" si="457"/>
        <v>0</v>
      </c>
      <c r="JV74" s="20">
        <f t="shared" si="458"/>
        <v>0</v>
      </c>
      <c r="JW74" s="20">
        <f t="shared" si="459"/>
        <v>0</v>
      </c>
      <c r="JX74" s="19"/>
      <c r="JY74" s="19"/>
      <c r="JZ74" s="20">
        <f t="shared" si="460"/>
        <v>0</v>
      </c>
      <c r="KA74" s="19"/>
      <c r="KB74" s="19"/>
      <c r="KC74" s="20">
        <f t="shared" si="461"/>
        <v>0</v>
      </c>
      <c r="KD74" s="20">
        <f t="shared" si="462"/>
        <v>0</v>
      </c>
      <c r="KE74" s="20">
        <f t="shared" si="463"/>
        <v>0</v>
      </c>
      <c r="KF74" s="20">
        <f t="shared" si="464"/>
        <v>0</v>
      </c>
      <c r="KG74" s="19"/>
      <c r="KH74" s="19"/>
      <c r="KI74" s="20">
        <f t="shared" si="465"/>
        <v>0</v>
      </c>
      <c r="KJ74" s="19"/>
      <c r="KK74" s="19"/>
      <c r="KL74" s="20">
        <f t="shared" si="466"/>
        <v>0</v>
      </c>
      <c r="KM74" s="19"/>
      <c r="KN74" s="19"/>
      <c r="KO74" s="20">
        <f t="shared" si="467"/>
        <v>0</v>
      </c>
      <c r="KP74" s="19"/>
      <c r="KQ74" s="19"/>
      <c r="KR74" s="20">
        <f t="shared" si="468"/>
        <v>0</v>
      </c>
      <c r="KS74" s="19"/>
      <c r="KT74" s="19"/>
      <c r="KU74" s="20">
        <f t="shared" si="469"/>
        <v>0</v>
      </c>
      <c r="KV74" s="19"/>
      <c r="KW74" s="19"/>
      <c r="KX74" s="20">
        <f t="shared" si="470"/>
        <v>0</v>
      </c>
      <c r="KY74" s="19"/>
      <c r="KZ74" s="19"/>
      <c r="LA74" s="20">
        <f t="shared" si="471"/>
        <v>0</v>
      </c>
      <c r="LB74" s="20">
        <f t="shared" si="472"/>
        <v>0</v>
      </c>
      <c r="LC74" s="20">
        <f t="shared" si="473"/>
        <v>0</v>
      </c>
      <c r="LD74" s="20">
        <f t="shared" si="474"/>
        <v>0</v>
      </c>
      <c r="LE74" s="20">
        <f t="shared" si="475"/>
        <v>0</v>
      </c>
      <c r="LF74" s="20">
        <f t="shared" si="476"/>
        <v>0</v>
      </c>
      <c r="LG74" s="20">
        <f t="shared" si="477"/>
        <v>0</v>
      </c>
      <c r="LH74" s="19"/>
      <c r="LI74" s="19"/>
      <c r="LJ74" s="20">
        <f t="shared" si="478"/>
        <v>0</v>
      </c>
      <c r="LK74" s="19"/>
      <c r="LL74" s="19"/>
      <c r="LM74" s="20">
        <f t="shared" si="479"/>
        <v>0</v>
      </c>
      <c r="LN74" s="20">
        <f t="shared" si="480"/>
        <v>924.95</v>
      </c>
      <c r="LO74" s="20">
        <f t="shared" si="481"/>
        <v>810</v>
      </c>
      <c r="LP74" s="20">
        <f t="shared" si="482"/>
        <v>114.95000000000005</v>
      </c>
    </row>
    <row r="75" spans="1:328" x14ac:dyDescent="0.3">
      <c r="A75" s="2" t="s">
        <v>180</v>
      </c>
      <c r="B75" s="5">
        <f>((((B70)+(B71))+(B72))+(B73))+(B74)</f>
        <v>0</v>
      </c>
      <c r="C75" s="5">
        <f>((((C70)+(C71))+(C72))+(C73))+(C74)</f>
        <v>0</v>
      </c>
      <c r="D75" s="5">
        <f t="shared" si="322"/>
        <v>0</v>
      </c>
      <c r="E75" s="5">
        <f>((((E70)+(E71))+(E72))+(E73))+(E74)</f>
        <v>0</v>
      </c>
      <c r="F75" s="5">
        <f>((((F70)+(F71))+(F72))+(F73))+(F74)</f>
        <v>0</v>
      </c>
      <c r="G75" s="5">
        <f t="shared" si="323"/>
        <v>0</v>
      </c>
      <c r="H75" s="5">
        <f>((((H70)+(H71))+(H72))+(H73))+(H74)</f>
        <v>0</v>
      </c>
      <c r="I75" s="5">
        <f>((((I70)+(I71))+(I72))+(I73))+(I74)</f>
        <v>0</v>
      </c>
      <c r="J75" s="5">
        <f t="shared" si="324"/>
        <v>0</v>
      </c>
      <c r="K75" s="5">
        <f>((((K70)+(K71))+(K72))+(K73))+(K74)</f>
        <v>0</v>
      </c>
      <c r="L75" s="5">
        <f>((((L70)+(L71))+(L72))+(L73))+(L74)</f>
        <v>0</v>
      </c>
      <c r="M75" s="5">
        <f t="shared" si="325"/>
        <v>0</v>
      </c>
      <c r="N75" s="5">
        <f>((((N70)+(N71))+(N72))+(N73))+(N74)</f>
        <v>0</v>
      </c>
      <c r="O75" s="5">
        <f>((((O70)+(O71))+(O72))+(O73))+(O74)</f>
        <v>0</v>
      </c>
      <c r="P75" s="5">
        <f t="shared" si="326"/>
        <v>0</v>
      </c>
      <c r="Q75" s="5">
        <f>((((Q70)+(Q71))+(Q72))+(Q73))+(Q74)</f>
        <v>0</v>
      </c>
      <c r="R75" s="5">
        <f>((((R70)+(R71))+(R72))+(R73))+(R74)</f>
        <v>0</v>
      </c>
      <c r="S75" s="5">
        <f t="shared" si="327"/>
        <v>0</v>
      </c>
      <c r="T75" s="5">
        <f>((((T70)+(T71))+(T72))+(T73))+(T74)</f>
        <v>0</v>
      </c>
      <c r="U75" s="5">
        <f>((((U70)+(U71))+(U72))+(U73))+(U74)</f>
        <v>0</v>
      </c>
      <c r="V75" s="5">
        <f t="shared" si="328"/>
        <v>0</v>
      </c>
      <c r="W75" s="5">
        <f>((((W70)+(W71))+(W72))+(W73))+(W74)</f>
        <v>0</v>
      </c>
      <c r="X75" s="5">
        <f>((((X70)+(X71))+(X72))+(X73))+(X74)</f>
        <v>0</v>
      </c>
      <c r="Y75" s="5">
        <f t="shared" si="329"/>
        <v>0</v>
      </c>
      <c r="Z75" s="5">
        <f>((((Z70)+(Z71))+(Z72))+(Z73))+(Z74)</f>
        <v>0</v>
      </c>
      <c r="AA75" s="5">
        <f>((((AA70)+(AA71))+(AA72))+(AA73))+(AA74)</f>
        <v>0</v>
      </c>
      <c r="AB75" s="5">
        <f t="shared" si="330"/>
        <v>0</v>
      </c>
      <c r="AC75" s="5">
        <f>((((AC70)+(AC71))+(AC72))+(AC73))+(AC74)</f>
        <v>0</v>
      </c>
      <c r="AD75" s="5">
        <f>((((AD70)+(AD71))+(AD72))+(AD73))+(AD74)</f>
        <v>0</v>
      </c>
      <c r="AE75" s="5">
        <f t="shared" si="331"/>
        <v>0</v>
      </c>
      <c r="AF75" s="5">
        <f>((((AF70)+(AF71))+(AF72))+(AF73))+(AF74)</f>
        <v>0</v>
      </c>
      <c r="AG75" s="5">
        <f>((((AG70)+(AG71))+(AG72))+(AG73))+(AG74)</f>
        <v>0</v>
      </c>
      <c r="AH75" s="5">
        <f t="shared" si="332"/>
        <v>0</v>
      </c>
      <c r="AI75" s="5">
        <f>((((AI70)+(AI71))+(AI72))+(AI73))+(AI74)</f>
        <v>0</v>
      </c>
      <c r="AJ75" s="5">
        <f>((((AJ70)+(AJ71))+(AJ72))+(AJ73))+(AJ74)</f>
        <v>0</v>
      </c>
      <c r="AK75" s="5">
        <f t="shared" si="333"/>
        <v>0</v>
      </c>
      <c r="AL75" s="5">
        <f t="shared" si="334"/>
        <v>0</v>
      </c>
      <c r="AM75" s="5">
        <f t="shared" si="335"/>
        <v>0</v>
      </c>
      <c r="AN75" s="5">
        <f t="shared" si="336"/>
        <v>0</v>
      </c>
      <c r="AO75" s="5">
        <f>((((AO70)+(AO71))+(AO72))+(AO73))+(AO74)</f>
        <v>0</v>
      </c>
      <c r="AP75" s="5">
        <f>((((AP70)+(AP71))+(AP72))+(AP73))+(AP74)</f>
        <v>0</v>
      </c>
      <c r="AQ75" s="5">
        <f t="shared" si="337"/>
        <v>0</v>
      </c>
      <c r="AR75" s="5">
        <f>((((AR70)+(AR71))+(AR72))+(AR73))+(AR74)</f>
        <v>0</v>
      </c>
      <c r="AS75" s="5">
        <f>((((AS70)+(AS71))+(AS72))+(AS73))+(AS74)</f>
        <v>0</v>
      </c>
      <c r="AT75" s="5">
        <f t="shared" si="338"/>
        <v>0</v>
      </c>
      <c r="AU75" s="5">
        <f>((((AU70)+(AU71))+(AU72))+(AU73))+(AU74)</f>
        <v>0</v>
      </c>
      <c r="AV75" s="5">
        <f>((((AV70)+(AV71))+(AV72))+(AV73))+(AV74)</f>
        <v>0</v>
      </c>
      <c r="AW75" s="5">
        <f t="shared" si="339"/>
        <v>0</v>
      </c>
      <c r="AX75" s="5">
        <f>((((AX70)+(AX71))+(AX72))+(AX73))+(AX74)</f>
        <v>0</v>
      </c>
      <c r="AY75" s="5">
        <f>((((AY70)+(AY71))+(AY72))+(AY73))+(AY74)</f>
        <v>0</v>
      </c>
      <c r="AZ75" s="5">
        <f t="shared" si="340"/>
        <v>0</v>
      </c>
      <c r="BA75" s="5">
        <f>((((BA70)+(BA71))+(BA72))+(BA73))+(BA74)</f>
        <v>0</v>
      </c>
      <c r="BB75" s="5">
        <f>((((BB70)+(BB71))+(BB72))+(BB73))+(BB74)</f>
        <v>0</v>
      </c>
      <c r="BC75" s="5">
        <f t="shared" si="341"/>
        <v>0</v>
      </c>
      <c r="BD75" s="5">
        <f>((((BD70)+(BD71))+(BD72))+(BD73))+(BD74)</f>
        <v>0</v>
      </c>
      <c r="BE75" s="5">
        <f>((((BE70)+(BE71))+(BE72))+(BE73))+(BE74)</f>
        <v>0</v>
      </c>
      <c r="BF75" s="5">
        <f t="shared" si="342"/>
        <v>0</v>
      </c>
      <c r="BG75" s="5">
        <f t="shared" si="343"/>
        <v>0</v>
      </c>
      <c r="BH75" s="5">
        <f t="shared" si="344"/>
        <v>0</v>
      </c>
      <c r="BI75" s="5">
        <f t="shared" si="345"/>
        <v>0</v>
      </c>
      <c r="BJ75" s="5">
        <f>((((BJ70)+(BJ71))+(BJ72))+(BJ73))+(BJ74)</f>
        <v>0</v>
      </c>
      <c r="BK75" s="5">
        <f>((((BK70)+(BK71))+(BK72))+(BK73))+(BK74)</f>
        <v>0</v>
      </c>
      <c r="BL75" s="5">
        <f t="shared" si="346"/>
        <v>0</v>
      </c>
      <c r="BM75" s="5">
        <f>((((BM70)+(BM71))+(BM72))+(BM73))+(BM74)</f>
        <v>0</v>
      </c>
      <c r="BN75" s="5">
        <f>((((BN70)+(BN71))+(BN72))+(BN73))+(BN74)</f>
        <v>0</v>
      </c>
      <c r="BO75" s="5">
        <f t="shared" si="347"/>
        <v>0</v>
      </c>
      <c r="BP75" s="5">
        <f>((((BP70)+(BP71))+(BP72))+(BP73))+(BP74)</f>
        <v>0</v>
      </c>
      <c r="BQ75" s="5">
        <f>((((BQ70)+(BQ71))+(BQ72))+(BQ73))+(BQ74)</f>
        <v>0</v>
      </c>
      <c r="BR75" s="5">
        <f t="shared" si="348"/>
        <v>0</v>
      </c>
      <c r="BS75" s="5">
        <f>((((BS70)+(BS71))+(BS72))+(BS73))+(BS74)</f>
        <v>0</v>
      </c>
      <c r="BT75" s="5">
        <f>((((BT70)+(BT71))+(BT72))+(BT73))+(BT74)</f>
        <v>0</v>
      </c>
      <c r="BU75" s="5">
        <f t="shared" si="349"/>
        <v>0</v>
      </c>
      <c r="BV75" s="5">
        <f>((((BV70)+(BV71))+(BV72))+(BV73))+(BV74)</f>
        <v>0</v>
      </c>
      <c r="BW75" s="5">
        <f>((((BW70)+(BW71))+(BW72))+(BW73))+(BW74)</f>
        <v>0</v>
      </c>
      <c r="BX75" s="5">
        <f t="shared" si="350"/>
        <v>0</v>
      </c>
      <c r="BY75" s="5">
        <f>((((BY70)+(BY71))+(BY72))+(BY73))+(BY74)</f>
        <v>0</v>
      </c>
      <c r="BZ75" s="5">
        <f>((((BZ70)+(BZ71))+(BZ72))+(BZ73))+(BZ74)</f>
        <v>0</v>
      </c>
      <c r="CA75" s="5">
        <f t="shared" si="351"/>
        <v>0</v>
      </c>
      <c r="CB75" s="5">
        <f t="shared" si="352"/>
        <v>0</v>
      </c>
      <c r="CC75" s="5">
        <f t="shared" si="353"/>
        <v>0</v>
      </c>
      <c r="CD75" s="5">
        <f t="shared" si="354"/>
        <v>0</v>
      </c>
      <c r="CE75" s="5">
        <f>((((CE70)+(CE71))+(CE72))+(CE73))+(CE74)</f>
        <v>0</v>
      </c>
      <c r="CF75" s="5">
        <f>((((CF70)+(CF71))+(CF72))+(CF73))+(CF74)</f>
        <v>0</v>
      </c>
      <c r="CG75" s="5">
        <f t="shared" si="355"/>
        <v>0</v>
      </c>
      <c r="CH75" s="5">
        <f>((((CH70)+(CH71))+(CH72))+(CH73))+(CH74)</f>
        <v>0</v>
      </c>
      <c r="CI75" s="5">
        <f>((((CI70)+(CI71))+(CI72))+(CI73))+(CI74)</f>
        <v>0</v>
      </c>
      <c r="CJ75" s="5">
        <f t="shared" si="356"/>
        <v>0</v>
      </c>
      <c r="CK75" s="5">
        <f>((((CK70)+(CK71))+(CK72))+(CK73))+(CK74)</f>
        <v>0</v>
      </c>
      <c r="CL75" s="5">
        <f>((((CL70)+(CL71))+(CL72))+(CL73))+(CL74)</f>
        <v>0</v>
      </c>
      <c r="CM75" s="5">
        <f t="shared" si="357"/>
        <v>0</v>
      </c>
      <c r="CN75" s="5">
        <f t="shared" si="358"/>
        <v>0</v>
      </c>
      <c r="CO75" s="5">
        <f t="shared" si="359"/>
        <v>0</v>
      </c>
      <c r="CP75" s="5">
        <f t="shared" si="360"/>
        <v>0</v>
      </c>
      <c r="CQ75" s="5">
        <f>((((CQ70)+(CQ71))+(CQ72))+(CQ73))+(CQ74)</f>
        <v>0</v>
      </c>
      <c r="CR75" s="5">
        <f>((((CR70)+(CR71))+(CR72))+(CR73))+(CR74)</f>
        <v>0</v>
      </c>
      <c r="CS75" s="5">
        <f t="shared" si="361"/>
        <v>0</v>
      </c>
      <c r="CT75" s="5">
        <f>((((CT70)+(CT71))+(CT72))+(CT73))+(CT74)</f>
        <v>0</v>
      </c>
      <c r="CU75" s="5">
        <f>((((CU70)+(CU71))+(CU72))+(CU73))+(CU74)</f>
        <v>0</v>
      </c>
      <c r="CV75" s="5">
        <f t="shared" si="362"/>
        <v>0</v>
      </c>
      <c r="CW75" s="5">
        <f>((((CW70)+(CW71))+(CW72))+(CW73))+(CW74)</f>
        <v>0</v>
      </c>
      <c r="CX75" s="5">
        <f>((((CX70)+(CX71))+(CX72))+(CX73))+(CX74)</f>
        <v>0</v>
      </c>
      <c r="CY75" s="5">
        <f t="shared" si="363"/>
        <v>0</v>
      </c>
      <c r="CZ75" s="5">
        <f t="shared" si="364"/>
        <v>0</v>
      </c>
      <c r="DA75" s="5">
        <f t="shared" si="365"/>
        <v>0</v>
      </c>
      <c r="DB75" s="5">
        <f t="shared" si="366"/>
        <v>0</v>
      </c>
      <c r="DC75" s="5">
        <f t="shared" si="367"/>
        <v>0</v>
      </c>
      <c r="DD75" s="5">
        <f t="shared" si="368"/>
        <v>0</v>
      </c>
      <c r="DE75" s="5">
        <f t="shared" si="369"/>
        <v>0</v>
      </c>
      <c r="DF75" s="5">
        <f>((((DF70)+(DF71))+(DF72))+(DF73))+(DF74)</f>
        <v>0</v>
      </c>
      <c r="DG75" s="5">
        <f>((((DG70)+(DG71))+(DG72))+(DG73))+(DG74)</f>
        <v>0</v>
      </c>
      <c r="DH75" s="5">
        <f t="shared" si="370"/>
        <v>0</v>
      </c>
      <c r="DI75" s="5">
        <f>((((DI70)+(DI71))+(DI72))+(DI73))+(DI74)</f>
        <v>0</v>
      </c>
      <c r="DJ75" s="5">
        <f>((((DJ70)+(DJ71))+(DJ72))+(DJ73))+(DJ74)</f>
        <v>0</v>
      </c>
      <c r="DK75" s="5">
        <f t="shared" si="371"/>
        <v>0</v>
      </c>
      <c r="DL75" s="5">
        <f t="shared" si="372"/>
        <v>0</v>
      </c>
      <c r="DM75" s="5">
        <f t="shared" si="373"/>
        <v>0</v>
      </c>
      <c r="DN75" s="5">
        <f t="shared" si="374"/>
        <v>0</v>
      </c>
      <c r="DO75" s="5">
        <f>((((DO70)+(DO71))+(DO72))+(DO73))+(DO74)</f>
        <v>0</v>
      </c>
      <c r="DP75" s="5">
        <f>((((DP70)+(DP71))+(DP72))+(DP73))+(DP74)</f>
        <v>0</v>
      </c>
      <c r="DQ75" s="5">
        <f t="shared" si="375"/>
        <v>0</v>
      </c>
      <c r="DR75" s="5">
        <f>((((DR70)+(DR71))+(DR72))+(DR73))+(DR74)</f>
        <v>0</v>
      </c>
      <c r="DS75" s="5">
        <f>((((DS70)+(DS71))+(DS72))+(DS73))+(DS74)</f>
        <v>0</v>
      </c>
      <c r="DT75" s="5">
        <f t="shared" si="376"/>
        <v>0</v>
      </c>
      <c r="DU75" s="5">
        <f t="shared" si="377"/>
        <v>0</v>
      </c>
      <c r="DV75" s="5">
        <f t="shared" si="378"/>
        <v>0</v>
      </c>
      <c r="DW75" s="5">
        <f t="shared" si="379"/>
        <v>0</v>
      </c>
      <c r="DX75" s="21">
        <f t="shared" si="380"/>
        <v>0</v>
      </c>
      <c r="DY75" s="21">
        <f t="shared" si="381"/>
        <v>0</v>
      </c>
      <c r="DZ75" s="21">
        <f t="shared" si="382"/>
        <v>0</v>
      </c>
      <c r="EA75" s="21">
        <f>((((EA70)+(EA71))+(EA72))+(EA73))+(EA74)</f>
        <v>0</v>
      </c>
      <c r="EB75" s="21">
        <f>((((EB70)+(EB71))+(EB72))+(EB73))+(EB74)</f>
        <v>0</v>
      </c>
      <c r="EC75" s="21">
        <f t="shared" si="383"/>
        <v>0</v>
      </c>
      <c r="ED75" s="21">
        <f>((((ED70)+(ED71))+(ED72))+(ED73))+(ED74)</f>
        <v>0</v>
      </c>
      <c r="EE75" s="21">
        <f>((((EE70)+(EE71))+(EE72))+(EE73))+(EE74)</f>
        <v>0</v>
      </c>
      <c r="EF75" s="21">
        <f t="shared" si="384"/>
        <v>0</v>
      </c>
      <c r="EG75" s="21">
        <f>((((EG70)+(EG71))+(EG72))+(EG73))+(EG74)</f>
        <v>0</v>
      </c>
      <c r="EH75" s="21">
        <f>((((EH70)+(EH71))+(EH72))+(EH73))+(EH74)</f>
        <v>0</v>
      </c>
      <c r="EI75" s="21">
        <f t="shared" si="385"/>
        <v>0</v>
      </c>
      <c r="EJ75" s="21">
        <f>((((EJ70)+(EJ71))+(EJ72))+(EJ73))+(EJ74)</f>
        <v>0</v>
      </c>
      <c r="EK75" s="21">
        <f>((((EK70)+(EK71))+(EK72))+(EK73))+(EK74)</f>
        <v>0</v>
      </c>
      <c r="EL75" s="21">
        <f t="shared" si="386"/>
        <v>0</v>
      </c>
      <c r="EM75" s="21">
        <f t="shared" si="387"/>
        <v>0</v>
      </c>
      <c r="EN75" s="21">
        <f t="shared" si="388"/>
        <v>0</v>
      </c>
      <c r="EO75" s="21">
        <f t="shared" si="389"/>
        <v>0</v>
      </c>
      <c r="EP75" s="21">
        <f>((((EP70)+(EP71))+(EP72))+(EP73))+(EP74)</f>
        <v>0</v>
      </c>
      <c r="EQ75" s="21">
        <f>((((EQ70)+(EQ71))+(EQ72))+(EQ73))+(EQ74)</f>
        <v>0</v>
      </c>
      <c r="ER75" s="21">
        <f t="shared" si="390"/>
        <v>0</v>
      </c>
      <c r="ES75" s="21">
        <f>((((ES70)+(ES71))+(ES72))+(ES73))+(ES74)</f>
        <v>0</v>
      </c>
      <c r="ET75" s="21">
        <f>((((ET70)+(ET71))+(ET72))+(ET73))+(ET74)</f>
        <v>0</v>
      </c>
      <c r="EU75" s="21">
        <f t="shared" si="391"/>
        <v>0</v>
      </c>
      <c r="EV75" s="21">
        <f>((((EV70)+(EV71))+(EV72))+(EV73))+(EV74)</f>
        <v>0</v>
      </c>
      <c r="EW75" s="21">
        <f>((((EW70)+(EW71))+(EW72))+(EW73))+(EW74)</f>
        <v>0</v>
      </c>
      <c r="EX75" s="21">
        <f t="shared" si="392"/>
        <v>0</v>
      </c>
      <c r="EY75" s="21">
        <f>((((EY70)+(EY71))+(EY72))+(EY73))+(EY74)</f>
        <v>0</v>
      </c>
      <c r="EZ75" s="21">
        <f>((((EZ70)+(EZ71))+(EZ72))+(EZ73))+(EZ74)</f>
        <v>0</v>
      </c>
      <c r="FA75" s="21">
        <f t="shared" si="393"/>
        <v>0</v>
      </c>
      <c r="FB75" s="21">
        <f t="shared" si="394"/>
        <v>0</v>
      </c>
      <c r="FC75" s="21">
        <f t="shared" si="395"/>
        <v>0</v>
      </c>
      <c r="FD75" s="21">
        <f t="shared" si="396"/>
        <v>0</v>
      </c>
      <c r="FE75" s="21">
        <f>((((FE70)+(FE71))+(FE72))+(FE73))+(FE74)</f>
        <v>0</v>
      </c>
      <c r="FF75" s="21">
        <f>((((FF70)+(FF71))+(FF72))+(FF73))+(FF74)</f>
        <v>0</v>
      </c>
      <c r="FG75" s="21">
        <f t="shared" si="397"/>
        <v>0</v>
      </c>
      <c r="FH75" s="21">
        <f>((((FH70)+(FH71))+(FH72))+(FH73))+(FH74)</f>
        <v>0</v>
      </c>
      <c r="FI75" s="21">
        <f>((((FI70)+(FI71))+(FI72))+(FI73))+(FI74)</f>
        <v>0</v>
      </c>
      <c r="FJ75" s="21">
        <f t="shared" si="398"/>
        <v>0</v>
      </c>
      <c r="FK75" s="21">
        <f>((((FK70)+(FK71))+(FK72))+(FK73))+(FK74)</f>
        <v>0</v>
      </c>
      <c r="FL75" s="21">
        <f>((((FL70)+(FL71))+(FL72))+(FL73))+(FL74)</f>
        <v>0</v>
      </c>
      <c r="FM75" s="21">
        <f t="shared" si="399"/>
        <v>0</v>
      </c>
      <c r="FN75" s="21">
        <f t="shared" si="400"/>
        <v>0</v>
      </c>
      <c r="FO75" s="21">
        <f t="shared" si="401"/>
        <v>0</v>
      </c>
      <c r="FP75" s="21">
        <f t="shared" si="402"/>
        <v>0</v>
      </c>
      <c r="FQ75" s="21">
        <f>((((FQ70)+(FQ71))+(FQ72))+(FQ73))+(FQ74)</f>
        <v>0</v>
      </c>
      <c r="FR75" s="21">
        <f>((((FR70)+(FR71))+(FR72))+(FR73))+(FR74)</f>
        <v>0</v>
      </c>
      <c r="FS75" s="21">
        <f t="shared" si="403"/>
        <v>0</v>
      </c>
      <c r="FT75" s="21">
        <f>((((FT70)+(FT71))+(FT72))+(FT73))+(FT74)</f>
        <v>0</v>
      </c>
      <c r="FU75" s="21">
        <f>((((FU70)+(FU71))+(FU72))+(FU73))+(FU74)</f>
        <v>0</v>
      </c>
      <c r="FV75" s="21">
        <f t="shared" si="404"/>
        <v>0</v>
      </c>
      <c r="FW75" s="21">
        <f>((((FW70)+(FW71))+(FW72))+(FW73))+(FW74)</f>
        <v>0</v>
      </c>
      <c r="FX75" s="21">
        <f>((((FX70)+(FX71))+(FX72))+(FX73))+(FX74)</f>
        <v>0</v>
      </c>
      <c r="FY75" s="21">
        <f t="shared" si="405"/>
        <v>0</v>
      </c>
      <c r="FZ75" s="21">
        <f t="shared" si="406"/>
        <v>0</v>
      </c>
      <c r="GA75" s="21">
        <f t="shared" si="407"/>
        <v>0</v>
      </c>
      <c r="GB75" s="21">
        <f t="shared" si="408"/>
        <v>0</v>
      </c>
      <c r="GC75" s="21">
        <f>((((GC70)+(GC71))+(GC72))+(GC73))+(GC74)</f>
        <v>0</v>
      </c>
      <c r="GD75" s="21">
        <f>((((GD70)+(GD71))+(GD72))+(GD73))+(GD74)</f>
        <v>0</v>
      </c>
      <c r="GE75" s="21">
        <f t="shared" si="409"/>
        <v>0</v>
      </c>
      <c r="GF75" s="21">
        <f>((((GF70)+(GF71))+(GF72))+(GF73))+(GF74)</f>
        <v>0</v>
      </c>
      <c r="GG75" s="21">
        <f>((((GG70)+(GG71))+(GG72))+(GG73))+(GG74)</f>
        <v>0</v>
      </c>
      <c r="GH75" s="21">
        <f t="shared" si="410"/>
        <v>0</v>
      </c>
      <c r="GI75" s="21">
        <f>((((GI70)+(GI71))+(GI72))+(GI73))+(GI74)</f>
        <v>0</v>
      </c>
      <c r="GJ75" s="21">
        <f>((((GJ70)+(GJ71))+(GJ72))+(GJ73))+(GJ74)</f>
        <v>0</v>
      </c>
      <c r="GK75" s="21">
        <f t="shared" si="411"/>
        <v>0</v>
      </c>
      <c r="GL75" s="21">
        <f>((((GL70)+(GL71))+(GL72))+(GL73))+(GL74)</f>
        <v>0</v>
      </c>
      <c r="GM75" s="21">
        <f>((((GM70)+(GM71))+(GM72))+(GM73))+(GM74)</f>
        <v>0</v>
      </c>
      <c r="GN75" s="21">
        <f t="shared" si="412"/>
        <v>0</v>
      </c>
      <c r="GO75" s="21">
        <f t="shared" si="413"/>
        <v>0</v>
      </c>
      <c r="GP75" s="21">
        <f t="shared" si="414"/>
        <v>0</v>
      </c>
      <c r="GQ75" s="21">
        <f t="shared" si="415"/>
        <v>0</v>
      </c>
      <c r="GR75" s="21">
        <f>((((GR70)+(GR71))+(GR72))+(GR73))+(GR74)</f>
        <v>0</v>
      </c>
      <c r="GS75" s="21">
        <f>((((GS70)+(GS71))+(GS72))+(GS73))+(GS74)</f>
        <v>0</v>
      </c>
      <c r="GT75" s="21">
        <f t="shared" si="416"/>
        <v>0</v>
      </c>
      <c r="GU75" s="21">
        <f>((((GU70)+(GU71))+(GU72))+(GU73))+(GU74)</f>
        <v>0</v>
      </c>
      <c r="GV75" s="21">
        <f>((((GV70)+(GV71))+(GV72))+(GV73))+(GV74)</f>
        <v>0</v>
      </c>
      <c r="GW75" s="21">
        <f t="shared" si="417"/>
        <v>0</v>
      </c>
      <c r="GX75" s="21">
        <f>((((GX70)+(GX71))+(GX72))+(GX73))+(GX74)</f>
        <v>0</v>
      </c>
      <c r="GY75" s="21">
        <f>((((GY70)+(GY71))+(GY72))+(GY73))+(GY74)</f>
        <v>0</v>
      </c>
      <c r="GZ75" s="21">
        <f t="shared" si="418"/>
        <v>0</v>
      </c>
      <c r="HA75" s="21">
        <f t="shared" si="419"/>
        <v>0</v>
      </c>
      <c r="HB75" s="21">
        <f t="shared" si="420"/>
        <v>0</v>
      </c>
      <c r="HC75" s="21">
        <f t="shared" si="421"/>
        <v>0</v>
      </c>
      <c r="HD75" s="21">
        <f>((((HD70)+(HD71))+(HD72))+(HD73))+(HD74)</f>
        <v>0</v>
      </c>
      <c r="HE75" s="21">
        <f>((((HE70)+(HE71))+(HE72))+(HE73))+(HE74)</f>
        <v>0</v>
      </c>
      <c r="HF75" s="21">
        <f t="shared" si="422"/>
        <v>0</v>
      </c>
      <c r="HG75" s="21">
        <f>((((HG70)+(HG71))+(HG72))+(HG73))+(HG74)</f>
        <v>0</v>
      </c>
      <c r="HH75" s="21">
        <f>((((HH70)+(HH71))+(HH72))+(HH73))+(HH74)</f>
        <v>0</v>
      </c>
      <c r="HI75" s="21">
        <f t="shared" si="423"/>
        <v>0</v>
      </c>
      <c r="HJ75" s="21">
        <f>((((HJ70)+(HJ71))+(HJ72))+(HJ73))+(HJ74)</f>
        <v>0</v>
      </c>
      <c r="HK75" s="21">
        <f>((((HK70)+(HK71))+(HK72))+(HK73))+(HK74)</f>
        <v>0</v>
      </c>
      <c r="HL75" s="21">
        <f t="shared" si="424"/>
        <v>0</v>
      </c>
      <c r="HM75" s="21">
        <f>((((HM70)+(HM71))+(HM72))+(HM73))+(HM74)</f>
        <v>0</v>
      </c>
      <c r="HN75" s="21">
        <f>((((HN70)+(HN71))+(HN72))+(HN73))+(HN74)</f>
        <v>0</v>
      </c>
      <c r="HO75" s="21">
        <f t="shared" si="425"/>
        <v>0</v>
      </c>
      <c r="HP75" s="21">
        <f t="shared" si="426"/>
        <v>0</v>
      </c>
      <c r="HQ75" s="21">
        <f t="shared" si="427"/>
        <v>0</v>
      </c>
      <c r="HR75" s="21">
        <f t="shared" si="428"/>
        <v>0</v>
      </c>
      <c r="HS75" s="21">
        <f>((((HS70)+(HS71))+(HS72))+(HS73))+(HS74)</f>
        <v>0</v>
      </c>
      <c r="HT75" s="21">
        <f>((((HT70)+(HT71))+(HT72))+(HT73))+(HT74)</f>
        <v>0</v>
      </c>
      <c r="HU75" s="21">
        <f t="shared" si="429"/>
        <v>0</v>
      </c>
      <c r="HV75" s="21">
        <f>((((HV70)+(HV71))+(HV72))+(HV73))+(HV74)</f>
        <v>0</v>
      </c>
      <c r="HW75" s="21">
        <f>((((HW70)+(HW71))+(HW72))+(HW73))+(HW74)</f>
        <v>0</v>
      </c>
      <c r="HX75" s="21">
        <f t="shared" si="430"/>
        <v>0</v>
      </c>
      <c r="HY75" s="21">
        <f>((((HY70)+(HY71))+(HY72))+(HY73))+(HY74)</f>
        <v>0</v>
      </c>
      <c r="HZ75" s="21">
        <f>((((HZ70)+(HZ71))+(HZ72))+(HZ73))+(HZ74)</f>
        <v>0</v>
      </c>
      <c r="IA75" s="21">
        <f t="shared" si="431"/>
        <v>0</v>
      </c>
      <c r="IB75" s="21">
        <f>((((IB70)+(IB71))+(IB72))+(IB73))+(IB74)</f>
        <v>0</v>
      </c>
      <c r="IC75" s="21">
        <f>((((IC70)+(IC71))+(IC72))+(IC73))+(IC74)</f>
        <v>0</v>
      </c>
      <c r="ID75" s="21">
        <f t="shared" si="432"/>
        <v>0</v>
      </c>
      <c r="IE75" s="21">
        <f t="shared" si="433"/>
        <v>0</v>
      </c>
      <c r="IF75" s="21">
        <f t="shared" si="434"/>
        <v>0</v>
      </c>
      <c r="IG75" s="21">
        <f t="shared" si="435"/>
        <v>0</v>
      </c>
      <c r="IH75" s="21">
        <f t="shared" si="436"/>
        <v>0</v>
      </c>
      <c r="II75" s="21">
        <f t="shared" si="437"/>
        <v>0</v>
      </c>
      <c r="IJ75" s="21">
        <f t="shared" si="438"/>
        <v>0</v>
      </c>
      <c r="IK75" s="21">
        <f>((((IK70)+(IK71))+(IK72))+(IK73))+(IK74)</f>
        <v>0</v>
      </c>
      <c r="IL75" s="21">
        <f>((((IL70)+(IL71))+(IL72))+(IL73))+(IL74)</f>
        <v>0</v>
      </c>
      <c r="IM75" s="21">
        <f t="shared" si="439"/>
        <v>0</v>
      </c>
      <c r="IN75" s="21">
        <f>((((IN70)+(IN71))+(IN72))+(IN73))+(IN74)</f>
        <v>0</v>
      </c>
      <c r="IO75" s="21">
        <f>((((IO70)+(IO71))+(IO72))+(IO73))+(IO74)</f>
        <v>0</v>
      </c>
      <c r="IP75" s="21">
        <f t="shared" si="440"/>
        <v>0</v>
      </c>
      <c r="IQ75" s="21">
        <f>((((IQ70)+(IQ71))+(IQ72))+(IQ73))+(IQ74)</f>
        <v>0</v>
      </c>
      <c r="IR75" s="21">
        <f>((((IR70)+(IR71))+(IR72))+(IR73))+(IR74)</f>
        <v>0</v>
      </c>
      <c r="IS75" s="21">
        <f t="shared" si="441"/>
        <v>0</v>
      </c>
      <c r="IT75" s="21">
        <f t="shared" si="442"/>
        <v>0</v>
      </c>
      <c r="IU75" s="21">
        <f t="shared" si="443"/>
        <v>0</v>
      </c>
      <c r="IV75" s="21">
        <f t="shared" si="444"/>
        <v>0</v>
      </c>
      <c r="IW75" s="21">
        <f t="shared" si="445"/>
        <v>0</v>
      </c>
      <c r="IX75" s="21">
        <f t="shared" si="446"/>
        <v>0</v>
      </c>
      <c r="IY75" s="21">
        <f t="shared" si="447"/>
        <v>0</v>
      </c>
      <c r="IZ75" s="21">
        <f>((((IZ70)+(IZ71))+(IZ72))+(IZ73))+(IZ74)</f>
        <v>9758.64</v>
      </c>
      <c r="JA75" s="21">
        <f>((((JA70)+(JA71))+(JA72))+(JA73))+(JA74)</f>
        <v>6528</v>
      </c>
      <c r="JB75" s="21">
        <f t="shared" si="448"/>
        <v>3230.6399999999994</v>
      </c>
      <c r="JC75" s="21">
        <f>((((JC70)+(JC71))+(JC72))+(JC73))+(JC74)</f>
        <v>0</v>
      </c>
      <c r="JD75" s="21">
        <f>((((JD70)+(JD71))+(JD72))+(JD73))+(JD74)</f>
        <v>0</v>
      </c>
      <c r="JE75" s="21">
        <f t="shared" si="449"/>
        <v>0</v>
      </c>
      <c r="JF75" s="21">
        <f>((((JF70)+(JF71))+(JF72))+(JF73))+(JF74)</f>
        <v>0</v>
      </c>
      <c r="JG75" s="21">
        <f>((((JG70)+(JG71))+(JG72))+(JG73))+(JG74)</f>
        <v>0</v>
      </c>
      <c r="JH75" s="21">
        <f t="shared" si="450"/>
        <v>0</v>
      </c>
      <c r="JI75" s="21">
        <f t="shared" si="451"/>
        <v>9758.64</v>
      </c>
      <c r="JJ75" s="21">
        <f t="shared" si="452"/>
        <v>6528</v>
      </c>
      <c r="JK75" s="21">
        <f t="shared" si="453"/>
        <v>3230.6399999999994</v>
      </c>
      <c r="JL75" s="21">
        <f>((((JL70)+(JL71))+(JL72))+(JL73))+(JL74)</f>
        <v>0</v>
      </c>
      <c r="JM75" s="21">
        <f>((((JM70)+(JM71))+(JM72))+(JM73))+(JM74)</f>
        <v>0</v>
      </c>
      <c r="JN75" s="21">
        <f t="shared" si="454"/>
        <v>0</v>
      </c>
      <c r="JO75" s="21">
        <f>((((JO70)+(JO71))+(JO72))+(JO73))+(JO74)</f>
        <v>0</v>
      </c>
      <c r="JP75" s="21">
        <f>((((JP70)+(JP71))+(JP72))+(JP73))+(JP74)</f>
        <v>0</v>
      </c>
      <c r="JQ75" s="21">
        <f t="shared" si="455"/>
        <v>0</v>
      </c>
      <c r="JR75" s="21">
        <f>((((JR70)+(JR71))+(JR72))+(JR73))+(JR74)</f>
        <v>0</v>
      </c>
      <c r="JS75" s="21">
        <f>((((JS70)+(JS71))+(JS72))+(JS73))+(JS74)</f>
        <v>0</v>
      </c>
      <c r="JT75" s="21">
        <f t="shared" si="456"/>
        <v>0</v>
      </c>
      <c r="JU75" s="21">
        <f t="shared" si="457"/>
        <v>0</v>
      </c>
      <c r="JV75" s="21">
        <f t="shared" si="458"/>
        <v>0</v>
      </c>
      <c r="JW75" s="21">
        <f t="shared" si="459"/>
        <v>0</v>
      </c>
      <c r="JX75" s="21">
        <f>((((JX70)+(JX71))+(JX72))+(JX73))+(JX74)</f>
        <v>0</v>
      </c>
      <c r="JY75" s="21">
        <f>((((JY70)+(JY71))+(JY72))+(JY73))+(JY74)</f>
        <v>0</v>
      </c>
      <c r="JZ75" s="21">
        <f t="shared" si="460"/>
        <v>0</v>
      </c>
      <c r="KA75" s="21">
        <f>((((KA70)+(KA71))+(KA72))+(KA73))+(KA74)</f>
        <v>0</v>
      </c>
      <c r="KB75" s="21">
        <f>((((KB70)+(KB71))+(KB72))+(KB73))+(KB74)</f>
        <v>0</v>
      </c>
      <c r="KC75" s="21">
        <f t="shared" si="461"/>
        <v>0</v>
      </c>
      <c r="KD75" s="21">
        <f t="shared" si="462"/>
        <v>0</v>
      </c>
      <c r="KE75" s="21">
        <f t="shared" si="463"/>
        <v>0</v>
      </c>
      <c r="KF75" s="21">
        <f t="shared" si="464"/>
        <v>0</v>
      </c>
      <c r="KG75" s="21">
        <f>((((KG70)+(KG71))+(KG72))+(KG73))+(KG74)</f>
        <v>0</v>
      </c>
      <c r="KH75" s="21">
        <f>((((KH70)+(KH71))+(KH72))+(KH73))+(KH74)</f>
        <v>0</v>
      </c>
      <c r="KI75" s="21">
        <f t="shared" si="465"/>
        <v>0</v>
      </c>
      <c r="KJ75" s="21">
        <f>((((KJ70)+(KJ71))+(KJ72))+(KJ73))+(KJ74)</f>
        <v>0</v>
      </c>
      <c r="KK75" s="21">
        <f>((((KK70)+(KK71))+(KK72))+(KK73))+(KK74)</f>
        <v>0</v>
      </c>
      <c r="KL75" s="21">
        <f t="shared" si="466"/>
        <v>0</v>
      </c>
      <c r="KM75" s="21">
        <f>((((KM70)+(KM71))+(KM72))+(KM73))+(KM74)</f>
        <v>0</v>
      </c>
      <c r="KN75" s="21">
        <f>((((KN70)+(KN71))+(KN72))+(KN73))+(KN74)</f>
        <v>0</v>
      </c>
      <c r="KO75" s="21">
        <f t="shared" si="467"/>
        <v>0</v>
      </c>
      <c r="KP75" s="21">
        <f>((((KP70)+(KP71))+(KP72))+(KP73))+(KP74)</f>
        <v>0</v>
      </c>
      <c r="KQ75" s="21">
        <f>((((KQ70)+(KQ71))+(KQ72))+(KQ73))+(KQ74)</f>
        <v>0</v>
      </c>
      <c r="KR75" s="21">
        <f t="shared" si="468"/>
        <v>0</v>
      </c>
      <c r="KS75" s="21">
        <f>((((KS70)+(KS71))+(KS72))+(KS73))+(KS74)</f>
        <v>0</v>
      </c>
      <c r="KT75" s="21">
        <f>((((KT70)+(KT71))+(KT72))+(KT73))+(KT74)</f>
        <v>0</v>
      </c>
      <c r="KU75" s="21">
        <f t="shared" si="469"/>
        <v>0</v>
      </c>
      <c r="KV75" s="21">
        <f>((((KV70)+(KV71))+(KV72))+(KV73))+(KV74)</f>
        <v>0</v>
      </c>
      <c r="KW75" s="21">
        <f>((((KW70)+(KW71))+(KW72))+(KW73))+(KW74)</f>
        <v>0</v>
      </c>
      <c r="KX75" s="21">
        <f t="shared" si="470"/>
        <v>0</v>
      </c>
      <c r="KY75" s="21">
        <f>((((KY70)+(KY71))+(KY72))+(KY73))+(KY74)</f>
        <v>0</v>
      </c>
      <c r="KZ75" s="21">
        <f>((((KZ70)+(KZ71))+(KZ72))+(KZ73))+(KZ74)</f>
        <v>0</v>
      </c>
      <c r="LA75" s="21">
        <f t="shared" si="471"/>
        <v>0</v>
      </c>
      <c r="LB75" s="21">
        <f t="shared" si="472"/>
        <v>0</v>
      </c>
      <c r="LC75" s="21">
        <f t="shared" si="473"/>
        <v>0</v>
      </c>
      <c r="LD75" s="21">
        <f t="shared" si="474"/>
        <v>0</v>
      </c>
      <c r="LE75" s="21">
        <f t="shared" si="475"/>
        <v>0</v>
      </c>
      <c r="LF75" s="21">
        <f t="shared" si="476"/>
        <v>0</v>
      </c>
      <c r="LG75" s="21">
        <f t="shared" si="477"/>
        <v>0</v>
      </c>
      <c r="LH75" s="21">
        <f>((((LH70)+(LH71))+(LH72))+(LH73))+(LH74)</f>
        <v>0</v>
      </c>
      <c r="LI75" s="21">
        <f>((((LI70)+(LI71))+(LI72))+(LI73))+(LI74)</f>
        <v>0</v>
      </c>
      <c r="LJ75" s="21">
        <f t="shared" si="478"/>
        <v>0</v>
      </c>
      <c r="LK75" s="21">
        <f>((((LK70)+(LK71))+(LK72))+(LK73))+(LK74)</f>
        <v>0</v>
      </c>
      <c r="LL75" s="21">
        <f>((((LL70)+(LL71))+(LL72))+(LL73))+(LL74)</f>
        <v>0</v>
      </c>
      <c r="LM75" s="21">
        <f t="shared" si="479"/>
        <v>0</v>
      </c>
      <c r="LN75" s="21">
        <f t="shared" si="480"/>
        <v>9758.64</v>
      </c>
      <c r="LO75" s="21">
        <f t="shared" si="481"/>
        <v>6528</v>
      </c>
      <c r="LP75" s="21">
        <f t="shared" si="482"/>
        <v>3230.6399999999994</v>
      </c>
    </row>
    <row r="76" spans="1:328" x14ac:dyDescent="0.3">
      <c r="A76" s="2" t="s">
        <v>181</v>
      </c>
      <c r="B76" s="5">
        <f>((((B58)+(B62))+(B65))+(B69))+(B75)</f>
        <v>0</v>
      </c>
      <c r="C76" s="5">
        <f>((((C58)+(C62))+(C65))+(C69))+(C75)</f>
        <v>0</v>
      </c>
      <c r="D76" s="5">
        <f t="shared" si="322"/>
        <v>0</v>
      </c>
      <c r="E76" s="5">
        <f>((((E58)+(E62))+(E65))+(E69))+(E75)</f>
        <v>0</v>
      </c>
      <c r="F76" s="5">
        <f>((((F58)+(F62))+(F65))+(F69))+(F75)</f>
        <v>0</v>
      </c>
      <c r="G76" s="5">
        <f t="shared" si="323"/>
        <v>0</v>
      </c>
      <c r="H76" s="5">
        <f>((((H58)+(H62))+(H65))+(H69))+(H75)</f>
        <v>0</v>
      </c>
      <c r="I76" s="5">
        <f>((((I58)+(I62))+(I65))+(I69))+(I75)</f>
        <v>0</v>
      </c>
      <c r="J76" s="5">
        <f t="shared" si="324"/>
        <v>0</v>
      </c>
      <c r="K76" s="5">
        <f>((((K58)+(K62))+(K65))+(K69))+(K75)</f>
        <v>0</v>
      </c>
      <c r="L76" s="5">
        <f>((((L58)+(L62))+(L65))+(L69))+(L75)</f>
        <v>0</v>
      </c>
      <c r="M76" s="5">
        <f t="shared" si="325"/>
        <v>0</v>
      </c>
      <c r="N76" s="5">
        <f>((((N58)+(N62))+(N65))+(N69))+(N75)</f>
        <v>0</v>
      </c>
      <c r="O76" s="5">
        <f>((((O58)+(O62))+(O65))+(O69))+(O75)</f>
        <v>0</v>
      </c>
      <c r="P76" s="5">
        <f t="shared" si="326"/>
        <v>0</v>
      </c>
      <c r="Q76" s="5">
        <f>((((Q58)+(Q62))+(Q65))+(Q69))+(Q75)</f>
        <v>0</v>
      </c>
      <c r="R76" s="5">
        <f>((((R58)+(R62))+(R65))+(R69))+(R75)</f>
        <v>0</v>
      </c>
      <c r="S76" s="5">
        <f t="shared" si="327"/>
        <v>0</v>
      </c>
      <c r="T76" s="5">
        <f>((((T58)+(T62))+(T65))+(T69))+(T75)</f>
        <v>0</v>
      </c>
      <c r="U76" s="5">
        <f>((((U58)+(U62))+(U65))+(U69))+(U75)</f>
        <v>0</v>
      </c>
      <c r="V76" s="5">
        <f t="shared" si="328"/>
        <v>0</v>
      </c>
      <c r="W76" s="5">
        <f>((((W58)+(W62))+(W65))+(W69))+(W75)</f>
        <v>0</v>
      </c>
      <c r="X76" s="5">
        <f>((((X58)+(X62))+(X65))+(X69))+(X75)</f>
        <v>0</v>
      </c>
      <c r="Y76" s="5">
        <f t="shared" si="329"/>
        <v>0</v>
      </c>
      <c r="Z76" s="5">
        <f>((((Z58)+(Z62))+(Z65))+(Z69))+(Z75)</f>
        <v>0</v>
      </c>
      <c r="AA76" s="5">
        <f>((((AA58)+(AA62))+(AA65))+(AA69))+(AA75)</f>
        <v>0</v>
      </c>
      <c r="AB76" s="5">
        <f t="shared" si="330"/>
        <v>0</v>
      </c>
      <c r="AC76" s="5">
        <f>((((AC58)+(AC62))+(AC65))+(AC69))+(AC75)</f>
        <v>0</v>
      </c>
      <c r="AD76" s="5">
        <f>((((AD58)+(AD62))+(AD65))+(AD69))+(AD75)</f>
        <v>0</v>
      </c>
      <c r="AE76" s="5">
        <f t="shared" si="331"/>
        <v>0</v>
      </c>
      <c r="AF76" s="5">
        <f>((((AF58)+(AF62))+(AF65))+(AF69))+(AF75)</f>
        <v>0</v>
      </c>
      <c r="AG76" s="5">
        <f>((((AG58)+(AG62))+(AG65))+(AG69))+(AG75)</f>
        <v>0</v>
      </c>
      <c r="AH76" s="5">
        <f t="shared" si="332"/>
        <v>0</v>
      </c>
      <c r="AI76" s="5">
        <f>((((AI58)+(AI62))+(AI65))+(AI69))+(AI75)</f>
        <v>0</v>
      </c>
      <c r="AJ76" s="5">
        <f>((((AJ58)+(AJ62))+(AJ65))+(AJ69))+(AJ75)</f>
        <v>0</v>
      </c>
      <c r="AK76" s="5">
        <f t="shared" si="333"/>
        <v>0</v>
      </c>
      <c r="AL76" s="5">
        <f t="shared" si="334"/>
        <v>0</v>
      </c>
      <c r="AM76" s="5">
        <f t="shared" si="335"/>
        <v>0</v>
      </c>
      <c r="AN76" s="5">
        <f t="shared" si="336"/>
        <v>0</v>
      </c>
      <c r="AO76" s="5">
        <f>((((AO58)+(AO62))+(AO65))+(AO69))+(AO75)</f>
        <v>0</v>
      </c>
      <c r="AP76" s="5">
        <f>((((AP58)+(AP62))+(AP65))+(AP69))+(AP75)</f>
        <v>0</v>
      </c>
      <c r="AQ76" s="5">
        <f t="shared" si="337"/>
        <v>0</v>
      </c>
      <c r="AR76" s="5">
        <f>((((AR58)+(AR62))+(AR65))+(AR69))+(AR75)</f>
        <v>0</v>
      </c>
      <c r="AS76" s="5">
        <f>((((AS58)+(AS62))+(AS65))+(AS69))+(AS75)</f>
        <v>0</v>
      </c>
      <c r="AT76" s="5">
        <f t="shared" si="338"/>
        <v>0</v>
      </c>
      <c r="AU76" s="5">
        <f>((((AU58)+(AU62))+(AU65))+(AU69))+(AU75)</f>
        <v>0</v>
      </c>
      <c r="AV76" s="5">
        <f>((((AV58)+(AV62))+(AV65))+(AV69))+(AV75)</f>
        <v>0</v>
      </c>
      <c r="AW76" s="5">
        <f t="shared" si="339"/>
        <v>0</v>
      </c>
      <c r="AX76" s="5">
        <f>((((AX58)+(AX62))+(AX65))+(AX69))+(AX75)</f>
        <v>0</v>
      </c>
      <c r="AY76" s="5">
        <f>((((AY58)+(AY62))+(AY65))+(AY69))+(AY75)</f>
        <v>0</v>
      </c>
      <c r="AZ76" s="5">
        <f t="shared" si="340"/>
        <v>0</v>
      </c>
      <c r="BA76" s="5">
        <f>((((BA58)+(BA62))+(BA65))+(BA69))+(BA75)</f>
        <v>0</v>
      </c>
      <c r="BB76" s="5">
        <f>((((BB58)+(BB62))+(BB65))+(BB69))+(BB75)</f>
        <v>0</v>
      </c>
      <c r="BC76" s="5">
        <f t="shared" si="341"/>
        <v>0</v>
      </c>
      <c r="BD76" s="5">
        <f>((((BD58)+(BD62))+(BD65))+(BD69))+(BD75)</f>
        <v>0</v>
      </c>
      <c r="BE76" s="5">
        <f>((((BE58)+(BE62))+(BE65))+(BE69))+(BE75)</f>
        <v>0</v>
      </c>
      <c r="BF76" s="5">
        <f t="shared" si="342"/>
        <v>0</v>
      </c>
      <c r="BG76" s="5">
        <f t="shared" si="343"/>
        <v>0</v>
      </c>
      <c r="BH76" s="5">
        <f t="shared" si="344"/>
        <v>0</v>
      </c>
      <c r="BI76" s="5">
        <f t="shared" si="345"/>
        <v>0</v>
      </c>
      <c r="BJ76" s="5">
        <f>((((BJ58)+(BJ62))+(BJ65))+(BJ69))+(BJ75)</f>
        <v>0</v>
      </c>
      <c r="BK76" s="5">
        <f>((((BK58)+(BK62))+(BK65))+(BK69))+(BK75)</f>
        <v>0</v>
      </c>
      <c r="BL76" s="5">
        <f t="shared" si="346"/>
        <v>0</v>
      </c>
      <c r="BM76" s="5">
        <f>((((BM58)+(BM62))+(BM65))+(BM69))+(BM75)</f>
        <v>0</v>
      </c>
      <c r="BN76" s="5">
        <f>((((BN58)+(BN62))+(BN65))+(BN69))+(BN75)</f>
        <v>0</v>
      </c>
      <c r="BO76" s="5">
        <f t="shared" si="347"/>
        <v>0</v>
      </c>
      <c r="BP76" s="5">
        <f>((((BP58)+(BP62))+(BP65))+(BP69))+(BP75)</f>
        <v>0</v>
      </c>
      <c r="BQ76" s="5">
        <f>((((BQ58)+(BQ62))+(BQ65))+(BQ69))+(BQ75)</f>
        <v>0</v>
      </c>
      <c r="BR76" s="5">
        <f t="shared" si="348"/>
        <v>0</v>
      </c>
      <c r="BS76" s="5">
        <f>((((BS58)+(BS62))+(BS65))+(BS69))+(BS75)</f>
        <v>0</v>
      </c>
      <c r="BT76" s="5">
        <f>((((BT58)+(BT62))+(BT65))+(BT69))+(BT75)</f>
        <v>0</v>
      </c>
      <c r="BU76" s="5">
        <f t="shared" si="349"/>
        <v>0</v>
      </c>
      <c r="BV76" s="5">
        <f>((((BV58)+(BV62))+(BV65))+(BV69))+(BV75)</f>
        <v>0</v>
      </c>
      <c r="BW76" s="5">
        <f>((((BW58)+(BW62))+(BW65))+(BW69))+(BW75)</f>
        <v>0</v>
      </c>
      <c r="BX76" s="5">
        <f t="shared" si="350"/>
        <v>0</v>
      </c>
      <c r="BY76" s="5">
        <f>((((BY58)+(BY62))+(BY65))+(BY69))+(BY75)</f>
        <v>0</v>
      </c>
      <c r="BZ76" s="5">
        <f>((((BZ58)+(BZ62))+(BZ65))+(BZ69))+(BZ75)</f>
        <v>0</v>
      </c>
      <c r="CA76" s="5">
        <f t="shared" si="351"/>
        <v>0</v>
      </c>
      <c r="CB76" s="5">
        <f t="shared" si="352"/>
        <v>0</v>
      </c>
      <c r="CC76" s="5">
        <f t="shared" si="353"/>
        <v>0</v>
      </c>
      <c r="CD76" s="5">
        <f t="shared" si="354"/>
        <v>0</v>
      </c>
      <c r="CE76" s="5">
        <f>((((CE58)+(CE62))+(CE65))+(CE69))+(CE75)</f>
        <v>0</v>
      </c>
      <c r="CF76" s="5">
        <f>((((CF58)+(CF62))+(CF65))+(CF69))+(CF75)</f>
        <v>0</v>
      </c>
      <c r="CG76" s="5">
        <f t="shared" si="355"/>
        <v>0</v>
      </c>
      <c r="CH76" s="5">
        <f>((((CH58)+(CH62))+(CH65))+(CH69))+(CH75)</f>
        <v>0</v>
      </c>
      <c r="CI76" s="5">
        <f>((((CI58)+(CI62))+(CI65))+(CI69))+(CI75)</f>
        <v>0</v>
      </c>
      <c r="CJ76" s="5">
        <f t="shared" si="356"/>
        <v>0</v>
      </c>
      <c r="CK76" s="5">
        <f>((((CK58)+(CK62))+(CK65))+(CK69))+(CK75)</f>
        <v>0</v>
      </c>
      <c r="CL76" s="5">
        <f>((((CL58)+(CL62))+(CL65))+(CL69))+(CL75)</f>
        <v>0</v>
      </c>
      <c r="CM76" s="5">
        <f t="shared" si="357"/>
        <v>0</v>
      </c>
      <c r="CN76" s="5">
        <f t="shared" si="358"/>
        <v>0</v>
      </c>
      <c r="CO76" s="5">
        <f t="shared" si="359"/>
        <v>0</v>
      </c>
      <c r="CP76" s="5">
        <f t="shared" si="360"/>
        <v>0</v>
      </c>
      <c r="CQ76" s="5">
        <f>((((CQ58)+(CQ62))+(CQ65))+(CQ69))+(CQ75)</f>
        <v>0</v>
      </c>
      <c r="CR76" s="5">
        <f>((((CR58)+(CR62))+(CR65))+(CR69))+(CR75)</f>
        <v>0</v>
      </c>
      <c r="CS76" s="5">
        <f t="shared" si="361"/>
        <v>0</v>
      </c>
      <c r="CT76" s="5">
        <f>((((CT58)+(CT62))+(CT65))+(CT69))+(CT75)</f>
        <v>0</v>
      </c>
      <c r="CU76" s="5">
        <f>((((CU58)+(CU62))+(CU65))+(CU69))+(CU75)</f>
        <v>0</v>
      </c>
      <c r="CV76" s="5">
        <f t="shared" si="362"/>
        <v>0</v>
      </c>
      <c r="CW76" s="5">
        <f>((((CW58)+(CW62))+(CW65))+(CW69))+(CW75)</f>
        <v>0</v>
      </c>
      <c r="CX76" s="5">
        <f>((((CX58)+(CX62))+(CX65))+(CX69))+(CX75)</f>
        <v>0</v>
      </c>
      <c r="CY76" s="5">
        <f t="shared" si="363"/>
        <v>0</v>
      </c>
      <c r="CZ76" s="5">
        <f t="shared" si="364"/>
        <v>0</v>
      </c>
      <c r="DA76" s="5">
        <f t="shared" si="365"/>
        <v>0</v>
      </c>
      <c r="DB76" s="5">
        <f t="shared" si="366"/>
        <v>0</v>
      </c>
      <c r="DC76" s="5">
        <f t="shared" si="367"/>
        <v>0</v>
      </c>
      <c r="DD76" s="5">
        <f t="shared" si="368"/>
        <v>0</v>
      </c>
      <c r="DE76" s="5">
        <f t="shared" si="369"/>
        <v>0</v>
      </c>
      <c r="DF76" s="5">
        <f>((((DF58)+(DF62))+(DF65))+(DF69))+(DF75)</f>
        <v>0</v>
      </c>
      <c r="DG76" s="5">
        <f>((((DG58)+(DG62))+(DG65))+(DG69))+(DG75)</f>
        <v>0</v>
      </c>
      <c r="DH76" s="5">
        <f t="shared" si="370"/>
        <v>0</v>
      </c>
      <c r="DI76" s="5">
        <f>((((DI58)+(DI62))+(DI65))+(DI69))+(DI75)</f>
        <v>0</v>
      </c>
      <c r="DJ76" s="5">
        <f>((((DJ58)+(DJ62))+(DJ65))+(DJ69))+(DJ75)</f>
        <v>0</v>
      </c>
      <c r="DK76" s="5">
        <f t="shared" si="371"/>
        <v>0</v>
      </c>
      <c r="DL76" s="5">
        <f t="shared" si="372"/>
        <v>0</v>
      </c>
      <c r="DM76" s="5">
        <f t="shared" si="373"/>
        <v>0</v>
      </c>
      <c r="DN76" s="5">
        <f t="shared" si="374"/>
        <v>0</v>
      </c>
      <c r="DO76" s="5">
        <f>((((DO58)+(DO62))+(DO65))+(DO69))+(DO75)</f>
        <v>0</v>
      </c>
      <c r="DP76" s="5">
        <f>((((DP58)+(DP62))+(DP65))+(DP69))+(DP75)</f>
        <v>0</v>
      </c>
      <c r="DQ76" s="5">
        <f t="shared" si="375"/>
        <v>0</v>
      </c>
      <c r="DR76" s="5">
        <f>((((DR58)+(DR62))+(DR65))+(DR69))+(DR75)</f>
        <v>0</v>
      </c>
      <c r="DS76" s="5">
        <f>((((DS58)+(DS62))+(DS65))+(DS69))+(DS75)</f>
        <v>0</v>
      </c>
      <c r="DT76" s="5">
        <f t="shared" si="376"/>
        <v>0</v>
      </c>
      <c r="DU76" s="5">
        <f t="shared" si="377"/>
        <v>0</v>
      </c>
      <c r="DV76" s="5">
        <f t="shared" si="378"/>
        <v>0</v>
      </c>
      <c r="DW76" s="5">
        <f t="shared" si="379"/>
        <v>0</v>
      </c>
      <c r="DX76" s="21">
        <f t="shared" si="380"/>
        <v>0</v>
      </c>
      <c r="DY76" s="21">
        <f t="shared" si="381"/>
        <v>0</v>
      </c>
      <c r="DZ76" s="21">
        <f t="shared" si="382"/>
        <v>0</v>
      </c>
      <c r="EA76" s="21">
        <f>((((EA58)+(EA62))+(EA65))+(EA69))+(EA75)</f>
        <v>0</v>
      </c>
      <c r="EB76" s="21">
        <f>((((EB58)+(EB62))+(EB65))+(EB69))+(EB75)</f>
        <v>0</v>
      </c>
      <c r="EC76" s="21">
        <f t="shared" si="383"/>
        <v>0</v>
      </c>
      <c r="ED76" s="21">
        <f>((((ED58)+(ED62))+(ED65))+(ED69))+(ED75)</f>
        <v>0</v>
      </c>
      <c r="EE76" s="21">
        <f>((((EE58)+(EE62))+(EE65))+(EE69))+(EE75)</f>
        <v>0</v>
      </c>
      <c r="EF76" s="21">
        <f t="shared" si="384"/>
        <v>0</v>
      </c>
      <c r="EG76" s="21">
        <f>((((EG58)+(EG62))+(EG65))+(EG69))+(EG75)</f>
        <v>0</v>
      </c>
      <c r="EH76" s="21">
        <f>((((EH58)+(EH62))+(EH65))+(EH69))+(EH75)</f>
        <v>0</v>
      </c>
      <c r="EI76" s="21">
        <f t="shared" si="385"/>
        <v>0</v>
      </c>
      <c r="EJ76" s="21">
        <f>((((EJ58)+(EJ62))+(EJ65))+(EJ69))+(EJ75)</f>
        <v>0</v>
      </c>
      <c r="EK76" s="21">
        <f>((((EK58)+(EK62))+(EK65))+(EK69))+(EK75)</f>
        <v>0</v>
      </c>
      <c r="EL76" s="21">
        <f t="shared" si="386"/>
        <v>0</v>
      </c>
      <c r="EM76" s="21">
        <f t="shared" si="387"/>
        <v>0</v>
      </c>
      <c r="EN76" s="21">
        <f t="shared" si="388"/>
        <v>0</v>
      </c>
      <c r="EO76" s="21">
        <f t="shared" si="389"/>
        <v>0</v>
      </c>
      <c r="EP76" s="21">
        <f>((((EP58)+(EP62))+(EP65))+(EP69))+(EP75)</f>
        <v>0</v>
      </c>
      <c r="EQ76" s="21">
        <f>((((EQ58)+(EQ62))+(EQ65))+(EQ69))+(EQ75)</f>
        <v>0</v>
      </c>
      <c r="ER76" s="21">
        <f t="shared" si="390"/>
        <v>0</v>
      </c>
      <c r="ES76" s="21">
        <f>((((ES58)+(ES62))+(ES65))+(ES69))+(ES75)</f>
        <v>0</v>
      </c>
      <c r="ET76" s="21">
        <f>((((ET58)+(ET62))+(ET65))+(ET69))+(ET75)</f>
        <v>0</v>
      </c>
      <c r="EU76" s="21">
        <f t="shared" si="391"/>
        <v>0</v>
      </c>
      <c r="EV76" s="21">
        <f>((((EV58)+(EV62))+(EV65))+(EV69))+(EV75)</f>
        <v>0</v>
      </c>
      <c r="EW76" s="21">
        <f>((((EW58)+(EW62))+(EW65))+(EW69))+(EW75)</f>
        <v>0</v>
      </c>
      <c r="EX76" s="21">
        <f t="shared" si="392"/>
        <v>0</v>
      </c>
      <c r="EY76" s="21">
        <f>((((EY58)+(EY62))+(EY65))+(EY69))+(EY75)</f>
        <v>0</v>
      </c>
      <c r="EZ76" s="21">
        <f>((((EZ58)+(EZ62))+(EZ65))+(EZ69))+(EZ75)</f>
        <v>0</v>
      </c>
      <c r="FA76" s="21">
        <f t="shared" si="393"/>
        <v>0</v>
      </c>
      <c r="FB76" s="21">
        <f t="shared" si="394"/>
        <v>0</v>
      </c>
      <c r="FC76" s="21">
        <f t="shared" si="395"/>
        <v>0</v>
      </c>
      <c r="FD76" s="21">
        <f t="shared" si="396"/>
        <v>0</v>
      </c>
      <c r="FE76" s="21">
        <f>((((FE58)+(FE62))+(FE65))+(FE69))+(FE75)</f>
        <v>0</v>
      </c>
      <c r="FF76" s="21">
        <f>((((FF58)+(FF62))+(FF65))+(FF69))+(FF75)</f>
        <v>0</v>
      </c>
      <c r="FG76" s="21">
        <f t="shared" si="397"/>
        <v>0</v>
      </c>
      <c r="FH76" s="21">
        <f>((((FH58)+(FH62))+(FH65))+(FH69))+(FH75)</f>
        <v>0</v>
      </c>
      <c r="FI76" s="21">
        <f>((((FI58)+(FI62))+(FI65))+(FI69))+(FI75)</f>
        <v>0</v>
      </c>
      <c r="FJ76" s="21">
        <f t="shared" si="398"/>
        <v>0</v>
      </c>
      <c r="FK76" s="21">
        <f>((((FK58)+(FK62))+(FK65))+(FK69))+(FK75)</f>
        <v>0</v>
      </c>
      <c r="FL76" s="21">
        <f>((((FL58)+(FL62))+(FL65))+(FL69))+(FL75)</f>
        <v>0</v>
      </c>
      <c r="FM76" s="21">
        <f t="shared" si="399"/>
        <v>0</v>
      </c>
      <c r="FN76" s="21">
        <f t="shared" si="400"/>
        <v>0</v>
      </c>
      <c r="FO76" s="21">
        <f t="shared" si="401"/>
        <v>0</v>
      </c>
      <c r="FP76" s="21">
        <f t="shared" si="402"/>
        <v>0</v>
      </c>
      <c r="FQ76" s="21">
        <f>((((FQ58)+(FQ62))+(FQ65))+(FQ69))+(FQ75)</f>
        <v>0</v>
      </c>
      <c r="FR76" s="21">
        <f>((((FR58)+(FR62))+(FR65))+(FR69))+(FR75)</f>
        <v>0</v>
      </c>
      <c r="FS76" s="21">
        <f t="shared" si="403"/>
        <v>0</v>
      </c>
      <c r="FT76" s="21">
        <f>((((FT58)+(FT62))+(FT65))+(FT69))+(FT75)</f>
        <v>0</v>
      </c>
      <c r="FU76" s="21">
        <f>((((FU58)+(FU62))+(FU65))+(FU69))+(FU75)</f>
        <v>0</v>
      </c>
      <c r="FV76" s="21">
        <f t="shared" si="404"/>
        <v>0</v>
      </c>
      <c r="FW76" s="21">
        <f>((((FW58)+(FW62))+(FW65))+(FW69))+(FW75)</f>
        <v>0</v>
      </c>
      <c r="FX76" s="21">
        <f>((((FX58)+(FX62))+(FX65))+(FX69))+(FX75)</f>
        <v>0</v>
      </c>
      <c r="FY76" s="21">
        <f t="shared" si="405"/>
        <v>0</v>
      </c>
      <c r="FZ76" s="21">
        <f t="shared" si="406"/>
        <v>0</v>
      </c>
      <c r="GA76" s="21">
        <f t="shared" si="407"/>
        <v>0</v>
      </c>
      <c r="GB76" s="21">
        <f t="shared" si="408"/>
        <v>0</v>
      </c>
      <c r="GC76" s="21">
        <f>((((GC58)+(GC62))+(GC65))+(GC69))+(GC75)</f>
        <v>0</v>
      </c>
      <c r="GD76" s="21">
        <f>((((GD58)+(GD62))+(GD65))+(GD69))+(GD75)</f>
        <v>0</v>
      </c>
      <c r="GE76" s="21">
        <f t="shared" si="409"/>
        <v>0</v>
      </c>
      <c r="GF76" s="21">
        <f>((((GF58)+(GF62))+(GF65))+(GF69))+(GF75)</f>
        <v>0</v>
      </c>
      <c r="GG76" s="21">
        <f>((((GG58)+(GG62))+(GG65))+(GG69))+(GG75)</f>
        <v>0</v>
      </c>
      <c r="GH76" s="21">
        <f t="shared" si="410"/>
        <v>0</v>
      </c>
      <c r="GI76" s="21">
        <f>((((GI58)+(GI62))+(GI65))+(GI69))+(GI75)</f>
        <v>0</v>
      </c>
      <c r="GJ76" s="21">
        <f>((((GJ58)+(GJ62))+(GJ65))+(GJ69))+(GJ75)</f>
        <v>0</v>
      </c>
      <c r="GK76" s="21">
        <f t="shared" si="411"/>
        <v>0</v>
      </c>
      <c r="GL76" s="21">
        <f>((((GL58)+(GL62))+(GL65))+(GL69))+(GL75)</f>
        <v>0</v>
      </c>
      <c r="GM76" s="21">
        <f>((((GM58)+(GM62))+(GM65))+(GM69))+(GM75)</f>
        <v>0</v>
      </c>
      <c r="GN76" s="21">
        <f t="shared" si="412"/>
        <v>0</v>
      </c>
      <c r="GO76" s="21">
        <f t="shared" si="413"/>
        <v>0</v>
      </c>
      <c r="GP76" s="21">
        <f t="shared" si="414"/>
        <v>0</v>
      </c>
      <c r="GQ76" s="21">
        <f t="shared" si="415"/>
        <v>0</v>
      </c>
      <c r="GR76" s="21">
        <f>((((GR58)+(GR62))+(GR65))+(GR69))+(GR75)</f>
        <v>0</v>
      </c>
      <c r="GS76" s="21">
        <f>((((GS58)+(GS62))+(GS65))+(GS69))+(GS75)</f>
        <v>0</v>
      </c>
      <c r="GT76" s="21">
        <f t="shared" si="416"/>
        <v>0</v>
      </c>
      <c r="GU76" s="21">
        <f>((((GU58)+(GU62))+(GU65))+(GU69))+(GU75)</f>
        <v>0</v>
      </c>
      <c r="GV76" s="21">
        <f>((((GV58)+(GV62))+(GV65))+(GV69))+(GV75)</f>
        <v>0</v>
      </c>
      <c r="GW76" s="21">
        <f t="shared" si="417"/>
        <v>0</v>
      </c>
      <c r="GX76" s="21">
        <f>((((GX58)+(GX62))+(GX65))+(GX69))+(GX75)</f>
        <v>0</v>
      </c>
      <c r="GY76" s="21">
        <f>((((GY58)+(GY62))+(GY65))+(GY69))+(GY75)</f>
        <v>0</v>
      </c>
      <c r="GZ76" s="21">
        <f t="shared" si="418"/>
        <v>0</v>
      </c>
      <c r="HA76" s="21">
        <f t="shared" si="419"/>
        <v>0</v>
      </c>
      <c r="HB76" s="21">
        <f t="shared" si="420"/>
        <v>0</v>
      </c>
      <c r="HC76" s="21">
        <f t="shared" si="421"/>
        <v>0</v>
      </c>
      <c r="HD76" s="21">
        <f>((((HD58)+(HD62))+(HD65))+(HD69))+(HD75)</f>
        <v>0</v>
      </c>
      <c r="HE76" s="21">
        <f>((((HE58)+(HE62))+(HE65))+(HE69))+(HE75)</f>
        <v>0</v>
      </c>
      <c r="HF76" s="21">
        <f t="shared" si="422"/>
        <v>0</v>
      </c>
      <c r="HG76" s="21">
        <f>((((HG58)+(HG62))+(HG65))+(HG69))+(HG75)</f>
        <v>0</v>
      </c>
      <c r="HH76" s="21">
        <f>((((HH58)+(HH62))+(HH65))+(HH69))+(HH75)</f>
        <v>0</v>
      </c>
      <c r="HI76" s="21">
        <f t="shared" si="423"/>
        <v>0</v>
      </c>
      <c r="HJ76" s="21">
        <f>((((HJ58)+(HJ62))+(HJ65))+(HJ69))+(HJ75)</f>
        <v>0</v>
      </c>
      <c r="HK76" s="21">
        <f>((((HK58)+(HK62))+(HK65))+(HK69))+(HK75)</f>
        <v>0</v>
      </c>
      <c r="HL76" s="21">
        <f t="shared" si="424"/>
        <v>0</v>
      </c>
      <c r="HM76" s="21">
        <f>((((HM58)+(HM62))+(HM65))+(HM69))+(HM75)</f>
        <v>0</v>
      </c>
      <c r="HN76" s="21">
        <f>((((HN58)+(HN62))+(HN65))+(HN69))+(HN75)</f>
        <v>0</v>
      </c>
      <c r="HO76" s="21">
        <f t="shared" si="425"/>
        <v>0</v>
      </c>
      <c r="HP76" s="21">
        <f t="shared" si="426"/>
        <v>0</v>
      </c>
      <c r="HQ76" s="21">
        <f t="shared" si="427"/>
        <v>0</v>
      </c>
      <c r="HR76" s="21">
        <f t="shared" si="428"/>
        <v>0</v>
      </c>
      <c r="HS76" s="21">
        <f>((((HS58)+(HS62))+(HS65))+(HS69))+(HS75)</f>
        <v>0</v>
      </c>
      <c r="HT76" s="21">
        <f>((((HT58)+(HT62))+(HT65))+(HT69))+(HT75)</f>
        <v>0</v>
      </c>
      <c r="HU76" s="21">
        <f t="shared" si="429"/>
        <v>0</v>
      </c>
      <c r="HV76" s="21">
        <f>((((HV58)+(HV62))+(HV65))+(HV69))+(HV75)</f>
        <v>0</v>
      </c>
      <c r="HW76" s="21">
        <f>((((HW58)+(HW62))+(HW65))+(HW69))+(HW75)</f>
        <v>0</v>
      </c>
      <c r="HX76" s="21">
        <f t="shared" si="430"/>
        <v>0</v>
      </c>
      <c r="HY76" s="21">
        <f>((((HY58)+(HY62))+(HY65))+(HY69))+(HY75)</f>
        <v>0</v>
      </c>
      <c r="HZ76" s="21">
        <f>((((HZ58)+(HZ62))+(HZ65))+(HZ69))+(HZ75)</f>
        <v>0</v>
      </c>
      <c r="IA76" s="21">
        <f t="shared" si="431"/>
        <v>0</v>
      </c>
      <c r="IB76" s="21">
        <f>((((IB58)+(IB62))+(IB65))+(IB69))+(IB75)</f>
        <v>0</v>
      </c>
      <c r="IC76" s="21">
        <f>((((IC58)+(IC62))+(IC65))+(IC69))+(IC75)</f>
        <v>0</v>
      </c>
      <c r="ID76" s="21">
        <f t="shared" si="432"/>
        <v>0</v>
      </c>
      <c r="IE76" s="21">
        <f t="shared" si="433"/>
        <v>0</v>
      </c>
      <c r="IF76" s="21">
        <f t="shared" si="434"/>
        <v>0</v>
      </c>
      <c r="IG76" s="21">
        <f t="shared" si="435"/>
        <v>0</v>
      </c>
      <c r="IH76" s="21">
        <f t="shared" si="436"/>
        <v>0</v>
      </c>
      <c r="II76" s="21">
        <f t="shared" si="437"/>
        <v>0</v>
      </c>
      <c r="IJ76" s="21">
        <f t="shared" si="438"/>
        <v>0</v>
      </c>
      <c r="IK76" s="21">
        <f>((((IK58)+(IK62))+(IK65))+(IK69))+(IK75)</f>
        <v>0</v>
      </c>
      <c r="IL76" s="21">
        <f>((((IL58)+(IL62))+(IL65))+(IL69))+(IL75)</f>
        <v>0</v>
      </c>
      <c r="IM76" s="21">
        <f t="shared" si="439"/>
        <v>0</v>
      </c>
      <c r="IN76" s="21">
        <f>((((IN58)+(IN62))+(IN65))+(IN69))+(IN75)</f>
        <v>0</v>
      </c>
      <c r="IO76" s="21">
        <f>((((IO58)+(IO62))+(IO65))+(IO69))+(IO75)</f>
        <v>0</v>
      </c>
      <c r="IP76" s="21">
        <f t="shared" si="440"/>
        <v>0</v>
      </c>
      <c r="IQ76" s="21">
        <f>((((IQ58)+(IQ62))+(IQ65))+(IQ69))+(IQ75)</f>
        <v>0</v>
      </c>
      <c r="IR76" s="21">
        <f>((((IR58)+(IR62))+(IR65))+(IR69))+(IR75)</f>
        <v>0</v>
      </c>
      <c r="IS76" s="21">
        <f t="shared" si="441"/>
        <v>0</v>
      </c>
      <c r="IT76" s="21">
        <f t="shared" si="442"/>
        <v>0</v>
      </c>
      <c r="IU76" s="21">
        <f t="shared" si="443"/>
        <v>0</v>
      </c>
      <c r="IV76" s="21">
        <f t="shared" si="444"/>
        <v>0</v>
      </c>
      <c r="IW76" s="21">
        <f t="shared" si="445"/>
        <v>0</v>
      </c>
      <c r="IX76" s="21">
        <f t="shared" si="446"/>
        <v>0</v>
      </c>
      <c r="IY76" s="21">
        <f t="shared" si="447"/>
        <v>0</v>
      </c>
      <c r="IZ76" s="21">
        <f>((((IZ58)+(IZ62))+(IZ65))+(IZ69))+(IZ75)</f>
        <v>22583.599999999999</v>
      </c>
      <c r="JA76" s="21">
        <f>((((JA58)+(JA62))+(JA65))+(JA69))+(JA75)</f>
        <v>22128</v>
      </c>
      <c r="JB76" s="21">
        <f t="shared" si="448"/>
        <v>455.59999999999854</v>
      </c>
      <c r="JC76" s="21">
        <f>((((JC58)+(JC62))+(JC65))+(JC69))+(JC75)</f>
        <v>0</v>
      </c>
      <c r="JD76" s="21">
        <f>((((JD58)+(JD62))+(JD65))+(JD69))+(JD75)</f>
        <v>0</v>
      </c>
      <c r="JE76" s="21">
        <f t="shared" si="449"/>
        <v>0</v>
      </c>
      <c r="JF76" s="21">
        <f>((((JF58)+(JF62))+(JF65))+(JF69))+(JF75)</f>
        <v>0</v>
      </c>
      <c r="JG76" s="21">
        <f>((((JG58)+(JG62))+(JG65))+(JG69))+(JG75)</f>
        <v>0</v>
      </c>
      <c r="JH76" s="21">
        <f t="shared" si="450"/>
        <v>0</v>
      </c>
      <c r="JI76" s="21">
        <f t="shared" si="451"/>
        <v>22583.599999999999</v>
      </c>
      <c r="JJ76" s="21">
        <f t="shared" si="452"/>
        <v>22128</v>
      </c>
      <c r="JK76" s="21">
        <f t="shared" si="453"/>
        <v>455.59999999999854</v>
      </c>
      <c r="JL76" s="21">
        <f>((((JL58)+(JL62))+(JL65))+(JL69))+(JL75)</f>
        <v>0</v>
      </c>
      <c r="JM76" s="21">
        <f>((((JM58)+(JM62))+(JM65))+(JM69))+(JM75)</f>
        <v>0</v>
      </c>
      <c r="JN76" s="21">
        <f t="shared" si="454"/>
        <v>0</v>
      </c>
      <c r="JO76" s="21">
        <f>((((JO58)+(JO62))+(JO65))+(JO69))+(JO75)</f>
        <v>0</v>
      </c>
      <c r="JP76" s="21">
        <f>((((JP58)+(JP62))+(JP65))+(JP69))+(JP75)</f>
        <v>0</v>
      </c>
      <c r="JQ76" s="21">
        <f t="shared" si="455"/>
        <v>0</v>
      </c>
      <c r="JR76" s="21">
        <f>((((JR58)+(JR62))+(JR65))+(JR69))+(JR75)</f>
        <v>0</v>
      </c>
      <c r="JS76" s="21">
        <f>((((JS58)+(JS62))+(JS65))+(JS69))+(JS75)</f>
        <v>0</v>
      </c>
      <c r="JT76" s="21">
        <f t="shared" si="456"/>
        <v>0</v>
      </c>
      <c r="JU76" s="21">
        <f t="shared" si="457"/>
        <v>0</v>
      </c>
      <c r="JV76" s="21">
        <f t="shared" si="458"/>
        <v>0</v>
      </c>
      <c r="JW76" s="21">
        <f t="shared" si="459"/>
        <v>0</v>
      </c>
      <c r="JX76" s="21">
        <f>((((JX58)+(JX62))+(JX65))+(JX69))+(JX75)</f>
        <v>0</v>
      </c>
      <c r="JY76" s="21">
        <f>((((JY58)+(JY62))+(JY65))+(JY69))+(JY75)</f>
        <v>0</v>
      </c>
      <c r="JZ76" s="21">
        <f t="shared" si="460"/>
        <v>0</v>
      </c>
      <c r="KA76" s="21">
        <f>((((KA58)+(KA62))+(KA65))+(KA69))+(KA75)</f>
        <v>0</v>
      </c>
      <c r="KB76" s="21">
        <f>((((KB58)+(KB62))+(KB65))+(KB69))+(KB75)</f>
        <v>0</v>
      </c>
      <c r="KC76" s="21">
        <f t="shared" si="461"/>
        <v>0</v>
      </c>
      <c r="KD76" s="21">
        <f t="shared" si="462"/>
        <v>0</v>
      </c>
      <c r="KE76" s="21">
        <f t="shared" si="463"/>
        <v>0</v>
      </c>
      <c r="KF76" s="21">
        <f t="shared" si="464"/>
        <v>0</v>
      </c>
      <c r="KG76" s="21">
        <f>((((KG58)+(KG62))+(KG65))+(KG69))+(KG75)</f>
        <v>0</v>
      </c>
      <c r="KH76" s="21">
        <f>((((KH58)+(KH62))+(KH65))+(KH69))+(KH75)</f>
        <v>0</v>
      </c>
      <c r="KI76" s="21">
        <f t="shared" si="465"/>
        <v>0</v>
      </c>
      <c r="KJ76" s="21">
        <f>((((KJ58)+(KJ62))+(KJ65))+(KJ69))+(KJ75)</f>
        <v>0</v>
      </c>
      <c r="KK76" s="21">
        <f>((((KK58)+(KK62))+(KK65))+(KK69))+(KK75)</f>
        <v>0</v>
      </c>
      <c r="KL76" s="21">
        <f t="shared" si="466"/>
        <v>0</v>
      </c>
      <c r="KM76" s="21">
        <f>((((KM58)+(KM62))+(KM65))+(KM69))+(KM75)</f>
        <v>0</v>
      </c>
      <c r="KN76" s="21">
        <f>((((KN58)+(KN62))+(KN65))+(KN69))+(KN75)</f>
        <v>0</v>
      </c>
      <c r="KO76" s="21">
        <f t="shared" si="467"/>
        <v>0</v>
      </c>
      <c r="KP76" s="21">
        <f>((((KP58)+(KP62))+(KP65))+(KP69))+(KP75)</f>
        <v>0</v>
      </c>
      <c r="KQ76" s="21">
        <f>((((KQ58)+(KQ62))+(KQ65))+(KQ69))+(KQ75)</f>
        <v>0</v>
      </c>
      <c r="KR76" s="21">
        <f t="shared" si="468"/>
        <v>0</v>
      </c>
      <c r="KS76" s="21">
        <f>((((KS58)+(KS62))+(KS65))+(KS69))+(KS75)</f>
        <v>0</v>
      </c>
      <c r="KT76" s="21">
        <f>((((KT58)+(KT62))+(KT65))+(KT69))+(KT75)</f>
        <v>0</v>
      </c>
      <c r="KU76" s="21">
        <f t="shared" si="469"/>
        <v>0</v>
      </c>
      <c r="KV76" s="21">
        <f>((((KV58)+(KV62))+(KV65))+(KV69))+(KV75)</f>
        <v>0</v>
      </c>
      <c r="KW76" s="21">
        <f>((((KW58)+(KW62))+(KW65))+(KW69))+(KW75)</f>
        <v>0</v>
      </c>
      <c r="KX76" s="21">
        <f t="shared" si="470"/>
        <v>0</v>
      </c>
      <c r="KY76" s="21">
        <f>((((KY58)+(KY62))+(KY65))+(KY69))+(KY75)</f>
        <v>0</v>
      </c>
      <c r="KZ76" s="21">
        <f>((((KZ58)+(KZ62))+(KZ65))+(KZ69))+(KZ75)</f>
        <v>0</v>
      </c>
      <c r="LA76" s="21">
        <f t="shared" si="471"/>
        <v>0</v>
      </c>
      <c r="LB76" s="21">
        <f t="shared" si="472"/>
        <v>0</v>
      </c>
      <c r="LC76" s="21">
        <f t="shared" si="473"/>
        <v>0</v>
      </c>
      <c r="LD76" s="21">
        <f t="shared" si="474"/>
        <v>0</v>
      </c>
      <c r="LE76" s="21">
        <f t="shared" si="475"/>
        <v>0</v>
      </c>
      <c r="LF76" s="21">
        <f t="shared" si="476"/>
        <v>0</v>
      </c>
      <c r="LG76" s="21">
        <f t="shared" si="477"/>
        <v>0</v>
      </c>
      <c r="LH76" s="21">
        <f>((((LH58)+(LH62))+(LH65))+(LH69))+(LH75)</f>
        <v>0</v>
      </c>
      <c r="LI76" s="21">
        <f>((((LI58)+(LI62))+(LI65))+(LI69))+(LI75)</f>
        <v>0</v>
      </c>
      <c r="LJ76" s="21">
        <f t="shared" si="478"/>
        <v>0</v>
      </c>
      <c r="LK76" s="21">
        <f>((((LK58)+(LK62))+(LK65))+(LK69))+(LK75)</f>
        <v>0</v>
      </c>
      <c r="LL76" s="21">
        <f>((((LL58)+(LL62))+(LL65))+(LL69))+(LL75)</f>
        <v>0</v>
      </c>
      <c r="LM76" s="21">
        <f t="shared" si="479"/>
        <v>0</v>
      </c>
      <c r="LN76" s="21">
        <f t="shared" si="480"/>
        <v>22583.599999999999</v>
      </c>
      <c r="LO76" s="21">
        <f t="shared" si="481"/>
        <v>22128</v>
      </c>
      <c r="LP76" s="21">
        <f t="shared" si="482"/>
        <v>455.59999999999854</v>
      </c>
    </row>
    <row r="77" spans="1:328" x14ac:dyDescent="0.3">
      <c r="A77" s="2" t="s">
        <v>182</v>
      </c>
      <c r="B77" s="3"/>
      <c r="C77" s="3"/>
      <c r="D77" s="4">
        <f t="shared" si="322"/>
        <v>0</v>
      </c>
      <c r="E77" s="3"/>
      <c r="F77" s="3"/>
      <c r="G77" s="4">
        <f t="shared" si="323"/>
        <v>0</v>
      </c>
      <c r="H77" s="3"/>
      <c r="I77" s="3"/>
      <c r="J77" s="4">
        <f t="shared" si="324"/>
        <v>0</v>
      </c>
      <c r="K77" s="3"/>
      <c r="L77" s="3"/>
      <c r="M77" s="4">
        <f t="shared" si="325"/>
        <v>0</v>
      </c>
      <c r="N77" s="3"/>
      <c r="O77" s="3"/>
      <c r="P77" s="4">
        <f t="shared" si="326"/>
        <v>0</v>
      </c>
      <c r="Q77" s="3"/>
      <c r="R77" s="3"/>
      <c r="S77" s="4">
        <f t="shared" si="327"/>
        <v>0</v>
      </c>
      <c r="T77" s="3"/>
      <c r="U77" s="3"/>
      <c r="V77" s="4">
        <f t="shared" si="328"/>
        <v>0</v>
      </c>
      <c r="W77" s="3"/>
      <c r="X77" s="3"/>
      <c r="Y77" s="4">
        <f t="shared" si="329"/>
        <v>0</v>
      </c>
      <c r="Z77" s="3"/>
      <c r="AA77" s="3"/>
      <c r="AB77" s="4">
        <f t="shared" si="330"/>
        <v>0</v>
      </c>
      <c r="AC77" s="3"/>
      <c r="AD77" s="3"/>
      <c r="AE77" s="4">
        <f t="shared" si="331"/>
        <v>0</v>
      </c>
      <c r="AF77" s="3"/>
      <c r="AG77" s="3"/>
      <c r="AH77" s="4">
        <f t="shared" si="332"/>
        <v>0</v>
      </c>
      <c r="AI77" s="3"/>
      <c r="AJ77" s="3"/>
      <c r="AK77" s="4">
        <f t="shared" si="333"/>
        <v>0</v>
      </c>
      <c r="AL77" s="4">
        <f t="shared" si="334"/>
        <v>0</v>
      </c>
      <c r="AM77" s="4">
        <f t="shared" si="335"/>
        <v>0</v>
      </c>
      <c r="AN77" s="4">
        <f t="shared" si="336"/>
        <v>0</v>
      </c>
      <c r="AO77" s="3"/>
      <c r="AP77" s="3"/>
      <c r="AQ77" s="4">
        <f t="shared" si="337"/>
        <v>0</v>
      </c>
      <c r="AR77" s="3"/>
      <c r="AS77" s="3"/>
      <c r="AT77" s="4">
        <f t="shared" si="338"/>
        <v>0</v>
      </c>
      <c r="AU77" s="3"/>
      <c r="AV77" s="3"/>
      <c r="AW77" s="4">
        <f t="shared" si="339"/>
        <v>0</v>
      </c>
      <c r="AX77" s="3"/>
      <c r="AY77" s="3"/>
      <c r="AZ77" s="4">
        <f t="shared" si="340"/>
        <v>0</v>
      </c>
      <c r="BA77" s="3"/>
      <c r="BB77" s="3"/>
      <c r="BC77" s="4">
        <f t="shared" si="341"/>
        <v>0</v>
      </c>
      <c r="BD77" s="3"/>
      <c r="BE77" s="3"/>
      <c r="BF77" s="4">
        <f t="shared" si="342"/>
        <v>0</v>
      </c>
      <c r="BG77" s="4">
        <f t="shared" si="343"/>
        <v>0</v>
      </c>
      <c r="BH77" s="4">
        <f t="shared" si="344"/>
        <v>0</v>
      </c>
      <c r="BI77" s="4">
        <f t="shared" si="345"/>
        <v>0</v>
      </c>
      <c r="BJ77" s="3"/>
      <c r="BK77" s="3"/>
      <c r="BL77" s="4">
        <f t="shared" si="346"/>
        <v>0</v>
      </c>
      <c r="BM77" s="3"/>
      <c r="BN77" s="3"/>
      <c r="BO77" s="4">
        <f t="shared" si="347"/>
        <v>0</v>
      </c>
      <c r="BP77" s="3"/>
      <c r="BQ77" s="3"/>
      <c r="BR77" s="4">
        <f t="shared" si="348"/>
        <v>0</v>
      </c>
      <c r="BS77" s="3"/>
      <c r="BT77" s="3"/>
      <c r="BU77" s="4">
        <f t="shared" si="349"/>
        <v>0</v>
      </c>
      <c r="BV77" s="3"/>
      <c r="BW77" s="3"/>
      <c r="BX77" s="4">
        <f t="shared" si="350"/>
        <v>0</v>
      </c>
      <c r="BY77" s="3"/>
      <c r="BZ77" s="3"/>
      <c r="CA77" s="4">
        <f t="shared" si="351"/>
        <v>0</v>
      </c>
      <c r="CB77" s="4">
        <f t="shared" si="352"/>
        <v>0</v>
      </c>
      <c r="CC77" s="4">
        <f t="shared" si="353"/>
        <v>0</v>
      </c>
      <c r="CD77" s="4">
        <f t="shared" si="354"/>
        <v>0</v>
      </c>
      <c r="CE77" s="3"/>
      <c r="CF77" s="3"/>
      <c r="CG77" s="4">
        <f t="shared" si="355"/>
        <v>0</v>
      </c>
      <c r="CH77" s="3"/>
      <c r="CI77" s="3"/>
      <c r="CJ77" s="4">
        <f t="shared" si="356"/>
        <v>0</v>
      </c>
      <c r="CK77" s="3"/>
      <c r="CL77" s="3"/>
      <c r="CM77" s="4">
        <f t="shared" si="357"/>
        <v>0</v>
      </c>
      <c r="CN77" s="4">
        <f t="shared" si="358"/>
        <v>0</v>
      </c>
      <c r="CO77" s="4">
        <f t="shared" si="359"/>
        <v>0</v>
      </c>
      <c r="CP77" s="4">
        <f t="shared" si="360"/>
        <v>0</v>
      </c>
      <c r="CQ77" s="3"/>
      <c r="CR77" s="3"/>
      <c r="CS77" s="4">
        <f t="shared" si="361"/>
        <v>0</v>
      </c>
      <c r="CT77" s="3"/>
      <c r="CU77" s="3"/>
      <c r="CV77" s="4">
        <f t="shared" si="362"/>
        <v>0</v>
      </c>
      <c r="CW77" s="3"/>
      <c r="CX77" s="3"/>
      <c r="CY77" s="4">
        <f t="shared" si="363"/>
        <v>0</v>
      </c>
      <c r="CZ77" s="4">
        <f t="shared" si="364"/>
        <v>0</v>
      </c>
      <c r="DA77" s="4">
        <f t="shared" si="365"/>
        <v>0</v>
      </c>
      <c r="DB77" s="4">
        <f t="shared" si="366"/>
        <v>0</v>
      </c>
      <c r="DC77" s="4">
        <f t="shared" si="367"/>
        <v>0</v>
      </c>
      <c r="DD77" s="4">
        <f t="shared" si="368"/>
        <v>0</v>
      </c>
      <c r="DE77" s="4">
        <f t="shared" si="369"/>
        <v>0</v>
      </c>
      <c r="DF77" s="3"/>
      <c r="DG77" s="3"/>
      <c r="DH77" s="4">
        <f t="shared" si="370"/>
        <v>0</v>
      </c>
      <c r="DI77" s="3"/>
      <c r="DJ77" s="3"/>
      <c r="DK77" s="4">
        <f t="shared" si="371"/>
        <v>0</v>
      </c>
      <c r="DL77" s="4">
        <f t="shared" si="372"/>
        <v>0</v>
      </c>
      <c r="DM77" s="4">
        <f t="shared" si="373"/>
        <v>0</v>
      </c>
      <c r="DN77" s="4">
        <f t="shared" si="374"/>
        <v>0</v>
      </c>
      <c r="DO77" s="3"/>
      <c r="DP77" s="3"/>
      <c r="DQ77" s="4">
        <f t="shared" si="375"/>
        <v>0</v>
      </c>
      <c r="DR77" s="3"/>
      <c r="DS77" s="3"/>
      <c r="DT77" s="4">
        <f t="shared" si="376"/>
        <v>0</v>
      </c>
      <c r="DU77" s="4">
        <f t="shared" si="377"/>
        <v>0</v>
      </c>
      <c r="DV77" s="4">
        <f t="shared" si="378"/>
        <v>0</v>
      </c>
      <c r="DW77" s="4">
        <f t="shared" si="379"/>
        <v>0</v>
      </c>
      <c r="DX77" s="20">
        <f t="shared" si="380"/>
        <v>0</v>
      </c>
      <c r="DY77" s="20">
        <f t="shared" si="381"/>
        <v>0</v>
      </c>
      <c r="DZ77" s="20">
        <f t="shared" si="382"/>
        <v>0</v>
      </c>
      <c r="EA77" s="19"/>
      <c r="EB77" s="19"/>
      <c r="EC77" s="20">
        <f t="shared" si="383"/>
        <v>0</v>
      </c>
      <c r="ED77" s="19"/>
      <c r="EE77" s="19"/>
      <c r="EF77" s="20">
        <f t="shared" si="384"/>
        <v>0</v>
      </c>
      <c r="EG77" s="19"/>
      <c r="EH77" s="19"/>
      <c r="EI77" s="20">
        <f t="shared" si="385"/>
        <v>0</v>
      </c>
      <c r="EJ77" s="19"/>
      <c r="EK77" s="19"/>
      <c r="EL77" s="20">
        <f t="shared" si="386"/>
        <v>0</v>
      </c>
      <c r="EM77" s="20">
        <f t="shared" si="387"/>
        <v>0</v>
      </c>
      <c r="EN77" s="20">
        <f t="shared" si="388"/>
        <v>0</v>
      </c>
      <c r="EO77" s="20">
        <f t="shared" si="389"/>
        <v>0</v>
      </c>
      <c r="EP77" s="19"/>
      <c r="EQ77" s="19"/>
      <c r="ER77" s="20">
        <f t="shared" si="390"/>
        <v>0</v>
      </c>
      <c r="ES77" s="19"/>
      <c r="ET77" s="19"/>
      <c r="EU77" s="20">
        <f t="shared" si="391"/>
        <v>0</v>
      </c>
      <c r="EV77" s="19"/>
      <c r="EW77" s="19"/>
      <c r="EX77" s="20">
        <f t="shared" si="392"/>
        <v>0</v>
      </c>
      <c r="EY77" s="19"/>
      <c r="EZ77" s="19"/>
      <c r="FA77" s="20">
        <f t="shared" si="393"/>
        <v>0</v>
      </c>
      <c r="FB77" s="20">
        <f t="shared" si="394"/>
        <v>0</v>
      </c>
      <c r="FC77" s="20">
        <f t="shared" si="395"/>
        <v>0</v>
      </c>
      <c r="FD77" s="20">
        <f t="shared" si="396"/>
        <v>0</v>
      </c>
      <c r="FE77" s="19"/>
      <c r="FF77" s="19"/>
      <c r="FG77" s="20">
        <f t="shared" si="397"/>
        <v>0</v>
      </c>
      <c r="FH77" s="19"/>
      <c r="FI77" s="19"/>
      <c r="FJ77" s="20">
        <f t="shared" si="398"/>
        <v>0</v>
      </c>
      <c r="FK77" s="19"/>
      <c r="FL77" s="19"/>
      <c r="FM77" s="20">
        <f t="shared" si="399"/>
        <v>0</v>
      </c>
      <c r="FN77" s="20">
        <f t="shared" si="400"/>
        <v>0</v>
      </c>
      <c r="FO77" s="20">
        <f t="shared" si="401"/>
        <v>0</v>
      </c>
      <c r="FP77" s="20">
        <f t="shared" si="402"/>
        <v>0</v>
      </c>
      <c r="FQ77" s="19"/>
      <c r="FR77" s="19"/>
      <c r="FS77" s="20">
        <f t="shared" si="403"/>
        <v>0</v>
      </c>
      <c r="FT77" s="19"/>
      <c r="FU77" s="19"/>
      <c r="FV77" s="20">
        <f t="shared" si="404"/>
        <v>0</v>
      </c>
      <c r="FW77" s="19"/>
      <c r="FX77" s="19"/>
      <c r="FY77" s="20">
        <f t="shared" si="405"/>
        <v>0</v>
      </c>
      <c r="FZ77" s="20">
        <f t="shared" si="406"/>
        <v>0</v>
      </c>
      <c r="GA77" s="20">
        <f t="shared" si="407"/>
        <v>0</v>
      </c>
      <c r="GB77" s="20">
        <f t="shared" si="408"/>
        <v>0</v>
      </c>
      <c r="GC77" s="19"/>
      <c r="GD77" s="19"/>
      <c r="GE77" s="20">
        <f t="shared" si="409"/>
        <v>0</v>
      </c>
      <c r="GF77" s="19"/>
      <c r="GG77" s="19"/>
      <c r="GH77" s="20">
        <f t="shared" si="410"/>
        <v>0</v>
      </c>
      <c r="GI77" s="19"/>
      <c r="GJ77" s="19"/>
      <c r="GK77" s="20">
        <f t="shared" si="411"/>
        <v>0</v>
      </c>
      <c r="GL77" s="19"/>
      <c r="GM77" s="19"/>
      <c r="GN77" s="20">
        <f t="shared" si="412"/>
        <v>0</v>
      </c>
      <c r="GO77" s="20">
        <f t="shared" si="413"/>
        <v>0</v>
      </c>
      <c r="GP77" s="20">
        <f t="shared" si="414"/>
        <v>0</v>
      </c>
      <c r="GQ77" s="20">
        <f t="shared" si="415"/>
        <v>0</v>
      </c>
      <c r="GR77" s="19"/>
      <c r="GS77" s="19"/>
      <c r="GT77" s="20">
        <f t="shared" si="416"/>
        <v>0</v>
      </c>
      <c r="GU77" s="19"/>
      <c r="GV77" s="19"/>
      <c r="GW77" s="20">
        <f t="shared" si="417"/>
        <v>0</v>
      </c>
      <c r="GX77" s="19"/>
      <c r="GY77" s="19"/>
      <c r="GZ77" s="20">
        <f t="shared" si="418"/>
        <v>0</v>
      </c>
      <c r="HA77" s="20">
        <f t="shared" si="419"/>
        <v>0</v>
      </c>
      <c r="HB77" s="20">
        <f t="shared" si="420"/>
        <v>0</v>
      </c>
      <c r="HC77" s="20">
        <f t="shared" si="421"/>
        <v>0</v>
      </c>
      <c r="HD77" s="19"/>
      <c r="HE77" s="19"/>
      <c r="HF77" s="20">
        <f t="shared" si="422"/>
        <v>0</v>
      </c>
      <c r="HG77" s="19"/>
      <c r="HH77" s="19"/>
      <c r="HI77" s="20">
        <f t="shared" si="423"/>
        <v>0</v>
      </c>
      <c r="HJ77" s="19"/>
      <c r="HK77" s="19"/>
      <c r="HL77" s="20">
        <f t="shared" si="424"/>
        <v>0</v>
      </c>
      <c r="HM77" s="19"/>
      <c r="HN77" s="19"/>
      <c r="HO77" s="20">
        <f t="shared" si="425"/>
        <v>0</v>
      </c>
      <c r="HP77" s="20">
        <f t="shared" si="426"/>
        <v>0</v>
      </c>
      <c r="HQ77" s="20">
        <f t="shared" si="427"/>
        <v>0</v>
      </c>
      <c r="HR77" s="20">
        <f t="shared" si="428"/>
        <v>0</v>
      </c>
      <c r="HS77" s="19"/>
      <c r="HT77" s="19"/>
      <c r="HU77" s="20">
        <f t="shared" si="429"/>
        <v>0</v>
      </c>
      <c r="HV77" s="19"/>
      <c r="HW77" s="19"/>
      <c r="HX77" s="20">
        <f t="shared" si="430"/>
        <v>0</v>
      </c>
      <c r="HY77" s="19"/>
      <c r="HZ77" s="19"/>
      <c r="IA77" s="20">
        <f t="shared" si="431"/>
        <v>0</v>
      </c>
      <c r="IB77" s="19"/>
      <c r="IC77" s="19"/>
      <c r="ID77" s="20">
        <f t="shared" si="432"/>
        <v>0</v>
      </c>
      <c r="IE77" s="20">
        <f t="shared" si="433"/>
        <v>0</v>
      </c>
      <c r="IF77" s="20">
        <f t="shared" si="434"/>
        <v>0</v>
      </c>
      <c r="IG77" s="20">
        <f t="shared" si="435"/>
        <v>0</v>
      </c>
      <c r="IH77" s="20">
        <f t="shared" si="436"/>
        <v>0</v>
      </c>
      <c r="II77" s="20">
        <f t="shared" si="437"/>
        <v>0</v>
      </c>
      <c r="IJ77" s="20">
        <f t="shared" si="438"/>
        <v>0</v>
      </c>
      <c r="IK77" s="19"/>
      <c r="IL77" s="19"/>
      <c r="IM77" s="20">
        <f t="shared" si="439"/>
        <v>0</v>
      </c>
      <c r="IN77" s="19"/>
      <c r="IO77" s="19"/>
      <c r="IP77" s="20">
        <f t="shared" si="440"/>
        <v>0</v>
      </c>
      <c r="IQ77" s="19"/>
      <c r="IR77" s="19"/>
      <c r="IS77" s="20">
        <f t="shared" si="441"/>
        <v>0</v>
      </c>
      <c r="IT77" s="20">
        <f t="shared" si="442"/>
        <v>0</v>
      </c>
      <c r="IU77" s="20">
        <f t="shared" si="443"/>
        <v>0</v>
      </c>
      <c r="IV77" s="20">
        <f t="shared" si="444"/>
        <v>0</v>
      </c>
      <c r="IW77" s="20">
        <f t="shared" si="445"/>
        <v>0</v>
      </c>
      <c r="IX77" s="20">
        <f t="shared" si="446"/>
        <v>0</v>
      </c>
      <c r="IY77" s="20">
        <f t="shared" si="447"/>
        <v>0</v>
      </c>
      <c r="IZ77" s="19"/>
      <c r="JA77" s="19"/>
      <c r="JB77" s="20">
        <f t="shared" si="448"/>
        <v>0</v>
      </c>
      <c r="JC77" s="19"/>
      <c r="JD77" s="19"/>
      <c r="JE77" s="20">
        <f t="shared" si="449"/>
        <v>0</v>
      </c>
      <c r="JF77" s="19"/>
      <c r="JG77" s="19"/>
      <c r="JH77" s="20">
        <f t="shared" si="450"/>
        <v>0</v>
      </c>
      <c r="JI77" s="20">
        <f t="shared" si="451"/>
        <v>0</v>
      </c>
      <c r="JJ77" s="20">
        <f t="shared" si="452"/>
        <v>0</v>
      </c>
      <c r="JK77" s="20">
        <f t="shared" si="453"/>
        <v>0</v>
      </c>
      <c r="JL77" s="19"/>
      <c r="JM77" s="19"/>
      <c r="JN77" s="20">
        <f t="shared" si="454"/>
        <v>0</v>
      </c>
      <c r="JO77" s="19"/>
      <c r="JP77" s="19"/>
      <c r="JQ77" s="20">
        <f t="shared" si="455"/>
        <v>0</v>
      </c>
      <c r="JR77" s="19"/>
      <c r="JS77" s="19"/>
      <c r="JT77" s="20">
        <f t="shared" si="456"/>
        <v>0</v>
      </c>
      <c r="JU77" s="20">
        <f t="shared" si="457"/>
        <v>0</v>
      </c>
      <c r="JV77" s="20">
        <f t="shared" si="458"/>
        <v>0</v>
      </c>
      <c r="JW77" s="20">
        <f t="shared" si="459"/>
        <v>0</v>
      </c>
      <c r="JX77" s="19"/>
      <c r="JY77" s="19"/>
      <c r="JZ77" s="20">
        <f t="shared" si="460"/>
        <v>0</v>
      </c>
      <c r="KA77" s="19"/>
      <c r="KB77" s="19"/>
      <c r="KC77" s="20">
        <f t="shared" si="461"/>
        <v>0</v>
      </c>
      <c r="KD77" s="20">
        <f t="shared" si="462"/>
        <v>0</v>
      </c>
      <c r="KE77" s="20">
        <f t="shared" si="463"/>
        <v>0</v>
      </c>
      <c r="KF77" s="20">
        <f t="shared" si="464"/>
        <v>0</v>
      </c>
      <c r="KG77" s="19"/>
      <c r="KH77" s="19"/>
      <c r="KI77" s="20">
        <f t="shared" si="465"/>
        <v>0</v>
      </c>
      <c r="KJ77" s="19"/>
      <c r="KK77" s="19"/>
      <c r="KL77" s="20">
        <f t="shared" si="466"/>
        <v>0</v>
      </c>
      <c r="KM77" s="19"/>
      <c r="KN77" s="19"/>
      <c r="KO77" s="20">
        <f t="shared" si="467"/>
        <v>0</v>
      </c>
      <c r="KP77" s="19"/>
      <c r="KQ77" s="19"/>
      <c r="KR77" s="20">
        <f t="shared" si="468"/>
        <v>0</v>
      </c>
      <c r="KS77" s="19"/>
      <c r="KT77" s="19"/>
      <c r="KU77" s="20">
        <f t="shared" si="469"/>
        <v>0</v>
      </c>
      <c r="KV77" s="19"/>
      <c r="KW77" s="19"/>
      <c r="KX77" s="20">
        <f t="shared" si="470"/>
        <v>0</v>
      </c>
      <c r="KY77" s="19"/>
      <c r="KZ77" s="19"/>
      <c r="LA77" s="20">
        <f t="shared" si="471"/>
        <v>0</v>
      </c>
      <c r="LB77" s="20">
        <f t="shared" si="472"/>
        <v>0</v>
      </c>
      <c r="LC77" s="20">
        <f t="shared" si="473"/>
        <v>0</v>
      </c>
      <c r="LD77" s="20">
        <f t="shared" si="474"/>
        <v>0</v>
      </c>
      <c r="LE77" s="20">
        <f t="shared" si="475"/>
        <v>0</v>
      </c>
      <c r="LF77" s="20">
        <f t="shared" si="476"/>
        <v>0</v>
      </c>
      <c r="LG77" s="20">
        <f t="shared" si="477"/>
        <v>0</v>
      </c>
      <c r="LH77" s="19"/>
      <c r="LI77" s="19"/>
      <c r="LJ77" s="20">
        <f t="shared" si="478"/>
        <v>0</v>
      </c>
      <c r="LK77" s="19"/>
      <c r="LL77" s="19"/>
      <c r="LM77" s="20">
        <f t="shared" si="479"/>
        <v>0</v>
      </c>
      <c r="LN77" s="20">
        <f t="shared" si="480"/>
        <v>0</v>
      </c>
      <c r="LO77" s="20">
        <f t="shared" si="481"/>
        <v>0</v>
      </c>
      <c r="LP77" s="20">
        <f t="shared" si="482"/>
        <v>0</v>
      </c>
    </row>
    <row r="78" spans="1:328" x14ac:dyDescent="0.3">
      <c r="A78" s="2" t="s">
        <v>183</v>
      </c>
      <c r="B78" s="3"/>
      <c r="C78" s="3"/>
      <c r="D78" s="4">
        <f t="shared" si="322"/>
        <v>0</v>
      </c>
      <c r="E78" s="3"/>
      <c r="F78" s="3"/>
      <c r="G78" s="4">
        <f t="shared" si="323"/>
        <v>0</v>
      </c>
      <c r="H78" s="3"/>
      <c r="I78" s="3"/>
      <c r="J78" s="4">
        <f t="shared" si="324"/>
        <v>0</v>
      </c>
      <c r="K78" s="3"/>
      <c r="L78" s="3"/>
      <c r="M78" s="4">
        <f t="shared" si="325"/>
        <v>0</v>
      </c>
      <c r="N78" s="3"/>
      <c r="O78" s="3"/>
      <c r="P78" s="4">
        <f t="shared" si="326"/>
        <v>0</v>
      </c>
      <c r="Q78" s="3"/>
      <c r="R78" s="3"/>
      <c r="S78" s="4">
        <f t="shared" si="327"/>
        <v>0</v>
      </c>
      <c r="T78" s="3"/>
      <c r="U78" s="3"/>
      <c r="V78" s="4">
        <f t="shared" si="328"/>
        <v>0</v>
      </c>
      <c r="W78" s="3"/>
      <c r="X78" s="3"/>
      <c r="Y78" s="4">
        <f t="shared" si="329"/>
        <v>0</v>
      </c>
      <c r="Z78" s="3"/>
      <c r="AA78" s="3"/>
      <c r="AB78" s="4">
        <f t="shared" si="330"/>
        <v>0</v>
      </c>
      <c r="AC78" s="3"/>
      <c r="AD78" s="3"/>
      <c r="AE78" s="4">
        <f t="shared" si="331"/>
        <v>0</v>
      </c>
      <c r="AF78" s="3"/>
      <c r="AG78" s="3"/>
      <c r="AH78" s="4">
        <f t="shared" si="332"/>
        <v>0</v>
      </c>
      <c r="AI78" s="3"/>
      <c r="AJ78" s="3"/>
      <c r="AK78" s="4">
        <f t="shared" si="333"/>
        <v>0</v>
      </c>
      <c r="AL78" s="4">
        <f t="shared" si="334"/>
        <v>0</v>
      </c>
      <c r="AM78" s="4">
        <f t="shared" si="335"/>
        <v>0</v>
      </c>
      <c r="AN78" s="4">
        <f t="shared" si="336"/>
        <v>0</v>
      </c>
      <c r="AO78" s="3"/>
      <c r="AP78" s="3"/>
      <c r="AQ78" s="4">
        <f t="shared" si="337"/>
        <v>0</v>
      </c>
      <c r="AR78" s="3"/>
      <c r="AS78" s="3"/>
      <c r="AT78" s="4">
        <f t="shared" si="338"/>
        <v>0</v>
      </c>
      <c r="AU78" s="3"/>
      <c r="AV78" s="3"/>
      <c r="AW78" s="4">
        <f t="shared" si="339"/>
        <v>0</v>
      </c>
      <c r="AX78" s="3"/>
      <c r="AY78" s="3"/>
      <c r="AZ78" s="4">
        <f t="shared" si="340"/>
        <v>0</v>
      </c>
      <c r="BA78" s="3"/>
      <c r="BB78" s="3"/>
      <c r="BC78" s="4">
        <f t="shared" si="341"/>
        <v>0</v>
      </c>
      <c r="BD78" s="3"/>
      <c r="BE78" s="3"/>
      <c r="BF78" s="4">
        <f t="shared" si="342"/>
        <v>0</v>
      </c>
      <c r="BG78" s="4">
        <f t="shared" si="343"/>
        <v>0</v>
      </c>
      <c r="BH78" s="4">
        <f t="shared" si="344"/>
        <v>0</v>
      </c>
      <c r="BI78" s="4">
        <f t="shared" si="345"/>
        <v>0</v>
      </c>
      <c r="BJ78" s="3"/>
      <c r="BK78" s="3"/>
      <c r="BL78" s="4">
        <f t="shared" si="346"/>
        <v>0</v>
      </c>
      <c r="BM78" s="3"/>
      <c r="BN78" s="3"/>
      <c r="BO78" s="4">
        <f t="shared" si="347"/>
        <v>0</v>
      </c>
      <c r="BP78" s="3"/>
      <c r="BQ78" s="3"/>
      <c r="BR78" s="4">
        <f t="shared" si="348"/>
        <v>0</v>
      </c>
      <c r="BS78" s="3"/>
      <c r="BT78" s="3"/>
      <c r="BU78" s="4">
        <f t="shared" si="349"/>
        <v>0</v>
      </c>
      <c r="BV78" s="3"/>
      <c r="BW78" s="3"/>
      <c r="BX78" s="4">
        <f t="shared" si="350"/>
        <v>0</v>
      </c>
      <c r="BY78" s="3"/>
      <c r="BZ78" s="3"/>
      <c r="CA78" s="4">
        <f t="shared" si="351"/>
        <v>0</v>
      </c>
      <c r="CB78" s="4">
        <f t="shared" si="352"/>
        <v>0</v>
      </c>
      <c r="CC78" s="4">
        <f t="shared" si="353"/>
        <v>0</v>
      </c>
      <c r="CD78" s="4">
        <f t="shared" si="354"/>
        <v>0</v>
      </c>
      <c r="CE78" s="3"/>
      <c r="CF78" s="3"/>
      <c r="CG78" s="4">
        <f t="shared" si="355"/>
        <v>0</v>
      </c>
      <c r="CH78" s="3"/>
      <c r="CI78" s="3"/>
      <c r="CJ78" s="4">
        <f t="shared" si="356"/>
        <v>0</v>
      </c>
      <c r="CK78" s="3"/>
      <c r="CL78" s="3"/>
      <c r="CM78" s="4">
        <f t="shared" si="357"/>
        <v>0</v>
      </c>
      <c r="CN78" s="4">
        <f t="shared" si="358"/>
        <v>0</v>
      </c>
      <c r="CO78" s="4">
        <f t="shared" si="359"/>
        <v>0</v>
      </c>
      <c r="CP78" s="4">
        <f t="shared" si="360"/>
        <v>0</v>
      </c>
      <c r="CQ78" s="3"/>
      <c r="CR78" s="3"/>
      <c r="CS78" s="4">
        <f t="shared" si="361"/>
        <v>0</v>
      </c>
      <c r="CT78" s="3"/>
      <c r="CU78" s="3"/>
      <c r="CV78" s="4">
        <f t="shared" si="362"/>
        <v>0</v>
      </c>
      <c r="CW78" s="3"/>
      <c r="CX78" s="3"/>
      <c r="CY78" s="4">
        <f t="shared" si="363"/>
        <v>0</v>
      </c>
      <c r="CZ78" s="4">
        <f t="shared" si="364"/>
        <v>0</v>
      </c>
      <c r="DA78" s="4">
        <f t="shared" si="365"/>
        <v>0</v>
      </c>
      <c r="DB78" s="4">
        <f t="shared" si="366"/>
        <v>0</v>
      </c>
      <c r="DC78" s="4">
        <f t="shared" si="367"/>
        <v>0</v>
      </c>
      <c r="DD78" s="4">
        <f t="shared" si="368"/>
        <v>0</v>
      </c>
      <c r="DE78" s="4">
        <f t="shared" si="369"/>
        <v>0</v>
      </c>
      <c r="DF78" s="3"/>
      <c r="DG78" s="3"/>
      <c r="DH78" s="4">
        <f t="shared" si="370"/>
        <v>0</v>
      </c>
      <c r="DI78" s="3"/>
      <c r="DJ78" s="3"/>
      <c r="DK78" s="4">
        <f t="shared" si="371"/>
        <v>0</v>
      </c>
      <c r="DL78" s="4">
        <f t="shared" si="372"/>
        <v>0</v>
      </c>
      <c r="DM78" s="4">
        <f t="shared" si="373"/>
        <v>0</v>
      </c>
      <c r="DN78" s="4">
        <f t="shared" si="374"/>
        <v>0</v>
      </c>
      <c r="DO78" s="3"/>
      <c r="DP78" s="3"/>
      <c r="DQ78" s="4">
        <f t="shared" si="375"/>
        <v>0</v>
      </c>
      <c r="DR78" s="3"/>
      <c r="DS78" s="3"/>
      <c r="DT78" s="4">
        <f t="shared" si="376"/>
        <v>0</v>
      </c>
      <c r="DU78" s="4">
        <f t="shared" si="377"/>
        <v>0</v>
      </c>
      <c r="DV78" s="4">
        <f t="shared" si="378"/>
        <v>0</v>
      </c>
      <c r="DW78" s="4">
        <f t="shared" si="379"/>
        <v>0</v>
      </c>
      <c r="DX78" s="20">
        <f t="shared" si="380"/>
        <v>0</v>
      </c>
      <c r="DY78" s="20">
        <f t="shared" si="381"/>
        <v>0</v>
      </c>
      <c r="DZ78" s="20">
        <f t="shared" si="382"/>
        <v>0</v>
      </c>
      <c r="EA78" s="19"/>
      <c r="EB78" s="19"/>
      <c r="EC78" s="20">
        <f t="shared" si="383"/>
        <v>0</v>
      </c>
      <c r="ED78" s="19"/>
      <c r="EE78" s="19"/>
      <c r="EF78" s="20">
        <f t="shared" si="384"/>
        <v>0</v>
      </c>
      <c r="EG78" s="19"/>
      <c r="EH78" s="19"/>
      <c r="EI78" s="20">
        <f t="shared" si="385"/>
        <v>0</v>
      </c>
      <c r="EJ78" s="19"/>
      <c r="EK78" s="19"/>
      <c r="EL78" s="20">
        <f t="shared" si="386"/>
        <v>0</v>
      </c>
      <c r="EM78" s="20">
        <f t="shared" si="387"/>
        <v>0</v>
      </c>
      <c r="EN78" s="20">
        <f t="shared" si="388"/>
        <v>0</v>
      </c>
      <c r="EO78" s="20">
        <f t="shared" si="389"/>
        <v>0</v>
      </c>
      <c r="EP78" s="19"/>
      <c r="EQ78" s="19"/>
      <c r="ER78" s="20">
        <f t="shared" si="390"/>
        <v>0</v>
      </c>
      <c r="ES78" s="19"/>
      <c r="ET78" s="19"/>
      <c r="EU78" s="20">
        <f t="shared" si="391"/>
        <v>0</v>
      </c>
      <c r="EV78" s="19"/>
      <c r="EW78" s="19"/>
      <c r="EX78" s="20">
        <f t="shared" si="392"/>
        <v>0</v>
      </c>
      <c r="EY78" s="19"/>
      <c r="EZ78" s="19"/>
      <c r="FA78" s="20">
        <f t="shared" si="393"/>
        <v>0</v>
      </c>
      <c r="FB78" s="20">
        <f t="shared" si="394"/>
        <v>0</v>
      </c>
      <c r="FC78" s="20">
        <f t="shared" si="395"/>
        <v>0</v>
      </c>
      <c r="FD78" s="20">
        <f t="shared" si="396"/>
        <v>0</v>
      </c>
      <c r="FE78" s="19"/>
      <c r="FF78" s="19"/>
      <c r="FG78" s="20">
        <f t="shared" si="397"/>
        <v>0</v>
      </c>
      <c r="FH78" s="19"/>
      <c r="FI78" s="19"/>
      <c r="FJ78" s="20">
        <f t="shared" si="398"/>
        <v>0</v>
      </c>
      <c r="FK78" s="19"/>
      <c r="FL78" s="19"/>
      <c r="FM78" s="20">
        <f t="shared" si="399"/>
        <v>0</v>
      </c>
      <c r="FN78" s="20">
        <f t="shared" si="400"/>
        <v>0</v>
      </c>
      <c r="FO78" s="20">
        <f t="shared" si="401"/>
        <v>0</v>
      </c>
      <c r="FP78" s="20">
        <f t="shared" si="402"/>
        <v>0</v>
      </c>
      <c r="FQ78" s="19"/>
      <c r="FR78" s="19"/>
      <c r="FS78" s="20">
        <f t="shared" si="403"/>
        <v>0</v>
      </c>
      <c r="FT78" s="19"/>
      <c r="FU78" s="19"/>
      <c r="FV78" s="20">
        <f t="shared" si="404"/>
        <v>0</v>
      </c>
      <c r="FW78" s="19"/>
      <c r="FX78" s="19"/>
      <c r="FY78" s="20">
        <f t="shared" si="405"/>
        <v>0</v>
      </c>
      <c r="FZ78" s="20">
        <f t="shared" si="406"/>
        <v>0</v>
      </c>
      <c r="GA78" s="20">
        <f t="shared" si="407"/>
        <v>0</v>
      </c>
      <c r="GB78" s="20">
        <f t="shared" si="408"/>
        <v>0</v>
      </c>
      <c r="GC78" s="19"/>
      <c r="GD78" s="19"/>
      <c r="GE78" s="20">
        <f t="shared" si="409"/>
        <v>0</v>
      </c>
      <c r="GF78" s="19"/>
      <c r="GG78" s="19"/>
      <c r="GH78" s="20">
        <f t="shared" si="410"/>
        <v>0</v>
      </c>
      <c r="GI78" s="19"/>
      <c r="GJ78" s="19"/>
      <c r="GK78" s="20">
        <f t="shared" si="411"/>
        <v>0</v>
      </c>
      <c r="GL78" s="19"/>
      <c r="GM78" s="19"/>
      <c r="GN78" s="20">
        <f t="shared" si="412"/>
        <v>0</v>
      </c>
      <c r="GO78" s="20">
        <f t="shared" si="413"/>
        <v>0</v>
      </c>
      <c r="GP78" s="20">
        <f t="shared" si="414"/>
        <v>0</v>
      </c>
      <c r="GQ78" s="20">
        <f t="shared" si="415"/>
        <v>0</v>
      </c>
      <c r="GR78" s="19"/>
      <c r="GS78" s="19"/>
      <c r="GT78" s="20">
        <f t="shared" si="416"/>
        <v>0</v>
      </c>
      <c r="GU78" s="19"/>
      <c r="GV78" s="19"/>
      <c r="GW78" s="20">
        <f t="shared" si="417"/>
        <v>0</v>
      </c>
      <c r="GX78" s="19"/>
      <c r="GY78" s="19"/>
      <c r="GZ78" s="20">
        <f t="shared" si="418"/>
        <v>0</v>
      </c>
      <c r="HA78" s="20">
        <f t="shared" si="419"/>
        <v>0</v>
      </c>
      <c r="HB78" s="20">
        <f t="shared" si="420"/>
        <v>0</v>
      </c>
      <c r="HC78" s="20">
        <f t="shared" si="421"/>
        <v>0</v>
      </c>
      <c r="HD78" s="19"/>
      <c r="HE78" s="19"/>
      <c r="HF78" s="20">
        <f t="shared" si="422"/>
        <v>0</v>
      </c>
      <c r="HG78" s="19"/>
      <c r="HH78" s="19"/>
      <c r="HI78" s="20">
        <f t="shared" si="423"/>
        <v>0</v>
      </c>
      <c r="HJ78" s="19"/>
      <c r="HK78" s="19"/>
      <c r="HL78" s="20">
        <f t="shared" si="424"/>
        <v>0</v>
      </c>
      <c r="HM78" s="19"/>
      <c r="HN78" s="19"/>
      <c r="HO78" s="20">
        <f t="shared" si="425"/>
        <v>0</v>
      </c>
      <c r="HP78" s="20">
        <f t="shared" si="426"/>
        <v>0</v>
      </c>
      <c r="HQ78" s="20">
        <f t="shared" si="427"/>
        <v>0</v>
      </c>
      <c r="HR78" s="20">
        <f t="shared" si="428"/>
        <v>0</v>
      </c>
      <c r="HS78" s="20">
        <f>3391.05</f>
        <v>3391.05</v>
      </c>
      <c r="HT78" s="20">
        <f>7500</f>
        <v>7500</v>
      </c>
      <c r="HU78" s="20">
        <f t="shared" si="429"/>
        <v>-4108.95</v>
      </c>
      <c r="HV78" s="19"/>
      <c r="HW78" s="19"/>
      <c r="HX78" s="20">
        <f t="shared" si="430"/>
        <v>0</v>
      </c>
      <c r="HY78" s="19"/>
      <c r="HZ78" s="19"/>
      <c r="IA78" s="20">
        <f t="shared" si="431"/>
        <v>0</v>
      </c>
      <c r="IB78" s="19"/>
      <c r="IC78" s="19"/>
      <c r="ID78" s="20">
        <f t="shared" si="432"/>
        <v>0</v>
      </c>
      <c r="IE78" s="20">
        <f t="shared" si="433"/>
        <v>0</v>
      </c>
      <c r="IF78" s="20">
        <f t="shared" si="434"/>
        <v>0</v>
      </c>
      <c r="IG78" s="20">
        <f t="shared" si="435"/>
        <v>0</v>
      </c>
      <c r="IH78" s="20">
        <f t="shared" si="436"/>
        <v>3391.05</v>
      </c>
      <c r="II78" s="20">
        <f t="shared" si="437"/>
        <v>7500</v>
      </c>
      <c r="IJ78" s="20">
        <f t="shared" si="438"/>
        <v>-4108.95</v>
      </c>
      <c r="IK78" s="19"/>
      <c r="IL78" s="19"/>
      <c r="IM78" s="20">
        <f t="shared" si="439"/>
        <v>0</v>
      </c>
      <c r="IN78" s="19"/>
      <c r="IO78" s="19"/>
      <c r="IP78" s="20">
        <f t="shared" si="440"/>
        <v>0</v>
      </c>
      <c r="IQ78" s="19"/>
      <c r="IR78" s="19"/>
      <c r="IS78" s="20">
        <f t="shared" si="441"/>
        <v>0</v>
      </c>
      <c r="IT78" s="20">
        <f t="shared" si="442"/>
        <v>0</v>
      </c>
      <c r="IU78" s="20">
        <f t="shared" si="443"/>
        <v>0</v>
      </c>
      <c r="IV78" s="20">
        <f t="shared" si="444"/>
        <v>0</v>
      </c>
      <c r="IW78" s="20">
        <f t="shared" si="445"/>
        <v>3391.05</v>
      </c>
      <c r="IX78" s="20">
        <f t="shared" si="446"/>
        <v>7500</v>
      </c>
      <c r="IY78" s="20">
        <f t="shared" si="447"/>
        <v>-4108.95</v>
      </c>
      <c r="IZ78" s="19"/>
      <c r="JA78" s="19"/>
      <c r="JB78" s="20">
        <f t="shared" si="448"/>
        <v>0</v>
      </c>
      <c r="JC78" s="19"/>
      <c r="JD78" s="19"/>
      <c r="JE78" s="20">
        <f t="shared" si="449"/>
        <v>0</v>
      </c>
      <c r="JF78" s="19"/>
      <c r="JG78" s="19"/>
      <c r="JH78" s="20">
        <f t="shared" si="450"/>
        <v>0</v>
      </c>
      <c r="JI78" s="20">
        <f t="shared" si="451"/>
        <v>0</v>
      </c>
      <c r="JJ78" s="20">
        <f t="shared" si="452"/>
        <v>0</v>
      </c>
      <c r="JK78" s="20">
        <f t="shared" si="453"/>
        <v>0</v>
      </c>
      <c r="JL78" s="19"/>
      <c r="JM78" s="19"/>
      <c r="JN78" s="20">
        <f t="shared" si="454"/>
        <v>0</v>
      </c>
      <c r="JO78" s="19"/>
      <c r="JP78" s="19"/>
      <c r="JQ78" s="20">
        <f t="shared" si="455"/>
        <v>0</v>
      </c>
      <c r="JR78" s="19"/>
      <c r="JS78" s="19"/>
      <c r="JT78" s="20">
        <f t="shared" si="456"/>
        <v>0</v>
      </c>
      <c r="JU78" s="20">
        <f t="shared" si="457"/>
        <v>0</v>
      </c>
      <c r="JV78" s="20">
        <f t="shared" si="458"/>
        <v>0</v>
      </c>
      <c r="JW78" s="20">
        <f t="shared" si="459"/>
        <v>0</v>
      </c>
      <c r="JX78" s="19"/>
      <c r="JY78" s="19"/>
      <c r="JZ78" s="20">
        <f t="shared" si="460"/>
        <v>0</v>
      </c>
      <c r="KA78" s="19"/>
      <c r="KB78" s="19"/>
      <c r="KC78" s="20">
        <f t="shared" si="461"/>
        <v>0</v>
      </c>
      <c r="KD78" s="20">
        <f t="shared" si="462"/>
        <v>0</v>
      </c>
      <c r="KE78" s="20">
        <f t="shared" si="463"/>
        <v>0</v>
      </c>
      <c r="KF78" s="20">
        <f t="shared" si="464"/>
        <v>0</v>
      </c>
      <c r="KG78" s="19"/>
      <c r="KH78" s="19"/>
      <c r="KI78" s="20">
        <f t="shared" si="465"/>
        <v>0</v>
      </c>
      <c r="KJ78" s="19"/>
      <c r="KK78" s="19"/>
      <c r="KL78" s="20">
        <f t="shared" si="466"/>
        <v>0</v>
      </c>
      <c r="KM78" s="19"/>
      <c r="KN78" s="19"/>
      <c r="KO78" s="20">
        <f t="shared" si="467"/>
        <v>0</v>
      </c>
      <c r="KP78" s="19"/>
      <c r="KQ78" s="19"/>
      <c r="KR78" s="20">
        <f t="shared" si="468"/>
        <v>0</v>
      </c>
      <c r="KS78" s="19"/>
      <c r="KT78" s="19"/>
      <c r="KU78" s="20">
        <f t="shared" si="469"/>
        <v>0</v>
      </c>
      <c r="KV78" s="19"/>
      <c r="KW78" s="19"/>
      <c r="KX78" s="20">
        <f t="shared" si="470"/>
        <v>0</v>
      </c>
      <c r="KY78" s="19"/>
      <c r="KZ78" s="19"/>
      <c r="LA78" s="20">
        <f t="shared" si="471"/>
        <v>0</v>
      </c>
      <c r="LB78" s="20">
        <f t="shared" si="472"/>
        <v>0</v>
      </c>
      <c r="LC78" s="20">
        <f t="shared" si="473"/>
        <v>0</v>
      </c>
      <c r="LD78" s="20">
        <f t="shared" si="474"/>
        <v>0</v>
      </c>
      <c r="LE78" s="20">
        <f t="shared" si="475"/>
        <v>0</v>
      </c>
      <c r="LF78" s="20">
        <f t="shared" si="476"/>
        <v>0</v>
      </c>
      <c r="LG78" s="20">
        <f t="shared" si="477"/>
        <v>0</v>
      </c>
      <c r="LH78" s="19"/>
      <c r="LI78" s="19"/>
      <c r="LJ78" s="20">
        <f t="shared" si="478"/>
        <v>0</v>
      </c>
      <c r="LK78" s="19"/>
      <c r="LL78" s="19"/>
      <c r="LM78" s="20">
        <f t="shared" si="479"/>
        <v>0</v>
      </c>
      <c r="LN78" s="20">
        <f t="shared" si="480"/>
        <v>3391.05</v>
      </c>
      <c r="LO78" s="20">
        <f t="shared" si="481"/>
        <v>7500</v>
      </c>
      <c r="LP78" s="20">
        <f t="shared" si="482"/>
        <v>-4108.95</v>
      </c>
    </row>
    <row r="79" spans="1:328" x14ac:dyDescent="0.3">
      <c r="A79" s="2" t="s">
        <v>184</v>
      </c>
      <c r="B79" s="3"/>
      <c r="C79" s="3"/>
      <c r="D79" s="4">
        <f t="shared" si="322"/>
        <v>0</v>
      </c>
      <c r="E79" s="3"/>
      <c r="F79" s="3"/>
      <c r="G79" s="4">
        <f t="shared" si="323"/>
        <v>0</v>
      </c>
      <c r="H79" s="3"/>
      <c r="I79" s="3"/>
      <c r="J79" s="4">
        <f t="shared" si="324"/>
        <v>0</v>
      </c>
      <c r="K79" s="3"/>
      <c r="L79" s="3"/>
      <c r="M79" s="4">
        <f t="shared" si="325"/>
        <v>0</v>
      </c>
      <c r="N79" s="3"/>
      <c r="O79" s="3"/>
      <c r="P79" s="4">
        <f t="shared" si="326"/>
        <v>0</v>
      </c>
      <c r="Q79" s="3"/>
      <c r="R79" s="3"/>
      <c r="S79" s="4">
        <f t="shared" si="327"/>
        <v>0</v>
      </c>
      <c r="T79" s="3"/>
      <c r="U79" s="3"/>
      <c r="V79" s="4">
        <f t="shared" si="328"/>
        <v>0</v>
      </c>
      <c r="W79" s="3"/>
      <c r="X79" s="3"/>
      <c r="Y79" s="4">
        <f t="shared" si="329"/>
        <v>0</v>
      </c>
      <c r="Z79" s="3"/>
      <c r="AA79" s="3"/>
      <c r="AB79" s="4">
        <f t="shared" si="330"/>
        <v>0</v>
      </c>
      <c r="AC79" s="3"/>
      <c r="AD79" s="3"/>
      <c r="AE79" s="4">
        <f t="shared" si="331"/>
        <v>0</v>
      </c>
      <c r="AF79" s="3"/>
      <c r="AG79" s="3"/>
      <c r="AH79" s="4">
        <f t="shared" si="332"/>
        <v>0</v>
      </c>
      <c r="AI79" s="3"/>
      <c r="AJ79" s="3"/>
      <c r="AK79" s="4">
        <f t="shared" si="333"/>
        <v>0</v>
      </c>
      <c r="AL79" s="4">
        <f t="shared" si="334"/>
        <v>0</v>
      </c>
      <c r="AM79" s="4">
        <f t="shared" si="335"/>
        <v>0</v>
      </c>
      <c r="AN79" s="4">
        <f t="shared" si="336"/>
        <v>0</v>
      </c>
      <c r="AO79" s="3"/>
      <c r="AP79" s="3"/>
      <c r="AQ79" s="4">
        <f t="shared" si="337"/>
        <v>0</v>
      </c>
      <c r="AR79" s="3"/>
      <c r="AS79" s="3"/>
      <c r="AT79" s="4">
        <f t="shared" si="338"/>
        <v>0</v>
      </c>
      <c r="AU79" s="3"/>
      <c r="AV79" s="3"/>
      <c r="AW79" s="4">
        <f t="shared" si="339"/>
        <v>0</v>
      </c>
      <c r="AX79" s="3"/>
      <c r="AY79" s="3"/>
      <c r="AZ79" s="4">
        <f t="shared" si="340"/>
        <v>0</v>
      </c>
      <c r="BA79" s="3"/>
      <c r="BB79" s="3"/>
      <c r="BC79" s="4">
        <f t="shared" si="341"/>
        <v>0</v>
      </c>
      <c r="BD79" s="3"/>
      <c r="BE79" s="3"/>
      <c r="BF79" s="4">
        <f t="shared" si="342"/>
        <v>0</v>
      </c>
      <c r="BG79" s="4">
        <f t="shared" si="343"/>
        <v>0</v>
      </c>
      <c r="BH79" s="4">
        <f t="shared" si="344"/>
        <v>0</v>
      </c>
      <c r="BI79" s="4">
        <f t="shared" si="345"/>
        <v>0</v>
      </c>
      <c r="BJ79" s="3"/>
      <c r="BK79" s="3"/>
      <c r="BL79" s="4">
        <f t="shared" si="346"/>
        <v>0</v>
      </c>
      <c r="BM79" s="3"/>
      <c r="BN79" s="3"/>
      <c r="BO79" s="4">
        <f t="shared" si="347"/>
        <v>0</v>
      </c>
      <c r="BP79" s="3"/>
      <c r="BQ79" s="3"/>
      <c r="BR79" s="4">
        <f t="shared" si="348"/>
        <v>0</v>
      </c>
      <c r="BS79" s="3"/>
      <c r="BT79" s="3"/>
      <c r="BU79" s="4">
        <f t="shared" si="349"/>
        <v>0</v>
      </c>
      <c r="BV79" s="3"/>
      <c r="BW79" s="3"/>
      <c r="BX79" s="4">
        <f t="shared" si="350"/>
        <v>0</v>
      </c>
      <c r="BY79" s="3"/>
      <c r="BZ79" s="3"/>
      <c r="CA79" s="4">
        <f t="shared" si="351"/>
        <v>0</v>
      </c>
      <c r="CB79" s="4">
        <f t="shared" si="352"/>
        <v>0</v>
      </c>
      <c r="CC79" s="4">
        <f t="shared" si="353"/>
        <v>0</v>
      </c>
      <c r="CD79" s="4">
        <f t="shared" si="354"/>
        <v>0</v>
      </c>
      <c r="CE79" s="3"/>
      <c r="CF79" s="3"/>
      <c r="CG79" s="4">
        <f t="shared" si="355"/>
        <v>0</v>
      </c>
      <c r="CH79" s="3"/>
      <c r="CI79" s="3"/>
      <c r="CJ79" s="4">
        <f t="shared" si="356"/>
        <v>0</v>
      </c>
      <c r="CK79" s="3"/>
      <c r="CL79" s="3"/>
      <c r="CM79" s="4">
        <f t="shared" si="357"/>
        <v>0</v>
      </c>
      <c r="CN79" s="4">
        <f t="shared" si="358"/>
        <v>0</v>
      </c>
      <c r="CO79" s="4">
        <f t="shared" si="359"/>
        <v>0</v>
      </c>
      <c r="CP79" s="4">
        <f t="shared" si="360"/>
        <v>0</v>
      </c>
      <c r="CQ79" s="3"/>
      <c r="CR79" s="3"/>
      <c r="CS79" s="4">
        <f t="shared" si="361"/>
        <v>0</v>
      </c>
      <c r="CT79" s="3"/>
      <c r="CU79" s="3"/>
      <c r="CV79" s="4">
        <f t="shared" si="362"/>
        <v>0</v>
      </c>
      <c r="CW79" s="3"/>
      <c r="CX79" s="3"/>
      <c r="CY79" s="4">
        <f t="shared" si="363"/>
        <v>0</v>
      </c>
      <c r="CZ79" s="4">
        <f t="shared" si="364"/>
        <v>0</v>
      </c>
      <c r="DA79" s="4">
        <f t="shared" si="365"/>
        <v>0</v>
      </c>
      <c r="DB79" s="4">
        <f t="shared" si="366"/>
        <v>0</v>
      </c>
      <c r="DC79" s="4">
        <f t="shared" si="367"/>
        <v>0</v>
      </c>
      <c r="DD79" s="4">
        <f t="shared" si="368"/>
        <v>0</v>
      </c>
      <c r="DE79" s="4">
        <f t="shared" si="369"/>
        <v>0</v>
      </c>
      <c r="DF79" s="3"/>
      <c r="DG79" s="3"/>
      <c r="DH79" s="4">
        <f t="shared" si="370"/>
        <v>0</v>
      </c>
      <c r="DI79" s="3"/>
      <c r="DJ79" s="3"/>
      <c r="DK79" s="4">
        <f t="shared" si="371"/>
        <v>0</v>
      </c>
      <c r="DL79" s="4">
        <f t="shared" si="372"/>
        <v>0</v>
      </c>
      <c r="DM79" s="4">
        <f t="shared" si="373"/>
        <v>0</v>
      </c>
      <c r="DN79" s="4">
        <f t="shared" si="374"/>
        <v>0</v>
      </c>
      <c r="DO79" s="3"/>
      <c r="DP79" s="3"/>
      <c r="DQ79" s="4">
        <f t="shared" si="375"/>
        <v>0</v>
      </c>
      <c r="DR79" s="3"/>
      <c r="DS79" s="3"/>
      <c r="DT79" s="4">
        <f t="shared" si="376"/>
        <v>0</v>
      </c>
      <c r="DU79" s="4">
        <f t="shared" si="377"/>
        <v>0</v>
      </c>
      <c r="DV79" s="4">
        <f t="shared" si="378"/>
        <v>0</v>
      </c>
      <c r="DW79" s="4">
        <f t="shared" si="379"/>
        <v>0</v>
      </c>
      <c r="DX79" s="20">
        <f t="shared" si="380"/>
        <v>0</v>
      </c>
      <c r="DY79" s="20">
        <f t="shared" si="381"/>
        <v>0</v>
      </c>
      <c r="DZ79" s="20">
        <f t="shared" si="382"/>
        <v>0</v>
      </c>
      <c r="EA79" s="19"/>
      <c r="EB79" s="19"/>
      <c r="EC79" s="20">
        <f t="shared" si="383"/>
        <v>0</v>
      </c>
      <c r="ED79" s="19"/>
      <c r="EE79" s="19"/>
      <c r="EF79" s="20">
        <f t="shared" si="384"/>
        <v>0</v>
      </c>
      <c r="EG79" s="19"/>
      <c r="EH79" s="19"/>
      <c r="EI79" s="20">
        <f t="shared" si="385"/>
        <v>0</v>
      </c>
      <c r="EJ79" s="19"/>
      <c r="EK79" s="19"/>
      <c r="EL79" s="20">
        <f t="shared" si="386"/>
        <v>0</v>
      </c>
      <c r="EM79" s="20">
        <f t="shared" si="387"/>
        <v>0</v>
      </c>
      <c r="EN79" s="20">
        <f t="shared" si="388"/>
        <v>0</v>
      </c>
      <c r="EO79" s="20">
        <f t="shared" si="389"/>
        <v>0</v>
      </c>
      <c r="EP79" s="19"/>
      <c r="EQ79" s="19"/>
      <c r="ER79" s="20">
        <f t="shared" si="390"/>
        <v>0</v>
      </c>
      <c r="ES79" s="19"/>
      <c r="ET79" s="19"/>
      <c r="EU79" s="20">
        <f t="shared" si="391"/>
        <v>0</v>
      </c>
      <c r="EV79" s="19"/>
      <c r="EW79" s="19"/>
      <c r="EX79" s="20">
        <f t="shared" si="392"/>
        <v>0</v>
      </c>
      <c r="EY79" s="19"/>
      <c r="EZ79" s="19"/>
      <c r="FA79" s="20">
        <f t="shared" si="393"/>
        <v>0</v>
      </c>
      <c r="FB79" s="20">
        <f t="shared" si="394"/>
        <v>0</v>
      </c>
      <c r="FC79" s="20">
        <f t="shared" si="395"/>
        <v>0</v>
      </c>
      <c r="FD79" s="20">
        <f t="shared" si="396"/>
        <v>0</v>
      </c>
      <c r="FE79" s="19"/>
      <c r="FF79" s="19"/>
      <c r="FG79" s="20">
        <f t="shared" si="397"/>
        <v>0</v>
      </c>
      <c r="FH79" s="19"/>
      <c r="FI79" s="19"/>
      <c r="FJ79" s="20">
        <f t="shared" si="398"/>
        <v>0</v>
      </c>
      <c r="FK79" s="19"/>
      <c r="FL79" s="19"/>
      <c r="FM79" s="20">
        <f t="shared" si="399"/>
        <v>0</v>
      </c>
      <c r="FN79" s="20">
        <f t="shared" si="400"/>
        <v>0</v>
      </c>
      <c r="FO79" s="20">
        <f t="shared" si="401"/>
        <v>0</v>
      </c>
      <c r="FP79" s="20">
        <f t="shared" si="402"/>
        <v>0</v>
      </c>
      <c r="FQ79" s="19"/>
      <c r="FR79" s="19"/>
      <c r="FS79" s="20">
        <f t="shared" si="403"/>
        <v>0</v>
      </c>
      <c r="FT79" s="19"/>
      <c r="FU79" s="19"/>
      <c r="FV79" s="20">
        <f t="shared" si="404"/>
        <v>0</v>
      </c>
      <c r="FW79" s="19"/>
      <c r="FX79" s="19"/>
      <c r="FY79" s="20">
        <f t="shared" si="405"/>
        <v>0</v>
      </c>
      <c r="FZ79" s="20">
        <f t="shared" si="406"/>
        <v>0</v>
      </c>
      <c r="GA79" s="20">
        <f t="shared" si="407"/>
        <v>0</v>
      </c>
      <c r="GB79" s="20">
        <f t="shared" si="408"/>
        <v>0</v>
      </c>
      <c r="GC79" s="19"/>
      <c r="GD79" s="19"/>
      <c r="GE79" s="20">
        <f t="shared" si="409"/>
        <v>0</v>
      </c>
      <c r="GF79" s="19"/>
      <c r="GG79" s="19"/>
      <c r="GH79" s="20">
        <f t="shared" si="410"/>
        <v>0</v>
      </c>
      <c r="GI79" s="19"/>
      <c r="GJ79" s="19"/>
      <c r="GK79" s="20">
        <f t="shared" si="411"/>
        <v>0</v>
      </c>
      <c r="GL79" s="19"/>
      <c r="GM79" s="19"/>
      <c r="GN79" s="20">
        <f t="shared" si="412"/>
        <v>0</v>
      </c>
      <c r="GO79" s="20">
        <f t="shared" si="413"/>
        <v>0</v>
      </c>
      <c r="GP79" s="20">
        <f t="shared" si="414"/>
        <v>0</v>
      </c>
      <c r="GQ79" s="20">
        <f t="shared" si="415"/>
        <v>0</v>
      </c>
      <c r="GR79" s="19"/>
      <c r="GS79" s="19"/>
      <c r="GT79" s="20">
        <f t="shared" si="416"/>
        <v>0</v>
      </c>
      <c r="GU79" s="19"/>
      <c r="GV79" s="19"/>
      <c r="GW79" s="20">
        <f t="shared" si="417"/>
        <v>0</v>
      </c>
      <c r="GX79" s="19"/>
      <c r="GY79" s="19"/>
      <c r="GZ79" s="20">
        <f t="shared" si="418"/>
        <v>0</v>
      </c>
      <c r="HA79" s="20">
        <f t="shared" si="419"/>
        <v>0</v>
      </c>
      <c r="HB79" s="20">
        <f t="shared" si="420"/>
        <v>0</v>
      </c>
      <c r="HC79" s="20">
        <f t="shared" si="421"/>
        <v>0</v>
      </c>
      <c r="HD79" s="19"/>
      <c r="HE79" s="19"/>
      <c r="HF79" s="20">
        <f t="shared" si="422"/>
        <v>0</v>
      </c>
      <c r="HG79" s="19"/>
      <c r="HH79" s="19"/>
      <c r="HI79" s="20">
        <f t="shared" si="423"/>
        <v>0</v>
      </c>
      <c r="HJ79" s="19"/>
      <c r="HK79" s="19"/>
      <c r="HL79" s="20">
        <f t="shared" si="424"/>
        <v>0</v>
      </c>
      <c r="HM79" s="19"/>
      <c r="HN79" s="19"/>
      <c r="HO79" s="20">
        <f t="shared" si="425"/>
        <v>0</v>
      </c>
      <c r="HP79" s="20">
        <f t="shared" si="426"/>
        <v>0</v>
      </c>
      <c r="HQ79" s="20">
        <f t="shared" si="427"/>
        <v>0</v>
      </c>
      <c r="HR79" s="20">
        <f t="shared" si="428"/>
        <v>0</v>
      </c>
      <c r="HS79" s="20">
        <f>2199.12</f>
        <v>2199.12</v>
      </c>
      <c r="HT79" s="20">
        <f>3000</f>
        <v>3000</v>
      </c>
      <c r="HU79" s="20">
        <f t="shared" si="429"/>
        <v>-800.88000000000011</v>
      </c>
      <c r="HV79" s="19"/>
      <c r="HW79" s="19"/>
      <c r="HX79" s="20">
        <f t="shared" si="430"/>
        <v>0</v>
      </c>
      <c r="HY79" s="19"/>
      <c r="HZ79" s="19"/>
      <c r="IA79" s="20">
        <f t="shared" si="431"/>
        <v>0</v>
      </c>
      <c r="IB79" s="19"/>
      <c r="IC79" s="19"/>
      <c r="ID79" s="20">
        <f t="shared" si="432"/>
        <v>0</v>
      </c>
      <c r="IE79" s="20">
        <f t="shared" si="433"/>
        <v>0</v>
      </c>
      <c r="IF79" s="20">
        <f t="shared" si="434"/>
        <v>0</v>
      </c>
      <c r="IG79" s="20">
        <f t="shared" si="435"/>
        <v>0</v>
      </c>
      <c r="IH79" s="20">
        <f t="shared" si="436"/>
        <v>2199.12</v>
      </c>
      <c r="II79" s="20">
        <f t="shared" si="437"/>
        <v>3000</v>
      </c>
      <c r="IJ79" s="20">
        <f t="shared" si="438"/>
        <v>-800.88000000000011</v>
      </c>
      <c r="IK79" s="19"/>
      <c r="IL79" s="19"/>
      <c r="IM79" s="20">
        <f t="shared" si="439"/>
        <v>0</v>
      </c>
      <c r="IN79" s="19"/>
      <c r="IO79" s="19"/>
      <c r="IP79" s="20">
        <f t="shared" si="440"/>
        <v>0</v>
      </c>
      <c r="IQ79" s="19"/>
      <c r="IR79" s="19"/>
      <c r="IS79" s="20">
        <f t="shared" si="441"/>
        <v>0</v>
      </c>
      <c r="IT79" s="20">
        <f t="shared" si="442"/>
        <v>0</v>
      </c>
      <c r="IU79" s="20">
        <f t="shared" si="443"/>
        <v>0</v>
      </c>
      <c r="IV79" s="20">
        <f t="shared" si="444"/>
        <v>0</v>
      </c>
      <c r="IW79" s="20">
        <f t="shared" si="445"/>
        <v>2199.12</v>
      </c>
      <c r="IX79" s="20">
        <f t="shared" si="446"/>
        <v>3000</v>
      </c>
      <c r="IY79" s="20">
        <f t="shared" si="447"/>
        <v>-800.88000000000011</v>
      </c>
      <c r="IZ79" s="19"/>
      <c r="JA79" s="19"/>
      <c r="JB79" s="20">
        <f t="shared" si="448"/>
        <v>0</v>
      </c>
      <c r="JC79" s="19"/>
      <c r="JD79" s="19"/>
      <c r="JE79" s="20">
        <f t="shared" si="449"/>
        <v>0</v>
      </c>
      <c r="JF79" s="19"/>
      <c r="JG79" s="19"/>
      <c r="JH79" s="20">
        <f t="shared" si="450"/>
        <v>0</v>
      </c>
      <c r="JI79" s="20">
        <f t="shared" si="451"/>
        <v>0</v>
      </c>
      <c r="JJ79" s="20">
        <f t="shared" si="452"/>
        <v>0</v>
      </c>
      <c r="JK79" s="20">
        <f t="shared" si="453"/>
        <v>0</v>
      </c>
      <c r="JL79" s="19"/>
      <c r="JM79" s="19"/>
      <c r="JN79" s="20">
        <f t="shared" si="454"/>
        <v>0</v>
      </c>
      <c r="JO79" s="19"/>
      <c r="JP79" s="19"/>
      <c r="JQ79" s="20">
        <f t="shared" si="455"/>
        <v>0</v>
      </c>
      <c r="JR79" s="19"/>
      <c r="JS79" s="19"/>
      <c r="JT79" s="20">
        <f t="shared" si="456"/>
        <v>0</v>
      </c>
      <c r="JU79" s="20">
        <f t="shared" si="457"/>
        <v>0</v>
      </c>
      <c r="JV79" s="20">
        <f t="shared" si="458"/>
        <v>0</v>
      </c>
      <c r="JW79" s="20">
        <f t="shared" si="459"/>
        <v>0</v>
      </c>
      <c r="JX79" s="19"/>
      <c r="JY79" s="19"/>
      <c r="JZ79" s="20">
        <f t="shared" si="460"/>
        <v>0</v>
      </c>
      <c r="KA79" s="19"/>
      <c r="KB79" s="19"/>
      <c r="KC79" s="20">
        <f t="shared" si="461"/>
        <v>0</v>
      </c>
      <c r="KD79" s="20">
        <f t="shared" si="462"/>
        <v>0</v>
      </c>
      <c r="KE79" s="20">
        <f t="shared" si="463"/>
        <v>0</v>
      </c>
      <c r="KF79" s="20">
        <f t="shared" si="464"/>
        <v>0</v>
      </c>
      <c r="KG79" s="19"/>
      <c r="KH79" s="19"/>
      <c r="KI79" s="20">
        <f t="shared" si="465"/>
        <v>0</v>
      </c>
      <c r="KJ79" s="19"/>
      <c r="KK79" s="19"/>
      <c r="KL79" s="20">
        <f t="shared" si="466"/>
        <v>0</v>
      </c>
      <c r="KM79" s="19"/>
      <c r="KN79" s="19"/>
      <c r="KO79" s="20">
        <f t="shared" si="467"/>
        <v>0</v>
      </c>
      <c r="KP79" s="19"/>
      <c r="KQ79" s="19"/>
      <c r="KR79" s="20">
        <f t="shared" si="468"/>
        <v>0</v>
      </c>
      <c r="KS79" s="19"/>
      <c r="KT79" s="19"/>
      <c r="KU79" s="20">
        <f t="shared" si="469"/>
        <v>0</v>
      </c>
      <c r="KV79" s="19"/>
      <c r="KW79" s="19"/>
      <c r="KX79" s="20">
        <f t="shared" si="470"/>
        <v>0</v>
      </c>
      <c r="KY79" s="19"/>
      <c r="KZ79" s="19"/>
      <c r="LA79" s="20">
        <f t="shared" si="471"/>
        <v>0</v>
      </c>
      <c r="LB79" s="20">
        <f t="shared" si="472"/>
        <v>0</v>
      </c>
      <c r="LC79" s="20">
        <f t="shared" si="473"/>
        <v>0</v>
      </c>
      <c r="LD79" s="20">
        <f t="shared" si="474"/>
        <v>0</v>
      </c>
      <c r="LE79" s="20">
        <f t="shared" si="475"/>
        <v>0</v>
      </c>
      <c r="LF79" s="20">
        <f t="shared" si="476"/>
        <v>0</v>
      </c>
      <c r="LG79" s="20">
        <f t="shared" si="477"/>
        <v>0</v>
      </c>
      <c r="LH79" s="19"/>
      <c r="LI79" s="19"/>
      <c r="LJ79" s="20">
        <f t="shared" si="478"/>
        <v>0</v>
      </c>
      <c r="LK79" s="19"/>
      <c r="LL79" s="19"/>
      <c r="LM79" s="20">
        <f t="shared" si="479"/>
        <v>0</v>
      </c>
      <c r="LN79" s="20">
        <f t="shared" si="480"/>
        <v>2199.12</v>
      </c>
      <c r="LO79" s="20">
        <f t="shared" si="481"/>
        <v>3000</v>
      </c>
      <c r="LP79" s="20">
        <f t="shared" si="482"/>
        <v>-800.88000000000011</v>
      </c>
    </row>
    <row r="80" spans="1:328" x14ac:dyDescent="0.3">
      <c r="A80" s="2" t="s">
        <v>185</v>
      </c>
      <c r="B80" s="3"/>
      <c r="C80" s="3"/>
      <c r="D80" s="4">
        <f t="shared" si="322"/>
        <v>0</v>
      </c>
      <c r="E80" s="3"/>
      <c r="F80" s="3"/>
      <c r="G80" s="4">
        <f t="shared" si="323"/>
        <v>0</v>
      </c>
      <c r="H80" s="3"/>
      <c r="I80" s="3"/>
      <c r="J80" s="4">
        <f t="shared" si="324"/>
        <v>0</v>
      </c>
      <c r="K80" s="3"/>
      <c r="L80" s="3"/>
      <c r="M80" s="4">
        <f t="shared" si="325"/>
        <v>0</v>
      </c>
      <c r="N80" s="3"/>
      <c r="O80" s="3"/>
      <c r="P80" s="4">
        <f t="shared" si="326"/>
        <v>0</v>
      </c>
      <c r="Q80" s="3"/>
      <c r="R80" s="3"/>
      <c r="S80" s="4">
        <f t="shared" si="327"/>
        <v>0</v>
      </c>
      <c r="T80" s="3"/>
      <c r="U80" s="3"/>
      <c r="V80" s="4">
        <f t="shared" si="328"/>
        <v>0</v>
      </c>
      <c r="W80" s="3"/>
      <c r="X80" s="3"/>
      <c r="Y80" s="4">
        <f t="shared" si="329"/>
        <v>0</v>
      </c>
      <c r="Z80" s="3"/>
      <c r="AA80" s="3"/>
      <c r="AB80" s="4">
        <f t="shared" si="330"/>
        <v>0</v>
      </c>
      <c r="AC80" s="3"/>
      <c r="AD80" s="3"/>
      <c r="AE80" s="4">
        <f t="shared" si="331"/>
        <v>0</v>
      </c>
      <c r="AF80" s="3"/>
      <c r="AG80" s="3"/>
      <c r="AH80" s="4">
        <f t="shared" si="332"/>
        <v>0</v>
      </c>
      <c r="AI80" s="3"/>
      <c r="AJ80" s="3"/>
      <c r="AK80" s="4">
        <f t="shared" si="333"/>
        <v>0</v>
      </c>
      <c r="AL80" s="4">
        <f t="shared" si="334"/>
        <v>0</v>
      </c>
      <c r="AM80" s="4">
        <f t="shared" si="335"/>
        <v>0</v>
      </c>
      <c r="AN80" s="4">
        <f t="shared" si="336"/>
        <v>0</v>
      </c>
      <c r="AO80" s="3"/>
      <c r="AP80" s="3"/>
      <c r="AQ80" s="4">
        <f t="shared" si="337"/>
        <v>0</v>
      </c>
      <c r="AR80" s="3"/>
      <c r="AS80" s="3"/>
      <c r="AT80" s="4">
        <f t="shared" si="338"/>
        <v>0</v>
      </c>
      <c r="AU80" s="3"/>
      <c r="AV80" s="3"/>
      <c r="AW80" s="4">
        <f t="shared" si="339"/>
        <v>0</v>
      </c>
      <c r="AX80" s="3"/>
      <c r="AY80" s="3"/>
      <c r="AZ80" s="4">
        <f t="shared" si="340"/>
        <v>0</v>
      </c>
      <c r="BA80" s="3"/>
      <c r="BB80" s="3"/>
      <c r="BC80" s="4">
        <f t="shared" si="341"/>
        <v>0</v>
      </c>
      <c r="BD80" s="3"/>
      <c r="BE80" s="3"/>
      <c r="BF80" s="4">
        <f t="shared" si="342"/>
        <v>0</v>
      </c>
      <c r="BG80" s="4">
        <f t="shared" si="343"/>
        <v>0</v>
      </c>
      <c r="BH80" s="4">
        <f t="shared" si="344"/>
        <v>0</v>
      </c>
      <c r="BI80" s="4">
        <f t="shared" si="345"/>
        <v>0</v>
      </c>
      <c r="BJ80" s="3"/>
      <c r="BK80" s="3"/>
      <c r="BL80" s="4">
        <f t="shared" si="346"/>
        <v>0</v>
      </c>
      <c r="BM80" s="3"/>
      <c r="BN80" s="3"/>
      <c r="BO80" s="4">
        <f t="shared" si="347"/>
        <v>0</v>
      </c>
      <c r="BP80" s="3"/>
      <c r="BQ80" s="3"/>
      <c r="BR80" s="4">
        <f t="shared" si="348"/>
        <v>0</v>
      </c>
      <c r="BS80" s="3"/>
      <c r="BT80" s="3"/>
      <c r="BU80" s="4">
        <f t="shared" si="349"/>
        <v>0</v>
      </c>
      <c r="BV80" s="3"/>
      <c r="BW80" s="3"/>
      <c r="BX80" s="4">
        <f t="shared" si="350"/>
        <v>0</v>
      </c>
      <c r="BY80" s="3"/>
      <c r="BZ80" s="3"/>
      <c r="CA80" s="4">
        <f t="shared" si="351"/>
        <v>0</v>
      </c>
      <c r="CB80" s="4">
        <f t="shared" si="352"/>
        <v>0</v>
      </c>
      <c r="CC80" s="4">
        <f t="shared" si="353"/>
        <v>0</v>
      </c>
      <c r="CD80" s="4">
        <f t="shared" si="354"/>
        <v>0</v>
      </c>
      <c r="CE80" s="3"/>
      <c r="CF80" s="3"/>
      <c r="CG80" s="4">
        <f t="shared" si="355"/>
        <v>0</v>
      </c>
      <c r="CH80" s="3"/>
      <c r="CI80" s="3"/>
      <c r="CJ80" s="4">
        <f t="shared" si="356"/>
        <v>0</v>
      </c>
      <c r="CK80" s="3"/>
      <c r="CL80" s="3"/>
      <c r="CM80" s="4">
        <f t="shared" si="357"/>
        <v>0</v>
      </c>
      <c r="CN80" s="4">
        <f t="shared" si="358"/>
        <v>0</v>
      </c>
      <c r="CO80" s="4">
        <f t="shared" si="359"/>
        <v>0</v>
      </c>
      <c r="CP80" s="4">
        <f t="shared" si="360"/>
        <v>0</v>
      </c>
      <c r="CQ80" s="3"/>
      <c r="CR80" s="3"/>
      <c r="CS80" s="4">
        <f t="shared" si="361"/>
        <v>0</v>
      </c>
      <c r="CT80" s="3"/>
      <c r="CU80" s="3"/>
      <c r="CV80" s="4">
        <f t="shared" si="362"/>
        <v>0</v>
      </c>
      <c r="CW80" s="3"/>
      <c r="CX80" s="3"/>
      <c r="CY80" s="4">
        <f t="shared" si="363"/>
        <v>0</v>
      </c>
      <c r="CZ80" s="4">
        <f t="shared" si="364"/>
        <v>0</v>
      </c>
      <c r="DA80" s="4">
        <f t="shared" si="365"/>
        <v>0</v>
      </c>
      <c r="DB80" s="4">
        <f t="shared" si="366"/>
        <v>0</v>
      </c>
      <c r="DC80" s="4">
        <f t="shared" si="367"/>
        <v>0</v>
      </c>
      <c r="DD80" s="4">
        <f t="shared" si="368"/>
        <v>0</v>
      </c>
      <c r="DE80" s="4">
        <f t="shared" si="369"/>
        <v>0</v>
      </c>
      <c r="DF80" s="3"/>
      <c r="DG80" s="3"/>
      <c r="DH80" s="4">
        <f t="shared" si="370"/>
        <v>0</v>
      </c>
      <c r="DI80" s="3"/>
      <c r="DJ80" s="3"/>
      <c r="DK80" s="4">
        <f t="shared" si="371"/>
        <v>0</v>
      </c>
      <c r="DL80" s="4">
        <f t="shared" si="372"/>
        <v>0</v>
      </c>
      <c r="DM80" s="4">
        <f t="shared" si="373"/>
        <v>0</v>
      </c>
      <c r="DN80" s="4">
        <f t="shared" si="374"/>
        <v>0</v>
      </c>
      <c r="DO80" s="3"/>
      <c r="DP80" s="3"/>
      <c r="DQ80" s="4">
        <f t="shared" si="375"/>
        <v>0</v>
      </c>
      <c r="DR80" s="3"/>
      <c r="DS80" s="3"/>
      <c r="DT80" s="4">
        <f t="shared" si="376"/>
        <v>0</v>
      </c>
      <c r="DU80" s="4">
        <f t="shared" si="377"/>
        <v>0</v>
      </c>
      <c r="DV80" s="4">
        <f t="shared" si="378"/>
        <v>0</v>
      </c>
      <c r="DW80" s="4">
        <f t="shared" si="379"/>
        <v>0</v>
      </c>
      <c r="DX80" s="20">
        <f t="shared" si="380"/>
        <v>0</v>
      </c>
      <c r="DY80" s="20">
        <f t="shared" si="381"/>
        <v>0</v>
      </c>
      <c r="DZ80" s="20">
        <f t="shared" si="382"/>
        <v>0</v>
      </c>
      <c r="EA80" s="19"/>
      <c r="EB80" s="19"/>
      <c r="EC80" s="20">
        <f t="shared" si="383"/>
        <v>0</v>
      </c>
      <c r="ED80" s="19"/>
      <c r="EE80" s="19"/>
      <c r="EF80" s="20">
        <f t="shared" si="384"/>
        <v>0</v>
      </c>
      <c r="EG80" s="19"/>
      <c r="EH80" s="19"/>
      <c r="EI80" s="20">
        <f t="shared" si="385"/>
        <v>0</v>
      </c>
      <c r="EJ80" s="19"/>
      <c r="EK80" s="19"/>
      <c r="EL80" s="20">
        <f t="shared" si="386"/>
        <v>0</v>
      </c>
      <c r="EM80" s="20">
        <f t="shared" si="387"/>
        <v>0</v>
      </c>
      <c r="EN80" s="20">
        <f t="shared" si="388"/>
        <v>0</v>
      </c>
      <c r="EO80" s="20">
        <f t="shared" si="389"/>
        <v>0</v>
      </c>
      <c r="EP80" s="19"/>
      <c r="EQ80" s="19"/>
      <c r="ER80" s="20">
        <f t="shared" si="390"/>
        <v>0</v>
      </c>
      <c r="ES80" s="19"/>
      <c r="ET80" s="19"/>
      <c r="EU80" s="20">
        <f t="shared" si="391"/>
        <v>0</v>
      </c>
      <c r="EV80" s="19"/>
      <c r="EW80" s="19"/>
      <c r="EX80" s="20">
        <f t="shared" si="392"/>
        <v>0</v>
      </c>
      <c r="EY80" s="19"/>
      <c r="EZ80" s="19"/>
      <c r="FA80" s="20">
        <f t="shared" si="393"/>
        <v>0</v>
      </c>
      <c r="FB80" s="20">
        <f t="shared" si="394"/>
        <v>0</v>
      </c>
      <c r="FC80" s="20">
        <f t="shared" si="395"/>
        <v>0</v>
      </c>
      <c r="FD80" s="20">
        <f t="shared" si="396"/>
        <v>0</v>
      </c>
      <c r="FE80" s="19"/>
      <c r="FF80" s="19"/>
      <c r="FG80" s="20">
        <f t="shared" si="397"/>
        <v>0</v>
      </c>
      <c r="FH80" s="19"/>
      <c r="FI80" s="19"/>
      <c r="FJ80" s="20">
        <f t="shared" si="398"/>
        <v>0</v>
      </c>
      <c r="FK80" s="19"/>
      <c r="FL80" s="19"/>
      <c r="FM80" s="20">
        <f t="shared" si="399"/>
        <v>0</v>
      </c>
      <c r="FN80" s="20">
        <f t="shared" si="400"/>
        <v>0</v>
      </c>
      <c r="FO80" s="20">
        <f t="shared" si="401"/>
        <v>0</v>
      </c>
      <c r="FP80" s="20">
        <f t="shared" si="402"/>
        <v>0</v>
      </c>
      <c r="FQ80" s="19"/>
      <c r="FR80" s="19"/>
      <c r="FS80" s="20">
        <f t="shared" si="403"/>
        <v>0</v>
      </c>
      <c r="FT80" s="19"/>
      <c r="FU80" s="19"/>
      <c r="FV80" s="20">
        <f t="shared" si="404"/>
        <v>0</v>
      </c>
      <c r="FW80" s="19"/>
      <c r="FX80" s="19"/>
      <c r="FY80" s="20">
        <f t="shared" si="405"/>
        <v>0</v>
      </c>
      <c r="FZ80" s="20">
        <f t="shared" si="406"/>
        <v>0</v>
      </c>
      <c r="GA80" s="20">
        <f t="shared" si="407"/>
        <v>0</v>
      </c>
      <c r="GB80" s="20">
        <f t="shared" si="408"/>
        <v>0</v>
      </c>
      <c r="GC80" s="19"/>
      <c r="GD80" s="19"/>
      <c r="GE80" s="20">
        <f t="shared" si="409"/>
        <v>0</v>
      </c>
      <c r="GF80" s="19"/>
      <c r="GG80" s="19"/>
      <c r="GH80" s="20">
        <f t="shared" si="410"/>
        <v>0</v>
      </c>
      <c r="GI80" s="19"/>
      <c r="GJ80" s="19"/>
      <c r="GK80" s="20">
        <f t="shared" si="411"/>
        <v>0</v>
      </c>
      <c r="GL80" s="19"/>
      <c r="GM80" s="19"/>
      <c r="GN80" s="20">
        <f t="shared" si="412"/>
        <v>0</v>
      </c>
      <c r="GO80" s="20">
        <f t="shared" si="413"/>
        <v>0</v>
      </c>
      <c r="GP80" s="20">
        <f t="shared" si="414"/>
        <v>0</v>
      </c>
      <c r="GQ80" s="20">
        <f t="shared" si="415"/>
        <v>0</v>
      </c>
      <c r="GR80" s="19"/>
      <c r="GS80" s="19"/>
      <c r="GT80" s="20">
        <f t="shared" si="416"/>
        <v>0</v>
      </c>
      <c r="GU80" s="19"/>
      <c r="GV80" s="19"/>
      <c r="GW80" s="20">
        <f t="shared" si="417"/>
        <v>0</v>
      </c>
      <c r="GX80" s="19"/>
      <c r="GY80" s="19"/>
      <c r="GZ80" s="20">
        <f t="shared" si="418"/>
        <v>0</v>
      </c>
      <c r="HA80" s="20">
        <f t="shared" si="419"/>
        <v>0</v>
      </c>
      <c r="HB80" s="20">
        <f t="shared" si="420"/>
        <v>0</v>
      </c>
      <c r="HC80" s="20">
        <f t="shared" si="421"/>
        <v>0</v>
      </c>
      <c r="HD80" s="19"/>
      <c r="HE80" s="19"/>
      <c r="HF80" s="20">
        <f t="shared" si="422"/>
        <v>0</v>
      </c>
      <c r="HG80" s="19"/>
      <c r="HH80" s="19"/>
      <c r="HI80" s="20">
        <f t="shared" si="423"/>
        <v>0</v>
      </c>
      <c r="HJ80" s="19"/>
      <c r="HK80" s="19"/>
      <c r="HL80" s="20">
        <f t="shared" si="424"/>
        <v>0</v>
      </c>
      <c r="HM80" s="19"/>
      <c r="HN80" s="19"/>
      <c r="HO80" s="20">
        <f t="shared" si="425"/>
        <v>0</v>
      </c>
      <c r="HP80" s="20">
        <f t="shared" si="426"/>
        <v>0</v>
      </c>
      <c r="HQ80" s="20">
        <f t="shared" si="427"/>
        <v>0</v>
      </c>
      <c r="HR80" s="20">
        <f t="shared" si="428"/>
        <v>0</v>
      </c>
      <c r="HS80" s="20">
        <f>2090</f>
        <v>2090</v>
      </c>
      <c r="HT80" s="20">
        <f>1500</f>
        <v>1500</v>
      </c>
      <c r="HU80" s="20">
        <f t="shared" si="429"/>
        <v>590</v>
      </c>
      <c r="HV80" s="19"/>
      <c r="HW80" s="19"/>
      <c r="HX80" s="20">
        <f t="shared" si="430"/>
        <v>0</v>
      </c>
      <c r="HY80" s="19"/>
      <c r="HZ80" s="19"/>
      <c r="IA80" s="20">
        <f t="shared" si="431"/>
        <v>0</v>
      </c>
      <c r="IB80" s="19"/>
      <c r="IC80" s="19"/>
      <c r="ID80" s="20">
        <f t="shared" si="432"/>
        <v>0</v>
      </c>
      <c r="IE80" s="20">
        <f t="shared" si="433"/>
        <v>0</v>
      </c>
      <c r="IF80" s="20">
        <f t="shared" si="434"/>
        <v>0</v>
      </c>
      <c r="IG80" s="20">
        <f t="shared" si="435"/>
        <v>0</v>
      </c>
      <c r="IH80" s="20">
        <f t="shared" si="436"/>
        <v>2090</v>
      </c>
      <c r="II80" s="20">
        <f t="shared" si="437"/>
        <v>1500</v>
      </c>
      <c r="IJ80" s="20">
        <f t="shared" si="438"/>
        <v>590</v>
      </c>
      <c r="IK80" s="19"/>
      <c r="IL80" s="19"/>
      <c r="IM80" s="20">
        <f t="shared" si="439"/>
        <v>0</v>
      </c>
      <c r="IN80" s="19"/>
      <c r="IO80" s="19"/>
      <c r="IP80" s="20">
        <f t="shared" si="440"/>
        <v>0</v>
      </c>
      <c r="IQ80" s="19"/>
      <c r="IR80" s="19"/>
      <c r="IS80" s="20">
        <f t="shared" si="441"/>
        <v>0</v>
      </c>
      <c r="IT80" s="20">
        <f t="shared" si="442"/>
        <v>0</v>
      </c>
      <c r="IU80" s="20">
        <f t="shared" si="443"/>
        <v>0</v>
      </c>
      <c r="IV80" s="20">
        <f t="shared" si="444"/>
        <v>0</v>
      </c>
      <c r="IW80" s="20">
        <f t="shared" si="445"/>
        <v>2090</v>
      </c>
      <c r="IX80" s="20">
        <f t="shared" si="446"/>
        <v>1500</v>
      </c>
      <c r="IY80" s="20">
        <f t="shared" si="447"/>
        <v>590</v>
      </c>
      <c r="IZ80" s="19"/>
      <c r="JA80" s="19"/>
      <c r="JB80" s="20">
        <f t="shared" si="448"/>
        <v>0</v>
      </c>
      <c r="JC80" s="19"/>
      <c r="JD80" s="19"/>
      <c r="JE80" s="20">
        <f t="shared" si="449"/>
        <v>0</v>
      </c>
      <c r="JF80" s="19"/>
      <c r="JG80" s="19"/>
      <c r="JH80" s="20">
        <f t="shared" si="450"/>
        <v>0</v>
      </c>
      <c r="JI80" s="20">
        <f t="shared" si="451"/>
        <v>0</v>
      </c>
      <c r="JJ80" s="20">
        <f t="shared" si="452"/>
        <v>0</v>
      </c>
      <c r="JK80" s="20">
        <f t="shared" si="453"/>
        <v>0</v>
      </c>
      <c r="JL80" s="19"/>
      <c r="JM80" s="19"/>
      <c r="JN80" s="20">
        <f t="shared" si="454"/>
        <v>0</v>
      </c>
      <c r="JO80" s="19"/>
      <c r="JP80" s="19"/>
      <c r="JQ80" s="20">
        <f t="shared" si="455"/>
        <v>0</v>
      </c>
      <c r="JR80" s="19"/>
      <c r="JS80" s="19"/>
      <c r="JT80" s="20">
        <f t="shared" si="456"/>
        <v>0</v>
      </c>
      <c r="JU80" s="20">
        <f t="shared" si="457"/>
        <v>0</v>
      </c>
      <c r="JV80" s="20">
        <f t="shared" si="458"/>
        <v>0</v>
      </c>
      <c r="JW80" s="20">
        <f t="shared" si="459"/>
        <v>0</v>
      </c>
      <c r="JX80" s="19"/>
      <c r="JY80" s="19"/>
      <c r="JZ80" s="20">
        <f t="shared" si="460"/>
        <v>0</v>
      </c>
      <c r="KA80" s="19"/>
      <c r="KB80" s="19"/>
      <c r="KC80" s="20">
        <f t="shared" si="461"/>
        <v>0</v>
      </c>
      <c r="KD80" s="20">
        <f t="shared" si="462"/>
        <v>0</v>
      </c>
      <c r="KE80" s="20">
        <f t="shared" si="463"/>
        <v>0</v>
      </c>
      <c r="KF80" s="20">
        <f t="shared" si="464"/>
        <v>0</v>
      </c>
      <c r="KG80" s="19"/>
      <c r="KH80" s="19"/>
      <c r="KI80" s="20">
        <f t="shared" si="465"/>
        <v>0</v>
      </c>
      <c r="KJ80" s="19"/>
      <c r="KK80" s="19"/>
      <c r="KL80" s="20">
        <f t="shared" si="466"/>
        <v>0</v>
      </c>
      <c r="KM80" s="19"/>
      <c r="KN80" s="19"/>
      <c r="KO80" s="20">
        <f t="shared" si="467"/>
        <v>0</v>
      </c>
      <c r="KP80" s="19"/>
      <c r="KQ80" s="19"/>
      <c r="KR80" s="20">
        <f t="shared" si="468"/>
        <v>0</v>
      </c>
      <c r="KS80" s="19"/>
      <c r="KT80" s="19"/>
      <c r="KU80" s="20">
        <f t="shared" si="469"/>
        <v>0</v>
      </c>
      <c r="KV80" s="19"/>
      <c r="KW80" s="19"/>
      <c r="KX80" s="20">
        <f t="shared" si="470"/>
        <v>0</v>
      </c>
      <c r="KY80" s="19"/>
      <c r="KZ80" s="19"/>
      <c r="LA80" s="20">
        <f t="shared" si="471"/>
        <v>0</v>
      </c>
      <c r="LB80" s="20">
        <f t="shared" si="472"/>
        <v>0</v>
      </c>
      <c r="LC80" s="20">
        <f t="shared" si="473"/>
        <v>0</v>
      </c>
      <c r="LD80" s="20">
        <f t="shared" si="474"/>
        <v>0</v>
      </c>
      <c r="LE80" s="20">
        <f t="shared" si="475"/>
        <v>0</v>
      </c>
      <c r="LF80" s="20">
        <f t="shared" si="476"/>
        <v>0</v>
      </c>
      <c r="LG80" s="20">
        <f t="shared" si="477"/>
        <v>0</v>
      </c>
      <c r="LH80" s="19"/>
      <c r="LI80" s="19"/>
      <c r="LJ80" s="20">
        <f t="shared" si="478"/>
        <v>0</v>
      </c>
      <c r="LK80" s="19"/>
      <c r="LL80" s="19"/>
      <c r="LM80" s="20">
        <f t="shared" si="479"/>
        <v>0</v>
      </c>
      <c r="LN80" s="20">
        <f t="shared" si="480"/>
        <v>2090</v>
      </c>
      <c r="LO80" s="20">
        <f t="shared" si="481"/>
        <v>1500</v>
      </c>
      <c r="LP80" s="20">
        <f t="shared" si="482"/>
        <v>590</v>
      </c>
    </row>
    <row r="81" spans="1:328" x14ac:dyDescent="0.3">
      <c r="A81" s="2" t="s">
        <v>186</v>
      </c>
      <c r="B81" s="5">
        <f>(((B77)+(B78))+(B79))+(B80)</f>
        <v>0</v>
      </c>
      <c r="C81" s="5">
        <f>(((C77)+(C78))+(C79))+(C80)</f>
        <v>0</v>
      </c>
      <c r="D81" s="5">
        <f t="shared" si="322"/>
        <v>0</v>
      </c>
      <c r="E81" s="5">
        <f>(((E77)+(E78))+(E79))+(E80)</f>
        <v>0</v>
      </c>
      <c r="F81" s="5">
        <f>(((F77)+(F78))+(F79))+(F80)</f>
        <v>0</v>
      </c>
      <c r="G81" s="5">
        <f t="shared" si="323"/>
        <v>0</v>
      </c>
      <c r="H81" s="5">
        <f>(((H77)+(H78))+(H79))+(H80)</f>
        <v>0</v>
      </c>
      <c r="I81" s="5">
        <f>(((I77)+(I78))+(I79))+(I80)</f>
        <v>0</v>
      </c>
      <c r="J81" s="5">
        <f t="shared" si="324"/>
        <v>0</v>
      </c>
      <c r="K81" s="5">
        <f>(((K77)+(K78))+(K79))+(K80)</f>
        <v>0</v>
      </c>
      <c r="L81" s="5">
        <f>(((L77)+(L78))+(L79))+(L80)</f>
        <v>0</v>
      </c>
      <c r="M81" s="5">
        <f t="shared" si="325"/>
        <v>0</v>
      </c>
      <c r="N81" s="5">
        <f>(((N77)+(N78))+(N79))+(N80)</f>
        <v>0</v>
      </c>
      <c r="O81" s="5">
        <f>(((O77)+(O78))+(O79))+(O80)</f>
        <v>0</v>
      </c>
      <c r="P81" s="5">
        <f t="shared" si="326"/>
        <v>0</v>
      </c>
      <c r="Q81" s="5">
        <f>(((Q77)+(Q78))+(Q79))+(Q80)</f>
        <v>0</v>
      </c>
      <c r="R81" s="5">
        <f>(((R77)+(R78))+(R79))+(R80)</f>
        <v>0</v>
      </c>
      <c r="S81" s="5">
        <f t="shared" si="327"/>
        <v>0</v>
      </c>
      <c r="T81" s="5">
        <f>(((T77)+(T78))+(T79))+(T80)</f>
        <v>0</v>
      </c>
      <c r="U81" s="5">
        <f>(((U77)+(U78))+(U79))+(U80)</f>
        <v>0</v>
      </c>
      <c r="V81" s="5">
        <f t="shared" si="328"/>
        <v>0</v>
      </c>
      <c r="W81" s="5">
        <f>(((W77)+(W78))+(W79))+(W80)</f>
        <v>0</v>
      </c>
      <c r="X81" s="5">
        <f>(((X77)+(X78))+(X79))+(X80)</f>
        <v>0</v>
      </c>
      <c r="Y81" s="5">
        <f t="shared" si="329"/>
        <v>0</v>
      </c>
      <c r="Z81" s="5">
        <f>(((Z77)+(Z78))+(Z79))+(Z80)</f>
        <v>0</v>
      </c>
      <c r="AA81" s="5">
        <f>(((AA77)+(AA78))+(AA79))+(AA80)</f>
        <v>0</v>
      </c>
      <c r="AB81" s="5">
        <f t="shared" si="330"/>
        <v>0</v>
      </c>
      <c r="AC81" s="5">
        <f>(((AC77)+(AC78))+(AC79))+(AC80)</f>
        <v>0</v>
      </c>
      <c r="AD81" s="5">
        <f>(((AD77)+(AD78))+(AD79))+(AD80)</f>
        <v>0</v>
      </c>
      <c r="AE81" s="5">
        <f t="shared" si="331"/>
        <v>0</v>
      </c>
      <c r="AF81" s="5">
        <f>(((AF77)+(AF78))+(AF79))+(AF80)</f>
        <v>0</v>
      </c>
      <c r="AG81" s="5">
        <f>(((AG77)+(AG78))+(AG79))+(AG80)</f>
        <v>0</v>
      </c>
      <c r="AH81" s="5">
        <f t="shared" si="332"/>
        <v>0</v>
      </c>
      <c r="AI81" s="5">
        <f>(((AI77)+(AI78))+(AI79))+(AI80)</f>
        <v>0</v>
      </c>
      <c r="AJ81" s="5">
        <f>(((AJ77)+(AJ78))+(AJ79))+(AJ80)</f>
        <v>0</v>
      </c>
      <c r="AK81" s="5">
        <f t="shared" si="333"/>
        <v>0</v>
      </c>
      <c r="AL81" s="5">
        <f t="shared" si="334"/>
        <v>0</v>
      </c>
      <c r="AM81" s="5">
        <f t="shared" si="335"/>
        <v>0</v>
      </c>
      <c r="AN81" s="5">
        <f t="shared" si="336"/>
        <v>0</v>
      </c>
      <c r="AO81" s="5">
        <f>(((AO77)+(AO78))+(AO79))+(AO80)</f>
        <v>0</v>
      </c>
      <c r="AP81" s="5">
        <f>(((AP77)+(AP78))+(AP79))+(AP80)</f>
        <v>0</v>
      </c>
      <c r="AQ81" s="5">
        <f t="shared" si="337"/>
        <v>0</v>
      </c>
      <c r="AR81" s="5">
        <f>(((AR77)+(AR78))+(AR79))+(AR80)</f>
        <v>0</v>
      </c>
      <c r="AS81" s="5">
        <f>(((AS77)+(AS78))+(AS79))+(AS80)</f>
        <v>0</v>
      </c>
      <c r="AT81" s="5">
        <f t="shared" si="338"/>
        <v>0</v>
      </c>
      <c r="AU81" s="5">
        <f>(((AU77)+(AU78))+(AU79))+(AU80)</f>
        <v>0</v>
      </c>
      <c r="AV81" s="5">
        <f>(((AV77)+(AV78))+(AV79))+(AV80)</f>
        <v>0</v>
      </c>
      <c r="AW81" s="5">
        <f t="shared" si="339"/>
        <v>0</v>
      </c>
      <c r="AX81" s="5">
        <f>(((AX77)+(AX78))+(AX79))+(AX80)</f>
        <v>0</v>
      </c>
      <c r="AY81" s="5">
        <f>(((AY77)+(AY78))+(AY79))+(AY80)</f>
        <v>0</v>
      </c>
      <c r="AZ81" s="5">
        <f t="shared" si="340"/>
        <v>0</v>
      </c>
      <c r="BA81" s="5">
        <f>(((BA77)+(BA78))+(BA79))+(BA80)</f>
        <v>0</v>
      </c>
      <c r="BB81" s="5">
        <f>(((BB77)+(BB78))+(BB79))+(BB80)</f>
        <v>0</v>
      </c>
      <c r="BC81" s="5">
        <f t="shared" si="341"/>
        <v>0</v>
      </c>
      <c r="BD81" s="5">
        <f>(((BD77)+(BD78))+(BD79))+(BD80)</f>
        <v>0</v>
      </c>
      <c r="BE81" s="5">
        <f>(((BE77)+(BE78))+(BE79))+(BE80)</f>
        <v>0</v>
      </c>
      <c r="BF81" s="5">
        <f t="shared" si="342"/>
        <v>0</v>
      </c>
      <c r="BG81" s="5">
        <f t="shared" si="343"/>
        <v>0</v>
      </c>
      <c r="BH81" s="5">
        <f t="shared" si="344"/>
        <v>0</v>
      </c>
      <c r="BI81" s="5">
        <f t="shared" si="345"/>
        <v>0</v>
      </c>
      <c r="BJ81" s="5">
        <f>(((BJ77)+(BJ78))+(BJ79))+(BJ80)</f>
        <v>0</v>
      </c>
      <c r="BK81" s="5">
        <f>(((BK77)+(BK78))+(BK79))+(BK80)</f>
        <v>0</v>
      </c>
      <c r="BL81" s="5">
        <f t="shared" si="346"/>
        <v>0</v>
      </c>
      <c r="BM81" s="5">
        <f>(((BM77)+(BM78))+(BM79))+(BM80)</f>
        <v>0</v>
      </c>
      <c r="BN81" s="5">
        <f>(((BN77)+(BN78))+(BN79))+(BN80)</f>
        <v>0</v>
      </c>
      <c r="BO81" s="5">
        <f t="shared" si="347"/>
        <v>0</v>
      </c>
      <c r="BP81" s="5">
        <f>(((BP77)+(BP78))+(BP79))+(BP80)</f>
        <v>0</v>
      </c>
      <c r="BQ81" s="5">
        <f>(((BQ77)+(BQ78))+(BQ79))+(BQ80)</f>
        <v>0</v>
      </c>
      <c r="BR81" s="5">
        <f t="shared" si="348"/>
        <v>0</v>
      </c>
      <c r="BS81" s="5">
        <f>(((BS77)+(BS78))+(BS79))+(BS80)</f>
        <v>0</v>
      </c>
      <c r="BT81" s="5">
        <f>(((BT77)+(BT78))+(BT79))+(BT80)</f>
        <v>0</v>
      </c>
      <c r="BU81" s="5">
        <f t="shared" si="349"/>
        <v>0</v>
      </c>
      <c r="BV81" s="5">
        <f>(((BV77)+(BV78))+(BV79))+(BV80)</f>
        <v>0</v>
      </c>
      <c r="BW81" s="5">
        <f>(((BW77)+(BW78))+(BW79))+(BW80)</f>
        <v>0</v>
      </c>
      <c r="BX81" s="5">
        <f t="shared" si="350"/>
        <v>0</v>
      </c>
      <c r="BY81" s="5">
        <f>(((BY77)+(BY78))+(BY79))+(BY80)</f>
        <v>0</v>
      </c>
      <c r="BZ81" s="5">
        <f>(((BZ77)+(BZ78))+(BZ79))+(BZ80)</f>
        <v>0</v>
      </c>
      <c r="CA81" s="5">
        <f t="shared" si="351"/>
        <v>0</v>
      </c>
      <c r="CB81" s="5">
        <f t="shared" si="352"/>
        <v>0</v>
      </c>
      <c r="CC81" s="5">
        <f t="shared" si="353"/>
        <v>0</v>
      </c>
      <c r="CD81" s="5">
        <f t="shared" si="354"/>
        <v>0</v>
      </c>
      <c r="CE81" s="5">
        <f>(((CE77)+(CE78))+(CE79))+(CE80)</f>
        <v>0</v>
      </c>
      <c r="CF81" s="5">
        <f>(((CF77)+(CF78))+(CF79))+(CF80)</f>
        <v>0</v>
      </c>
      <c r="CG81" s="5">
        <f t="shared" si="355"/>
        <v>0</v>
      </c>
      <c r="CH81" s="5">
        <f>(((CH77)+(CH78))+(CH79))+(CH80)</f>
        <v>0</v>
      </c>
      <c r="CI81" s="5">
        <f>(((CI77)+(CI78))+(CI79))+(CI80)</f>
        <v>0</v>
      </c>
      <c r="CJ81" s="5">
        <f t="shared" si="356"/>
        <v>0</v>
      </c>
      <c r="CK81" s="5">
        <f>(((CK77)+(CK78))+(CK79))+(CK80)</f>
        <v>0</v>
      </c>
      <c r="CL81" s="5">
        <f>(((CL77)+(CL78))+(CL79))+(CL80)</f>
        <v>0</v>
      </c>
      <c r="CM81" s="5">
        <f t="shared" si="357"/>
        <v>0</v>
      </c>
      <c r="CN81" s="5">
        <f t="shared" si="358"/>
        <v>0</v>
      </c>
      <c r="CO81" s="5">
        <f t="shared" si="359"/>
        <v>0</v>
      </c>
      <c r="CP81" s="5">
        <f t="shared" si="360"/>
        <v>0</v>
      </c>
      <c r="CQ81" s="5">
        <f>(((CQ77)+(CQ78))+(CQ79))+(CQ80)</f>
        <v>0</v>
      </c>
      <c r="CR81" s="5">
        <f>(((CR77)+(CR78))+(CR79))+(CR80)</f>
        <v>0</v>
      </c>
      <c r="CS81" s="5">
        <f t="shared" si="361"/>
        <v>0</v>
      </c>
      <c r="CT81" s="5">
        <f>(((CT77)+(CT78))+(CT79))+(CT80)</f>
        <v>0</v>
      </c>
      <c r="CU81" s="5">
        <f>(((CU77)+(CU78))+(CU79))+(CU80)</f>
        <v>0</v>
      </c>
      <c r="CV81" s="5">
        <f t="shared" si="362"/>
        <v>0</v>
      </c>
      <c r="CW81" s="5">
        <f>(((CW77)+(CW78))+(CW79))+(CW80)</f>
        <v>0</v>
      </c>
      <c r="CX81" s="5">
        <f>(((CX77)+(CX78))+(CX79))+(CX80)</f>
        <v>0</v>
      </c>
      <c r="CY81" s="5">
        <f t="shared" si="363"/>
        <v>0</v>
      </c>
      <c r="CZ81" s="5">
        <f t="shared" si="364"/>
        <v>0</v>
      </c>
      <c r="DA81" s="5">
        <f t="shared" si="365"/>
        <v>0</v>
      </c>
      <c r="DB81" s="5">
        <f t="shared" si="366"/>
        <v>0</v>
      </c>
      <c r="DC81" s="5">
        <f t="shared" si="367"/>
        <v>0</v>
      </c>
      <c r="DD81" s="5">
        <f t="shared" si="368"/>
        <v>0</v>
      </c>
      <c r="DE81" s="5">
        <f t="shared" si="369"/>
        <v>0</v>
      </c>
      <c r="DF81" s="5">
        <f>(((DF77)+(DF78))+(DF79))+(DF80)</f>
        <v>0</v>
      </c>
      <c r="DG81" s="5">
        <f>(((DG77)+(DG78))+(DG79))+(DG80)</f>
        <v>0</v>
      </c>
      <c r="DH81" s="5">
        <f t="shared" si="370"/>
        <v>0</v>
      </c>
      <c r="DI81" s="5">
        <f>(((DI77)+(DI78))+(DI79))+(DI80)</f>
        <v>0</v>
      </c>
      <c r="DJ81" s="5">
        <f>(((DJ77)+(DJ78))+(DJ79))+(DJ80)</f>
        <v>0</v>
      </c>
      <c r="DK81" s="5">
        <f t="shared" si="371"/>
        <v>0</v>
      </c>
      <c r="DL81" s="5">
        <f t="shared" si="372"/>
        <v>0</v>
      </c>
      <c r="DM81" s="5">
        <f t="shared" si="373"/>
        <v>0</v>
      </c>
      <c r="DN81" s="5">
        <f t="shared" si="374"/>
        <v>0</v>
      </c>
      <c r="DO81" s="5">
        <f>(((DO77)+(DO78))+(DO79))+(DO80)</f>
        <v>0</v>
      </c>
      <c r="DP81" s="5">
        <f>(((DP77)+(DP78))+(DP79))+(DP80)</f>
        <v>0</v>
      </c>
      <c r="DQ81" s="5">
        <f t="shared" si="375"/>
        <v>0</v>
      </c>
      <c r="DR81" s="5">
        <f>(((DR77)+(DR78))+(DR79))+(DR80)</f>
        <v>0</v>
      </c>
      <c r="DS81" s="5">
        <f>(((DS77)+(DS78))+(DS79))+(DS80)</f>
        <v>0</v>
      </c>
      <c r="DT81" s="5">
        <f t="shared" si="376"/>
        <v>0</v>
      </c>
      <c r="DU81" s="5">
        <f t="shared" si="377"/>
        <v>0</v>
      </c>
      <c r="DV81" s="5">
        <f t="shared" si="378"/>
        <v>0</v>
      </c>
      <c r="DW81" s="5">
        <f t="shared" si="379"/>
        <v>0</v>
      </c>
      <c r="DX81" s="21">
        <f t="shared" si="380"/>
        <v>0</v>
      </c>
      <c r="DY81" s="21">
        <f t="shared" si="381"/>
        <v>0</v>
      </c>
      <c r="DZ81" s="21">
        <f t="shared" si="382"/>
        <v>0</v>
      </c>
      <c r="EA81" s="21">
        <f>(((EA77)+(EA78))+(EA79))+(EA80)</f>
        <v>0</v>
      </c>
      <c r="EB81" s="21">
        <f>(((EB77)+(EB78))+(EB79))+(EB80)</f>
        <v>0</v>
      </c>
      <c r="EC81" s="21">
        <f t="shared" si="383"/>
        <v>0</v>
      </c>
      <c r="ED81" s="21">
        <f>(((ED77)+(ED78))+(ED79))+(ED80)</f>
        <v>0</v>
      </c>
      <c r="EE81" s="21">
        <f>(((EE77)+(EE78))+(EE79))+(EE80)</f>
        <v>0</v>
      </c>
      <c r="EF81" s="21">
        <f t="shared" si="384"/>
        <v>0</v>
      </c>
      <c r="EG81" s="21">
        <f>(((EG77)+(EG78))+(EG79))+(EG80)</f>
        <v>0</v>
      </c>
      <c r="EH81" s="21">
        <f>(((EH77)+(EH78))+(EH79))+(EH80)</f>
        <v>0</v>
      </c>
      <c r="EI81" s="21">
        <f t="shared" si="385"/>
        <v>0</v>
      </c>
      <c r="EJ81" s="21">
        <f>(((EJ77)+(EJ78))+(EJ79))+(EJ80)</f>
        <v>0</v>
      </c>
      <c r="EK81" s="21">
        <f>(((EK77)+(EK78))+(EK79))+(EK80)</f>
        <v>0</v>
      </c>
      <c r="EL81" s="21">
        <f t="shared" si="386"/>
        <v>0</v>
      </c>
      <c r="EM81" s="21">
        <f t="shared" si="387"/>
        <v>0</v>
      </c>
      <c r="EN81" s="21">
        <f t="shared" si="388"/>
        <v>0</v>
      </c>
      <c r="EO81" s="21">
        <f t="shared" si="389"/>
        <v>0</v>
      </c>
      <c r="EP81" s="21">
        <f>(((EP77)+(EP78))+(EP79))+(EP80)</f>
        <v>0</v>
      </c>
      <c r="EQ81" s="21">
        <f>(((EQ77)+(EQ78))+(EQ79))+(EQ80)</f>
        <v>0</v>
      </c>
      <c r="ER81" s="21">
        <f t="shared" si="390"/>
        <v>0</v>
      </c>
      <c r="ES81" s="21">
        <f>(((ES77)+(ES78))+(ES79))+(ES80)</f>
        <v>0</v>
      </c>
      <c r="ET81" s="21">
        <f>(((ET77)+(ET78))+(ET79))+(ET80)</f>
        <v>0</v>
      </c>
      <c r="EU81" s="21">
        <f t="shared" si="391"/>
        <v>0</v>
      </c>
      <c r="EV81" s="21">
        <f>(((EV77)+(EV78))+(EV79))+(EV80)</f>
        <v>0</v>
      </c>
      <c r="EW81" s="21">
        <f>(((EW77)+(EW78))+(EW79))+(EW80)</f>
        <v>0</v>
      </c>
      <c r="EX81" s="21">
        <f t="shared" si="392"/>
        <v>0</v>
      </c>
      <c r="EY81" s="21">
        <f>(((EY77)+(EY78))+(EY79))+(EY80)</f>
        <v>0</v>
      </c>
      <c r="EZ81" s="21">
        <f>(((EZ77)+(EZ78))+(EZ79))+(EZ80)</f>
        <v>0</v>
      </c>
      <c r="FA81" s="21">
        <f t="shared" si="393"/>
        <v>0</v>
      </c>
      <c r="FB81" s="21">
        <f t="shared" si="394"/>
        <v>0</v>
      </c>
      <c r="FC81" s="21">
        <f t="shared" si="395"/>
        <v>0</v>
      </c>
      <c r="FD81" s="21">
        <f t="shared" si="396"/>
        <v>0</v>
      </c>
      <c r="FE81" s="21">
        <f>(((FE77)+(FE78))+(FE79))+(FE80)</f>
        <v>0</v>
      </c>
      <c r="FF81" s="21">
        <f>(((FF77)+(FF78))+(FF79))+(FF80)</f>
        <v>0</v>
      </c>
      <c r="FG81" s="21">
        <f t="shared" si="397"/>
        <v>0</v>
      </c>
      <c r="FH81" s="21">
        <f>(((FH77)+(FH78))+(FH79))+(FH80)</f>
        <v>0</v>
      </c>
      <c r="FI81" s="21">
        <f>(((FI77)+(FI78))+(FI79))+(FI80)</f>
        <v>0</v>
      </c>
      <c r="FJ81" s="21">
        <f t="shared" si="398"/>
        <v>0</v>
      </c>
      <c r="FK81" s="21">
        <f>(((FK77)+(FK78))+(FK79))+(FK80)</f>
        <v>0</v>
      </c>
      <c r="FL81" s="21">
        <f>(((FL77)+(FL78))+(FL79))+(FL80)</f>
        <v>0</v>
      </c>
      <c r="FM81" s="21">
        <f t="shared" si="399"/>
        <v>0</v>
      </c>
      <c r="FN81" s="21">
        <f t="shared" si="400"/>
        <v>0</v>
      </c>
      <c r="FO81" s="21">
        <f t="shared" si="401"/>
        <v>0</v>
      </c>
      <c r="FP81" s="21">
        <f t="shared" si="402"/>
        <v>0</v>
      </c>
      <c r="FQ81" s="21">
        <f>(((FQ77)+(FQ78))+(FQ79))+(FQ80)</f>
        <v>0</v>
      </c>
      <c r="FR81" s="21">
        <f>(((FR77)+(FR78))+(FR79))+(FR80)</f>
        <v>0</v>
      </c>
      <c r="FS81" s="21">
        <f t="shared" si="403"/>
        <v>0</v>
      </c>
      <c r="FT81" s="21">
        <f>(((FT77)+(FT78))+(FT79))+(FT80)</f>
        <v>0</v>
      </c>
      <c r="FU81" s="21">
        <f>(((FU77)+(FU78))+(FU79))+(FU80)</f>
        <v>0</v>
      </c>
      <c r="FV81" s="21">
        <f t="shared" si="404"/>
        <v>0</v>
      </c>
      <c r="FW81" s="21">
        <f>(((FW77)+(FW78))+(FW79))+(FW80)</f>
        <v>0</v>
      </c>
      <c r="FX81" s="21">
        <f>(((FX77)+(FX78))+(FX79))+(FX80)</f>
        <v>0</v>
      </c>
      <c r="FY81" s="21">
        <f t="shared" si="405"/>
        <v>0</v>
      </c>
      <c r="FZ81" s="21">
        <f t="shared" si="406"/>
        <v>0</v>
      </c>
      <c r="GA81" s="21">
        <f t="shared" si="407"/>
        <v>0</v>
      </c>
      <c r="GB81" s="21">
        <f t="shared" si="408"/>
        <v>0</v>
      </c>
      <c r="GC81" s="21">
        <f>(((GC77)+(GC78))+(GC79))+(GC80)</f>
        <v>0</v>
      </c>
      <c r="GD81" s="21">
        <f>(((GD77)+(GD78))+(GD79))+(GD80)</f>
        <v>0</v>
      </c>
      <c r="GE81" s="21">
        <f t="shared" si="409"/>
        <v>0</v>
      </c>
      <c r="GF81" s="21">
        <f>(((GF77)+(GF78))+(GF79))+(GF80)</f>
        <v>0</v>
      </c>
      <c r="GG81" s="21">
        <f>(((GG77)+(GG78))+(GG79))+(GG80)</f>
        <v>0</v>
      </c>
      <c r="GH81" s="21">
        <f t="shared" si="410"/>
        <v>0</v>
      </c>
      <c r="GI81" s="21">
        <f>(((GI77)+(GI78))+(GI79))+(GI80)</f>
        <v>0</v>
      </c>
      <c r="GJ81" s="21">
        <f>(((GJ77)+(GJ78))+(GJ79))+(GJ80)</f>
        <v>0</v>
      </c>
      <c r="GK81" s="21">
        <f t="shared" si="411"/>
        <v>0</v>
      </c>
      <c r="GL81" s="21">
        <f>(((GL77)+(GL78))+(GL79))+(GL80)</f>
        <v>0</v>
      </c>
      <c r="GM81" s="21">
        <f>(((GM77)+(GM78))+(GM79))+(GM80)</f>
        <v>0</v>
      </c>
      <c r="GN81" s="21">
        <f t="shared" si="412"/>
        <v>0</v>
      </c>
      <c r="GO81" s="21">
        <f t="shared" si="413"/>
        <v>0</v>
      </c>
      <c r="GP81" s="21">
        <f t="shared" si="414"/>
        <v>0</v>
      </c>
      <c r="GQ81" s="21">
        <f t="shared" si="415"/>
        <v>0</v>
      </c>
      <c r="GR81" s="21">
        <f>(((GR77)+(GR78))+(GR79))+(GR80)</f>
        <v>0</v>
      </c>
      <c r="GS81" s="21">
        <f>(((GS77)+(GS78))+(GS79))+(GS80)</f>
        <v>0</v>
      </c>
      <c r="GT81" s="21">
        <f t="shared" si="416"/>
        <v>0</v>
      </c>
      <c r="GU81" s="21">
        <f>(((GU77)+(GU78))+(GU79))+(GU80)</f>
        <v>0</v>
      </c>
      <c r="GV81" s="21">
        <f>(((GV77)+(GV78))+(GV79))+(GV80)</f>
        <v>0</v>
      </c>
      <c r="GW81" s="21">
        <f t="shared" si="417"/>
        <v>0</v>
      </c>
      <c r="GX81" s="21">
        <f>(((GX77)+(GX78))+(GX79))+(GX80)</f>
        <v>0</v>
      </c>
      <c r="GY81" s="21">
        <f>(((GY77)+(GY78))+(GY79))+(GY80)</f>
        <v>0</v>
      </c>
      <c r="GZ81" s="21">
        <f t="shared" si="418"/>
        <v>0</v>
      </c>
      <c r="HA81" s="21">
        <f t="shared" si="419"/>
        <v>0</v>
      </c>
      <c r="HB81" s="21">
        <f t="shared" si="420"/>
        <v>0</v>
      </c>
      <c r="HC81" s="21">
        <f t="shared" si="421"/>
        <v>0</v>
      </c>
      <c r="HD81" s="21">
        <f>(((HD77)+(HD78))+(HD79))+(HD80)</f>
        <v>0</v>
      </c>
      <c r="HE81" s="21">
        <f>(((HE77)+(HE78))+(HE79))+(HE80)</f>
        <v>0</v>
      </c>
      <c r="HF81" s="21">
        <f t="shared" si="422"/>
        <v>0</v>
      </c>
      <c r="HG81" s="21">
        <f>(((HG77)+(HG78))+(HG79))+(HG80)</f>
        <v>0</v>
      </c>
      <c r="HH81" s="21">
        <f>(((HH77)+(HH78))+(HH79))+(HH80)</f>
        <v>0</v>
      </c>
      <c r="HI81" s="21">
        <f t="shared" si="423"/>
        <v>0</v>
      </c>
      <c r="HJ81" s="21">
        <f>(((HJ77)+(HJ78))+(HJ79))+(HJ80)</f>
        <v>0</v>
      </c>
      <c r="HK81" s="21">
        <f>(((HK77)+(HK78))+(HK79))+(HK80)</f>
        <v>0</v>
      </c>
      <c r="HL81" s="21">
        <f t="shared" si="424"/>
        <v>0</v>
      </c>
      <c r="HM81" s="21">
        <f>(((HM77)+(HM78))+(HM79))+(HM80)</f>
        <v>0</v>
      </c>
      <c r="HN81" s="21">
        <f>(((HN77)+(HN78))+(HN79))+(HN80)</f>
        <v>0</v>
      </c>
      <c r="HO81" s="21">
        <f t="shared" si="425"/>
        <v>0</v>
      </c>
      <c r="HP81" s="21">
        <f t="shared" si="426"/>
        <v>0</v>
      </c>
      <c r="HQ81" s="21">
        <f t="shared" si="427"/>
        <v>0</v>
      </c>
      <c r="HR81" s="21">
        <f t="shared" si="428"/>
        <v>0</v>
      </c>
      <c r="HS81" s="21">
        <f>(((HS77)+(HS78))+(HS79))+(HS80)</f>
        <v>7680.17</v>
      </c>
      <c r="HT81" s="21">
        <f>(((HT77)+(HT78))+(HT79))+(HT80)</f>
        <v>12000</v>
      </c>
      <c r="HU81" s="21">
        <f t="shared" si="429"/>
        <v>-4319.83</v>
      </c>
      <c r="HV81" s="21">
        <f>(((HV77)+(HV78))+(HV79))+(HV80)</f>
        <v>0</v>
      </c>
      <c r="HW81" s="21">
        <f>(((HW77)+(HW78))+(HW79))+(HW80)</f>
        <v>0</v>
      </c>
      <c r="HX81" s="21">
        <f t="shared" si="430"/>
        <v>0</v>
      </c>
      <c r="HY81" s="21">
        <f>(((HY77)+(HY78))+(HY79))+(HY80)</f>
        <v>0</v>
      </c>
      <c r="HZ81" s="21">
        <f>(((HZ77)+(HZ78))+(HZ79))+(HZ80)</f>
        <v>0</v>
      </c>
      <c r="IA81" s="21">
        <f t="shared" si="431"/>
        <v>0</v>
      </c>
      <c r="IB81" s="21">
        <f>(((IB77)+(IB78))+(IB79))+(IB80)</f>
        <v>0</v>
      </c>
      <c r="IC81" s="21">
        <f>(((IC77)+(IC78))+(IC79))+(IC80)</f>
        <v>0</v>
      </c>
      <c r="ID81" s="21">
        <f t="shared" si="432"/>
        <v>0</v>
      </c>
      <c r="IE81" s="21">
        <f t="shared" si="433"/>
        <v>0</v>
      </c>
      <c r="IF81" s="21">
        <f t="shared" si="434"/>
        <v>0</v>
      </c>
      <c r="IG81" s="21">
        <f t="shared" si="435"/>
        <v>0</v>
      </c>
      <c r="IH81" s="21">
        <f t="shared" si="436"/>
        <v>7680.17</v>
      </c>
      <c r="II81" s="21">
        <f t="shared" si="437"/>
        <v>12000</v>
      </c>
      <c r="IJ81" s="21">
        <f t="shared" si="438"/>
        <v>-4319.83</v>
      </c>
      <c r="IK81" s="21">
        <f>(((IK77)+(IK78))+(IK79))+(IK80)</f>
        <v>0</v>
      </c>
      <c r="IL81" s="21">
        <f>(((IL77)+(IL78))+(IL79))+(IL80)</f>
        <v>0</v>
      </c>
      <c r="IM81" s="21">
        <f t="shared" si="439"/>
        <v>0</v>
      </c>
      <c r="IN81" s="21">
        <f>(((IN77)+(IN78))+(IN79))+(IN80)</f>
        <v>0</v>
      </c>
      <c r="IO81" s="21">
        <f>(((IO77)+(IO78))+(IO79))+(IO80)</f>
        <v>0</v>
      </c>
      <c r="IP81" s="21">
        <f t="shared" si="440"/>
        <v>0</v>
      </c>
      <c r="IQ81" s="21">
        <f>(((IQ77)+(IQ78))+(IQ79))+(IQ80)</f>
        <v>0</v>
      </c>
      <c r="IR81" s="21">
        <f>(((IR77)+(IR78))+(IR79))+(IR80)</f>
        <v>0</v>
      </c>
      <c r="IS81" s="21">
        <f t="shared" si="441"/>
        <v>0</v>
      </c>
      <c r="IT81" s="21">
        <f t="shared" si="442"/>
        <v>0</v>
      </c>
      <c r="IU81" s="21">
        <f t="shared" si="443"/>
        <v>0</v>
      </c>
      <c r="IV81" s="21">
        <f t="shared" si="444"/>
        <v>0</v>
      </c>
      <c r="IW81" s="21">
        <f t="shared" si="445"/>
        <v>7680.17</v>
      </c>
      <c r="IX81" s="21">
        <f t="shared" si="446"/>
        <v>12000</v>
      </c>
      <c r="IY81" s="21">
        <f t="shared" si="447"/>
        <v>-4319.83</v>
      </c>
      <c r="IZ81" s="21">
        <f>(((IZ77)+(IZ78))+(IZ79))+(IZ80)</f>
        <v>0</v>
      </c>
      <c r="JA81" s="21">
        <f>(((JA77)+(JA78))+(JA79))+(JA80)</f>
        <v>0</v>
      </c>
      <c r="JB81" s="21">
        <f t="shared" si="448"/>
        <v>0</v>
      </c>
      <c r="JC81" s="21">
        <f>(((JC77)+(JC78))+(JC79))+(JC80)</f>
        <v>0</v>
      </c>
      <c r="JD81" s="21">
        <f>(((JD77)+(JD78))+(JD79))+(JD80)</f>
        <v>0</v>
      </c>
      <c r="JE81" s="21">
        <f t="shared" si="449"/>
        <v>0</v>
      </c>
      <c r="JF81" s="21">
        <f>(((JF77)+(JF78))+(JF79))+(JF80)</f>
        <v>0</v>
      </c>
      <c r="JG81" s="21">
        <f>(((JG77)+(JG78))+(JG79))+(JG80)</f>
        <v>0</v>
      </c>
      <c r="JH81" s="21">
        <f t="shared" si="450"/>
        <v>0</v>
      </c>
      <c r="JI81" s="21">
        <f t="shared" si="451"/>
        <v>0</v>
      </c>
      <c r="JJ81" s="21">
        <f t="shared" si="452"/>
        <v>0</v>
      </c>
      <c r="JK81" s="21">
        <f t="shared" si="453"/>
        <v>0</v>
      </c>
      <c r="JL81" s="21">
        <f>(((JL77)+(JL78))+(JL79))+(JL80)</f>
        <v>0</v>
      </c>
      <c r="JM81" s="21">
        <f>(((JM77)+(JM78))+(JM79))+(JM80)</f>
        <v>0</v>
      </c>
      <c r="JN81" s="21">
        <f t="shared" si="454"/>
        <v>0</v>
      </c>
      <c r="JO81" s="21">
        <f>(((JO77)+(JO78))+(JO79))+(JO80)</f>
        <v>0</v>
      </c>
      <c r="JP81" s="21">
        <f>(((JP77)+(JP78))+(JP79))+(JP80)</f>
        <v>0</v>
      </c>
      <c r="JQ81" s="21">
        <f t="shared" si="455"/>
        <v>0</v>
      </c>
      <c r="JR81" s="21">
        <f>(((JR77)+(JR78))+(JR79))+(JR80)</f>
        <v>0</v>
      </c>
      <c r="JS81" s="21">
        <f>(((JS77)+(JS78))+(JS79))+(JS80)</f>
        <v>0</v>
      </c>
      <c r="JT81" s="21">
        <f t="shared" si="456"/>
        <v>0</v>
      </c>
      <c r="JU81" s="21">
        <f t="shared" si="457"/>
        <v>0</v>
      </c>
      <c r="JV81" s="21">
        <f t="shared" si="458"/>
        <v>0</v>
      </c>
      <c r="JW81" s="21">
        <f t="shared" si="459"/>
        <v>0</v>
      </c>
      <c r="JX81" s="21">
        <f>(((JX77)+(JX78))+(JX79))+(JX80)</f>
        <v>0</v>
      </c>
      <c r="JY81" s="21">
        <f>(((JY77)+(JY78))+(JY79))+(JY80)</f>
        <v>0</v>
      </c>
      <c r="JZ81" s="21">
        <f t="shared" si="460"/>
        <v>0</v>
      </c>
      <c r="KA81" s="21">
        <f>(((KA77)+(KA78))+(KA79))+(KA80)</f>
        <v>0</v>
      </c>
      <c r="KB81" s="21">
        <f>(((KB77)+(KB78))+(KB79))+(KB80)</f>
        <v>0</v>
      </c>
      <c r="KC81" s="21">
        <f t="shared" si="461"/>
        <v>0</v>
      </c>
      <c r="KD81" s="21">
        <f t="shared" si="462"/>
        <v>0</v>
      </c>
      <c r="KE81" s="21">
        <f t="shared" si="463"/>
        <v>0</v>
      </c>
      <c r="KF81" s="21">
        <f t="shared" si="464"/>
        <v>0</v>
      </c>
      <c r="KG81" s="21">
        <f>(((KG77)+(KG78))+(KG79))+(KG80)</f>
        <v>0</v>
      </c>
      <c r="KH81" s="21">
        <f>(((KH77)+(KH78))+(KH79))+(KH80)</f>
        <v>0</v>
      </c>
      <c r="KI81" s="21">
        <f t="shared" si="465"/>
        <v>0</v>
      </c>
      <c r="KJ81" s="21">
        <f>(((KJ77)+(KJ78))+(KJ79))+(KJ80)</f>
        <v>0</v>
      </c>
      <c r="KK81" s="21">
        <f>(((KK77)+(KK78))+(KK79))+(KK80)</f>
        <v>0</v>
      </c>
      <c r="KL81" s="21">
        <f t="shared" si="466"/>
        <v>0</v>
      </c>
      <c r="KM81" s="21">
        <f>(((KM77)+(KM78))+(KM79))+(KM80)</f>
        <v>0</v>
      </c>
      <c r="KN81" s="21">
        <f>(((KN77)+(KN78))+(KN79))+(KN80)</f>
        <v>0</v>
      </c>
      <c r="KO81" s="21">
        <f t="shared" si="467"/>
        <v>0</v>
      </c>
      <c r="KP81" s="21">
        <f>(((KP77)+(KP78))+(KP79))+(KP80)</f>
        <v>0</v>
      </c>
      <c r="KQ81" s="21">
        <f>(((KQ77)+(KQ78))+(KQ79))+(KQ80)</f>
        <v>0</v>
      </c>
      <c r="KR81" s="21">
        <f t="shared" si="468"/>
        <v>0</v>
      </c>
      <c r="KS81" s="21">
        <f>(((KS77)+(KS78))+(KS79))+(KS80)</f>
        <v>0</v>
      </c>
      <c r="KT81" s="21">
        <f>(((KT77)+(KT78))+(KT79))+(KT80)</f>
        <v>0</v>
      </c>
      <c r="KU81" s="21">
        <f t="shared" si="469"/>
        <v>0</v>
      </c>
      <c r="KV81" s="21">
        <f>(((KV77)+(KV78))+(KV79))+(KV80)</f>
        <v>0</v>
      </c>
      <c r="KW81" s="21">
        <f>(((KW77)+(KW78))+(KW79))+(KW80)</f>
        <v>0</v>
      </c>
      <c r="KX81" s="21">
        <f t="shared" si="470"/>
        <v>0</v>
      </c>
      <c r="KY81" s="21">
        <f>(((KY77)+(KY78))+(KY79))+(KY80)</f>
        <v>0</v>
      </c>
      <c r="KZ81" s="21">
        <f>(((KZ77)+(KZ78))+(KZ79))+(KZ80)</f>
        <v>0</v>
      </c>
      <c r="LA81" s="21">
        <f t="shared" si="471"/>
        <v>0</v>
      </c>
      <c r="LB81" s="21">
        <f t="shared" si="472"/>
        <v>0</v>
      </c>
      <c r="LC81" s="21">
        <f t="shared" si="473"/>
        <v>0</v>
      </c>
      <c r="LD81" s="21">
        <f t="shared" si="474"/>
        <v>0</v>
      </c>
      <c r="LE81" s="21">
        <f t="shared" si="475"/>
        <v>0</v>
      </c>
      <c r="LF81" s="21">
        <f t="shared" si="476"/>
        <v>0</v>
      </c>
      <c r="LG81" s="21">
        <f t="shared" si="477"/>
        <v>0</v>
      </c>
      <c r="LH81" s="21">
        <f>(((LH77)+(LH78))+(LH79))+(LH80)</f>
        <v>0</v>
      </c>
      <c r="LI81" s="21">
        <f>(((LI77)+(LI78))+(LI79))+(LI80)</f>
        <v>0</v>
      </c>
      <c r="LJ81" s="21">
        <f t="shared" si="478"/>
        <v>0</v>
      </c>
      <c r="LK81" s="21">
        <f>(((LK77)+(LK78))+(LK79))+(LK80)</f>
        <v>0</v>
      </c>
      <c r="LL81" s="21">
        <f>(((LL77)+(LL78))+(LL79))+(LL80)</f>
        <v>0</v>
      </c>
      <c r="LM81" s="21">
        <f t="shared" si="479"/>
        <v>0</v>
      </c>
      <c r="LN81" s="21">
        <f t="shared" si="480"/>
        <v>7680.17</v>
      </c>
      <c r="LO81" s="21">
        <f t="shared" si="481"/>
        <v>12000</v>
      </c>
      <c r="LP81" s="21">
        <f t="shared" si="482"/>
        <v>-4319.83</v>
      </c>
    </row>
    <row r="82" spans="1:328" x14ac:dyDescent="0.3">
      <c r="A82" s="2" t="s">
        <v>187</v>
      </c>
      <c r="B82" s="3"/>
      <c r="C82" s="3"/>
      <c r="D82" s="4">
        <f t="shared" si="322"/>
        <v>0</v>
      </c>
      <c r="E82" s="3"/>
      <c r="F82" s="3"/>
      <c r="G82" s="4">
        <f t="shared" si="323"/>
        <v>0</v>
      </c>
      <c r="H82" s="3"/>
      <c r="I82" s="3"/>
      <c r="J82" s="4">
        <f t="shared" si="324"/>
        <v>0</v>
      </c>
      <c r="K82" s="3"/>
      <c r="L82" s="3"/>
      <c r="M82" s="4">
        <f t="shared" si="325"/>
        <v>0</v>
      </c>
      <c r="N82" s="3"/>
      <c r="O82" s="3"/>
      <c r="P82" s="4">
        <f t="shared" si="326"/>
        <v>0</v>
      </c>
      <c r="Q82" s="3"/>
      <c r="R82" s="3"/>
      <c r="S82" s="4">
        <f t="shared" si="327"/>
        <v>0</v>
      </c>
      <c r="T82" s="3"/>
      <c r="U82" s="3"/>
      <c r="V82" s="4">
        <f t="shared" si="328"/>
        <v>0</v>
      </c>
      <c r="W82" s="3"/>
      <c r="X82" s="3"/>
      <c r="Y82" s="4">
        <f t="shared" si="329"/>
        <v>0</v>
      </c>
      <c r="Z82" s="3"/>
      <c r="AA82" s="3"/>
      <c r="AB82" s="4">
        <f t="shared" si="330"/>
        <v>0</v>
      </c>
      <c r="AC82" s="3"/>
      <c r="AD82" s="3"/>
      <c r="AE82" s="4">
        <f t="shared" si="331"/>
        <v>0</v>
      </c>
      <c r="AF82" s="3"/>
      <c r="AG82" s="3"/>
      <c r="AH82" s="4">
        <f t="shared" si="332"/>
        <v>0</v>
      </c>
      <c r="AI82" s="3"/>
      <c r="AJ82" s="3"/>
      <c r="AK82" s="4">
        <f t="shared" si="333"/>
        <v>0</v>
      </c>
      <c r="AL82" s="4">
        <f t="shared" si="334"/>
        <v>0</v>
      </c>
      <c r="AM82" s="4">
        <f t="shared" si="335"/>
        <v>0</v>
      </c>
      <c r="AN82" s="4">
        <f t="shared" si="336"/>
        <v>0</v>
      </c>
      <c r="AO82" s="3"/>
      <c r="AP82" s="3"/>
      <c r="AQ82" s="4">
        <f t="shared" si="337"/>
        <v>0</v>
      </c>
      <c r="AR82" s="3"/>
      <c r="AS82" s="3"/>
      <c r="AT82" s="4">
        <f t="shared" si="338"/>
        <v>0</v>
      </c>
      <c r="AU82" s="3"/>
      <c r="AV82" s="3"/>
      <c r="AW82" s="4">
        <f t="shared" si="339"/>
        <v>0</v>
      </c>
      <c r="AX82" s="3"/>
      <c r="AY82" s="3"/>
      <c r="AZ82" s="4">
        <f t="shared" si="340"/>
        <v>0</v>
      </c>
      <c r="BA82" s="3"/>
      <c r="BB82" s="3"/>
      <c r="BC82" s="4">
        <f t="shared" si="341"/>
        <v>0</v>
      </c>
      <c r="BD82" s="3"/>
      <c r="BE82" s="3"/>
      <c r="BF82" s="4">
        <f t="shared" si="342"/>
        <v>0</v>
      </c>
      <c r="BG82" s="4">
        <f t="shared" si="343"/>
        <v>0</v>
      </c>
      <c r="BH82" s="4">
        <f t="shared" si="344"/>
        <v>0</v>
      </c>
      <c r="BI82" s="4">
        <f t="shared" si="345"/>
        <v>0</v>
      </c>
      <c r="BJ82" s="3"/>
      <c r="BK82" s="3"/>
      <c r="BL82" s="4">
        <f t="shared" si="346"/>
        <v>0</v>
      </c>
      <c r="BM82" s="3"/>
      <c r="BN82" s="3"/>
      <c r="BO82" s="4">
        <f t="shared" si="347"/>
        <v>0</v>
      </c>
      <c r="BP82" s="3"/>
      <c r="BQ82" s="3"/>
      <c r="BR82" s="4">
        <f t="shared" si="348"/>
        <v>0</v>
      </c>
      <c r="BS82" s="3"/>
      <c r="BT82" s="3"/>
      <c r="BU82" s="4">
        <f t="shared" si="349"/>
        <v>0</v>
      </c>
      <c r="BV82" s="3"/>
      <c r="BW82" s="3"/>
      <c r="BX82" s="4">
        <f t="shared" si="350"/>
        <v>0</v>
      </c>
      <c r="BY82" s="3"/>
      <c r="BZ82" s="3"/>
      <c r="CA82" s="4">
        <f t="shared" si="351"/>
        <v>0</v>
      </c>
      <c r="CB82" s="4">
        <f t="shared" si="352"/>
        <v>0</v>
      </c>
      <c r="CC82" s="4">
        <f t="shared" si="353"/>
        <v>0</v>
      </c>
      <c r="CD82" s="4">
        <f t="shared" si="354"/>
        <v>0</v>
      </c>
      <c r="CE82" s="3"/>
      <c r="CF82" s="3"/>
      <c r="CG82" s="4">
        <f t="shared" si="355"/>
        <v>0</v>
      </c>
      <c r="CH82" s="3"/>
      <c r="CI82" s="3"/>
      <c r="CJ82" s="4">
        <f t="shared" si="356"/>
        <v>0</v>
      </c>
      <c r="CK82" s="3"/>
      <c r="CL82" s="3"/>
      <c r="CM82" s="4">
        <f t="shared" si="357"/>
        <v>0</v>
      </c>
      <c r="CN82" s="4">
        <f t="shared" si="358"/>
        <v>0</v>
      </c>
      <c r="CO82" s="4">
        <f t="shared" si="359"/>
        <v>0</v>
      </c>
      <c r="CP82" s="4">
        <f t="shared" si="360"/>
        <v>0</v>
      </c>
      <c r="CQ82" s="3"/>
      <c r="CR82" s="3"/>
      <c r="CS82" s="4">
        <f t="shared" si="361"/>
        <v>0</v>
      </c>
      <c r="CT82" s="3"/>
      <c r="CU82" s="3"/>
      <c r="CV82" s="4">
        <f t="shared" si="362"/>
        <v>0</v>
      </c>
      <c r="CW82" s="3"/>
      <c r="CX82" s="3"/>
      <c r="CY82" s="4">
        <f t="shared" si="363"/>
        <v>0</v>
      </c>
      <c r="CZ82" s="4">
        <f t="shared" si="364"/>
        <v>0</v>
      </c>
      <c r="DA82" s="4">
        <f t="shared" si="365"/>
        <v>0</v>
      </c>
      <c r="DB82" s="4">
        <f t="shared" si="366"/>
        <v>0</v>
      </c>
      <c r="DC82" s="4">
        <f t="shared" si="367"/>
        <v>0</v>
      </c>
      <c r="DD82" s="4">
        <f t="shared" si="368"/>
        <v>0</v>
      </c>
      <c r="DE82" s="4">
        <f t="shared" si="369"/>
        <v>0</v>
      </c>
      <c r="DF82" s="3"/>
      <c r="DG82" s="3"/>
      <c r="DH82" s="4">
        <f t="shared" si="370"/>
        <v>0</v>
      </c>
      <c r="DI82" s="3"/>
      <c r="DJ82" s="3"/>
      <c r="DK82" s="4">
        <f t="shared" si="371"/>
        <v>0</v>
      </c>
      <c r="DL82" s="4">
        <f t="shared" si="372"/>
        <v>0</v>
      </c>
      <c r="DM82" s="4">
        <f t="shared" si="373"/>
        <v>0</v>
      </c>
      <c r="DN82" s="4">
        <f t="shared" si="374"/>
        <v>0</v>
      </c>
      <c r="DO82" s="3"/>
      <c r="DP82" s="3"/>
      <c r="DQ82" s="4">
        <f t="shared" si="375"/>
        <v>0</v>
      </c>
      <c r="DR82" s="3"/>
      <c r="DS82" s="3"/>
      <c r="DT82" s="4">
        <f t="shared" si="376"/>
        <v>0</v>
      </c>
      <c r="DU82" s="4">
        <f t="shared" si="377"/>
        <v>0</v>
      </c>
      <c r="DV82" s="4">
        <f t="shared" si="378"/>
        <v>0</v>
      </c>
      <c r="DW82" s="4">
        <f t="shared" si="379"/>
        <v>0</v>
      </c>
      <c r="DX82" s="20">
        <f t="shared" si="380"/>
        <v>0</v>
      </c>
      <c r="DY82" s="20">
        <f t="shared" si="381"/>
        <v>0</v>
      </c>
      <c r="DZ82" s="20">
        <f t="shared" si="382"/>
        <v>0</v>
      </c>
      <c r="EA82" s="19"/>
      <c r="EB82" s="19"/>
      <c r="EC82" s="20">
        <f t="shared" si="383"/>
        <v>0</v>
      </c>
      <c r="ED82" s="19"/>
      <c r="EE82" s="19"/>
      <c r="EF82" s="20">
        <f t="shared" si="384"/>
        <v>0</v>
      </c>
      <c r="EG82" s="19"/>
      <c r="EH82" s="19"/>
      <c r="EI82" s="20">
        <f t="shared" si="385"/>
        <v>0</v>
      </c>
      <c r="EJ82" s="19"/>
      <c r="EK82" s="19"/>
      <c r="EL82" s="20">
        <f t="shared" si="386"/>
        <v>0</v>
      </c>
      <c r="EM82" s="20">
        <f t="shared" si="387"/>
        <v>0</v>
      </c>
      <c r="EN82" s="20">
        <f t="shared" si="388"/>
        <v>0</v>
      </c>
      <c r="EO82" s="20">
        <f t="shared" si="389"/>
        <v>0</v>
      </c>
      <c r="EP82" s="19"/>
      <c r="EQ82" s="19"/>
      <c r="ER82" s="20">
        <f t="shared" si="390"/>
        <v>0</v>
      </c>
      <c r="ES82" s="19"/>
      <c r="ET82" s="19"/>
      <c r="EU82" s="20">
        <f t="shared" si="391"/>
        <v>0</v>
      </c>
      <c r="EV82" s="19"/>
      <c r="EW82" s="19"/>
      <c r="EX82" s="20">
        <f t="shared" si="392"/>
        <v>0</v>
      </c>
      <c r="EY82" s="19"/>
      <c r="EZ82" s="19"/>
      <c r="FA82" s="20">
        <f t="shared" si="393"/>
        <v>0</v>
      </c>
      <c r="FB82" s="20">
        <f t="shared" si="394"/>
        <v>0</v>
      </c>
      <c r="FC82" s="20">
        <f t="shared" si="395"/>
        <v>0</v>
      </c>
      <c r="FD82" s="20">
        <f t="shared" si="396"/>
        <v>0</v>
      </c>
      <c r="FE82" s="19"/>
      <c r="FF82" s="19"/>
      <c r="FG82" s="20">
        <f t="shared" si="397"/>
        <v>0</v>
      </c>
      <c r="FH82" s="19"/>
      <c r="FI82" s="19"/>
      <c r="FJ82" s="20">
        <f t="shared" si="398"/>
        <v>0</v>
      </c>
      <c r="FK82" s="19"/>
      <c r="FL82" s="19"/>
      <c r="FM82" s="20">
        <f t="shared" si="399"/>
        <v>0</v>
      </c>
      <c r="FN82" s="20">
        <f t="shared" si="400"/>
        <v>0</v>
      </c>
      <c r="FO82" s="20">
        <f t="shared" si="401"/>
        <v>0</v>
      </c>
      <c r="FP82" s="20">
        <f t="shared" si="402"/>
        <v>0</v>
      </c>
      <c r="FQ82" s="19"/>
      <c r="FR82" s="19"/>
      <c r="FS82" s="20">
        <f t="shared" si="403"/>
        <v>0</v>
      </c>
      <c r="FT82" s="19"/>
      <c r="FU82" s="19"/>
      <c r="FV82" s="20">
        <f t="shared" si="404"/>
        <v>0</v>
      </c>
      <c r="FW82" s="19"/>
      <c r="FX82" s="19"/>
      <c r="FY82" s="20">
        <f t="shared" si="405"/>
        <v>0</v>
      </c>
      <c r="FZ82" s="20">
        <f t="shared" si="406"/>
        <v>0</v>
      </c>
      <c r="GA82" s="20">
        <f t="shared" si="407"/>
        <v>0</v>
      </c>
      <c r="GB82" s="20">
        <f t="shared" si="408"/>
        <v>0</v>
      </c>
      <c r="GC82" s="19"/>
      <c r="GD82" s="19"/>
      <c r="GE82" s="20">
        <f t="shared" si="409"/>
        <v>0</v>
      </c>
      <c r="GF82" s="19"/>
      <c r="GG82" s="19"/>
      <c r="GH82" s="20">
        <f t="shared" si="410"/>
        <v>0</v>
      </c>
      <c r="GI82" s="19"/>
      <c r="GJ82" s="19"/>
      <c r="GK82" s="20">
        <f t="shared" si="411"/>
        <v>0</v>
      </c>
      <c r="GL82" s="19"/>
      <c r="GM82" s="19"/>
      <c r="GN82" s="20">
        <f t="shared" si="412"/>
        <v>0</v>
      </c>
      <c r="GO82" s="20">
        <f t="shared" si="413"/>
        <v>0</v>
      </c>
      <c r="GP82" s="20">
        <f t="shared" si="414"/>
        <v>0</v>
      </c>
      <c r="GQ82" s="20">
        <f t="shared" si="415"/>
        <v>0</v>
      </c>
      <c r="GR82" s="19"/>
      <c r="GS82" s="19"/>
      <c r="GT82" s="20">
        <f t="shared" si="416"/>
        <v>0</v>
      </c>
      <c r="GU82" s="19"/>
      <c r="GV82" s="19"/>
      <c r="GW82" s="20">
        <f t="shared" si="417"/>
        <v>0</v>
      </c>
      <c r="GX82" s="19"/>
      <c r="GY82" s="19"/>
      <c r="GZ82" s="20">
        <f t="shared" si="418"/>
        <v>0</v>
      </c>
      <c r="HA82" s="20">
        <f t="shared" si="419"/>
        <v>0</v>
      </c>
      <c r="HB82" s="20">
        <f t="shared" si="420"/>
        <v>0</v>
      </c>
      <c r="HC82" s="20">
        <f t="shared" si="421"/>
        <v>0</v>
      </c>
      <c r="HD82" s="19"/>
      <c r="HE82" s="19"/>
      <c r="HF82" s="20">
        <f t="shared" si="422"/>
        <v>0</v>
      </c>
      <c r="HG82" s="19"/>
      <c r="HH82" s="19"/>
      <c r="HI82" s="20">
        <f t="shared" si="423"/>
        <v>0</v>
      </c>
      <c r="HJ82" s="19"/>
      <c r="HK82" s="19"/>
      <c r="HL82" s="20">
        <f t="shared" si="424"/>
        <v>0</v>
      </c>
      <c r="HM82" s="19"/>
      <c r="HN82" s="19"/>
      <c r="HO82" s="20">
        <f t="shared" si="425"/>
        <v>0</v>
      </c>
      <c r="HP82" s="20">
        <f t="shared" si="426"/>
        <v>0</v>
      </c>
      <c r="HQ82" s="20">
        <f t="shared" si="427"/>
        <v>0</v>
      </c>
      <c r="HR82" s="20">
        <f t="shared" si="428"/>
        <v>0</v>
      </c>
      <c r="HS82" s="19"/>
      <c r="HT82" s="19"/>
      <c r="HU82" s="20">
        <f t="shared" si="429"/>
        <v>0</v>
      </c>
      <c r="HV82" s="19"/>
      <c r="HW82" s="19"/>
      <c r="HX82" s="20">
        <f t="shared" si="430"/>
        <v>0</v>
      </c>
      <c r="HY82" s="19"/>
      <c r="HZ82" s="19"/>
      <c r="IA82" s="20">
        <f t="shared" si="431"/>
        <v>0</v>
      </c>
      <c r="IB82" s="19"/>
      <c r="IC82" s="19"/>
      <c r="ID82" s="20">
        <f t="shared" si="432"/>
        <v>0</v>
      </c>
      <c r="IE82" s="20">
        <f t="shared" si="433"/>
        <v>0</v>
      </c>
      <c r="IF82" s="20">
        <f t="shared" si="434"/>
        <v>0</v>
      </c>
      <c r="IG82" s="20">
        <f t="shared" si="435"/>
        <v>0</v>
      </c>
      <c r="IH82" s="20">
        <f t="shared" si="436"/>
        <v>0</v>
      </c>
      <c r="II82" s="20">
        <f t="shared" si="437"/>
        <v>0</v>
      </c>
      <c r="IJ82" s="20">
        <f t="shared" si="438"/>
        <v>0</v>
      </c>
      <c r="IK82" s="19"/>
      <c r="IL82" s="19"/>
      <c r="IM82" s="20">
        <f t="shared" si="439"/>
        <v>0</v>
      </c>
      <c r="IN82" s="19"/>
      <c r="IO82" s="19"/>
      <c r="IP82" s="20">
        <f t="shared" si="440"/>
        <v>0</v>
      </c>
      <c r="IQ82" s="19"/>
      <c r="IR82" s="19"/>
      <c r="IS82" s="20">
        <f t="shared" si="441"/>
        <v>0</v>
      </c>
      <c r="IT82" s="20">
        <f t="shared" si="442"/>
        <v>0</v>
      </c>
      <c r="IU82" s="20">
        <f t="shared" si="443"/>
        <v>0</v>
      </c>
      <c r="IV82" s="20">
        <f t="shared" si="444"/>
        <v>0</v>
      </c>
      <c r="IW82" s="20">
        <f t="shared" si="445"/>
        <v>0</v>
      </c>
      <c r="IX82" s="20">
        <f t="shared" si="446"/>
        <v>0</v>
      </c>
      <c r="IY82" s="20">
        <f t="shared" si="447"/>
        <v>0</v>
      </c>
      <c r="IZ82" s="20">
        <f>12742.5</f>
        <v>12742.5</v>
      </c>
      <c r="JA82" s="20">
        <f>11670</f>
        <v>11670</v>
      </c>
      <c r="JB82" s="20">
        <f t="shared" si="448"/>
        <v>1072.5</v>
      </c>
      <c r="JC82" s="19"/>
      <c r="JD82" s="19"/>
      <c r="JE82" s="20">
        <f t="shared" si="449"/>
        <v>0</v>
      </c>
      <c r="JF82" s="19"/>
      <c r="JG82" s="19"/>
      <c r="JH82" s="20">
        <f t="shared" si="450"/>
        <v>0</v>
      </c>
      <c r="JI82" s="20">
        <f t="shared" si="451"/>
        <v>12742.5</v>
      </c>
      <c r="JJ82" s="20">
        <f t="shared" si="452"/>
        <v>11670</v>
      </c>
      <c r="JK82" s="20">
        <f t="shared" si="453"/>
        <v>1072.5</v>
      </c>
      <c r="JL82" s="19"/>
      <c r="JM82" s="19"/>
      <c r="JN82" s="20">
        <f t="shared" si="454"/>
        <v>0</v>
      </c>
      <c r="JO82" s="19"/>
      <c r="JP82" s="19"/>
      <c r="JQ82" s="20">
        <f t="shared" si="455"/>
        <v>0</v>
      </c>
      <c r="JR82" s="19"/>
      <c r="JS82" s="19"/>
      <c r="JT82" s="20">
        <f t="shared" si="456"/>
        <v>0</v>
      </c>
      <c r="JU82" s="20">
        <f t="shared" si="457"/>
        <v>0</v>
      </c>
      <c r="JV82" s="20">
        <f t="shared" si="458"/>
        <v>0</v>
      </c>
      <c r="JW82" s="20">
        <f t="shared" si="459"/>
        <v>0</v>
      </c>
      <c r="JX82" s="19"/>
      <c r="JY82" s="19"/>
      <c r="JZ82" s="20">
        <f t="shared" si="460"/>
        <v>0</v>
      </c>
      <c r="KA82" s="19"/>
      <c r="KB82" s="19"/>
      <c r="KC82" s="20">
        <f t="shared" si="461"/>
        <v>0</v>
      </c>
      <c r="KD82" s="20">
        <f t="shared" si="462"/>
        <v>0</v>
      </c>
      <c r="KE82" s="20">
        <f t="shared" si="463"/>
        <v>0</v>
      </c>
      <c r="KF82" s="20">
        <f t="shared" si="464"/>
        <v>0</v>
      </c>
      <c r="KG82" s="19"/>
      <c r="KH82" s="19"/>
      <c r="KI82" s="20">
        <f t="shared" si="465"/>
        <v>0</v>
      </c>
      <c r="KJ82" s="19"/>
      <c r="KK82" s="19"/>
      <c r="KL82" s="20">
        <f t="shared" si="466"/>
        <v>0</v>
      </c>
      <c r="KM82" s="19"/>
      <c r="KN82" s="19"/>
      <c r="KO82" s="20">
        <f t="shared" si="467"/>
        <v>0</v>
      </c>
      <c r="KP82" s="19"/>
      <c r="KQ82" s="19"/>
      <c r="KR82" s="20">
        <f t="shared" si="468"/>
        <v>0</v>
      </c>
      <c r="KS82" s="19"/>
      <c r="KT82" s="19"/>
      <c r="KU82" s="20">
        <f t="shared" si="469"/>
        <v>0</v>
      </c>
      <c r="KV82" s="19"/>
      <c r="KW82" s="19"/>
      <c r="KX82" s="20">
        <f t="shared" si="470"/>
        <v>0</v>
      </c>
      <c r="KY82" s="19"/>
      <c r="KZ82" s="19"/>
      <c r="LA82" s="20">
        <f t="shared" si="471"/>
        <v>0</v>
      </c>
      <c r="LB82" s="20">
        <f t="shared" si="472"/>
        <v>0</v>
      </c>
      <c r="LC82" s="20">
        <f t="shared" si="473"/>
        <v>0</v>
      </c>
      <c r="LD82" s="20">
        <f t="shared" si="474"/>
        <v>0</v>
      </c>
      <c r="LE82" s="20">
        <f t="shared" si="475"/>
        <v>0</v>
      </c>
      <c r="LF82" s="20">
        <f t="shared" si="476"/>
        <v>0</v>
      </c>
      <c r="LG82" s="20">
        <f t="shared" si="477"/>
        <v>0</v>
      </c>
      <c r="LH82" s="19"/>
      <c r="LI82" s="19"/>
      <c r="LJ82" s="20">
        <f t="shared" si="478"/>
        <v>0</v>
      </c>
      <c r="LK82" s="19"/>
      <c r="LL82" s="19"/>
      <c r="LM82" s="20">
        <f t="shared" si="479"/>
        <v>0</v>
      </c>
      <c r="LN82" s="20">
        <f t="shared" si="480"/>
        <v>12742.5</v>
      </c>
      <c r="LO82" s="20">
        <f t="shared" si="481"/>
        <v>11670</v>
      </c>
      <c r="LP82" s="20">
        <f t="shared" si="482"/>
        <v>1072.5</v>
      </c>
    </row>
    <row r="83" spans="1:328" x14ac:dyDescent="0.3">
      <c r="A83" s="2" t="s">
        <v>188</v>
      </c>
      <c r="B83" s="5">
        <f>(((B57)+(B76))+(B81))+(B82)</f>
        <v>0</v>
      </c>
      <c r="C83" s="5">
        <f>(((C57)+(C76))+(C81))+(C82)</f>
        <v>0</v>
      </c>
      <c r="D83" s="5">
        <f t="shared" si="322"/>
        <v>0</v>
      </c>
      <c r="E83" s="5">
        <f>(((E57)+(E76))+(E81))+(E82)</f>
        <v>0</v>
      </c>
      <c r="F83" s="5">
        <f>(((F57)+(F76))+(F81))+(F82)</f>
        <v>0</v>
      </c>
      <c r="G83" s="5">
        <f t="shared" si="323"/>
        <v>0</v>
      </c>
      <c r="H83" s="5">
        <f>(((H57)+(H76))+(H81))+(H82)</f>
        <v>0</v>
      </c>
      <c r="I83" s="5">
        <f>(((I57)+(I76))+(I81))+(I82)</f>
        <v>0</v>
      </c>
      <c r="J83" s="5">
        <f t="shared" si="324"/>
        <v>0</v>
      </c>
      <c r="K83" s="5">
        <f>(((K57)+(K76))+(K81))+(K82)</f>
        <v>0</v>
      </c>
      <c r="L83" s="5">
        <f>(((L57)+(L76))+(L81))+(L82)</f>
        <v>0</v>
      </c>
      <c r="M83" s="5">
        <f t="shared" si="325"/>
        <v>0</v>
      </c>
      <c r="N83" s="5">
        <f>(((N57)+(N76))+(N81))+(N82)</f>
        <v>0</v>
      </c>
      <c r="O83" s="5">
        <f>(((O57)+(O76))+(O81))+(O82)</f>
        <v>0</v>
      </c>
      <c r="P83" s="5">
        <f t="shared" si="326"/>
        <v>0</v>
      </c>
      <c r="Q83" s="5">
        <f>(((Q57)+(Q76))+(Q81))+(Q82)</f>
        <v>0</v>
      </c>
      <c r="R83" s="5">
        <f>(((R57)+(R76))+(R81))+(R82)</f>
        <v>0</v>
      </c>
      <c r="S83" s="5">
        <f t="shared" si="327"/>
        <v>0</v>
      </c>
      <c r="T83" s="5">
        <f>(((T57)+(T76))+(T81))+(T82)</f>
        <v>0</v>
      </c>
      <c r="U83" s="5">
        <f>(((U57)+(U76))+(U81))+(U82)</f>
        <v>0</v>
      </c>
      <c r="V83" s="5">
        <f t="shared" si="328"/>
        <v>0</v>
      </c>
      <c r="W83" s="5">
        <f>(((W57)+(W76))+(W81))+(W82)</f>
        <v>0</v>
      </c>
      <c r="X83" s="5">
        <f>(((X57)+(X76))+(X81))+(X82)</f>
        <v>0</v>
      </c>
      <c r="Y83" s="5">
        <f t="shared" si="329"/>
        <v>0</v>
      </c>
      <c r="Z83" s="5">
        <f>(((Z57)+(Z76))+(Z81))+(Z82)</f>
        <v>0</v>
      </c>
      <c r="AA83" s="5">
        <f>(((AA57)+(AA76))+(AA81))+(AA82)</f>
        <v>0</v>
      </c>
      <c r="AB83" s="5">
        <f t="shared" si="330"/>
        <v>0</v>
      </c>
      <c r="AC83" s="5">
        <f>(((AC57)+(AC76))+(AC81))+(AC82)</f>
        <v>0</v>
      </c>
      <c r="AD83" s="5">
        <f>(((AD57)+(AD76))+(AD81))+(AD82)</f>
        <v>0</v>
      </c>
      <c r="AE83" s="5">
        <f t="shared" si="331"/>
        <v>0</v>
      </c>
      <c r="AF83" s="5">
        <f>(((AF57)+(AF76))+(AF81))+(AF82)</f>
        <v>0</v>
      </c>
      <c r="AG83" s="5">
        <f>(((AG57)+(AG76))+(AG81))+(AG82)</f>
        <v>0</v>
      </c>
      <c r="AH83" s="5">
        <f t="shared" si="332"/>
        <v>0</v>
      </c>
      <c r="AI83" s="5">
        <f>(((AI57)+(AI76))+(AI81))+(AI82)</f>
        <v>0</v>
      </c>
      <c r="AJ83" s="5">
        <f>(((AJ57)+(AJ76))+(AJ81))+(AJ82)</f>
        <v>0</v>
      </c>
      <c r="AK83" s="5">
        <f t="shared" si="333"/>
        <v>0</v>
      </c>
      <c r="AL83" s="5">
        <f t="shared" si="334"/>
        <v>0</v>
      </c>
      <c r="AM83" s="5">
        <f t="shared" si="335"/>
        <v>0</v>
      </c>
      <c r="AN83" s="5">
        <f t="shared" si="336"/>
        <v>0</v>
      </c>
      <c r="AO83" s="5">
        <f>(((AO57)+(AO76))+(AO81))+(AO82)</f>
        <v>0</v>
      </c>
      <c r="AP83" s="5">
        <f>(((AP57)+(AP76))+(AP81))+(AP82)</f>
        <v>0</v>
      </c>
      <c r="AQ83" s="5">
        <f t="shared" si="337"/>
        <v>0</v>
      </c>
      <c r="AR83" s="5">
        <f>(((AR57)+(AR76))+(AR81))+(AR82)</f>
        <v>0</v>
      </c>
      <c r="AS83" s="5">
        <f>(((AS57)+(AS76))+(AS81))+(AS82)</f>
        <v>0</v>
      </c>
      <c r="AT83" s="5">
        <f t="shared" si="338"/>
        <v>0</v>
      </c>
      <c r="AU83" s="5">
        <f>(((AU57)+(AU76))+(AU81))+(AU82)</f>
        <v>0</v>
      </c>
      <c r="AV83" s="5">
        <f>(((AV57)+(AV76))+(AV81))+(AV82)</f>
        <v>0</v>
      </c>
      <c r="AW83" s="5">
        <f t="shared" si="339"/>
        <v>0</v>
      </c>
      <c r="AX83" s="5">
        <f>(((AX57)+(AX76))+(AX81))+(AX82)</f>
        <v>0</v>
      </c>
      <c r="AY83" s="5">
        <f>(((AY57)+(AY76))+(AY81))+(AY82)</f>
        <v>0</v>
      </c>
      <c r="AZ83" s="5">
        <f t="shared" si="340"/>
        <v>0</v>
      </c>
      <c r="BA83" s="5">
        <f>(((BA57)+(BA76))+(BA81))+(BA82)</f>
        <v>0</v>
      </c>
      <c r="BB83" s="5">
        <f>(((BB57)+(BB76))+(BB81))+(BB82)</f>
        <v>0</v>
      </c>
      <c r="BC83" s="5">
        <f t="shared" si="341"/>
        <v>0</v>
      </c>
      <c r="BD83" s="5">
        <f>(((BD57)+(BD76))+(BD81))+(BD82)</f>
        <v>0</v>
      </c>
      <c r="BE83" s="5">
        <f>(((BE57)+(BE76))+(BE81))+(BE82)</f>
        <v>0</v>
      </c>
      <c r="BF83" s="5">
        <f t="shared" si="342"/>
        <v>0</v>
      </c>
      <c r="BG83" s="5">
        <f t="shared" si="343"/>
        <v>0</v>
      </c>
      <c r="BH83" s="5">
        <f t="shared" si="344"/>
        <v>0</v>
      </c>
      <c r="BI83" s="5">
        <f t="shared" si="345"/>
        <v>0</v>
      </c>
      <c r="BJ83" s="5">
        <f>(((BJ57)+(BJ76))+(BJ81))+(BJ82)</f>
        <v>0</v>
      </c>
      <c r="BK83" s="5">
        <f>(((BK57)+(BK76))+(BK81))+(BK82)</f>
        <v>0</v>
      </c>
      <c r="BL83" s="5">
        <f t="shared" si="346"/>
        <v>0</v>
      </c>
      <c r="BM83" s="5">
        <f>(((BM57)+(BM76))+(BM81))+(BM82)</f>
        <v>0</v>
      </c>
      <c r="BN83" s="5">
        <f>(((BN57)+(BN76))+(BN81))+(BN82)</f>
        <v>0</v>
      </c>
      <c r="BO83" s="5">
        <f t="shared" si="347"/>
        <v>0</v>
      </c>
      <c r="BP83" s="5">
        <f>(((BP57)+(BP76))+(BP81))+(BP82)</f>
        <v>0</v>
      </c>
      <c r="BQ83" s="5">
        <f>(((BQ57)+(BQ76))+(BQ81))+(BQ82)</f>
        <v>0</v>
      </c>
      <c r="BR83" s="5">
        <f t="shared" si="348"/>
        <v>0</v>
      </c>
      <c r="BS83" s="5">
        <f>(((BS57)+(BS76))+(BS81))+(BS82)</f>
        <v>0</v>
      </c>
      <c r="BT83" s="5">
        <f>(((BT57)+(BT76))+(BT81))+(BT82)</f>
        <v>0</v>
      </c>
      <c r="BU83" s="5">
        <f t="shared" si="349"/>
        <v>0</v>
      </c>
      <c r="BV83" s="5">
        <f>(((BV57)+(BV76))+(BV81))+(BV82)</f>
        <v>0</v>
      </c>
      <c r="BW83" s="5">
        <f>(((BW57)+(BW76))+(BW81))+(BW82)</f>
        <v>0</v>
      </c>
      <c r="BX83" s="5">
        <f t="shared" si="350"/>
        <v>0</v>
      </c>
      <c r="BY83" s="5">
        <f>(((BY57)+(BY76))+(BY81))+(BY82)</f>
        <v>0</v>
      </c>
      <c r="BZ83" s="5">
        <f>(((BZ57)+(BZ76))+(BZ81))+(BZ82)</f>
        <v>0</v>
      </c>
      <c r="CA83" s="5">
        <f t="shared" si="351"/>
        <v>0</v>
      </c>
      <c r="CB83" s="5">
        <f t="shared" si="352"/>
        <v>0</v>
      </c>
      <c r="CC83" s="5">
        <f t="shared" si="353"/>
        <v>0</v>
      </c>
      <c r="CD83" s="5">
        <f t="shared" si="354"/>
        <v>0</v>
      </c>
      <c r="CE83" s="5">
        <f>(((CE57)+(CE76))+(CE81))+(CE82)</f>
        <v>0</v>
      </c>
      <c r="CF83" s="5">
        <f>(((CF57)+(CF76))+(CF81))+(CF82)</f>
        <v>0</v>
      </c>
      <c r="CG83" s="5">
        <f t="shared" si="355"/>
        <v>0</v>
      </c>
      <c r="CH83" s="5">
        <f>(((CH57)+(CH76))+(CH81))+(CH82)</f>
        <v>0</v>
      </c>
      <c r="CI83" s="5">
        <f>(((CI57)+(CI76))+(CI81))+(CI82)</f>
        <v>0</v>
      </c>
      <c r="CJ83" s="5">
        <f t="shared" si="356"/>
        <v>0</v>
      </c>
      <c r="CK83" s="5">
        <f>(((CK57)+(CK76))+(CK81))+(CK82)</f>
        <v>0</v>
      </c>
      <c r="CL83" s="5">
        <f>(((CL57)+(CL76))+(CL81))+(CL82)</f>
        <v>0</v>
      </c>
      <c r="CM83" s="5">
        <f t="shared" si="357"/>
        <v>0</v>
      </c>
      <c r="CN83" s="5">
        <f t="shared" si="358"/>
        <v>0</v>
      </c>
      <c r="CO83" s="5">
        <f t="shared" si="359"/>
        <v>0</v>
      </c>
      <c r="CP83" s="5">
        <f t="shared" si="360"/>
        <v>0</v>
      </c>
      <c r="CQ83" s="5">
        <f>(((CQ57)+(CQ76))+(CQ81))+(CQ82)</f>
        <v>0</v>
      </c>
      <c r="CR83" s="5">
        <f>(((CR57)+(CR76))+(CR81))+(CR82)</f>
        <v>0</v>
      </c>
      <c r="CS83" s="5">
        <f t="shared" si="361"/>
        <v>0</v>
      </c>
      <c r="CT83" s="5">
        <f>(((CT57)+(CT76))+(CT81))+(CT82)</f>
        <v>0</v>
      </c>
      <c r="CU83" s="5">
        <f>(((CU57)+(CU76))+(CU81))+(CU82)</f>
        <v>0</v>
      </c>
      <c r="CV83" s="5">
        <f t="shared" si="362"/>
        <v>0</v>
      </c>
      <c r="CW83" s="5">
        <f>(((CW57)+(CW76))+(CW81))+(CW82)</f>
        <v>0</v>
      </c>
      <c r="CX83" s="5">
        <f>(((CX57)+(CX76))+(CX81))+(CX82)</f>
        <v>0</v>
      </c>
      <c r="CY83" s="5">
        <f t="shared" si="363"/>
        <v>0</v>
      </c>
      <c r="CZ83" s="5">
        <f t="shared" si="364"/>
        <v>0</v>
      </c>
      <c r="DA83" s="5">
        <f t="shared" si="365"/>
        <v>0</v>
      </c>
      <c r="DB83" s="5">
        <f t="shared" si="366"/>
        <v>0</v>
      </c>
      <c r="DC83" s="5">
        <f t="shared" si="367"/>
        <v>0</v>
      </c>
      <c r="DD83" s="5">
        <f t="shared" si="368"/>
        <v>0</v>
      </c>
      <c r="DE83" s="5">
        <f t="shared" si="369"/>
        <v>0</v>
      </c>
      <c r="DF83" s="5">
        <f>(((DF57)+(DF76))+(DF81))+(DF82)</f>
        <v>0</v>
      </c>
      <c r="DG83" s="5">
        <f>(((DG57)+(DG76))+(DG81))+(DG82)</f>
        <v>0</v>
      </c>
      <c r="DH83" s="5">
        <f t="shared" si="370"/>
        <v>0</v>
      </c>
      <c r="DI83" s="5">
        <f>(((DI57)+(DI76))+(DI81))+(DI82)</f>
        <v>0</v>
      </c>
      <c r="DJ83" s="5">
        <f>(((DJ57)+(DJ76))+(DJ81))+(DJ82)</f>
        <v>0</v>
      </c>
      <c r="DK83" s="5">
        <f t="shared" si="371"/>
        <v>0</v>
      </c>
      <c r="DL83" s="5">
        <f t="shared" si="372"/>
        <v>0</v>
      </c>
      <c r="DM83" s="5">
        <f t="shared" si="373"/>
        <v>0</v>
      </c>
      <c r="DN83" s="5">
        <f t="shared" si="374"/>
        <v>0</v>
      </c>
      <c r="DO83" s="5">
        <f>(((DO57)+(DO76))+(DO81))+(DO82)</f>
        <v>0</v>
      </c>
      <c r="DP83" s="5">
        <f>(((DP57)+(DP76))+(DP81))+(DP82)</f>
        <v>0</v>
      </c>
      <c r="DQ83" s="5">
        <f t="shared" si="375"/>
        <v>0</v>
      </c>
      <c r="DR83" s="5">
        <f>(((DR57)+(DR76))+(DR81))+(DR82)</f>
        <v>0</v>
      </c>
      <c r="DS83" s="5">
        <f>(((DS57)+(DS76))+(DS81))+(DS82)</f>
        <v>0</v>
      </c>
      <c r="DT83" s="5">
        <f t="shared" si="376"/>
        <v>0</v>
      </c>
      <c r="DU83" s="5">
        <f t="shared" si="377"/>
        <v>0</v>
      </c>
      <c r="DV83" s="5">
        <f t="shared" si="378"/>
        <v>0</v>
      </c>
      <c r="DW83" s="5">
        <f t="shared" si="379"/>
        <v>0</v>
      </c>
      <c r="DX83" s="21">
        <f t="shared" si="380"/>
        <v>0</v>
      </c>
      <c r="DY83" s="21">
        <f t="shared" si="381"/>
        <v>0</v>
      </c>
      <c r="DZ83" s="21">
        <f t="shared" si="382"/>
        <v>0</v>
      </c>
      <c r="EA83" s="21">
        <f>(((EA57)+(EA76))+(EA81))+(EA82)</f>
        <v>0</v>
      </c>
      <c r="EB83" s="21">
        <f>(((EB57)+(EB76))+(EB81))+(EB82)</f>
        <v>0</v>
      </c>
      <c r="EC83" s="21">
        <f t="shared" si="383"/>
        <v>0</v>
      </c>
      <c r="ED83" s="21">
        <f>(((ED57)+(ED76))+(ED81))+(ED82)</f>
        <v>0</v>
      </c>
      <c r="EE83" s="21">
        <f>(((EE57)+(EE76))+(EE81))+(EE82)</f>
        <v>0</v>
      </c>
      <c r="EF83" s="21">
        <f t="shared" si="384"/>
        <v>0</v>
      </c>
      <c r="EG83" s="21">
        <f>(((EG57)+(EG76))+(EG81))+(EG82)</f>
        <v>0</v>
      </c>
      <c r="EH83" s="21">
        <f>(((EH57)+(EH76))+(EH81))+(EH82)</f>
        <v>0</v>
      </c>
      <c r="EI83" s="21">
        <f t="shared" si="385"/>
        <v>0</v>
      </c>
      <c r="EJ83" s="21">
        <f>(((EJ57)+(EJ76))+(EJ81))+(EJ82)</f>
        <v>0</v>
      </c>
      <c r="EK83" s="21">
        <f>(((EK57)+(EK76))+(EK81))+(EK82)</f>
        <v>0</v>
      </c>
      <c r="EL83" s="21">
        <f t="shared" si="386"/>
        <v>0</v>
      </c>
      <c r="EM83" s="21">
        <f t="shared" si="387"/>
        <v>0</v>
      </c>
      <c r="EN83" s="21">
        <f t="shared" si="388"/>
        <v>0</v>
      </c>
      <c r="EO83" s="21">
        <f t="shared" si="389"/>
        <v>0</v>
      </c>
      <c r="EP83" s="21">
        <f>(((EP57)+(EP76))+(EP81))+(EP82)</f>
        <v>0</v>
      </c>
      <c r="EQ83" s="21">
        <f>(((EQ57)+(EQ76))+(EQ81))+(EQ82)</f>
        <v>0</v>
      </c>
      <c r="ER83" s="21">
        <f t="shared" si="390"/>
        <v>0</v>
      </c>
      <c r="ES83" s="21">
        <f>(((ES57)+(ES76))+(ES81))+(ES82)</f>
        <v>0</v>
      </c>
      <c r="ET83" s="21">
        <f>(((ET57)+(ET76))+(ET81))+(ET82)</f>
        <v>0</v>
      </c>
      <c r="EU83" s="21">
        <f t="shared" si="391"/>
        <v>0</v>
      </c>
      <c r="EV83" s="21">
        <f>(((EV57)+(EV76))+(EV81))+(EV82)</f>
        <v>0</v>
      </c>
      <c r="EW83" s="21">
        <f>(((EW57)+(EW76))+(EW81))+(EW82)</f>
        <v>0</v>
      </c>
      <c r="EX83" s="21">
        <f t="shared" si="392"/>
        <v>0</v>
      </c>
      <c r="EY83" s="21">
        <f>(((EY57)+(EY76))+(EY81))+(EY82)</f>
        <v>0</v>
      </c>
      <c r="EZ83" s="21">
        <f>(((EZ57)+(EZ76))+(EZ81))+(EZ82)</f>
        <v>0</v>
      </c>
      <c r="FA83" s="21">
        <f t="shared" si="393"/>
        <v>0</v>
      </c>
      <c r="FB83" s="21">
        <f t="shared" si="394"/>
        <v>0</v>
      </c>
      <c r="FC83" s="21">
        <f t="shared" si="395"/>
        <v>0</v>
      </c>
      <c r="FD83" s="21">
        <f t="shared" si="396"/>
        <v>0</v>
      </c>
      <c r="FE83" s="21">
        <f>(((FE57)+(FE76))+(FE81))+(FE82)</f>
        <v>0</v>
      </c>
      <c r="FF83" s="21">
        <f>(((FF57)+(FF76))+(FF81))+(FF82)</f>
        <v>0</v>
      </c>
      <c r="FG83" s="21">
        <f t="shared" si="397"/>
        <v>0</v>
      </c>
      <c r="FH83" s="21">
        <f>(((FH57)+(FH76))+(FH81))+(FH82)</f>
        <v>0</v>
      </c>
      <c r="FI83" s="21">
        <f>(((FI57)+(FI76))+(FI81))+(FI82)</f>
        <v>0</v>
      </c>
      <c r="FJ83" s="21">
        <f t="shared" si="398"/>
        <v>0</v>
      </c>
      <c r="FK83" s="21">
        <f>(((FK57)+(FK76))+(FK81))+(FK82)</f>
        <v>0</v>
      </c>
      <c r="FL83" s="21">
        <f>(((FL57)+(FL76))+(FL81))+(FL82)</f>
        <v>0</v>
      </c>
      <c r="FM83" s="21">
        <f t="shared" si="399"/>
        <v>0</v>
      </c>
      <c r="FN83" s="21">
        <f t="shared" si="400"/>
        <v>0</v>
      </c>
      <c r="FO83" s="21">
        <f t="shared" si="401"/>
        <v>0</v>
      </c>
      <c r="FP83" s="21">
        <f t="shared" si="402"/>
        <v>0</v>
      </c>
      <c r="FQ83" s="21">
        <f>(((FQ57)+(FQ76))+(FQ81))+(FQ82)</f>
        <v>0</v>
      </c>
      <c r="FR83" s="21">
        <f>(((FR57)+(FR76))+(FR81))+(FR82)</f>
        <v>0</v>
      </c>
      <c r="FS83" s="21">
        <f t="shared" si="403"/>
        <v>0</v>
      </c>
      <c r="FT83" s="21">
        <f>(((FT57)+(FT76))+(FT81))+(FT82)</f>
        <v>0</v>
      </c>
      <c r="FU83" s="21">
        <f>(((FU57)+(FU76))+(FU81))+(FU82)</f>
        <v>0</v>
      </c>
      <c r="FV83" s="21">
        <f t="shared" si="404"/>
        <v>0</v>
      </c>
      <c r="FW83" s="21">
        <f>(((FW57)+(FW76))+(FW81))+(FW82)</f>
        <v>0</v>
      </c>
      <c r="FX83" s="21">
        <f>(((FX57)+(FX76))+(FX81))+(FX82)</f>
        <v>0</v>
      </c>
      <c r="FY83" s="21">
        <f t="shared" si="405"/>
        <v>0</v>
      </c>
      <c r="FZ83" s="21">
        <f t="shared" si="406"/>
        <v>0</v>
      </c>
      <c r="GA83" s="21">
        <f t="shared" si="407"/>
        <v>0</v>
      </c>
      <c r="GB83" s="21">
        <f t="shared" si="408"/>
        <v>0</v>
      </c>
      <c r="GC83" s="21">
        <f>(((GC57)+(GC76))+(GC81))+(GC82)</f>
        <v>0</v>
      </c>
      <c r="GD83" s="21">
        <f>(((GD57)+(GD76))+(GD81))+(GD82)</f>
        <v>0</v>
      </c>
      <c r="GE83" s="21">
        <f t="shared" si="409"/>
        <v>0</v>
      </c>
      <c r="GF83" s="21">
        <f>(((GF57)+(GF76))+(GF81))+(GF82)</f>
        <v>0</v>
      </c>
      <c r="GG83" s="21">
        <f>(((GG57)+(GG76))+(GG81))+(GG82)</f>
        <v>0</v>
      </c>
      <c r="GH83" s="21">
        <f t="shared" si="410"/>
        <v>0</v>
      </c>
      <c r="GI83" s="21">
        <f>(((GI57)+(GI76))+(GI81))+(GI82)</f>
        <v>0</v>
      </c>
      <c r="GJ83" s="21">
        <f>(((GJ57)+(GJ76))+(GJ81))+(GJ82)</f>
        <v>0</v>
      </c>
      <c r="GK83" s="21">
        <f t="shared" si="411"/>
        <v>0</v>
      </c>
      <c r="GL83" s="21">
        <f>(((GL57)+(GL76))+(GL81))+(GL82)</f>
        <v>0</v>
      </c>
      <c r="GM83" s="21">
        <f>(((GM57)+(GM76))+(GM81))+(GM82)</f>
        <v>0</v>
      </c>
      <c r="GN83" s="21">
        <f t="shared" si="412"/>
        <v>0</v>
      </c>
      <c r="GO83" s="21">
        <f t="shared" si="413"/>
        <v>0</v>
      </c>
      <c r="GP83" s="21">
        <f t="shared" si="414"/>
        <v>0</v>
      </c>
      <c r="GQ83" s="21">
        <f t="shared" si="415"/>
        <v>0</v>
      </c>
      <c r="GR83" s="21">
        <f>(((GR57)+(GR76))+(GR81))+(GR82)</f>
        <v>0</v>
      </c>
      <c r="GS83" s="21">
        <f>(((GS57)+(GS76))+(GS81))+(GS82)</f>
        <v>0</v>
      </c>
      <c r="GT83" s="21">
        <f t="shared" si="416"/>
        <v>0</v>
      </c>
      <c r="GU83" s="21">
        <f>(((GU57)+(GU76))+(GU81))+(GU82)</f>
        <v>0</v>
      </c>
      <c r="GV83" s="21">
        <f>(((GV57)+(GV76))+(GV81))+(GV82)</f>
        <v>0</v>
      </c>
      <c r="GW83" s="21">
        <f t="shared" si="417"/>
        <v>0</v>
      </c>
      <c r="GX83" s="21">
        <f>(((GX57)+(GX76))+(GX81))+(GX82)</f>
        <v>0</v>
      </c>
      <c r="GY83" s="21">
        <f>(((GY57)+(GY76))+(GY81))+(GY82)</f>
        <v>0</v>
      </c>
      <c r="GZ83" s="21">
        <f t="shared" si="418"/>
        <v>0</v>
      </c>
      <c r="HA83" s="21">
        <f t="shared" si="419"/>
        <v>0</v>
      </c>
      <c r="HB83" s="21">
        <f t="shared" si="420"/>
        <v>0</v>
      </c>
      <c r="HC83" s="21">
        <f t="shared" si="421"/>
        <v>0</v>
      </c>
      <c r="HD83" s="21">
        <f>(((HD57)+(HD76))+(HD81))+(HD82)</f>
        <v>0</v>
      </c>
      <c r="HE83" s="21">
        <f>(((HE57)+(HE76))+(HE81))+(HE82)</f>
        <v>0</v>
      </c>
      <c r="HF83" s="21">
        <f t="shared" si="422"/>
        <v>0</v>
      </c>
      <c r="HG83" s="21">
        <f>(((HG57)+(HG76))+(HG81))+(HG82)</f>
        <v>0</v>
      </c>
      <c r="HH83" s="21">
        <f>(((HH57)+(HH76))+(HH81))+(HH82)</f>
        <v>0</v>
      </c>
      <c r="HI83" s="21">
        <f t="shared" si="423"/>
        <v>0</v>
      </c>
      <c r="HJ83" s="21">
        <f>(((HJ57)+(HJ76))+(HJ81))+(HJ82)</f>
        <v>0</v>
      </c>
      <c r="HK83" s="21">
        <f>(((HK57)+(HK76))+(HK81))+(HK82)</f>
        <v>0</v>
      </c>
      <c r="HL83" s="21">
        <f t="shared" si="424"/>
        <v>0</v>
      </c>
      <c r="HM83" s="21">
        <f>(((HM57)+(HM76))+(HM81))+(HM82)</f>
        <v>0</v>
      </c>
      <c r="HN83" s="21">
        <f>(((HN57)+(HN76))+(HN81))+(HN82)</f>
        <v>0</v>
      </c>
      <c r="HO83" s="21">
        <f t="shared" si="425"/>
        <v>0</v>
      </c>
      <c r="HP83" s="21">
        <f t="shared" si="426"/>
        <v>0</v>
      </c>
      <c r="HQ83" s="21">
        <f t="shared" si="427"/>
        <v>0</v>
      </c>
      <c r="HR83" s="21">
        <f t="shared" si="428"/>
        <v>0</v>
      </c>
      <c r="HS83" s="21">
        <f>(((HS57)+(HS76))+(HS81))+(HS82)</f>
        <v>7680.17</v>
      </c>
      <c r="HT83" s="21">
        <f>(((HT57)+(HT76))+(HT81))+(HT82)</f>
        <v>12000</v>
      </c>
      <c r="HU83" s="21">
        <f t="shared" si="429"/>
        <v>-4319.83</v>
      </c>
      <c r="HV83" s="21">
        <f>(((HV57)+(HV76))+(HV81))+(HV82)</f>
        <v>0</v>
      </c>
      <c r="HW83" s="21">
        <f>(((HW57)+(HW76))+(HW81))+(HW82)</f>
        <v>0</v>
      </c>
      <c r="HX83" s="21">
        <f t="shared" si="430"/>
        <v>0</v>
      </c>
      <c r="HY83" s="21">
        <f>(((HY57)+(HY76))+(HY81))+(HY82)</f>
        <v>0</v>
      </c>
      <c r="HZ83" s="21">
        <f>(((HZ57)+(HZ76))+(HZ81))+(HZ82)</f>
        <v>0</v>
      </c>
      <c r="IA83" s="21">
        <f t="shared" si="431"/>
        <v>0</v>
      </c>
      <c r="IB83" s="21">
        <f>(((IB57)+(IB76))+(IB81))+(IB82)</f>
        <v>0</v>
      </c>
      <c r="IC83" s="21">
        <f>(((IC57)+(IC76))+(IC81))+(IC82)</f>
        <v>0</v>
      </c>
      <c r="ID83" s="21">
        <f t="shared" si="432"/>
        <v>0</v>
      </c>
      <c r="IE83" s="21">
        <f t="shared" si="433"/>
        <v>0</v>
      </c>
      <c r="IF83" s="21">
        <f t="shared" si="434"/>
        <v>0</v>
      </c>
      <c r="IG83" s="21">
        <f t="shared" si="435"/>
        <v>0</v>
      </c>
      <c r="IH83" s="21">
        <f t="shared" si="436"/>
        <v>7680.17</v>
      </c>
      <c r="II83" s="21">
        <f t="shared" si="437"/>
        <v>12000</v>
      </c>
      <c r="IJ83" s="21">
        <f t="shared" si="438"/>
        <v>-4319.83</v>
      </c>
      <c r="IK83" s="21">
        <f>(((IK57)+(IK76))+(IK81))+(IK82)</f>
        <v>0</v>
      </c>
      <c r="IL83" s="21">
        <f>(((IL57)+(IL76))+(IL81))+(IL82)</f>
        <v>0</v>
      </c>
      <c r="IM83" s="21">
        <f t="shared" si="439"/>
        <v>0</v>
      </c>
      <c r="IN83" s="21">
        <f>(((IN57)+(IN76))+(IN81))+(IN82)</f>
        <v>0</v>
      </c>
      <c r="IO83" s="21">
        <f>(((IO57)+(IO76))+(IO81))+(IO82)</f>
        <v>0</v>
      </c>
      <c r="IP83" s="21">
        <f t="shared" si="440"/>
        <v>0</v>
      </c>
      <c r="IQ83" s="21">
        <f>(((IQ57)+(IQ76))+(IQ81))+(IQ82)</f>
        <v>0</v>
      </c>
      <c r="IR83" s="21">
        <f>(((IR57)+(IR76))+(IR81))+(IR82)</f>
        <v>0</v>
      </c>
      <c r="IS83" s="21">
        <f t="shared" si="441"/>
        <v>0</v>
      </c>
      <c r="IT83" s="21">
        <f t="shared" si="442"/>
        <v>0</v>
      </c>
      <c r="IU83" s="21">
        <f t="shared" si="443"/>
        <v>0</v>
      </c>
      <c r="IV83" s="21">
        <f t="shared" si="444"/>
        <v>0</v>
      </c>
      <c r="IW83" s="21">
        <f t="shared" si="445"/>
        <v>7680.17</v>
      </c>
      <c r="IX83" s="21">
        <f t="shared" si="446"/>
        <v>12000</v>
      </c>
      <c r="IY83" s="21">
        <f t="shared" si="447"/>
        <v>-4319.83</v>
      </c>
      <c r="IZ83" s="21">
        <f>(((IZ57)+(IZ76))+(IZ81))+(IZ82)</f>
        <v>35326.1</v>
      </c>
      <c r="JA83" s="21">
        <f>(((JA57)+(JA76))+(JA81))+(JA82)</f>
        <v>33798</v>
      </c>
      <c r="JB83" s="21">
        <f t="shared" si="448"/>
        <v>1528.0999999999985</v>
      </c>
      <c r="JC83" s="21">
        <f>(((JC57)+(JC76))+(JC81))+(JC82)</f>
        <v>0</v>
      </c>
      <c r="JD83" s="21">
        <f>(((JD57)+(JD76))+(JD81))+(JD82)</f>
        <v>0</v>
      </c>
      <c r="JE83" s="21">
        <f t="shared" si="449"/>
        <v>0</v>
      </c>
      <c r="JF83" s="21">
        <f>(((JF57)+(JF76))+(JF81))+(JF82)</f>
        <v>0</v>
      </c>
      <c r="JG83" s="21">
        <f>(((JG57)+(JG76))+(JG81))+(JG82)</f>
        <v>0</v>
      </c>
      <c r="JH83" s="21">
        <f t="shared" si="450"/>
        <v>0</v>
      </c>
      <c r="JI83" s="21">
        <f t="shared" si="451"/>
        <v>35326.1</v>
      </c>
      <c r="JJ83" s="21">
        <f t="shared" si="452"/>
        <v>33798</v>
      </c>
      <c r="JK83" s="21">
        <f t="shared" si="453"/>
        <v>1528.0999999999985</v>
      </c>
      <c r="JL83" s="21">
        <f>(((JL57)+(JL76))+(JL81))+(JL82)</f>
        <v>0</v>
      </c>
      <c r="JM83" s="21">
        <f>(((JM57)+(JM76))+(JM81))+(JM82)</f>
        <v>0</v>
      </c>
      <c r="JN83" s="21">
        <f t="shared" si="454"/>
        <v>0</v>
      </c>
      <c r="JO83" s="21">
        <f>(((JO57)+(JO76))+(JO81))+(JO82)</f>
        <v>0</v>
      </c>
      <c r="JP83" s="21">
        <f>(((JP57)+(JP76))+(JP81))+(JP82)</f>
        <v>0</v>
      </c>
      <c r="JQ83" s="21">
        <f t="shared" si="455"/>
        <v>0</v>
      </c>
      <c r="JR83" s="21">
        <f>(((JR57)+(JR76))+(JR81))+(JR82)</f>
        <v>0</v>
      </c>
      <c r="JS83" s="21">
        <f>(((JS57)+(JS76))+(JS81))+(JS82)</f>
        <v>0</v>
      </c>
      <c r="JT83" s="21">
        <f t="shared" si="456"/>
        <v>0</v>
      </c>
      <c r="JU83" s="21">
        <f t="shared" si="457"/>
        <v>0</v>
      </c>
      <c r="JV83" s="21">
        <f t="shared" si="458"/>
        <v>0</v>
      </c>
      <c r="JW83" s="21">
        <f t="shared" si="459"/>
        <v>0</v>
      </c>
      <c r="JX83" s="21">
        <f>(((JX57)+(JX76))+(JX81))+(JX82)</f>
        <v>0</v>
      </c>
      <c r="JY83" s="21">
        <f>(((JY57)+(JY76))+(JY81))+(JY82)</f>
        <v>0</v>
      </c>
      <c r="JZ83" s="21">
        <f t="shared" si="460"/>
        <v>0</v>
      </c>
      <c r="KA83" s="21">
        <f>(((KA57)+(KA76))+(KA81))+(KA82)</f>
        <v>0</v>
      </c>
      <c r="KB83" s="21">
        <f>(((KB57)+(KB76))+(KB81))+(KB82)</f>
        <v>0</v>
      </c>
      <c r="KC83" s="21">
        <f t="shared" si="461"/>
        <v>0</v>
      </c>
      <c r="KD83" s="21">
        <f t="shared" si="462"/>
        <v>0</v>
      </c>
      <c r="KE83" s="21">
        <f t="shared" si="463"/>
        <v>0</v>
      </c>
      <c r="KF83" s="21">
        <f t="shared" si="464"/>
        <v>0</v>
      </c>
      <c r="KG83" s="21">
        <f>(((KG57)+(KG76))+(KG81))+(KG82)</f>
        <v>0</v>
      </c>
      <c r="KH83" s="21">
        <f>(((KH57)+(KH76))+(KH81))+(KH82)</f>
        <v>0</v>
      </c>
      <c r="KI83" s="21">
        <f t="shared" si="465"/>
        <v>0</v>
      </c>
      <c r="KJ83" s="21">
        <f>(((KJ57)+(KJ76))+(KJ81))+(KJ82)</f>
        <v>0</v>
      </c>
      <c r="KK83" s="21">
        <f>(((KK57)+(KK76))+(KK81))+(KK82)</f>
        <v>0</v>
      </c>
      <c r="KL83" s="21">
        <f t="shared" si="466"/>
        <v>0</v>
      </c>
      <c r="KM83" s="21">
        <f>(((KM57)+(KM76))+(KM81))+(KM82)</f>
        <v>0</v>
      </c>
      <c r="KN83" s="21">
        <f>(((KN57)+(KN76))+(KN81))+(KN82)</f>
        <v>0</v>
      </c>
      <c r="KO83" s="21">
        <f t="shared" si="467"/>
        <v>0</v>
      </c>
      <c r="KP83" s="21">
        <f>(((KP57)+(KP76))+(KP81))+(KP82)</f>
        <v>0</v>
      </c>
      <c r="KQ83" s="21">
        <f>(((KQ57)+(KQ76))+(KQ81))+(KQ82)</f>
        <v>0</v>
      </c>
      <c r="KR83" s="21">
        <f t="shared" si="468"/>
        <v>0</v>
      </c>
      <c r="KS83" s="21">
        <f>(((KS57)+(KS76))+(KS81))+(KS82)</f>
        <v>0</v>
      </c>
      <c r="KT83" s="21">
        <f>(((KT57)+(KT76))+(KT81))+(KT82)</f>
        <v>0</v>
      </c>
      <c r="KU83" s="21">
        <f t="shared" si="469"/>
        <v>0</v>
      </c>
      <c r="KV83" s="21">
        <f>(((KV57)+(KV76))+(KV81))+(KV82)</f>
        <v>0</v>
      </c>
      <c r="KW83" s="21">
        <f>(((KW57)+(KW76))+(KW81))+(KW82)</f>
        <v>0</v>
      </c>
      <c r="KX83" s="21">
        <f t="shared" si="470"/>
        <v>0</v>
      </c>
      <c r="KY83" s="21">
        <f>(((KY57)+(KY76))+(KY81))+(KY82)</f>
        <v>0</v>
      </c>
      <c r="KZ83" s="21">
        <f>(((KZ57)+(KZ76))+(KZ81))+(KZ82)</f>
        <v>0</v>
      </c>
      <c r="LA83" s="21">
        <f t="shared" si="471"/>
        <v>0</v>
      </c>
      <c r="LB83" s="21">
        <f t="shared" si="472"/>
        <v>0</v>
      </c>
      <c r="LC83" s="21">
        <f t="shared" si="473"/>
        <v>0</v>
      </c>
      <c r="LD83" s="21">
        <f t="shared" si="474"/>
        <v>0</v>
      </c>
      <c r="LE83" s="21">
        <f t="shared" si="475"/>
        <v>0</v>
      </c>
      <c r="LF83" s="21">
        <f t="shared" si="476"/>
        <v>0</v>
      </c>
      <c r="LG83" s="21">
        <f t="shared" si="477"/>
        <v>0</v>
      </c>
      <c r="LH83" s="21">
        <f>(((LH57)+(LH76))+(LH81))+(LH82)</f>
        <v>0</v>
      </c>
      <c r="LI83" s="21">
        <f>(((LI57)+(LI76))+(LI81))+(LI82)</f>
        <v>0</v>
      </c>
      <c r="LJ83" s="21">
        <f t="shared" si="478"/>
        <v>0</v>
      </c>
      <c r="LK83" s="21">
        <f>(((LK57)+(LK76))+(LK81))+(LK82)</f>
        <v>0</v>
      </c>
      <c r="LL83" s="21">
        <f>(((LL57)+(LL76))+(LL81))+(LL82)</f>
        <v>0</v>
      </c>
      <c r="LM83" s="21">
        <f t="shared" si="479"/>
        <v>0</v>
      </c>
      <c r="LN83" s="21">
        <f t="shared" si="480"/>
        <v>43006.27</v>
      </c>
      <c r="LO83" s="21">
        <f t="shared" si="481"/>
        <v>45798</v>
      </c>
      <c r="LP83" s="21">
        <f t="shared" si="482"/>
        <v>-2791.7300000000032</v>
      </c>
    </row>
    <row r="84" spans="1:328" x14ac:dyDescent="0.3">
      <c r="A84" s="2" t="s">
        <v>189</v>
      </c>
      <c r="B84" s="3"/>
      <c r="C84" s="3"/>
      <c r="D84" s="4">
        <f t="shared" si="322"/>
        <v>0</v>
      </c>
      <c r="E84" s="3"/>
      <c r="F84" s="3"/>
      <c r="G84" s="4">
        <f t="shared" si="323"/>
        <v>0</v>
      </c>
      <c r="H84" s="3"/>
      <c r="I84" s="3"/>
      <c r="J84" s="4">
        <f t="shared" si="324"/>
        <v>0</v>
      </c>
      <c r="K84" s="3"/>
      <c r="L84" s="3"/>
      <c r="M84" s="4">
        <f t="shared" si="325"/>
        <v>0</v>
      </c>
      <c r="N84" s="3"/>
      <c r="O84" s="3"/>
      <c r="P84" s="4">
        <f t="shared" si="326"/>
        <v>0</v>
      </c>
      <c r="Q84" s="3"/>
      <c r="R84" s="3"/>
      <c r="S84" s="4">
        <f t="shared" si="327"/>
        <v>0</v>
      </c>
      <c r="T84" s="3"/>
      <c r="U84" s="3"/>
      <c r="V84" s="4">
        <f t="shared" si="328"/>
        <v>0</v>
      </c>
      <c r="W84" s="3"/>
      <c r="X84" s="3"/>
      <c r="Y84" s="4">
        <f t="shared" si="329"/>
        <v>0</v>
      </c>
      <c r="Z84" s="3"/>
      <c r="AA84" s="3"/>
      <c r="AB84" s="4">
        <f t="shared" si="330"/>
        <v>0</v>
      </c>
      <c r="AC84" s="3"/>
      <c r="AD84" s="3"/>
      <c r="AE84" s="4">
        <f t="shared" si="331"/>
        <v>0</v>
      </c>
      <c r="AF84" s="3"/>
      <c r="AG84" s="3"/>
      <c r="AH84" s="4">
        <f t="shared" si="332"/>
        <v>0</v>
      </c>
      <c r="AI84" s="3"/>
      <c r="AJ84" s="3"/>
      <c r="AK84" s="4">
        <f t="shared" si="333"/>
        <v>0</v>
      </c>
      <c r="AL84" s="4">
        <f t="shared" si="334"/>
        <v>0</v>
      </c>
      <c r="AM84" s="4">
        <f t="shared" si="335"/>
        <v>0</v>
      </c>
      <c r="AN84" s="4">
        <f t="shared" si="336"/>
        <v>0</v>
      </c>
      <c r="AO84" s="3"/>
      <c r="AP84" s="3"/>
      <c r="AQ84" s="4">
        <f t="shared" si="337"/>
        <v>0</v>
      </c>
      <c r="AR84" s="3"/>
      <c r="AS84" s="3"/>
      <c r="AT84" s="4">
        <f t="shared" si="338"/>
        <v>0</v>
      </c>
      <c r="AU84" s="3"/>
      <c r="AV84" s="3"/>
      <c r="AW84" s="4">
        <f t="shared" si="339"/>
        <v>0</v>
      </c>
      <c r="AX84" s="3"/>
      <c r="AY84" s="3"/>
      <c r="AZ84" s="4">
        <f t="shared" si="340"/>
        <v>0</v>
      </c>
      <c r="BA84" s="3"/>
      <c r="BB84" s="3"/>
      <c r="BC84" s="4">
        <f t="shared" si="341"/>
        <v>0</v>
      </c>
      <c r="BD84" s="3"/>
      <c r="BE84" s="3"/>
      <c r="BF84" s="4">
        <f t="shared" si="342"/>
        <v>0</v>
      </c>
      <c r="BG84" s="4">
        <f t="shared" si="343"/>
        <v>0</v>
      </c>
      <c r="BH84" s="4">
        <f t="shared" si="344"/>
        <v>0</v>
      </c>
      <c r="BI84" s="4">
        <f t="shared" si="345"/>
        <v>0</v>
      </c>
      <c r="BJ84" s="3"/>
      <c r="BK84" s="3"/>
      <c r="BL84" s="4">
        <f t="shared" si="346"/>
        <v>0</v>
      </c>
      <c r="BM84" s="3"/>
      <c r="BN84" s="3"/>
      <c r="BO84" s="4">
        <f t="shared" si="347"/>
        <v>0</v>
      </c>
      <c r="BP84" s="3"/>
      <c r="BQ84" s="3"/>
      <c r="BR84" s="4">
        <f t="shared" si="348"/>
        <v>0</v>
      </c>
      <c r="BS84" s="3"/>
      <c r="BT84" s="3"/>
      <c r="BU84" s="4">
        <f t="shared" si="349"/>
        <v>0</v>
      </c>
      <c r="BV84" s="3"/>
      <c r="BW84" s="3"/>
      <c r="BX84" s="4">
        <f t="shared" si="350"/>
        <v>0</v>
      </c>
      <c r="BY84" s="3"/>
      <c r="BZ84" s="3"/>
      <c r="CA84" s="4">
        <f t="shared" si="351"/>
        <v>0</v>
      </c>
      <c r="CB84" s="4">
        <f t="shared" si="352"/>
        <v>0</v>
      </c>
      <c r="CC84" s="4">
        <f t="shared" si="353"/>
        <v>0</v>
      </c>
      <c r="CD84" s="4">
        <f t="shared" si="354"/>
        <v>0</v>
      </c>
      <c r="CE84" s="3"/>
      <c r="CF84" s="3"/>
      <c r="CG84" s="4">
        <f t="shared" si="355"/>
        <v>0</v>
      </c>
      <c r="CH84" s="3"/>
      <c r="CI84" s="3"/>
      <c r="CJ84" s="4">
        <f t="shared" si="356"/>
        <v>0</v>
      </c>
      <c r="CK84" s="3"/>
      <c r="CL84" s="3"/>
      <c r="CM84" s="4">
        <f t="shared" si="357"/>
        <v>0</v>
      </c>
      <c r="CN84" s="4">
        <f t="shared" si="358"/>
        <v>0</v>
      </c>
      <c r="CO84" s="4">
        <f t="shared" si="359"/>
        <v>0</v>
      </c>
      <c r="CP84" s="4">
        <f t="shared" si="360"/>
        <v>0</v>
      </c>
      <c r="CQ84" s="3"/>
      <c r="CR84" s="3"/>
      <c r="CS84" s="4">
        <f t="shared" si="361"/>
        <v>0</v>
      </c>
      <c r="CT84" s="3"/>
      <c r="CU84" s="3"/>
      <c r="CV84" s="4">
        <f t="shared" si="362"/>
        <v>0</v>
      </c>
      <c r="CW84" s="3"/>
      <c r="CX84" s="3"/>
      <c r="CY84" s="4">
        <f t="shared" si="363"/>
        <v>0</v>
      </c>
      <c r="CZ84" s="4">
        <f t="shared" si="364"/>
        <v>0</v>
      </c>
      <c r="DA84" s="4">
        <f t="shared" si="365"/>
        <v>0</v>
      </c>
      <c r="DB84" s="4">
        <f t="shared" si="366"/>
        <v>0</v>
      </c>
      <c r="DC84" s="4">
        <f t="shared" si="367"/>
        <v>0</v>
      </c>
      <c r="DD84" s="4">
        <f t="shared" si="368"/>
        <v>0</v>
      </c>
      <c r="DE84" s="4">
        <f t="shared" si="369"/>
        <v>0</v>
      </c>
      <c r="DF84" s="3"/>
      <c r="DG84" s="3"/>
      <c r="DH84" s="4">
        <f t="shared" si="370"/>
        <v>0</v>
      </c>
      <c r="DI84" s="3"/>
      <c r="DJ84" s="3"/>
      <c r="DK84" s="4">
        <f t="shared" si="371"/>
        <v>0</v>
      </c>
      <c r="DL84" s="4">
        <f t="shared" si="372"/>
        <v>0</v>
      </c>
      <c r="DM84" s="4">
        <f t="shared" si="373"/>
        <v>0</v>
      </c>
      <c r="DN84" s="4">
        <f t="shared" si="374"/>
        <v>0</v>
      </c>
      <c r="DO84" s="3"/>
      <c r="DP84" s="3"/>
      <c r="DQ84" s="4">
        <f t="shared" si="375"/>
        <v>0</v>
      </c>
      <c r="DR84" s="3"/>
      <c r="DS84" s="3"/>
      <c r="DT84" s="4">
        <f t="shared" si="376"/>
        <v>0</v>
      </c>
      <c r="DU84" s="4">
        <f t="shared" si="377"/>
        <v>0</v>
      </c>
      <c r="DV84" s="4">
        <f t="shared" si="378"/>
        <v>0</v>
      </c>
      <c r="DW84" s="4">
        <f t="shared" si="379"/>
        <v>0</v>
      </c>
      <c r="DX84" s="20">
        <f t="shared" si="380"/>
        <v>0</v>
      </c>
      <c r="DY84" s="20">
        <f t="shared" si="381"/>
        <v>0</v>
      </c>
      <c r="DZ84" s="20">
        <f t="shared" si="382"/>
        <v>0</v>
      </c>
      <c r="EA84" s="19"/>
      <c r="EB84" s="19"/>
      <c r="EC84" s="20">
        <f t="shared" si="383"/>
        <v>0</v>
      </c>
      <c r="ED84" s="19"/>
      <c r="EE84" s="19"/>
      <c r="EF84" s="20">
        <f t="shared" si="384"/>
        <v>0</v>
      </c>
      <c r="EG84" s="19"/>
      <c r="EH84" s="19"/>
      <c r="EI84" s="20">
        <f t="shared" si="385"/>
        <v>0</v>
      </c>
      <c r="EJ84" s="19"/>
      <c r="EK84" s="19"/>
      <c r="EL84" s="20">
        <f t="shared" si="386"/>
        <v>0</v>
      </c>
      <c r="EM84" s="20">
        <f t="shared" si="387"/>
        <v>0</v>
      </c>
      <c r="EN84" s="20">
        <f t="shared" si="388"/>
        <v>0</v>
      </c>
      <c r="EO84" s="20">
        <f t="shared" si="389"/>
        <v>0</v>
      </c>
      <c r="EP84" s="19"/>
      <c r="EQ84" s="19"/>
      <c r="ER84" s="20">
        <f t="shared" si="390"/>
        <v>0</v>
      </c>
      <c r="ES84" s="19"/>
      <c r="ET84" s="19"/>
      <c r="EU84" s="20">
        <f t="shared" si="391"/>
        <v>0</v>
      </c>
      <c r="EV84" s="19"/>
      <c r="EW84" s="19"/>
      <c r="EX84" s="20">
        <f t="shared" si="392"/>
        <v>0</v>
      </c>
      <c r="EY84" s="19"/>
      <c r="EZ84" s="19"/>
      <c r="FA84" s="20">
        <f t="shared" si="393"/>
        <v>0</v>
      </c>
      <c r="FB84" s="20">
        <f t="shared" si="394"/>
        <v>0</v>
      </c>
      <c r="FC84" s="20">
        <f t="shared" si="395"/>
        <v>0</v>
      </c>
      <c r="FD84" s="20">
        <f t="shared" si="396"/>
        <v>0</v>
      </c>
      <c r="FE84" s="19"/>
      <c r="FF84" s="19"/>
      <c r="FG84" s="20">
        <f t="shared" si="397"/>
        <v>0</v>
      </c>
      <c r="FH84" s="19"/>
      <c r="FI84" s="19"/>
      <c r="FJ84" s="20">
        <f t="shared" si="398"/>
        <v>0</v>
      </c>
      <c r="FK84" s="19"/>
      <c r="FL84" s="19"/>
      <c r="FM84" s="20">
        <f t="shared" si="399"/>
        <v>0</v>
      </c>
      <c r="FN84" s="20">
        <f t="shared" si="400"/>
        <v>0</v>
      </c>
      <c r="FO84" s="20">
        <f t="shared" si="401"/>
        <v>0</v>
      </c>
      <c r="FP84" s="20">
        <f t="shared" si="402"/>
        <v>0</v>
      </c>
      <c r="FQ84" s="19"/>
      <c r="FR84" s="19"/>
      <c r="FS84" s="20">
        <f t="shared" si="403"/>
        <v>0</v>
      </c>
      <c r="FT84" s="19"/>
      <c r="FU84" s="19"/>
      <c r="FV84" s="20">
        <f t="shared" si="404"/>
        <v>0</v>
      </c>
      <c r="FW84" s="19"/>
      <c r="FX84" s="19"/>
      <c r="FY84" s="20">
        <f t="shared" si="405"/>
        <v>0</v>
      </c>
      <c r="FZ84" s="20">
        <f t="shared" si="406"/>
        <v>0</v>
      </c>
      <c r="GA84" s="20">
        <f t="shared" si="407"/>
        <v>0</v>
      </c>
      <c r="GB84" s="20">
        <f t="shared" si="408"/>
        <v>0</v>
      </c>
      <c r="GC84" s="19"/>
      <c r="GD84" s="19"/>
      <c r="GE84" s="20">
        <f t="shared" si="409"/>
        <v>0</v>
      </c>
      <c r="GF84" s="19"/>
      <c r="GG84" s="19"/>
      <c r="GH84" s="20">
        <f t="shared" si="410"/>
        <v>0</v>
      </c>
      <c r="GI84" s="19"/>
      <c r="GJ84" s="19"/>
      <c r="GK84" s="20">
        <f t="shared" si="411"/>
        <v>0</v>
      </c>
      <c r="GL84" s="19"/>
      <c r="GM84" s="19"/>
      <c r="GN84" s="20">
        <f t="shared" si="412"/>
        <v>0</v>
      </c>
      <c r="GO84" s="20">
        <f t="shared" si="413"/>
        <v>0</v>
      </c>
      <c r="GP84" s="20">
        <f t="shared" si="414"/>
        <v>0</v>
      </c>
      <c r="GQ84" s="20">
        <f t="shared" si="415"/>
        <v>0</v>
      </c>
      <c r="GR84" s="19"/>
      <c r="GS84" s="19"/>
      <c r="GT84" s="20">
        <f t="shared" si="416"/>
        <v>0</v>
      </c>
      <c r="GU84" s="19"/>
      <c r="GV84" s="19"/>
      <c r="GW84" s="20">
        <f t="shared" si="417"/>
        <v>0</v>
      </c>
      <c r="GX84" s="19"/>
      <c r="GY84" s="19"/>
      <c r="GZ84" s="20">
        <f t="shared" si="418"/>
        <v>0</v>
      </c>
      <c r="HA84" s="20">
        <f t="shared" si="419"/>
        <v>0</v>
      </c>
      <c r="HB84" s="20">
        <f t="shared" si="420"/>
        <v>0</v>
      </c>
      <c r="HC84" s="20">
        <f t="shared" si="421"/>
        <v>0</v>
      </c>
      <c r="HD84" s="19"/>
      <c r="HE84" s="19"/>
      <c r="HF84" s="20">
        <f t="shared" si="422"/>
        <v>0</v>
      </c>
      <c r="HG84" s="19"/>
      <c r="HH84" s="19"/>
      <c r="HI84" s="20">
        <f t="shared" si="423"/>
        <v>0</v>
      </c>
      <c r="HJ84" s="19"/>
      <c r="HK84" s="19"/>
      <c r="HL84" s="20">
        <f t="shared" si="424"/>
        <v>0</v>
      </c>
      <c r="HM84" s="19"/>
      <c r="HN84" s="19"/>
      <c r="HO84" s="20">
        <f t="shared" si="425"/>
        <v>0</v>
      </c>
      <c r="HP84" s="20">
        <f t="shared" si="426"/>
        <v>0</v>
      </c>
      <c r="HQ84" s="20">
        <f t="shared" si="427"/>
        <v>0</v>
      </c>
      <c r="HR84" s="20">
        <f t="shared" si="428"/>
        <v>0</v>
      </c>
      <c r="HS84" s="19"/>
      <c r="HT84" s="19"/>
      <c r="HU84" s="20">
        <f t="shared" si="429"/>
        <v>0</v>
      </c>
      <c r="HV84" s="19"/>
      <c r="HW84" s="19"/>
      <c r="HX84" s="20">
        <f t="shared" si="430"/>
        <v>0</v>
      </c>
      <c r="HY84" s="19"/>
      <c r="HZ84" s="19"/>
      <c r="IA84" s="20">
        <f t="shared" si="431"/>
        <v>0</v>
      </c>
      <c r="IB84" s="19"/>
      <c r="IC84" s="19"/>
      <c r="ID84" s="20">
        <f t="shared" si="432"/>
        <v>0</v>
      </c>
      <c r="IE84" s="20">
        <f t="shared" si="433"/>
        <v>0</v>
      </c>
      <c r="IF84" s="20">
        <f t="shared" si="434"/>
        <v>0</v>
      </c>
      <c r="IG84" s="20">
        <f t="shared" si="435"/>
        <v>0</v>
      </c>
      <c r="IH84" s="20">
        <f t="shared" si="436"/>
        <v>0</v>
      </c>
      <c r="II84" s="20">
        <f t="shared" si="437"/>
        <v>0</v>
      </c>
      <c r="IJ84" s="20">
        <f t="shared" si="438"/>
        <v>0</v>
      </c>
      <c r="IK84" s="19"/>
      <c r="IL84" s="19"/>
      <c r="IM84" s="20">
        <f t="shared" si="439"/>
        <v>0</v>
      </c>
      <c r="IN84" s="19"/>
      <c r="IO84" s="19"/>
      <c r="IP84" s="20">
        <f t="shared" si="440"/>
        <v>0</v>
      </c>
      <c r="IQ84" s="19"/>
      <c r="IR84" s="19"/>
      <c r="IS84" s="20">
        <f t="shared" si="441"/>
        <v>0</v>
      </c>
      <c r="IT84" s="20">
        <f t="shared" si="442"/>
        <v>0</v>
      </c>
      <c r="IU84" s="20">
        <f t="shared" si="443"/>
        <v>0</v>
      </c>
      <c r="IV84" s="20">
        <f t="shared" si="444"/>
        <v>0</v>
      </c>
      <c r="IW84" s="20">
        <f t="shared" si="445"/>
        <v>0</v>
      </c>
      <c r="IX84" s="20">
        <f t="shared" si="446"/>
        <v>0</v>
      </c>
      <c r="IY84" s="20">
        <f t="shared" si="447"/>
        <v>0</v>
      </c>
      <c r="IZ84" s="19"/>
      <c r="JA84" s="19"/>
      <c r="JB84" s="20">
        <f t="shared" si="448"/>
        <v>0</v>
      </c>
      <c r="JC84" s="19"/>
      <c r="JD84" s="19"/>
      <c r="JE84" s="20">
        <f t="shared" si="449"/>
        <v>0</v>
      </c>
      <c r="JF84" s="19"/>
      <c r="JG84" s="19"/>
      <c r="JH84" s="20">
        <f t="shared" si="450"/>
        <v>0</v>
      </c>
      <c r="JI84" s="20">
        <f t="shared" si="451"/>
        <v>0</v>
      </c>
      <c r="JJ84" s="20">
        <f t="shared" si="452"/>
        <v>0</v>
      </c>
      <c r="JK84" s="20">
        <f t="shared" si="453"/>
        <v>0</v>
      </c>
      <c r="JL84" s="19"/>
      <c r="JM84" s="19"/>
      <c r="JN84" s="20">
        <f t="shared" si="454"/>
        <v>0</v>
      </c>
      <c r="JO84" s="19"/>
      <c r="JP84" s="19"/>
      <c r="JQ84" s="20">
        <f t="shared" si="455"/>
        <v>0</v>
      </c>
      <c r="JR84" s="19"/>
      <c r="JS84" s="19"/>
      <c r="JT84" s="20">
        <f t="shared" si="456"/>
        <v>0</v>
      </c>
      <c r="JU84" s="20">
        <f t="shared" si="457"/>
        <v>0</v>
      </c>
      <c r="JV84" s="20">
        <f t="shared" si="458"/>
        <v>0</v>
      </c>
      <c r="JW84" s="20">
        <f t="shared" si="459"/>
        <v>0</v>
      </c>
      <c r="JX84" s="19"/>
      <c r="JY84" s="19"/>
      <c r="JZ84" s="20">
        <f t="shared" si="460"/>
        <v>0</v>
      </c>
      <c r="KA84" s="19"/>
      <c r="KB84" s="19"/>
      <c r="KC84" s="20">
        <f t="shared" si="461"/>
        <v>0</v>
      </c>
      <c r="KD84" s="20">
        <f t="shared" si="462"/>
        <v>0</v>
      </c>
      <c r="KE84" s="20">
        <f t="shared" si="463"/>
        <v>0</v>
      </c>
      <c r="KF84" s="20">
        <f t="shared" si="464"/>
        <v>0</v>
      </c>
      <c r="KG84" s="19"/>
      <c r="KH84" s="19"/>
      <c r="KI84" s="20">
        <f t="shared" si="465"/>
        <v>0</v>
      </c>
      <c r="KJ84" s="19"/>
      <c r="KK84" s="19"/>
      <c r="KL84" s="20">
        <f t="shared" si="466"/>
        <v>0</v>
      </c>
      <c r="KM84" s="19"/>
      <c r="KN84" s="19"/>
      <c r="KO84" s="20">
        <f t="shared" si="467"/>
        <v>0</v>
      </c>
      <c r="KP84" s="19"/>
      <c r="KQ84" s="19"/>
      <c r="KR84" s="20">
        <f t="shared" si="468"/>
        <v>0</v>
      </c>
      <c r="KS84" s="19"/>
      <c r="KT84" s="19"/>
      <c r="KU84" s="20">
        <f t="shared" si="469"/>
        <v>0</v>
      </c>
      <c r="KV84" s="19"/>
      <c r="KW84" s="19"/>
      <c r="KX84" s="20">
        <f t="shared" si="470"/>
        <v>0</v>
      </c>
      <c r="KY84" s="19"/>
      <c r="KZ84" s="19"/>
      <c r="LA84" s="20">
        <f t="shared" si="471"/>
        <v>0</v>
      </c>
      <c r="LB84" s="20">
        <f t="shared" si="472"/>
        <v>0</v>
      </c>
      <c r="LC84" s="20">
        <f t="shared" si="473"/>
        <v>0</v>
      </c>
      <c r="LD84" s="20">
        <f t="shared" si="474"/>
        <v>0</v>
      </c>
      <c r="LE84" s="20">
        <f t="shared" si="475"/>
        <v>0</v>
      </c>
      <c r="LF84" s="20">
        <f t="shared" si="476"/>
        <v>0</v>
      </c>
      <c r="LG84" s="20">
        <f t="shared" si="477"/>
        <v>0</v>
      </c>
      <c r="LH84" s="19"/>
      <c r="LI84" s="19"/>
      <c r="LJ84" s="20">
        <f t="shared" si="478"/>
        <v>0</v>
      </c>
      <c r="LK84" s="19"/>
      <c r="LL84" s="19"/>
      <c r="LM84" s="20">
        <f t="shared" si="479"/>
        <v>0</v>
      </c>
      <c r="LN84" s="20">
        <f t="shared" si="480"/>
        <v>0</v>
      </c>
      <c r="LO84" s="20">
        <f t="shared" si="481"/>
        <v>0</v>
      </c>
      <c r="LP84" s="20">
        <f t="shared" si="482"/>
        <v>0</v>
      </c>
    </row>
    <row r="85" spans="1:328" x14ac:dyDescent="0.3">
      <c r="A85" s="2" t="s">
        <v>190</v>
      </c>
      <c r="B85" s="3"/>
      <c r="C85" s="3"/>
      <c r="D85" s="4">
        <f t="shared" si="322"/>
        <v>0</v>
      </c>
      <c r="E85" s="3"/>
      <c r="F85" s="3"/>
      <c r="G85" s="4">
        <f t="shared" si="323"/>
        <v>0</v>
      </c>
      <c r="H85" s="3"/>
      <c r="I85" s="3"/>
      <c r="J85" s="4">
        <f t="shared" si="324"/>
        <v>0</v>
      </c>
      <c r="K85" s="3"/>
      <c r="L85" s="3"/>
      <c r="M85" s="4">
        <f t="shared" si="325"/>
        <v>0</v>
      </c>
      <c r="N85" s="3"/>
      <c r="O85" s="3"/>
      <c r="P85" s="4">
        <f t="shared" si="326"/>
        <v>0</v>
      </c>
      <c r="Q85" s="3"/>
      <c r="R85" s="3"/>
      <c r="S85" s="4">
        <f t="shared" si="327"/>
        <v>0</v>
      </c>
      <c r="T85" s="3"/>
      <c r="U85" s="3"/>
      <c r="V85" s="4">
        <f t="shared" si="328"/>
        <v>0</v>
      </c>
      <c r="W85" s="3"/>
      <c r="X85" s="3"/>
      <c r="Y85" s="4">
        <f t="shared" si="329"/>
        <v>0</v>
      </c>
      <c r="Z85" s="3"/>
      <c r="AA85" s="3"/>
      <c r="AB85" s="4">
        <f t="shared" si="330"/>
        <v>0</v>
      </c>
      <c r="AC85" s="3"/>
      <c r="AD85" s="3"/>
      <c r="AE85" s="4">
        <f t="shared" si="331"/>
        <v>0</v>
      </c>
      <c r="AF85" s="3"/>
      <c r="AG85" s="3"/>
      <c r="AH85" s="4">
        <f t="shared" si="332"/>
        <v>0</v>
      </c>
      <c r="AI85" s="3"/>
      <c r="AJ85" s="3"/>
      <c r="AK85" s="4">
        <f t="shared" si="333"/>
        <v>0</v>
      </c>
      <c r="AL85" s="4">
        <f t="shared" si="334"/>
        <v>0</v>
      </c>
      <c r="AM85" s="4">
        <f t="shared" si="335"/>
        <v>0</v>
      </c>
      <c r="AN85" s="4">
        <f t="shared" si="336"/>
        <v>0</v>
      </c>
      <c r="AO85" s="3"/>
      <c r="AP85" s="3"/>
      <c r="AQ85" s="4">
        <f t="shared" si="337"/>
        <v>0</v>
      </c>
      <c r="AR85" s="3"/>
      <c r="AS85" s="3"/>
      <c r="AT85" s="4">
        <f t="shared" si="338"/>
        <v>0</v>
      </c>
      <c r="AU85" s="3"/>
      <c r="AV85" s="3"/>
      <c r="AW85" s="4">
        <f t="shared" si="339"/>
        <v>0</v>
      </c>
      <c r="AX85" s="3"/>
      <c r="AY85" s="3"/>
      <c r="AZ85" s="4">
        <f t="shared" si="340"/>
        <v>0</v>
      </c>
      <c r="BA85" s="3"/>
      <c r="BB85" s="3"/>
      <c r="BC85" s="4">
        <f t="shared" si="341"/>
        <v>0</v>
      </c>
      <c r="BD85" s="3"/>
      <c r="BE85" s="3"/>
      <c r="BF85" s="4">
        <f t="shared" si="342"/>
        <v>0</v>
      </c>
      <c r="BG85" s="4">
        <f t="shared" si="343"/>
        <v>0</v>
      </c>
      <c r="BH85" s="4">
        <f t="shared" si="344"/>
        <v>0</v>
      </c>
      <c r="BI85" s="4">
        <f t="shared" si="345"/>
        <v>0</v>
      </c>
      <c r="BJ85" s="3"/>
      <c r="BK85" s="3"/>
      <c r="BL85" s="4">
        <f t="shared" si="346"/>
        <v>0</v>
      </c>
      <c r="BM85" s="3"/>
      <c r="BN85" s="3"/>
      <c r="BO85" s="4">
        <f t="shared" si="347"/>
        <v>0</v>
      </c>
      <c r="BP85" s="3"/>
      <c r="BQ85" s="3"/>
      <c r="BR85" s="4">
        <f t="shared" si="348"/>
        <v>0</v>
      </c>
      <c r="BS85" s="3"/>
      <c r="BT85" s="3"/>
      <c r="BU85" s="4">
        <f t="shared" si="349"/>
        <v>0</v>
      </c>
      <c r="BV85" s="3"/>
      <c r="BW85" s="3"/>
      <c r="BX85" s="4">
        <f t="shared" si="350"/>
        <v>0</v>
      </c>
      <c r="BY85" s="3"/>
      <c r="BZ85" s="3"/>
      <c r="CA85" s="4">
        <f t="shared" si="351"/>
        <v>0</v>
      </c>
      <c r="CB85" s="4">
        <f t="shared" si="352"/>
        <v>0</v>
      </c>
      <c r="CC85" s="4">
        <f t="shared" si="353"/>
        <v>0</v>
      </c>
      <c r="CD85" s="4">
        <f t="shared" si="354"/>
        <v>0</v>
      </c>
      <c r="CE85" s="3"/>
      <c r="CF85" s="3"/>
      <c r="CG85" s="4">
        <f t="shared" si="355"/>
        <v>0</v>
      </c>
      <c r="CH85" s="3"/>
      <c r="CI85" s="3"/>
      <c r="CJ85" s="4">
        <f t="shared" si="356"/>
        <v>0</v>
      </c>
      <c r="CK85" s="3"/>
      <c r="CL85" s="3"/>
      <c r="CM85" s="4">
        <f t="shared" si="357"/>
        <v>0</v>
      </c>
      <c r="CN85" s="4">
        <f t="shared" si="358"/>
        <v>0</v>
      </c>
      <c r="CO85" s="4">
        <f t="shared" si="359"/>
        <v>0</v>
      </c>
      <c r="CP85" s="4">
        <f t="shared" si="360"/>
        <v>0</v>
      </c>
      <c r="CQ85" s="3"/>
      <c r="CR85" s="3"/>
      <c r="CS85" s="4">
        <f t="shared" si="361"/>
        <v>0</v>
      </c>
      <c r="CT85" s="3"/>
      <c r="CU85" s="3"/>
      <c r="CV85" s="4">
        <f t="shared" si="362"/>
        <v>0</v>
      </c>
      <c r="CW85" s="3"/>
      <c r="CX85" s="3"/>
      <c r="CY85" s="4">
        <f t="shared" si="363"/>
        <v>0</v>
      </c>
      <c r="CZ85" s="4">
        <f t="shared" si="364"/>
        <v>0</v>
      </c>
      <c r="DA85" s="4">
        <f t="shared" si="365"/>
        <v>0</v>
      </c>
      <c r="DB85" s="4">
        <f t="shared" si="366"/>
        <v>0</v>
      </c>
      <c r="DC85" s="4">
        <f t="shared" si="367"/>
        <v>0</v>
      </c>
      <c r="DD85" s="4">
        <f t="shared" si="368"/>
        <v>0</v>
      </c>
      <c r="DE85" s="4">
        <f t="shared" si="369"/>
        <v>0</v>
      </c>
      <c r="DF85" s="3"/>
      <c r="DG85" s="3"/>
      <c r="DH85" s="4">
        <f t="shared" si="370"/>
        <v>0</v>
      </c>
      <c r="DI85" s="3"/>
      <c r="DJ85" s="3"/>
      <c r="DK85" s="4">
        <f t="shared" si="371"/>
        <v>0</v>
      </c>
      <c r="DL85" s="4">
        <f t="shared" si="372"/>
        <v>0</v>
      </c>
      <c r="DM85" s="4">
        <f t="shared" si="373"/>
        <v>0</v>
      </c>
      <c r="DN85" s="4">
        <f t="shared" si="374"/>
        <v>0</v>
      </c>
      <c r="DO85" s="3"/>
      <c r="DP85" s="3"/>
      <c r="DQ85" s="4">
        <f t="shared" si="375"/>
        <v>0</v>
      </c>
      <c r="DR85" s="3"/>
      <c r="DS85" s="3"/>
      <c r="DT85" s="4">
        <f t="shared" si="376"/>
        <v>0</v>
      </c>
      <c r="DU85" s="4">
        <f t="shared" si="377"/>
        <v>0</v>
      </c>
      <c r="DV85" s="4">
        <f t="shared" si="378"/>
        <v>0</v>
      </c>
      <c r="DW85" s="4">
        <f t="shared" si="379"/>
        <v>0</v>
      </c>
      <c r="DX85" s="20">
        <f t="shared" si="380"/>
        <v>0</v>
      </c>
      <c r="DY85" s="20">
        <f t="shared" si="381"/>
        <v>0</v>
      </c>
      <c r="DZ85" s="20">
        <f t="shared" si="382"/>
        <v>0</v>
      </c>
      <c r="EA85" s="19"/>
      <c r="EB85" s="19"/>
      <c r="EC85" s="20">
        <f t="shared" si="383"/>
        <v>0</v>
      </c>
      <c r="ED85" s="19"/>
      <c r="EE85" s="19"/>
      <c r="EF85" s="20">
        <f t="shared" si="384"/>
        <v>0</v>
      </c>
      <c r="EG85" s="19"/>
      <c r="EH85" s="19"/>
      <c r="EI85" s="20">
        <f t="shared" si="385"/>
        <v>0</v>
      </c>
      <c r="EJ85" s="19"/>
      <c r="EK85" s="19"/>
      <c r="EL85" s="20">
        <f t="shared" si="386"/>
        <v>0</v>
      </c>
      <c r="EM85" s="20">
        <f t="shared" si="387"/>
        <v>0</v>
      </c>
      <c r="EN85" s="20">
        <f t="shared" si="388"/>
        <v>0</v>
      </c>
      <c r="EO85" s="20">
        <f t="shared" si="389"/>
        <v>0</v>
      </c>
      <c r="EP85" s="19"/>
      <c r="EQ85" s="19"/>
      <c r="ER85" s="20">
        <f t="shared" si="390"/>
        <v>0</v>
      </c>
      <c r="ES85" s="19"/>
      <c r="ET85" s="19"/>
      <c r="EU85" s="20">
        <f t="shared" si="391"/>
        <v>0</v>
      </c>
      <c r="EV85" s="19"/>
      <c r="EW85" s="19"/>
      <c r="EX85" s="20">
        <f t="shared" si="392"/>
        <v>0</v>
      </c>
      <c r="EY85" s="19"/>
      <c r="EZ85" s="19"/>
      <c r="FA85" s="20">
        <f t="shared" si="393"/>
        <v>0</v>
      </c>
      <c r="FB85" s="20">
        <f t="shared" si="394"/>
        <v>0</v>
      </c>
      <c r="FC85" s="20">
        <f t="shared" si="395"/>
        <v>0</v>
      </c>
      <c r="FD85" s="20">
        <f t="shared" si="396"/>
        <v>0</v>
      </c>
      <c r="FE85" s="19"/>
      <c r="FF85" s="19"/>
      <c r="FG85" s="20">
        <f t="shared" si="397"/>
        <v>0</v>
      </c>
      <c r="FH85" s="19"/>
      <c r="FI85" s="19"/>
      <c r="FJ85" s="20">
        <f t="shared" si="398"/>
        <v>0</v>
      </c>
      <c r="FK85" s="19"/>
      <c r="FL85" s="19"/>
      <c r="FM85" s="20">
        <f t="shared" si="399"/>
        <v>0</v>
      </c>
      <c r="FN85" s="20">
        <f t="shared" si="400"/>
        <v>0</v>
      </c>
      <c r="FO85" s="20">
        <f t="shared" si="401"/>
        <v>0</v>
      </c>
      <c r="FP85" s="20">
        <f t="shared" si="402"/>
        <v>0</v>
      </c>
      <c r="FQ85" s="19"/>
      <c r="FR85" s="19"/>
      <c r="FS85" s="20">
        <f t="shared" si="403"/>
        <v>0</v>
      </c>
      <c r="FT85" s="19"/>
      <c r="FU85" s="19"/>
      <c r="FV85" s="20">
        <f t="shared" si="404"/>
        <v>0</v>
      </c>
      <c r="FW85" s="19"/>
      <c r="FX85" s="19"/>
      <c r="FY85" s="20">
        <f t="shared" si="405"/>
        <v>0</v>
      </c>
      <c r="FZ85" s="20">
        <f t="shared" si="406"/>
        <v>0</v>
      </c>
      <c r="GA85" s="20">
        <f t="shared" si="407"/>
        <v>0</v>
      </c>
      <c r="GB85" s="20">
        <f t="shared" si="408"/>
        <v>0</v>
      </c>
      <c r="GC85" s="19"/>
      <c r="GD85" s="19"/>
      <c r="GE85" s="20">
        <f t="shared" si="409"/>
        <v>0</v>
      </c>
      <c r="GF85" s="19"/>
      <c r="GG85" s="19"/>
      <c r="GH85" s="20">
        <f t="shared" si="410"/>
        <v>0</v>
      </c>
      <c r="GI85" s="19"/>
      <c r="GJ85" s="19"/>
      <c r="GK85" s="20">
        <f t="shared" si="411"/>
        <v>0</v>
      </c>
      <c r="GL85" s="19"/>
      <c r="GM85" s="19"/>
      <c r="GN85" s="20">
        <f t="shared" si="412"/>
        <v>0</v>
      </c>
      <c r="GO85" s="20">
        <f t="shared" si="413"/>
        <v>0</v>
      </c>
      <c r="GP85" s="20">
        <f t="shared" si="414"/>
        <v>0</v>
      </c>
      <c r="GQ85" s="20">
        <f t="shared" si="415"/>
        <v>0</v>
      </c>
      <c r="GR85" s="19"/>
      <c r="GS85" s="19"/>
      <c r="GT85" s="20">
        <f t="shared" si="416"/>
        <v>0</v>
      </c>
      <c r="GU85" s="19"/>
      <c r="GV85" s="19"/>
      <c r="GW85" s="20">
        <f t="shared" si="417"/>
        <v>0</v>
      </c>
      <c r="GX85" s="19"/>
      <c r="GY85" s="19"/>
      <c r="GZ85" s="20">
        <f t="shared" si="418"/>
        <v>0</v>
      </c>
      <c r="HA85" s="20">
        <f t="shared" si="419"/>
        <v>0</v>
      </c>
      <c r="HB85" s="20">
        <f t="shared" si="420"/>
        <v>0</v>
      </c>
      <c r="HC85" s="20">
        <f t="shared" si="421"/>
        <v>0</v>
      </c>
      <c r="HD85" s="19"/>
      <c r="HE85" s="19"/>
      <c r="HF85" s="20">
        <f t="shared" si="422"/>
        <v>0</v>
      </c>
      <c r="HG85" s="19"/>
      <c r="HH85" s="19"/>
      <c r="HI85" s="20">
        <f t="shared" si="423"/>
        <v>0</v>
      </c>
      <c r="HJ85" s="19"/>
      <c r="HK85" s="19"/>
      <c r="HL85" s="20">
        <f t="shared" si="424"/>
        <v>0</v>
      </c>
      <c r="HM85" s="19"/>
      <c r="HN85" s="19"/>
      <c r="HO85" s="20">
        <f t="shared" si="425"/>
        <v>0</v>
      </c>
      <c r="HP85" s="20">
        <f t="shared" si="426"/>
        <v>0</v>
      </c>
      <c r="HQ85" s="20">
        <f t="shared" si="427"/>
        <v>0</v>
      </c>
      <c r="HR85" s="20">
        <f t="shared" si="428"/>
        <v>0</v>
      </c>
      <c r="HS85" s="19"/>
      <c r="HT85" s="19"/>
      <c r="HU85" s="20">
        <f t="shared" si="429"/>
        <v>0</v>
      </c>
      <c r="HV85" s="19"/>
      <c r="HW85" s="19"/>
      <c r="HX85" s="20">
        <f t="shared" si="430"/>
        <v>0</v>
      </c>
      <c r="HY85" s="19"/>
      <c r="HZ85" s="19"/>
      <c r="IA85" s="20">
        <f t="shared" si="431"/>
        <v>0</v>
      </c>
      <c r="IB85" s="19"/>
      <c r="IC85" s="19"/>
      <c r="ID85" s="20">
        <f t="shared" si="432"/>
        <v>0</v>
      </c>
      <c r="IE85" s="20">
        <f t="shared" si="433"/>
        <v>0</v>
      </c>
      <c r="IF85" s="20">
        <f t="shared" si="434"/>
        <v>0</v>
      </c>
      <c r="IG85" s="20">
        <f t="shared" si="435"/>
        <v>0</v>
      </c>
      <c r="IH85" s="20">
        <f t="shared" si="436"/>
        <v>0</v>
      </c>
      <c r="II85" s="20">
        <f t="shared" si="437"/>
        <v>0</v>
      </c>
      <c r="IJ85" s="20">
        <f t="shared" si="438"/>
        <v>0</v>
      </c>
      <c r="IK85" s="19"/>
      <c r="IL85" s="19"/>
      <c r="IM85" s="20">
        <f t="shared" si="439"/>
        <v>0</v>
      </c>
      <c r="IN85" s="19"/>
      <c r="IO85" s="19"/>
      <c r="IP85" s="20">
        <f t="shared" si="440"/>
        <v>0</v>
      </c>
      <c r="IQ85" s="19"/>
      <c r="IR85" s="19"/>
      <c r="IS85" s="20">
        <f t="shared" si="441"/>
        <v>0</v>
      </c>
      <c r="IT85" s="20">
        <f t="shared" si="442"/>
        <v>0</v>
      </c>
      <c r="IU85" s="20">
        <f t="shared" si="443"/>
        <v>0</v>
      </c>
      <c r="IV85" s="20">
        <f t="shared" si="444"/>
        <v>0</v>
      </c>
      <c r="IW85" s="20">
        <f t="shared" si="445"/>
        <v>0</v>
      </c>
      <c r="IX85" s="20">
        <f t="shared" si="446"/>
        <v>0</v>
      </c>
      <c r="IY85" s="20">
        <f t="shared" si="447"/>
        <v>0</v>
      </c>
      <c r="IZ85" s="19"/>
      <c r="JA85" s="19"/>
      <c r="JB85" s="20">
        <f t="shared" si="448"/>
        <v>0</v>
      </c>
      <c r="JC85" s="19"/>
      <c r="JD85" s="19"/>
      <c r="JE85" s="20">
        <f t="shared" si="449"/>
        <v>0</v>
      </c>
      <c r="JF85" s="19"/>
      <c r="JG85" s="19"/>
      <c r="JH85" s="20">
        <f t="shared" si="450"/>
        <v>0</v>
      </c>
      <c r="JI85" s="20">
        <f t="shared" si="451"/>
        <v>0</v>
      </c>
      <c r="JJ85" s="20">
        <f t="shared" si="452"/>
        <v>0</v>
      </c>
      <c r="JK85" s="20">
        <f t="shared" si="453"/>
        <v>0</v>
      </c>
      <c r="JL85" s="19"/>
      <c r="JM85" s="19"/>
      <c r="JN85" s="20">
        <f t="shared" si="454"/>
        <v>0</v>
      </c>
      <c r="JO85" s="19"/>
      <c r="JP85" s="19"/>
      <c r="JQ85" s="20">
        <f t="shared" si="455"/>
        <v>0</v>
      </c>
      <c r="JR85" s="19"/>
      <c r="JS85" s="19"/>
      <c r="JT85" s="20">
        <f t="shared" si="456"/>
        <v>0</v>
      </c>
      <c r="JU85" s="20">
        <f t="shared" si="457"/>
        <v>0</v>
      </c>
      <c r="JV85" s="20">
        <f t="shared" si="458"/>
        <v>0</v>
      </c>
      <c r="JW85" s="20">
        <f t="shared" si="459"/>
        <v>0</v>
      </c>
      <c r="JX85" s="19"/>
      <c r="JY85" s="20">
        <f>0</f>
        <v>0</v>
      </c>
      <c r="JZ85" s="20">
        <f t="shared" si="460"/>
        <v>0</v>
      </c>
      <c r="KA85" s="19"/>
      <c r="KB85" s="19"/>
      <c r="KC85" s="20">
        <f t="shared" si="461"/>
        <v>0</v>
      </c>
      <c r="KD85" s="20">
        <f t="shared" si="462"/>
        <v>0</v>
      </c>
      <c r="KE85" s="20">
        <f t="shared" si="463"/>
        <v>0</v>
      </c>
      <c r="KF85" s="20">
        <f t="shared" si="464"/>
        <v>0</v>
      </c>
      <c r="KG85" s="19"/>
      <c r="KH85" s="20">
        <f>0</f>
        <v>0</v>
      </c>
      <c r="KI85" s="20">
        <f t="shared" si="465"/>
        <v>0</v>
      </c>
      <c r="KJ85" s="19"/>
      <c r="KK85" s="19"/>
      <c r="KL85" s="20">
        <f t="shared" si="466"/>
        <v>0</v>
      </c>
      <c r="KM85" s="19"/>
      <c r="KN85" s="19"/>
      <c r="KO85" s="20">
        <f t="shared" si="467"/>
        <v>0</v>
      </c>
      <c r="KP85" s="19"/>
      <c r="KQ85" s="19"/>
      <c r="KR85" s="20">
        <f t="shared" si="468"/>
        <v>0</v>
      </c>
      <c r="KS85" s="19"/>
      <c r="KT85" s="19"/>
      <c r="KU85" s="20">
        <f t="shared" si="469"/>
        <v>0</v>
      </c>
      <c r="KV85" s="19"/>
      <c r="KW85" s="19"/>
      <c r="KX85" s="20">
        <f t="shared" si="470"/>
        <v>0</v>
      </c>
      <c r="KY85" s="19"/>
      <c r="KZ85" s="19"/>
      <c r="LA85" s="20">
        <f t="shared" si="471"/>
        <v>0</v>
      </c>
      <c r="LB85" s="20">
        <f t="shared" si="472"/>
        <v>0</v>
      </c>
      <c r="LC85" s="20">
        <f t="shared" si="473"/>
        <v>0</v>
      </c>
      <c r="LD85" s="20">
        <f t="shared" si="474"/>
        <v>0</v>
      </c>
      <c r="LE85" s="20">
        <f t="shared" si="475"/>
        <v>0</v>
      </c>
      <c r="LF85" s="20">
        <f t="shared" si="476"/>
        <v>0</v>
      </c>
      <c r="LG85" s="20">
        <f t="shared" si="477"/>
        <v>0</v>
      </c>
      <c r="LH85" s="19"/>
      <c r="LI85" s="19"/>
      <c r="LJ85" s="20">
        <f t="shared" si="478"/>
        <v>0</v>
      </c>
      <c r="LK85" s="19"/>
      <c r="LL85" s="19"/>
      <c r="LM85" s="20">
        <f t="shared" si="479"/>
        <v>0</v>
      </c>
      <c r="LN85" s="20">
        <f t="shared" si="480"/>
        <v>0</v>
      </c>
      <c r="LO85" s="20">
        <f t="shared" si="481"/>
        <v>0</v>
      </c>
      <c r="LP85" s="20">
        <f t="shared" si="482"/>
        <v>0</v>
      </c>
    </row>
    <row r="86" spans="1:328" x14ac:dyDescent="0.3">
      <c r="A86" s="2" t="s">
        <v>191</v>
      </c>
      <c r="B86" s="3"/>
      <c r="C86" s="3"/>
      <c r="D86" s="4">
        <f t="shared" si="322"/>
        <v>0</v>
      </c>
      <c r="E86" s="3"/>
      <c r="F86" s="3"/>
      <c r="G86" s="4">
        <f t="shared" si="323"/>
        <v>0</v>
      </c>
      <c r="H86" s="3"/>
      <c r="I86" s="3"/>
      <c r="J86" s="4">
        <f t="shared" si="324"/>
        <v>0</v>
      </c>
      <c r="K86" s="3"/>
      <c r="L86" s="3"/>
      <c r="M86" s="4">
        <f t="shared" si="325"/>
        <v>0</v>
      </c>
      <c r="N86" s="3"/>
      <c r="O86" s="3"/>
      <c r="P86" s="4">
        <f t="shared" si="326"/>
        <v>0</v>
      </c>
      <c r="Q86" s="3"/>
      <c r="R86" s="3"/>
      <c r="S86" s="4">
        <f t="shared" si="327"/>
        <v>0</v>
      </c>
      <c r="T86" s="3"/>
      <c r="U86" s="3"/>
      <c r="V86" s="4">
        <f t="shared" si="328"/>
        <v>0</v>
      </c>
      <c r="W86" s="3"/>
      <c r="X86" s="3"/>
      <c r="Y86" s="4">
        <f t="shared" si="329"/>
        <v>0</v>
      </c>
      <c r="Z86" s="3"/>
      <c r="AA86" s="3"/>
      <c r="AB86" s="4">
        <f t="shared" si="330"/>
        <v>0</v>
      </c>
      <c r="AC86" s="3"/>
      <c r="AD86" s="3"/>
      <c r="AE86" s="4">
        <f t="shared" si="331"/>
        <v>0</v>
      </c>
      <c r="AF86" s="3"/>
      <c r="AG86" s="3"/>
      <c r="AH86" s="4">
        <f t="shared" si="332"/>
        <v>0</v>
      </c>
      <c r="AI86" s="3"/>
      <c r="AJ86" s="3"/>
      <c r="AK86" s="4">
        <f t="shared" si="333"/>
        <v>0</v>
      </c>
      <c r="AL86" s="4">
        <f t="shared" si="334"/>
        <v>0</v>
      </c>
      <c r="AM86" s="4">
        <f t="shared" si="335"/>
        <v>0</v>
      </c>
      <c r="AN86" s="4">
        <f t="shared" si="336"/>
        <v>0</v>
      </c>
      <c r="AO86" s="3"/>
      <c r="AP86" s="3"/>
      <c r="AQ86" s="4">
        <f t="shared" si="337"/>
        <v>0</v>
      </c>
      <c r="AR86" s="3"/>
      <c r="AS86" s="3"/>
      <c r="AT86" s="4">
        <f t="shared" si="338"/>
        <v>0</v>
      </c>
      <c r="AU86" s="3"/>
      <c r="AV86" s="3"/>
      <c r="AW86" s="4">
        <f t="shared" si="339"/>
        <v>0</v>
      </c>
      <c r="AX86" s="3"/>
      <c r="AY86" s="3"/>
      <c r="AZ86" s="4">
        <f t="shared" si="340"/>
        <v>0</v>
      </c>
      <c r="BA86" s="3"/>
      <c r="BB86" s="3"/>
      <c r="BC86" s="4">
        <f t="shared" si="341"/>
        <v>0</v>
      </c>
      <c r="BD86" s="3"/>
      <c r="BE86" s="3"/>
      <c r="BF86" s="4">
        <f t="shared" si="342"/>
        <v>0</v>
      </c>
      <c r="BG86" s="4">
        <f t="shared" si="343"/>
        <v>0</v>
      </c>
      <c r="BH86" s="4">
        <f t="shared" si="344"/>
        <v>0</v>
      </c>
      <c r="BI86" s="4">
        <f t="shared" si="345"/>
        <v>0</v>
      </c>
      <c r="BJ86" s="3"/>
      <c r="BK86" s="3"/>
      <c r="BL86" s="4">
        <f t="shared" si="346"/>
        <v>0</v>
      </c>
      <c r="BM86" s="3"/>
      <c r="BN86" s="3"/>
      <c r="BO86" s="4">
        <f t="shared" si="347"/>
        <v>0</v>
      </c>
      <c r="BP86" s="3"/>
      <c r="BQ86" s="3"/>
      <c r="BR86" s="4">
        <f t="shared" si="348"/>
        <v>0</v>
      </c>
      <c r="BS86" s="3"/>
      <c r="BT86" s="3"/>
      <c r="BU86" s="4">
        <f t="shared" si="349"/>
        <v>0</v>
      </c>
      <c r="BV86" s="3"/>
      <c r="BW86" s="3"/>
      <c r="BX86" s="4">
        <f t="shared" si="350"/>
        <v>0</v>
      </c>
      <c r="BY86" s="3"/>
      <c r="BZ86" s="3"/>
      <c r="CA86" s="4">
        <f t="shared" si="351"/>
        <v>0</v>
      </c>
      <c r="CB86" s="4">
        <f t="shared" si="352"/>
        <v>0</v>
      </c>
      <c r="CC86" s="4">
        <f t="shared" si="353"/>
        <v>0</v>
      </c>
      <c r="CD86" s="4">
        <f t="shared" si="354"/>
        <v>0</v>
      </c>
      <c r="CE86" s="3"/>
      <c r="CF86" s="3"/>
      <c r="CG86" s="4">
        <f t="shared" si="355"/>
        <v>0</v>
      </c>
      <c r="CH86" s="3"/>
      <c r="CI86" s="3"/>
      <c r="CJ86" s="4">
        <f t="shared" si="356"/>
        <v>0</v>
      </c>
      <c r="CK86" s="3"/>
      <c r="CL86" s="3"/>
      <c r="CM86" s="4">
        <f t="shared" si="357"/>
        <v>0</v>
      </c>
      <c r="CN86" s="4">
        <f t="shared" si="358"/>
        <v>0</v>
      </c>
      <c r="CO86" s="4">
        <f t="shared" si="359"/>
        <v>0</v>
      </c>
      <c r="CP86" s="4">
        <f t="shared" si="360"/>
        <v>0</v>
      </c>
      <c r="CQ86" s="3"/>
      <c r="CR86" s="3"/>
      <c r="CS86" s="4">
        <f t="shared" si="361"/>
        <v>0</v>
      </c>
      <c r="CT86" s="3"/>
      <c r="CU86" s="3"/>
      <c r="CV86" s="4">
        <f t="shared" si="362"/>
        <v>0</v>
      </c>
      <c r="CW86" s="3"/>
      <c r="CX86" s="3"/>
      <c r="CY86" s="4">
        <f t="shared" si="363"/>
        <v>0</v>
      </c>
      <c r="CZ86" s="4">
        <f t="shared" si="364"/>
        <v>0</v>
      </c>
      <c r="DA86" s="4">
        <f t="shared" si="365"/>
        <v>0</v>
      </c>
      <c r="DB86" s="4">
        <f t="shared" si="366"/>
        <v>0</v>
      </c>
      <c r="DC86" s="4">
        <f t="shared" si="367"/>
        <v>0</v>
      </c>
      <c r="DD86" s="4">
        <f t="shared" si="368"/>
        <v>0</v>
      </c>
      <c r="DE86" s="4">
        <f t="shared" si="369"/>
        <v>0</v>
      </c>
      <c r="DF86" s="3"/>
      <c r="DG86" s="3"/>
      <c r="DH86" s="4">
        <f t="shared" si="370"/>
        <v>0</v>
      </c>
      <c r="DI86" s="3"/>
      <c r="DJ86" s="3"/>
      <c r="DK86" s="4">
        <f t="shared" si="371"/>
        <v>0</v>
      </c>
      <c r="DL86" s="4">
        <f t="shared" si="372"/>
        <v>0</v>
      </c>
      <c r="DM86" s="4">
        <f t="shared" si="373"/>
        <v>0</v>
      </c>
      <c r="DN86" s="4">
        <f t="shared" si="374"/>
        <v>0</v>
      </c>
      <c r="DO86" s="3"/>
      <c r="DP86" s="3"/>
      <c r="DQ86" s="4">
        <f t="shared" si="375"/>
        <v>0</v>
      </c>
      <c r="DR86" s="3"/>
      <c r="DS86" s="3"/>
      <c r="DT86" s="4">
        <f t="shared" si="376"/>
        <v>0</v>
      </c>
      <c r="DU86" s="4">
        <f t="shared" si="377"/>
        <v>0</v>
      </c>
      <c r="DV86" s="4">
        <f t="shared" si="378"/>
        <v>0</v>
      </c>
      <c r="DW86" s="4">
        <f t="shared" si="379"/>
        <v>0</v>
      </c>
      <c r="DX86" s="20">
        <f t="shared" si="380"/>
        <v>0</v>
      </c>
      <c r="DY86" s="20">
        <f t="shared" si="381"/>
        <v>0</v>
      </c>
      <c r="DZ86" s="20">
        <f t="shared" si="382"/>
        <v>0</v>
      </c>
      <c r="EA86" s="19"/>
      <c r="EB86" s="19"/>
      <c r="EC86" s="20">
        <f t="shared" si="383"/>
        <v>0</v>
      </c>
      <c r="ED86" s="19"/>
      <c r="EE86" s="19"/>
      <c r="EF86" s="20">
        <f t="shared" si="384"/>
        <v>0</v>
      </c>
      <c r="EG86" s="19"/>
      <c r="EH86" s="19"/>
      <c r="EI86" s="20">
        <f t="shared" si="385"/>
        <v>0</v>
      </c>
      <c r="EJ86" s="19"/>
      <c r="EK86" s="19"/>
      <c r="EL86" s="20">
        <f t="shared" si="386"/>
        <v>0</v>
      </c>
      <c r="EM86" s="20">
        <f t="shared" si="387"/>
        <v>0</v>
      </c>
      <c r="EN86" s="20">
        <f t="shared" si="388"/>
        <v>0</v>
      </c>
      <c r="EO86" s="20">
        <f t="shared" si="389"/>
        <v>0</v>
      </c>
      <c r="EP86" s="19"/>
      <c r="EQ86" s="19"/>
      <c r="ER86" s="20">
        <f t="shared" si="390"/>
        <v>0</v>
      </c>
      <c r="ES86" s="19"/>
      <c r="ET86" s="19"/>
      <c r="EU86" s="20">
        <f t="shared" si="391"/>
        <v>0</v>
      </c>
      <c r="EV86" s="19"/>
      <c r="EW86" s="19"/>
      <c r="EX86" s="20">
        <f t="shared" si="392"/>
        <v>0</v>
      </c>
      <c r="EY86" s="19"/>
      <c r="EZ86" s="19"/>
      <c r="FA86" s="20">
        <f t="shared" si="393"/>
        <v>0</v>
      </c>
      <c r="FB86" s="20">
        <f t="shared" si="394"/>
        <v>0</v>
      </c>
      <c r="FC86" s="20">
        <f t="shared" si="395"/>
        <v>0</v>
      </c>
      <c r="FD86" s="20">
        <f t="shared" si="396"/>
        <v>0</v>
      </c>
      <c r="FE86" s="19"/>
      <c r="FF86" s="19"/>
      <c r="FG86" s="20">
        <f t="shared" si="397"/>
        <v>0</v>
      </c>
      <c r="FH86" s="19"/>
      <c r="FI86" s="19"/>
      <c r="FJ86" s="20">
        <f t="shared" si="398"/>
        <v>0</v>
      </c>
      <c r="FK86" s="19"/>
      <c r="FL86" s="19"/>
      <c r="FM86" s="20">
        <f t="shared" si="399"/>
        <v>0</v>
      </c>
      <c r="FN86" s="20">
        <f t="shared" si="400"/>
        <v>0</v>
      </c>
      <c r="FO86" s="20">
        <f t="shared" si="401"/>
        <v>0</v>
      </c>
      <c r="FP86" s="20">
        <f t="shared" si="402"/>
        <v>0</v>
      </c>
      <c r="FQ86" s="19"/>
      <c r="FR86" s="19"/>
      <c r="FS86" s="20">
        <f t="shared" si="403"/>
        <v>0</v>
      </c>
      <c r="FT86" s="19"/>
      <c r="FU86" s="19"/>
      <c r="FV86" s="20">
        <f t="shared" si="404"/>
        <v>0</v>
      </c>
      <c r="FW86" s="19"/>
      <c r="FX86" s="19"/>
      <c r="FY86" s="20">
        <f t="shared" si="405"/>
        <v>0</v>
      </c>
      <c r="FZ86" s="20">
        <f t="shared" si="406"/>
        <v>0</v>
      </c>
      <c r="GA86" s="20">
        <f t="shared" si="407"/>
        <v>0</v>
      </c>
      <c r="GB86" s="20">
        <f t="shared" si="408"/>
        <v>0</v>
      </c>
      <c r="GC86" s="19"/>
      <c r="GD86" s="19"/>
      <c r="GE86" s="20">
        <f t="shared" si="409"/>
        <v>0</v>
      </c>
      <c r="GF86" s="19"/>
      <c r="GG86" s="19"/>
      <c r="GH86" s="20">
        <f t="shared" si="410"/>
        <v>0</v>
      </c>
      <c r="GI86" s="19"/>
      <c r="GJ86" s="19"/>
      <c r="GK86" s="20">
        <f t="shared" si="411"/>
        <v>0</v>
      </c>
      <c r="GL86" s="19"/>
      <c r="GM86" s="19"/>
      <c r="GN86" s="20">
        <f t="shared" si="412"/>
        <v>0</v>
      </c>
      <c r="GO86" s="20">
        <f t="shared" si="413"/>
        <v>0</v>
      </c>
      <c r="GP86" s="20">
        <f t="shared" si="414"/>
        <v>0</v>
      </c>
      <c r="GQ86" s="20">
        <f t="shared" si="415"/>
        <v>0</v>
      </c>
      <c r="GR86" s="19"/>
      <c r="GS86" s="19"/>
      <c r="GT86" s="20">
        <f t="shared" si="416"/>
        <v>0</v>
      </c>
      <c r="GU86" s="19"/>
      <c r="GV86" s="19"/>
      <c r="GW86" s="20">
        <f t="shared" si="417"/>
        <v>0</v>
      </c>
      <c r="GX86" s="19"/>
      <c r="GY86" s="19"/>
      <c r="GZ86" s="20">
        <f t="shared" si="418"/>
        <v>0</v>
      </c>
      <c r="HA86" s="20">
        <f t="shared" si="419"/>
        <v>0</v>
      </c>
      <c r="HB86" s="20">
        <f t="shared" si="420"/>
        <v>0</v>
      </c>
      <c r="HC86" s="20">
        <f t="shared" si="421"/>
        <v>0</v>
      </c>
      <c r="HD86" s="19"/>
      <c r="HE86" s="19"/>
      <c r="HF86" s="20">
        <f t="shared" si="422"/>
        <v>0</v>
      </c>
      <c r="HG86" s="19"/>
      <c r="HH86" s="19"/>
      <c r="HI86" s="20">
        <f t="shared" si="423"/>
        <v>0</v>
      </c>
      <c r="HJ86" s="19"/>
      <c r="HK86" s="19"/>
      <c r="HL86" s="20">
        <f t="shared" si="424"/>
        <v>0</v>
      </c>
      <c r="HM86" s="19"/>
      <c r="HN86" s="19"/>
      <c r="HO86" s="20">
        <f t="shared" si="425"/>
        <v>0</v>
      </c>
      <c r="HP86" s="20">
        <f t="shared" si="426"/>
        <v>0</v>
      </c>
      <c r="HQ86" s="20">
        <f t="shared" si="427"/>
        <v>0</v>
      </c>
      <c r="HR86" s="20">
        <f t="shared" si="428"/>
        <v>0</v>
      </c>
      <c r="HS86" s="19"/>
      <c r="HT86" s="19"/>
      <c r="HU86" s="20">
        <f t="shared" si="429"/>
        <v>0</v>
      </c>
      <c r="HV86" s="19"/>
      <c r="HW86" s="19"/>
      <c r="HX86" s="20">
        <f t="shared" si="430"/>
        <v>0</v>
      </c>
      <c r="HY86" s="19"/>
      <c r="HZ86" s="19"/>
      <c r="IA86" s="20">
        <f t="shared" si="431"/>
        <v>0</v>
      </c>
      <c r="IB86" s="19"/>
      <c r="IC86" s="19"/>
      <c r="ID86" s="20">
        <f t="shared" si="432"/>
        <v>0</v>
      </c>
      <c r="IE86" s="20">
        <f t="shared" si="433"/>
        <v>0</v>
      </c>
      <c r="IF86" s="20">
        <f t="shared" si="434"/>
        <v>0</v>
      </c>
      <c r="IG86" s="20">
        <f t="shared" si="435"/>
        <v>0</v>
      </c>
      <c r="IH86" s="20">
        <f t="shared" si="436"/>
        <v>0</v>
      </c>
      <c r="II86" s="20">
        <f t="shared" si="437"/>
        <v>0</v>
      </c>
      <c r="IJ86" s="20">
        <f t="shared" si="438"/>
        <v>0</v>
      </c>
      <c r="IK86" s="19"/>
      <c r="IL86" s="19"/>
      <c r="IM86" s="20">
        <f t="shared" si="439"/>
        <v>0</v>
      </c>
      <c r="IN86" s="19"/>
      <c r="IO86" s="19"/>
      <c r="IP86" s="20">
        <f t="shared" si="440"/>
        <v>0</v>
      </c>
      <c r="IQ86" s="19"/>
      <c r="IR86" s="19"/>
      <c r="IS86" s="20">
        <f t="shared" si="441"/>
        <v>0</v>
      </c>
      <c r="IT86" s="20">
        <f t="shared" si="442"/>
        <v>0</v>
      </c>
      <c r="IU86" s="20">
        <f t="shared" si="443"/>
        <v>0</v>
      </c>
      <c r="IV86" s="20">
        <f t="shared" si="444"/>
        <v>0</v>
      </c>
      <c r="IW86" s="20">
        <f t="shared" si="445"/>
        <v>0</v>
      </c>
      <c r="IX86" s="20">
        <f t="shared" si="446"/>
        <v>0</v>
      </c>
      <c r="IY86" s="20">
        <f t="shared" si="447"/>
        <v>0</v>
      </c>
      <c r="IZ86" s="19"/>
      <c r="JA86" s="19"/>
      <c r="JB86" s="20">
        <f t="shared" si="448"/>
        <v>0</v>
      </c>
      <c r="JC86" s="19"/>
      <c r="JD86" s="19"/>
      <c r="JE86" s="20">
        <f t="shared" si="449"/>
        <v>0</v>
      </c>
      <c r="JF86" s="19"/>
      <c r="JG86" s="19"/>
      <c r="JH86" s="20">
        <f t="shared" si="450"/>
        <v>0</v>
      </c>
      <c r="JI86" s="20">
        <f t="shared" si="451"/>
        <v>0</v>
      </c>
      <c r="JJ86" s="20">
        <f t="shared" si="452"/>
        <v>0</v>
      </c>
      <c r="JK86" s="20">
        <f t="shared" si="453"/>
        <v>0</v>
      </c>
      <c r="JL86" s="19"/>
      <c r="JM86" s="19"/>
      <c r="JN86" s="20">
        <f t="shared" si="454"/>
        <v>0</v>
      </c>
      <c r="JO86" s="19"/>
      <c r="JP86" s="19"/>
      <c r="JQ86" s="20">
        <f t="shared" si="455"/>
        <v>0</v>
      </c>
      <c r="JR86" s="19"/>
      <c r="JS86" s="19"/>
      <c r="JT86" s="20">
        <f t="shared" si="456"/>
        <v>0</v>
      </c>
      <c r="JU86" s="20">
        <f t="shared" si="457"/>
        <v>0</v>
      </c>
      <c r="JV86" s="20">
        <f t="shared" si="458"/>
        <v>0</v>
      </c>
      <c r="JW86" s="20">
        <f t="shared" si="459"/>
        <v>0</v>
      </c>
      <c r="JX86" s="19"/>
      <c r="JY86" s="19"/>
      <c r="JZ86" s="20">
        <f t="shared" si="460"/>
        <v>0</v>
      </c>
      <c r="KA86" s="19"/>
      <c r="KB86" s="19"/>
      <c r="KC86" s="20">
        <f t="shared" si="461"/>
        <v>0</v>
      </c>
      <c r="KD86" s="20">
        <f t="shared" si="462"/>
        <v>0</v>
      </c>
      <c r="KE86" s="20">
        <f t="shared" si="463"/>
        <v>0</v>
      </c>
      <c r="KF86" s="20">
        <f t="shared" si="464"/>
        <v>0</v>
      </c>
      <c r="KG86" s="20">
        <f>2000</f>
        <v>2000</v>
      </c>
      <c r="KH86" s="19"/>
      <c r="KI86" s="20">
        <f t="shared" si="465"/>
        <v>2000</v>
      </c>
      <c r="KJ86" s="19"/>
      <c r="KK86" s="19"/>
      <c r="KL86" s="20">
        <f t="shared" si="466"/>
        <v>0</v>
      </c>
      <c r="KM86" s="19"/>
      <c r="KN86" s="19"/>
      <c r="KO86" s="20">
        <f t="shared" si="467"/>
        <v>0</v>
      </c>
      <c r="KP86" s="19"/>
      <c r="KQ86" s="19"/>
      <c r="KR86" s="20">
        <f t="shared" si="468"/>
        <v>0</v>
      </c>
      <c r="KS86" s="19"/>
      <c r="KT86" s="19"/>
      <c r="KU86" s="20">
        <f t="shared" si="469"/>
        <v>0</v>
      </c>
      <c r="KV86" s="19"/>
      <c r="KW86" s="19"/>
      <c r="KX86" s="20">
        <f t="shared" si="470"/>
        <v>0</v>
      </c>
      <c r="KY86" s="19"/>
      <c r="KZ86" s="19"/>
      <c r="LA86" s="20">
        <f t="shared" si="471"/>
        <v>0</v>
      </c>
      <c r="LB86" s="20">
        <f t="shared" si="472"/>
        <v>0</v>
      </c>
      <c r="LC86" s="20">
        <f t="shared" si="473"/>
        <v>0</v>
      </c>
      <c r="LD86" s="20">
        <f t="shared" si="474"/>
        <v>0</v>
      </c>
      <c r="LE86" s="20">
        <f t="shared" si="475"/>
        <v>2000</v>
      </c>
      <c r="LF86" s="20">
        <f t="shared" si="476"/>
        <v>0</v>
      </c>
      <c r="LG86" s="20">
        <f t="shared" si="477"/>
        <v>2000</v>
      </c>
      <c r="LH86" s="19"/>
      <c r="LI86" s="19"/>
      <c r="LJ86" s="20">
        <f t="shared" si="478"/>
        <v>0</v>
      </c>
      <c r="LK86" s="19"/>
      <c r="LL86" s="19"/>
      <c r="LM86" s="20">
        <f t="shared" si="479"/>
        <v>0</v>
      </c>
      <c r="LN86" s="20">
        <f t="shared" si="480"/>
        <v>2000</v>
      </c>
      <c r="LO86" s="20">
        <f t="shared" si="481"/>
        <v>0</v>
      </c>
      <c r="LP86" s="20">
        <f t="shared" si="482"/>
        <v>2000</v>
      </c>
    </row>
    <row r="87" spans="1:328" x14ac:dyDescent="0.3">
      <c r="A87" s="2" t="s">
        <v>192</v>
      </c>
      <c r="B87" s="3"/>
      <c r="C87" s="3"/>
      <c r="D87" s="4">
        <f t="shared" si="322"/>
        <v>0</v>
      </c>
      <c r="E87" s="3"/>
      <c r="F87" s="3"/>
      <c r="G87" s="4">
        <f t="shared" si="323"/>
        <v>0</v>
      </c>
      <c r="H87" s="3"/>
      <c r="I87" s="3"/>
      <c r="J87" s="4">
        <f t="shared" si="324"/>
        <v>0</v>
      </c>
      <c r="K87" s="3"/>
      <c r="L87" s="3"/>
      <c r="M87" s="4">
        <f t="shared" si="325"/>
        <v>0</v>
      </c>
      <c r="N87" s="3"/>
      <c r="O87" s="3"/>
      <c r="P87" s="4">
        <f t="shared" si="326"/>
        <v>0</v>
      </c>
      <c r="Q87" s="3"/>
      <c r="R87" s="3"/>
      <c r="S87" s="4">
        <f t="shared" si="327"/>
        <v>0</v>
      </c>
      <c r="T87" s="3"/>
      <c r="U87" s="3"/>
      <c r="V87" s="4">
        <f t="shared" si="328"/>
        <v>0</v>
      </c>
      <c r="W87" s="3"/>
      <c r="X87" s="3"/>
      <c r="Y87" s="4">
        <f t="shared" si="329"/>
        <v>0</v>
      </c>
      <c r="Z87" s="3"/>
      <c r="AA87" s="3"/>
      <c r="AB87" s="4">
        <f t="shared" si="330"/>
        <v>0</v>
      </c>
      <c r="AC87" s="3"/>
      <c r="AD87" s="3"/>
      <c r="AE87" s="4">
        <f t="shared" si="331"/>
        <v>0</v>
      </c>
      <c r="AF87" s="3"/>
      <c r="AG87" s="3"/>
      <c r="AH87" s="4">
        <f t="shared" si="332"/>
        <v>0</v>
      </c>
      <c r="AI87" s="3"/>
      <c r="AJ87" s="3"/>
      <c r="AK87" s="4">
        <f t="shared" si="333"/>
        <v>0</v>
      </c>
      <c r="AL87" s="4">
        <f t="shared" si="334"/>
        <v>0</v>
      </c>
      <c r="AM87" s="4">
        <f t="shared" si="335"/>
        <v>0</v>
      </c>
      <c r="AN87" s="4">
        <f t="shared" si="336"/>
        <v>0</v>
      </c>
      <c r="AO87" s="3"/>
      <c r="AP87" s="3"/>
      <c r="AQ87" s="4">
        <f t="shared" si="337"/>
        <v>0</v>
      </c>
      <c r="AR87" s="3"/>
      <c r="AS87" s="3"/>
      <c r="AT87" s="4">
        <f t="shared" si="338"/>
        <v>0</v>
      </c>
      <c r="AU87" s="3"/>
      <c r="AV87" s="3"/>
      <c r="AW87" s="4">
        <f t="shared" si="339"/>
        <v>0</v>
      </c>
      <c r="AX87" s="3"/>
      <c r="AY87" s="3"/>
      <c r="AZ87" s="4">
        <f t="shared" si="340"/>
        <v>0</v>
      </c>
      <c r="BA87" s="3"/>
      <c r="BB87" s="3"/>
      <c r="BC87" s="4">
        <f t="shared" si="341"/>
        <v>0</v>
      </c>
      <c r="BD87" s="3"/>
      <c r="BE87" s="3"/>
      <c r="BF87" s="4">
        <f t="shared" si="342"/>
        <v>0</v>
      </c>
      <c r="BG87" s="4">
        <f t="shared" si="343"/>
        <v>0</v>
      </c>
      <c r="BH87" s="4">
        <f t="shared" si="344"/>
        <v>0</v>
      </c>
      <c r="BI87" s="4">
        <f t="shared" si="345"/>
        <v>0</v>
      </c>
      <c r="BJ87" s="3"/>
      <c r="BK87" s="3"/>
      <c r="BL87" s="4">
        <f t="shared" si="346"/>
        <v>0</v>
      </c>
      <c r="BM87" s="3"/>
      <c r="BN87" s="3"/>
      <c r="BO87" s="4">
        <f t="shared" si="347"/>
        <v>0</v>
      </c>
      <c r="BP87" s="3"/>
      <c r="BQ87" s="3"/>
      <c r="BR87" s="4">
        <f t="shared" si="348"/>
        <v>0</v>
      </c>
      <c r="BS87" s="3"/>
      <c r="BT87" s="3"/>
      <c r="BU87" s="4">
        <f t="shared" si="349"/>
        <v>0</v>
      </c>
      <c r="BV87" s="3"/>
      <c r="BW87" s="3"/>
      <c r="BX87" s="4">
        <f t="shared" si="350"/>
        <v>0</v>
      </c>
      <c r="BY87" s="3"/>
      <c r="BZ87" s="3"/>
      <c r="CA87" s="4">
        <f t="shared" si="351"/>
        <v>0</v>
      </c>
      <c r="CB87" s="4">
        <f t="shared" si="352"/>
        <v>0</v>
      </c>
      <c r="CC87" s="4">
        <f t="shared" si="353"/>
        <v>0</v>
      </c>
      <c r="CD87" s="4">
        <f t="shared" si="354"/>
        <v>0</v>
      </c>
      <c r="CE87" s="3"/>
      <c r="CF87" s="3"/>
      <c r="CG87" s="4">
        <f t="shared" si="355"/>
        <v>0</v>
      </c>
      <c r="CH87" s="3"/>
      <c r="CI87" s="3"/>
      <c r="CJ87" s="4">
        <f t="shared" si="356"/>
        <v>0</v>
      </c>
      <c r="CK87" s="3"/>
      <c r="CL87" s="3"/>
      <c r="CM87" s="4">
        <f t="shared" si="357"/>
        <v>0</v>
      </c>
      <c r="CN87" s="4">
        <f t="shared" si="358"/>
        <v>0</v>
      </c>
      <c r="CO87" s="4">
        <f t="shared" si="359"/>
        <v>0</v>
      </c>
      <c r="CP87" s="4">
        <f t="shared" si="360"/>
        <v>0</v>
      </c>
      <c r="CQ87" s="3"/>
      <c r="CR87" s="3"/>
      <c r="CS87" s="4">
        <f t="shared" si="361"/>
        <v>0</v>
      </c>
      <c r="CT87" s="3"/>
      <c r="CU87" s="3"/>
      <c r="CV87" s="4">
        <f t="shared" si="362"/>
        <v>0</v>
      </c>
      <c r="CW87" s="3"/>
      <c r="CX87" s="3"/>
      <c r="CY87" s="4">
        <f t="shared" si="363"/>
        <v>0</v>
      </c>
      <c r="CZ87" s="4">
        <f t="shared" si="364"/>
        <v>0</v>
      </c>
      <c r="DA87" s="4">
        <f t="shared" si="365"/>
        <v>0</v>
      </c>
      <c r="DB87" s="4">
        <f t="shared" si="366"/>
        <v>0</v>
      </c>
      <c r="DC87" s="4">
        <f t="shared" si="367"/>
        <v>0</v>
      </c>
      <c r="DD87" s="4">
        <f t="shared" si="368"/>
        <v>0</v>
      </c>
      <c r="DE87" s="4">
        <f t="shared" si="369"/>
        <v>0</v>
      </c>
      <c r="DF87" s="3"/>
      <c r="DG87" s="3"/>
      <c r="DH87" s="4">
        <f t="shared" si="370"/>
        <v>0</v>
      </c>
      <c r="DI87" s="3"/>
      <c r="DJ87" s="3"/>
      <c r="DK87" s="4">
        <f t="shared" si="371"/>
        <v>0</v>
      </c>
      <c r="DL87" s="4">
        <f t="shared" si="372"/>
        <v>0</v>
      </c>
      <c r="DM87" s="4">
        <f t="shared" si="373"/>
        <v>0</v>
      </c>
      <c r="DN87" s="4">
        <f t="shared" si="374"/>
        <v>0</v>
      </c>
      <c r="DO87" s="3"/>
      <c r="DP87" s="3"/>
      <c r="DQ87" s="4">
        <f t="shared" si="375"/>
        <v>0</v>
      </c>
      <c r="DR87" s="3"/>
      <c r="DS87" s="3"/>
      <c r="DT87" s="4">
        <f t="shared" si="376"/>
        <v>0</v>
      </c>
      <c r="DU87" s="4">
        <f t="shared" si="377"/>
        <v>0</v>
      </c>
      <c r="DV87" s="4">
        <f t="shared" si="378"/>
        <v>0</v>
      </c>
      <c r="DW87" s="4">
        <f t="shared" si="379"/>
        <v>0</v>
      </c>
      <c r="DX87" s="20">
        <f t="shared" si="380"/>
        <v>0</v>
      </c>
      <c r="DY87" s="20">
        <f t="shared" si="381"/>
        <v>0</v>
      </c>
      <c r="DZ87" s="20">
        <f t="shared" si="382"/>
        <v>0</v>
      </c>
      <c r="EA87" s="19"/>
      <c r="EB87" s="19"/>
      <c r="EC87" s="20">
        <f t="shared" si="383"/>
        <v>0</v>
      </c>
      <c r="ED87" s="19"/>
      <c r="EE87" s="19"/>
      <c r="EF87" s="20">
        <f t="shared" si="384"/>
        <v>0</v>
      </c>
      <c r="EG87" s="19"/>
      <c r="EH87" s="19"/>
      <c r="EI87" s="20">
        <f t="shared" si="385"/>
        <v>0</v>
      </c>
      <c r="EJ87" s="19"/>
      <c r="EK87" s="19"/>
      <c r="EL87" s="20">
        <f t="shared" si="386"/>
        <v>0</v>
      </c>
      <c r="EM87" s="20">
        <f t="shared" si="387"/>
        <v>0</v>
      </c>
      <c r="EN87" s="20">
        <f t="shared" si="388"/>
        <v>0</v>
      </c>
      <c r="EO87" s="20">
        <f t="shared" si="389"/>
        <v>0</v>
      </c>
      <c r="EP87" s="19"/>
      <c r="EQ87" s="19"/>
      <c r="ER87" s="20">
        <f t="shared" si="390"/>
        <v>0</v>
      </c>
      <c r="ES87" s="19"/>
      <c r="ET87" s="19"/>
      <c r="EU87" s="20">
        <f t="shared" si="391"/>
        <v>0</v>
      </c>
      <c r="EV87" s="19"/>
      <c r="EW87" s="19"/>
      <c r="EX87" s="20">
        <f t="shared" si="392"/>
        <v>0</v>
      </c>
      <c r="EY87" s="19"/>
      <c r="EZ87" s="19"/>
      <c r="FA87" s="20">
        <f t="shared" si="393"/>
        <v>0</v>
      </c>
      <c r="FB87" s="20">
        <f t="shared" si="394"/>
        <v>0</v>
      </c>
      <c r="FC87" s="20">
        <f t="shared" si="395"/>
        <v>0</v>
      </c>
      <c r="FD87" s="20">
        <f t="shared" si="396"/>
        <v>0</v>
      </c>
      <c r="FE87" s="19"/>
      <c r="FF87" s="19"/>
      <c r="FG87" s="20">
        <f t="shared" si="397"/>
        <v>0</v>
      </c>
      <c r="FH87" s="19"/>
      <c r="FI87" s="19"/>
      <c r="FJ87" s="20">
        <f t="shared" si="398"/>
        <v>0</v>
      </c>
      <c r="FK87" s="19"/>
      <c r="FL87" s="19"/>
      <c r="FM87" s="20">
        <f t="shared" si="399"/>
        <v>0</v>
      </c>
      <c r="FN87" s="20">
        <f t="shared" si="400"/>
        <v>0</v>
      </c>
      <c r="FO87" s="20">
        <f t="shared" si="401"/>
        <v>0</v>
      </c>
      <c r="FP87" s="20">
        <f t="shared" si="402"/>
        <v>0</v>
      </c>
      <c r="FQ87" s="19"/>
      <c r="FR87" s="19"/>
      <c r="FS87" s="20">
        <f t="shared" si="403"/>
        <v>0</v>
      </c>
      <c r="FT87" s="19"/>
      <c r="FU87" s="19"/>
      <c r="FV87" s="20">
        <f t="shared" si="404"/>
        <v>0</v>
      </c>
      <c r="FW87" s="19"/>
      <c r="FX87" s="19"/>
      <c r="FY87" s="20">
        <f t="shared" si="405"/>
        <v>0</v>
      </c>
      <c r="FZ87" s="20">
        <f t="shared" si="406"/>
        <v>0</v>
      </c>
      <c r="GA87" s="20">
        <f t="shared" si="407"/>
        <v>0</v>
      </c>
      <c r="GB87" s="20">
        <f t="shared" si="408"/>
        <v>0</v>
      </c>
      <c r="GC87" s="19"/>
      <c r="GD87" s="19"/>
      <c r="GE87" s="20">
        <f t="shared" si="409"/>
        <v>0</v>
      </c>
      <c r="GF87" s="19"/>
      <c r="GG87" s="19"/>
      <c r="GH87" s="20">
        <f t="shared" si="410"/>
        <v>0</v>
      </c>
      <c r="GI87" s="19"/>
      <c r="GJ87" s="19"/>
      <c r="GK87" s="20">
        <f t="shared" si="411"/>
        <v>0</v>
      </c>
      <c r="GL87" s="19"/>
      <c r="GM87" s="19"/>
      <c r="GN87" s="20">
        <f t="shared" si="412"/>
        <v>0</v>
      </c>
      <c r="GO87" s="20">
        <f t="shared" si="413"/>
        <v>0</v>
      </c>
      <c r="GP87" s="20">
        <f t="shared" si="414"/>
        <v>0</v>
      </c>
      <c r="GQ87" s="20">
        <f t="shared" si="415"/>
        <v>0</v>
      </c>
      <c r="GR87" s="19"/>
      <c r="GS87" s="19"/>
      <c r="GT87" s="20">
        <f t="shared" si="416"/>
        <v>0</v>
      </c>
      <c r="GU87" s="19"/>
      <c r="GV87" s="19"/>
      <c r="GW87" s="20">
        <f t="shared" si="417"/>
        <v>0</v>
      </c>
      <c r="GX87" s="19"/>
      <c r="GY87" s="19"/>
      <c r="GZ87" s="20">
        <f t="shared" si="418"/>
        <v>0</v>
      </c>
      <c r="HA87" s="20">
        <f t="shared" si="419"/>
        <v>0</v>
      </c>
      <c r="HB87" s="20">
        <f t="shared" si="420"/>
        <v>0</v>
      </c>
      <c r="HC87" s="20">
        <f t="shared" si="421"/>
        <v>0</v>
      </c>
      <c r="HD87" s="19"/>
      <c r="HE87" s="19"/>
      <c r="HF87" s="20">
        <f t="shared" si="422"/>
        <v>0</v>
      </c>
      <c r="HG87" s="19"/>
      <c r="HH87" s="19"/>
      <c r="HI87" s="20">
        <f t="shared" si="423"/>
        <v>0</v>
      </c>
      <c r="HJ87" s="19"/>
      <c r="HK87" s="19"/>
      <c r="HL87" s="20">
        <f t="shared" si="424"/>
        <v>0</v>
      </c>
      <c r="HM87" s="19"/>
      <c r="HN87" s="19"/>
      <c r="HO87" s="20">
        <f t="shared" si="425"/>
        <v>0</v>
      </c>
      <c r="HP87" s="20">
        <f t="shared" si="426"/>
        <v>0</v>
      </c>
      <c r="HQ87" s="20">
        <f t="shared" si="427"/>
        <v>0</v>
      </c>
      <c r="HR87" s="20">
        <f t="shared" si="428"/>
        <v>0</v>
      </c>
      <c r="HS87" s="19"/>
      <c r="HT87" s="19"/>
      <c r="HU87" s="20">
        <f t="shared" si="429"/>
        <v>0</v>
      </c>
      <c r="HV87" s="19"/>
      <c r="HW87" s="19"/>
      <c r="HX87" s="20">
        <f t="shared" si="430"/>
        <v>0</v>
      </c>
      <c r="HY87" s="19"/>
      <c r="HZ87" s="19"/>
      <c r="IA87" s="20">
        <f t="shared" si="431"/>
        <v>0</v>
      </c>
      <c r="IB87" s="19"/>
      <c r="IC87" s="19"/>
      <c r="ID87" s="20">
        <f t="shared" si="432"/>
        <v>0</v>
      </c>
      <c r="IE87" s="20">
        <f t="shared" si="433"/>
        <v>0</v>
      </c>
      <c r="IF87" s="20">
        <f t="shared" si="434"/>
        <v>0</v>
      </c>
      <c r="IG87" s="20">
        <f t="shared" si="435"/>
        <v>0</v>
      </c>
      <c r="IH87" s="20">
        <f t="shared" si="436"/>
        <v>0</v>
      </c>
      <c r="II87" s="20">
        <f t="shared" si="437"/>
        <v>0</v>
      </c>
      <c r="IJ87" s="20">
        <f t="shared" si="438"/>
        <v>0</v>
      </c>
      <c r="IK87" s="19"/>
      <c r="IL87" s="19"/>
      <c r="IM87" s="20">
        <f t="shared" si="439"/>
        <v>0</v>
      </c>
      <c r="IN87" s="19"/>
      <c r="IO87" s="19"/>
      <c r="IP87" s="20">
        <f t="shared" si="440"/>
        <v>0</v>
      </c>
      <c r="IQ87" s="19"/>
      <c r="IR87" s="19"/>
      <c r="IS87" s="20">
        <f t="shared" si="441"/>
        <v>0</v>
      </c>
      <c r="IT87" s="20">
        <f t="shared" si="442"/>
        <v>0</v>
      </c>
      <c r="IU87" s="20">
        <f t="shared" si="443"/>
        <v>0</v>
      </c>
      <c r="IV87" s="20">
        <f t="shared" si="444"/>
        <v>0</v>
      </c>
      <c r="IW87" s="20">
        <f t="shared" si="445"/>
        <v>0</v>
      </c>
      <c r="IX87" s="20">
        <f t="shared" si="446"/>
        <v>0</v>
      </c>
      <c r="IY87" s="20">
        <f t="shared" si="447"/>
        <v>0</v>
      </c>
      <c r="IZ87" s="19"/>
      <c r="JA87" s="19"/>
      <c r="JB87" s="20">
        <f t="shared" si="448"/>
        <v>0</v>
      </c>
      <c r="JC87" s="19"/>
      <c r="JD87" s="19"/>
      <c r="JE87" s="20">
        <f t="shared" si="449"/>
        <v>0</v>
      </c>
      <c r="JF87" s="19"/>
      <c r="JG87" s="19"/>
      <c r="JH87" s="20">
        <f t="shared" si="450"/>
        <v>0</v>
      </c>
      <c r="JI87" s="20">
        <f t="shared" si="451"/>
        <v>0</v>
      </c>
      <c r="JJ87" s="20">
        <f t="shared" si="452"/>
        <v>0</v>
      </c>
      <c r="JK87" s="20">
        <f t="shared" si="453"/>
        <v>0</v>
      </c>
      <c r="JL87" s="19"/>
      <c r="JM87" s="19"/>
      <c r="JN87" s="20">
        <f t="shared" si="454"/>
        <v>0</v>
      </c>
      <c r="JO87" s="19"/>
      <c r="JP87" s="19"/>
      <c r="JQ87" s="20">
        <f t="shared" si="455"/>
        <v>0</v>
      </c>
      <c r="JR87" s="19"/>
      <c r="JS87" s="19"/>
      <c r="JT87" s="20">
        <f t="shared" si="456"/>
        <v>0</v>
      </c>
      <c r="JU87" s="20">
        <f t="shared" si="457"/>
        <v>0</v>
      </c>
      <c r="JV87" s="20">
        <f t="shared" si="458"/>
        <v>0</v>
      </c>
      <c r="JW87" s="20">
        <f t="shared" si="459"/>
        <v>0</v>
      </c>
      <c r="JX87" s="19"/>
      <c r="JY87" s="19"/>
      <c r="JZ87" s="20">
        <f t="shared" si="460"/>
        <v>0</v>
      </c>
      <c r="KA87" s="19"/>
      <c r="KB87" s="19"/>
      <c r="KC87" s="20">
        <f t="shared" si="461"/>
        <v>0</v>
      </c>
      <c r="KD87" s="20">
        <f t="shared" si="462"/>
        <v>0</v>
      </c>
      <c r="KE87" s="20">
        <f t="shared" si="463"/>
        <v>0</v>
      </c>
      <c r="KF87" s="20">
        <f t="shared" si="464"/>
        <v>0</v>
      </c>
      <c r="KG87" s="19"/>
      <c r="KH87" s="20">
        <f>0</f>
        <v>0</v>
      </c>
      <c r="KI87" s="20">
        <f t="shared" si="465"/>
        <v>0</v>
      </c>
      <c r="KJ87" s="19"/>
      <c r="KK87" s="19"/>
      <c r="KL87" s="20">
        <f t="shared" si="466"/>
        <v>0</v>
      </c>
      <c r="KM87" s="19"/>
      <c r="KN87" s="19"/>
      <c r="KO87" s="20">
        <f t="shared" si="467"/>
        <v>0</v>
      </c>
      <c r="KP87" s="19"/>
      <c r="KQ87" s="19"/>
      <c r="KR87" s="20">
        <f t="shared" si="468"/>
        <v>0</v>
      </c>
      <c r="KS87" s="19"/>
      <c r="KT87" s="19"/>
      <c r="KU87" s="20">
        <f t="shared" si="469"/>
        <v>0</v>
      </c>
      <c r="KV87" s="19"/>
      <c r="KW87" s="19"/>
      <c r="KX87" s="20">
        <f t="shared" si="470"/>
        <v>0</v>
      </c>
      <c r="KY87" s="19"/>
      <c r="KZ87" s="19"/>
      <c r="LA87" s="20">
        <f t="shared" si="471"/>
        <v>0</v>
      </c>
      <c r="LB87" s="20">
        <f t="shared" si="472"/>
        <v>0</v>
      </c>
      <c r="LC87" s="20">
        <f t="shared" si="473"/>
        <v>0</v>
      </c>
      <c r="LD87" s="20">
        <f t="shared" si="474"/>
        <v>0</v>
      </c>
      <c r="LE87" s="20">
        <f t="shared" si="475"/>
        <v>0</v>
      </c>
      <c r="LF87" s="20">
        <f t="shared" si="476"/>
        <v>0</v>
      </c>
      <c r="LG87" s="20">
        <f t="shared" si="477"/>
        <v>0</v>
      </c>
      <c r="LH87" s="19"/>
      <c r="LI87" s="19"/>
      <c r="LJ87" s="20">
        <f t="shared" si="478"/>
        <v>0</v>
      </c>
      <c r="LK87" s="19"/>
      <c r="LL87" s="19"/>
      <c r="LM87" s="20">
        <f t="shared" si="479"/>
        <v>0</v>
      </c>
      <c r="LN87" s="20">
        <f t="shared" si="480"/>
        <v>0</v>
      </c>
      <c r="LO87" s="20">
        <f t="shared" si="481"/>
        <v>0</v>
      </c>
      <c r="LP87" s="20">
        <f t="shared" si="482"/>
        <v>0</v>
      </c>
    </row>
    <row r="88" spans="1:328" x14ac:dyDescent="0.3">
      <c r="A88" s="2" t="s">
        <v>193</v>
      </c>
      <c r="B88" s="3"/>
      <c r="C88" s="3"/>
      <c r="D88" s="4">
        <f t="shared" si="322"/>
        <v>0</v>
      </c>
      <c r="E88" s="3"/>
      <c r="F88" s="3"/>
      <c r="G88" s="4">
        <f t="shared" si="323"/>
        <v>0</v>
      </c>
      <c r="H88" s="3"/>
      <c r="I88" s="3"/>
      <c r="J88" s="4">
        <f t="shared" si="324"/>
        <v>0</v>
      </c>
      <c r="K88" s="3"/>
      <c r="L88" s="3"/>
      <c r="M88" s="4">
        <f t="shared" si="325"/>
        <v>0</v>
      </c>
      <c r="N88" s="3"/>
      <c r="O88" s="3"/>
      <c r="P88" s="4">
        <f t="shared" si="326"/>
        <v>0</v>
      </c>
      <c r="Q88" s="3"/>
      <c r="R88" s="3"/>
      <c r="S88" s="4">
        <f t="shared" si="327"/>
        <v>0</v>
      </c>
      <c r="T88" s="3"/>
      <c r="U88" s="3"/>
      <c r="V88" s="4">
        <f t="shared" si="328"/>
        <v>0</v>
      </c>
      <c r="W88" s="3"/>
      <c r="X88" s="3"/>
      <c r="Y88" s="4">
        <f t="shared" si="329"/>
        <v>0</v>
      </c>
      <c r="Z88" s="3"/>
      <c r="AA88" s="3"/>
      <c r="AB88" s="4">
        <f t="shared" si="330"/>
        <v>0</v>
      </c>
      <c r="AC88" s="3"/>
      <c r="AD88" s="3"/>
      <c r="AE88" s="4">
        <f t="shared" si="331"/>
        <v>0</v>
      </c>
      <c r="AF88" s="3"/>
      <c r="AG88" s="3"/>
      <c r="AH88" s="4">
        <f t="shared" si="332"/>
        <v>0</v>
      </c>
      <c r="AI88" s="3"/>
      <c r="AJ88" s="3"/>
      <c r="AK88" s="4">
        <f t="shared" si="333"/>
        <v>0</v>
      </c>
      <c r="AL88" s="4">
        <f t="shared" si="334"/>
        <v>0</v>
      </c>
      <c r="AM88" s="4">
        <f t="shared" si="335"/>
        <v>0</v>
      </c>
      <c r="AN88" s="4">
        <f t="shared" si="336"/>
        <v>0</v>
      </c>
      <c r="AO88" s="3"/>
      <c r="AP88" s="3"/>
      <c r="AQ88" s="4">
        <f t="shared" si="337"/>
        <v>0</v>
      </c>
      <c r="AR88" s="3"/>
      <c r="AS88" s="3"/>
      <c r="AT88" s="4">
        <f t="shared" si="338"/>
        <v>0</v>
      </c>
      <c r="AU88" s="3"/>
      <c r="AV88" s="3"/>
      <c r="AW88" s="4">
        <f t="shared" si="339"/>
        <v>0</v>
      </c>
      <c r="AX88" s="3"/>
      <c r="AY88" s="3"/>
      <c r="AZ88" s="4">
        <f t="shared" si="340"/>
        <v>0</v>
      </c>
      <c r="BA88" s="3"/>
      <c r="BB88" s="3"/>
      <c r="BC88" s="4">
        <f t="shared" si="341"/>
        <v>0</v>
      </c>
      <c r="BD88" s="3"/>
      <c r="BE88" s="3"/>
      <c r="BF88" s="4">
        <f t="shared" si="342"/>
        <v>0</v>
      </c>
      <c r="BG88" s="4">
        <f t="shared" si="343"/>
        <v>0</v>
      </c>
      <c r="BH88" s="4">
        <f t="shared" si="344"/>
        <v>0</v>
      </c>
      <c r="BI88" s="4">
        <f t="shared" si="345"/>
        <v>0</v>
      </c>
      <c r="BJ88" s="3"/>
      <c r="BK88" s="3"/>
      <c r="BL88" s="4">
        <f t="shared" si="346"/>
        <v>0</v>
      </c>
      <c r="BM88" s="3"/>
      <c r="BN88" s="3"/>
      <c r="BO88" s="4">
        <f t="shared" si="347"/>
        <v>0</v>
      </c>
      <c r="BP88" s="3"/>
      <c r="BQ88" s="3"/>
      <c r="BR88" s="4">
        <f t="shared" si="348"/>
        <v>0</v>
      </c>
      <c r="BS88" s="3"/>
      <c r="BT88" s="3"/>
      <c r="BU88" s="4">
        <f t="shared" si="349"/>
        <v>0</v>
      </c>
      <c r="BV88" s="3"/>
      <c r="BW88" s="3"/>
      <c r="BX88" s="4">
        <f t="shared" si="350"/>
        <v>0</v>
      </c>
      <c r="BY88" s="3"/>
      <c r="BZ88" s="3"/>
      <c r="CA88" s="4">
        <f t="shared" si="351"/>
        <v>0</v>
      </c>
      <c r="CB88" s="4">
        <f t="shared" si="352"/>
        <v>0</v>
      </c>
      <c r="CC88" s="4">
        <f t="shared" si="353"/>
        <v>0</v>
      </c>
      <c r="CD88" s="4">
        <f t="shared" si="354"/>
        <v>0</v>
      </c>
      <c r="CE88" s="3"/>
      <c r="CF88" s="3"/>
      <c r="CG88" s="4">
        <f t="shared" si="355"/>
        <v>0</v>
      </c>
      <c r="CH88" s="3"/>
      <c r="CI88" s="3"/>
      <c r="CJ88" s="4">
        <f t="shared" si="356"/>
        <v>0</v>
      </c>
      <c r="CK88" s="3"/>
      <c r="CL88" s="3"/>
      <c r="CM88" s="4">
        <f t="shared" si="357"/>
        <v>0</v>
      </c>
      <c r="CN88" s="4">
        <f t="shared" si="358"/>
        <v>0</v>
      </c>
      <c r="CO88" s="4">
        <f t="shared" si="359"/>
        <v>0</v>
      </c>
      <c r="CP88" s="4">
        <f t="shared" si="360"/>
        <v>0</v>
      </c>
      <c r="CQ88" s="3"/>
      <c r="CR88" s="3"/>
      <c r="CS88" s="4">
        <f t="shared" si="361"/>
        <v>0</v>
      </c>
      <c r="CT88" s="3"/>
      <c r="CU88" s="3"/>
      <c r="CV88" s="4">
        <f t="shared" si="362"/>
        <v>0</v>
      </c>
      <c r="CW88" s="3"/>
      <c r="CX88" s="3"/>
      <c r="CY88" s="4">
        <f t="shared" si="363"/>
        <v>0</v>
      </c>
      <c r="CZ88" s="4">
        <f t="shared" si="364"/>
        <v>0</v>
      </c>
      <c r="DA88" s="4">
        <f t="shared" si="365"/>
        <v>0</v>
      </c>
      <c r="DB88" s="4">
        <f t="shared" si="366"/>
        <v>0</v>
      </c>
      <c r="DC88" s="4">
        <f t="shared" si="367"/>
        <v>0</v>
      </c>
      <c r="DD88" s="4">
        <f t="shared" si="368"/>
        <v>0</v>
      </c>
      <c r="DE88" s="4">
        <f t="shared" si="369"/>
        <v>0</v>
      </c>
      <c r="DF88" s="3"/>
      <c r="DG88" s="3"/>
      <c r="DH88" s="4">
        <f t="shared" si="370"/>
        <v>0</v>
      </c>
      <c r="DI88" s="3"/>
      <c r="DJ88" s="3"/>
      <c r="DK88" s="4">
        <f t="shared" si="371"/>
        <v>0</v>
      </c>
      <c r="DL88" s="4">
        <f t="shared" si="372"/>
        <v>0</v>
      </c>
      <c r="DM88" s="4">
        <f t="shared" si="373"/>
        <v>0</v>
      </c>
      <c r="DN88" s="4">
        <f t="shared" si="374"/>
        <v>0</v>
      </c>
      <c r="DO88" s="3"/>
      <c r="DP88" s="3"/>
      <c r="DQ88" s="4">
        <f t="shared" si="375"/>
        <v>0</v>
      </c>
      <c r="DR88" s="3"/>
      <c r="DS88" s="3"/>
      <c r="DT88" s="4">
        <f t="shared" si="376"/>
        <v>0</v>
      </c>
      <c r="DU88" s="4">
        <f t="shared" si="377"/>
        <v>0</v>
      </c>
      <c r="DV88" s="4">
        <f t="shared" si="378"/>
        <v>0</v>
      </c>
      <c r="DW88" s="4">
        <f t="shared" si="379"/>
        <v>0</v>
      </c>
      <c r="DX88" s="20">
        <f t="shared" si="380"/>
        <v>0</v>
      </c>
      <c r="DY88" s="20">
        <f t="shared" si="381"/>
        <v>0</v>
      </c>
      <c r="DZ88" s="20">
        <f t="shared" si="382"/>
        <v>0</v>
      </c>
      <c r="EA88" s="19"/>
      <c r="EB88" s="19"/>
      <c r="EC88" s="20">
        <f t="shared" si="383"/>
        <v>0</v>
      </c>
      <c r="ED88" s="19"/>
      <c r="EE88" s="19"/>
      <c r="EF88" s="20">
        <f t="shared" si="384"/>
        <v>0</v>
      </c>
      <c r="EG88" s="19"/>
      <c r="EH88" s="19"/>
      <c r="EI88" s="20">
        <f t="shared" si="385"/>
        <v>0</v>
      </c>
      <c r="EJ88" s="19"/>
      <c r="EK88" s="19"/>
      <c r="EL88" s="20">
        <f t="shared" si="386"/>
        <v>0</v>
      </c>
      <c r="EM88" s="20">
        <f t="shared" si="387"/>
        <v>0</v>
      </c>
      <c r="EN88" s="20">
        <f t="shared" si="388"/>
        <v>0</v>
      </c>
      <c r="EO88" s="20">
        <f t="shared" si="389"/>
        <v>0</v>
      </c>
      <c r="EP88" s="19"/>
      <c r="EQ88" s="19"/>
      <c r="ER88" s="20">
        <f t="shared" si="390"/>
        <v>0</v>
      </c>
      <c r="ES88" s="19"/>
      <c r="ET88" s="19"/>
      <c r="EU88" s="20">
        <f t="shared" si="391"/>
        <v>0</v>
      </c>
      <c r="EV88" s="19"/>
      <c r="EW88" s="19"/>
      <c r="EX88" s="20">
        <f t="shared" si="392"/>
        <v>0</v>
      </c>
      <c r="EY88" s="19"/>
      <c r="EZ88" s="19"/>
      <c r="FA88" s="20">
        <f t="shared" si="393"/>
        <v>0</v>
      </c>
      <c r="FB88" s="20">
        <f t="shared" si="394"/>
        <v>0</v>
      </c>
      <c r="FC88" s="20">
        <f t="shared" si="395"/>
        <v>0</v>
      </c>
      <c r="FD88" s="20">
        <f t="shared" si="396"/>
        <v>0</v>
      </c>
      <c r="FE88" s="19"/>
      <c r="FF88" s="19"/>
      <c r="FG88" s="20">
        <f t="shared" si="397"/>
        <v>0</v>
      </c>
      <c r="FH88" s="19"/>
      <c r="FI88" s="19"/>
      <c r="FJ88" s="20">
        <f t="shared" si="398"/>
        <v>0</v>
      </c>
      <c r="FK88" s="19"/>
      <c r="FL88" s="19"/>
      <c r="FM88" s="20">
        <f t="shared" si="399"/>
        <v>0</v>
      </c>
      <c r="FN88" s="20">
        <f t="shared" si="400"/>
        <v>0</v>
      </c>
      <c r="FO88" s="20">
        <f t="shared" si="401"/>
        <v>0</v>
      </c>
      <c r="FP88" s="20">
        <f t="shared" si="402"/>
        <v>0</v>
      </c>
      <c r="FQ88" s="19"/>
      <c r="FR88" s="19"/>
      <c r="FS88" s="20">
        <f t="shared" si="403"/>
        <v>0</v>
      </c>
      <c r="FT88" s="19"/>
      <c r="FU88" s="19"/>
      <c r="FV88" s="20">
        <f t="shared" si="404"/>
        <v>0</v>
      </c>
      <c r="FW88" s="19"/>
      <c r="FX88" s="19"/>
      <c r="FY88" s="20">
        <f t="shared" si="405"/>
        <v>0</v>
      </c>
      <c r="FZ88" s="20">
        <f t="shared" si="406"/>
        <v>0</v>
      </c>
      <c r="GA88" s="20">
        <f t="shared" si="407"/>
        <v>0</v>
      </c>
      <c r="GB88" s="20">
        <f t="shared" si="408"/>
        <v>0</v>
      </c>
      <c r="GC88" s="19"/>
      <c r="GD88" s="19"/>
      <c r="GE88" s="20">
        <f t="shared" si="409"/>
        <v>0</v>
      </c>
      <c r="GF88" s="19"/>
      <c r="GG88" s="19"/>
      <c r="GH88" s="20">
        <f t="shared" si="410"/>
        <v>0</v>
      </c>
      <c r="GI88" s="19"/>
      <c r="GJ88" s="19"/>
      <c r="GK88" s="20">
        <f t="shared" si="411"/>
        <v>0</v>
      </c>
      <c r="GL88" s="19"/>
      <c r="GM88" s="19"/>
      <c r="GN88" s="20">
        <f t="shared" si="412"/>
        <v>0</v>
      </c>
      <c r="GO88" s="20">
        <f t="shared" si="413"/>
        <v>0</v>
      </c>
      <c r="GP88" s="20">
        <f t="shared" si="414"/>
        <v>0</v>
      </c>
      <c r="GQ88" s="20">
        <f t="shared" si="415"/>
        <v>0</v>
      </c>
      <c r="GR88" s="19"/>
      <c r="GS88" s="19"/>
      <c r="GT88" s="20">
        <f t="shared" si="416"/>
        <v>0</v>
      </c>
      <c r="GU88" s="19"/>
      <c r="GV88" s="19"/>
      <c r="GW88" s="20">
        <f t="shared" si="417"/>
        <v>0</v>
      </c>
      <c r="GX88" s="19"/>
      <c r="GY88" s="19"/>
      <c r="GZ88" s="20">
        <f t="shared" si="418"/>
        <v>0</v>
      </c>
      <c r="HA88" s="20">
        <f t="shared" si="419"/>
        <v>0</v>
      </c>
      <c r="HB88" s="20">
        <f t="shared" si="420"/>
        <v>0</v>
      </c>
      <c r="HC88" s="20">
        <f t="shared" si="421"/>
        <v>0</v>
      </c>
      <c r="HD88" s="19"/>
      <c r="HE88" s="19"/>
      <c r="HF88" s="20">
        <f t="shared" si="422"/>
        <v>0</v>
      </c>
      <c r="HG88" s="19"/>
      <c r="HH88" s="19"/>
      <c r="HI88" s="20">
        <f t="shared" si="423"/>
        <v>0</v>
      </c>
      <c r="HJ88" s="19"/>
      <c r="HK88" s="19"/>
      <c r="HL88" s="20">
        <f t="shared" si="424"/>
        <v>0</v>
      </c>
      <c r="HM88" s="19"/>
      <c r="HN88" s="19"/>
      <c r="HO88" s="20">
        <f t="shared" si="425"/>
        <v>0</v>
      </c>
      <c r="HP88" s="20">
        <f t="shared" si="426"/>
        <v>0</v>
      </c>
      <c r="HQ88" s="20">
        <f t="shared" si="427"/>
        <v>0</v>
      </c>
      <c r="HR88" s="20">
        <f t="shared" si="428"/>
        <v>0</v>
      </c>
      <c r="HS88" s="19"/>
      <c r="HT88" s="19"/>
      <c r="HU88" s="20">
        <f t="shared" si="429"/>
        <v>0</v>
      </c>
      <c r="HV88" s="19"/>
      <c r="HW88" s="19"/>
      <c r="HX88" s="20">
        <f t="shared" si="430"/>
        <v>0</v>
      </c>
      <c r="HY88" s="19"/>
      <c r="HZ88" s="19"/>
      <c r="IA88" s="20">
        <f t="shared" si="431"/>
        <v>0</v>
      </c>
      <c r="IB88" s="19"/>
      <c r="IC88" s="19"/>
      <c r="ID88" s="20">
        <f t="shared" si="432"/>
        <v>0</v>
      </c>
      <c r="IE88" s="20">
        <f t="shared" si="433"/>
        <v>0</v>
      </c>
      <c r="IF88" s="20">
        <f t="shared" si="434"/>
        <v>0</v>
      </c>
      <c r="IG88" s="20">
        <f t="shared" si="435"/>
        <v>0</v>
      </c>
      <c r="IH88" s="20">
        <f t="shared" si="436"/>
        <v>0</v>
      </c>
      <c r="II88" s="20">
        <f t="shared" si="437"/>
        <v>0</v>
      </c>
      <c r="IJ88" s="20">
        <f t="shared" si="438"/>
        <v>0</v>
      </c>
      <c r="IK88" s="19"/>
      <c r="IL88" s="19"/>
      <c r="IM88" s="20">
        <f t="shared" si="439"/>
        <v>0</v>
      </c>
      <c r="IN88" s="19"/>
      <c r="IO88" s="19"/>
      <c r="IP88" s="20">
        <f t="shared" si="440"/>
        <v>0</v>
      </c>
      <c r="IQ88" s="19"/>
      <c r="IR88" s="19"/>
      <c r="IS88" s="20">
        <f t="shared" si="441"/>
        <v>0</v>
      </c>
      <c r="IT88" s="20">
        <f t="shared" si="442"/>
        <v>0</v>
      </c>
      <c r="IU88" s="20">
        <f t="shared" si="443"/>
        <v>0</v>
      </c>
      <c r="IV88" s="20">
        <f t="shared" si="444"/>
        <v>0</v>
      </c>
      <c r="IW88" s="20">
        <f t="shared" si="445"/>
        <v>0</v>
      </c>
      <c r="IX88" s="20">
        <f t="shared" si="446"/>
        <v>0</v>
      </c>
      <c r="IY88" s="20">
        <f t="shared" si="447"/>
        <v>0</v>
      </c>
      <c r="IZ88" s="19"/>
      <c r="JA88" s="19"/>
      <c r="JB88" s="20">
        <f t="shared" si="448"/>
        <v>0</v>
      </c>
      <c r="JC88" s="19"/>
      <c r="JD88" s="19"/>
      <c r="JE88" s="20">
        <f t="shared" si="449"/>
        <v>0</v>
      </c>
      <c r="JF88" s="19"/>
      <c r="JG88" s="19"/>
      <c r="JH88" s="20">
        <f t="shared" si="450"/>
        <v>0</v>
      </c>
      <c r="JI88" s="20">
        <f t="shared" si="451"/>
        <v>0</v>
      </c>
      <c r="JJ88" s="20">
        <f t="shared" si="452"/>
        <v>0</v>
      </c>
      <c r="JK88" s="20">
        <f t="shared" si="453"/>
        <v>0</v>
      </c>
      <c r="JL88" s="19"/>
      <c r="JM88" s="19"/>
      <c r="JN88" s="20">
        <f t="shared" si="454"/>
        <v>0</v>
      </c>
      <c r="JO88" s="19"/>
      <c r="JP88" s="19"/>
      <c r="JQ88" s="20">
        <f t="shared" si="455"/>
        <v>0</v>
      </c>
      <c r="JR88" s="19"/>
      <c r="JS88" s="19"/>
      <c r="JT88" s="20">
        <f t="shared" si="456"/>
        <v>0</v>
      </c>
      <c r="JU88" s="20">
        <f t="shared" si="457"/>
        <v>0</v>
      </c>
      <c r="JV88" s="20">
        <f t="shared" si="458"/>
        <v>0</v>
      </c>
      <c r="JW88" s="20">
        <f t="shared" si="459"/>
        <v>0</v>
      </c>
      <c r="JX88" s="19"/>
      <c r="JY88" s="19"/>
      <c r="JZ88" s="20">
        <f t="shared" si="460"/>
        <v>0</v>
      </c>
      <c r="KA88" s="19"/>
      <c r="KB88" s="19"/>
      <c r="KC88" s="20">
        <f t="shared" si="461"/>
        <v>0</v>
      </c>
      <c r="KD88" s="20">
        <f t="shared" si="462"/>
        <v>0</v>
      </c>
      <c r="KE88" s="20">
        <f t="shared" si="463"/>
        <v>0</v>
      </c>
      <c r="KF88" s="20">
        <f t="shared" si="464"/>
        <v>0</v>
      </c>
      <c r="KG88" s="19"/>
      <c r="KH88" s="20">
        <f>0</f>
        <v>0</v>
      </c>
      <c r="KI88" s="20">
        <f t="shared" si="465"/>
        <v>0</v>
      </c>
      <c r="KJ88" s="19"/>
      <c r="KK88" s="19"/>
      <c r="KL88" s="20">
        <f t="shared" si="466"/>
        <v>0</v>
      </c>
      <c r="KM88" s="19"/>
      <c r="KN88" s="19"/>
      <c r="KO88" s="20">
        <f t="shared" si="467"/>
        <v>0</v>
      </c>
      <c r="KP88" s="19"/>
      <c r="KQ88" s="19"/>
      <c r="KR88" s="20">
        <f t="shared" si="468"/>
        <v>0</v>
      </c>
      <c r="KS88" s="19"/>
      <c r="KT88" s="19"/>
      <c r="KU88" s="20">
        <f t="shared" si="469"/>
        <v>0</v>
      </c>
      <c r="KV88" s="19"/>
      <c r="KW88" s="19"/>
      <c r="KX88" s="20">
        <f t="shared" si="470"/>
        <v>0</v>
      </c>
      <c r="KY88" s="19"/>
      <c r="KZ88" s="19"/>
      <c r="LA88" s="20">
        <f t="shared" si="471"/>
        <v>0</v>
      </c>
      <c r="LB88" s="20">
        <f t="shared" si="472"/>
        <v>0</v>
      </c>
      <c r="LC88" s="20">
        <f t="shared" si="473"/>
        <v>0</v>
      </c>
      <c r="LD88" s="20">
        <f t="shared" si="474"/>
        <v>0</v>
      </c>
      <c r="LE88" s="20">
        <f t="shared" si="475"/>
        <v>0</v>
      </c>
      <c r="LF88" s="20">
        <f t="shared" si="476"/>
        <v>0</v>
      </c>
      <c r="LG88" s="20">
        <f t="shared" si="477"/>
        <v>0</v>
      </c>
      <c r="LH88" s="19"/>
      <c r="LI88" s="19"/>
      <c r="LJ88" s="20">
        <f t="shared" si="478"/>
        <v>0</v>
      </c>
      <c r="LK88" s="19"/>
      <c r="LL88" s="19"/>
      <c r="LM88" s="20">
        <f t="shared" si="479"/>
        <v>0</v>
      </c>
      <c r="LN88" s="20">
        <f t="shared" si="480"/>
        <v>0</v>
      </c>
      <c r="LO88" s="20">
        <f t="shared" si="481"/>
        <v>0</v>
      </c>
      <c r="LP88" s="20">
        <f t="shared" si="482"/>
        <v>0</v>
      </c>
    </row>
    <row r="89" spans="1:328" x14ac:dyDescent="0.3">
      <c r="A89" s="2" t="s">
        <v>194</v>
      </c>
      <c r="B89" s="3"/>
      <c r="C89" s="3"/>
      <c r="D89" s="4">
        <f t="shared" si="322"/>
        <v>0</v>
      </c>
      <c r="E89" s="3"/>
      <c r="F89" s="3"/>
      <c r="G89" s="4">
        <f t="shared" si="323"/>
        <v>0</v>
      </c>
      <c r="H89" s="3"/>
      <c r="I89" s="3"/>
      <c r="J89" s="4">
        <f t="shared" si="324"/>
        <v>0</v>
      </c>
      <c r="K89" s="3"/>
      <c r="L89" s="3"/>
      <c r="M89" s="4">
        <f t="shared" si="325"/>
        <v>0</v>
      </c>
      <c r="N89" s="3"/>
      <c r="O89" s="3"/>
      <c r="P89" s="4">
        <f t="shared" si="326"/>
        <v>0</v>
      </c>
      <c r="Q89" s="3"/>
      <c r="R89" s="3"/>
      <c r="S89" s="4">
        <f t="shared" si="327"/>
        <v>0</v>
      </c>
      <c r="T89" s="3"/>
      <c r="U89" s="3"/>
      <c r="V89" s="4">
        <f t="shared" si="328"/>
        <v>0</v>
      </c>
      <c r="W89" s="3"/>
      <c r="X89" s="3"/>
      <c r="Y89" s="4">
        <f t="shared" si="329"/>
        <v>0</v>
      </c>
      <c r="Z89" s="3"/>
      <c r="AA89" s="3"/>
      <c r="AB89" s="4">
        <f t="shared" si="330"/>
        <v>0</v>
      </c>
      <c r="AC89" s="3"/>
      <c r="AD89" s="3"/>
      <c r="AE89" s="4">
        <f t="shared" si="331"/>
        <v>0</v>
      </c>
      <c r="AF89" s="3"/>
      <c r="AG89" s="3"/>
      <c r="AH89" s="4">
        <f t="shared" si="332"/>
        <v>0</v>
      </c>
      <c r="AI89" s="3"/>
      <c r="AJ89" s="3"/>
      <c r="AK89" s="4">
        <f t="shared" si="333"/>
        <v>0</v>
      </c>
      <c r="AL89" s="4">
        <f t="shared" si="334"/>
        <v>0</v>
      </c>
      <c r="AM89" s="4">
        <f t="shared" si="335"/>
        <v>0</v>
      </c>
      <c r="AN89" s="4">
        <f t="shared" si="336"/>
        <v>0</v>
      </c>
      <c r="AO89" s="3"/>
      <c r="AP89" s="3"/>
      <c r="AQ89" s="4">
        <f t="shared" si="337"/>
        <v>0</v>
      </c>
      <c r="AR89" s="3"/>
      <c r="AS89" s="3"/>
      <c r="AT89" s="4">
        <f t="shared" si="338"/>
        <v>0</v>
      </c>
      <c r="AU89" s="3"/>
      <c r="AV89" s="3"/>
      <c r="AW89" s="4">
        <f t="shared" si="339"/>
        <v>0</v>
      </c>
      <c r="AX89" s="3"/>
      <c r="AY89" s="3"/>
      <c r="AZ89" s="4">
        <f t="shared" si="340"/>
        <v>0</v>
      </c>
      <c r="BA89" s="3"/>
      <c r="BB89" s="3"/>
      <c r="BC89" s="4">
        <f t="shared" si="341"/>
        <v>0</v>
      </c>
      <c r="BD89" s="3"/>
      <c r="BE89" s="4">
        <f>0</f>
        <v>0</v>
      </c>
      <c r="BF89" s="4">
        <f t="shared" si="342"/>
        <v>0</v>
      </c>
      <c r="BG89" s="4">
        <f t="shared" si="343"/>
        <v>0</v>
      </c>
      <c r="BH89" s="4">
        <f t="shared" si="344"/>
        <v>0</v>
      </c>
      <c r="BI89" s="4">
        <f t="shared" si="345"/>
        <v>0</v>
      </c>
      <c r="BJ89" s="3"/>
      <c r="BK89" s="3"/>
      <c r="BL89" s="4">
        <f t="shared" si="346"/>
        <v>0</v>
      </c>
      <c r="BM89" s="3"/>
      <c r="BN89" s="3"/>
      <c r="BO89" s="4">
        <f t="shared" si="347"/>
        <v>0</v>
      </c>
      <c r="BP89" s="3"/>
      <c r="BQ89" s="3"/>
      <c r="BR89" s="4">
        <f t="shared" si="348"/>
        <v>0</v>
      </c>
      <c r="BS89" s="3"/>
      <c r="BT89" s="3"/>
      <c r="BU89" s="4">
        <f t="shared" si="349"/>
        <v>0</v>
      </c>
      <c r="BV89" s="3"/>
      <c r="BW89" s="3"/>
      <c r="BX89" s="4">
        <f t="shared" si="350"/>
        <v>0</v>
      </c>
      <c r="BY89" s="3"/>
      <c r="BZ89" s="3"/>
      <c r="CA89" s="4">
        <f t="shared" si="351"/>
        <v>0</v>
      </c>
      <c r="CB89" s="4">
        <f t="shared" si="352"/>
        <v>0</v>
      </c>
      <c r="CC89" s="4">
        <f t="shared" si="353"/>
        <v>0</v>
      </c>
      <c r="CD89" s="4">
        <f t="shared" si="354"/>
        <v>0</v>
      </c>
      <c r="CE89" s="3"/>
      <c r="CF89" s="3"/>
      <c r="CG89" s="4">
        <f t="shared" si="355"/>
        <v>0</v>
      </c>
      <c r="CH89" s="3"/>
      <c r="CI89" s="3"/>
      <c r="CJ89" s="4">
        <f t="shared" si="356"/>
        <v>0</v>
      </c>
      <c r="CK89" s="3"/>
      <c r="CL89" s="3"/>
      <c r="CM89" s="4">
        <f t="shared" si="357"/>
        <v>0</v>
      </c>
      <c r="CN89" s="4">
        <f t="shared" si="358"/>
        <v>0</v>
      </c>
      <c r="CO89" s="4">
        <f t="shared" si="359"/>
        <v>0</v>
      </c>
      <c r="CP89" s="4">
        <f t="shared" si="360"/>
        <v>0</v>
      </c>
      <c r="CQ89" s="3"/>
      <c r="CR89" s="3"/>
      <c r="CS89" s="4">
        <f t="shared" si="361"/>
        <v>0</v>
      </c>
      <c r="CT89" s="3"/>
      <c r="CU89" s="3"/>
      <c r="CV89" s="4">
        <f t="shared" si="362"/>
        <v>0</v>
      </c>
      <c r="CW89" s="3"/>
      <c r="CX89" s="3"/>
      <c r="CY89" s="4">
        <f t="shared" si="363"/>
        <v>0</v>
      </c>
      <c r="CZ89" s="4">
        <f t="shared" si="364"/>
        <v>0</v>
      </c>
      <c r="DA89" s="4">
        <f t="shared" si="365"/>
        <v>0</v>
      </c>
      <c r="DB89" s="4">
        <f t="shared" si="366"/>
        <v>0</v>
      </c>
      <c r="DC89" s="4">
        <f t="shared" si="367"/>
        <v>0</v>
      </c>
      <c r="DD89" s="4">
        <f t="shared" si="368"/>
        <v>0</v>
      </c>
      <c r="DE89" s="4">
        <f t="shared" si="369"/>
        <v>0</v>
      </c>
      <c r="DF89" s="3"/>
      <c r="DG89" s="3"/>
      <c r="DH89" s="4">
        <f t="shared" si="370"/>
        <v>0</v>
      </c>
      <c r="DI89" s="3"/>
      <c r="DJ89" s="3"/>
      <c r="DK89" s="4">
        <f t="shared" si="371"/>
        <v>0</v>
      </c>
      <c r="DL89" s="4">
        <f t="shared" si="372"/>
        <v>0</v>
      </c>
      <c r="DM89" s="4">
        <f t="shared" si="373"/>
        <v>0</v>
      </c>
      <c r="DN89" s="4">
        <f t="shared" si="374"/>
        <v>0</v>
      </c>
      <c r="DO89" s="3"/>
      <c r="DP89" s="3"/>
      <c r="DQ89" s="4">
        <f t="shared" si="375"/>
        <v>0</v>
      </c>
      <c r="DR89" s="4">
        <f>1875</f>
        <v>1875</v>
      </c>
      <c r="DS89" s="3"/>
      <c r="DT89" s="4">
        <f t="shared" si="376"/>
        <v>1875</v>
      </c>
      <c r="DU89" s="4">
        <f t="shared" si="377"/>
        <v>1875</v>
      </c>
      <c r="DV89" s="4">
        <f t="shared" si="378"/>
        <v>0</v>
      </c>
      <c r="DW89" s="4">
        <f t="shared" si="379"/>
        <v>1875</v>
      </c>
      <c r="DX89" s="20">
        <f t="shared" si="380"/>
        <v>1875</v>
      </c>
      <c r="DY89" s="20">
        <f t="shared" si="381"/>
        <v>0</v>
      </c>
      <c r="DZ89" s="20">
        <f t="shared" si="382"/>
        <v>1875</v>
      </c>
      <c r="EA89" s="19"/>
      <c r="EB89" s="19"/>
      <c r="EC89" s="20">
        <f t="shared" si="383"/>
        <v>0</v>
      </c>
      <c r="ED89" s="19"/>
      <c r="EE89" s="19"/>
      <c r="EF89" s="20">
        <f t="shared" si="384"/>
        <v>0</v>
      </c>
      <c r="EG89" s="19"/>
      <c r="EH89" s="19"/>
      <c r="EI89" s="20">
        <f t="shared" si="385"/>
        <v>0</v>
      </c>
      <c r="EJ89" s="19"/>
      <c r="EK89" s="19"/>
      <c r="EL89" s="20">
        <f t="shared" si="386"/>
        <v>0</v>
      </c>
      <c r="EM89" s="20">
        <f t="shared" si="387"/>
        <v>0</v>
      </c>
      <c r="EN89" s="20">
        <f t="shared" si="388"/>
        <v>0</v>
      </c>
      <c r="EO89" s="20">
        <f t="shared" si="389"/>
        <v>0</v>
      </c>
      <c r="EP89" s="19"/>
      <c r="EQ89" s="19"/>
      <c r="ER89" s="20">
        <f t="shared" si="390"/>
        <v>0</v>
      </c>
      <c r="ES89" s="19"/>
      <c r="ET89" s="19"/>
      <c r="EU89" s="20">
        <f t="shared" si="391"/>
        <v>0</v>
      </c>
      <c r="EV89" s="19"/>
      <c r="EW89" s="19"/>
      <c r="EX89" s="20">
        <f t="shared" si="392"/>
        <v>0</v>
      </c>
      <c r="EY89" s="19"/>
      <c r="EZ89" s="19"/>
      <c r="FA89" s="20">
        <f t="shared" si="393"/>
        <v>0</v>
      </c>
      <c r="FB89" s="20">
        <f t="shared" si="394"/>
        <v>0</v>
      </c>
      <c r="FC89" s="20">
        <f t="shared" si="395"/>
        <v>0</v>
      </c>
      <c r="FD89" s="20">
        <f t="shared" si="396"/>
        <v>0</v>
      </c>
      <c r="FE89" s="19"/>
      <c r="FF89" s="19"/>
      <c r="FG89" s="20">
        <f t="shared" si="397"/>
        <v>0</v>
      </c>
      <c r="FH89" s="19"/>
      <c r="FI89" s="19"/>
      <c r="FJ89" s="20">
        <f t="shared" si="398"/>
        <v>0</v>
      </c>
      <c r="FK89" s="19"/>
      <c r="FL89" s="19"/>
      <c r="FM89" s="20">
        <f t="shared" si="399"/>
        <v>0</v>
      </c>
      <c r="FN89" s="20">
        <f t="shared" si="400"/>
        <v>0</v>
      </c>
      <c r="FO89" s="20">
        <f t="shared" si="401"/>
        <v>0</v>
      </c>
      <c r="FP89" s="20">
        <f t="shared" si="402"/>
        <v>0</v>
      </c>
      <c r="FQ89" s="19"/>
      <c r="FR89" s="19"/>
      <c r="FS89" s="20">
        <f t="shared" si="403"/>
        <v>0</v>
      </c>
      <c r="FT89" s="19"/>
      <c r="FU89" s="19"/>
      <c r="FV89" s="20">
        <f t="shared" si="404"/>
        <v>0</v>
      </c>
      <c r="FW89" s="19"/>
      <c r="FX89" s="19"/>
      <c r="FY89" s="20">
        <f t="shared" si="405"/>
        <v>0</v>
      </c>
      <c r="FZ89" s="20">
        <f t="shared" si="406"/>
        <v>0</v>
      </c>
      <c r="GA89" s="20">
        <f t="shared" si="407"/>
        <v>0</v>
      </c>
      <c r="GB89" s="20">
        <f t="shared" si="408"/>
        <v>0</v>
      </c>
      <c r="GC89" s="19"/>
      <c r="GD89" s="19"/>
      <c r="GE89" s="20">
        <f t="shared" si="409"/>
        <v>0</v>
      </c>
      <c r="GF89" s="19"/>
      <c r="GG89" s="19"/>
      <c r="GH89" s="20">
        <f t="shared" si="410"/>
        <v>0</v>
      </c>
      <c r="GI89" s="19"/>
      <c r="GJ89" s="19"/>
      <c r="GK89" s="20">
        <f t="shared" si="411"/>
        <v>0</v>
      </c>
      <c r="GL89" s="19"/>
      <c r="GM89" s="19"/>
      <c r="GN89" s="20">
        <f t="shared" si="412"/>
        <v>0</v>
      </c>
      <c r="GO89" s="20">
        <f t="shared" si="413"/>
        <v>0</v>
      </c>
      <c r="GP89" s="20">
        <f t="shared" si="414"/>
        <v>0</v>
      </c>
      <c r="GQ89" s="20">
        <f t="shared" si="415"/>
        <v>0</v>
      </c>
      <c r="GR89" s="19"/>
      <c r="GS89" s="19"/>
      <c r="GT89" s="20">
        <f t="shared" si="416"/>
        <v>0</v>
      </c>
      <c r="GU89" s="19"/>
      <c r="GV89" s="19"/>
      <c r="GW89" s="20">
        <f t="shared" si="417"/>
        <v>0</v>
      </c>
      <c r="GX89" s="19"/>
      <c r="GY89" s="19"/>
      <c r="GZ89" s="20">
        <f t="shared" si="418"/>
        <v>0</v>
      </c>
      <c r="HA89" s="20">
        <f t="shared" si="419"/>
        <v>0</v>
      </c>
      <c r="HB89" s="20">
        <f t="shared" si="420"/>
        <v>0</v>
      </c>
      <c r="HC89" s="20">
        <f t="shared" si="421"/>
        <v>0</v>
      </c>
      <c r="HD89" s="19"/>
      <c r="HE89" s="19"/>
      <c r="HF89" s="20">
        <f t="shared" si="422"/>
        <v>0</v>
      </c>
      <c r="HG89" s="19"/>
      <c r="HH89" s="19"/>
      <c r="HI89" s="20">
        <f t="shared" si="423"/>
        <v>0</v>
      </c>
      <c r="HJ89" s="19"/>
      <c r="HK89" s="20">
        <f>0</f>
        <v>0</v>
      </c>
      <c r="HL89" s="20">
        <f t="shared" si="424"/>
        <v>0</v>
      </c>
      <c r="HM89" s="19"/>
      <c r="HN89" s="19"/>
      <c r="HO89" s="20">
        <f t="shared" si="425"/>
        <v>0</v>
      </c>
      <c r="HP89" s="20">
        <f t="shared" si="426"/>
        <v>0</v>
      </c>
      <c r="HQ89" s="20">
        <f t="shared" si="427"/>
        <v>0</v>
      </c>
      <c r="HR89" s="20">
        <f t="shared" si="428"/>
        <v>0</v>
      </c>
      <c r="HS89" s="19"/>
      <c r="HT89" s="19"/>
      <c r="HU89" s="20">
        <f t="shared" si="429"/>
        <v>0</v>
      </c>
      <c r="HV89" s="19"/>
      <c r="HW89" s="19"/>
      <c r="HX89" s="20">
        <f t="shared" si="430"/>
        <v>0</v>
      </c>
      <c r="HY89" s="19"/>
      <c r="HZ89" s="19"/>
      <c r="IA89" s="20">
        <f t="shared" si="431"/>
        <v>0</v>
      </c>
      <c r="IB89" s="19"/>
      <c r="IC89" s="19"/>
      <c r="ID89" s="20">
        <f t="shared" si="432"/>
        <v>0</v>
      </c>
      <c r="IE89" s="20">
        <f t="shared" si="433"/>
        <v>0</v>
      </c>
      <c r="IF89" s="20">
        <f t="shared" si="434"/>
        <v>0</v>
      </c>
      <c r="IG89" s="20">
        <f t="shared" si="435"/>
        <v>0</v>
      </c>
      <c r="IH89" s="20">
        <f t="shared" si="436"/>
        <v>0</v>
      </c>
      <c r="II89" s="20">
        <f t="shared" si="437"/>
        <v>0</v>
      </c>
      <c r="IJ89" s="20">
        <f t="shared" si="438"/>
        <v>0</v>
      </c>
      <c r="IK89" s="19"/>
      <c r="IL89" s="19"/>
      <c r="IM89" s="20">
        <f t="shared" si="439"/>
        <v>0</v>
      </c>
      <c r="IN89" s="19"/>
      <c r="IO89" s="19"/>
      <c r="IP89" s="20">
        <f t="shared" si="440"/>
        <v>0</v>
      </c>
      <c r="IQ89" s="19"/>
      <c r="IR89" s="19"/>
      <c r="IS89" s="20">
        <f t="shared" si="441"/>
        <v>0</v>
      </c>
      <c r="IT89" s="20">
        <f t="shared" si="442"/>
        <v>0</v>
      </c>
      <c r="IU89" s="20">
        <f t="shared" si="443"/>
        <v>0</v>
      </c>
      <c r="IV89" s="20">
        <f t="shared" si="444"/>
        <v>0</v>
      </c>
      <c r="IW89" s="20">
        <f t="shared" si="445"/>
        <v>0</v>
      </c>
      <c r="IX89" s="20">
        <f t="shared" si="446"/>
        <v>0</v>
      </c>
      <c r="IY89" s="20">
        <f t="shared" si="447"/>
        <v>0</v>
      </c>
      <c r="IZ89" s="19"/>
      <c r="JA89" s="20">
        <f>5000.01</f>
        <v>5000.01</v>
      </c>
      <c r="JB89" s="20">
        <f t="shared" si="448"/>
        <v>-5000.01</v>
      </c>
      <c r="JC89" s="19"/>
      <c r="JD89" s="19"/>
      <c r="JE89" s="20">
        <f t="shared" si="449"/>
        <v>0</v>
      </c>
      <c r="JF89" s="19"/>
      <c r="JG89" s="19"/>
      <c r="JH89" s="20">
        <f t="shared" si="450"/>
        <v>0</v>
      </c>
      <c r="JI89" s="20">
        <f t="shared" si="451"/>
        <v>0</v>
      </c>
      <c r="JJ89" s="20">
        <f t="shared" si="452"/>
        <v>5000.01</v>
      </c>
      <c r="JK89" s="20">
        <f t="shared" si="453"/>
        <v>-5000.01</v>
      </c>
      <c r="JL89" s="19"/>
      <c r="JM89" s="19"/>
      <c r="JN89" s="20">
        <f t="shared" si="454"/>
        <v>0</v>
      </c>
      <c r="JO89" s="19"/>
      <c r="JP89" s="19"/>
      <c r="JQ89" s="20">
        <f t="shared" si="455"/>
        <v>0</v>
      </c>
      <c r="JR89" s="19"/>
      <c r="JS89" s="19"/>
      <c r="JT89" s="20">
        <f t="shared" si="456"/>
        <v>0</v>
      </c>
      <c r="JU89" s="20">
        <f t="shared" si="457"/>
        <v>0</v>
      </c>
      <c r="JV89" s="20">
        <f t="shared" si="458"/>
        <v>0</v>
      </c>
      <c r="JW89" s="20">
        <f t="shared" si="459"/>
        <v>0</v>
      </c>
      <c r="JX89" s="19"/>
      <c r="JY89" s="19"/>
      <c r="JZ89" s="20">
        <f t="shared" si="460"/>
        <v>0</v>
      </c>
      <c r="KA89" s="19"/>
      <c r="KB89" s="19"/>
      <c r="KC89" s="20">
        <f t="shared" si="461"/>
        <v>0</v>
      </c>
      <c r="KD89" s="20">
        <f t="shared" si="462"/>
        <v>0</v>
      </c>
      <c r="KE89" s="20">
        <f t="shared" si="463"/>
        <v>0</v>
      </c>
      <c r="KF89" s="20">
        <f t="shared" si="464"/>
        <v>0</v>
      </c>
      <c r="KG89" s="20">
        <f>2500</f>
        <v>2500</v>
      </c>
      <c r="KH89" s="20">
        <f>16250.01</f>
        <v>16250.01</v>
      </c>
      <c r="KI89" s="20">
        <f t="shared" si="465"/>
        <v>-13750.01</v>
      </c>
      <c r="KJ89" s="19"/>
      <c r="KK89" s="19"/>
      <c r="KL89" s="20">
        <f t="shared" si="466"/>
        <v>0</v>
      </c>
      <c r="KM89" s="19"/>
      <c r="KN89" s="19"/>
      <c r="KO89" s="20">
        <f t="shared" si="467"/>
        <v>0</v>
      </c>
      <c r="KP89" s="19"/>
      <c r="KQ89" s="19"/>
      <c r="KR89" s="20">
        <f t="shared" si="468"/>
        <v>0</v>
      </c>
      <c r="KS89" s="19"/>
      <c r="KT89" s="19"/>
      <c r="KU89" s="20">
        <f t="shared" si="469"/>
        <v>0</v>
      </c>
      <c r="KV89" s="19"/>
      <c r="KW89" s="19"/>
      <c r="KX89" s="20">
        <f t="shared" si="470"/>
        <v>0</v>
      </c>
      <c r="KY89" s="19"/>
      <c r="KZ89" s="19"/>
      <c r="LA89" s="20">
        <f t="shared" si="471"/>
        <v>0</v>
      </c>
      <c r="LB89" s="20">
        <f t="shared" si="472"/>
        <v>0</v>
      </c>
      <c r="LC89" s="20">
        <f t="shared" si="473"/>
        <v>0</v>
      </c>
      <c r="LD89" s="20">
        <f t="shared" si="474"/>
        <v>0</v>
      </c>
      <c r="LE89" s="20">
        <f t="shared" si="475"/>
        <v>2500</v>
      </c>
      <c r="LF89" s="20">
        <f t="shared" si="476"/>
        <v>16250.01</v>
      </c>
      <c r="LG89" s="20">
        <f t="shared" si="477"/>
        <v>-13750.01</v>
      </c>
      <c r="LH89" s="19"/>
      <c r="LI89" s="19"/>
      <c r="LJ89" s="20">
        <f t="shared" si="478"/>
        <v>0</v>
      </c>
      <c r="LK89" s="19"/>
      <c r="LL89" s="19"/>
      <c r="LM89" s="20">
        <f t="shared" si="479"/>
        <v>0</v>
      </c>
      <c r="LN89" s="20">
        <f t="shared" si="480"/>
        <v>4375</v>
      </c>
      <c r="LO89" s="20">
        <f t="shared" si="481"/>
        <v>21250.02</v>
      </c>
      <c r="LP89" s="20">
        <f t="shared" si="482"/>
        <v>-16875.02</v>
      </c>
    </row>
    <row r="90" spans="1:328" x14ac:dyDescent="0.3">
      <c r="A90" s="2" t="s">
        <v>195</v>
      </c>
      <c r="B90" s="5">
        <f>(((((B84)+(B85))+(B86))+(B87))+(B88))+(B89)</f>
        <v>0</v>
      </c>
      <c r="C90" s="5">
        <f>(((((C84)+(C85))+(C86))+(C87))+(C88))+(C89)</f>
        <v>0</v>
      </c>
      <c r="D90" s="5">
        <f t="shared" si="322"/>
        <v>0</v>
      </c>
      <c r="E90" s="5">
        <f>(((((E84)+(E85))+(E86))+(E87))+(E88))+(E89)</f>
        <v>0</v>
      </c>
      <c r="F90" s="5">
        <f>(((((F84)+(F85))+(F86))+(F87))+(F88))+(F89)</f>
        <v>0</v>
      </c>
      <c r="G90" s="5">
        <f t="shared" si="323"/>
        <v>0</v>
      </c>
      <c r="H90" s="5">
        <f>(((((H84)+(H85))+(H86))+(H87))+(H88))+(H89)</f>
        <v>0</v>
      </c>
      <c r="I90" s="5">
        <f>(((((I84)+(I85))+(I86))+(I87))+(I88))+(I89)</f>
        <v>0</v>
      </c>
      <c r="J90" s="5">
        <f t="shared" si="324"/>
        <v>0</v>
      </c>
      <c r="K90" s="5">
        <f>(((((K84)+(K85))+(K86))+(K87))+(K88))+(K89)</f>
        <v>0</v>
      </c>
      <c r="L90" s="5">
        <f>(((((L84)+(L85))+(L86))+(L87))+(L88))+(L89)</f>
        <v>0</v>
      </c>
      <c r="M90" s="5">
        <f t="shared" si="325"/>
        <v>0</v>
      </c>
      <c r="N90" s="5">
        <f>(((((N84)+(N85))+(N86))+(N87))+(N88))+(N89)</f>
        <v>0</v>
      </c>
      <c r="O90" s="5">
        <f>(((((O84)+(O85))+(O86))+(O87))+(O88))+(O89)</f>
        <v>0</v>
      </c>
      <c r="P90" s="5">
        <f t="shared" si="326"/>
        <v>0</v>
      </c>
      <c r="Q90" s="5">
        <f>(((((Q84)+(Q85))+(Q86))+(Q87))+(Q88))+(Q89)</f>
        <v>0</v>
      </c>
      <c r="R90" s="5">
        <f>(((((R84)+(R85))+(R86))+(R87))+(R88))+(R89)</f>
        <v>0</v>
      </c>
      <c r="S90" s="5">
        <f t="shared" si="327"/>
        <v>0</v>
      </c>
      <c r="T90" s="5">
        <f>(((((T84)+(T85))+(T86))+(T87))+(T88))+(T89)</f>
        <v>0</v>
      </c>
      <c r="U90" s="5">
        <f>(((((U84)+(U85))+(U86))+(U87))+(U88))+(U89)</f>
        <v>0</v>
      </c>
      <c r="V90" s="5">
        <f t="shared" si="328"/>
        <v>0</v>
      </c>
      <c r="W90" s="5">
        <f>(((((W84)+(W85))+(W86))+(W87))+(W88))+(W89)</f>
        <v>0</v>
      </c>
      <c r="X90" s="5">
        <f>(((((X84)+(X85))+(X86))+(X87))+(X88))+(X89)</f>
        <v>0</v>
      </c>
      <c r="Y90" s="5">
        <f t="shared" si="329"/>
        <v>0</v>
      </c>
      <c r="Z90" s="5">
        <f>(((((Z84)+(Z85))+(Z86))+(Z87))+(Z88))+(Z89)</f>
        <v>0</v>
      </c>
      <c r="AA90" s="5">
        <f>(((((AA84)+(AA85))+(AA86))+(AA87))+(AA88))+(AA89)</f>
        <v>0</v>
      </c>
      <c r="AB90" s="5">
        <f t="shared" si="330"/>
        <v>0</v>
      </c>
      <c r="AC90" s="5">
        <f>(((((AC84)+(AC85))+(AC86))+(AC87))+(AC88))+(AC89)</f>
        <v>0</v>
      </c>
      <c r="AD90" s="5">
        <f>(((((AD84)+(AD85))+(AD86))+(AD87))+(AD88))+(AD89)</f>
        <v>0</v>
      </c>
      <c r="AE90" s="5">
        <f t="shared" si="331"/>
        <v>0</v>
      </c>
      <c r="AF90" s="5">
        <f>(((((AF84)+(AF85))+(AF86))+(AF87))+(AF88))+(AF89)</f>
        <v>0</v>
      </c>
      <c r="AG90" s="5">
        <f>(((((AG84)+(AG85))+(AG86))+(AG87))+(AG88))+(AG89)</f>
        <v>0</v>
      </c>
      <c r="AH90" s="5">
        <f t="shared" si="332"/>
        <v>0</v>
      </c>
      <c r="AI90" s="5">
        <f>(((((AI84)+(AI85))+(AI86))+(AI87))+(AI88))+(AI89)</f>
        <v>0</v>
      </c>
      <c r="AJ90" s="5">
        <f>(((((AJ84)+(AJ85))+(AJ86))+(AJ87))+(AJ88))+(AJ89)</f>
        <v>0</v>
      </c>
      <c r="AK90" s="5">
        <f t="shared" si="333"/>
        <v>0</v>
      </c>
      <c r="AL90" s="5">
        <f t="shared" si="334"/>
        <v>0</v>
      </c>
      <c r="AM90" s="5">
        <f t="shared" si="335"/>
        <v>0</v>
      </c>
      <c r="AN90" s="5">
        <f t="shared" si="336"/>
        <v>0</v>
      </c>
      <c r="AO90" s="5">
        <f>(((((AO84)+(AO85))+(AO86))+(AO87))+(AO88))+(AO89)</f>
        <v>0</v>
      </c>
      <c r="AP90" s="5">
        <f>(((((AP84)+(AP85))+(AP86))+(AP87))+(AP88))+(AP89)</f>
        <v>0</v>
      </c>
      <c r="AQ90" s="5">
        <f t="shared" si="337"/>
        <v>0</v>
      </c>
      <c r="AR90" s="5">
        <f>(((((AR84)+(AR85))+(AR86))+(AR87))+(AR88))+(AR89)</f>
        <v>0</v>
      </c>
      <c r="AS90" s="5">
        <f>(((((AS84)+(AS85))+(AS86))+(AS87))+(AS88))+(AS89)</f>
        <v>0</v>
      </c>
      <c r="AT90" s="5">
        <f t="shared" si="338"/>
        <v>0</v>
      </c>
      <c r="AU90" s="5">
        <f>(((((AU84)+(AU85))+(AU86))+(AU87))+(AU88))+(AU89)</f>
        <v>0</v>
      </c>
      <c r="AV90" s="5">
        <f>(((((AV84)+(AV85))+(AV86))+(AV87))+(AV88))+(AV89)</f>
        <v>0</v>
      </c>
      <c r="AW90" s="5">
        <f t="shared" si="339"/>
        <v>0</v>
      </c>
      <c r="AX90" s="5">
        <f>(((((AX84)+(AX85))+(AX86))+(AX87))+(AX88))+(AX89)</f>
        <v>0</v>
      </c>
      <c r="AY90" s="5">
        <f>(((((AY84)+(AY85))+(AY86))+(AY87))+(AY88))+(AY89)</f>
        <v>0</v>
      </c>
      <c r="AZ90" s="5">
        <f t="shared" si="340"/>
        <v>0</v>
      </c>
      <c r="BA90" s="5">
        <f>(((((BA84)+(BA85))+(BA86))+(BA87))+(BA88))+(BA89)</f>
        <v>0</v>
      </c>
      <c r="BB90" s="5">
        <f>(((((BB84)+(BB85))+(BB86))+(BB87))+(BB88))+(BB89)</f>
        <v>0</v>
      </c>
      <c r="BC90" s="5">
        <f t="shared" si="341"/>
        <v>0</v>
      </c>
      <c r="BD90" s="5">
        <f>(((((BD84)+(BD85))+(BD86))+(BD87))+(BD88))+(BD89)</f>
        <v>0</v>
      </c>
      <c r="BE90" s="5">
        <f>(((((BE84)+(BE85))+(BE86))+(BE87))+(BE88))+(BE89)</f>
        <v>0</v>
      </c>
      <c r="BF90" s="5">
        <f t="shared" si="342"/>
        <v>0</v>
      </c>
      <c r="BG90" s="5">
        <f t="shared" si="343"/>
        <v>0</v>
      </c>
      <c r="BH90" s="5">
        <f t="shared" si="344"/>
        <v>0</v>
      </c>
      <c r="BI90" s="5">
        <f t="shared" si="345"/>
        <v>0</v>
      </c>
      <c r="BJ90" s="5">
        <f>(((((BJ84)+(BJ85))+(BJ86))+(BJ87))+(BJ88))+(BJ89)</f>
        <v>0</v>
      </c>
      <c r="BK90" s="5">
        <f>(((((BK84)+(BK85))+(BK86))+(BK87))+(BK88))+(BK89)</f>
        <v>0</v>
      </c>
      <c r="BL90" s="5">
        <f t="shared" si="346"/>
        <v>0</v>
      </c>
      <c r="BM90" s="5">
        <f>(((((BM84)+(BM85))+(BM86))+(BM87))+(BM88))+(BM89)</f>
        <v>0</v>
      </c>
      <c r="BN90" s="5">
        <f>(((((BN84)+(BN85))+(BN86))+(BN87))+(BN88))+(BN89)</f>
        <v>0</v>
      </c>
      <c r="BO90" s="5">
        <f t="shared" si="347"/>
        <v>0</v>
      </c>
      <c r="BP90" s="5">
        <f>(((((BP84)+(BP85))+(BP86))+(BP87))+(BP88))+(BP89)</f>
        <v>0</v>
      </c>
      <c r="BQ90" s="5">
        <f>(((((BQ84)+(BQ85))+(BQ86))+(BQ87))+(BQ88))+(BQ89)</f>
        <v>0</v>
      </c>
      <c r="BR90" s="5">
        <f t="shared" si="348"/>
        <v>0</v>
      </c>
      <c r="BS90" s="5">
        <f>(((((BS84)+(BS85))+(BS86))+(BS87))+(BS88))+(BS89)</f>
        <v>0</v>
      </c>
      <c r="BT90" s="5">
        <f>(((((BT84)+(BT85))+(BT86))+(BT87))+(BT88))+(BT89)</f>
        <v>0</v>
      </c>
      <c r="BU90" s="5">
        <f t="shared" si="349"/>
        <v>0</v>
      </c>
      <c r="BV90" s="5">
        <f>(((((BV84)+(BV85))+(BV86))+(BV87))+(BV88))+(BV89)</f>
        <v>0</v>
      </c>
      <c r="BW90" s="5">
        <f>(((((BW84)+(BW85))+(BW86))+(BW87))+(BW88))+(BW89)</f>
        <v>0</v>
      </c>
      <c r="BX90" s="5">
        <f t="shared" si="350"/>
        <v>0</v>
      </c>
      <c r="BY90" s="5">
        <f>(((((BY84)+(BY85))+(BY86))+(BY87))+(BY88))+(BY89)</f>
        <v>0</v>
      </c>
      <c r="BZ90" s="5">
        <f>(((((BZ84)+(BZ85))+(BZ86))+(BZ87))+(BZ88))+(BZ89)</f>
        <v>0</v>
      </c>
      <c r="CA90" s="5">
        <f t="shared" si="351"/>
        <v>0</v>
      </c>
      <c r="CB90" s="5">
        <f t="shared" si="352"/>
        <v>0</v>
      </c>
      <c r="CC90" s="5">
        <f t="shared" si="353"/>
        <v>0</v>
      </c>
      <c r="CD90" s="5">
        <f t="shared" si="354"/>
        <v>0</v>
      </c>
      <c r="CE90" s="5">
        <f>(((((CE84)+(CE85))+(CE86))+(CE87))+(CE88))+(CE89)</f>
        <v>0</v>
      </c>
      <c r="CF90" s="5">
        <f>(((((CF84)+(CF85))+(CF86))+(CF87))+(CF88))+(CF89)</f>
        <v>0</v>
      </c>
      <c r="CG90" s="5">
        <f t="shared" si="355"/>
        <v>0</v>
      </c>
      <c r="CH90" s="5">
        <f>(((((CH84)+(CH85))+(CH86))+(CH87))+(CH88))+(CH89)</f>
        <v>0</v>
      </c>
      <c r="CI90" s="5">
        <f>(((((CI84)+(CI85))+(CI86))+(CI87))+(CI88))+(CI89)</f>
        <v>0</v>
      </c>
      <c r="CJ90" s="5">
        <f t="shared" si="356"/>
        <v>0</v>
      </c>
      <c r="CK90" s="5">
        <f>(((((CK84)+(CK85))+(CK86))+(CK87))+(CK88))+(CK89)</f>
        <v>0</v>
      </c>
      <c r="CL90" s="5">
        <f>(((((CL84)+(CL85))+(CL86))+(CL87))+(CL88))+(CL89)</f>
        <v>0</v>
      </c>
      <c r="CM90" s="5">
        <f t="shared" si="357"/>
        <v>0</v>
      </c>
      <c r="CN90" s="5">
        <f t="shared" si="358"/>
        <v>0</v>
      </c>
      <c r="CO90" s="5">
        <f t="shared" si="359"/>
        <v>0</v>
      </c>
      <c r="CP90" s="5">
        <f t="shared" si="360"/>
        <v>0</v>
      </c>
      <c r="CQ90" s="5">
        <f>(((((CQ84)+(CQ85))+(CQ86))+(CQ87))+(CQ88))+(CQ89)</f>
        <v>0</v>
      </c>
      <c r="CR90" s="5">
        <f>(((((CR84)+(CR85))+(CR86))+(CR87))+(CR88))+(CR89)</f>
        <v>0</v>
      </c>
      <c r="CS90" s="5">
        <f t="shared" si="361"/>
        <v>0</v>
      </c>
      <c r="CT90" s="5">
        <f>(((((CT84)+(CT85))+(CT86))+(CT87))+(CT88))+(CT89)</f>
        <v>0</v>
      </c>
      <c r="CU90" s="5">
        <f>(((((CU84)+(CU85))+(CU86))+(CU87))+(CU88))+(CU89)</f>
        <v>0</v>
      </c>
      <c r="CV90" s="5">
        <f t="shared" si="362"/>
        <v>0</v>
      </c>
      <c r="CW90" s="5">
        <f>(((((CW84)+(CW85))+(CW86))+(CW87))+(CW88))+(CW89)</f>
        <v>0</v>
      </c>
      <c r="CX90" s="5">
        <f>(((((CX84)+(CX85))+(CX86))+(CX87))+(CX88))+(CX89)</f>
        <v>0</v>
      </c>
      <c r="CY90" s="5">
        <f t="shared" si="363"/>
        <v>0</v>
      </c>
      <c r="CZ90" s="5">
        <f t="shared" si="364"/>
        <v>0</v>
      </c>
      <c r="DA90" s="5">
        <f t="shared" si="365"/>
        <v>0</v>
      </c>
      <c r="DB90" s="5">
        <f t="shared" si="366"/>
        <v>0</v>
      </c>
      <c r="DC90" s="5">
        <f t="shared" si="367"/>
        <v>0</v>
      </c>
      <c r="DD90" s="5">
        <f t="shared" si="368"/>
        <v>0</v>
      </c>
      <c r="DE90" s="5">
        <f t="shared" si="369"/>
        <v>0</v>
      </c>
      <c r="DF90" s="5">
        <f>(((((DF84)+(DF85))+(DF86))+(DF87))+(DF88))+(DF89)</f>
        <v>0</v>
      </c>
      <c r="DG90" s="5">
        <f>(((((DG84)+(DG85))+(DG86))+(DG87))+(DG88))+(DG89)</f>
        <v>0</v>
      </c>
      <c r="DH90" s="5">
        <f t="shared" si="370"/>
        <v>0</v>
      </c>
      <c r="DI90" s="5">
        <f>(((((DI84)+(DI85))+(DI86))+(DI87))+(DI88))+(DI89)</f>
        <v>0</v>
      </c>
      <c r="DJ90" s="5">
        <f>(((((DJ84)+(DJ85))+(DJ86))+(DJ87))+(DJ88))+(DJ89)</f>
        <v>0</v>
      </c>
      <c r="DK90" s="5">
        <f t="shared" si="371"/>
        <v>0</v>
      </c>
      <c r="DL90" s="5">
        <f t="shared" si="372"/>
        <v>0</v>
      </c>
      <c r="DM90" s="5">
        <f t="shared" si="373"/>
        <v>0</v>
      </c>
      <c r="DN90" s="5">
        <f t="shared" si="374"/>
        <v>0</v>
      </c>
      <c r="DO90" s="5">
        <f>(((((DO84)+(DO85))+(DO86))+(DO87))+(DO88))+(DO89)</f>
        <v>0</v>
      </c>
      <c r="DP90" s="5">
        <f>(((((DP84)+(DP85))+(DP86))+(DP87))+(DP88))+(DP89)</f>
        <v>0</v>
      </c>
      <c r="DQ90" s="5">
        <f t="shared" si="375"/>
        <v>0</v>
      </c>
      <c r="DR90" s="5">
        <f>(((((DR84)+(DR85))+(DR86))+(DR87))+(DR88))+(DR89)</f>
        <v>1875</v>
      </c>
      <c r="DS90" s="5">
        <f>(((((DS84)+(DS85))+(DS86))+(DS87))+(DS88))+(DS89)</f>
        <v>0</v>
      </c>
      <c r="DT90" s="5">
        <f t="shared" si="376"/>
        <v>1875</v>
      </c>
      <c r="DU90" s="5">
        <f t="shared" si="377"/>
        <v>1875</v>
      </c>
      <c r="DV90" s="5">
        <f t="shared" si="378"/>
        <v>0</v>
      </c>
      <c r="DW90" s="5">
        <f t="shared" si="379"/>
        <v>1875</v>
      </c>
      <c r="DX90" s="21">
        <f t="shared" si="380"/>
        <v>1875</v>
      </c>
      <c r="DY90" s="21">
        <f t="shared" si="381"/>
        <v>0</v>
      </c>
      <c r="DZ90" s="21">
        <f t="shared" si="382"/>
        <v>1875</v>
      </c>
      <c r="EA90" s="21">
        <f>(((((EA84)+(EA85))+(EA86))+(EA87))+(EA88))+(EA89)</f>
        <v>0</v>
      </c>
      <c r="EB90" s="21">
        <f>(((((EB84)+(EB85))+(EB86))+(EB87))+(EB88))+(EB89)</f>
        <v>0</v>
      </c>
      <c r="EC90" s="21">
        <f t="shared" si="383"/>
        <v>0</v>
      </c>
      <c r="ED90" s="21">
        <f>(((((ED84)+(ED85))+(ED86))+(ED87))+(ED88))+(ED89)</f>
        <v>0</v>
      </c>
      <c r="EE90" s="21">
        <f>(((((EE84)+(EE85))+(EE86))+(EE87))+(EE88))+(EE89)</f>
        <v>0</v>
      </c>
      <c r="EF90" s="21">
        <f t="shared" si="384"/>
        <v>0</v>
      </c>
      <c r="EG90" s="21">
        <f>(((((EG84)+(EG85))+(EG86))+(EG87))+(EG88))+(EG89)</f>
        <v>0</v>
      </c>
      <c r="EH90" s="21">
        <f>(((((EH84)+(EH85))+(EH86))+(EH87))+(EH88))+(EH89)</f>
        <v>0</v>
      </c>
      <c r="EI90" s="21">
        <f t="shared" si="385"/>
        <v>0</v>
      </c>
      <c r="EJ90" s="21">
        <f>(((((EJ84)+(EJ85))+(EJ86))+(EJ87))+(EJ88))+(EJ89)</f>
        <v>0</v>
      </c>
      <c r="EK90" s="21">
        <f>(((((EK84)+(EK85))+(EK86))+(EK87))+(EK88))+(EK89)</f>
        <v>0</v>
      </c>
      <c r="EL90" s="21">
        <f t="shared" si="386"/>
        <v>0</v>
      </c>
      <c r="EM90" s="21">
        <f t="shared" si="387"/>
        <v>0</v>
      </c>
      <c r="EN90" s="21">
        <f t="shared" si="388"/>
        <v>0</v>
      </c>
      <c r="EO90" s="21">
        <f t="shared" si="389"/>
        <v>0</v>
      </c>
      <c r="EP90" s="21">
        <f>(((((EP84)+(EP85))+(EP86))+(EP87))+(EP88))+(EP89)</f>
        <v>0</v>
      </c>
      <c r="EQ90" s="21">
        <f>(((((EQ84)+(EQ85))+(EQ86))+(EQ87))+(EQ88))+(EQ89)</f>
        <v>0</v>
      </c>
      <c r="ER90" s="21">
        <f t="shared" si="390"/>
        <v>0</v>
      </c>
      <c r="ES90" s="21">
        <f>(((((ES84)+(ES85))+(ES86))+(ES87))+(ES88))+(ES89)</f>
        <v>0</v>
      </c>
      <c r="ET90" s="21">
        <f>(((((ET84)+(ET85))+(ET86))+(ET87))+(ET88))+(ET89)</f>
        <v>0</v>
      </c>
      <c r="EU90" s="21">
        <f t="shared" si="391"/>
        <v>0</v>
      </c>
      <c r="EV90" s="21">
        <f>(((((EV84)+(EV85))+(EV86))+(EV87))+(EV88))+(EV89)</f>
        <v>0</v>
      </c>
      <c r="EW90" s="21">
        <f>(((((EW84)+(EW85))+(EW86))+(EW87))+(EW88))+(EW89)</f>
        <v>0</v>
      </c>
      <c r="EX90" s="21">
        <f t="shared" si="392"/>
        <v>0</v>
      </c>
      <c r="EY90" s="21">
        <f>(((((EY84)+(EY85))+(EY86))+(EY87))+(EY88))+(EY89)</f>
        <v>0</v>
      </c>
      <c r="EZ90" s="21">
        <f>(((((EZ84)+(EZ85))+(EZ86))+(EZ87))+(EZ88))+(EZ89)</f>
        <v>0</v>
      </c>
      <c r="FA90" s="21">
        <f t="shared" si="393"/>
        <v>0</v>
      </c>
      <c r="FB90" s="21">
        <f t="shared" si="394"/>
        <v>0</v>
      </c>
      <c r="FC90" s="21">
        <f t="shared" si="395"/>
        <v>0</v>
      </c>
      <c r="FD90" s="21">
        <f t="shared" si="396"/>
        <v>0</v>
      </c>
      <c r="FE90" s="21">
        <f>(((((FE84)+(FE85))+(FE86))+(FE87))+(FE88))+(FE89)</f>
        <v>0</v>
      </c>
      <c r="FF90" s="21">
        <f>(((((FF84)+(FF85))+(FF86))+(FF87))+(FF88))+(FF89)</f>
        <v>0</v>
      </c>
      <c r="FG90" s="21">
        <f t="shared" si="397"/>
        <v>0</v>
      </c>
      <c r="FH90" s="21">
        <f>(((((FH84)+(FH85))+(FH86))+(FH87))+(FH88))+(FH89)</f>
        <v>0</v>
      </c>
      <c r="FI90" s="21">
        <f>(((((FI84)+(FI85))+(FI86))+(FI87))+(FI88))+(FI89)</f>
        <v>0</v>
      </c>
      <c r="FJ90" s="21">
        <f t="shared" si="398"/>
        <v>0</v>
      </c>
      <c r="FK90" s="21">
        <f>(((((FK84)+(FK85))+(FK86))+(FK87))+(FK88))+(FK89)</f>
        <v>0</v>
      </c>
      <c r="FL90" s="21">
        <f>(((((FL84)+(FL85))+(FL86))+(FL87))+(FL88))+(FL89)</f>
        <v>0</v>
      </c>
      <c r="FM90" s="21">
        <f t="shared" si="399"/>
        <v>0</v>
      </c>
      <c r="FN90" s="21">
        <f t="shared" si="400"/>
        <v>0</v>
      </c>
      <c r="FO90" s="21">
        <f t="shared" si="401"/>
        <v>0</v>
      </c>
      <c r="FP90" s="21">
        <f t="shared" si="402"/>
        <v>0</v>
      </c>
      <c r="FQ90" s="21">
        <f>(((((FQ84)+(FQ85))+(FQ86))+(FQ87))+(FQ88))+(FQ89)</f>
        <v>0</v>
      </c>
      <c r="FR90" s="21">
        <f>(((((FR84)+(FR85))+(FR86))+(FR87))+(FR88))+(FR89)</f>
        <v>0</v>
      </c>
      <c r="FS90" s="21">
        <f t="shared" si="403"/>
        <v>0</v>
      </c>
      <c r="FT90" s="21">
        <f>(((((FT84)+(FT85))+(FT86))+(FT87))+(FT88))+(FT89)</f>
        <v>0</v>
      </c>
      <c r="FU90" s="21">
        <f>(((((FU84)+(FU85))+(FU86))+(FU87))+(FU88))+(FU89)</f>
        <v>0</v>
      </c>
      <c r="FV90" s="21">
        <f t="shared" si="404"/>
        <v>0</v>
      </c>
      <c r="FW90" s="21">
        <f>(((((FW84)+(FW85))+(FW86))+(FW87))+(FW88))+(FW89)</f>
        <v>0</v>
      </c>
      <c r="FX90" s="21">
        <f>(((((FX84)+(FX85))+(FX86))+(FX87))+(FX88))+(FX89)</f>
        <v>0</v>
      </c>
      <c r="FY90" s="21">
        <f t="shared" si="405"/>
        <v>0</v>
      </c>
      <c r="FZ90" s="21">
        <f t="shared" si="406"/>
        <v>0</v>
      </c>
      <c r="GA90" s="21">
        <f t="shared" si="407"/>
        <v>0</v>
      </c>
      <c r="GB90" s="21">
        <f t="shared" si="408"/>
        <v>0</v>
      </c>
      <c r="GC90" s="21">
        <f>(((((GC84)+(GC85))+(GC86))+(GC87))+(GC88))+(GC89)</f>
        <v>0</v>
      </c>
      <c r="GD90" s="21">
        <f>(((((GD84)+(GD85))+(GD86))+(GD87))+(GD88))+(GD89)</f>
        <v>0</v>
      </c>
      <c r="GE90" s="21">
        <f t="shared" si="409"/>
        <v>0</v>
      </c>
      <c r="GF90" s="21">
        <f>(((((GF84)+(GF85))+(GF86))+(GF87))+(GF88))+(GF89)</f>
        <v>0</v>
      </c>
      <c r="GG90" s="21">
        <f>(((((GG84)+(GG85))+(GG86))+(GG87))+(GG88))+(GG89)</f>
        <v>0</v>
      </c>
      <c r="GH90" s="21">
        <f t="shared" si="410"/>
        <v>0</v>
      </c>
      <c r="GI90" s="21">
        <f>(((((GI84)+(GI85))+(GI86))+(GI87))+(GI88))+(GI89)</f>
        <v>0</v>
      </c>
      <c r="GJ90" s="21">
        <f>(((((GJ84)+(GJ85))+(GJ86))+(GJ87))+(GJ88))+(GJ89)</f>
        <v>0</v>
      </c>
      <c r="GK90" s="21">
        <f t="shared" si="411"/>
        <v>0</v>
      </c>
      <c r="GL90" s="21">
        <f>(((((GL84)+(GL85))+(GL86))+(GL87))+(GL88))+(GL89)</f>
        <v>0</v>
      </c>
      <c r="GM90" s="21">
        <f>(((((GM84)+(GM85))+(GM86))+(GM87))+(GM88))+(GM89)</f>
        <v>0</v>
      </c>
      <c r="GN90" s="21">
        <f t="shared" si="412"/>
        <v>0</v>
      </c>
      <c r="GO90" s="21">
        <f t="shared" si="413"/>
        <v>0</v>
      </c>
      <c r="GP90" s="21">
        <f t="shared" si="414"/>
        <v>0</v>
      </c>
      <c r="GQ90" s="21">
        <f t="shared" si="415"/>
        <v>0</v>
      </c>
      <c r="GR90" s="21">
        <f>(((((GR84)+(GR85))+(GR86))+(GR87))+(GR88))+(GR89)</f>
        <v>0</v>
      </c>
      <c r="GS90" s="21">
        <f>(((((GS84)+(GS85))+(GS86))+(GS87))+(GS88))+(GS89)</f>
        <v>0</v>
      </c>
      <c r="GT90" s="21">
        <f t="shared" si="416"/>
        <v>0</v>
      </c>
      <c r="GU90" s="21">
        <f>(((((GU84)+(GU85))+(GU86))+(GU87))+(GU88))+(GU89)</f>
        <v>0</v>
      </c>
      <c r="GV90" s="21">
        <f>(((((GV84)+(GV85))+(GV86))+(GV87))+(GV88))+(GV89)</f>
        <v>0</v>
      </c>
      <c r="GW90" s="21">
        <f t="shared" si="417"/>
        <v>0</v>
      </c>
      <c r="GX90" s="21">
        <f>(((((GX84)+(GX85))+(GX86))+(GX87))+(GX88))+(GX89)</f>
        <v>0</v>
      </c>
      <c r="GY90" s="21">
        <f>(((((GY84)+(GY85))+(GY86))+(GY87))+(GY88))+(GY89)</f>
        <v>0</v>
      </c>
      <c r="GZ90" s="21">
        <f t="shared" si="418"/>
        <v>0</v>
      </c>
      <c r="HA90" s="21">
        <f t="shared" si="419"/>
        <v>0</v>
      </c>
      <c r="HB90" s="21">
        <f t="shared" si="420"/>
        <v>0</v>
      </c>
      <c r="HC90" s="21">
        <f t="shared" si="421"/>
        <v>0</v>
      </c>
      <c r="HD90" s="21">
        <f>(((((HD84)+(HD85))+(HD86))+(HD87))+(HD88))+(HD89)</f>
        <v>0</v>
      </c>
      <c r="HE90" s="21">
        <f>(((((HE84)+(HE85))+(HE86))+(HE87))+(HE88))+(HE89)</f>
        <v>0</v>
      </c>
      <c r="HF90" s="21">
        <f t="shared" si="422"/>
        <v>0</v>
      </c>
      <c r="HG90" s="21">
        <f>(((((HG84)+(HG85))+(HG86))+(HG87))+(HG88))+(HG89)</f>
        <v>0</v>
      </c>
      <c r="HH90" s="21">
        <f>(((((HH84)+(HH85))+(HH86))+(HH87))+(HH88))+(HH89)</f>
        <v>0</v>
      </c>
      <c r="HI90" s="21">
        <f t="shared" si="423"/>
        <v>0</v>
      </c>
      <c r="HJ90" s="21">
        <f>(((((HJ84)+(HJ85))+(HJ86))+(HJ87))+(HJ88))+(HJ89)</f>
        <v>0</v>
      </c>
      <c r="HK90" s="21">
        <f>(((((HK84)+(HK85))+(HK86))+(HK87))+(HK88))+(HK89)</f>
        <v>0</v>
      </c>
      <c r="HL90" s="21">
        <f t="shared" si="424"/>
        <v>0</v>
      </c>
      <c r="HM90" s="21">
        <f>(((((HM84)+(HM85))+(HM86))+(HM87))+(HM88))+(HM89)</f>
        <v>0</v>
      </c>
      <c r="HN90" s="21">
        <f>(((((HN84)+(HN85))+(HN86))+(HN87))+(HN88))+(HN89)</f>
        <v>0</v>
      </c>
      <c r="HO90" s="21">
        <f t="shared" si="425"/>
        <v>0</v>
      </c>
      <c r="HP90" s="21">
        <f t="shared" si="426"/>
        <v>0</v>
      </c>
      <c r="HQ90" s="21">
        <f t="shared" si="427"/>
        <v>0</v>
      </c>
      <c r="HR90" s="21">
        <f t="shared" si="428"/>
        <v>0</v>
      </c>
      <c r="HS90" s="21">
        <f>(((((HS84)+(HS85))+(HS86))+(HS87))+(HS88))+(HS89)</f>
        <v>0</v>
      </c>
      <c r="HT90" s="21">
        <f>(((((HT84)+(HT85))+(HT86))+(HT87))+(HT88))+(HT89)</f>
        <v>0</v>
      </c>
      <c r="HU90" s="21">
        <f t="shared" si="429"/>
        <v>0</v>
      </c>
      <c r="HV90" s="21">
        <f>(((((HV84)+(HV85))+(HV86))+(HV87))+(HV88))+(HV89)</f>
        <v>0</v>
      </c>
      <c r="HW90" s="21">
        <f>(((((HW84)+(HW85))+(HW86))+(HW87))+(HW88))+(HW89)</f>
        <v>0</v>
      </c>
      <c r="HX90" s="21">
        <f t="shared" si="430"/>
        <v>0</v>
      </c>
      <c r="HY90" s="21">
        <f>(((((HY84)+(HY85))+(HY86))+(HY87))+(HY88))+(HY89)</f>
        <v>0</v>
      </c>
      <c r="HZ90" s="21">
        <f>(((((HZ84)+(HZ85))+(HZ86))+(HZ87))+(HZ88))+(HZ89)</f>
        <v>0</v>
      </c>
      <c r="IA90" s="21">
        <f t="shared" si="431"/>
        <v>0</v>
      </c>
      <c r="IB90" s="21">
        <f>(((((IB84)+(IB85))+(IB86))+(IB87))+(IB88))+(IB89)</f>
        <v>0</v>
      </c>
      <c r="IC90" s="21">
        <f>(((((IC84)+(IC85))+(IC86))+(IC87))+(IC88))+(IC89)</f>
        <v>0</v>
      </c>
      <c r="ID90" s="21">
        <f t="shared" si="432"/>
        <v>0</v>
      </c>
      <c r="IE90" s="21">
        <f t="shared" si="433"/>
        <v>0</v>
      </c>
      <c r="IF90" s="21">
        <f t="shared" si="434"/>
        <v>0</v>
      </c>
      <c r="IG90" s="21">
        <f t="shared" si="435"/>
        <v>0</v>
      </c>
      <c r="IH90" s="21">
        <f t="shared" si="436"/>
        <v>0</v>
      </c>
      <c r="II90" s="21">
        <f t="shared" si="437"/>
        <v>0</v>
      </c>
      <c r="IJ90" s="21">
        <f t="shared" si="438"/>
        <v>0</v>
      </c>
      <c r="IK90" s="21">
        <f>(((((IK84)+(IK85))+(IK86))+(IK87))+(IK88))+(IK89)</f>
        <v>0</v>
      </c>
      <c r="IL90" s="21">
        <f>(((((IL84)+(IL85))+(IL86))+(IL87))+(IL88))+(IL89)</f>
        <v>0</v>
      </c>
      <c r="IM90" s="21">
        <f t="shared" si="439"/>
        <v>0</v>
      </c>
      <c r="IN90" s="21">
        <f>(((((IN84)+(IN85))+(IN86))+(IN87))+(IN88))+(IN89)</f>
        <v>0</v>
      </c>
      <c r="IO90" s="21">
        <f>(((((IO84)+(IO85))+(IO86))+(IO87))+(IO88))+(IO89)</f>
        <v>0</v>
      </c>
      <c r="IP90" s="21">
        <f t="shared" si="440"/>
        <v>0</v>
      </c>
      <c r="IQ90" s="21">
        <f>(((((IQ84)+(IQ85))+(IQ86))+(IQ87))+(IQ88))+(IQ89)</f>
        <v>0</v>
      </c>
      <c r="IR90" s="21">
        <f>(((((IR84)+(IR85))+(IR86))+(IR87))+(IR88))+(IR89)</f>
        <v>0</v>
      </c>
      <c r="IS90" s="21">
        <f t="shared" si="441"/>
        <v>0</v>
      </c>
      <c r="IT90" s="21">
        <f t="shared" si="442"/>
        <v>0</v>
      </c>
      <c r="IU90" s="21">
        <f t="shared" si="443"/>
        <v>0</v>
      </c>
      <c r="IV90" s="21">
        <f t="shared" si="444"/>
        <v>0</v>
      </c>
      <c r="IW90" s="21">
        <f t="shared" si="445"/>
        <v>0</v>
      </c>
      <c r="IX90" s="21">
        <f t="shared" si="446"/>
        <v>0</v>
      </c>
      <c r="IY90" s="21">
        <f t="shared" si="447"/>
        <v>0</v>
      </c>
      <c r="IZ90" s="21">
        <f>(((((IZ84)+(IZ85))+(IZ86))+(IZ87))+(IZ88))+(IZ89)</f>
        <v>0</v>
      </c>
      <c r="JA90" s="21">
        <f>(((((JA84)+(JA85))+(JA86))+(JA87))+(JA88))+(JA89)</f>
        <v>5000.01</v>
      </c>
      <c r="JB90" s="21">
        <f t="shared" si="448"/>
        <v>-5000.01</v>
      </c>
      <c r="JC90" s="21">
        <f>(((((JC84)+(JC85))+(JC86))+(JC87))+(JC88))+(JC89)</f>
        <v>0</v>
      </c>
      <c r="JD90" s="21">
        <f>(((((JD84)+(JD85))+(JD86))+(JD87))+(JD88))+(JD89)</f>
        <v>0</v>
      </c>
      <c r="JE90" s="21">
        <f t="shared" si="449"/>
        <v>0</v>
      </c>
      <c r="JF90" s="21">
        <f>(((((JF84)+(JF85))+(JF86))+(JF87))+(JF88))+(JF89)</f>
        <v>0</v>
      </c>
      <c r="JG90" s="21">
        <f>(((((JG84)+(JG85))+(JG86))+(JG87))+(JG88))+(JG89)</f>
        <v>0</v>
      </c>
      <c r="JH90" s="21">
        <f t="shared" si="450"/>
        <v>0</v>
      </c>
      <c r="JI90" s="21">
        <f t="shared" si="451"/>
        <v>0</v>
      </c>
      <c r="JJ90" s="21">
        <f t="shared" si="452"/>
        <v>5000.01</v>
      </c>
      <c r="JK90" s="21">
        <f t="shared" si="453"/>
        <v>-5000.01</v>
      </c>
      <c r="JL90" s="21">
        <f>(((((JL84)+(JL85))+(JL86))+(JL87))+(JL88))+(JL89)</f>
        <v>0</v>
      </c>
      <c r="JM90" s="21">
        <f>(((((JM84)+(JM85))+(JM86))+(JM87))+(JM88))+(JM89)</f>
        <v>0</v>
      </c>
      <c r="JN90" s="21">
        <f t="shared" si="454"/>
        <v>0</v>
      </c>
      <c r="JO90" s="21">
        <f>(((((JO84)+(JO85))+(JO86))+(JO87))+(JO88))+(JO89)</f>
        <v>0</v>
      </c>
      <c r="JP90" s="21">
        <f>(((((JP84)+(JP85))+(JP86))+(JP87))+(JP88))+(JP89)</f>
        <v>0</v>
      </c>
      <c r="JQ90" s="21">
        <f t="shared" si="455"/>
        <v>0</v>
      </c>
      <c r="JR90" s="21">
        <f>(((((JR84)+(JR85))+(JR86))+(JR87))+(JR88))+(JR89)</f>
        <v>0</v>
      </c>
      <c r="JS90" s="21">
        <f>(((((JS84)+(JS85))+(JS86))+(JS87))+(JS88))+(JS89)</f>
        <v>0</v>
      </c>
      <c r="JT90" s="21">
        <f t="shared" si="456"/>
        <v>0</v>
      </c>
      <c r="JU90" s="21">
        <f t="shared" si="457"/>
        <v>0</v>
      </c>
      <c r="JV90" s="21">
        <f t="shared" si="458"/>
        <v>0</v>
      </c>
      <c r="JW90" s="21">
        <f t="shared" si="459"/>
        <v>0</v>
      </c>
      <c r="JX90" s="21">
        <f>(((((JX84)+(JX85))+(JX86))+(JX87))+(JX88))+(JX89)</f>
        <v>0</v>
      </c>
      <c r="JY90" s="21">
        <f>(((((JY84)+(JY85))+(JY86))+(JY87))+(JY88))+(JY89)</f>
        <v>0</v>
      </c>
      <c r="JZ90" s="21">
        <f t="shared" si="460"/>
        <v>0</v>
      </c>
      <c r="KA90" s="21">
        <f>(((((KA84)+(KA85))+(KA86))+(KA87))+(KA88))+(KA89)</f>
        <v>0</v>
      </c>
      <c r="KB90" s="21">
        <f>(((((KB84)+(KB85))+(KB86))+(KB87))+(KB88))+(KB89)</f>
        <v>0</v>
      </c>
      <c r="KC90" s="21">
        <f t="shared" si="461"/>
        <v>0</v>
      </c>
      <c r="KD90" s="21">
        <f t="shared" si="462"/>
        <v>0</v>
      </c>
      <c r="KE90" s="21">
        <f t="shared" si="463"/>
        <v>0</v>
      </c>
      <c r="KF90" s="21">
        <f t="shared" si="464"/>
        <v>0</v>
      </c>
      <c r="KG90" s="21">
        <f>(((((KG84)+(KG85))+(KG86))+(KG87))+(KG88))+(KG89)</f>
        <v>4500</v>
      </c>
      <c r="KH90" s="21">
        <f>(((((KH84)+(KH85))+(KH86))+(KH87))+(KH88))+(KH89)</f>
        <v>16250.01</v>
      </c>
      <c r="KI90" s="21">
        <f t="shared" si="465"/>
        <v>-11750.01</v>
      </c>
      <c r="KJ90" s="21">
        <f>(((((KJ84)+(KJ85))+(KJ86))+(KJ87))+(KJ88))+(KJ89)</f>
        <v>0</v>
      </c>
      <c r="KK90" s="21">
        <f>(((((KK84)+(KK85))+(KK86))+(KK87))+(KK88))+(KK89)</f>
        <v>0</v>
      </c>
      <c r="KL90" s="21">
        <f t="shared" si="466"/>
        <v>0</v>
      </c>
      <c r="KM90" s="21">
        <f>(((((KM84)+(KM85))+(KM86))+(KM87))+(KM88))+(KM89)</f>
        <v>0</v>
      </c>
      <c r="KN90" s="21">
        <f>(((((KN84)+(KN85))+(KN86))+(KN87))+(KN88))+(KN89)</f>
        <v>0</v>
      </c>
      <c r="KO90" s="21">
        <f t="shared" si="467"/>
        <v>0</v>
      </c>
      <c r="KP90" s="21">
        <f>(((((KP84)+(KP85))+(KP86))+(KP87))+(KP88))+(KP89)</f>
        <v>0</v>
      </c>
      <c r="KQ90" s="21">
        <f>(((((KQ84)+(KQ85))+(KQ86))+(KQ87))+(KQ88))+(KQ89)</f>
        <v>0</v>
      </c>
      <c r="KR90" s="21">
        <f t="shared" si="468"/>
        <v>0</v>
      </c>
      <c r="KS90" s="21">
        <f>(((((KS84)+(KS85))+(KS86))+(KS87))+(KS88))+(KS89)</f>
        <v>0</v>
      </c>
      <c r="KT90" s="21">
        <f>(((((KT84)+(KT85))+(KT86))+(KT87))+(KT88))+(KT89)</f>
        <v>0</v>
      </c>
      <c r="KU90" s="21">
        <f t="shared" si="469"/>
        <v>0</v>
      </c>
      <c r="KV90" s="21">
        <f>(((((KV84)+(KV85))+(KV86))+(KV87))+(KV88))+(KV89)</f>
        <v>0</v>
      </c>
      <c r="KW90" s="21">
        <f>(((((KW84)+(KW85))+(KW86))+(KW87))+(KW88))+(KW89)</f>
        <v>0</v>
      </c>
      <c r="KX90" s="21">
        <f t="shared" si="470"/>
        <v>0</v>
      </c>
      <c r="KY90" s="21">
        <f>(((((KY84)+(KY85))+(KY86))+(KY87))+(KY88))+(KY89)</f>
        <v>0</v>
      </c>
      <c r="KZ90" s="21">
        <f>(((((KZ84)+(KZ85))+(KZ86))+(KZ87))+(KZ88))+(KZ89)</f>
        <v>0</v>
      </c>
      <c r="LA90" s="21">
        <f t="shared" si="471"/>
        <v>0</v>
      </c>
      <c r="LB90" s="21">
        <f t="shared" si="472"/>
        <v>0</v>
      </c>
      <c r="LC90" s="21">
        <f t="shared" si="473"/>
        <v>0</v>
      </c>
      <c r="LD90" s="21">
        <f t="shared" si="474"/>
        <v>0</v>
      </c>
      <c r="LE90" s="21">
        <f t="shared" si="475"/>
        <v>4500</v>
      </c>
      <c r="LF90" s="21">
        <f t="shared" si="476"/>
        <v>16250.01</v>
      </c>
      <c r="LG90" s="21">
        <f t="shared" si="477"/>
        <v>-11750.01</v>
      </c>
      <c r="LH90" s="21">
        <f>(((((LH84)+(LH85))+(LH86))+(LH87))+(LH88))+(LH89)</f>
        <v>0</v>
      </c>
      <c r="LI90" s="21">
        <f>(((((LI84)+(LI85))+(LI86))+(LI87))+(LI88))+(LI89)</f>
        <v>0</v>
      </c>
      <c r="LJ90" s="21">
        <f t="shared" si="478"/>
        <v>0</v>
      </c>
      <c r="LK90" s="21">
        <f>(((((LK84)+(LK85))+(LK86))+(LK87))+(LK88))+(LK89)</f>
        <v>0</v>
      </c>
      <c r="LL90" s="21">
        <f>(((((LL84)+(LL85))+(LL86))+(LL87))+(LL88))+(LL89)</f>
        <v>0</v>
      </c>
      <c r="LM90" s="21">
        <f t="shared" si="479"/>
        <v>0</v>
      </c>
      <c r="LN90" s="21">
        <f t="shared" si="480"/>
        <v>6375</v>
      </c>
      <c r="LO90" s="21">
        <f t="shared" si="481"/>
        <v>21250.02</v>
      </c>
      <c r="LP90" s="21">
        <f t="shared" si="482"/>
        <v>-14875.02</v>
      </c>
    </row>
    <row r="91" spans="1:328" x14ac:dyDescent="0.3">
      <c r="A91" s="2" t="s">
        <v>196</v>
      </c>
      <c r="B91" s="3"/>
      <c r="C91" s="3"/>
      <c r="D91" s="4">
        <f t="shared" si="322"/>
        <v>0</v>
      </c>
      <c r="E91" s="3"/>
      <c r="F91" s="3"/>
      <c r="G91" s="4">
        <f t="shared" si="323"/>
        <v>0</v>
      </c>
      <c r="H91" s="3"/>
      <c r="I91" s="3"/>
      <c r="J91" s="4">
        <f t="shared" si="324"/>
        <v>0</v>
      </c>
      <c r="K91" s="3"/>
      <c r="L91" s="3"/>
      <c r="M91" s="4">
        <f t="shared" si="325"/>
        <v>0</v>
      </c>
      <c r="N91" s="3"/>
      <c r="O91" s="3"/>
      <c r="P91" s="4">
        <f t="shared" si="326"/>
        <v>0</v>
      </c>
      <c r="Q91" s="3"/>
      <c r="R91" s="3"/>
      <c r="S91" s="4">
        <f t="shared" si="327"/>
        <v>0</v>
      </c>
      <c r="T91" s="3"/>
      <c r="U91" s="3"/>
      <c r="V91" s="4">
        <f t="shared" si="328"/>
        <v>0</v>
      </c>
      <c r="W91" s="3"/>
      <c r="X91" s="3"/>
      <c r="Y91" s="4">
        <f t="shared" si="329"/>
        <v>0</v>
      </c>
      <c r="Z91" s="3"/>
      <c r="AA91" s="3"/>
      <c r="AB91" s="4">
        <f t="shared" si="330"/>
        <v>0</v>
      </c>
      <c r="AC91" s="3"/>
      <c r="AD91" s="3"/>
      <c r="AE91" s="4">
        <f t="shared" si="331"/>
        <v>0</v>
      </c>
      <c r="AF91" s="3"/>
      <c r="AG91" s="3"/>
      <c r="AH91" s="4">
        <f t="shared" si="332"/>
        <v>0</v>
      </c>
      <c r="AI91" s="3"/>
      <c r="AJ91" s="3"/>
      <c r="AK91" s="4">
        <f t="shared" si="333"/>
        <v>0</v>
      </c>
      <c r="AL91" s="4">
        <f t="shared" si="334"/>
        <v>0</v>
      </c>
      <c r="AM91" s="4">
        <f t="shared" si="335"/>
        <v>0</v>
      </c>
      <c r="AN91" s="4">
        <f t="shared" si="336"/>
        <v>0</v>
      </c>
      <c r="AO91" s="3"/>
      <c r="AP91" s="3"/>
      <c r="AQ91" s="4">
        <f t="shared" si="337"/>
        <v>0</v>
      </c>
      <c r="AR91" s="3"/>
      <c r="AS91" s="3"/>
      <c r="AT91" s="4">
        <f t="shared" si="338"/>
        <v>0</v>
      </c>
      <c r="AU91" s="3"/>
      <c r="AV91" s="3"/>
      <c r="AW91" s="4">
        <f t="shared" si="339"/>
        <v>0</v>
      </c>
      <c r="AX91" s="3"/>
      <c r="AY91" s="3"/>
      <c r="AZ91" s="4">
        <f t="shared" si="340"/>
        <v>0</v>
      </c>
      <c r="BA91" s="3"/>
      <c r="BB91" s="3"/>
      <c r="BC91" s="4">
        <f t="shared" si="341"/>
        <v>0</v>
      </c>
      <c r="BD91" s="3"/>
      <c r="BE91" s="3"/>
      <c r="BF91" s="4">
        <f t="shared" si="342"/>
        <v>0</v>
      </c>
      <c r="BG91" s="4">
        <f t="shared" si="343"/>
        <v>0</v>
      </c>
      <c r="BH91" s="4">
        <f t="shared" si="344"/>
        <v>0</v>
      </c>
      <c r="BI91" s="4">
        <f t="shared" si="345"/>
        <v>0</v>
      </c>
      <c r="BJ91" s="3"/>
      <c r="BK91" s="3"/>
      <c r="BL91" s="4">
        <f t="shared" si="346"/>
        <v>0</v>
      </c>
      <c r="BM91" s="3"/>
      <c r="BN91" s="3"/>
      <c r="BO91" s="4">
        <f t="shared" si="347"/>
        <v>0</v>
      </c>
      <c r="BP91" s="3"/>
      <c r="BQ91" s="3"/>
      <c r="BR91" s="4">
        <f t="shared" si="348"/>
        <v>0</v>
      </c>
      <c r="BS91" s="3"/>
      <c r="BT91" s="3"/>
      <c r="BU91" s="4">
        <f t="shared" si="349"/>
        <v>0</v>
      </c>
      <c r="BV91" s="3"/>
      <c r="BW91" s="3"/>
      <c r="BX91" s="4">
        <f t="shared" si="350"/>
        <v>0</v>
      </c>
      <c r="BY91" s="3"/>
      <c r="BZ91" s="3"/>
      <c r="CA91" s="4">
        <f t="shared" si="351"/>
        <v>0</v>
      </c>
      <c r="CB91" s="4">
        <f t="shared" si="352"/>
        <v>0</v>
      </c>
      <c r="CC91" s="4">
        <f t="shared" si="353"/>
        <v>0</v>
      </c>
      <c r="CD91" s="4">
        <f t="shared" si="354"/>
        <v>0</v>
      </c>
      <c r="CE91" s="3"/>
      <c r="CF91" s="3"/>
      <c r="CG91" s="4">
        <f t="shared" si="355"/>
        <v>0</v>
      </c>
      <c r="CH91" s="3"/>
      <c r="CI91" s="3"/>
      <c r="CJ91" s="4">
        <f t="shared" si="356"/>
        <v>0</v>
      </c>
      <c r="CK91" s="3"/>
      <c r="CL91" s="3"/>
      <c r="CM91" s="4">
        <f t="shared" si="357"/>
        <v>0</v>
      </c>
      <c r="CN91" s="4">
        <f t="shared" si="358"/>
        <v>0</v>
      </c>
      <c r="CO91" s="4">
        <f t="shared" si="359"/>
        <v>0</v>
      </c>
      <c r="CP91" s="4">
        <f t="shared" si="360"/>
        <v>0</v>
      </c>
      <c r="CQ91" s="3"/>
      <c r="CR91" s="3"/>
      <c r="CS91" s="4">
        <f t="shared" si="361"/>
        <v>0</v>
      </c>
      <c r="CT91" s="3"/>
      <c r="CU91" s="3"/>
      <c r="CV91" s="4">
        <f t="shared" si="362"/>
        <v>0</v>
      </c>
      <c r="CW91" s="3"/>
      <c r="CX91" s="3"/>
      <c r="CY91" s="4">
        <f t="shared" si="363"/>
        <v>0</v>
      </c>
      <c r="CZ91" s="4">
        <f t="shared" si="364"/>
        <v>0</v>
      </c>
      <c r="DA91" s="4">
        <f t="shared" si="365"/>
        <v>0</v>
      </c>
      <c r="DB91" s="4">
        <f t="shared" si="366"/>
        <v>0</v>
      </c>
      <c r="DC91" s="4">
        <f t="shared" si="367"/>
        <v>0</v>
      </c>
      <c r="DD91" s="4">
        <f t="shared" si="368"/>
        <v>0</v>
      </c>
      <c r="DE91" s="4">
        <f t="shared" si="369"/>
        <v>0</v>
      </c>
      <c r="DF91" s="3"/>
      <c r="DG91" s="3"/>
      <c r="DH91" s="4">
        <f t="shared" si="370"/>
        <v>0</v>
      </c>
      <c r="DI91" s="3"/>
      <c r="DJ91" s="3"/>
      <c r="DK91" s="4">
        <f t="shared" si="371"/>
        <v>0</v>
      </c>
      <c r="DL91" s="4">
        <f t="shared" si="372"/>
        <v>0</v>
      </c>
      <c r="DM91" s="4">
        <f t="shared" si="373"/>
        <v>0</v>
      </c>
      <c r="DN91" s="4">
        <f t="shared" si="374"/>
        <v>0</v>
      </c>
      <c r="DO91" s="3"/>
      <c r="DP91" s="3"/>
      <c r="DQ91" s="4">
        <f t="shared" si="375"/>
        <v>0</v>
      </c>
      <c r="DR91" s="3"/>
      <c r="DS91" s="3"/>
      <c r="DT91" s="4">
        <f t="shared" si="376"/>
        <v>0</v>
      </c>
      <c r="DU91" s="4">
        <f t="shared" si="377"/>
        <v>0</v>
      </c>
      <c r="DV91" s="4">
        <f t="shared" si="378"/>
        <v>0</v>
      </c>
      <c r="DW91" s="4">
        <f t="shared" si="379"/>
        <v>0</v>
      </c>
      <c r="DX91" s="20">
        <f t="shared" si="380"/>
        <v>0</v>
      </c>
      <c r="DY91" s="20">
        <f t="shared" si="381"/>
        <v>0</v>
      </c>
      <c r="DZ91" s="20">
        <f t="shared" si="382"/>
        <v>0</v>
      </c>
      <c r="EA91" s="19"/>
      <c r="EB91" s="19"/>
      <c r="EC91" s="20">
        <f t="shared" si="383"/>
        <v>0</v>
      </c>
      <c r="ED91" s="19"/>
      <c r="EE91" s="19"/>
      <c r="EF91" s="20">
        <f t="shared" si="384"/>
        <v>0</v>
      </c>
      <c r="EG91" s="19"/>
      <c r="EH91" s="19"/>
      <c r="EI91" s="20">
        <f t="shared" si="385"/>
        <v>0</v>
      </c>
      <c r="EJ91" s="19"/>
      <c r="EK91" s="19"/>
      <c r="EL91" s="20">
        <f t="shared" si="386"/>
        <v>0</v>
      </c>
      <c r="EM91" s="20">
        <f t="shared" si="387"/>
        <v>0</v>
      </c>
      <c r="EN91" s="20">
        <f t="shared" si="388"/>
        <v>0</v>
      </c>
      <c r="EO91" s="20">
        <f t="shared" si="389"/>
        <v>0</v>
      </c>
      <c r="EP91" s="19"/>
      <c r="EQ91" s="19"/>
      <c r="ER91" s="20">
        <f t="shared" si="390"/>
        <v>0</v>
      </c>
      <c r="ES91" s="19"/>
      <c r="ET91" s="19"/>
      <c r="EU91" s="20">
        <f t="shared" si="391"/>
        <v>0</v>
      </c>
      <c r="EV91" s="19"/>
      <c r="EW91" s="19"/>
      <c r="EX91" s="20">
        <f t="shared" si="392"/>
        <v>0</v>
      </c>
      <c r="EY91" s="19"/>
      <c r="EZ91" s="19"/>
      <c r="FA91" s="20">
        <f t="shared" si="393"/>
        <v>0</v>
      </c>
      <c r="FB91" s="20">
        <f t="shared" si="394"/>
        <v>0</v>
      </c>
      <c r="FC91" s="20">
        <f t="shared" si="395"/>
        <v>0</v>
      </c>
      <c r="FD91" s="20">
        <f t="shared" si="396"/>
        <v>0</v>
      </c>
      <c r="FE91" s="19"/>
      <c r="FF91" s="19"/>
      <c r="FG91" s="20">
        <f t="shared" si="397"/>
        <v>0</v>
      </c>
      <c r="FH91" s="19"/>
      <c r="FI91" s="19"/>
      <c r="FJ91" s="20">
        <f t="shared" si="398"/>
        <v>0</v>
      </c>
      <c r="FK91" s="19"/>
      <c r="FL91" s="19"/>
      <c r="FM91" s="20">
        <f t="shared" si="399"/>
        <v>0</v>
      </c>
      <c r="FN91" s="20">
        <f t="shared" si="400"/>
        <v>0</v>
      </c>
      <c r="FO91" s="20">
        <f t="shared" si="401"/>
        <v>0</v>
      </c>
      <c r="FP91" s="20">
        <f t="shared" si="402"/>
        <v>0</v>
      </c>
      <c r="FQ91" s="19"/>
      <c r="FR91" s="19"/>
      <c r="FS91" s="20">
        <f t="shared" si="403"/>
        <v>0</v>
      </c>
      <c r="FT91" s="19"/>
      <c r="FU91" s="19"/>
      <c r="FV91" s="20">
        <f t="shared" si="404"/>
        <v>0</v>
      </c>
      <c r="FW91" s="19"/>
      <c r="FX91" s="19"/>
      <c r="FY91" s="20">
        <f t="shared" si="405"/>
        <v>0</v>
      </c>
      <c r="FZ91" s="20">
        <f t="shared" si="406"/>
        <v>0</v>
      </c>
      <c r="GA91" s="20">
        <f t="shared" si="407"/>
        <v>0</v>
      </c>
      <c r="GB91" s="20">
        <f t="shared" si="408"/>
        <v>0</v>
      </c>
      <c r="GC91" s="19"/>
      <c r="GD91" s="19"/>
      <c r="GE91" s="20">
        <f t="shared" si="409"/>
        <v>0</v>
      </c>
      <c r="GF91" s="19"/>
      <c r="GG91" s="19"/>
      <c r="GH91" s="20">
        <f t="shared" si="410"/>
        <v>0</v>
      </c>
      <c r="GI91" s="19"/>
      <c r="GJ91" s="19"/>
      <c r="GK91" s="20">
        <f t="shared" si="411"/>
        <v>0</v>
      </c>
      <c r="GL91" s="19"/>
      <c r="GM91" s="19"/>
      <c r="GN91" s="20">
        <f t="shared" si="412"/>
        <v>0</v>
      </c>
      <c r="GO91" s="20">
        <f t="shared" si="413"/>
        <v>0</v>
      </c>
      <c r="GP91" s="20">
        <f t="shared" si="414"/>
        <v>0</v>
      </c>
      <c r="GQ91" s="20">
        <f t="shared" si="415"/>
        <v>0</v>
      </c>
      <c r="GR91" s="19"/>
      <c r="GS91" s="19"/>
      <c r="GT91" s="20">
        <f t="shared" si="416"/>
        <v>0</v>
      </c>
      <c r="GU91" s="19"/>
      <c r="GV91" s="19"/>
      <c r="GW91" s="20">
        <f t="shared" si="417"/>
        <v>0</v>
      </c>
      <c r="GX91" s="19"/>
      <c r="GY91" s="19"/>
      <c r="GZ91" s="20">
        <f t="shared" si="418"/>
        <v>0</v>
      </c>
      <c r="HA91" s="20">
        <f t="shared" si="419"/>
        <v>0</v>
      </c>
      <c r="HB91" s="20">
        <f t="shared" si="420"/>
        <v>0</v>
      </c>
      <c r="HC91" s="20">
        <f t="shared" si="421"/>
        <v>0</v>
      </c>
      <c r="HD91" s="19"/>
      <c r="HE91" s="19"/>
      <c r="HF91" s="20">
        <f t="shared" si="422"/>
        <v>0</v>
      </c>
      <c r="HG91" s="19"/>
      <c r="HH91" s="19"/>
      <c r="HI91" s="20">
        <f t="shared" si="423"/>
        <v>0</v>
      </c>
      <c r="HJ91" s="19"/>
      <c r="HK91" s="19"/>
      <c r="HL91" s="20">
        <f t="shared" si="424"/>
        <v>0</v>
      </c>
      <c r="HM91" s="19"/>
      <c r="HN91" s="19"/>
      <c r="HO91" s="20">
        <f t="shared" si="425"/>
        <v>0</v>
      </c>
      <c r="HP91" s="20">
        <f t="shared" si="426"/>
        <v>0</v>
      </c>
      <c r="HQ91" s="20">
        <f t="shared" si="427"/>
        <v>0</v>
      </c>
      <c r="HR91" s="20">
        <f t="shared" si="428"/>
        <v>0</v>
      </c>
      <c r="HS91" s="19"/>
      <c r="HT91" s="19"/>
      <c r="HU91" s="20">
        <f t="shared" si="429"/>
        <v>0</v>
      </c>
      <c r="HV91" s="19"/>
      <c r="HW91" s="19"/>
      <c r="HX91" s="20">
        <f t="shared" si="430"/>
        <v>0</v>
      </c>
      <c r="HY91" s="19"/>
      <c r="HZ91" s="19"/>
      <c r="IA91" s="20">
        <f t="shared" si="431"/>
        <v>0</v>
      </c>
      <c r="IB91" s="19"/>
      <c r="IC91" s="19"/>
      <c r="ID91" s="20">
        <f t="shared" si="432"/>
        <v>0</v>
      </c>
      <c r="IE91" s="20">
        <f t="shared" si="433"/>
        <v>0</v>
      </c>
      <c r="IF91" s="20">
        <f t="shared" si="434"/>
        <v>0</v>
      </c>
      <c r="IG91" s="20">
        <f t="shared" si="435"/>
        <v>0</v>
      </c>
      <c r="IH91" s="20">
        <f t="shared" si="436"/>
        <v>0</v>
      </c>
      <c r="II91" s="20">
        <f t="shared" si="437"/>
        <v>0</v>
      </c>
      <c r="IJ91" s="20">
        <f t="shared" si="438"/>
        <v>0</v>
      </c>
      <c r="IK91" s="19"/>
      <c r="IL91" s="19"/>
      <c r="IM91" s="20">
        <f t="shared" si="439"/>
        <v>0</v>
      </c>
      <c r="IN91" s="19"/>
      <c r="IO91" s="19"/>
      <c r="IP91" s="20">
        <f t="shared" si="440"/>
        <v>0</v>
      </c>
      <c r="IQ91" s="19"/>
      <c r="IR91" s="19"/>
      <c r="IS91" s="20">
        <f t="shared" si="441"/>
        <v>0</v>
      </c>
      <c r="IT91" s="20">
        <f t="shared" si="442"/>
        <v>0</v>
      </c>
      <c r="IU91" s="20">
        <f t="shared" si="443"/>
        <v>0</v>
      </c>
      <c r="IV91" s="20">
        <f t="shared" si="444"/>
        <v>0</v>
      </c>
      <c r="IW91" s="20">
        <f t="shared" si="445"/>
        <v>0</v>
      </c>
      <c r="IX91" s="20">
        <f t="shared" si="446"/>
        <v>0</v>
      </c>
      <c r="IY91" s="20">
        <f t="shared" si="447"/>
        <v>0</v>
      </c>
      <c r="IZ91" s="19"/>
      <c r="JA91" s="19"/>
      <c r="JB91" s="20">
        <f t="shared" si="448"/>
        <v>0</v>
      </c>
      <c r="JC91" s="19"/>
      <c r="JD91" s="19"/>
      <c r="JE91" s="20">
        <f t="shared" si="449"/>
        <v>0</v>
      </c>
      <c r="JF91" s="19"/>
      <c r="JG91" s="19"/>
      <c r="JH91" s="20">
        <f t="shared" si="450"/>
        <v>0</v>
      </c>
      <c r="JI91" s="20">
        <f t="shared" si="451"/>
        <v>0</v>
      </c>
      <c r="JJ91" s="20">
        <f t="shared" si="452"/>
        <v>0</v>
      </c>
      <c r="JK91" s="20">
        <f t="shared" si="453"/>
        <v>0</v>
      </c>
      <c r="JL91" s="19"/>
      <c r="JM91" s="19"/>
      <c r="JN91" s="20">
        <f t="shared" si="454"/>
        <v>0</v>
      </c>
      <c r="JO91" s="19"/>
      <c r="JP91" s="19"/>
      <c r="JQ91" s="20">
        <f t="shared" si="455"/>
        <v>0</v>
      </c>
      <c r="JR91" s="19"/>
      <c r="JS91" s="19"/>
      <c r="JT91" s="20">
        <f t="shared" si="456"/>
        <v>0</v>
      </c>
      <c r="JU91" s="20">
        <f t="shared" si="457"/>
        <v>0</v>
      </c>
      <c r="JV91" s="20">
        <f t="shared" si="458"/>
        <v>0</v>
      </c>
      <c r="JW91" s="20">
        <f t="shared" si="459"/>
        <v>0</v>
      </c>
      <c r="JX91" s="19"/>
      <c r="JY91" s="19"/>
      <c r="JZ91" s="20">
        <f t="shared" si="460"/>
        <v>0</v>
      </c>
      <c r="KA91" s="19"/>
      <c r="KB91" s="19"/>
      <c r="KC91" s="20">
        <f t="shared" si="461"/>
        <v>0</v>
      </c>
      <c r="KD91" s="20">
        <f t="shared" si="462"/>
        <v>0</v>
      </c>
      <c r="KE91" s="20">
        <f t="shared" si="463"/>
        <v>0</v>
      </c>
      <c r="KF91" s="20">
        <f t="shared" si="464"/>
        <v>0</v>
      </c>
      <c r="KG91" s="19"/>
      <c r="KH91" s="19"/>
      <c r="KI91" s="20">
        <f t="shared" si="465"/>
        <v>0</v>
      </c>
      <c r="KJ91" s="19"/>
      <c r="KK91" s="19"/>
      <c r="KL91" s="20">
        <f t="shared" si="466"/>
        <v>0</v>
      </c>
      <c r="KM91" s="19"/>
      <c r="KN91" s="19"/>
      <c r="KO91" s="20">
        <f t="shared" si="467"/>
        <v>0</v>
      </c>
      <c r="KP91" s="19"/>
      <c r="KQ91" s="19"/>
      <c r="KR91" s="20">
        <f t="shared" si="468"/>
        <v>0</v>
      </c>
      <c r="KS91" s="19"/>
      <c r="KT91" s="19"/>
      <c r="KU91" s="20">
        <f t="shared" si="469"/>
        <v>0</v>
      </c>
      <c r="KV91" s="19"/>
      <c r="KW91" s="19"/>
      <c r="KX91" s="20">
        <f t="shared" si="470"/>
        <v>0</v>
      </c>
      <c r="KY91" s="19"/>
      <c r="KZ91" s="19"/>
      <c r="LA91" s="20">
        <f t="shared" si="471"/>
        <v>0</v>
      </c>
      <c r="LB91" s="20">
        <f t="shared" si="472"/>
        <v>0</v>
      </c>
      <c r="LC91" s="20">
        <f t="shared" si="473"/>
        <v>0</v>
      </c>
      <c r="LD91" s="20">
        <f t="shared" si="474"/>
        <v>0</v>
      </c>
      <c r="LE91" s="20">
        <f t="shared" si="475"/>
        <v>0</v>
      </c>
      <c r="LF91" s="20">
        <f t="shared" si="476"/>
        <v>0</v>
      </c>
      <c r="LG91" s="20">
        <f t="shared" si="477"/>
        <v>0</v>
      </c>
      <c r="LH91" s="19"/>
      <c r="LI91" s="19"/>
      <c r="LJ91" s="20">
        <f t="shared" si="478"/>
        <v>0</v>
      </c>
      <c r="LK91" s="19"/>
      <c r="LL91" s="19"/>
      <c r="LM91" s="20">
        <f t="shared" si="479"/>
        <v>0</v>
      </c>
      <c r="LN91" s="20">
        <f t="shared" si="480"/>
        <v>0</v>
      </c>
      <c r="LO91" s="20">
        <f t="shared" si="481"/>
        <v>0</v>
      </c>
      <c r="LP91" s="20">
        <f t="shared" si="482"/>
        <v>0</v>
      </c>
    </row>
    <row r="92" spans="1:328" x14ac:dyDescent="0.3">
      <c r="A92" s="2" t="s">
        <v>197</v>
      </c>
      <c r="B92" s="3"/>
      <c r="C92" s="3"/>
      <c r="D92" s="4">
        <f t="shared" si="322"/>
        <v>0</v>
      </c>
      <c r="E92" s="3"/>
      <c r="F92" s="3"/>
      <c r="G92" s="4">
        <f t="shared" si="323"/>
        <v>0</v>
      </c>
      <c r="H92" s="3"/>
      <c r="I92" s="3"/>
      <c r="J92" s="4">
        <f t="shared" si="324"/>
        <v>0</v>
      </c>
      <c r="K92" s="3"/>
      <c r="L92" s="3"/>
      <c r="M92" s="4">
        <f t="shared" si="325"/>
        <v>0</v>
      </c>
      <c r="N92" s="3"/>
      <c r="O92" s="3"/>
      <c r="P92" s="4">
        <f t="shared" si="326"/>
        <v>0</v>
      </c>
      <c r="Q92" s="3"/>
      <c r="R92" s="3"/>
      <c r="S92" s="4">
        <f t="shared" si="327"/>
        <v>0</v>
      </c>
      <c r="T92" s="3"/>
      <c r="U92" s="3"/>
      <c r="V92" s="4">
        <f t="shared" si="328"/>
        <v>0</v>
      </c>
      <c r="W92" s="3"/>
      <c r="X92" s="3"/>
      <c r="Y92" s="4">
        <f t="shared" si="329"/>
        <v>0</v>
      </c>
      <c r="Z92" s="3"/>
      <c r="AA92" s="3"/>
      <c r="AB92" s="4">
        <f t="shared" si="330"/>
        <v>0</v>
      </c>
      <c r="AC92" s="3"/>
      <c r="AD92" s="3"/>
      <c r="AE92" s="4">
        <f t="shared" si="331"/>
        <v>0</v>
      </c>
      <c r="AF92" s="3"/>
      <c r="AG92" s="3"/>
      <c r="AH92" s="4">
        <f t="shared" si="332"/>
        <v>0</v>
      </c>
      <c r="AI92" s="3"/>
      <c r="AJ92" s="3"/>
      <c r="AK92" s="4">
        <f t="shared" si="333"/>
        <v>0</v>
      </c>
      <c r="AL92" s="4">
        <f t="shared" si="334"/>
        <v>0</v>
      </c>
      <c r="AM92" s="4">
        <f t="shared" si="335"/>
        <v>0</v>
      </c>
      <c r="AN92" s="4">
        <f t="shared" si="336"/>
        <v>0</v>
      </c>
      <c r="AO92" s="3"/>
      <c r="AP92" s="3"/>
      <c r="AQ92" s="4">
        <f t="shared" si="337"/>
        <v>0</v>
      </c>
      <c r="AR92" s="3"/>
      <c r="AS92" s="3"/>
      <c r="AT92" s="4">
        <f t="shared" si="338"/>
        <v>0</v>
      </c>
      <c r="AU92" s="3"/>
      <c r="AV92" s="3"/>
      <c r="AW92" s="4">
        <f t="shared" si="339"/>
        <v>0</v>
      </c>
      <c r="AX92" s="3"/>
      <c r="AY92" s="3"/>
      <c r="AZ92" s="4">
        <f t="shared" si="340"/>
        <v>0</v>
      </c>
      <c r="BA92" s="3"/>
      <c r="BB92" s="3"/>
      <c r="BC92" s="4">
        <f t="shared" si="341"/>
        <v>0</v>
      </c>
      <c r="BD92" s="3"/>
      <c r="BE92" s="3"/>
      <c r="BF92" s="4">
        <f t="shared" si="342"/>
        <v>0</v>
      </c>
      <c r="BG92" s="4">
        <f t="shared" si="343"/>
        <v>0</v>
      </c>
      <c r="BH92" s="4">
        <f t="shared" si="344"/>
        <v>0</v>
      </c>
      <c r="BI92" s="4">
        <f t="shared" si="345"/>
        <v>0</v>
      </c>
      <c r="BJ92" s="3"/>
      <c r="BK92" s="3"/>
      <c r="BL92" s="4">
        <f t="shared" si="346"/>
        <v>0</v>
      </c>
      <c r="BM92" s="3"/>
      <c r="BN92" s="3"/>
      <c r="BO92" s="4">
        <f t="shared" si="347"/>
        <v>0</v>
      </c>
      <c r="BP92" s="3"/>
      <c r="BQ92" s="3"/>
      <c r="BR92" s="4">
        <f t="shared" si="348"/>
        <v>0</v>
      </c>
      <c r="BS92" s="3"/>
      <c r="BT92" s="3"/>
      <c r="BU92" s="4">
        <f t="shared" si="349"/>
        <v>0</v>
      </c>
      <c r="BV92" s="3"/>
      <c r="BW92" s="3"/>
      <c r="BX92" s="4">
        <f t="shared" si="350"/>
        <v>0</v>
      </c>
      <c r="BY92" s="3"/>
      <c r="BZ92" s="3"/>
      <c r="CA92" s="4">
        <f t="shared" si="351"/>
        <v>0</v>
      </c>
      <c r="CB92" s="4">
        <f t="shared" si="352"/>
        <v>0</v>
      </c>
      <c r="CC92" s="4">
        <f t="shared" si="353"/>
        <v>0</v>
      </c>
      <c r="CD92" s="4">
        <f t="shared" si="354"/>
        <v>0</v>
      </c>
      <c r="CE92" s="3"/>
      <c r="CF92" s="3"/>
      <c r="CG92" s="4">
        <f t="shared" si="355"/>
        <v>0</v>
      </c>
      <c r="CH92" s="3"/>
      <c r="CI92" s="3"/>
      <c r="CJ92" s="4">
        <f t="shared" si="356"/>
        <v>0</v>
      </c>
      <c r="CK92" s="3"/>
      <c r="CL92" s="3"/>
      <c r="CM92" s="4">
        <f t="shared" si="357"/>
        <v>0</v>
      </c>
      <c r="CN92" s="4">
        <f t="shared" si="358"/>
        <v>0</v>
      </c>
      <c r="CO92" s="4">
        <f t="shared" si="359"/>
        <v>0</v>
      </c>
      <c r="CP92" s="4">
        <f t="shared" si="360"/>
        <v>0</v>
      </c>
      <c r="CQ92" s="3"/>
      <c r="CR92" s="3"/>
      <c r="CS92" s="4">
        <f t="shared" si="361"/>
        <v>0</v>
      </c>
      <c r="CT92" s="3"/>
      <c r="CU92" s="3"/>
      <c r="CV92" s="4">
        <f t="shared" si="362"/>
        <v>0</v>
      </c>
      <c r="CW92" s="3"/>
      <c r="CX92" s="3"/>
      <c r="CY92" s="4">
        <f t="shared" si="363"/>
        <v>0</v>
      </c>
      <c r="CZ92" s="4">
        <f t="shared" si="364"/>
        <v>0</v>
      </c>
      <c r="DA92" s="4">
        <f t="shared" si="365"/>
        <v>0</v>
      </c>
      <c r="DB92" s="4">
        <f t="shared" si="366"/>
        <v>0</v>
      </c>
      <c r="DC92" s="4">
        <f t="shared" si="367"/>
        <v>0</v>
      </c>
      <c r="DD92" s="4">
        <f t="shared" si="368"/>
        <v>0</v>
      </c>
      <c r="DE92" s="4">
        <f t="shared" si="369"/>
        <v>0</v>
      </c>
      <c r="DF92" s="3"/>
      <c r="DG92" s="3"/>
      <c r="DH92" s="4">
        <f t="shared" si="370"/>
        <v>0</v>
      </c>
      <c r="DI92" s="3"/>
      <c r="DJ92" s="3"/>
      <c r="DK92" s="4">
        <f t="shared" si="371"/>
        <v>0</v>
      </c>
      <c r="DL92" s="4">
        <f t="shared" si="372"/>
        <v>0</v>
      </c>
      <c r="DM92" s="4">
        <f t="shared" si="373"/>
        <v>0</v>
      </c>
      <c r="DN92" s="4">
        <f t="shared" si="374"/>
        <v>0</v>
      </c>
      <c r="DO92" s="3"/>
      <c r="DP92" s="3"/>
      <c r="DQ92" s="4">
        <f t="shared" si="375"/>
        <v>0</v>
      </c>
      <c r="DR92" s="3"/>
      <c r="DS92" s="3"/>
      <c r="DT92" s="4">
        <f t="shared" si="376"/>
        <v>0</v>
      </c>
      <c r="DU92" s="4">
        <f t="shared" si="377"/>
        <v>0</v>
      </c>
      <c r="DV92" s="4">
        <f t="shared" si="378"/>
        <v>0</v>
      </c>
      <c r="DW92" s="4">
        <f t="shared" si="379"/>
        <v>0</v>
      </c>
      <c r="DX92" s="20">
        <f t="shared" si="380"/>
        <v>0</v>
      </c>
      <c r="DY92" s="20">
        <f t="shared" si="381"/>
        <v>0</v>
      </c>
      <c r="DZ92" s="20">
        <f t="shared" si="382"/>
        <v>0</v>
      </c>
      <c r="EA92" s="19"/>
      <c r="EB92" s="19"/>
      <c r="EC92" s="20">
        <f t="shared" si="383"/>
        <v>0</v>
      </c>
      <c r="ED92" s="19"/>
      <c r="EE92" s="19"/>
      <c r="EF92" s="20">
        <f t="shared" si="384"/>
        <v>0</v>
      </c>
      <c r="EG92" s="19"/>
      <c r="EH92" s="19"/>
      <c r="EI92" s="20">
        <f t="shared" si="385"/>
        <v>0</v>
      </c>
      <c r="EJ92" s="19"/>
      <c r="EK92" s="19"/>
      <c r="EL92" s="20">
        <f t="shared" si="386"/>
        <v>0</v>
      </c>
      <c r="EM92" s="20">
        <f t="shared" si="387"/>
        <v>0</v>
      </c>
      <c r="EN92" s="20">
        <f t="shared" si="388"/>
        <v>0</v>
      </c>
      <c r="EO92" s="20">
        <f t="shared" si="389"/>
        <v>0</v>
      </c>
      <c r="EP92" s="19"/>
      <c r="EQ92" s="19"/>
      <c r="ER92" s="20">
        <f t="shared" si="390"/>
        <v>0</v>
      </c>
      <c r="ES92" s="19"/>
      <c r="ET92" s="19"/>
      <c r="EU92" s="20">
        <f t="shared" si="391"/>
        <v>0</v>
      </c>
      <c r="EV92" s="19"/>
      <c r="EW92" s="19"/>
      <c r="EX92" s="20">
        <f t="shared" si="392"/>
        <v>0</v>
      </c>
      <c r="EY92" s="19"/>
      <c r="EZ92" s="19"/>
      <c r="FA92" s="20">
        <f t="shared" si="393"/>
        <v>0</v>
      </c>
      <c r="FB92" s="20">
        <f t="shared" si="394"/>
        <v>0</v>
      </c>
      <c r="FC92" s="20">
        <f t="shared" si="395"/>
        <v>0</v>
      </c>
      <c r="FD92" s="20">
        <f t="shared" si="396"/>
        <v>0</v>
      </c>
      <c r="FE92" s="19"/>
      <c r="FF92" s="19"/>
      <c r="FG92" s="20">
        <f t="shared" si="397"/>
        <v>0</v>
      </c>
      <c r="FH92" s="19"/>
      <c r="FI92" s="19"/>
      <c r="FJ92" s="20">
        <f t="shared" si="398"/>
        <v>0</v>
      </c>
      <c r="FK92" s="19"/>
      <c r="FL92" s="19"/>
      <c r="FM92" s="20">
        <f t="shared" si="399"/>
        <v>0</v>
      </c>
      <c r="FN92" s="20">
        <f t="shared" si="400"/>
        <v>0</v>
      </c>
      <c r="FO92" s="20">
        <f t="shared" si="401"/>
        <v>0</v>
      </c>
      <c r="FP92" s="20">
        <f t="shared" si="402"/>
        <v>0</v>
      </c>
      <c r="FQ92" s="19"/>
      <c r="FR92" s="19"/>
      <c r="FS92" s="20">
        <f t="shared" si="403"/>
        <v>0</v>
      </c>
      <c r="FT92" s="19"/>
      <c r="FU92" s="19"/>
      <c r="FV92" s="20">
        <f t="shared" si="404"/>
        <v>0</v>
      </c>
      <c r="FW92" s="19"/>
      <c r="FX92" s="19"/>
      <c r="FY92" s="20">
        <f t="shared" si="405"/>
        <v>0</v>
      </c>
      <c r="FZ92" s="20">
        <f t="shared" si="406"/>
        <v>0</v>
      </c>
      <c r="GA92" s="20">
        <f t="shared" si="407"/>
        <v>0</v>
      </c>
      <c r="GB92" s="20">
        <f t="shared" si="408"/>
        <v>0</v>
      </c>
      <c r="GC92" s="19"/>
      <c r="GD92" s="19"/>
      <c r="GE92" s="20">
        <f t="shared" si="409"/>
        <v>0</v>
      </c>
      <c r="GF92" s="19"/>
      <c r="GG92" s="19"/>
      <c r="GH92" s="20">
        <f t="shared" si="410"/>
        <v>0</v>
      </c>
      <c r="GI92" s="19"/>
      <c r="GJ92" s="19"/>
      <c r="GK92" s="20">
        <f t="shared" si="411"/>
        <v>0</v>
      </c>
      <c r="GL92" s="19"/>
      <c r="GM92" s="19"/>
      <c r="GN92" s="20">
        <f t="shared" si="412"/>
        <v>0</v>
      </c>
      <c r="GO92" s="20">
        <f t="shared" si="413"/>
        <v>0</v>
      </c>
      <c r="GP92" s="20">
        <f t="shared" si="414"/>
        <v>0</v>
      </c>
      <c r="GQ92" s="20">
        <f t="shared" si="415"/>
        <v>0</v>
      </c>
      <c r="GR92" s="19"/>
      <c r="GS92" s="19"/>
      <c r="GT92" s="20">
        <f t="shared" si="416"/>
        <v>0</v>
      </c>
      <c r="GU92" s="19"/>
      <c r="GV92" s="19"/>
      <c r="GW92" s="20">
        <f t="shared" si="417"/>
        <v>0</v>
      </c>
      <c r="GX92" s="19"/>
      <c r="GY92" s="19"/>
      <c r="GZ92" s="20">
        <f t="shared" si="418"/>
        <v>0</v>
      </c>
      <c r="HA92" s="20">
        <f t="shared" si="419"/>
        <v>0</v>
      </c>
      <c r="HB92" s="20">
        <f t="shared" si="420"/>
        <v>0</v>
      </c>
      <c r="HC92" s="20">
        <f t="shared" si="421"/>
        <v>0</v>
      </c>
      <c r="HD92" s="19"/>
      <c r="HE92" s="19"/>
      <c r="HF92" s="20">
        <f t="shared" si="422"/>
        <v>0</v>
      </c>
      <c r="HG92" s="19"/>
      <c r="HH92" s="19"/>
      <c r="HI92" s="20">
        <f t="shared" si="423"/>
        <v>0</v>
      </c>
      <c r="HJ92" s="19"/>
      <c r="HK92" s="19"/>
      <c r="HL92" s="20">
        <f t="shared" si="424"/>
        <v>0</v>
      </c>
      <c r="HM92" s="19"/>
      <c r="HN92" s="19"/>
      <c r="HO92" s="20">
        <f t="shared" si="425"/>
        <v>0</v>
      </c>
      <c r="HP92" s="20">
        <f t="shared" si="426"/>
        <v>0</v>
      </c>
      <c r="HQ92" s="20">
        <f t="shared" si="427"/>
        <v>0</v>
      </c>
      <c r="HR92" s="20">
        <f t="shared" si="428"/>
        <v>0</v>
      </c>
      <c r="HS92" s="19"/>
      <c r="HT92" s="19"/>
      <c r="HU92" s="20">
        <f t="shared" si="429"/>
        <v>0</v>
      </c>
      <c r="HV92" s="19"/>
      <c r="HW92" s="19"/>
      <c r="HX92" s="20">
        <f t="shared" si="430"/>
        <v>0</v>
      </c>
      <c r="HY92" s="19"/>
      <c r="HZ92" s="19"/>
      <c r="IA92" s="20">
        <f t="shared" si="431"/>
        <v>0</v>
      </c>
      <c r="IB92" s="19"/>
      <c r="IC92" s="19"/>
      <c r="ID92" s="20">
        <f t="shared" si="432"/>
        <v>0</v>
      </c>
      <c r="IE92" s="20">
        <f t="shared" si="433"/>
        <v>0</v>
      </c>
      <c r="IF92" s="20">
        <f t="shared" si="434"/>
        <v>0</v>
      </c>
      <c r="IG92" s="20">
        <f t="shared" si="435"/>
        <v>0</v>
      </c>
      <c r="IH92" s="20">
        <f t="shared" si="436"/>
        <v>0</v>
      </c>
      <c r="II92" s="20">
        <f t="shared" si="437"/>
        <v>0</v>
      </c>
      <c r="IJ92" s="20">
        <f t="shared" si="438"/>
        <v>0</v>
      </c>
      <c r="IK92" s="19"/>
      <c r="IL92" s="19"/>
      <c r="IM92" s="20">
        <f t="shared" si="439"/>
        <v>0</v>
      </c>
      <c r="IN92" s="19"/>
      <c r="IO92" s="19"/>
      <c r="IP92" s="20">
        <f t="shared" si="440"/>
        <v>0</v>
      </c>
      <c r="IQ92" s="19"/>
      <c r="IR92" s="19"/>
      <c r="IS92" s="20">
        <f t="shared" si="441"/>
        <v>0</v>
      </c>
      <c r="IT92" s="20">
        <f t="shared" si="442"/>
        <v>0</v>
      </c>
      <c r="IU92" s="20">
        <f t="shared" si="443"/>
        <v>0</v>
      </c>
      <c r="IV92" s="20">
        <f t="shared" si="444"/>
        <v>0</v>
      </c>
      <c r="IW92" s="20">
        <f t="shared" si="445"/>
        <v>0</v>
      </c>
      <c r="IX92" s="20">
        <f t="shared" si="446"/>
        <v>0</v>
      </c>
      <c r="IY92" s="20">
        <f t="shared" si="447"/>
        <v>0</v>
      </c>
      <c r="IZ92" s="19"/>
      <c r="JA92" s="19"/>
      <c r="JB92" s="20">
        <f t="shared" si="448"/>
        <v>0</v>
      </c>
      <c r="JC92" s="19"/>
      <c r="JD92" s="19"/>
      <c r="JE92" s="20">
        <f t="shared" si="449"/>
        <v>0</v>
      </c>
      <c r="JF92" s="19"/>
      <c r="JG92" s="19"/>
      <c r="JH92" s="20">
        <f t="shared" si="450"/>
        <v>0</v>
      </c>
      <c r="JI92" s="20">
        <f t="shared" si="451"/>
        <v>0</v>
      </c>
      <c r="JJ92" s="20">
        <f t="shared" si="452"/>
        <v>0</v>
      </c>
      <c r="JK92" s="20">
        <f t="shared" si="453"/>
        <v>0</v>
      </c>
      <c r="JL92" s="19"/>
      <c r="JM92" s="19"/>
      <c r="JN92" s="20">
        <f t="shared" si="454"/>
        <v>0</v>
      </c>
      <c r="JO92" s="19"/>
      <c r="JP92" s="19"/>
      <c r="JQ92" s="20">
        <f t="shared" si="455"/>
        <v>0</v>
      </c>
      <c r="JR92" s="19"/>
      <c r="JS92" s="19"/>
      <c r="JT92" s="20">
        <f t="shared" si="456"/>
        <v>0</v>
      </c>
      <c r="JU92" s="20">
        <f t="shared" si="457"/>
        <v>0</v>
      </c>
      <c r="JV92" s="20">
        <f t="shared" si="458"/>
        <v>0</v>
      </c>
      <c r="JW92" s="20">
        <f t="shared" si="459"/>
        <v>0</v>
      </c>
      <c r="JX92" s="19"/>
      <c r="JY92" s="19"/>
      <c r="JZ92" s="20">
        <f t="shared" si="460"/>
        <v>0</v>
      </c>
      <c r="KA92" s="19"/>
      <c r="KB92" s="19"/>
      <c r="KC92" s="20">
        <f t="shared" si="461"/>
        <v>0</v>
      </c>
      <c r="KD92" s="20">
        <f t="shared" si="462"/>
        <v>0</v>
      </c>
      <c r="KE92" s="20">
        <f t="shared" si="463"/>
        <v>0</v>
      </c>
      <c r="KF92" s="20">
        <f t="shared" si="464"/>
        <v>0</v>
      </c>
      <c r="KG92" s="20">
        <f>90</f>
        <v>90</v>
      </c>
      <c r="KH92" s="20">
        <f>45</f>
        <v>45</v>
      </c>
      <c r="KI92" s="20">
        <f t="shared" si="465"/>
        <v>45</v>
      </c>
      <c r="KJ92" s="19"/>
      <c r="KK92" s="19"/>
      <c r="KL92" s="20">
        <f t="shared" si="466"/>
        <v>0</v>
      </c>
      <c r="KM92" s="19"/>
      <c r="KN92" s="19"/>
      <c r="KO92" s="20">
        <f t="shared" si="467"/>
        <v>0</v>
      </c>
      <c r="KP92" s="19"/>
      <c r="KQ92" s="19"/>
      <c r="KR92" s="20">
        <f t="shared" si="468"/>
        <v>0</v>
      </c>
      <c r="KS92" s="19"/>
      <c r="KT92" s="19"/>
      <c r="KU92" s="20">
        <f t="shared" si="469"/>
        <v>0</v>
      </c>
      <c r="KV92" s="19"/>
      <c r="KW92" s="19"/>
      <c r="KX92" s="20">
        <f t="shared" si="470"/>
        <v>0</v>
      </c>
      <c r="KY92" s="19"/>
      <c r="KZ92" s="19"/>
      <c r="LA92" s="20">
        <f t="shared" si="471"/>
        <v>0</v>
      </c>
      <c r="LB92" s="20">
        <f t="shared" si="472"/>
        <v>0</v>
      </c>
      <c r="LC92" s="20">
        <f t="shared" si="473"/>
        <v>0</v>
      </c>
      <c r="LD92" s="20">
        <f t="shared" si="474"/>
        <v>0</v>
      </c>
      <c r="LE92" s="20">
        <f t="shared" si="475"/>
        <v>90</v>
      </c>
      <c r="LF92" s="20">
        <f t="shared" si="476"/>
        <v>45</v>
      </c>
      <c r="LG92" s="20">
        <f t="shared" si="477"/>
        <v>45</v>
      </c>
      <c r="LH92" s="19"/>
      <c r="LI92" s="19"/>
      <c r="LJ92" s="20">
        <f t="shared" si="478"/>
        <v>0</v>
      </c>
      <c r="LK92" s="19"/>
      <c r="LL92" s="19"/>
      <c r="LM92" s="20">
        <f t="shared" si="479"/>
        <v>0</v>
      </c>
      <c r="LN92" s="20">
        <f t="shared" si="480"/>
        <v>90</v>
      </c>
      <c r="LO92" s="20">
        <f t="shared" si="481"/>
        <v>45</v>
      </c>
      <c r="LP92" s="20">
        <f t="shared" si="482"/>
        <v>45</v>
      </c>
    </row>
    <row r="93" spans="1:328" x14ac:dyDescent="0.3">
      <c r="A93" s="2" t="s">
        <v>198</v>
      </c>
      <c r="B93" s="3"/>
      <c r="C93" s="3"/>
      <c r="D93" s="4">
        <f t="shared" si="322"/>
        <v>0</v>
      </c>
      <c r="E93" s="3"/>
      <c r="F93" s="3"/>
      <c r="G93" s="4">
        <f t="shared" si="323"/>
        <v>0</v>
      </c>
      <c r="H93" s="3"/>
      <c r="I93" s="3"/>
      <c r="J93" s="4">
        <f t="shared" si="324"/>
        <v>0</v>
      </c>
      <c r="K93" s="3"/>
      <c r="L93" s="3"/>
      <c r="M93" s="4">
        <f t="shared" si="325"/>
        <v>0</v>
      </c>
      <c r="N93" s="3"/>
      <c r="O93" s="3"/>
      <c r="P93" s="4">
        <f t="shared" si="326"/>
        <v>0</v>
      </c>
      <c r="Q93" s="3"/>
      <c r="R93" s="3"/>
      <c r="S93" s="4">
        <f t="shared" si="327"/>
        <v>0</v>
      </c>
      <c r="T93" s="3"/>
      <c r="U93" s="3"/>
      <c r="V93" s="4">
        <f t="shared" si="328"/>
        <v>0</v>
      </c>
      <c r="W93" s="3"/>
      <c r="X93" s="3"/>
      <c r="Y93" s="4">
        <f t="shared" si="329"/>
        <v>0</v>
      </c>
      <c r="Z93" s="3"/>
      <c r="AA93" s="3"/>
      <c r="AB93" s="4">
        <f t="shared" si="330"/>
        <v>0</v>
      </c>
      <c r="AC93" s="3"/>
      <c r="AD93" s="3"/>
      <c r="AE93" s="4">
        <f t="shared" si="331"/>
        <v>0</v>
      </c>
      <c r="AF93" s="3"/>
      <c r="AG93" s="3"/>
      <c r="AH93" s="4">
        <f t="shared" si="332"/>
        <v>0</v>
      </c>
      <c r="AI93" s="3"/>
      <c r="AJ93" s="3"/>
      <c r="AK93" s="4">
        <f t="shared" si="333"/>
        <v>0</v>
      </c>
      <c r="AL93" s="4">
        <f t="shared" si="334"/>
        <v>0</v>
      </c>
      <c r="AM93" s="4">
        <f t="shared" si="335"/>
        <v>0</v>
      </c>
      <c r="AN93" s="4">
        <f t="shared" si="336"/>
        <v>0</v>
      </c>
      <c r="AO93" s="3"/>
      <c r="AP93" s="3"/>
      <c r="AQ93" s="4">
        <f t="shared" si="337"/>
        <v>0</v>
      </c>
      <c r="AR93" s="3"/>
      <c r="AS93" s="3"/>
      <c r="AT93" s="4">
        <f t="shared" si="338"/>
        <v>0</v>
      </c>
      <c r="AU93" s="3"/>
      <c r="AV93" s="3"/>
      <c r="AW93" s="4">
        <f t="shared" si="339"/>
        <v>0</v>
      </c>
      <c r="AX93" s="3"/>
      <c r="AY93" s="3"/>
      <c r="AZ93" s="4">
        <f t="shared" si="340"/>
        <v>0</v>
      </c>
      <c r="BA93" s="3"/>
      <c r="BB93" s="3"/>
      <c r="BC93" s="4">
        <f t="shared" si="341"/>
        <v>0</v>
      </c>
      <c r="BD93" s="3"/>
      <c r="BE93" s="3"/>
      <c r="BF93" s="4">
        <f t="shared" si="342"/>
        <v>0</v>
      </c>
      <c r="BG93" s="4">
        <f t="shared" si="343"/>
        <v>0</v>
      </c>
      <c r="BH93" s="4">
        <f t="shared" si="344"/>
        <v>0</v>
      </c>
      <c r="BI93" s="4">
        <f t="shared" si="345"/>
        <v>0</v>
      </c>
      <c r="BJ93" s="3"/>
      <c r="BK93" s="3"/>
      <c r="BL93" s="4">
        <f t="shared" si="346"/>
        <v>0</v>
      </c>
      <c r="BM93" s="3"/>
      <c r="BN93" s="3"/>
      <c r="BO93" s="4">
        <f t="shared" si="347"/>
        <v>0</v>
      </c>
      <c r="BP93" s="3"/>
      <c r="BQ93" s="3"/>
      <c r="BR93" s="4">
        <f t="shared" si="348"/>
        <v>0</v>
      </c>
      <c r="BS93" s="3"/>
      <c r="BT93" s="3"/>
      <c r="BU93" s="4">
        <f t="shared" si="349"/>
        <v>0</v>
      </c>
      <c r="BV93" s="3"/>
      <c r="BW93" s="3"/>
      <c r="BX93" s="4">
        <f t="shared" si="350"/>
        <v>0</v>
      </c>
      <c r="BY93" s="3"/>
      <c r="BZ93" s="3"/>
      <c r="CA93" s="4">
        <f t="shared" si="351"/>
        <v>0</v>
      </c>
      <c r="CB93" s="4">
        <f t="shared" si="352"/>
        <v>0</v>
      </c>
      <c r="CC93" s="4">
        <f t="shared" si="353"/>
        <v>0</v>
      </c>
      <c r="CD93" s="4">
        <f t="shared" si="354"/>
        <v>0</v>
      </c>
      <c r="CE93" s="3"/>
      <c r="CF93" s="3"/>
      <c r="CG93" s="4">
        <f t="shared" si="355"/>
        <v>0</v>
      </c>
      <c r="CH93" s="3"/>
      <c r="CI93" s="3"/>
      <c r="CJ93" s="4">
        <f t="shared" si="356"/>
        <v>0</v>
      </c>
      <c r="CK93" s="3"/>
      <c r="CL93" s="3"/>
      <c r="CM93" s="4">
        <f t="shared" si="357"/>
        <v>0</v>
      </c>
      <c r="CN93" s="4">
        <f t="shared" si="358"/>
        <v>0</v>
      </c>
      <c r="CO93" s="4">
        <f t="shared" si="359"/>
        <v>0</v>
      </c>
      <c r="CP93" s="4">
        <f t="shared" si="360"/>
        <v>0</v>
      </c>
      <c r="CQ93" s="3"/>
      <c r="CR93" s="3"/>
      <c r="CS93" s="4">
        <f t="shared" si="361"/>
        <v>0</v>
      </c>
      <c r="CT93" s="3"/>
      <c r="CU93" s="3"/>
      <c r="CV93" s="4">
        <f t="shared" si="362"/>
        <v>0</v>
      </c>
      <c r="CW93" s="3"/>
      <c r="CX93" s="3"/>
      <c r="CY93" s="4">
        <f t="shared" si="363"/>
        <v>0</v>
      </c>
      <c r="CZ93" s="4">
        <f t="shared" si="364"/>
        <v>0</v>
      </c>
      <c r="DA93" s="4">
        <f t="shared" si="365"/>
        <v>0</v>
      </c>
      <c r="DB93" s="4">
        <f t="shared" si="366"/>
        <v>0</v>
      </c>
      <c r="DC93" s="4">
        <f t="shared" si="367"/>
        <v>0</v>
      </c>
      <c r="DD93" s="4">
        <f t="shared" si="368"/>
        <v>0</v>
      </c>
      <c r="DE93" s="4">
        <f t="shared" si="369"/>
        <v>0</v>
      </c>
      <c r="DF93" s="3"/>
      <c r="DG93" s="3"/>
      <c r="DH93" s="4">
        <f t="shared" si="370"/>
        <v>0</v>
      </c>
      <c r="DI93" s="3"/>
      <c r="DJ93" s="3"/>
      <c r="DK93" s="4">
        <f t="shared" si="371"/>
        <v>0</v>
      </c>
      <c r="DL93" s="4">
        <f t="shared" si="372"/>
        <v>0</v>
      </c>
      <c r="DM93" s="4">
        <f t="shared" si="373"/>
        <v>0</v>
      </c>
      <c r="DN93" s="4">
        <f t="shared" si="374"/>
        <v>0</v>
      </c>
      <c r="DO93" s="3"/>
      <c r="DP93" s="3"/>
      <c r="DQ93" s="4">
        <f t="shared" si="375"/>
        <v>0</v>
      </c>
      <c r="DR93" s="3"/>
      <c r="DS93" s="3"/>
      <c r="DT93" s="4">
        <f t="shared" si="376"/>
        <v>0</v>
      </c>
      <c r="DU93" s="4">
        <f t="shared" si="377"/>
        <v>0</v>
      </c>
      <c r="DV93" s="4">
        <f t="shared" si="378"/>
        <v>0</v>
      </c>
      <c r="DW93" s="4">
        <f t="shared" si="379"/>
        <v>0</v>
      </c>
      <c r="DX93" s="20">
        <f t="shared" si="380"/>
        <v>0</v>
      </c>
      <c r="DY93" s="20">
        <f t="shared" si="381"/>
        <v>0</v>
      </c>
      <c r="DZ93" s="20">
        <f t="shared" si="382"/>
        <v>0</v>
      </c>
      <c r="EA93" s="19"/>
      <c r="EB93" s="19"/>
      <c r="EC93" s="20">
        <f t="shared" si="383"/>
        <v>0</v>
      </c>
      <c r="ED93" s="19"/>
      <c r="EE93" s="19"/>
      <c r="EF93" s="20">
        <f t="shared" si="384"/>
        <v>0</v>
      </c>
      <c r="EG93" s="19"/>
      <c r="EH93" s="19"/>
      <c r="EI93" s="20">
        <f t="shared" si="385"/>
        <v>0</v>
      </c>
      <c r="EJ93" s="19"/>
      <c r="EK93" s="19"/>
      <c r="EL93" s="20">
        <f t="shared" si="386"/>
        <v>0</v>
      </c>
      <c r="EM93" s="20">
        <f t="shared" si="387"/>
        <v>0</v>
      </c>
      <c r="EN93" s="20">
        <f t="shared" si="388"/>
        <v>0</v>
      </c>
      <c r="EO93" s="20">
        <f t="shared" si="389"/>
        <v>0</v>
      </c>
      <c r="EP93" s="19"/>
      <c r="EQ93" s="19"/>
      <c r="ER93" s="20">
        <f t="shared" si="390"/>
        <v>0</v>
      </c>
      <c r="ES93" s="19"/>
      <c r="ET93" s="19"/>
      <c r="EU93" s="20">
        <f t="shared" si="391"/>
        <v>0</v>
      </c>
      <c r="EV93" s="19"/>
      <c r="EW93" s="19"/>
      <c r="EX93" s="20">
        <f t="shared" si="392"/>
        <v>0</v>
      </c>
      <c r="EY93" s="19"/>
      <c r="EZ93" s="19"/>
      <c r="FA93" s="20">
        <f t="shared" si="393"/>
        <v>0</v>
      </c>
      <c r="FB93" s="20">
        <f t="shared" si="394"/>
        <v>0</v>
      </c>
      <c r="FC93" s="20">
        <f t="shared" si="395"/>
        <v>0</v>
      </c>
      <c r="FD93" s="20">
        <f t="shared" si="396"/>
        <v>0</v>
      </c>
      <c r="FE93" s="19"/>
      <c r="FF93" s="19"/>
      <c r="FG93" s="20">
        <f t="shared" si="397"/>
        <v>0</v>
      </c>
      <c r="FH93" s="19"/>
      <c r="FI93" s="19"/>
      <c r="FJ93" s="20">
        <f t="shared" si="398"/>
        <v>0</v>
      </c>
      <c r="FK93" s="19"/>
      <c r="FL93" s="19"/>
      <c r="FM93" s="20">
        <f t="shared" si="399"/>
        <v>0</v>
      </c>
      <c r="FN93" s="20">
        <f t="shared" si="400"/>
        <v>0</v>
      </c>
      <c r="FO93" s="20">
        <f t="shared" si="401"/>
        <v>0</v>
      </c>
      <c r="FP93" s="20">
        <f t="shared" si="402"/>
        <v>0</v>
      </c>
      <c r="FQ93" s="19"/>
      <c r="FR93" s="19"/>
      <c r="FS93" s="20">
        <f t="shared" si="403"/>
        <v>0</v>
      </c>
      <c r="FT93" s="19"/>
      <c r="FU93" s="19"/>
      <c r="FV93" s="20">
        <f t="shared" si="404"/>
        <v>0</v>
      </c>
      <c r="FW93" s="19"/>
      <c r="FX93" s="19"/>
      <c r="FY93" s="20">
        <f t="shared" si="405"/>
        <v>0</v>
      </c>
      <c r="FZ93" s="20">
        <f t="shared" si="406"/>
        <v>0</v>
      </c>
      <c r="GA93" s="20">
        <f t="shared" si="407"/>
        <v>0</v>
      </c>
      <c r="GB93" s="20">
        <f t="shared" si="408"/>
        <v>0</v>
      </c>
      <c r="GC93" s="19"/>
      <c r="GD93" s="19"/>
      <c r="GE93" s="20">
        <f t="shared" si="409"/>
        <v>0</v>
      </c>
      <c r="GF93" s="19"/>
      <c r="GG93" s="19"/>
      <c r="GH93" s="20">
        <f t="shared" si="410"/>
        <v>0</v>
      </c>
      <c r="GI93" s="19"/>
      <c r="GJ93" s="19"/>
      <c r="GK93" s="20">
        <f t="shared" si="411"/>
        <v>0</v>
      </c>
      <c r="GL93" s="19"/>
      <c r="GM93" s="19"/>
      <c r="GN93" s="20">
        <f t="shared" si="412"/>
        <v>0</v>
      </c>
      <c r="GO93" s="20">
        <f t="shared" si="413"/>
        <v>0</v>
      </c>
      <c r="GP93" s="20">
        <f t="shared" si="414"/>
        <v>0</v>
      </c>
      <c r="GQ93" s="20">
        <f t="shared" si="415"/>
        <v>0</v>
      </c>
      <c r="GR93" s="19"/>
      <c r="GS93" s="19"/>
      <c r="GT93" s="20">
        <f t="shared" si="416"/>
        <v>0</v>
      </c>
      <c r="GU93" s="19"/>
      <c r="GV93" s="19"/>
      <c r="GW93" s="20">
        <f t="shared" si="417"/>
        <v>0</v>
      </c>
      <c r="GX93" s="19"/>
      <c r="GY93" s="19"/>
      <c r="GZ93" s="20">
        <f t="shared" si="418"/>
        <v>0</v>
      </c>
      <c r="HA93" s="20">
        <f t="shared" si="419"/>
        <v>0</v>
      </c>
      <c r="HB93" s="20">
        <f t="shared" si="420"/>
        <v>0</v>
      </c>
      <c r="HC93" s="20">
        <f t="shared" si="421"/>
        <v>0</v>
      </c>
      <c r="HD93" s="19"/>
      <c r="HE93" s="19"/>
      <c r="HF93" s="20">
        <f t="shared" si="422"/>
        <v>0</v>
      </c>
      <c r="HG93" s="19"/>
      <c r="HH93" s="19"/>
      <c r="HI93" s="20">
        <f t="shared" si="423"/>
        <v>0</v>
      </c>
      <c r="HJ93" s="19"/>
      <c r="HK93" s="19"/>
      <c r="HL93" s="20">
        <f t="shared" si="424"/>
        <v>0</v>
      </c>
      <c r="HM93" s="19"/>
      <c r="HN93" s="19"/>
      <c r="HO93" s="20">
        <f t="shared" si="425"/>
        <v>0</v>
      </c>
      <c r="HP93" s="20">
        <f t="shared" si="426"/>
        <v>0</v>
      </c>
      <c r="HQ93" s="20">
        <f t="shared" si="427"/>
        <v>0</v>
      </c>
      <c r="HR93" s="20">
        <f t="shared" si="428"/>
        <v>0</v>
      </c>
      <c r="HS93" s="19"/>
      <c r="HT93" s="19"/>
      <c r="HU93" s="20">
        <f t="shared" si="429"/>
        <v>0</v>
      </c>
      <c r="HV93" s="19"/>
      <c r="HW93" s="19"/>
      <c r="HX93" s="20">
        <f t="shared" si="430"/>
        <v>0</v>
      </c>
      <c r="HY93" s="19"/>
      <c r="HZ93" s="19"/>
      <c r="IA93" s="20">
        <f t="shared" si="431"/>
        <v>0</v>
      </c>
      <c r="IB93" s="19"/>
      <c r="IC93" s="19"/>
      <c r="ID93" s="20">
        <f t="shared" si="432"/>
        <v>0</v>
      </c>
      <c r="IE93" s="20">
        <f t="shared" si="433"/>
        <v>0</v>
      </c>
      <c r="IF93" s="20">
        <f t="shared" si="434"/>
        <v>0</v>
      </c>
      <c r="IG93" s="20">
        <f t="shared" si="435"/>
        <v>0</v>
      </c>
      <c r="IH93" s="20">
        <f t="shared" si="436"/>
        <v>0</v>
      </c>
      <c r="II93" s="20">
        <f t="shared" si="437"/>
        <v>0</v>
      </c>
      <c r="IJ93" s="20">
        <f t="shared" si="438"/>
        <v>0</v>
      </c>
      <c r="IK93" s="19"/>
      <c r="IL93" s="19"/>
      <c r="IM93" s="20">
        <f t="shared" si="439"/>
        <v>0</v>
      </c>
      <c r="IN93" s="19"/>
      <c r="IO93" s="19"/>
      <c r="IP93" s="20">
        <f t="shared" si="440"/>
        <v>0</v>
      </c>
      <c r="IQ93" s="19"/>
      <c r="IR93" s="19"/>
      <c r="IS93" s="20">
        <f t="shared" si="441"/>
        <v>0</v>
      </c>
      <c r="IT93" s="20">
        <f t="shared" si="442"/>
        <v>0</v>
      </c>
      <c r="IU93" s="20">
        <f t="shared" si="443"/>
        <v>0</v>
      </c>
      <c r="IV93" s="20">
        <f t="shared" si="444"/>
        <v>0</v>
      </c>
      <c r="IW93" s="20">
        <f t="shared" si="445"/>
        <v>0</v>
      </c>
      <c r="IX93" s="20">
        <f t="shared" si="446"/>
        <v>0</v>
      </c>
      <c r="IY93" s="20">
        <f t="shared" si="447"/>
        <v>0</v>
      </c>
      <c r="IZ93" s="19"/>
      <c r="JA93" s="19"/>
      <c r="JB93" s="20">
        <f t="shared" si="448"/>
        <v>0</v>
      </c>
      <c r="JC93" s="19"/>
      <c r="JD93" s="19"/>
      <c r="JE93" s="20">
        <f t="shared" si="449"/>
        <v>0</v>
      </c>
      <c r="JF93" s="19"/>
      <c r="JG93" s="19"/>
      <c r="JH93" s="20">
        <f t="shared" si="450"/>
        <v>0</v>
      </c>
      <c r="JI93" s="20">
        <f t="shared" si="451"/>
        <v>0</v>
      </c>
      <c r="JJ93" s="20">
        <f t="shared" si="452"/>
        <v>0</v>
      </c>
      <c r="JK93" s="20">
        <f t="shared" si="453"/>
        <v>0</v>
      </c>
      <c r="JL93" s="19"/>
      <c r="JM93" s="19"/>
      <c r="JN93" s="20">
        <f t="shared" si="454"/>
        <v>0</v>
      </c>
      <c r="JO93" s="19"/>
      <c r="JP93" s="19"/>
      <c r="JQ93" s="20">
        <f t="shared" si="455"/>
        <v>0</v>
      </c>
      <c r="JR93" s="19"/>
      <c r="JS93" s="19"/>
      <c r="JT93" s="20">
        <f t="shared" si="456"/>
        <v>0</v>
      </c>
      <c r="JU93" s="20">
        <f t="shared" si="457"/>
        <v>0</v>
      </c>
      <c r="JV93" s="20">
        <f t="shared" si="458"/>
        <v>0</v>
      </c>
      <c r="JW93" s="20">
        <f t="shared" si="459"/>
        <v>0</v>
      </c>
      <c r="JX93" s="19"/>
      <c r="JY93" s="19"/>
      <c r="JZ93" s="20">
        <f t="shared" si="460"/>
        <v>0</v>
      </c>
      <c r="KA93" s="19"/>
      <c r="KB93" s="19"/>
      <c r="KC93" s="20">
        <f t="shared" si="461"/>
        <v>0</v>
      </c>
      <c r="KD93" s="20">
        <f t="shared" si="462"/>
        <v>0</v>
      </c>
      <c r="KE93" s="20">
        <f t="shared" si="463"/>
        <v>0</v>
      </c>
      <c r="KF93" s="20">
        <f t="shared" si="464"/>
        <v>0</v>
      </c>
      <c r="KG93" s="19"/>
      <c r="KH93" s="19"/>
      <c r="KI93" s="20">
        <f t="shared" si="465"/>
        <v>0</v>
      </c>
      <c r="KJ93" s="19"/>
      <c r="KK93" s="19"/>
      <c r="KL93" s="20">
        <f t="shared" si="466"/>
        <v>0</v>
      </c>
      <c r="KM93" s="19"/>
      <c r="KN93" s="19"/>
      <c r="KO93" s="20">
        <f t="shared" si="467"/>
        <v>0</v>
      </c>
      <c r="KP93" s="19"/>
      <c r="KQ93" s="19"/>
      <c r="KR93" s="20">
        <f t="shared" si="468"/>
        <v>0</v>
      </c>
      <c r="KS93" s="19"/>
      <c r="KT93" s="19"/>
      <c r="KU93" s="20">
        <f t="shared" si="469"/>
        <v>0</v>
      </c>
      <c r="KV93" s="19"/>
      <c r="KW93" s="19"/>
      <c r="KX93" s="20">
        <f t="shared" si="470"/>
        <v>0</v>
      </c>
      <c r="KY93" s="19"/>
      <c r="KZ93" s="19"/>
      <c r="LA93" s="20">
        <f t="shared" si="471"/>
        <v>0</v>
      </c>
      <c r="LB93" s="20">
        <f t="shared" si="472"/>
        <v>0</v>
      </c>
      <c r="LC93" s="20">
        <f t="shared" si="473"/>
        <v>0</v>
      </c>
      <c r="LD93" s="20">
        <f t="shared" si="474"/>
        <v>0</v>
      </c>
      <c r="LE93" s="20">
        <f t="shared" si="475"/>
        <v>0</v>
      </c>
      <c r="LF93" s="20">
        <f t="shared" si="476"/>
        <v>0</v>
      </c>
      <c r="LG93" s="20">
        <f t="shared" si="477"/>
        <v>0</v>
      </c>
      <c r="LH93" s="20">
        <f>80631.84</f>
        <v>80631.839999999997</v>
      </c>
      <c r="LI93" s="20">
        <f>80761.01</f>
        <v>80761.009999999995</v>
      </c>
      <c r="LJ93" s="20">
        <f t="shared" si="478"/>
        <v>-129.16999999999825</v>
      </c>
      <c r="LK93" s="19"/>
      <c r="LL93" s="19"/>
      <c r="LM93" s="20">
        <f t="shared" si="479"/>
        <v>0</v>
      </c>
      <c r="LN93" s="20">
        <f t="shared" si="480"/>
        <v>80631.839999999997</v>
      </c>
      <c r="LO93" s="20">
        <f t="shared" si="481"/>
        <v>80761.009999999995</v>
      </c>
      <c r="LP93" s="20">
        <f t="shared" si="482"/>
        <v>-129.16999999999825</v>
      </c>
    </row>
    <row r="94" spans="1:328" x14ac:dyDescent="0.3">
      <c r="A94" s="2" t="s">
        <v>199</v>
      </c>
      <c r="B94" s="3"/>
      <c r="C94" s="3"/>
      <c r="D94" s="4">
        <f t="shared" si="322"/>
        <v>0</v>
      </c>
      <c r="E94" s="3"/>
      <c r="F94" s="3"/>
      <c r="G94" s="4">
        <f t="shared" si="323"/>
        <v>0</v>
      </c>
      <c r="H94" s="3"/>
      <c r="I94" s="3"/>
      <c r="J94" s="4">
        <f t="shared" si="324"/>
        <v>0</v>
      </c>
      <c r="K94" s="3"/>
      <c r="L94" s="3"/>
      <c r="M94" s="4">
        <f t="shared" si="325"/>
        <v>0</v>
      </c>
      <c r="N94" s="3"/>
      <c r="O94" s="3"/>
      <c r="P94" s="4">
        <f t="shared" si="326"/>
        <v>0</v>
      </c>
      <c r="Q94" s="3"/>
      <c r="R94" s="3"/>
      <c r="S94" s="4">
        <f t="shared" si="327"/>
        <v>0</v>
      </c>
      <c r="T94" s="3"/>
      <c r="U94" s="3"/>
      <c r="V94" s="4">
        <f t="shared" si="328"/>
        <v>0</v>
      </c>
      <c r="W94" s="3"/>
      <c r="X94" s="3"/>
      <c r="Y94" s="4">
        <f t="shared" si="329"/>
        <v>0</v>
      </c>
      <c r="Z94" s="3"/>
      <c r="AA94" s="3"/>
      <c r="AB94" s="4">
        <f t="shared" si="330"/>
        <v>0</v>
      </c>
      <c r="AC94" s="3"/>
      <c r="AD94" s="3"/>
      <c r="AE94" s="4">
        <f t="shared" si="331"/>
        <v>0</v>
      </c>
      <c r="AF94" s="3"/>
      <c r="AG94" s="3"/>
      <c r="AH94" s="4">
        <f t="shared" si="332"/>
        <v>0</v>
      </c>
      <c r="AI94" s="3"/>
      <c r="AJ94" s="3"/>
      <c r="AK94" s="4">
        <f t="shared" si="333"/>
        <v>0</v>
      </c>
      <c r="AL94" s="4">
        <f t="shared" si="334"/>
        <v>0</v>
      </c>
      <c r="AM94" s="4">
        <f t="shared" si="335"/>
        <v>0</v>
      </c>
      <c r="AN94" s="4">
        <f t="shared" si="336"/>
        <v>0</v>
      </c>
      <c r="AO94" s="3"/>
      <c r="AP94" s="3"/>
      <c r="AQ94" s="4">
        <f t="shared" si="337"/>
        <v>0</v>
      </c>
      <c r="AR94" s="3"/>
      <c r="AS94" s="3"/>
      <c r="AT94" s="4">
        <f t="shared" si="338"/>
        <v>0</v>
      </c>
      <c r="AU94" s="3"/>
      <c r="AV94" s="3"/>
      <c r="AW94" s="4">
        <f t="shared" si="339"/>
        <v>0</v>
      </c>
      <c r="AX94" s="3"/>
      <c r="AY94" s="3"/>
      <c r="AZ94" s="4">
        <f t="shared" si="340"/>
        <v>0</v>
      </c>
      <c r="BA94" s="3"/>
      <c r="BB94" s="3"/>
      <c r="BC94" s="4">
        <f t="shared" si="341"/>
        <v>0</v>
      </c>
      <c r="BD94" s="3"/>
      <c r="BE94" s="3"/>
      <c r="BF94" s="4">
        <f t="shared" si="342"/>
        <v>0</v>
      </c>
      <c r="BG94" s="4">
        <f t="shared" si="343"/>
        <v>0</v>
      </c>
      <c r="BH94" s="4">
        <f t="shared" si="344"/>
        <v>0</v>
      </c>
      <c r="BI94" s="4">
        <f t="shared" si="345"/>
        <v>0</v>
      </c>
      <c r="BJ94" s="3"/>
      <c r="BK94" s="3"/>
      <c r="BL94" s="4">
        <f t="shared" si="346"/>
        <v>0</v>
      </c>
      <c r="BM94" s="3"/>
      <c r="BN94" s="3"/>
      <c r="BO94" s="4">
        <f t="shared" si="347"/>
        <v>0</v>
      </c>
      <c r="BP94" s="3"/>
      <c r="BQ94" s="3"/>
      <c r="BR94" s="4">
        <f t="shared" si="348"/>
        <v>0</v>
      </c>
      <c r="BS94" s="3"/>
      <c r="BT94" s="3"/>
      <c r="BU94" s="4">
        <f t="shared" si="349"/>
        <v>0</v>
      </c>
      <c r="BV94" s="3"/>
      <c r="BW94" s="3"/>
      <c r="BX94" s="4">
        <f t="shared" si="350"/>
        <v>0</v>
      </c>
      <c r="BY94" s="3"/>
      <c r="BZ94" s="3"/>
      <c r="CA94" s="4">
        <f t="shared" si="351"/>
        <v>0</v>
      </c>
      <c r="CB94" s="4">
        <f t="shared" si="352"/>
        <v>0</v>
      </c>
      <c r="CC94" s="4">
        <f t="shared" si="353"/>
        <v>0</v>
      </c>
      <c r="CD94" s="4">
        <f t="shared" si="354"/>
        <v>0</v>
      </c>
      <c r="CE94" s="3"/>
      <c r="CF94" s="3"/>
      <c r="CG94" s="4">
        <f t="shared" si="355"/>
        <v>0</v>
      </c>
      <c r="CH94" s="3"/>
      <c r="CI94" s="3"/>
      <c r="CJ94" s="4">
        <f t="shared" si="356"/>
        <v>0</v>
      </c>
      <c r="CK94" s="3"/>
      <c r="CL94" s="3"/>
      <c r="CM94" s="4">
        <f t="shared" si="357"/>
        <v>0</v>
      </c>
      <c r="CN94" s="4">
        <f t="shared" si="358"/>
        <v>0</v>
      </c>
      <c r="CO94" s="4">
        <f t="shared" si="359"/>
        <v>0</v>
      </c>
      <c r="CP94" s="4">
        <f t="shared" si="360"/>
        <v>0</v>
      </c>
      <c r="CQ94" s="3"/>
      <c r="CR94" s="3"/>
      <c r="CS94" s="4">
        <f t="shared" si="361"/>
        <v>0</v>
      </c>
      <c r="CT94" s="3"/>
      <c r="CU94" s="3"/>
      <c r="CV94" s="4">
        <f t="shared" si="362"/>
        <v>0</v>
      </c>
      <c r="CW94" s="3"/>
      <c r="CX94" s="3"/>
      <c r="CY94" s="4">
        <f t="shared" si="363"/>
        <v>0</v>
      </c>
      <c r="CZ94" s="4">
        <f t="shared" si="364"/>
        <v>0</v>
      </c>
      <c r="DA94" s="4">
        <f t="shared" si="365"/>
        <v>0</v>
      </c>
      <c r="DB94" s="4">
        <f t="shared" si="366"/>
        <v>0</v>
      </c>
      <c r="DC94" s="4">
        <f t="shared" si="367"/>
        <v>0</v>
      </c>
      <c r="DD94" s="4">
        <f t="shared" si="368"/>
        <v>0</v>
      </c>
      <c r="DE94" s="4">
        <f t="shared" si="369"/>
        <v>0</v>
      </c>
      <c r="DF94" s="3"/>
      <c r="DG94" s="3"/>
      <c r="DH94" s="4">
        <f t="shared" si="370"/>
        <v>0</v>
      </c>
      <c r="DI94" s="3"/>
      <c r="DJ94" s="3"/>
      <c r="DK94" s="4">
        <f t="shared" si="371"/>
        <v>0</v>
      </c>
      <c r="DL94" s="4">
        <f t="shared" si="372"/>
        <v>0</v>
      </c>
      <c r="DM94" s="4">
        <f t="shared" si="373"/>
        <v>0</v>
      </c>
      <c r="DN94" s="4">
        <f t="shared" si="374"/>
        <v>0</v>
      </c>
      <c r="DO94" s="3"/>
      <c r="DP94" s="3"/>
      <c r="DQ94" s="4">
        <f t="shared" si="375"/>
        <v>0</v>
      </c>
      <c r="DR94" s="3"/>
      <c r="DS94" s="3"/>
      <c r="DT94" s="4">
        <f t="shared" si="376"/>
        <v>0</v>
      </c>
      <c r="DU94" s="4">
        <f t="shared" si="377"/>
        <v>0</v>
      </c>
      <c r="DV94" s="4">
        <f t="shared" si="378"/>
        <v>0</v>
      </c>
      <c r="DW94" s="4">
        <f t="shared" si="379"/>
        <v>0</v>
      </c>
      <c r="DX94" s="20">
        <f t="shared" si="380"/>
        <v>0</v>
      </c>
      <c r="DY94" s="20">
        <f t="shared" si="381"/>
        <v>0</v>
      </c>
      <c r="DZ94" s="20">
        <f t="shared" si="382"/>
        <v>0</v>
      </c>
      <c r="EA94" s="19"/>
      <c r="EB94" s="19"/>
      <c r="EC94" s="20">
        <f t="shared" si="383"/>
        <v>0</v>
      </c>
      <c r="ED94" s="19"/>
      <c r="EE94" s="19"/>
      <c r="EF94" s="20">
        <f t="shared" si="384"/>
        <v>0</v>
      </c>
      <c r="EG94" s="19"/>
      <c r="EH94" s="19"/>
      <c r="EI94" s="20">
        <f t="shared" si="385"/>
        <v>0</v>
      </c>
      <c r="EJ94" s="19"/>
      <c r="EK94" s="19"/>
      <c r="EL94" s="20">
        <f t="shared" si="386"/>
        <v>0</v>
      </c>
      <c r="EM94" s="20">
        <f t="shared" si="387"/>
        <v>0</v>
      </c>
      <c r="EN94" s="20">
        <f t="shared" si="388"/>
        <v>0</v>
      </c>
      <c r="EO94" s="20">
        <f t="shared" si="389"/>
        <v>0</v>
      </c>
      <c r="EP94" s="19"/>
      <c r="EQ94" s="19"/>
      <c r="ER94" s="20">
        <f t="shared" si="390"/>
        <v>0</v>
      </c>
      <c r="ES94" s="19"/>
      <c r="ET94" s="19"/>
      <c r="EU94" s="20">
        <f t="shared" si="391"/>
        <v>0</v>
      </c>
      <c r="EV94" s="19"/>
      <c r="EW94" s="19"/>
      <c r="EX94" s="20">
        <f t="shared" si="392"/>
        <v>0</v>
      </c>
      <c r="EY94" s="19"/>
      <c r="EZ94" s="19"/>
      <c r="FA94" s="20">
        <f t="shared" si="393"/>
        <v>0</v>
      </c>
      <c r="FB94" s="20">
        <f t="shared" si="394"/>
        <v>0</v>
      </c>
      <c r="FC94" s="20">
        <f t="shared" si="395"/>
        <v>0</v>
      </c>
      <c r="FD94" s="20">
        <f t="shared" si="396"/>
        <v>0</v>
      </c>
      <c r="FE94" s="19"/>
      <c r="FF94" s="19"/>
      <c r="FG94" s="20">
        <f t="shared" si="397"/>
        <v>0</v>
      </c>
      <c r="FH94" s="19"/>
      <c r="FI94" s="19"/>
      <c r="FJ94" s="20">
        <f t="shared" si="398"/>
        <v>0</v>
      </c>
      <c r="FK94" s="19"/>
      <c r="FL94" s="19"/>
      <c r="FM94" s="20">
        <f t="shared" si="399"/>
        <v>0</v>
      </c>
      <c r="FN94" s="20">
        <f t="shared" si="400"/>
        <v>0</v>
      </c>
      <c r="FO94" s="20">
        <f t="shared" si="401"/>
        <v>0</v>
      </c>
      <c r="FP94" s="20">
        <f t="shared" si="402"/>
        <v>0</v>
      </c>
      <c r="FQ94" s="19"/>
      <c r="FR94" s="19"/>
      <c r="FS94" s="20">
        <f t="shared" si="403"/>
        <v>0</v>
      </c>
      <c r="FT94" s="19"/>
      <c r="FU94" s="19"/>
      <c r="FV94" s="20">
        <f t="shared" si="404"/>
        <v>0</v>
      </c>
      <c r="FW94" s="19"/>
      <c r="FX94" s="19"/>
      <c r="FY94" s="20">
        <f t="shared" si="405"/>
        <v>0</v>
      </c>
      <c r="FZ94" s="20">
        <f t="shared" si="406"/>
        <v>0</v>
      </c>
      <c r="GA94" s="20">
        <f t="shared" si="407"/>
        <v>0</v>
      </c>
      <c r="GB94" s="20">
        <f t="shared" si="408"/>
        <v>0</v>
      </c>
      <c r="GC94" s="19"/>
      <c r="GD94" s="19"/>
      <c r="GE94" s="20">
        <f t="shared" si="409"/>
        <v>0</v>
      </c>
      <c r="GF94" s="19"/>
      <c r="GG94" s="19"/>
      <c r="GH94" s="20">
        <f t="shared" si="410"/>
        <v>0</v>
      </c>
      <c r="GI94" s="19"/>
      <c r="GJ94" s="19"/>
      <c r="GK94" s="20">
        <f t="shared" si="411"/>
        <v>0</v>
      </c>
      <c r="GL94" s="19"/>
      <c r="GM94" s="19"/>
      <c r="GN94" s="20">
        <f t="shared" si="412"/>
        <v>0</v>
      </c>
      <c r="GO94" s="20">
        <f t="shared" si="413"/>
        <v>0</v>
      </c>
      <c r="GP94" s="20">
        <f t="shared" si="414"/>
        <v>0</v>
      </c>
      <c r="GQ94" s="20">
        <f t="shared" si="415"/>
        <v>0</v>
      </c>
      <c r="GR94" s="19"/>
      <c r="GS94" s="19"/>
      <c r="GT94" s="20">
        <f t="shared" si="416"/>
        <v>0</v>
      </c>
      <c r="GU94" s="19"/>
      <c r="GV94" s="19"/>
      <c r="GW94" s="20">
        <f t="shared" si="417"/>
        <v>0</v>
      </c>
      <c r="GX94" s="19"/>
      <c r="GY94" s="19"/>
      <c r="GZ94" s="20">
        <f t="shared" si="418"/>
        <v>0</v>
      </c>
      <c r="HA94" s="20">
        <f t="shared" si="419"/>
        <v>0</v>
      </c>
      <c r="HB94" s="20">
        <f t="shared" si="420"/>
        <v>0</v>
      </c>
      <c r="HC94" s="20">
        <f t="shared" si="421"/>
        <v>0</v>
      </c>
      <c r="HD94" s="19"/>
      <c r="HE94" s="19"/>
      <c r="HF94" s="20">
        <f t="shared" si="422"/>
        <v>0</v>
      </c>
      <c r="HG94" s="19"/>
      <c r="HH94" s="19"/>
      <c r="HI94" s="20">
        <f t="shared" si="423"/>
        <v>0</v>
      </c>
      <c r="HJ94" s="19"/>
      <c r="HK94" s="19"/>
      <c r="HL94" s="20">
        <f t="shared" si="424"/>
        <v>0</v>
      </c>
      <c r="HM94" s="19"/>
      <c r="HN94" s="19"/>
      <c r="HO94" s="20">
        <f t="shared" si="425"/>
        <v>0</v>
      </c>
      <c r="HP94" s="20">
        <f t="shared" si="426"/>
        <v>0</v>
      </c>
      <c r="HQ94" s="20">
        <f t="shared" si="427"/>
        <v>0</v>
      </c>
      <c r="HR94" s="20">
        <f t="shared" si="428"/>
        <v>0</v>
      </c>
      <c r="HS94" s="19"/>
      <c r="HT94" s="19"/>
      <c r="HU94" s="20">
        <f t="shared" si="429"/>
        <v>0</v>
      </c>
      <c r="HV94" s="19"/>
      <c r="HW94" s="19"/>
      <c r="HX94" s="20">
        <f t="shared" si="430"/>
        <v>0</v>
      </c>
      <c r="HY94" s="19"/>
      <c r="HZ94" s="19"/>
      <c r="IA94" s="20">
        <f t="shared" si="431"/>
        <v>0</v>
      </c>
      <c r="IB94" s="19"/>
      <c r="IC94" s="19"/>
      <c r="ID94" s="20">
        <f t="shared" si="432"/>
        <v>0</v>
      </c>
      <c r="IE94" s="20">
        <f t="shared" si="433"/>
        <v>0</v>
      </c>
      <c r="IF94" s="20">
        <f t="shared" si="434"/>
        <v>0</v>
      </c>
      <c r="IG94" s="20">
        <f t="shared" si="435"/>
        <v>0</v>
      </c>
      <c r="IH94" s="20">
        <f t="shared" si="436"/>
        <v>0</v>
      </c>
      <c r="II94" s="20">
        <f t="shared" si="437"/>
        <v>0</v>
      </c>
      <c r="IJ94" s="20">
        <f t="shared" si="438"/>
        <v>0</v>
      </c>
      <c r="IK94" s="19"/>
      <c r="IL94" s="19"/>
      <c r="IM94" s="20">
        <f t="shared" si="439"/>
        <v>0</v>
      </c>
      <c r="IN94" s="19"/>
      <c r="IO94" s="19"/>
      <c r="IP94" s="20">
        <f t="shared" si="440"/>
        <v>0</v>
      </c>
      <c r="IQ94" s="19"/>
      <c r="IR94" s="19"/>
      <c r="IS94" s="20">
        <f t="shared" si="441"/>
        <v>0</v>
      </c>
      <c r="IT94" s="20">
        <f t="shared" si="442"/>
        <v>0</v>
      </c>
      <c r="IU94" s="20">
        <f t="shared" si="443"/>
        <v>0</v>
      </c>
      <c r="IV94" s="20">
        <f t="shared" si="444"/>
        <v>0</v>
      </c>
      <c r="IW94" s="20">
        <f t="shared" si="445"/>
        <v>0</v>
      </c>
      <c r="IX94" s="20">
        <f t="shared" si="446"/>
        <v>0</v>
      </c>
      <c r="IY94" s="20">
        <f t="shared" si="447"/>
        <v>0</v>
      </c>
      <c r="IZ94" s="19"/>
      <c r="JA94" s="19"/>
      <c r="JB94" s="20">
        <f t="shared" si="448"/>
        <v>0</v>
      </c>
      <c r="JC94" s="19"/>
      <c r="JD94" s="19"/>
      <c r="JE94" s="20">
        <f t="shared" si="449"/>
        <v>0</v>
      </c>
      <c r="JF94" s="19"/>
      <c r="JG94" s="19"/>
      <c r="JH94" s="20">
        <f t="shared" si="450"/>
        <v>0</v>
      </c>
      <c r="JI94" s="20">
        <f t="shared" si="451"/>
        <v>0</v>
      </c>
      <c r="JJ94" s="20">
        <f t="shared" si="452"/>
        <v>0</v>
      </c>
      <c r="JK94" s="20">
        <f t="shared" si="453"/>
        <v>0</v>
      </c>
      <c r="JL94" s="19"/>
      <c r="JM94" s="19"/>
      <c r="JN94" s="20">
        <f t="shared" si="454"/>
        <v>0</v>
      </c>
      <c r="JO94" s="19"/>
      <c r="JP94" s="19"/>
      <c r="JQ94" s="20">
        <f t="shared" si="455"/>
        <v>0</v>
      </c>
      <c r="JR94" s="19"/>
      <c r="JS94" s="19"/>
      <c r="JT94" s="20">
        <f t="shared" si="456"/>
        <v>0</v>
      </c>
      <c r="JU94" s="20">
        <f t="shared" si="457"/>
        <v>0</v>
      </c>
      <c r="JV94" s="20">
        <f t="shared" si="458"/>
        <v>0</v>
      </c>
      <c r="JW94" s="20">
        <f t="shared" si="459"/>
        <v>0</v>
      </c>
      <c r="JX94" s="19"/>
      <c r="JY94" s="19"/>
      <c r="JZ94" s="20">
        <f t="shared" si="460"/>
        <v>0</v>
      </c>
      <c r="KA94" s="19"/>
      <c r="KB94" s="19"/>
      <c r="KC94" s="20">
        <f t="shared" si="461"/>
        <v>0</v>
      </c>
      <c r="KD94" s="20">
        <f t="shared" si="462"/>
        <v>0</v>
      </c>
      <c r="KE94" s="20">
        <f t="shared" si="463"/>
        <v>0</v>
      </c>
      <c r="KF94" s="20">
        <f t="shared" si="464"/>
        <v>0</v>
      </c>
      <c r="KG94" s="19"/>
      <c r="KH94" s="19"/>
      <c r="KI94" s="20">
        <f t="shared" si="465"/>
        <v>0</v>
      </c>
      <c r="KJ94" s="19"/>
      <c r="KK94" s="19"/>
      <c r="KL94" s="20">
        <f t="shared" si="466"/>
        <v>0</v>
      </c>
      <c r="KM94" s="19"/>
      <c r="KN94" s="19"/>
      <c r="KO94" s="20">
        <f t="shared" si="467"/>
        <v>0</v>
      </c>
      <c r="KP94" s="19"/>
      <c r="KQ94" s="19"/>
      <c r="KR94" s="20">
        <f t="shared" si="468"/>
        <v>0</v>
      </c>
      <c r="KS94" s="19"/>
      <c r="KT94" s="19"/>
      <c r="KU94" s="20">
        <f t="shared" si="469"/>
        <v>0</v>
      </c>
      <c r="KV94" s="19"/>
      <c r="KW94" s="19"/>
      <c r="KX94" s="20">
        <f t="shared" si="470"/>
        <v>0</v>
      </c>
      <c r="KY94" s="19"/>
      <c r="KZ94" s="19"/>
      <c r="LA94" s="20">
        <f t="shared" si="471"/>
        <v>0</v>
      </c>
      <c r="LB94" s="20">
        <f t="shared" si="472"/>
        <v>0</v>
      </c>
      <c r="LC94" s="20">
        <f t="shared" si="473"/>
        <v>0</v>
      </c>
      <c r="LD94" s="20">
        <f t="shared" si="474"/>
        <v>0</v>
      </c>
      <c r="LE94" s="20">
        <f t="shared" si="475"/>
        <v>0</v>
      </c>
      <c r="LF94" s="20">
        <f t="shared" si="476"/>
        <v>0</v>
      </c>
      <c r="LG94" s="20">
        <f t="shared" si="477"/>
        <v>0</v>
      </c>
      <c r="LH94" s="20">
        <f>4000.02</f>
        <v>4000.02</v>
      </c>
      <c r="LI94" s="20">
        <f>4000.02</f>
        <v>4000.02</v>
      </c>
      <c r="LJ94" s="20">
        <f t="shared" si="478"/>
        <v>0</v>
      </c>
      <c r="LK94" s="19"/>
      <c r="LL94" s="19"/>
      <c r="LM94" s="20">
        <f t="shared" si="479"/>
        <v>0</v>
      </c>
      <c r="LN94" s="20">
        <f t="shared" si="480"/>
        <v>4000.02</v>
      </c>
      <c r="LO94" s="20">
        <f t="shared" si="481"/>
        <v>4000.02</v>
      </c>
      <c r="LP94" s="20">
        <f t="shared" si="482"/>
        <v>0</v>
      </c>
    </row>
    <row r="95" spans="1:328" x14ac:dyDescent="0.3">
      <c r="A95" s="2" t="s">
        <v>200</v>
      </c>
      <c r="B95" s="3"/>
      <c r="C95" s="3"/>
      <c r="D95" s="4">
        <f t="shared" si="322"/>
        <v>0</v>
      </c>
      <c r="E95" s="3"/>
      <c r="F95" s="3"/>
      <c r="G95" s="4">
        <f t="shared" si="323"/>
        <v>0</v>
      </c>
      <c r="H95" s="3"/>
      <c r="I95" s="3"/>
      <c r="J95" s="4">
        <f t="shared" si="324"/>
        <v>0</v>
      </c>
      <c r="K95" s="3"/>
      <c r="L95" s="3"/>
      <c r="M95" s="4">
        <f t="shared" si="325"/>
        <v>0</v>
      </c>
      <c r="N95" s="3"/>
      <c r="O95" s="3"/>
      <c r="P95" s="4">
        <f t="shared" si="326"/>
        <v>0</v>
      </c>
      <c r="Q95" s="4">
        <f>-1496.14</f>
        <v>-1496.14</v>
      </c>
      <c r="R95" s="3"/>
      <c r="S95" s="4">
        <f t="shared" si="327"/>
        <v>-1496.14</v>
      </c>
      <c r="T95" s="3"/>
      <c r="U95" s="3"/>
      <c r="V95" s="4">
        <f t="shared" si="328"/>
        <v>0</v>
      </c>
      <c r="W95" s="3"/>
      <c r="X95" s="3"/>
      <c r="Y95" s="4">
        <f t="shared" si="329"/>
        <v>0</v>
      </c>
      <c r="Z95" s="3"/>
      <c r="AA95" s="3"/>
      <c r="AB95" s="4">
        <f t="shared" si="330"/>
        <v>0</v>
      </c>
      <c r="AC95" s="3"/>
      <c r="AD95" s="3"/>
      <c r="AE95" s="4">
        <f t="shared" si="331"/>
        <v>0</v>
      </c>
      <c r="AF95" s="3"/>
      <c r="AG95" s="3"/>
      <c r="AH95" s="4">
        <f t="shared" si="332"/>
        <v>0</v>
      </c>
      <c r="AI95" s="3"/>
      <c r="AJ95" s="3"/>
      <c r="AK95" s="4">
        <f t="shared" si="333"/>
        <v>0</v>
      </c>
      <c r="AL95" s="4">
        <f t="shared" si="334"/>
        <v>-1496.14</v>
      </c>
      <c r="AM95" s="4">
        <f t="shared" si="335"/>
        <v>0</v>
      </c>
      <c r="AN95" s="4">
        <f t="shared" si="336"/>
        <v>-1496.14</v>
      </c>
      <c r="AO95" s="3"/>
      <c r="AP95" s="3"/>
      <c r="AQ95" s="4">
        <f t="shared" si="337"/>
        <v>0</v>
      </c>
      <c r="AR95" s="3"/>
      <c r="AS95" s="3"/>
      <c r="AT95" s="4">
        <f t="shared" si="338"/>
        <v>0</v>
      </c>
      <c r="AU95" s="3"/>
      <c r="AV95" s="3"/>
      <c r="AW95" s="4">
        <f t="shared" si="339"/>
        <v>0</v>
      </c>
      <c r="AX95" s="3"/>
      <c r="AY95" s="3"/>
      <c r="AZ95" s="4">
        <f t="shared" si="340"/>
        <v>0</v>
      </c>
      <c r="BA95" s="3"/>
      <c r="BB95" s="3"/>
      <c r="BC95" s="4">
        <f t="shared" si="341"/>
        <v>0</v>
      </c>
      <c r="BD95" s="3"/>
      <c r="BE95" s="3"/>
      <c r="BF95" s="4">
        <f t="shared" si="342"/>
        <v>0</v>
      </c>
      <c r="BG95" s="4">
        <f t="shared" si="343"/>
        <v>0</v>
      </c>
      <c r="BH95" s="4">
        <f t="shared" si="344"/>
        <v>0</v>
      </c>
      <c r="BI95" s="4">
        <f t="shared" si="345"/>
        <v>0</v>
      </c>
      <c r="BJ95" s="3"/>
      <c r="BK95" s="3"/>
      <c r="BL95" s="4">
        <f t="shared" si="346"/>
        <v>0</v>
      </c>
      <c r="BM95" s="3"/>
      <c r="BN95" s="3"/>
      <c r="BO95" s="4">
        <f t="shared" si="347"/>
        <v>0</v>
      </c>
      <c r="BP95" s="3"/>
      <c r="BQ95" s="3"/>
      <c r="BR95" s="4">
        <f t="shared" si="348"/>
        <v>0</v>
      </c>
      <c r="BS95" s="3"/>
      <c r="BT95" s="3"/>
      <c r="BU95" s="4">
        <f t="shared" si="349"/>
        <v>0</v>
      </c>
      <c r="BV95" s="3"/>
      <c r="BW95" s="3"/>
      <c r="BX95" s="4">
        <f t="shared" si="350"/>
        <v>0</v>
      </c>
      <c r="BY95" s="3"/>
      <c r="BZ95" s="3"/>
      <c r="CA95" s="4">
        <f t="shared" si="351"/>
        <v>0</v>
      </c>
      <c r="CB95" s="4">
        <f t="shared" si="352"/>
        <v>0</v>
      </c>
      <c r="CC95" s="4">
        <f t="shared" si="353"/>
        <v>0</v>
      </c>
      <c r="CD95" s="4">
        <f t="shared" si="354"/>
        <v>0</v>
      </c>
      <c r="CE95" s="3"/>
      <c r="CF95" s="3"/>
      <c r="CG95" s="4">
        <f t="shared" si="355"/>
        <v>0</v>
      </c>
      <c r="CH95" s="3"/>
      <c r="CI95" s="3"/>
      <c r="CJ95" s="4">
        <f t="shared" si="356"/>
        <v>0</v>
      </c>
      <c r="CK95" s="3"/>
      <c r="CL95" s="3"/>
      <c r="CM95" s="4">
        <f t="shared" si="357"/>
        <v>0</v>
      </c>
      <c r="CN95" s="4">
        <f t="shared" si="358"/>
        <v>0</v>
      </c>
      <c r="CO95" s="4">
        <f t="shared" si="359"/>
        <v>0</v>
      </c>
      <c r="CP95" s="4">
        <f t="shared" si="360"/>
        <v>0</v>
      </c>
      <c r="CQ95" s="3"/>
      <c r="CR95" s="3"/>
      <c r="CS95" s="4">
        <f t="shared" si="361"/>
        <v>0</v>
      </c>
      <c r="CT95" s="3"/>
      <c r="CU95" s="3"/>
      <c r="CV95" s="4">
        <f t="shared" si="362"/>
        <v>0</v>
      </c>
      <c r="CW95" s="3"/>
      <c r="CX95" s="3"/>
      <c r="CY95" s="4">
        <f t="shared" si="363"/>
        <v>0</v>
      </c>
      <c r="CZ95" s="4">
        <f t="shared" si="364"/>
        <v>0</v>
      </c>
      <c r="DA95" s="4">
        <f t="shared" si="365"/>
        <v>0</v>
      </c>
      <c r="DB95" s="4">
        <f t="shared" si="366"/>
        <v>0</v>
      </c>
      <c r="DC95" s="4">
        <f t="shared" si="367"/>
        <v>0</v>
      </c>
      <c r="DD95" s="4">
        <f t="shared" si="368"/>
        <v>0</v>
      </c>
      <c r="DE95" s="4">
        <f t="shared" si="369"/>
        <v>0</v>
      </c>
      <c r="DF95" s="3"/>
      <c r="DG95" s="3"/>
      <c r="DH95" s="4">
        <f t="shared" si="370"/>
        <v>0</v>
      </c>
      <c r="DI95" s="3"/>
      <c r="DJ95" s="3"/>
      <c r="DK95" s="4">
        <f t="shared" si="371"/>
        <v>0</v>
      </c>
      <c r="DL95" s="4">
        <f t="shared" si="372"/>
        <v>0</v>
      </c>
      <c r="DM95" s="4">
        <f t="shared" si="373"/>
        <v>0</v>
      </c>
      <c r="DN95" s="4">
        <f t="shared" si="374"/>
        <v>0</v>
      </c>
      <c r="DO95" s="3"/>
      <c r="DP95" s="3"/>
      <c r="DQ95" s="4">
        <f t="shared" si="375"/>
        <v>0</v>
      </c>
      <c r="DR95" s="3"/>
      <c r="DS95" s="3"/>
      <c r="DT95" s="4">
        <f t="shared" si="376"/>
        <v>0</v>
      </c>
      <c r="DU95" s="4">
        <f t="shared" si="377"/>
        <v>0</v>
      </c>
      <c r="DV95" s="4">
        <f t="shared" si="378"/>
        <v>0</v>
      </c>
      <c r="DW95" s="4">
        <f t="shared" si="379"/>
        <v>0</v>
      </c>
      <c r="DX95" s="20">
        <f t="shared" si="380"/>
        <v>-1496.14</v>
      </c>
      <c r="DY95" s="20">
        <f t="shared" si="381"/>
        <v>0</v>
      </c>
      <c r="DZ95" s="20">
        <f t="shared" si="382"/>
        <v>-1496.14</v>
      </c>
      <c r="EA95" s="19"/>
      <c r="EB95" s="19"/>
      <c r="EC95" s="20">
        <f t="shared" si="383"/>
        <v>0</v>
      </c>
      <c r="ED95" s="19"/>
      <c r="EE95" s="19"/>
      <c r="EF95" s="20">
        <f t="shared" si="384"/>
        <v>0</v>
      </c>
      <c r="EG95" s="19"/>
      <c r="EH95" s="19"/>
      <c r="EI95" s="20">
        <f t="shared" si="385"/>
        <v>0</v>
      </c>
      <c r="EJ95" s="19"/>
      <c r="EK95" s="19"/>
      <c r="EL95" s="20">
        <f t="shared" si="386"/>
        <v>0</v>
      </c>
      <c r="EM95" s="20">
        <f t="shared" si="387"/>
        <v>0</v>
      </c>
      <c r="EN95" s="20">
        <f t="shared" si="388"/>
        <v>0</v>
      </c>
      <c r="EO95" s="20">
        <f t="shared" si="389"/>
        <v>0</v>
      </c>
      <c r="EP95" s="19"/>
      <c r="EQ95" s="19"/>
      <c r="ER95" s="20">
        <f t="shared" si="390"/>
        <v>0</v>
      </c>
      <c r="ES95" s="19"/>
      <c r="ET95" s="19"/>
      <c r="EU95" s="20">
        <f t="shared" si="391"/>
        <v>0</v>
      </c>
      <c r="EV95" s="19"/>
      <c r="EW95" s="19"/>
      <c r="EX95" s="20">
        <f t="shared" si="392"/>
        <v>0</v>
      </c>
      <c r="EY95" s="19"/>
      <c r="EZ95" s="19"/>
      <c r="FA95" s="20">
        <f t="shared" si="393"/>
        <v>0</v>
      </c>
      <c r="FB95" s="20">
        <f t="shared" si="394"/>
        <v>0</v>
      </c>
      <c r="FC95" s="20">
        <f t="shared" si="395"/>
        <v>0</v>
      </c>
      <c r="FD95" s="20">
        <f t="shared" si="396"/>
        <v>0</v>
      </c>
      <c r="FE95" s="19"/>
      <c r="FF95" s="19"/>
      <c r="FG95" s="20">
        <f t="shared" si="397"/>
        <v>0</v>
      </c>
      <c r="FH95" s="19"/>
      <c r="FI95" s="19"/>
      <c r="FJ95" s="20">
        <f t="shared" si="398"/>
        <v>0</v>
      </c>
      <c r="FK95" s="19"/>
      <c r="FL95" s="19"/>
      <c r="FM95" s="20">
        <f t="shared" si="399"/>
        <v>0</v>
      </c>
      <c r="FN95" s="20">
        <f t="shared" si="400"/>
        <v>0</v>
      </c>
      <c r="FO95" s="20">
        <f t="shared" si="401"/>
        <v>0</v>
      </c>
      <c r="FP95" s="20">
        <f t="shared" si="402"/>
        <v>0</v>
      </c>
      <c r="FQ95" s="19"/>
      <c r="FR95" s="19"/>
      <c r="FS95" s="20">
        <f t="shared" si="403"/>
        <v>0</v>
      </c>
      <c r="FT95" s="19"/>
      <c r="FU95" s="19"/>
      <c r="FV95" s="20">
        <f t="shared" si="404"/>
        <v>0</v>
      </c>
      <c r="FW95" s="19"/>
      <c r="FX95" s="19"/>
      <c r="FY95" s="20">
        <f t="shared" si="405"/>
        <v>0</v>
      </c>
      <c r="FZ95" s="20">
        <f t="shared" si="406"/>
        <v>0</v>
      </c>
      <c r="GA95" s="20">
        <f t="shared" si="407"/>
        <v>0</v>
      </c>
      <c r="GB95" s="20">
        <f t="shared" si="408"/>
        <v>0</v>
      </c>
      <c r="GC95" s="19"/>
      <c r="GD95" s="19"/>
      <c r="GE95" s="20">
        <f t="shared" si="409"/>
        <v>0</v>
      </c>
      <c r="GF95" s="19"/>
      <c r="GG95" s="19"/>
      <c r="GH95" s="20">
        <f t="shared" si="410"/>
        <v>0</v>
      </c>
      <c r="GI95" s="19"/>
      <c r="GJ95" s="19"/>
      <c r="GK95" s="20">
        <f t="shared" si="411"/>
        <v>0</v>
      </c>
      <c r="GL95" s="19"/>
      <c r="GM95" s="19"/>
      <c r="GN95" s="20">
        <f t="shared" si="412"/>
        <v>0</v>
      </c>
      <c r="GO95" s="20">
        <f t="shared" si="413"/>
        <v>0</v>
      </c>
      <c r="GP95" s="20">
        <f t="shared" si="414"/>
        <v>0</v>
      </c>
      <c r="GQ95" s="20">
        <f t="shared" si="415"/>
        <v>0</v>
      </c>
      <c r="GR95" s="19"/>
      <c r="GS95" s="19"/>
      <c r="GT95" s="20">
        <f t="shared" si="416"/>
        <v>0</v>
      </c>
      <c r="GU95" s="19"/>
      <c r="GV95" s="19"/>
      <c r="GW95" s="20">
        <f t="shared" si="417"/>
        <v>0</v>
      </c>
      <c r="GX95" s="20">
        <f>-860</f>
        <v>-860</v>
      </c>
      <c r="GY95" s="20">
        <f>-300</f>
        <v>-300</v>
      </c>
      <c r="GZ95" s="20">
        <f t="shared" si="418"/>
        <v>-560</v>
      </c>
      <c r="HA95" s="20">
        <f t="shared" si="419"/>
        <v>-860</v>
      </c>
      <c r="HB95" s="20">
        <f t="shared" si="420"/>
        <v>-300</v>
      </c>
      <c r="HC95" s="20">
        <f t="shared" si="421"/>
        <v>-560</v>
      </c>
      <c r="HD95" s="19"/>
      <c r="HE95" s="19"/>
      <c r="HF95" s="20">
        <f t="shared" si="422"/>
        <v>0</v>
      </c>
      <c r="HG95" s="19"/>
      <c r="HH95" s="19"/>
      <c r="HI95" s="20">
        <f t="shared" si="423"/>
        <v>0</v>
      </c>
      <c r="HJ95" s="19"/>
      <c r="HK95" s="19"/>
      <c r="HL95" s="20">
        <f t="shared" si="424"/>
        <v>0</v>
      </c>
      <c r="HM95" s="19"/>
      <c r="HN95" s="19"/>
      <c r="HO95" s="20">
        <f t="shared" si="425"/>
        <v>0</v>
      </c>
      <c r="HP95" s="20">
        <f t="shared" si="426"/>
        <v>0</v>
      </c>
      <c r="HQ95" s="20">
        <f t="shared" si="427"/>
        <v>0</v>
      </c>
      <c r="HR95" s="20">
        <f t="shared" si="428"/>
        <v>0</v>
      </c>
      <c r="HS95" s="19"/>
      <c r="HT95" s="19"/>
      <c r="HU95" s="20">
        <f t="shared" si="429"/>
        <v>0</v>
      </c>
      <c r="HV95" s="19"/>
      <c r="HW95" s="19"/>
      <c r="HX95" s="20">
        <f t="shared" si="430"/>
        <v>0</v>
      </c>
      <c r="HY95" s="19"/>
      <c r="HZ95" s="19"/>
      <c r="IA95" s="20">
        <f t="shared" si="431"/>
        <v>0</v>
      </c>
      <c r="IB95" s="19"/>
      <c r="IC95" s="19"/>
      <c r="ID95" s="20">
        <f t="shared" si="432"/>
        <v>0</v>
      </c>
      <c r="IE95" s="20">
        <f t="shared" si="433"/>
        <v>0</v>
      </c>
      <c r="IF95" s="20">
        <f t="shared" si="434"/>
        <v>0</v>
      </c>
      <c r="IG95" s="20">
        <f t="shared" si="435"/>
        <v>0</v>
      </c>
      <c r="IH95" s="20">
        <f t="shared" si="436"/>
        <v>0</v>
      </c>
      <c r="II95" s="20">
        <f t="shared" si="437"/>
        <v>0</v>
      </c>
      <c r="IJ95" s="20">
        <f t="shared" si="438"/>
        <v>0</v>
      </c>
      <c r="IK95" s="19"/>
      <c r="IL95" s="19"/>
      <c r="IM95" s="20">
        <f t="shared" si="439"/>
        <v>0</v>
      </c>
      <c r="IN95" s="19"/>
      <c r="IO95" s="19"/>
      <c r="IP95" s="20">
        <f t="shared" si="440"/>
        <v>0</v>
      </c>
      <c r="IQ95" s="19"/>
      <c r="IR95" s="19"/>
      <c r="IS95" s="20">
        <f t="shared" si="441"/>
        <v>0</v>
      </c>
      <c r="IT95" s="20">
        <f t="shared" si="442"/>
        <v>0</v>
      </c>
      <c r="IU95" s="20">
        <f t="shared" si="443"/>
        <v>0</v>
      </c>
      <c r="IV95" s="20">
        <f t="shared" si="444"/>
        <v>0</v>
      </c>
      <c r="IW95" s="20">
        <f t="shared" si="445"/>
        <v>0</v>
      </c>
      <c r="IX95" s="20">
        <f t="shared" si="446"/>
        <v>0</v>
      </c>
      <c r="IY95" s="20">
        <f t="shared" si="447"/>
        <v>0</v>
      </c>
      <c r="IZ95" s="19"/>
      <c r="JA95" s="19"/>
      <c r="JB95" s="20">
        <f t="shared" si="448"/>
        <v>0</v>
      </c>
      <c r="JC95" s="19"/>
      <c r="JD95" s="19"/>
      <c r="JE95" s="20">
        <f t="shared" si="449"/>
        <v>0</v>
      </c>
      <c r="JF95" s="19"/>
      <c r="JG95" s="19"/>
      <c r="JH95" s="20">
        <f t="shared" si="450"/>
        <v>0</v>
      </c>
      <c r="JI95" s="20">
        <f t="shared" si="451"/>
        <v>0</v>
      </c>
      <c r="JJ95" s="20">
        <f t="shared" si="452"/>
        <v>0</v>
      </c>
      <c r="JK95" s="20">
        <f t="shared" si="453"/>
        <v>0</v>
      </c>
      <c r="JL95" s="19"/>
      <c r="JM95" s="19"/>
      <c r="JN95" s="20">
        <f t="shared" si="454"/>
        <v>0</v>
      </c>
      <c r="JO95" s="19"/>
      <c r="JP95" s="20">
        <f>-48127.29</f>
        <v>-48127.29</v>
      </c>
      <c r="JQ95" s="20">
        <f t="shared" si="455"/>
        <v>48127.29</v>
      </c>
      <c r="JR95" s="20">
        <f>-40365.41</f>
        <v>-40365.410000000003</v>
      </c>
      <c r="JS95" s="19"/>
      <c r="JT95" s="20">
        <f t="shared" si="456"/>
        <v>-40365.410000000003</v>
      </c>
      <c r="JU95" s="20">
        <f t="shared" si="457"/>
        <v>-40365.410000000003</v>
      </c>
      <c r="JV95" s="20">
        <f t="shared" si="458"/>
        <v>-48127.29</v>
      </c>
      <c r="JW95" s="20">
        <f t="shared" si="459"/>
        <v>7761.8799999999974</v>
      </c>
      <c r="JX95" s="19"/>
      <c r="JY95" s="19"/>
      <c r="JZ95" s="20">
        <f t="shared" si="460"/>
        <v>0</v>
      </c>
      <c r="KA95" s="19"/>
      <c r="KB95" s="19"/>
      <c r="KC95" s="20">
        <f t="shared" si="461"/>
        <v>0</v>
      </c>
      <c r="KD95" s="20">
        <f t="shared" si="462"/>
        <v>0</v>
      </c>
      <c r="KE95" s="20">
        <f t="shared" si="463"/>
        <v>0</v>
      </c>
      <c r="KF95" s="20">
        <f t="shared" si="464"/>
        <v>0</v>
      </c>
      <c r="KG95" s="20">
        <f>42721.55</f>
        <v>42721.55</v>
      </c>
      <c r="KH95" s="20">
        <f>48012</f>
        <v>48012</v>
      </c>
      <c r="KI95" s="20">
        <f t="shared" si="465"/>
        <v>-5290.4499999999971</v>
      </c>
      <c r="KJ95" s="19"/>
      <c r="KK95" s="19"/>
      <c r="KL95" s="20">
        <f t="shared" si="466"/>
        <v>0</v>
      </c>
      <c r="KM95" s="19"/>
      <c r="KN95" s="19"/>
      <c r="KO95" s="20">
        <f t="shared" si="467"/>
        <v>0</v>
      </c>
      <c r="KP95" s="19"/>
      <c r="KQ95" s="19"/>
      <c r="KR95" s="20">
        <f t="shared" si="468"/>
        <v>0</v>
      </c>
      <c r="KS95" s="19"/>
      <c r="KT95" s="19"/>
      <c r="KU95" s="20">
        <f t="shared" si="469"/>
        <v>0</v>
      </c>
      <c r="KV95" s="19"/>
      <c r="KW95" s="19"/>
      <c r="KX95" s="20">
        <f t="shared" si="470"/>
        <v>0</v>
      </c>
      <c r="KY95" s="19"/>
      <c r="KZ95" s="19"/>
      <c r="LA95" s="20">
        <f t="shared" si="471"/>
        <v>0</v>
      </c>
      <c r="LB95" s="20">
        <f t="shared" si="472"/>
        <v>0</v>
      </c>
      <c r="LC95" s="20">
        <f t="shared" si="473"/>
        <v>0</v>
      </c>
      <c r="LD95" s="20">
        <f t="shared" si="474"/>
        <v>0</v>
      </c>
      <c r="LE95" s="20">
        <f t="shared" si="475"/>
        <v>42721.55</v>
      </c>
      <c r="LF95" s="20">
        <f t="shared" si="476"/>
        <v>48012</v>
      </c>
      <c r="LG95" s="20">
        <f t="shared" si="477"/>
        <v>-5290.4499999999971</v>
      </c>
      <c r="LH95" s="19"/>
      <c r="LI95" s="19"/>
      <c r="LJ95" s="20">
        <f t="shared" si="478"/>
        <v>0</v>
      </c>
      <c r="LK95" s="19"/>
      <c r="LL95" s="19"/>
      <c r="LM95" s="20">
        <f t="shared" si="479"/>
        <v>0</v>
      </c>
      <c r="LN95" s="20">
        <f t="shared" si="480"/>
        <v>0</v>
      </c>
      <c r="LO95" s="20">
        <f t="shared" si="481"/>
        <v>-415.29000000000087</v>
      </c>
      <c r="LP95" s="20">
        <f t="shared" si="482"/>
        <v>415.29000000000087</v>
      </c>
    </row>
    <row r="96" spans="1:328" x14ac:dyDescent="0.3">
      <c r="A96" s="2" t="s">
        <v>201</v>
      </c>
      <c r="B96" s="3"/>
      <c r="C96" s="3"/>
      <c r="D96" s="4">
        <f t="shared" si="322"/>
        <v>0</v>
      </c>
      <c r="E96" s="3"/>
      <c r="F96" s="3"/>
      <c r="G96" s="4">
        <f t="shared" si="323"/>
        <v>0</v>
      </c>
      <c r="H96" s="3"/>
      <c r="I96" s="3"/>
      <c r="J96" s="4">
        <f t="shared" si="324"/>
        <v>0</v>
      </c>
      <c r="K96" s="3"/>
      <c r="L96" s="3"/>
      <c r="M96" s="4">
        <f t="shared" si="325"/>
        <v>0</v>
      </c>
      <c r="N96" s="3"/>
      <c r="O96" s="3"/>
      <c r="P96" s="4">
        <f t="shared" si="326"/>
        <v>0</v>
      </c>
      <c r="Q96" s="3"/>
      <c r="R96" s="3"/>
      <c r="S96" s="4">
        <f t="shared" si="327"/>
        <v>0</v>
      </c>
      <c r="T96" s="3"/>
      <c r="U96" s="3"/>
      <c r="V96" s="4">
        <f t="shared" si="328"/>
        <v>0</v>
      </c>
      <c r="W96" s="3"/>
      <c r="X96" s="3"/>
      <c r="Y96" s="4">
        <f t="shared" si="329"/>
        <v>0</v>
      </c>
      <c r="Z96" s="3"/>
      <c r="AA96" s="3"/>
      <c r="AB96" s="4">
        <f t="shared" si="330"/>
        <v>0</v>
      </c>
      <c r="AC96" s="3"/>
      <c r="AD96" s="3"/>
      <c r="AE96" s="4">
        <f t="shared" si="331"/>
        <v>0</v>
      </c>
      <c r="AF96" s="3"/>
      <c r="AG96" s="3"/>
      <c r="AH96" s="4">
        <f t="shared" si="332"/>
        <v>0</v>
      </c>
      <c r="AI96" s="3"/>
      <c r="AJ96" s="3"/>
      <c r="AK96" s="4">
        <f t="shared" si="333"/>
        <v>0</v>
      </c>
      <c r="AL96" s="4">
        <f t="shared" si="334"/>
        <v>0</v>
      </c>
      <c r="AM96" s="4">
        <f t="shared" si="335"/>
        <v>0</v>
      </c>
      <c r="AN96" s="4">
        <f t="shared" si="336"/>
        <v>0</v>
      </c>
      <c r="AO96" s="3"/>
      <c r="AP96" s="3"/>
      <c r="AQ96" s="4">
        <f t="shared" si="337"/>
        <v>0</v>
      </c>
      <c r="AR96" s="3"/>
      <c r="AS96" s="3"/>
      <c r="AT96" s="4">
        <f t="shared" si="338"/>
        <v>0</v>
      </c>
      <c r="AU96" s="3"/>
      <c r="AV96" s="3"/>
      <c r="AW96" s="4">
        <f t="shared" si="339"/>
        <v>0</v>
      </c>
      <c r="AX96" s="3"/>
      <c r="AY96" s="3"/>
      <c r="AZ96" s="4">
        <f t="shared" si="340"/>
        <v>0</v>
      </c>
      <c r="BA96" s="3"/>
      <c r="BB96" s="3"/>
      <c r="BC96" s="4">
        <f t="shared" si="341"/>
        <v>0</v>
      </c>
      <c r="BD96" s="3"/>
      <c r="BE96" s="3"/>
      <c r="BF96" s="4">
        <f t="shared" si="342"/>
        <v>0</v>
      </c>
      <c r="BG96" s="4">
        <f t="shared" si="343"/>
        <v>0</v>
      </c>
      <c r="BH96" s="4">
        <f t="shared" si="344"/>
        <v>0</v>
      </c>
      <c r="BI96" s="4">
        <f t="shared" si="345"/>
        <v>0</v>
      </c>
      <c r="BJ96" s="3"/>
      <c r="BK96" s="3"/>
      <c r="BL96" s="4">
        <f t="shared" si="346"/>
        <v>0</v>
      </c>
      <c r="BM96" s="3"/>
      <c r="BN96" s="3"/>
      <c r="BO96" s="4">
        <f t="shared" si="347"/>
        <v>0</v>
      </c>
      <c r="BP96" s="3"/>
      <c r="BQ96" s="3"/>
      <c r="BR96" s="4">
        <f t="shared" si="348"/>
        <v>0</v>
      </c>
      <c r="BS96" s="3"/>
      <c r="BT96" s="3"/>
      <c r="BU96" s="4">
        <f t="shared" si="349"/>
        <v>0</v>
      </c>
      <c r="BV96" s="3"/>
      <c r="BW96" s="3"/>
      <c r="BX96" s="4">
        <f t="shared" si="350"/>
        <v>0</v>
      </c>
      <c r="BY96" s="3"/>
      <c r="BZ96" s="3"/>
      <c r="CA96" s="4">
        <f t="shared" si="351"/>
        <v>0</v>
      </c>
      <c r="CB96" s="4">
        <f t="shared" si="352"/>
        <v>0</v>
      </c>
      <c r="CC96" s="4">
        <f t="shared" si="353"/>
        <v>0</v>
      </c>
      <c r="CD96" s="4">
        <f t="shared" si="354"/>
        <v>0</v>
      </c>
      <c r="CE96" s="3"/>
      <c r="CF96" s="3"/>
      <c r="CG96" s="4">
        <f t="shared" si="355"/>
        <v>0</v>
      </c>
      <c r="CH96" s="3"/>
      <c r="CI96" s="3"/>
      <c r="CJ96" s="4">
        <f t="shared" si="356"/>
        <v>0</v>
      </c>
      <c r="CK96" s="3"/>
      <c r="CL96" s="3"/>
      <c r="CM96" s="4">
        <f t="shared" si="357"/>
        <v>0</v>
      </c>
      <c r="CN96" s="4">
        <f t="shared" si="358"/>
        <v>0</v>
      </c>
      <c r="CO96" s="4">
        <f t="shared" si="359"/>
        <v>0</v>
      </c>
      <c r="CP96" s="4">
        <f t="shared" si="360"/>
        <v>0</v>
      </c>
      <c r="CQ96" s="3"/>
      <c r="CR96" s="3"/>
      <c r="CS96" s="4">
        <f t="shared" si="361"/>
        <v>0</v>
      </c>
      <c r="CT96" s="3"/>
      <c r="CU96" s="3"/>
      <c r="CV96" s="4">
        <f t="shared" si="362"/>
        <v>0</v>
      </c>
      <c r="CW96" s="3"/>
      <c r="CX96" s="3"/>
      <c r="CY96" s="4">
        <f t="shared" si="363"/>
        <v>0</v>
      </c>
      <c r="CZ96" s="4">
        <f t="shared" si="364"/>
        <v>0</v>
      </c>
      <c r="DA96" s="4">
        <f t="shared" si="365"/>
        <v>0</v>
      </c>
      <c r="DB96" s="4">
        <f t="shared" si="366"/>
        <v>0</v>
      </c>
      <c r="DC96" s="4">
        <f t="shared" si="367"/>
        <v>0</v>
      </c>
      <c r="DD96" s="4">
        <f t="shared" si="368"/>
        <v>0</v>
      </c>
      <c r="DE96" s="4">
        <f t="shared" si="369"/>
        <v>0</v>
      </c>
      <c r="DF96" s="3"/>
      <c r="DG96" s="3"/>
      <c r="DH96" s="4">
        <f t="shared" si="370"/>
        <v>0</v>
      </c>
      <c r="DI96" s="3"/>
      <c r="DJ96" s="3"/>
      <c r="DK96" s="4">
        <f t="shared" si="371"/>
        <v>0</v>
      </c>
      <c r="DL96" s="4">
        <f t="shared" si="372"/>
        <v>0</v>
      </c>
      <c r="DM96" s="4">
        <f t="shared" si="373"/>
        <v>0</v>
      </c>
      <c r="DN96" s="4">
        <f t="shared" si="374"/>
        <v>0</v>
      </c>
      <c r="DO96" s="3"/>
      <c r="DP96" s="3"/>
      <c r="DQ96" s="4">
        <f t="shared" si="375"/>
        <v>0</v>
      </c>
      <c r="DR96" s="3"/>
      <c r="DS96" s="3"/>
      <c r="DT96" s="4">
        <f t="shared" si="376"/>
        <v>0</v>
      </c>
      <c r="DU96" s="4">
        <f t="shared" si="377"/>
        <v>0</v>
      </c>
      <c r="DV96" s="4">
        <f t="shared" si="378"/>
        <v>0</v>
      </c>
      <c r="DW96" s="4">
        <f t="shared" si="379"/>
        <v>0</v>
      </c>
      <c r="DX96" s="20">
        <f t="shared" si="380"/>
        <v>0</v>
      </c>
      <c r="DY96" s="20">
        <f t="shared" si="381"/>
        <v>0</v>
      </c>
      <c r="DZ96" s="20">
        <f t="shared" si="382"/>
        <v>0</v>
      </c>
      <c r="EA96" s="19"/>
      <c r="EB96" s="19"/>
      <c r="EC96" s="20">
        <f t="shared" si="383"/>
        <v>0</v>
      </c>
      <c r="ED96" s="19"/>
      <c r="EE96" s="19"/>
      <c r="EF96" s="20">
        <f t="shared" si="384"/>
        <v>0</v>
      </c>
      <c r="EG96" s="19"/>
      <c r="EH96" s="19"/>
      <c r="EI96" s="20">
        <f t="shared" si="385"/>
        <v>0</v>
      </c>
      <c r="EJ96" s="19"/>
      <c r="EK96" s="19"/>
      <c r="EL96" s="20">
        <f t="shared" si="386"/>
        <v>0</v>
      </c>
      <c r="EM96" s="20">
        <f t="shared" si="387"/>
        <v>0</v>
      </c>
      <c r="EN96" s="20">
        <f t="shared" si="388"/>
        <v>0</v>
      </c>
      <c r="EO96" s="20">
        <f t="shared" si="389"/>
        <v>0</v>
      </c>
      <c r="EP96" s="19"/>
      <c r="EQ96" s="19"/>
      <c r="ER96" s="20">
        <f t="shared" si="390"/>
        <v>0</v>
      </c>
      <c r="ES96" s="19"/>
      <c r="ET96" s="19"/>
      <c r="EU96" s="20">
        <f t="shared" si="391"/>
        <v>0</v>
      </c>
      <c r="EV96" s="19"/>
      <c r="EW96" s="19"/>
      <c r="EX96" s="20">
        <f t="shared" si="392"/>
        <v>0</v>
      </c>
      <c r="EY96" s="19"/>
      <c r="EZ96" s="19"/>
      <c r="FA96" s="20">
        <f t="shared" si="393"/>
        <v>0</v>
      </c>
      <c r="FB96" s="20">
        <f t="shared" si="394"/>
        <v>0</v>
      </c>
      <c r="FC96" s="20">
        <f t="shared" si="395"/>
        <v>0</v>
      </c>
      <c r="FD96" s="20">
        <f t="shared" si="396"/>
        <v>0</v>
      </c>
      <c r="FE96" s="19"/>
      <c r="FF96" s="19"/>
      <c r="FG96" s="20">
        <f t="shared" si="397"/>
        <v>0</v>
      </c>
      <c r="FH96" s="19"/>
      <c r="FI96" s="19"/>
      <c r="FJ96" s="20">
        <f t="shared" si="398"/>
        <v>0</v>
      </c>
      <c r="FK96" s="19"/>
      <c r="FL96" s="19"/>
      <c r="FM96" s="20">
        <f t="shared" si="399"/>
        <v>0</v>
      </c>
      <c r="FN96" s="20">
        <f t="shared" si="400"/>
        <v>0</v>
      </c>
      <c r="FO96" s="20">
        <f t="shared" si="401"/>
        <v>0</v>
      </c>
      <c r="FP96" s="20">
        <f t="shared" si="402"/>
        <v>0</v>
      </c>
      <c r="FQ96" s="19"/>
      <c r="FR96" s="19"/>
      <c r="FS96" s="20">
        <f t="shared" si="403"/>
        <v>0</v>
      </c>
      <c r="FT96" s="19"/>
      <c r="FU96" s="19"/>
      <c r="FV96" s="20">
        <f t="shared" si="404"/>
        <v>0</v>
      </c>
      <c r="FW96" s="19"/>
      <c r="FX96" s="19"/>
      <c r="FY96" s="20">
        <f t="shared" si="405"/>
        <v>0</v>
      </c>
      <c r="FZ96" s="20">
        <f t="shared" si="406"/>
        <v>0</v>
      </c>
      <c r="GA96" s="20">
        <f t="shared" si="407"/>
        <v>0</v>
      </c>
      <c r="GB96" s="20">
        <f t="shared" si="408"/>
        <v>0</v>
      </c>
      <c r="GC96" s="19"/>
      <c r="GD96" s="19"/>
      <c r="GE96" s="20">
        <f t="shared" si="409"/>
        <v>0</v>
      </c>
      <c r="GF96" s="19"/>
      <c r="GG96" s="19"/>
      <c r="GH96" s="20">
        <f t="shared" si="410"/>
        <v>0</v>
      </c>
      <c r="GI96" s="19"/>
      <c r="GJ96" s="19"/>
      <c r="GK96" s="20">
        <f t="shared" si="411"/>
        <v>0</v>
      </c>
      <c r="GL96" s="19"/>
      <c r="GM96" s="19"/>
      <c r="GN96" s="20">
        <f t="shared" si="412"/>
        <v>0</v>
      </c>
      <c r="GO96" s="20">
        <f t="shared" si="413"/>
        <v>0</v>
      </c>
      <c r="GP96" s="20">
        <f t="shared" si="414"/>
        <v>0</v>
      </c>
      <c r="GQ96" s="20">
        <f t="shared" si="415"/>
        <v>0</v>
      </c>
      <c r="GR96" s="19"/>
      <c r="GS96" s="19"/>
      <c r="GT96" s="20">
        <f t="shared" si="416"/>
        <v>0</v>
      </c>
      <c r="GU96" s="19"/>
      <c r="GV96" s="19"/>
      <c r="GW96" s="20">
        <f t="shared" si="417"/>
        <v>0</v>
      </c>
      <c r="GX96" s="19"/>
      <c r="GY96" s="19"/>
      <c r="GZ96" s="20">
        <f t="shared" si="418"/>
        <v>0</v>
      </c>
      <c r="HA96" s="20">
        <f t="shared" si="419"/>
        <v>0</v>
      </c>
      <c r="HB96" s="20">
        <f t="shared" si="420"/>
        <v>0</v>
      </c>
      <c r="HC96" s="20">
        <f t="shared" si="421"/>
        <v>0</v>
      </c>
      <c r="HD96" s="19"/>
      <c r="HE96" s="19"/>
      <c r="HF96" s="20">
        <f t="shared" si="422"/>
        <v>0</v>
      </c>
      <c r="HG96" s="19"/>
      <c r="HH96" s="19"/>
      <c r="HI96" s="20">
        <f t="shared" si="423"/>
        <v>0</v>
      </c>
      <c r="HJ96" s="19"/>
      <c r="HK96" s="19"/>
      <c r="HL96" s="20">
        <f t="shared" si="424"/>
        <v>0</v>
      </c>
      <c r="HM96" s="19"/>
      <c r="HN96" s="19"/>
      <c r="HO96" s="20">
        <f t="shared" si="425"/>
        <v>0</v>
      </c>
      <c r="HP96" s="20">
        <f t="shared" si="426"/>
        <v>0</v>
      </c>
      <c r="HQ96" s="20">
        <f t="shared" si="427"/>
        <v>0</v>
      </c>
      <c r="HR96" s="20">
        <f t="shared" si="428"/>
        <v>0</v>
      </c>
      <c r="HS96" s="19"/>
      <c r="HT96" s="19"/>
      <c r="HU96" s="20">
        <f t="shared" si="429"/>
        <v>0</v>
      </c>
      <c r="HV96" s="19"/>
      <c r="HW96" s="19"/>
      <c r="HX96" s="20">
        <f t="shared" si="430"/>
        <v>0</v>
      </c>
      <c r="HY96" s="19"/>
      <c r="HZ96" s="19"/>
      <c r="IA96" s="20">
        <f t="shared" si="431"/>
        <v>0</v>
      </c>
      <c r="IB96" s="19"/>
      <c r="IC96" s="19"/>
      <c r="ID96" s="20">
        <f t="shared" si="432"/>
        <v>0</v>
      </c>
      <c r="IE96" s="20">
        <f t="shared" si="433"/>
        <v>0</v>
      </c>
      <c r="IF96" s="20">
        <f t="shared" si="434"/>
        <v>0</v>
      </c>
      <c r="IG96" s="20">
        <f t="shared" si="435"/>
        <v>0</v>
      </c>
      <c r="IH96" s="20">
        <f t="shared" si="436"/>
        <v>0</v>
      </c>
      <c r="II96" s="20">
        <f t="shared" si="437"/>
        <v>0</v>
      </c>
      <c r="IJ96" s="20">
        <f t="shared" si="438"/>
        <v>0</v>
      </c>
      <c r="IK96" s="19"/>
      <c r="IL96" s="19"/>
      <c r="IM96" s="20">
        <f t="shared" si="439"/>
        <v>0</v>
      </c>
      <c r="IN96" s="19"/>
      <c r="IO96" s="19"/>
      <c r="IP96" s="20">
        <f t="shared" si="440"/>
        <v>0</v>
      </c>
      <c r="IQ96" s="19"/>
      <c r="IR96" s="19"/>
      <c r="IS96" s="20">
        <f t="shared" si="441"/>
        <v>0</v>
      </c>
      <c r="IT96" s="20">
        <f t="shared" si="442"/>
        <v>0</v>
      </c>
      <c r="IU96" s="20">
        <f t="shared" si="443"/>
        <v>0</v>
      </c>
      <c r="IV96" s="20">
        <f t="shared" si="444"/>
        <v>0</v>
      </c>
      <c r="IW96" s="20">
        <f t="shared" si="445"/>
        <v>0</v>
      </c>
      <c r="IX96" s="20">
        <f t="shared" si="446"/>
        <v>0</v>
      </c>
      <c r="IY96" s="20">
        <f t="shared" si="447"/>
        <v>0</v>
      </c>
      <c r="IZ96" s="19"/>
      <c r="JA96" s="19"/>
      <c r="JB96" s="20">
        <f t="shared" si="448"/>
        <v>0</v>
      </c>
      <c r="JC96" s="19"/>
      <c r="JD96" s="19"/>
      <c r="JE96" s="20">
        <f t="shared" si="449"/>
        <v>0</v>
      </c>
      <c r="JF96" s="19"/>
      <c r="JG96" s="19"/>
      <c r="JH96" s="20">
        <f t="shared" si="450"/>
        <v>0</v>
      </c>
      <c r="JI96" s="20">
        <f t="shared" si="451"/>
        <v>0</v>
      </c>
      <c r="JJ96" s="20">
        <f t="shared" si="452"/>
        <v>0</v>
      </c>
      <c r="JK96" s="20">
        <f t="shared" si="453"/>
        <v>0</v>
      </c>
      <c r="JL96" s="19"/>
      <c r="JM96" s="19"/>
      <c r="JN96" s="20">
        <f t="shared" si="454"/>
        <v>0</v>
      </c>
      <c r="JO96" s="19"/>
      <c r="JP96" s="19"/>
      <c r="JQ96" s="20">
        <f t="shared" si="455"/>
        <v>0</v>
      </c>
      <c r="JR96" s="19"/>
      <c r="JS96" s="19"/>
      <c r="JT96" s="20">
        <f t="shared" si="456"/>
        <v>0</v>
      </c>
      <c r="JU96" s="20">
        <f t="shared" si="457"/>
        <v>0</v>
      </c>
      <c r="JV96" s="20">
        <f t="shared" si="458"/>
        <v>0</v>
      </c>
      <c r="JW96" s="20">
        <f t="shared" si="459"/>
        <v>0</v>
      </c>
      <c r="JX96" s="19"/>
      <c r="JY96" s="19"/>
      <c r="JZ96" s="20">
        <f t="shared" si="460"/>
        <v>0</v>
      </c>
      <c r="KA96" s="20">
        <f>3.48</f>
        <v>3.48</v>
      </c>
      <c r="KB96" s="19"/>
      <c r="KC96" s="20">
        <f t="shared" si="461"/>
        <v>3.48</v>
      </c>
      <c r="KD96" s="20">
        <f t="shared" si="462"/>
        <v>3.48</v>
      </c>
      <c r="KE96" s="20">
        <f t="shared" si="463"/>
        <v>0</v>
      </c>
      <c r="KF96" s="20">
        <f t="shared" si="464"/>
        <v>3.48</v>
      </c>
      <c r="KG96" s="20">
        <f>1651.18</f>
        <v>1651.18</v>
      </c>
      <c r="KH96" s="19"/>
      <c r="KI96" s="20">
        <f t="shared" si="465"/>
        <v>1651.18</v>
      </c>
      <c r="KJ96" s="19"/>
      <c r="KK96" s="19"/>
      <c r="KL96" s="20">
        <f t="shared" si="466"/>
        <v>0</v>
      </c>
      <c r="KM96" s="19"/>
      <c r="KN96" s="19"/>
      <c r="KO96" s="20">
        <f t="shared" si="467"/>
        <v>0</v>
      </c>
      <c r="KP96" s="19"/>
      <c r="KQ96" s="19"/>
      <c r="KR96" s="20">
        <f t="shared" si="468"/>
        <v>0</v>
      </c>
      <c r="KS96" s="19"/>
      <c r="KT96" s="19"/>
      <c r="KU96" s="20">
        <f t="shared" si="469"/>
        <v>0</v>
      </c>
      <c r="KV96" s="19"/>
      <c r="KW96" s="19"/>
      <c r="KX96" s="20">
        <f t="shared" si="470"/>
        <v>0</v>
      </c>
      <c r="KY96" s="19"/>
      <c r="KZ96" s="19"/>
      <c r="LA96" s="20">
        <f t="shared" si="471"/>
        <v>0</v>
      </c>
      <c r="LB96" s="20">
        <f t="shared" si="472"/>
        <v>0</v>
      </c>
      <c r="LC96" s="20">
        <f t="shared" si="473"/>
        <v>0</v>
      </c>
      <c r="LD96" s="20">
        <f t="shared" si="474"/>
        <v>0</v>
      </c>
      <c r="LE96" s="20">
        <f t="shared" si="475"/>
        <v>1651.18</v>
      </c>
      <c r="LF96" s="20">
        <f t="shared" si="476"/>
        <v>0</v>
      </c>
      <c r="LG96" s="20">
        <f t="shared" si="477"/>
        <v>1651.18</v>
      </c>
      <c r="LH96" s="19"/>
      <c r="LI96" s="19"/>
      <c r="LJ96" s="20">
        <f t="shared" si="478"/>
        <v>0</v>
      </c>
      <c r="LK96" s="19"/>
      <c r="LL96" s="19"/>
      <c r="LM96" s="20">
        <f t="shared" si="479"/>
        <v>0</v>
      </c>
      <c r="LN96" s="20">
        <f t="shared" si="480"/>
        <v>1654.66</v>
      </c>
      <c r="LO96" s="20">
        <f t="shared" si="481"/>
        <v>0</v>
      </c>
      <c r="LP96" s="20">
        <f t="shared" si="482"/>
        <v>1654.66</v>
      </c>
    </row>
    <row r="97" spans="1:328" x14ac:dyDescent="0.3">
      <c r="A97" s="2" t="s">
        <v>202</v>
      </c>
      <c r="B97" s="5">
        <f>(((((B91)+(B92))+(B93))+(B94))+(B95))+(B96)</f>
        <v>0</v>
      </c>
      <c r="C97" s="5">
        <f>(((((C91)+(C92))+(C93))+(C94))+(C95))+(C96)</f>
        <v>0</v>
      </c>
      <c r="D97" s="5">
        <f t="shared" si="322"/>
        <v>0</v>
      </c>
      <c r="E97" s="5">
        <f>(((((E91)+(E92))+(E93))+(E94))+(E95))+(E96)</f>
        <v>0</v>
      </c>
      <c r="F97" s="5">
        <f>(((((F91)+(F92))+(F93))+(F94))+(F95))+(F96)</f>
        <v>0</v>
      </c>
      <c r="G97" s="5">
        <f t="shared" si="323"/>
        <v>0</v>
      </c>
      <c r="H97" s="5">
        <f>(((((H91)+(H92))+(H93))+(H94))+(H95))+(H96)</f>
        <v>0</v>
      </c>
      <c r="I97" s="5">
        <f>(((((I91)+(I92))+(I93))+(I94))+(I95))+(I96)</f>
        <v>0</v>
      </c>
      <c r="J97" s="5">
        <f t="shared" si="324"/>
        <v>0</v>
      </c>
      <c r="K97" s="5">
        <f>(((((K91)+(K92))+(K93))+(K94))+(K95))+(K96)</f>
        <v>0</v>
      </c>
      <c r="L97" s="5">
        <f>(((((L91)+(L92))+(L93))+(L94))+(L95))+(L96)</f>
        <v>0</v>
      </c>
      <c r="M97" s="5">
        <f t="shared" si="325"/>
        <v>0</v>
      </c>
      <c r="N97" s="5">
        <f>(((((N91)+(N92))+(N93))+(N94))+(N95))+(N96)</f>
        <v>0</v>
      </c>
      <c r="O97" s="5">
        <f>(((((O91)+(O92))+(O93))+(O94))+(O95))+(O96)</f>
        <v>0</v>
      </c>
      <c r="P97" s="5">
        <f t="shared" si="326"/>
        <v>0</v>
      </c>
      <c r="Q97" s="5">
        <f>(((((Q91)+(Q92))+(Q93))+(Q94))+(Q95))+(Q96)</f>
        <v>-1496.14</v>
      </c>
      <c r="R97" s="5">
        <f>(((((R91)+(R92))+(R93))+(R94))+(R95))+(R96)</f>
        <v>0</v>
      </c>
      <c r="S97" s="5">
        <f t="shared" si="327"/>
        <v>-1496.14</v>
      </c>
      <c r="T97" s="5">
        <f>(((((T91)+(T92))+(T93))+(T94))+(T95))+(T96)</f>
        <v>0</v>
      </c>
      <c r="U97" s="5">
        <f>(((((U91)+(U92))+(U93))+(U94))+(U95))+(U96)</f>
        <v>0</v>
      </c>
      <c r="V97" s="5">
        <f t="shared" si="328"/>
        <v>0</v>
      </c>
      <c r="W97" s="5">
        <f>(((((W91)+(W92))+(W93))+(W94))+(W95))+(W96)</f>
        <v>0</v>
      </c>
      <c r="X97" s="5">
        <f>(((((X91)+(X92))+(X93))+(X94))+(X95))+(X96)</f>
        <v>0</v>
      </c>
      <c r="Y97" s="5">
        <f t="shared" si="329"/>
        <v>0</v>
      </c>
      <c r="Z97" s="5">
        <f>(((((Z91)+(Z92))+(Z93))+(Z94))+(Z95))+(Z96)</f>
        <v>0</v>
      </c>
      <c r="AA97" s="5">
        <f>(((((AA91)+(AA92))+(AA93))+(AA94))+(AA95))+(AA96)</f>
        <v>0</v>
      </c>
      <c r="AB97" s="5">
        <f t="shared" si="330"/>
        <v>0</v>
      </c>
      <c r="AC97" s="5">
        <f>(((((AC91)+(AC92))+(AC93))+(AC94))+(AC95))+(AC96)</f>
        <v>0</v>
      </c>
      <c r="AD97" s="5">
        <f>(((((AD91)+(AD92))+(AD93))+(AD94))+(AD95))+(AD96)</f>
        <v>0</v>
      </c>
      <c r="AE97" s="5">
        <f t="shared" si="331"/>
        <v>0</v>
      </c>
      <c r="AF97" s="5">
        <f>(((((AF91)+(AF92))+(AF93))+(AF94))+(AF95))+(AF96)</f>
        <v>0</v>
      </c>
      <c r="AG97" s="5">
        <f>(((((AG91)+(AG92))+(AG93))+(AG94))+(AG95))+(AG96)</f>
        <v>0</v>
      </c>
      <c r="AH97" s="5">
        <f t="shared" si="332"/>
        <v>0</v>
      </c>
      <c r="AI97" s="5">
        <f>(((((AI91)+(AI92))+(AI93))+(AI94))+(AI95))+(AI96)</f>
        <v>0</v>
      </c>
      <c r="AJ97" s="5">
        <f>(((((AJ91)+(AJ92))+(AJ93))+(AJ94))+(AJ95))+(AJ96)</f>
        <v>0</v>
      </c>
      <c r="AK97" s="5">
        <f t="shared" si="333"/>
        <v>0</v>
      </c>
      <c r="AL97" s="5">
        <f t="shared" si="334"/>
        <v>-1496.14</v>
      </c>
      <c r="AM97" s="5">
        <f t="shared" si="335"/>
        <v>0</v>
      </c>
      <c r="AN97" s="5">
        <f t="shared" si="336"/>
        <v>-1496.14</v>
      </c>
      <c r="AO97" s="5">
        <f>(((((AO91)+(AO92))+(AO93))+(AO94))+(AO95))+(AO96)</f>
        <v>0</v>
      </c>
      <c r="AP97" s="5">
        <f>(((((AP91)+(AP92))+(AP93))+(AP94))+(AP95))+(AP96)</f>
        <v>0</v>
      </c>
      <c r="AQ97" s="5">
        <f t="shared" si="337"/>
        <v>0</v>
      </c>
      <c r="AR97" s="5">
        <f>(((((AR91)+(AR92))+(AR93))+(AR94))+(AR95))+(AR96)</f>
        <v>0</v>
      </c>
      <c r="AS97" s="5">
        <f>(((((AS91)+(AS92))+(AS93))+(AS94))+(AS95))+(AS96)</f>
        <v>0</v>
      </c>
      <c r="AT97" s="5">
        <f t="shared" si="338"/>
        <v>0</v>
      </c>
      <c r="AU97" s="5">
        <f>(((((AU91)+(AU92))+(AU93))+(AU94))+(AU95))+(AU96)</f>
        <v>0</v>
      </c>
      <c r="AV97" s="5">
        <f>(((((AV91)+(AV92))+(AV93))+(AV94))+(AV95))+(AV96)</f>
        <v>0</v>
      </c>
      <c r="AW97" s="5">
        <f t="shared" si="339"/>
        <v>0</v>
      </c>
      <c r="AX97" s="5">
        <f>(((((AX91)+(AX92))+(AX93))+(AX94))+(AX95))+(AX96)</f>
        <v>0</v>
      </c>
      <c r="AY97" s="5">
        <f>(((((AY91)+(AY92))+(AY93))+(AY94))+(AY95))+(AY96)</f>
        <v>0</v>
      </c>
      <c r="AZ97" s="5">
        <f t="shared" si="340"/>
        <v>0</v>
      </c>
      <c r="BA97" s="5">
        <f>(((((BA91)+(BA92))+(BA93))+(BA94))+(BA95))+(BA96)</f>
        <v>0</v>
      </c>
      <c r="BB97" s="5">
        <f>(((((BB91)+(BB92))+(BB93))+(BB94))+(BB95))+(BB96)</f>
        <v>0</v>
      </c>
      <c r="BC97" s="5">
        <f t="shared" si="341"/>
        <v>0</v>
      </c>
      <c r="BD97" s="5">
        <f>(((((BD91)+(BD92))+(BD93))+(BD94))+(BD95))+(BD96)</f>
        <v>0</v>
      </c>
      <c r="BE97" s="5">
        <f>(((((BE91)+(BE92))+(BE93))+(BE94))+(BE95))+(BE96)</f>
        <v>0</v>
      </c>
      <c r="BF97" s="5">
        <f t="shared" si="342"/>
        <v>0</v>
      </c>
      <c r="BG97" s="5">
        <f t="shared" si="343"/>
        <v>0</v>
      </c>
      <c r="BH97" s="5">
        <f t="shared" si="344"/>
        <v>0</v>
      </c>
      <c r="BI97" s="5">
        <f t="shared" si="345"/>
        <v>0</v>
      </c>
      <c r="BJ97" s="5">
        <f>(((((BJ91)+(BJ92))+(BJ93))+(BJ94))+(BJ95))+(BJ96)</f>
        <v>0</v>
      </c>
      <c r="BK97" s="5">
        <f>(((((BK91)+(BK92))+(BK93))+(BK94))+(BK95))+(BK96)</f>
        <v>0</v>
      </c>
      <c r="BL97" s="5">
        <f t="shared" si="346"/>
        <v>0</v>
      </c>
      <c r="BM97" s="5">
        <f>(((((BM91)+(BM92))+(BM93))+(BM94))+(BM95))+(BM96)</f>
        <v>0</v>
      </c>
      <c r="BN97" s="5">
        <f>(((((BN91)+(BN92))+(BN93))+(BN94))+(BN95))+(BN96)</f>
        <v>0</v>
      </c>
      <c r="BO97" s="5">
        <f t="shared" si="347"/>
        <v>0</v>
      </c>
      <c r="BP97" s="5">
        <f>(((((BP91)+(BP92))+(BP93))+(BP94))+(BP95))+(BP96)</f>
        <v>0</v>
      </c>
      <c r="BQ97" s="5">
        <f>(((((BQ91)+(BQ92))+(BQ93))+(BQ94))+(BQ95))+(BQ96)</f>
        <v>0</v>
      </c>
      <c r="BR97" s="5">
        <f t="shared" si="348"/>
        <v>0</v>
      </c>
      <c r="BS97" s="5">
        <f>(((((BS91)+(BS92))+(BS93))+(BS94))+(BS95))+(BS96)</f>
        <v>0</v>
      </c>
      <c r="BT97" s="5">
        <f>(((((BT91)+(BT92))+(BT93))+(BT94))+(BT95))+(BT96)</f>
        <v>0</v>
      </c>
      <c r="BU97" s="5">
        <f t="shared" si="349"/>
        <v>0</v>
      </c>
      <c r="BV97" s="5">
        <f>(((((BV91)+(BV92))+(BV93))+(BV94))+(BV95))+(BV96)</f>
        <v>0</v>
      </c>
      <c r="BW97" s="5">
        <f>(((((BW91)+(BW92))+(BW93))+(BW94))+(BW95))+(BW96)</f>
        <v>0</v>
      </c>
      <c r="BX97" s="5">
        <f t="shared" si="350"/>
        <v>0</v>
      </c>
      <c r="BY97" s="5">
        <f>(((((BY91)+(BY92))+(BY93))+(BY94))+(BY95))+(BY96)</f>
        <v>0</v>
      </c>
      <c r="BZ97" s="5">
        <f>(((((BZ91)+(BZ92))+(BZ93))+(BZ94))+(BZ95))+(BZ96)</f>
        <v>0</v>
      </c>
      <c r="CA97" s="5">
        <f t="shared" si="351"/>
        <v>0</v>
      </c>
      <c r="CB97" s="5">
        <f t="shared" si="352"/>
        <v>0</v>
      </c>
      <c r="CC97" s="5">
        <f t="shared" si="353"/>
        <v>0</v>
      </c>
      <c r="CD97" s="5">
        <f t="shared" si="354"/>
        <v>0</v>
      </c>
      <c r="CE97" s="5">
        <f>(((((CE91)+(CE92))+(CE93))+(CE94))+(CE95))+(CE96)</f>
        <v>0</v>
      </c>
      <c r="CF97" s="5">
        <f>(((((CF91)+(CF92))+(CF93))+(CF94))+(CF95))+(CF96)</f>
        <v>0</v>
      </c>
      <c r="CG97" s="5">
        <f t="shared" si="355"/>
        <v>0</v>
      </c>
      <c r="CH97" s="5">
        <f>(((((CH91)+(CH92))+(CH93))+(CH94))+(CH95))+(CH96)</f>
        <v>0</v>
      </c>
      <c r="CI97" s="5">
        <f>(((((CI91)+(CI92))+(CI93))+(CI94))+(CI95))+(CI96)</f>
        <v>0</v>
      </c>
      <c r="CJ97" s="5">
        <f t="shared" si="356"/>
        <v>0</v>
      </c>
      <c r="CK97" s="5">
        <f>(((((CK91)+(CK92))+(CK93))+(CK94))+(CK95))+(CK96)</f>
        <v>0</v>
      </c>
      <c r="CL97" s="5">
        <f>(((((CL91)+(CL92))+(CL93))+(CL94))+(CL95))+(CL96)</f>
        <v>0</v>
      </c>
      <c r="CM97" s="5">
        <f t="shared" si="357"/>
        <v>0</v>
      </c>
      <c r="CN97" s="5">
        <f t="shared" si="358"/>
        <v>0</v>
      </c>
      <c r="CO97" s="5">
        <f t="shared" si="359"/>
        <v>0</v>
      </c>
      <c r="CP97" s="5">
        <f t="shared" si="360"/>
        <v>0</v>
      </c>
      <c r="CQ97" s="5">
        <f>(((((CQ91)+(CQ92))+(CQ93))+(CQ94))+(CQ95))+(CQ96)</f>
        <v>0</v>
      </c>
      <c r="CR97" s="5">
        <f>(((((CR91)+(CR92))+(CR93))+(CR94))+(CR95))+(CR96)</f>
        <v>0</v>
      </c>
      <c r="CS97" s="5">
        <f t="shared" si="361"/>
        <v>0</v>
      </c>
      <c r="CT97" s="5">
        <f>(((((CT91)+(CT92))+(CT93))+(CT94))+(CT95))+(CT96)</f>
        <v>0</v>
      </c>
      <c r="CU97" s="5">
        <f>(((((CU91)+(CU92))+(CU93))+(CU94))+(CU95))+(CU96)</f>
        <v>0</v>
      </c>
      <c r="CV97" s="5">
        <f t="shared" si="362"/>
        <v>0</v>
      </c>
      <c r="CW97" s="5">
        <f>(((((CW91)+(CW92))+(CW93))+(CW94))+(CW95))+(CW96)</f>
        <v>0</v>
      </c>
      <c r="CX97" s="5">
        <f>(((((CX91)+(CX92))+(CX93))+(CX94))+(CX95))+(CX96)</f>
        <v>0</v>
      </c>
      <c r="CY97" s="5">
        <f t="shared" si="363"/>
        <v>0</v>
      </c>
      <c r="CZ97" s="5">
        <f t="shared" si="364"/>
        <v>0</v>
      </c>
      <c r="DA97" s="5">
        <f t="shared" si="365"/>
        <v>0</v>
      </c>
      <c r="DB97" s="5">
        <f t="shared" si="366"/>
        <v>0</v>
      </c>
      <c r="DC97" s="5">
        <f t="shared" si="367"/>
        <v>0</v>
      </c>
      <c r="DD97" s="5">
        <f t="shared" si="368"/>
        <v>0</v>
      </c>
      <c r="DE97" s="5">
        <f t="shared" si="369"/>
        <v>0</v>
      </c>
      <c r="DF97" s="5">
        <f>(((((DF91)+(DF92))+(DF93))+(DF94))+(DF95))+(DF96)</f>
        <v>0</v>
      </c>
      <c r="DG97" s="5">
        <f>(((((DG91)+(DG92))+(DG93))+(DG94))+(DG95))+(DG96)</f>
        <v>0</v>
      </c>
      <c r="DH97" s="5">
        <f t="shared" si="370"/>
        <v>0</v>
      </c>
      <c r="DI97" s="5">
        <f>(((((DI91)+(DI92))+(DI93))+(DI94))+(DI95))+(DI96)</f>
        <v>0</v>
      </c>
      <c r="DJ97" s="5">
        <f>(((((DJ91)+(DJ92))+(DJ93))+(DJ94))+(DJ95))+(DJ96)</f>
        <v>0</v>
      </c>
      <c r="DK97" s="5">
        <f t="shared" si="371"/>
        <v>0</v>
      </c>
      <c r="DL97" s="5">
        <f t="shared" si="372"/>
        <v>0</v>
      </c>
      <c r="DM97" s="5">
        <f t="shared" si="373"/>
        <v>0</v>
      </c>
      <c r="DN97" s="5">
        <f t="shared" si="374"/>
        <v>0</v>
      </c>
      <c r="DO97" s="5">
        <f>(((((DO91)+(DO92))+(DO93))+(DO94))+(DO95))+(DO96)</f>
        <v>0</v>
      </c>
      <c r="DP97" s="5">
        <f>(((((DP91)+(DP92))+(DP93))+(DP94))+(DP95))+(DP96)</f>
        <v>0</v>
      </c>
      <c r="DQ97" s="5">
        <f t="shared" si="375"/>
        <v>0</v>
      </c>
      <c r="DR97" s="5">
        <f>(((((DR91)+(DR92))+(DR93))+(DR94))+(DR95))+(DR96)</f>
        <v>0</v>
      </c>
      <c r="DS97" s="5">
        <f>(((((DS91)+(DS92))+(DS93))+(DS94))+(DS95))+(DS96)</f>
        <v>0</v>
      </c>
      <c r="DT97" s="5">
        <f t="shared" si="376"/>
        <v>0</v>
      </c>
      <c r="DU97" s="5">
        <f t="shared" si="377"/>
        <v>0</v>
      </c>
      <c r="DV97" s="5">
        <f t="shared" si="378"/>
        <v>0</v>
      </c>
      <c r="DW97" s="5">
        <f t="shared" si="379"/>
        <v>0</v>
      </c>
      <c r="DX97" s="21">
        <f t="shared" si="380"/>
        <v>-1496.14</v>
      </c>
      <c r="DY97" s="21">
        <f t="shared" si="381"/>
        <v>0</v>
      </c>
      <c r="DZ97" s="21">
        <f t="shared" si="382"/>
        <v>-1496.14</v>
      </c>
      <c r="EA97" s="21">
        <f>(((((EA91)+(EA92))+(EA93))+(EA94))+(EA95))+(EA96)</f>
        <v>0</v>
      </c>
      <c r="EB97" s="21">
        <f>(((((EB91)+(EB92))+(EB93))+(EB94))+(EB95))+(EB96)</f>
        <v>0</v>
      </c>
      <c r="EC97" s="21">
        <f t="shared" si="383"/>
        <v>0</v>
      </c>
      <c r="ED97" s="21">
        <f>(((((ED91)+(ED92))+(ED93))+(ED94))+(ED95))+(ED96)</f>
        <v>0</v>
      </c>
      <c r="EE97" s="21">
        <f>(((((EE91)+(EE92))+(EE93))+(EE94))+(EE95))+(EE96)</f>
        <v>0</v>
      </c>
      <c r="EF97" s="21">
        <f t="shared" si="384"/>
        <v>0</v>
      </c>
      <c r="EG97" s="21">
        <f>(((((EG91)+(EG92))+(EG93))+(EG94))+(EG95))+(EG96)</f>
        <v>0</v>
      </c>
      <c r="EH97" s="21">
        <f>(((((EH91)+(EH92))+(EH93))+(EH94))+(EH95))+(EH96)</f>
        <v>0</v>
      </c>
      <c r="EI97" s="21">
        <f t="shared" si="385"/>
        <v>0</v>
      </c>
      <c r="EJ97" s="21">
        <f>(((((EJ91)+(EJ92))+(EJ93))+(EJ94))+(EJ95))+(EJ96)</f>
        <v>0</v>
      </c>
      <c r="EK97" s="21">
        <f>(((((EK91)+(EK92))+(EK93))+(EK94))+(EK95))+(EK96)</f>
        <v>0</v>
      </c>
      <c r="EL97" s="21">
        <f t="shared" si="386"/>
        <v>0</v>
      </c>
      <c r="EM97" s="21">
        <f t="shared" si="387"/>
        <v>0</v>
      </c>
      <c r="EN97" s="21">
        <f t="shared" si="388"/>
        <v>0</v>
      </c>
      <c r="EO97" s="21">
        <f t="shared" si="389"/>
        <v>0</v>
      </c>
      <c r="EP97" s="21">
        <f>(((((EP91)+(EP92))+(EP93))+(EP94))+(EP95))+(EP96)</f>
        <v>0</v>
      </c>
      <c r="EQ97" s="21">
        <f>(((((EQ91)+(EQ92))+(EQ93))+(EQ94))+(EQ95))+(EQ96)</f>
        <v>0</v>
      </c>
      <c r="ER97" s="21">
        <f t="shared" si="390"/>
        <v>0</v>
      </c>
      <c r="ES97" s="21">
        <f>(((((ES91)+(ES92))+(ES93))+(ES94))+(ES95))+(ES96)</f>
        <v>0</v>
      </c>
      <c r="ET97" s="21">
        <f>(((((ET91)+(ET92))+(ET93))+(ET94))+(ET95))+(ET96)</f>
        <v>0</v>
      </c>
      <c r="EU97" s="21">
        <f t="shared" si="391"/>
        <v>0</v>
      </c>
      <c r="EV97" s="21">
        <f>(((((EV91)+(EV92))+(EV93))+(EV94))+(EV95))+(EV96)</f>
        <v>0</v>
      </c>
      <c r="EW97" s="21">
        <f>(((((EW91)+(EW92))+(EW93))+(EW94))+(EW95))+(EW96)</f>
        <v>0</v>
      </c>
      <c r="EX97" s="21">
        <f t="shared" si="392"/>
        <v>0</v>
      </c>
      <c r="EY97" s="21">
        <f>(((((EY91)+(EY92))+(EY93))+(EY94))+(EY95))+(EY96)</f>
        <v>0</v>
      </c>
      <c r="EZ97" s="21">
        <f>(((((EZ91)+(EZ92))+(EZ93))+(EZ94))+(EZ95))+(EZ96)</f>
        <v>0</v>
      </c>
      <c r="FA97" s="21">
        <f t="shared" si="393"/>
        <v>0</v>
      </c>
      <c r="FB97" s="21">
        <f t="shared" si="394"/>
        <v>0</v>
      </c>
      <c r="FC97" s="21">
        <f t="shared" si="395"/>
        <v>0</v>
      </c>
      <c r="FD97" s="21">
        <f t="shared" si="396"/>
        <v>0</v>
      </c>
      <c r="FE97" s="21">
        <f>(((((FE91)+(FE92))+(FE93))+(FE94))+(FE95))+(FE96)</f>
        <v>0</v>
      </c>
      <c r="FF97" s="21">
        <f>(((((FF91)+(FF92))+(FF93))+(FF94))+(FF95))+(FF96)</f>
        <v>0</v>
      </c>
      <c r="FG97" s="21">
        <f t="shared" si="397"/>
        <v>0</v>
      </c>
      <c r="FH97" s="21">
        <f>(((((FH91)+(FH92))+(FH93))+(FH94))+(FH95))+(FH96)</f>
        <v>0</v>
      </c>
      <c r="FI97" s="21">
        <f>(((((FI91)+(FI92))+(FI93))+(FI94))+(FI95))+(FI96)</f>
        <v>0</v>
      </c>
      <c r="FJ97" s="21">
        <f t="shared" si="398"/>
        <v>0</v>
      </c>
      <c r="FK97" s="21">
        <f>(((((FK91)+(FK92))+(FK93))+(FK94))+(FK95))+(FK96)</f>
        <v>0</v>
      </c>
      <c r="FL97" s="21">
        <f>(((((FL91)+(FL92))+(FL93))+(FL94))+(FL95))+(FL96)</f>
        <v>0</v>
      </c>
      <c r="FM97" s="21">
        <f t="shared" si="399"/>
        <v>0</v>
      </c>
      <c r="FN97" s="21">
        <f t="shared" si="400"/>
        <v>0</v>
      </c>
      <c r="FO97" s="21">
        <f t="shared" si="401"/>
        <v>0</v>
      </c>
      <c r="FP97" s="21">
        <f t="shared" si="402"/>
        <v>0</v>
      </c>
      <c r="FQ97" s="21">
        <f>(((((FQ91)+(FQ92))+(FQ93))+(FQ94))+(FQ95))+(FQ96)</f>
        <v>0</v>
      </c>
      <c r="FR97" s="21">
        <f>(((((FR91)+(FR92))+(FR93))+(FR94))+(FR95))+(FR96)</f>
        <v>0</v>
      </c>
      <c r="FS97" s="21">
        <f t="shared" si="403"/>
        <v>0</v>
      </c>
      <c r="FT97" s="21">
        <f>(((((FT91)+(FT92))+(FT93))+(FT94))+(FT95))+(FT96)</f>
        <v>0</v>
      </c>
      <c r="FU97" s="21">
        <f>(((((FU91)+(FU92))+(FU93))+(FU94))+(FU95))+(FU96)</f>
        <v>0</v>
      </c>
      <c r="FV97" s="21">
        <f t="shared" si="404"/>
        <v>0</v>
      </c>
      <c r="FW97" s="21">
        <f>(((((FW91)+(FW92))+(FW93))+(FW94))+(FW95))+(FW96)</f>
        <v>0</v>
      </c>
      <c r="FX97" s="21">
        <f>(((((FX91)+(FX92))+(FX93))+(FX94))+(FX95))+(FX96)</f>
        <v>0</v>
      </c>
      <c r="FY97" s="21">
        <f t="shared" si="405"/>
        <v>0</v>
      </c>
      <c r="FZ97" s="21">
        <f t="shared" si="406"/>
        <v>0</v>
      </c>
      <c r="GA97" s="21">
        <f t="shared" si="407"/>
        <v>0</v>
      </c>
      <c r="GB97" s="21">
        <f t="shared" si="408"/>
        <v>0</v>
      </c>
      <c r="GC97" s="21">
        <f>(((((GC91)+(GC92))+(GC93))+(GC94))+(GC95))+(GC96)</f>
        <v>0</v>
      </c>
      <c r="GD97" s="21">
        <f>(((((GD91)+(GD92))+(GD93))+(GD94))+(GD95))+(GD96)</f>
        <v>0</v>
      </c>
      <c r="GE97" s="21">
        <f t="shared" si="409"/>
        <v>0</v>
      </c>
      <c r="GF97" s="21">
        <f>(((((GF91)+(GF92))+(GF93))+(GF94))+(GF95))+(GF96)</f>
        <v>0</v>
      </c>
      <c r="GG97" s="21">
        <f>(((((GG91)+(GG92))+(GG93))+(GG94))+(GG95))+(GG96)</f>
        <v>0</v>
      </c>
      <c r="GH97" s="21">
        <f t="shared" si="410"/>
        <v>0</v>
      </c>
      <c r="GI97" s="21">
        <f>(((((GI91)+(GI92))+(GI93))+(GI94))+(GI95))+(GI96)</f>
        <v>0</v>
      </c>
      <c r="GJ97" s="21">
        <f>(((((GJ91)+(GJ92))+(GJ93))+(GJ94))+(GJ95))+(GJ96)</f>
        <v>0</v>
      </c>
      <c r="GK97" s="21">
        <f t="shared" si="411"/>
        <v>0</v>
      </c>
      <c r="GL97" s="21">
        <f>(((((GL91)+(GL92))+(GL93))+(GL94))+(GL95))+(GL96)</f>
        <v>0</v>
      </c>
      <c r="GM97" s="21">
        <f>(((((GM91)+(GM92))+(GM93))+(GM94))+(GM95))+(GM96)</f>
        <v>0</v>
      </c>
      <c r="GN97" s="21">
        <f t="shared" si="412"/>
        <v>0</v>
      </c>
      <c r="GO97" s="21">
        <f t="shared" si="413"/>
        <v>0</v>
      </c>
      <c r="GP97" s="21">
        <f t="shared" si="414"/>
        <v>0</v>
      </c>
      <c r="GQ97" s="21">
        <f t="shared" si="415"/>
        <v>0</v>
      </c>
      <c r="GR97" s="21">
        <f>(((((GR91)+(GR92))+(GR93))+(GR94))+(GR95))+(GR96)</f>
        <v>0</v>
      </c>
      <c r="GS97" s="21">
        <f>(((((GS91)+(GS92))+(GS93))+(GS94))+(GS95))+(GS96)</f>
        <v>0</v>
      </c>
      <c r="GT97" s="21">
        <f t="shared" si="416"/>
        <v>0</v>
      </c>
      <c r="GU97" s="21">
        <f>(((((GU91)+(GU92))+(GU93))+(GU94))+(GU95))+(GU96)</f>
        <v>0</v>
      </c>
      <c r="GV97" s="21">
        <f>(((((GV91)+(GV92))+(GV93))+(GV94))+(GV95))+(GV96)</f>
        <v>0</v>
      </c>
      <c r="GW97" s="21">
        <f t="shared" si="417"/>
        <v>0</v>
      </c>
      <c r="GX97" s="21">
        <f>(((((GX91)+(GX92))+(GX93))+(GX94))+(GX95))+(GX96)</f>
        <v>-860</v>
      </c>
      <c r="GY97" s="21">
        <f>(((((GY91)+(GY92))+(GY93))+(GY94))+(GY95))+(GY96)</f>
        <v>-300</v>
      </c>
      <c r="GZ97" s="21">
        <f t="shared" si="418"/>
        <v>-560</v>
      </c>
      <c r="HA97" s="21">
        <f t="shared" si="419"/>
        <v>-860</v>
      </c>
      <c r="HB97" s="21">
        <f t="shared" si="420"/>
        <v>-300</v>
      </c>
      <c r="HC97" s="21">
        <f t="shared" si="421"/>
        <v>-560</v>
      </c>
      <c r="HD97" s="21">
        <f>(((((HD91)+(HD92))+(HD93))+(HD94))+(HD95))+(HD96)</f>
        <v>0</v>
      </c>
      <c r="HE97" s="21">
        <f>(((((HE91)+(HE92))+(HE93))+(HE94))+(HE95))+(HE96)</f>
        <v>0</v>
      </c>
      <c r="HF97" s="21">
        <f t="shared" si="422"/>
        <v>0</v>
      </c>
      <c r="HG97" s="21">
        <f>(((((HG91)+(HG92))+(HG93))+(HG94))+(HG95))+(HG96)</f>
        <v>0</v>
      </c>
      <c r="HH97" s="21">
        <f>(((((HH91)+(HH92))+(HH93))+(HH94))+(HH95))+(HH96)</f>
        <v>0</v>
      </c>
      <c r="HI97" s="21">
        <f t="shared" si="423"/>
        <v>0</v>
      </c>
      <c r="HJ97" s="21">
        <f>(((((HJ91)+(HJ92))+(HJ93))+(HJ94))+(HJ95))+(HJ96)</f>
        <v>0</v>
      </c>
      <c r="HK97" s="21">
        <f>(((((HK91)+(HK92))+(HK93))+(HK94))+(HK95))+(HK96)</f>
        <v>0</v>
      </c>
      <c r="HL97" s="21">
        <f t="shared" si="424"/>
        <v>0</v>
      </c>
      <c r="HM97" s="21">
        <f>(((((HM91)+(HM92))+(HM93))+(HM94))+(HM95))+(HM96)</f>
        <v>0</v>
      </c>
      <c r="HN97" s="21">
        <f>(((((HN91)+(HN92))+(HN93))+(HN94))+(HN95))+(HN96)</f>
        <v>0</v>
      </c>
      <c r="HO97" s="21">
        <f t="shared" si="425"/>
        <v>0</v>
      </c>
      <c r="HP97" s="21">
        <f t="shared" si="426"/>
        <v>0</v>
      </c>
      <c r="HQ97" s="21">
        <f t="shared" si="427"/>
        <v>0</v>
      </c>
      <c r="HR97" s="21">
        <f t="shared" si="428"/>
        <v>0</v>
      </c>
      <c r="HS97" s="21">
        <f>(((((HS91)+(HS92))+(HS93))+(HS94))+(HS95))+(HS96)</f>
        <v>0</v>
      </c>
      <c r="HT97" s="21">
        <f>(((((HT91)+(HT92))+(HT93))+(HT94))+(HT95))+(HT96)</f>
        <v>0</v>
      </c>
      <c r="HU97" s="21">
        <f t="shared" si="429"/>
        <v>0</v>
      </c>
      <c r="HV97" s="21">
        <f>(((((HV91)+(HV92))+(HV93))+(HV94))+(HV95))+(HV96)</f>
        <v>0</v>
      </c>
      <c r="HW97" s="21">
        <f>(((((HW91)+(HW92))+(HW93))+(HW94))+(HW95))+(HW96)</f>
        <v>0</v>
      </c>
      <c r="HX97" s="21">
        <f t="shared" si="430"/>
        <v>0</v>
      </c>
      <c r="HY97" s="21">
        <f>(((((HY91)+(HY92))+(HY93))+(HY94))+(HY95))+(HY96)</f>
        <v>0</v>
      </c>
      <c r="HZ97" s="21">
        <f>(((((HZ91)+(HZ92))+(HZ93))+(HZ94))+(HZ95))+(HZ96)</f>
        <v>0</v>
      </c>
      <c r="IA97" s="21">
        <f t="shared" si="431"/>
        <v>0</v>
      </c>
      <c r="IB97" s="21">
        <f>(((((IB91)+(IB92))+(IB93))+(IB94))+(IB95))+(IB96)</f>
        <v>0</v>
      </c>
      <c r="IC97" s="21">
        <f>(((((IC91)+(IC92))+(IC93))+(IC94))+(IC95))+(IC96)</f>
        <v>0</v>
      </c>
      <c r="ID97" s="21">
        <f t="shared" si="432"/>
        <v>0</v>
      </c>
      <c r="IE97" s="21">
        <f t="shared" si="433"/>
        <v>0</v>
      </c>
      <c r="IF97" s="21">
        <f t="shared" si="434"/>
        <v>0</v>
      </c>
      <c r="IG97" s="21">
        <f t="shared" si="435"/>
        <v>0</v>
      </c>
      <c r="IH97" s="21">
        <f t="shared" si="436"/>
        <v>0</v>
      </c>
      <c r="II97" s="21">
        <f t="shared" si="437"/>
        <v>0</v>
      </c>
      <c r="IJ97" s="21">
        <f t="shared" si="438"/>
        <v>0</v>
      </c>
      <c r="IK97" s="21">
        <f>(((((IK91)+(IK92))+(IK93))+(IK94))+(IK95))+(IK96)</f>
        <v>0</v>
      </c>
      <c r="IL97" s="21">
        <f>(((((IL91)+(IL92))+(IL93))+(IL94))+(IL95))+(IL96)</f>
        <v>0</v>
      </c>
      <c r="IM97" s="21">
        <f t="shared" si="439"/>
        <v>0</v>
      </c>
      <c r="IN97" s="21">
        <f>(((((IN91)+(IN92))+(IN93))+(IN94))+(IN95))+(IN96)</f>
        <v>0</v>
      </c>
      <c r="IO97" s="21">
        <f>(((((IO91)+(IO92))+(IO93))+(IO94))+(IO95))+(IO96)</f>
        <v>0</v>
      </c>
      <c r="IP97" s="21">
        <f t="shared" si="440"/>
        <v>0</v>
      </c>
      <c r="IQ97" s="21">
        <f>(((((IQ91)+(IQ92))+(IQ93))+(IQ94))+(IQ95))+(IQ96)</f>
        <v>0</v>
      </c>
      <c r="IR97" s="21">
        <f>(((((IR91)+(IR92))+(IR93))+(IR94))+(IR95))+(IR96)</f>
        <v>0</v>
      </c>
      <c r="IS97" s="21">
        <f t="shared" si="441"/>
        <v>0</v>
      </c>
      <c r="IT97" s="21">
        <f t="shared" si="442"/>
        <v>0</v>
      </c>
      <c r="IU97" s="21">
        <f t="shared" si="443"/>
        <v>0</v>
      </c>
      <c r="IV97" s="21">
        <f t="shared" si="444"/>
        <v>0</v>
      </c>
      <c r="IW97" s="21">
        <f t="shared" si="445"/>
        <v>0</v>
      </c>
      <c r="IX97" s="21">
        <f t="shared" si="446"/>
        <v>0</v>
      </c>
      <c r="IY97" s="21">
        <f t="shared" si="447"/>
        <v>0</v>
      </c>
      <c r="IZ97" s="21">
        <f>(((((IZ91)+(IZ92))+(IZ93))+(IZ94))+(IZ95))+(IZ96)</f>
        <v>0</v>
      </c>
      <c r="JA97" s="21">
        <f>(((((JA91)+(JA92))+(JA93))+(JA94))+(JA95))+(JA96)</f>
        <v>0</v>
      </c>
      <c r="JB97" s="21">
        <f t="shared" si="448"/>
        <v>0</v>
      </c>
      <c r="JC97" s="21">
        <f>(((((JC91)+(JC92))+(JC93))+(JC94))+(JC95))+(JC96)</f>
        <v>0</v>
      </c>
      <c r="JD97" s="21">
        <f>(((((JD91)+(JD92))+(JD93))+(JD94))+(JD95))+(JD96)</f>
        <v>0</v>
      </c>
      <c r="JE97" s="21">
        <f t="shared" si="449"/>
        <v>0</v>
      </c>
      <c r="JF97" s="21">
        <f>(((((JF91)+(JF92))+(JF93))+(JF94))+(JF95))+(JF96)</f>
        <v>0</v>
      </c>
      <c r="JG97" s="21">
        <f>(((((JG91)+(JG92))+(JG93))+(JG94))+(JG95))+(JG96)</f>
        <v>0</v>
      </c>
      <c r="JH97" s="21">
        <f t="shared" si="450"/>
        <v>0</v>
      </c>
      <c r="JI97" s="21">
        <f t="shared" si="451"/>
        <v>0</v>
      </c>
      <c r="JJ97" s="21">
        <f t="shared" si="452"/>
        <v>0</v>
      </c>
      <c r="JK97" s="21">
        <f t="shared" si="453"/>
        <v>0</v>
      </c>
      <c r="JL97" s="21">
        <f>(((((JL91)+(JL92))+(JL93))+(JL94))+(JL95))+(JL96)</f>
        <v>0</v>
      </c>
      <c r="JM97" s="21">
        <f>(((((JM91)+(JM92))+(JM93))+(JM94))+(JM95))+(JM96)</f>
        <v>0</v>
      </c>
      <c r="JN97" s="21">
        <f t="shared" si="454"/>
        <v>0</v>
      </c>
      <c r="JO97" s="21">
        <f>(((((JO91)+(JO92))+(JO93))+(JO94))+(JO95))+(JO96)</f>
        <v>0</v>
      </c>
      <c r="JP97" s="21">
        <f>(((((JP91)+(JP92))+(JP93))+(JP94))+(JP95))+(JP96)</f>
        <v>-48127.29</v>
      </c>
      <c r="JQ97" s="21">
        <f t="shared" si="455"/>
        <v>48127.29</v>
      </c>
      <c r="JR97" s="21">
        <f>(((((JR91)+(JR92))+(JR93))+(JR94))+(JR95))+(JR96)</f>
        <v>-40365.410000000003</v>
      </c>
      <c r="JS97" s="21">
        <f>(((((JS91)+(JS92))+(JS93))+(JS94))+(JS95))+(JS96)</f>
        <v>0</v>
      </c>
      <c r="JT97" s="21">
        <f t="shared" si="456"/>
        <v>-40365.410000000003</v>
      </c>
      <c r="JU97" s="21">
        <f t="shared" si="457"/>
        <v>-40365.410000000003</v>
      </c>
      <c r="JV97" s="21">
        <f t="shared" si="458"/>
        <v>-48127.29</v>
      </c>
      <c r="JW97" s="21">
        <f t="shared" si="459"/>
        <v>7761.8799999999974</v>
      </c>
      <c r="JX97" s="21">
        <f>(((((JX91)+(JX92))+(JX93))+(JX94))+(JX95))+(JX96)</f>
        <v>0</v>
      </c>
      <c r="JY97" s="21">
        <f>(((((JY91)+(JY92))+(JY93))+(JY94))+(JY95))+(JY96)</f>
        <v>0</v>
      </c>
      <c r="JZ97" s="21">
        <f t="shared" si="460"/>
        <v>0</v>
      </c>
      <c r="KA97" s="21">
        <f>(((((KA91)+(KA92))+(KA93))+(KA94))+(KA95))+(KA96)</f>
        <v>3.48</v>
      </c>
      <c r="KB97" s="21">
        <f>(((((KB91)+(KB92))+(KB93))+(KB94))+(KB95))+(KB96)</f>
        <v>0</v>
      </c>
      <c r="KC97" s="21">
        <f t="shared" si="461"/>
        <v>3.48</v>
      </c>
      <c r="KD97" s="21">
        <f t="shared" si="462"/>
        <v>3.48</v>
      </c>
      <c r="KE97" s="21">
        <f t="shared" si="463"/>
        <v>0</v>
      </c>
      <c r="KF97" s="21">
        <f t="shared" si="464"/>
        <v>3.48</v>
      </c>
      <c r="KG97" s="21">
        <f>(((((KG91)+(KG92))+(KG93))+(KG94))+(KG95))+(KG96)</f>
        <v>44462.73</v>
      </c>
      <c r="KH97" s="21">
        <f>(((((KH91)+(KH92))+(KH93))+(KH94))+(KH95))+(KH96)</f>
        <v>48057</v>
      </c>
      <c r="KI97" s="21">
        <f t="shared" si="465"/>
        <v>-3594.2699999999968</v>
      </c>
      <c r="KJ97" s="21">
        <f>(((((KJ91)+(KJ92))+(KJ93))+(KJ94))+(KJ95))+(KJ96)</f>
        <v>0</v>
      </c>
      <c r="KK97" s="21">
        <f>(((((KK91)+(KK92))+(KK93))+(KK94))+(KK95))+(KK96)</f>
        <v>0</v>
      </c>
      <c r="KL97" s="21">
        <f t="shared" si="466"/>
        <v>0</v>
      </c>
      <c r="KM97" s="21">
        <f>(((((KM91)+(KM92))+(KM93))+(KM94))+(KM95))+(KM96)</f>
        <v>0</v>
      </c>
      <c r="KN97" s="21">
        <f>(((((KN91)+(KN92))+(KN93))+(KN94))+(KN95))+(KN96)</f>
        <v>0</v>
      </c>
      <c r="KO97" s="21">
        <f t="shared" si="467"/>
        <v>0</v>
      </c>
      <c r="KP97" s="21">
        <f>(((((KP91)+(KP92))+(KP93))+(KP94))+(KP95))+(KP96)</f>
        <v>0</v>
      </c>
      <c r="KQ97" s="21">
        <f>(((((KQ91)+(KQ92))+(KQ93))+(KQ94))+(KQ95))+(KQ96)</f>
        <v>0</v>
      </c>
      <c r="KR97" s="21">
        <f t="shared" si="468"/>
        <v>0</v>
      </c>
      <c r="KS97" s="21">
        <f>(((((KS91)+(KS92))+(KS93))+(KS94))+(KS95))+(KS96)</f>
        <v>0</v>
      </c>
      <c r="KT97" s="21">
        <f>(((((KT91)+(KT92))+(KT93))+(KT94))+(KT95))+(KT96)</f>
        <v>0</v>
      </c>
      <c r="KU97" s="21">
        <f t="shared" si="469"/>
        <v>0</v>
      </c>
      <c r="KV97" s="21">
        <f>(((((KV91)+(KV92))+(KV93))+(KV94))+(KV95))+(KV96)</f>
        <v>0</v>
      </c>
      <c r="KW97" s="21">
        <f>(((((KW91)+(KW92))+(KW93))+(KW94))+(KW95))+(KW96)</f>
        <v>0</v>
      </c>
      <c r="KX97" s="21">
        <f t="shared" si="470"/>
        <v>0</v>
      </c>
      <c r="KY97" s="21">
        <f>(((((KY91)+(KY92))+(KY93))+(KY94))+(KY95))+(KY96)</f>
        <v>0</v>
      </c>
      <c r="KZ97" s="21">
        <f>(((((KZ91)+(KZ92))+(KZ93))+(KZ94))+(KZ95))+(KZ96)</f>
        <v>0</v>
      </c>
      <c r="LA97" s="21">
        <f t="shared" si="471"/>
        <v>0</v>
      </c>
      <c r="LB97" s="21">
        <f t="shared" si="472"/>
        <v>0</v>
      </c>
      <c r="LC97" s="21">
        <f t="shared" si="473"/>
        <v>0</v>
      </c>
      <c r="LD97" s="21">
        <f t="shared" si="474"/>
        <v>0</v>
      </c>
      <c r="LE97" s="21">
        <f t="shared" si="475"/>
        <v>44462.73</v>
      </c>
      <c r="LF97" s="21">
        <f t="shared" si="476"/>
        <v>48057</v>
      </c>
      <c r="LG97" s="21">
        <f t="shared" si="477"/>
        <v>-3594.2699999999968</v>
      </c>
      <c r="LH97" s="21">
        <f>(((((LH91)+(LH92))+(LH93))+(LH94))+(LH95))+(LH96)</f>
        <v>84631.86</v>
      </c>
      <c r="LI97" s="21">
        <f>(((((LI91)+(LI92))+(LI93))+(LI94))+(LI95))+(LI96)</f>
        <v>84761.03</v>
      </c>
      <c r="LJ97" s="21">
        <f t="shared" si="478"/>
        <v>-129.16999999999825</v>
      </c>
      <c r="LK97" s="21">
        <f>(((((LK91)+(LK92))+(LK93))+(LK94))+(LK95))+(LK96)</f>
        <v>0</v>
      </c>
      <c r="LL97" s="21">
        <f>(((((LL91)+(LL92))+(LL93))+(LL94))+(LL95))+(LL96)</f>
        <v>0</v>
      </c>
      <c r="LM97" s="21">
        <f t="shared" si="479"/>
        <v>0</v>
      </c>
      <c r="LN97" s="21">
        <f t="shared" si="480"/>
        <v>86376.52</v>
      </c>
      <c r="LO97" s="21">
        <f t="shared" si="481"/>
        <v>84390.739999999991</v>
      </c>
      <c r="LP97" s="21">
        <f t="shared" si="482"/>
        <v>1985.7800000000134</v>
      </c>
    </row>
    <row r="98" spans="1:328" x14ac:dyDescent="0.3">
      <c r="A98" s="2" t="s">
        <v>203</v>
      </c>
      <c r="B98" s="5">
        <f>((((((((((B8)+(B14))+(B18))+(B23))+(B29))+(B43))+(B50))+(B56))+(B83))+(B90))+(B97)</f>
        <v>0</v>
      </c>
      <c r="C98" s="5">
        <f>((((((((((C8)+(C14))+(C18))+(C23))+(C29))+(C43))+(C50))+(C56))+(C83))+(C90))+(C97)</f>
        <v>0</v>
      </c>
      <c r="D98" s="5">
        <f t="shared" si="322"/>
        <v>0</v>
      </c>
      <c r="E98" s="5">
        <f>((((((((((E8)+(E14))+(E18))+(E23))+(E29))+(E43))+(E50))+(E56))+(E83))+(E90))+(E97)</f>
        <v>60750.04</v>
      </c>
      <c r="F98" s="5">
        <f>((((((((((F8)+(F14))+(F18))+(F23))+(F29))+(F43))+(F50))+(F56))+(F83))+(F90))+(F97)</f>
        <v>69845.490000000005</v>
      </c>
      <c r="G98" s="5">
        <f t="shared" si="323"/>
        <v>-9095.4500000000044</v>
      </c>
      <c r="H98" s="5">
        <f>((((((((((H8)+(H14))+(H18))+(H23))+(H29))+(H43))+(H50))+(H56))+(H83))+(H90))+(H97)</f>
        <v>0</v>
      </c>
      <c r="I98" s="5">
        <f>((((((((((I8)+(I14))+(I18))+(I23))+(I29))+(I43))+(I50))+(I56))+(I83))+(I90))+(I97)</f>
        <v>0</v>
      </c>
      <c r="J98" s="5">
        <f t="shared" si="324"/>
        <v>0</v>
      </c>
      <c r="K98" s="5">
        <f>((((((((((K8)+(K14))+(K18))+(K23))+(K29))+(K43))+(K50))+(K56))+(K83))+(K90))+(K97)</f>
        <v>39350.800000000003</v>
      </c>
      <c r="L98" s="5">
        <f>((((((((((L8)+(L14))+(L18))+(L23))+(L29))+(L43))+(L50))+(L56))+(L83))+(L90))+(L97)</f>
        <v>12000</v>
      </c>
      <c r="M98" s="5">
        <f t="shared" si="325"/>
        <v>27350.800000000003</v>
      </c>
      <c r="N98" s="5">
        <f>((((((((((N8)+(N14))+(N18))+(N23))+(N29))+(N43))+(N50))+(N56))+(N83))+(N90))+(N97)</f>
        <v>23715.64</v>
      </c>
      <c r="O98" s="5">
        <f>((((((((((O8)+(O14))+(O18))+(O23))+(O29))+(O43))+(O50))+(O56))+(O83))+(O90))+(O97)</f>
        <v>21000</v>
      </c>
      <c r="P98" s="5">
        <f t="shared" si="326"/>
        <v>2715.6399999999994</v>
      </c>
      <c r="Q98" s="5">
        <f>((((((((((Q8)+(Q14))+(Q18))+(Q23))+(Q29))+(Q43))+(Q50))+(Q56))+(Q83))+(Q90))+(Q97)</f>
        <v>-1496.14</v>
      </c>
      <c r="R98" s="5">
        <f>((((((((((R8)+(R14))+(R18))+(R23))+(R29))+(R43))+(R50))+(R56))+(R83))+(R90))+(R97)</f>
        <v>0</v>
      </c>
      <c r="S98" s="5">
        <f t="shared" si="327"/>
        <v>-1496.14</v>
      </c>
      <c r="T98" s="5">
        <f>((((((((((T8)+(T14))+(T18))+(T23))+(T29))+(T43))+(T50))+(T56))+(T83))+(T90))+(T97)</f>
        <v>0</v>
      </c>
      <c r="U98" s="5">
        <f>((((((((((U8)+(U14))+(U18))+(U23))+(U29))+(U43))+(U50))+(U56))+(U83))+(U90))+(U97)</f>
        <v>0</v>
      </c>
      <c r="V98" s="5">
        <f t="shared" si="328"/>
        <v>0</v>
      </c>
      <c r="W98" s="5">
        <f>((((((((((W8)+(W14))+(W18))+(W23))+(W29))+(W43))+(W50))+(W56))+(W83))+(W90))+(W97)</f>
        <v>2388.15</v>
      </c>
      <c r="X98" s="5">
        <f>((((((((((X8)+(X14))+(X18))+(X23))+(X29))+(X43))+(X50))+(X56))+(X83))+(X90))+(X97)</f>
        <v>1500</v>
      </c>
      <c r="Y98" s="5">
        <f t="shared" si="329"/>
        <v>888.15000000000009</v>
      </c>
      <c r="Z98" s="5">
        <f>((((((((((Z8)+(Z14))+(Z18))+(Z23))+(Z29))+(Z43))+(Z50))+(Z56))+(Z83))+(Z90))+(Z97)</f>
        <v>71522.89</v>
      </c>
      <c r="AA98" s="5">
        <f>((((((((((AA8)+(AA14))+(AA18))+(AA23))+(AA29))+(AA43))+(AA50))+(AA56))+(AA83))+(AA90))+(AA97)</f>
        <v>12000</v>
      </c>
      <c r="AB98" s="5">
        <f t="shared" si="330"/>
        <v>59522.89</v>
      </c>
      <c r="AC98" s="5">
        <f>((((((((((AC8)+(AC14))+(AC18))+(AC23))+(AC29))+(AC43))+(AC50))+(AC56))+(AC83))+(AC90))+(AC97)</f>
        <v>20770.36</v>
      </c>
      <c r="AD98" s="5">
        <f>((((((((((AD8)+(AD14))+(AD18))+(AD23))+(AD29))+(AD43))+(AD50))+(AD56))+(AD83))+(AD90))+(AD97)</f>
        <v>7500</v>
      </c>
      <c r="AE98" s="5">
        <f t="shared" si="331"/>
        <v>13270.36</v>
      </c>
      <c r="AF98" s="5">
        <f>((((((((((AF8)+(AF14))+(AF18))+(AF23))+(AF29))+(AF43))+(AF50))+(AF56))+(AF83))+(AF90))+(AF97)</f>
        <v>0</v>
      </c>
      <c r="AG98" s="5">
        <f>((((((((((AG8)+(AG14))+(AG18))+(AG23))+(AG29))+(AG43))+(AG50))+(AG56))+(AG83))+(AG90))+(AG97)</f>
        <v>1500</v>
      </c>
      <c r="AH98" s="5">
        <f t="shared" si="332"/>
        <v>-1500</v>
      </c>
      <c r="AI98" s="5">
        <f>((((((((((AI8)+(AI14))+(AI18))+(AI23))+(AI29))+(AI43))+(AI50))+(AI56))+(AI83))+(AI90))+(AI97)</f>
        <v>0</v>
      </c>
      <c r="AJ98" s="5">
        <f>((((((((((AJ8)+(AJ14))+(AJ18))+(AJ23))+(AJ29))+(AJ43))+(AJ50))+(AJ56))+(AJ83))+(AJ90))+(AJ97)</f>
        <v>7500</v>
      </c>
      <c r="AK98" s="5">
        <f t="shared" si="333"/>
        <v>-7500</v>
      </c>
      <c r="AL98" s="5">
        <f t="shared" si="334"/>
        <v>156251.70000000001</v>
      </c>
      <c r="AM98" s="5">
        <f t="shared" si="335"/>
        <v>63000</v>
      </c>
      <c r="AN98" s="5">
        <f t="shared" si="336"/>
        <v>93251.700000000012</v>
      </c>
      <c r="AO98" s="5">
        <f>((((((((((AO8)+(AO14))+(AO18))+(AO23))+(AO29))+(AO43))+(AO50))+(AO56))+(AO83))+(AO90))+(AO97)</f>
        <v>0</v>
      </c>
      <c r="AP98" s="5">
        <f>((((((((((AP8)+(AP14))+(AP18))+(AP23))+(AP29))+(AP43))+(AP50))+(AP56))+(AP83))+(AP90))+(AP97)</f>
        <v>0</v>
      </c>
      <c r="AQ98" s="5">
        <f t="shared" si="337"/>
        <v>0</v>
      </c>
      <c r="AR98" s="5">
        <f>((((((((((AR8)+(AR14))+(AR18))+(AR23))+(AR29))+(AR43))+(AR50))+(AR56))+(AR83))+(AR90))+(AR97)</f>
        <v>0</v>
      </c>
      <c r="AS98" s="5">
        <f>((((((((((AS8)+(AS14))+(AS18))+(AS23))+(AS29))+(AS43))+(AS50))+(AS56))+(AS83))+(AS90))+(AS97)</f>
        <v>5000.01</v>
      </c>
      <c r="AT98" s="5">
        <f t="shared" si="338"/>
        <v>-5000.01</v>
      </c>
      <c r="AU98" s="5">
        <f>((((((((((AU8)+(AU14))+(AU18))+(AU23))+(AU29))+(AU43))+(AU50))+(AU56))+(AU83))+(AU90))+(AU97)</f>
        <v>28795.41</v>
      </c>
      <c r="AV98" s="5">
        <f>((((((((((AV8)+(AV14))+(AV18))+(AV23))+(AV29))+(AV43))+(AV50))+(AV56))+(AV83))+(AV90))+(AV97)</f>
        <v>24999.99</v>
      </c>
      <c r="AW98" s="5">
        <f t="shared" si="339"/>
        <v>3795.4199999999983</v>
      </c>
      <c r="AX98" s="5">
        <f>((((((((((AX8)+(AX14))+(AX18))+(AX23))+(AX29))+(AX43))+(AX50))+(AX56))+(AX83))+(AX90))+(AX97)</f>
        <v>155115.87</v>
      </c>
      <c r="AY98" s="5">
        <f>((((((((((AY8)+(AY14))+(AY18))+(AY23))+(AY29))+(AY43))+(AY50))+(AY56))+(AY83))+(AY90))+(AY97)</f>
        <v>186865.68</v>
      </c>
      <c r="AZ98" s="5">
        <f t="shared" si="340"/>
        <v>-31749.809999999998</v>
      </c>
      <c r="BA98" s="5">
        <f>((((((((((BA8)+(BA14))+(BA18))+(BA23))+(BA29))+(BA43))+(BA50))+(BA56))+(BA83))+(BA90))+(BA97)</f>
        <v>0</v>
      </c>
      <c r="BB98" s="5">
        <f>((((((((((BB8)+(BB14))+(BB18))+(BB23))+(BB29))+(BB43))+(BB50))+(BB56))+(BB83))+(BB90))+(BB97)</f>
        <v>0</v>
      </c>
      <c r="BC98" s="5">
        <f t="shared" si="341"/>
        <v>0</v>
      </c>
      <c r="BD98" s="5">
        <f>((((((((((BD8)+(BD14))+(BD18))+(BD23))+(BD29))+(BD43))+(BD50))+(BD56))+(BD83))+(BD90))+(BD97)</f>
        <v>0</v>
      </c>
      <c r="BE98" s="5">
        <f>((((((((((BE8)+(BE14))+(BE18))+(BE23))+(BE29))+(BE43))+(BE50))+(BE56))+(BE83))+(BE90))+(BE97)</f>
        <v>0</v>
      </c>
      <c r="BF98" s="5">
        <f t="shared" si="342"/>
        <v>0</v>
      </c>
      <c r="BG98" s="5">
        <f t="shared" si="343"/>
        <v>0</v>
      </c>
      <c r="BH98" s="5">
        <f t="shared" si="344"/>
        <v>0</v>
      </c>
      <c r="BI98" s="5">
        <f t="shared" si="345"/>
        <v>0</v>
      </c>
      <c r="BJ98" s="5">
        <f>((((((((((BJ8)+(BJ14))+(BJ18))+(BJ23))+(BJ29))+(BJ43))+(BJ50))+(BJ56))+(BJ83))+(BJ90))+(BJ97)</f>
        <v>0</v>
      </c>
      <c r="BK98" s="5">
        <f>((((((((((BK8)+(BK14))+(BK18))+(BK23))+(BK29))+(BK43))+(BK50))+(BK56))+(BK83))+(BK90))+(BK97)</f>
        <v>0</v>
      </c>
      <c r="BL98" s="5">
        <f t="shared" si="346"/>
        <v>0</v>
      </c>
      <c r="BM98" s="5">
        <f>((((((((((BM8)+(BM14))+(BM18))+(BM23))+(BM29))+(BM43))+(BM50))+(BM56))+(BM83))+(BM90))+(BM97)</f>
        <v>0</v>
      </c>
      <c r="BN98" s="5">
        <f>((((((((((BN8)+(BN14))+(BN18))+(BN23))+(BN29))+(BN43))+(BN50))+(BN56))+(BN83))+(BN90))+(BN97)</f>
        <v>0</v>
      </c>
      <c r="BO98" s="5">
        <f t="shared" si="347"/>
        <v>0</v>
      </c>
      <c r="BP98" s="5">
        <f>((((((((((BP8)+(BP14))+(BP18))+(BP23))+(BP29))+(BP43))+(BP50))+(BP56))+(BP83))+(BP90))+(BP97)</f>
        <v>0</v>
      </c>
      <c r="BQ98" s="5">
        <f>((((((((((BQ8)+(BQ14))+(BQ18))+(BQ23))+(BQ29))+(BQ43))+(BQ50))+(BQ56))+(BQ83))+(BQ90))+(BQ97)</f>
        <v>0</v>
      </c>
      <c r="BR98" s="5">
        <f t="shared" si="348"/>
        <v>0</v>
      </c>
      <c r="BS98" s="5">
        <f>((((((((((BS8)+(BS14))+(BS18))+(BS23))+(BS29))+(BS43))+(BS50))+(BS56))+(BS83))+(BS90))+(BS97)</f>
        <v>21007.51</v>
      </c>
      <c r="BT98" s="5">
        <f>((((((((((BT8)+(BT14))+(BT18))+(BT23))+(BT29))+(BT43))+(BT50))+(BT56))+(BT83))+(BT90))+(BT97)</f>
        <v>31250.01</v>
      </c>
      <c r="BU98" s="5">
        <f t="shared" si="349"/>
        <v>-10242.5</v>
      </c>
      <c r="BV98" s="5">
        <f>((((((((((BV8)+(BV14))+(BV18))+(BV23))+(BV29))+(BV43))+(BV50))+(BV56))+(BV83))+(BV90))+(BV97)</f>
        <v>7791.35</v>
      </c>
      <c r="BW98" s="5">
        <f>((((((((((BW8)+(BW14))+(BW18))+(BW23))+(BW29))+(BW43))+(BW50))+(BW56))+(BW83))+(BW90))+(BW97)</f>
        <v>6249.99</v>
      </c>
      <c r="BX98" s="5">
        <f t="shared" si="350"/>
        <v>1541.3600000000006</v>
      </c>
      <c r="BY98" s="5">
        <f>((((((((((BY8)+(BY14))+(BY18))+(BY23))+(BY29))+(BY43))+(BY50))+(BY56))+(BY83))+(BY90))+(BY97)</f>
        <v>33747.58</v>
      </c>
      <c r="BZ98" s="5">
        <f>((((((((((BZ8)+(BZ14))+(BZ18))+(BZ23))+(BZ29))+(BZ43))+(BZ50))+(BZ56))+(BZ83))+(BZ90))+(BZ97)</f>
        <v>24375</v>
      </c>
      <c r="CA98" s="5">
        <f t="shared" si="351"/>
        <v>9372.5800000000017</v>
      </c>
      <c r="CB98" s="5">
        <f t="shared" si="352"/>
        <v>62546.44</v>
      </c>
      <c r="CC98" s="5">
        <f t="shared" si="353"/>
        <v>61875</v>
      </c>
      <c r="CD98" s="5">
        <f t="shared" si="354"/>
        <v>671.44000000000233</v>
      </c>
      <c r="CE98" s="5">
        <f>((((((((((CE8)+(CE14))+(CE18))+(CE23))+(CE29))+(CE43))+(CE50))+(CE56))+(CE83))+(CE90))+(CE97)</f>
        <v>0</v>
      </c>
      <c r="CF98" s="5">
        <f>((((((((((CF8)+(CF14))+(CF18))+(CF23))+(CF29))+(CF43))+(CF50))+(CF56))+(CF83))+(CF90))+(CF97)</f>
        <v>18750</v>
      </c>
      <c r="CG98" s="5">
        <f t="shared" si="355"/>
        <v>-18750</v>
      </c>
      <c r="CH98" s="5">
        <f>((((((((((CH8)+(CH14))+(CH18))+(CH23))+(CH29))+(CH43))+(CH50))+(CH56))+(CH83))+(CH90))+(CH97)</f>
        <v>0</v>
      </c>
      <c r="CI98" s="5">
        <f>((((((((((CI8)+(CI14))+(CI18))+(CI23))+(CI29))+(CI43))+(CI50))+(CI56))+(CI83))+(CI90))+(CI97)</f>
        <v>0</v>
      </c>
      <c r="CJ98" s="5">
        <f t="shared" si="356"/>
        <v>0</v>
      </c>
      <c r="CK98" s="5">
        <f>((((((((((CK8)+(CK14))+(CK18))+(CK23))+(CK29))+(CK43))+(CK50))+(CK56))+(CK83))+(CK90))+(CK97)</f>
        <v>0</v>
      </c>
      <c r="CL98" s="5">
        <f>((((((((((CL8)+(CL14))+(CL18))+(CL23))+(CL29))+(CL43))+(CL50))+(CL56))+(CL83))+(CL90))+(CL97)</f>
        <v>0</v>
      </c>
      <c r="CM98" s="5">
        <f t="shared" si="357"/>
        <v>0</v>
      </c>
      <c r="CN98" s="5">
        <f t="shared" si="358"/>
        <v>0</v>
      </c>
      <c r="CO98" s="5">
        <f t="shared" si="359"/>
        <v>0</v>
      </c>
      <c r="CP98" s="5">
        <f t="shared" si="360"/>
        <v>0</v>
      </c>
      <c r="CQ98" s="5">
        <f>((((((((((CQ8)+(CQ14))+(CQ18))+(CQ23))+(CQ29))+(CQ43))+(CQ50))+(CQ56))+(CQ83))+(CQ90))+(CQ97)</f>
        <v>0</v>
      </c>
      <c r="CR98" s="5">
        <f>((((((((((CR8)+(CR14))+(CR18))+(CR23))+(CR29))+(CR43))+(CR50))+(CR56))+(CR83))+(CR90))+(CR97)</f>
        <v>0</v>
      </c>
      <c r="CS98" s="5">
        <f t="shared" si="361"/>
        <v>0</v>
      </c>
      <c r="CT98" s="5">
        <f>((((((((((CT8)+(CT14))+(CT18))+(CT23))+(CT29))+(CT43))+(CT50))+(CT56))+(CT83))+(CT90))+(CT97)</f>
        <v>0</v>
      </c>
      <c r="CU98" s="5">
        <f>((((((((((CU8)+(CU14))+(CU18))+(CU23))+(CU29))+(CU43))+(CU50))+(CU56))+(CU83))+(CU90))+(CU97)</f>
        <v>0</v>
      </c>
      <c r="CV98" s="5">
        <f t="shared" si="362"/>
        <v>0</v>
      </c>
      <c r="CW98" s="5">
        <f>((((((((((CW8)+(CW14))+(CW18))+(CW23))+(CW29))+(CW43))+(CW50))+(CW56))+(CW83))+(CW90))+(CW97)</f>
        <v>0</v>
      </c>
      <c r="CX98" s="5">
        <f>((((((((((CX8)+(CX14))+(CX18))+(CX23))+(CX29))+(CX43))+(CX50))+(CX56))+(CX83))+(CX90))+(CX97)</f>
        <v>0</v>
      </c>
      <c r="CY98" s="5">
        <f t="shared" si="363"/>
        <v>0</v>
      </c>
      <c r="CZ98" s="5">
        <f t="shared" si="364"/>
        <v>0</v>
      </c>
      <c r="DA98" s="5">
        <f t="shared" si="365"/>
        <v>0</v>
      </c>
      <c r="DB98" s="5">
        <f t="shared" si="366"/>
        <v>0</v>
      </c>
      <c r="DC98" s="5">
        <f t="shared" si="367"/>
        <v>246457.72</v>
      </c>
      <c r="DD98" s="5">
        <f t="shared" si="368"/>
        <v>297490.68</v>
      </c>
      <c r="DE98" s="5">
        <f t="shared" si="369"/>
        <v>-51032.959999999992</v>
      </c>
      <c r="DF98" s="5">
        <f>((((((((((DF8)+(DF14))+(DF18))+(DF23))+(DF29))+(DF43))+(DF50))+(DF56))+(DF83))+(DF90))+(DF97)</f>
        <v>0</v>
      </c>
      <c r="DG98" s="5">
        <f>((((((((((DG8)+(DG14))+(DG18))+(DG23))+(DG29))+(DG43))+(DG50))+(DG56))+(DG83))+(DG90))+(DG97)</f>
        <v>0</v>
      </c>
      <c r="DH98" s="5">
        <f t="shared" si="370"/>
        <v>0</v>
      </c>
      <c r="DI98" s="5">
        <f>((((((((((DI8)+(DI14))+(DI18))+(DI23))+(DI29))+(DI43))+(DI50))+(DI56))+(DI83))+(DI90))+(DI97)</f>
        <v>16107</v>
      </c>
      <c r="DJ98" s="5">
        <f>((((((((((DJ8)+(DJ14))+(DJ18))+(DJ23))+(DJ29))+(DJ43))+(DJ50))+(DJ56))+(DJ83))+(DJ90))+(DJ97)</f>
        <v>36000</v>
      </c>
      <c r="DK98" s="5">
        <f t="shared" si="371"/>
        <v>-19893</v>
      </c>
      <c r="DL98" s="5">
        <f t="shared" si="372"/>
        <v>16107</v>
      </c>
      <c r="DM98" s="5">
        <f t="shared" si="373"/>
        <v>36000</v>
      </c>
      <c r="DN98" s="5">
        <f t="shared" si="374"/>
        <v>-19893</v>
      </c>
      <c r="DO98" s="5">
        <f>((((((((((DO8)+(DO14))+(DO18))+(DO23))+(DO29))+(DO43))+(DO50))+(DO56))+(DO83))+(DO90))+(DO97)</f>
        <v>0</v>
      </c>
      <c r="DP98" s="5">
        <f>((((((((((DP8)+(DP14))+(DP18))+(DP23))+(DP29))+(DP43))+(DP50))+(DP56))+(DP83))+(DP90))+(DP97)</f>
        <v>0</v>
      </c>
      <c r="DQ98" s="5">
        <f t="shared" si="375"/>
        <v>0</v>
      </c>
      <c r="DR98" s="5">
        <f>((((((((((DR8)+(DR14))+(DR18))+(DR23))+(DR29))+(DR43))+(DR50))+(DR56))+(DR83))+(DR90))+(DR97)</f>
        <v>1875</v>
      </c>
      <c r="DS98" s="5">
        <f>((((((((((DS8)+(DS14))+(DS18))+(DS23))+(DS29))+(DS43))+(DS50))+(DS56))+(DS83))+(DS90))+(DS97)</f>
        <v>0</v>
      </c>
      <c r="DT98" s="5">
        <f t="shared" si="376"/>
        <v>1875</v>
      </c>
      <c r="DU98" s="5">
        <f t="shared" si="377"/>
        <v>1875</v>
      </c>
      <c r="DV98" s="5">
        <f t="shared" si="378"/>
        <v>0</v>
      </c>
      <c r="DW98" s="5">
        <f t="shared" si="379"/>
        <v>1875</v>
      </c>
      <c r="DX98" s="21">
        <f t="shared" si="380"/>
        <v>481441.46</v>
      </c>
      <c r="DY98" s="21">
        <f t="shared" si="381"/>
        <v>466336.17</v>
      </c>
      <c r="DZ98" s="21">
        <f t="shared" si="382"/>
        <v>15105.290000000037</v>
      </c>
      <c r="EA98" s="21">
        <f>((((((((((EA8)+(EA14))+(EA18))+(EA23))+(EA29))+(EA43))+(EA50))+(EA56))+(EA83))+(EA90))+(EA97)</f>
        <v>62</v>
      </c>
      <c r="EB98" s="21">
        <f>((((((((((EB8)+(EB14))+(EB18))+(EB23))+(EB29))+(EB43))+(EB50))+(EB56))+(EB83))+(EB90))+(EB97)</f>
        <v>0</v>
      </c>
      <c r="EC98" s="21">
        <f t="shared" si="383"/>
        <v>62</v>
      </c>
      <c r="ED98" s="21">
        <f>((((((((((ED8)+(ED14))+(ED18))+(ED23))+(ED29))+(ED43))+(ED50))+(ED56))+(ED83))+(ED90))+(ED97)</f>
        <v>0</v>
      </c>
      <c r="EE98" s="21">
        <f>((((((((((EE8)+(EE14))+(EE18))+(EE23))+(EE29))+(EE43))+(EE50))+(EE56))+(EE83))+(EE90))+(EE97)</f>
        <v>0</v>
      </c>
      <c r="EF98" s="21">
        <f t="shared" si="384"/>
        <v>0</v>
      </c>
      <c r="EG98" s="21">
        <f>((((((((((EG8)+(EG14))+(EG18))+(EG23))+(EG29))+(EG43))+(EG50))+(EG56))+(EG83))+(EG90))+(EG97)</f>
        <v>28867.25</v>
      </c>
      <c r="EH98" s="21">
        <f>((((((((((EH8)+(EH14))+(EH18))+(EH23))+(EH29))+(EH43))+(EH50))+(EH56))+(EH83))+(EH90))+(EH97)</f>
        <v>83322.66</v>
      </c>
      <c r="EI98" s="21">
        <f t="shared" si="385"/>
        <v>-54455.41</v>
      </c>
      <c r="EJ98" s="21">
        <f>((((((((((EJ8)+(EJ14))+(EJ18))+(EJ23))+(EJ29))+(EJ43))+(EJ50))+(EJ56))+(EJ83))+(EJ90))+(EJ97)</f>
        <v>0</v>
      </c>
      <c r="EK98" s="21">
        <f>((((((((((EK8)+(EK14))+(EK18))+(EK23))+(EK29))+(EK43))+(EK50))+(EK56))+(EK83))+(EK90))+(EK97)</f>
        <v>0</v>
      </c>
      <c r="EL98" s="21">
        <f t="shared" si="386"/>
        <v>0</v>
      </c>
      <c r="EM98" s="21">
        <f t="shared" si="387"/>
        <v>28867.25</v>
      </c>
      <c r="EN98" s="21">
        <f t="shared" si="388"/>
        <v>83322.66</v>
      </c>
      <c r="EO98" s="21">
        <f t="shared" si="389"/>
        <v>-54455.41</v>
      </c>
      <c r="EP98" s="21">
        <f>((((((((((EP8)+(EP14))+(EP18))+(EP23))+(EP29))+(EP43))+(EP50))+(EP56))+(EP83))+(EP90))+(EP97)</f>
        <v>120000</v>
      </c>
      <c r="EQ98" s="21">
        <f>((((((((((EQ8)+(EQ14))+(EQ18))+(EQ23))+(EQ29))+(EQ43))+(EQ50))+(EQ56))+(EQ83))+(EQ90))+(EQ97)</f>
        <v>84999.99</v>
      </c>
      <c r="ER98" s="21">
        <f t="shared" si="390"/>
        <v>35000.009999999995</v>
      </c>
      <c r="ES98" s="21">
        <f>((((((((((ES8)+(ES14))+(ES18))+(ES23))+(ES29))+(ES43))+(ES50))+(ES56))+(ES83))+(ES90))+(ES97)</f>
        <v>0</v>
      </c>
      <c r="ET98" s="21">
        <f>((((((((((ET8)+(ET14))+(ET18))+(ET23))+(ET29))+(ET43))+(ET50))+(ET56))+(ET83))+(ET90))+(ET97)</f>
        <v>0</v>
      </c>
      <c r="EU98" s="21">
        <f t="shared" si="391"/>
        <v>0</v>
      </c>
      <c r="EV98" s="21">
        <f>((((((((((EV8)+(EV14))+(EV18))+(EV23))+(EV29))+(EV43))+(EV50))+(EV56))+(EV83))+(EV90))+(EV97)</f>
        <v>25116.6</v>
      </c>
      <c r="EW98" s="21">
        <f>((((((((((EW8)+(EW14))+(EW18))+(EW23))+(EW29))+(EW43))+(EW50))+(EW56))+(EW83))+(EW90))+(EW97)</f>
        <v>23250</v>
      </c>
      <c r="EX98" s="21">
        <f t="shared" si="392"/>
        <v>1866.5999999999985</v>
      </c>
      <c r="EY98" s="21">
        <f>((((((((((EY8)+(EY14))+(EY18))+(EY23))+(EY29))+(EY43))+(EY50))+(EY56))+(EY83))+(EY90))+(EY97)</f>
        <v>0</v>
      </c>
      <c r="EZ98" s="21">
        <f>((((((((((EZ8)+(EZ14))+(EZ18))+(EZ23))+(EZ29))+(EZ43))+(EZ50))+(EZ56))+(EZ83))+(EZ90))+(EZ97)</f>
        <v>0</v>
      </c>
      <c r="FA98" s="21">
        <f t="shared" si="393"/>
        <v>0</v>
      </c>
      <c r="FB98" s="21">
        <f t="shared" si="394"/>
        <v>25116.6</v>
      </c>
      <c r="FC98" s="21">
        <f t="shared" si="395"/>
        <v>23250</v>
      </c>
      <c r="FD98" s="21">
        <f t="shared" si="396"/>
        <v>1866.5999999999985</v>
      </c>
      <c r="FE98" s="21">
        <f>((((((((((FE8)+(FE14))+(FE18))+(FE23))+(FE29))+(FE43))+(FE50))+(FE56))+(FE83))+(FE90))+(FE97)</f>
        <v>0</v>
      </c>
      <c r="FF98" s="21">
        <f>((((((((((FF8)+(FF14))+(FF18))+(FF23))+(FF29))+(FF43))+(FF50))+(FF56))+(FF83))+(FF90))+(FF97)</f>
        <v>0</v>
      </c>
      <c r="FG98" s="21">
        <f t="shared" si="397"/>
        <v>0</v>
      </c>
      <c r="FH98" s="21">
        <f>((((((((((FH8)+(FH14))+(FH18))+(FH23))+(FH29))+(FH43))+(FH50))+(FH56))+(FH83))+(FH90))+(FH97)</f>
        <v>34440.92</v>
      </c>
      <c r="FI98" s="21">
        <f>((((((((((FI8)+(FI14))+(FI18))+(FI23))+(FI29))+(FI43))+(FI50))+(FI56))+(FI83))+(FI90))+(FI97)</f>
        <v>41000.01</v>
      </c>
      <c r="FJ98" s="21">
        <f t="shared" si="398"/>
        <v>-6559.0900000000038</v>
      </c>
      <c r="FK98" s="21">
        <f>((((((((((FK8)+(FK14))+(FK18))+(FK23))+(FK29))+(FK43))+(FK50))+(FK56))+(FK83))+(FK90))+(FK97)</f>
        <v>0</v>
      </c>
      <c r="FL98" s="21">
        <f>((((((((((FL8)+(FL14))+(FL18))+(FL23))+(FL29))+(FL43))+(FL50))+(FL56))+(FL83))+(FL90))+(FL97)</f>
        <v>0</v>
      </c>
      <c r="FM98" s="21">
        <f t="shared" si="399"/>
        <v>0</v>
      </c>
      <c r="FN98" s="21">
        <f t="shared" si="400"/>
        <v>34440.92</v>
      </c>
      <c r="FO98" s="21">
        <f t="shared" si="401"/>
        <v>41000.01</v>
      </c>
      <c r="FP98" s="21">
        <f t="shared" si="402"/>
        <v>-6559.0900000000038</v>
      </c>
      <c r="FQ98" s="21">
        <f>((((((((((FQ8)+(FQ14))+(FQ18))+(FQ23))+(FQ29))+(FQ43))+(FQ50))+(FQ56))+(FQ83))+(FQ90))+(FQ97)</f>
        <v>0</v>
      </c>
      <c r="FR98" s="21">
        <f>((((((((((FR8)+(FR14))+(FR18))+(FR23))+(FR29))+(FR43))+(FR50))+(FR56))+(FR83))+(FR90))+(FR97)</f>
        <v>0</v>
      </c>
      <c r="FS98" s="21">
        <f t="shared" si="403"/>
        <v>0</v>
      </c>
      <c r="FT98" s="21">
        <f>((((((((((FT8)+(FT14))+(FT18))+(FT23))+(FT29))+(FT43))+(FT50))+(FT56))+(FT83))+(FT90))+(FT97)</f>
        <v>19108.7</v>
      </c>
      <c r="FU98" s="21">
        <f>((((((((((FU8)+(FU14))+(FU18))+(FU23))+(FU29))+(FU43))+(FU50))+(FU56))+(FU83))+(FU90))+(FU97)</f>
        <v>24565.14</v>
      </c>
      <c r="FV98" s="21">
        <f t="shared" si="404"/>
        <v>-5456.4399999999987</v>
      </c>
      <c r="FW98" s="21">
        <f>((((((((((FW8)+(FW14))+(FW18))+(FW23))+(FW29))+(FW43))+(FW50))+(FW56))+(FW83))+(FW90))+(FW97)</f>
        <v>0</v>
      </c>
      <c r="FX98" s="21">
        <f>((((((((((FX8)+(FX14))+(FX18))+(FX23))+(FX29))+(FX43))+(FX50))+(FX56))+(FX83))+(FX90))+(FX97)</f>
        <v>0</v>
      </c>
      <c r="FY98" s="21">
        <f t="shared" si="405"/>
        <v>0</v>
      </c>
      <c r="FZ98" s="21">
        <f t="shared" si="406"/>
        <v>19108.7</v>
      </c>
      <c r="GA98" s="21">
        <f t="shared" si="407"/>
        <v>24565.14</v>
      </c>
      <c r="GB98" s="21">
        <f t="shared" si="408"/>
        <v>-5456.4399999999987</v>
      </c>
      <c r="GC98" s="21">
        <f>((((((((((GC8)+(GC14))+(GC18))+(GC23))+(GC29))+(GC43))+(GC50))+(GC56))+(GC83))+(GC90))+(GC97)</f>
        <v>0</v>
      </c>
      <c r="GD98" s="21">
        <f>((((((((((GD8)+(GD14))+(GD18))+(GD23))+(GD29))+(GD43))+(GD50))+(GD56))+(GD83))+(GD90))+(GD97)</f>
        <v>0</v>
      </c>
      <c r="GE98" s="21">
        <f t="shared" si="409"/>
        <v>0</v>
      </c>
      <c r="GF98" s="21">
        <f>((((((((((GF8)+(GF14))+(GF18))+(GF23))+(GF29))+(GF43))+(GF50))+(GF56))+(GF83))+(GF90))+(GF97)</f>
        <v>0</v>
      </c>
      <c r="GG98" s="21">
        <f>((((((((((GG8)+(GG14))+(GG18))+(GG23))+(GG29))+(GG43))+(GG50))+(GG56))+(GG83))+(GG90))+(GG97)</f>
        <v>0</v>
      </c>
      <c r="GH98" s="21">
        <f t="shared" si="410"/>
        <v>0</v>
      </c>
      <c r="GI98" s="21">
        <f>((((((((((GI8)+(GI14))+(GI18))+(GI23))+(GI29))+(GI43))+(GI50))+(GI56))+(GI83))+(GI90))+(GI97)</f>
        <v>44223.839999999997</v>
      </c>
      <c r="GJ98" s="21">
        <f>((((((((((GJ8)+(GJ14))+(GJ18))+(GJ23))+(GJ29))+(GJ43))+(GJ50))+(GJ56))+(GJ83))+(GJ90))+(GJ97)</f>
        <v>41562.51</v>
      </c>
      <c r="GK98" s="21">
        <f t="shared" si="411"/>
        <v>2661.3299999999945</v>
      </c>
      <c r="GL98" s="21">
        <f>((((((((((GL8)+(GL14))+(GL18))+(GL23))+(GL29))+(GL43))+(GL50))+(GL56))+(GL83))+(GL90))+(GL97)</f>
        <v>0</v>
      </c>
      <c r="GM98" s="21">
        <f>((((((((((GM8)+(GM14))+(GM18))+(GM23))+(GM29))+(GM43))+(GM50))+(GM56))+(GM83))+(GM90))+(GM97)</f>
        <v>0</v>
      </c>
      <c r="GN98" s="21">
        <f t="shared" si="412"/>
        <v>0</v>
      </c>
      <c r="GO98" s="21">
        <f t="shared" si="413"/>
        <v>44223.839999999997</v>
      </c>
      <c r="GP98" s="21">
        <f t="shared" si="414"/>
        <v>41562.51</v>
      </c>
      <c r="GQ98" s="21">
        <f t="shared" si="415"/>
        <v>2661.3299999999945</v>
      </c>
      <c r="GR98" s="21">
        <f>((((((((((GR8)+(GR14))+(GR18))+(GR23))+(GR29))+(GR43))+(GR50))+(GR56))+(GR83))+(GR90))+(GR97)</f>
        <v>0</v>
      </c>
      <c r="GS98" s="21">
        <f>((((((((((GS8)+(GS14))+(GS18))+(GS23))+(GS29))+(GS43))+(GS50))+(GS56))+(GS83))+(GS90))+(GS97)</f>
        <v>0</v>
      </c>
      <c r="GT98" s="21">
        <f t="shared" si="416"/>
        <v>0</v>
      </c>
      <c r="GU98" s="21">
        <f>((((((((((GU8)+(GU14))+(GU18))+(GU23))+(GU29))+(GU43))+(GU50))+(GU56))+(GU83))+(GU90))+(GU97)</f>
        <v>0</v>
      </c>
      <c r="GV98" s="21">
        <f>((((((((((GV8)+(GV14))+(GV18))+(GV23))+(GV29))+(GV43))+(GV50))+(GV56))+(GV83))+(GV90))+(GV97)</f>
        <v>0</v>
      </c>
      <c r="GW98" s="21">
        <f t="shared" si="417"/>
        <v>0</v>
      </c>
      <c r="GX98" s="21">
        <f>((((((((((GX8)+(GX14))+(GX18))+(GX23))+(GX29))+(GX43))+(GX50))+(GX56))+(GX83))+(GX90))+(GX97)</f>
        <v>5440</v>
      </c>
      <c r="GY98" s="21">
        <f>((((((((((GY8)+(GY14))+(GY18))+(GY23))+(GY29))+(GY43))+(GY50))+(GY56))+(GY83))+(GY90))+(GY97)</f>
        <v>2700</v>
      </c>
      <c r="GZ98" s="21">
        <f t="shared" si="418"/>
        <v>2740</v>
      </c>
      <c r="HA98" s="21">
        <f t="shared" si="419"/>
        <v>277259.31000000006</v>
      </c>
      <c r="HB98" s="21">
        <f t="shared" si="420"/>
        <v>301400.31000000006</v>
      </c>
      <c r="HC98" s="21">
        <f t="shared" si="421"/>
        <v>-24141</v>
      </c>
      <c r="HD98" s="21">
        <f>((((((((((HD8)+(HD14))+(HD18))+(HD23))+(HD29))+(HD43))+(HD50))+(HD56))+(HD83))+(HD90))+(HD97)</f>
        <v>0</v>
      </c>
      <c r="HE98" s="21">
        <f>((((((((((HE8)+(HE14))+(HE18))+(HE23))+(HE29))+(HE43))+(HE50))+(HE56))+(HE83))+(HE90))+(HE97)</f>
        <v>0</v>
      </c>
      <c r="HF98" s="21">
        <f t="shared" si="422"/>
        <v>0</v>
      </c>
      <c r="HG98" s="21">
        <f>((((((((((HG8)+(HG14))+(HG18))+(HG23))+(HG29))+(HG43))+(HG50))+(HG56))+(HG83))+(HG90))+(HG97)</f>
        <v>0</v>
      </c>
      <c r="HH98" s="21">
        <f>((((((((((HH8)+(HH14))+(HH18))+(HH23))+(HH29))+(HH43))+(HH50))+(HH56))+(HH83))+(HH90))+(HH97)</f>
        <v>0</v>
      </c>
      <c r="HI98" s="21">
        <f t="shared" si="423"/>
        <v>0</v>
      </c>
      <c r="HJ98" s="21">
        <f>((((((((((HJ8)+(HJ14))+(HJ18))+(HJ23))+(HJ29))+(HJ43))+(HJ50))+(HJ56))+(HJ83))+(HJ90))+(HJ97)</f>
        <v>19326.39</v>
      </c>
      <c r="HK98" s="21">
        <f>((((((((((HK8)+(HK14))+(HK18))+(HK23))+(HK29))+(HK43))+(HK50))+(HK56))+(HK83))+(HK90))+(HK97)</f>
        <v>19326.39</v>
      </c>
      <c r="HL98" s="21">
        <f t="shared" si="424"/>
        <v>0</v>
      </c>
      <c r="HM98" s="21">
        <f>((((((((((HM8)+(HM14))+(HM18))+(HM23))+(HM29))+(HM43))+(HM50))+(HM56))+(HM83))+(HM90))+(HM97)</f>
        <v>0</v>
      </c>
      <c r="HN98" s="21">
        <f>((((((((((HN8)+(HN14))+(HN18))+(HN23))+(HN29))+(HN43))+(HN50))+(HN56))+(HN83))+(HN90))+(HN97)</f>
        <v>0</v>
      </c>
      <c r="HO98" s="21">
        <f t="shared" si="425"/>
        <v>0</v>
      </c>
      <c r="HP98" s="21">
        <f t="shared" si="426"/>
        <v>19326.39</v>
      </c>
      <c r="HQ98" s="21">
        <f t="shared" si="427"/>
        <v>19326.39</v>
      </c>
      <c r="HR98" s="21">
        <f t="shared" si="428"/>
        <v>0</v>
      </c>
      <c r="HS98" s="21">
        <f>((((((((((HS8)+(HS14))+(HS18))+(HS23))+(HS29))+(HS43))+(HS50))+(HS56))+(HS83))+(HS90))+(HS97)</f>
        <v>12920.18</v>
      </c>
      <c r="HT98" s="21">
        <f>((((((((((HT8)+(HT14))+(HT18))+(HT23))+(HT29))+(HT43))+(HT50))+(HT56))+(HT83))+(HT90))+(HT97)</f>
        <v>17000.010000000002</v>
      </c>
      <c r="HU98" s="21">
        <f t="shared" si="429"/>
        <v>-4079.8300000000017</v>
      </c>
      <c r="HV98" s="21">
        <f>((((((((((HV8)+(HV14))+(HV18))+(HV23))+(HV29))+(HV43))+(HV50))+(HV56))+(HV83))+(HV90))+(HV97)</f>
        <v>0</v>
      </c>
      <c r="HW98" s="21">
        <f>((((((((((HW8)+(HW14))+(HW18))+(HW23))+(HW29))+(HW43))+(HW50))+(HW56))+(HW83))+(HW90))+(HW97)</f>
        <v>0</v>
      </c>
      <c r="HX98" s="21">
        <f t="shared" si="430"/>
        <v>0</v>
      </c>
      <c r="HY98" s="21">
        <f>((((((((((HY8)+(HY14))+(HY18))+(HY23))+(HY29))+(HY43))+(HY50))+(HY56))+(HY83))+(HY90))+(HY97)</f>
        <v>0</v>
      </c>
      <c r="HZ98" s="21">
        <f>((((((((((HZ8)+(HZ14))+(HZ18))+(HZ23))+(HZ29))+(HZ43))+(HZ50))+(HZ56))+(HZ83))+(HZ90))+(HZ97)</f>
        <v>0</v>
      </c>
      <c r="IA98" s="21">
        <f t="shared" si="431"/>
        <v>0</v>
      </c>
      <c r="IB98" s="21">
        <f>((((((((((IB8)+(IB14))+(IB18))+(IB23))+(IB29))+(IB43))+(IB50))+(IB56))+(IB83))+(IB90))+(IB97)</f>
        <v>0</v>
      </c>
      <c r="IC98" s="21">
        <f>((((((((((IC8)+(IC14))+(IC18))+(IC23))+(IC29))+(IC43))+(IC50))+(IC56))+(IC83))+(IC90))+(IC97)</f>
        <v>0</v>
      </c>
      <c r="ID98" s="21">
        <f t="shared" si="432"/>
        <v>0</v>
      </c>
      <c r="IE98" s="21">
        <f t="shared" si="433"/>
        <v>0</v>
      </c>
      <c r="IF98" s="21">
        <f t="shared" si="434"/>
        <v>0</v>
      </c>
      <c r="IG98" s="21">
        <f t="shared" si="435"/>
        <v>0</v>
      </c>
      <c r="IH98" s="21">
        <f t="shared" si="436"/>
        <v>32246.57</v>
      </c>
      <c r="II98" s="21">
        <f t="shared" si="437"/>
        <v>36326.400000000001</v>
      </c>
      <c r="IJ98" s="21">
        <f t="shared" si="438"/>
        <v>-4079.8300000000017</v>
      </c>
      <c r="IK98" s="21">
        <f>((((((((((IK8)+(IK14))+(IK18))+(IK23))+(IK29))+(IK43))+(IK50))+(IK56))+(IK83))+(IK90))+(IK97)</f>
        <v>50848.23</v>
      </c>
      <c r="IL98" s="21">
        <f>((((((((((IL8)+(IL14))+(IL18))+(IL23))+(IL29))+(IL43))+(IL50))+(IL56))+(IL83))+(IL90))+(IL97)</f>
        <v>78434.03</v>
      </c>
      <c r="IM98" s="21">
        <f t="shared" si="439"/>
        <v>-27585.799999999996</v>
      </c>
      <c r="IN98" s="21">
        <f>((((((((((IN8)+(IN14))+(IN18))+(IN23))+(IN29))+(IN43))+(IN50))+(IN56))+(IN83))+(IN90))+(IN97)</f>
        <v>0</v>
      </c>
      <c r="IO98" s="21">
        <f>((((((((((IO8)+(IO14))+(IO18))+(IO23))+(IO29))+(IO43))+(IO50))+(IO56))+(IO83))+(IO90))+(IO97)</f>
        <v>0</v>
      </c>
      <c r="IP98" s="21">
        <f t="shared" si="440"/>
        <v>0</v>
      </c>
      <c r="IQ98" s="21">
        <f>((((((((((IQ8)+(IQ14))+(IQ18))+(IQ23))+(IQ29))+(IQ43))+(IQ50))+(IQ56))+(IQ83))+(IQ90))+(IQ97)</f>
        <v>0</v>
      </c>
      <c r="IR98" s="21">
        <f>((((((((((IR8)+(IR14))+(IR18))+(IR23))+(IR29))+(IR43))+(IR50))+(IR56))+(IR83))+(IR90))+(IR97)</f>
        <v>0</v>
      </c>
      <c r="IS98" s="21">
        <f t="shared" si="441"/>
        <v>0</v>
      </c>
      <c r="IT98" s="21">
        <f t="shared" si="442"/>
        <v>0</v>
      </c>
      <c r="IU98" s="21">
        <f t="shared" si="443"/>
        <v>0</v>
      </c>
      <c r="IV98" s="21">
        <f t="shared" si="444"/>
        <v>0</v>
      </c>
      <c r="IW98" s="21">
        <f t="shared" si="445"/>
        <v>83094.8</v>
      </c>
      <c r="IX98" s="21">
        <f t="shared" si="446"/>
        <v>114760.43</v>
      </c>
      <c r="IY98" s="21">
        <f t="shared" si="447"/>
        <v>-31665.62999999999</v>
      </c>
      <c r="IZ98" s="21">
        <f>((((((((((IZ8)+(IZ14))+(IZ18))+(IZ23))+(IZ29))+(IZ43))+(IZ50))+(IZ56))+(IZ83))+(IZ90))+(IZ97)</f>
        <v>40949.99</v>
      </c>
      <c r="JA98" s="21">
        <f>((((((((((JA8)+(JA14))+(JA18))+(JA23))+(JA29))+(JA43))+(JA50))+(JA56))+(JA83))+(JA90))+(JA97)</f>
        <v>41998.020000000004</v>
      </c>
      <c r="JB98" s="21">
        <f t="shared" si="448"/>
        <v>-1048.0300000000061</v>
      </c>
      <c r="JC98" s="21">
        <f>((((((((((JC8)+(JC14))+(JC18))+(JC23))+(JC29))+(JC43))+(JC50))+(JC56))+(JC83))+(JC90))+(JC97)</f>
        <v>0</v>
      </c>
      <c r="JD98" s="21">
        <f>((((((((((JD8)+(JD14))+(JD18))+(JD23))+(JD29))+(JD43))+(JD50))+(JD56))+(JD83))+(JD90))+(JD97)</f>
        <v>0</v>
      </c>
      <c r="JE98" s="21">
        <f t="shared" si="449"/>
        <v>0</v>
      </c>
      <c r="JF98" s="21">
        <f>((((((((((JF8)+(JF14))+(JF18))+(JF23))+(JF29))+(JF43))+(JF50))+(JF56))+(JF83))+(JF90))+(JF97)</f>
        <v>2000</v>
      </c>
      <c r="JG98" s="21">
        <f>((((((((((JG8)+(JG14))+(JG18))+(JG23))+(JG29))+(JG43))+(JG50))+(JG56))+(JG83))+(JG90))+(JG97)</f>
        <v>0</v>
      </c>
      <c r="JH98" s="21">
        <f t="shared" si="450"/>
        <v>2000</v>
      </c>
      <c r="JI98" s="21">
        <f t="shared" si="451"/>
        <v>42949.99</v>
      </c>
      <c r="JJ98" s="21">
        <f t="shared" si="452"/>
        <v>41998.020000000004</v>
      </c>
      <c r="JK98" s="21">
        <f t="shared" si="453"/>
        <v>951.96999999999389</v>
      </c>
      <c r="JL98" s="21">
        <f>((((((((((JL8)+(JL14))+(JL18))+(JL23))+(JL29))+(JL43))+(JL50))+(JL56))+(JL83))+(JL90))+(JL97)</f>
        <v>0</v>
      </c>
      <c r="JM98" s="21">
        <f>((((((((((JM8)+(JM14))+(JM18))+(JM23))+(JM29))+(JM43))+(JM50))+(JM56))+(JM83))+(JM90))+(JM97)</f>
        <v>0</v>
      </c>
      <c r="JN98" s="21">
        <f t="shared" si="454"/>
        <v>0</v>
      </c>
      <c r="JO98" s="21">
        <f>((((((((((JO8)+(JO14))+(JO18))+(JO23))+(JO29))+(JO43))+(JO50))+(JO56))+(JO83))+(JO90))+(JO97)</f>
        <v>0</v>
      </c>
      <c r="JP98" s="21">
        <f>((((((((((JP8)+(JP14))+(JP18))+(JP23))+(JP29))+(JP43))+(JP50))+(JP56))+(JP83))+(JP90))+(JP97)</f>
        <v>481272.87000000005</v>
      </c>
      <c r="JQ98" s="21">
        <f t="shared" si="455"/>
        <v>-481272.87000000005</v>
      </c>
      <c r="JR98" s="21">
        <f>((((((((((JR8)+(JR14))+(JR18))+(JR23))+(JR29))+(JR43))+(JR50))+(JR56))+(JR83))+(JR90))+(JR97)</f>
        <v>403654.13</v>
      </c>
      <c r="JS98" s="21">
        <f>((((((((((JS8)+(JS14))+(JS18))+(JS23))+(JS29))+(JS43))+(JS50))+(JS56))+(JS83))+(JS90))+(JS97)</f>
        <v>0</v>
      </c>
      <c r="JT98" s="21">
        <f t="shared" si="456"/>
        <v>403654.13</v>
      </c>
      <c r="JU98" s="21">
        <f t="shared" si="457"/>
        <v>403654.13</v>
      </c>
      <c r="JV98" s="21">
        <f t="shared" si="458"/>
        <v>481272.87000000005</v>
      </c>
      <c r="JW98" s="21">
        <f t="shared" si="459"/>
        <v>-77618.740000000049</v>
      </c>
      <c r="JX98" s="21">
        <f>((((((((((JX8)+(JX14))+(JX18))+(JX23))+(JX29))+(JX43))+(JX50))+(JX56))+(JX83))+(JX90))+(JX97)</f>
        <v>34462.519999999997</v>
      </c>
      <c r="JY98" s="21">
        <f>((((((((((JY8)+(JY14))+(JY18))+(JY23))+(JY29))+(JY43))+(JY50))+(JY56))+(JY83))+(JY90))+(JY97)</f>
        <v>23600.010000000002</v>
      </c>
      <c r="JZ98" s="21">
        <f t="shared" si="460"/>
        <v>10862.509999999995</v>
      </c>
      <c r="KA98" s="21">
        <f>((((((((((KA8)+(KA14))+(KA18))+(KA23))+(KA29))+(KA43))+(KA50))+(KA56))+(KA83))+(KA90))+(KA97)</f>
        <v>146093.76000000001</v>
      </c>
      <c r="KB98" s="21">
        <f>((((((((((KB8)+(KB14))+(KB18))+(KB23))+(KB29))+(KB43))+(KB50))+(KB56))+(KB83))+(KB90))+(KB97)</f>
        <v>90000</v>
      </c>
      <c r="KC98" s="21">
        <f t="shared" si="461"/>
        <v>56093.760000000009</v>
      </c>
      <c r="KD98" s="21">
        <f t="shared" si="462"/>
        <v>180556.28</v>
      </c>
      <c r="KE98" s="21">
        <f t="shared" si="463"/>
        <v>113600.01000000001</v>
      </c>
      <c r="KF98" s="21">
        <f t="shared" si="464"/>
        <v>66956.26999999999</v>
      </c>
      <c r="KG98" s="21">
        <f>((((((((((KG8)+(KG14))+(KG18))+(KG23))+(KG29))+(KG43))+(KG50))+(KG56))+(KG83))+(KG90))+(KG97)</f>
        <v>51616.639999999999</v>
      </c>
      <c r="KH98" s="21">
        <f>((((((((((KH8)+(KH14))+(KH18))+(KH23))+(KH29))+(KH43))+(KH50))+(KH56))+(KH83))+(KH90))+(KH97)</f>
        <v>83957.010000000009</v>
      </c>
      <c r="KI98" s="21">
        <f t="shared" si="465"/>
        <v>-32340.37000000001</v>
      </c>
      <c r="KJ98" s="21">
        <f>((((((((((KJ8)+(KJ14))+(KJ18))+(KJ23))+(KJ29))+(KJ43))+(KJ50))+(KJ56))+(KJ83))+(KJ90))+(KJ97)</f>
        <v>0</v>
      </c>
      <c r="KK98" s="21">
        <f>((((((((((KK8)+(KK14))+(KK18))+(KK23))+(KK29))+(KK43))+(KK50))+(KK56))+(KK83))+(KK90))+(KK97)</f>
        <v>0</v>
      </c>
      <c r="KL98" s="21">
        <f t="shared" si="466"/>
        <v>0</v>
      </c>
      <c r="KM98" s="21">
        <f>((((((((((KM8)+(KM14))+(KM18))+(KM23))+(KM29))+(KM43))+(KM50))+(KM56))+(KM83))+(KM90))+(KM97)</f>
        <v>0</v>
      </c>
      <c r="KN98" s="21">
        <f>((((((((((KN8)+(KN14))+(KN18))+(KN23))+(KN29))+(KN43))+(KN50))+(KN56))+(KN83))+(KN90))+(KN97)</f>
        <v>0</v>
      </c>
      <c r="KO98" s="21">
        <f t="shared" si="467"/>
        <v>0</v>
      </c>
      <c r="KP98" s="21">
        <f>((((((((((KP8)+(KP14))+(KP18))+(KP23))+(KP29))+(KP43))+(KP50))+(KP56))+(KP83))+(KP90))+(KP97)</f>
        <v>0</v>
      </c>
      <c r="KQ98" s="21">
        <f>((((((((((KQ8)+(KQ14))+(KQ18))+(KQ23))+(KQ29))+(KQ43))+(KQ50))+(KQ56))+(KQ83))+(KQ90))+(KQ97)</f>
        <v>0</v>
      </c>
      <c r="KR98" s="21">
        <f t="shared" si="468"/>
        <v>0</v>
      </c>
      <c r="KS98" s="21">
        <f>((((((((((KS8)+(KS14))+(KS18))+(KS23))+(KS29))+(KS43))+(KS50))+(KS56))+(KS83))+(KS90))+(KS97)</f>
        <v>0</v>
      </c>
      <c r="KT98" s="21">
        <f>((((((((((KT8)+(KT14))+(KT18))+(KT23))+(KT29))+(KT43))+(KT50))+(KT56))+(KT83))+(KT90))+(KT97)</f>
        <v>0</v>
      </c>
      <c r="KU98" s="21">
        <f t="shared" si="469"/>
        <v>0</v>
      </c>
      <c r="KV98" s="21">
        <f>((((((((((KV8)+(KV14))+(KV18))+(KV23))+(KV29))+(KV43))+(KV50))+(KV56))+(KV83))+(KV90))+(KV97)</f>
        <v>0</v>
      </c>
      <c r="KW98" s="21">
        <f>((((((((((KW8)+(KW14))+(KW18))+(KW23))+(KW29))+(KW43))+(KW50))+(KW56))+(KW83))+(KW90))+(KW97)</f>
        <v>0</v>
      </c>
      <c r="KX98" s="21">
        <f t="shared" si="470"/>
        <v>0</v>
      </c>
      <c r="KY98" s="21">
        <f>((((((((((KY8)+(KY14))+(KY18))+(KY23))+(KY29))+(KY43))+(KY50))+(KY56))+(KY83))+(KY90))+(KY97)</f>
        <v>0</v>
      </c>
      <c r="KZ98" s="21">
        <f>((((((((((KZ8)+(KZ14))+(KZ18))+(KZ23))+(KZ29))+(KZ43))+(KZ50))+(KZ56))+(KZ83))+(KZ90))+(KZ97)</f>
        <v>0</v>
      </c>
      <c r="LA98" s="21">
        <f t="shared" si="471"/>
        <v>0</v>
      </c>
      <c r="LB98" s="21">
        <f t="shared" si="472"/>
        <v>0</v>
      </c>
      <c r="LC98" s="21">
        <f t="shared" si="473"/>
        <v>0</v>
      </c>
      <c r="LD98" s="21">
        <f t="shared" si="474"/>
        <v>0</v>
      </c>
      <c r="LE98" s="21">
        <f t="shared" si="475"/>
        <v>51616.639999999999</v>
      </c>
      <c r="LF98" s="21">
        <f t="shared" si="476"/>
        <v>83957.010000000009</v>
      </c>
      <c r="LG98" s="21">
        <f t="shared" si="477"/>
        <v>-32340.37000000001</v>
      </c>
      <c r="LH98" s="21">
        <f>((((((((((LH8)+(LH14))+(LH18))+(LH23))+(LH29))+(LH43))+(LH50))+(LH56))+(LH83))+(LH90))+(LH97)</f>
        <v>84631.86</v>
      </c>
      <c r="LI98" s="21">
        <f>((((((((((LI8)+(LI14))+(LI18))+(LI23))+(LI29))+(LI43))+(LI50))+(LI56))+(LI83))+(LI90))+(LI97)</f>
        <v>84761.03</v>
      </c>
      <c r="LJ98" s="21">
        <f t="shared" si="478"/>
        <v>-129.16999999999825</v>
      </c>
      <c r="LK98" s="21">
        <f>((((((((((LK8)+(LK14))+(LK18))+(LK23))+(LK29))+(LK43))+(LK50))+(LK56))+(LK83))+(LK90))+(LK97)</f>
        <v>0</v>
      </c>
      <c r="LL98" s="21">
        <f>((((((((((LL8)+(LL14))+(LL18))+(LL23))+(LL29))+(LL43))+(LL50))+(LL56))+(LL83))+(LL90))+(LL97)</f>
        <v>0</v>
      </c>
      <c r="LM98" s="21">
        <f t="shared" si="479"/>
        <v>0</v>
      </c>
      <c r="LN98" s="21">
        <f t="shared" si="480"/>
        <v>1605204.47</v>
      </c>
      <c r="LO98" s="21">
        <f t="shared" si="481"/>
        <v>1688085.85</v>
      </c>
      <c r="LP98" s="21">
        <f t="shared" si="482"/>
        <v>-82881.380000000121</v>
      </c>
    </row>
    <row r="99" spans="1:328" x14ac:dyDescent="0.3">
      <c r="A99" s="2" t="s">
        <v>204</v>
      </c>
      <c r="B99" s="5">
        <f>B98</f>
        <v>0</v>
      </c>
      <c r="C99" s="5">
        <f>C98</f>
        <v>0</v>
      </c>
      <c r="D99" s="5">
        <f t="shared" si="322"/>
        <v>0</v>
      </c>
      <c r="E99" s="5">
        <f>E98</f>
        <v>60750.04</v>
      </c>
      <c r="F99" s="5">
        <f>F98</f>
        <v>69845.490000000005</v>
      </c>
      <c r="G99" s="5">
        <f t="shared" si="323"/>
        <v>-9095.4500000000044</v>
      </c>
      <c r="H99" s="5">
        <f>H98</f>
        <v>0</v>
      </c>
      <c r="I99" s="5">
        <f>I98</f>
        <v>0</v>
      </c>
      <c r="J99" s="5">
        <f t="shared" si="324"/>
        <v>0</v>
      </c>
      <c r="K99" s="5">
        <f>K98</f>
        <v>39350.800000000003</v>
      </c>
      <c r="L99" s="5">
        <f>L98</f>
        <v>12000</v>
      </c>
      <c r="M99" s="5">
        <f t="shared" si="325"/>
        <v>27350.800000000003</v>
      </c>
      <c r="N99" s="5">
        <f>N98</f>
        <v>23715.64</v>
      </c>
      <c r="O99" s="5">
        <f>O98</f>
        <v>21000</v>
      </c>
      <c r="P99" s="5">
        <f t="shared" si="326"/>
        <v>2715.6399999999994</v>
      </c>
      <c r="Q99" s="5">
        <f>Q98</f>
        <v>-1496.14</v>
      </c>
      <c r="R99" s="5">
        <f>R98</f>
        <v>0</v>
      </c>
      <c r="S99" s="5">
        <f t="shared" si="327"/>
        <v>-1496.14</v>
      </c>
      <c r="T99" s="5">
        <f>T98</f>
        <v>0</v>
      </c>
      <c r="U99" s="5">
        <f>U98</f>
        <v>0</v>
      </c>
      <c r="V99" s="5">
        <f t="shared" si="328"/>
        <v>0</v>
      </c>
      <c r="W99" s="5">
        <f>W98</f>
        <v>2388.15</v>
      </c>
      <c r="X99" s="5">
        <f>X98</f>
        <v>1500</v>
      </c>
      <c r="Y99" s="5">
        <f t="shared" si="329"/>
        <v>888.15000000000009</v>
      </c>
      <c r="Z99" s="5">
        <f>Z98</f>
        <v>71522.89</v>
      </c>
      <c r="AA99" s="5">
        <f>AA98</f>
        <v>12000</v>
      </c>
      <c r="AB99" s="5">
        <f t="shared" si="330"/>
        <v>59522.89</v>
      </c>
      <c r="AC99" s="5">
        <f>AC98</f>
        <v>20770.36</v>
      </c>
      <c r="AD99" s="5">
        <f>AD98</f>
        <v>7500</v>
      </c>
      <c r="AE99" s="5">
        <f t="shared" si="331"/>
        <v>13270.36</v>
      </c>
      <c r="AF99" s="5">
        <f>AF98</f>
        <v>0</v>
      </c>
      <c r="AG99" s="5">
        <f>AG98</f>
        <v>1500</v>
      </c>
      <c r="AH99" s="5">
        <f t="shared" si="332"/>
        <v>-1500</v>
      </c>
      <c r="AI99" s="5">
        <f>AI98</f>
        <v>0</v>
      </c>
      <c r="AJ99" s="5">
        <f>AJ98</f>
        <v>7500</v>
      </c>
      <c r="AK99" s="5">
        <f t="shared" si="333"/>
        <v>-7500</v>
      </c>
      <c r="AL99" s="5">
        <f t="shared" si="334"/>
        <v>156251.70000000001</v>
      </c>
      <c r="AM99" s="5">
        <f t="shared" si="335"/>
        <v>63000</v>
      </c>
      <c r="AN99" s="5">
        <f t="shared" si="336"/>
        <v>93251.700000000012</v>
      </c>
      <c r="AO99" s="5">
        <f>AO98</f>
        <v>0</v>
      </c>
      <c r="AP99" s="5">
        <f>AP98</f>
        <v>0</v>
      </c>
      <c r="AQ99" s="5">
        <f t="shared" si="337"/>
        <v>0</v>
      </c>
      <c r="AR99" s="5">
        <f>AR98</f>
        <v>0</v>
      </c>
      <c r="AS99" s="5">
        <f>AS98</f>
        <v>5000.01</v>
      </c>
      <c r="AT99" s="5">
        <f t="shared" si="338"/>
        <v>-5000.01</v>
      </c>
      <c r="AU99" s="5">
        <f>AU98</f>
        <v>28795.41</v>
      </c>
      <c r="AV99" s="5">
        <f>AV98</f>
        <v>24999.99</v>
      </c>
      <c r="AW99" s="5">
        <f t="shared" si="339"/>
        <v>3795.4199999999983</v>
      </c>
      <c r="AX99" s="5">
        <f>AX98</f>
        <v>155115.87</v>
      </c>
      <c r="AY99" s="5">
        <f>AY98</f>
        <v>186865.68</v>
      </c>
      <c r="AZ99" s="5">
        <f t="shared" si="340"/>
        <v>-31749.809999999998</v>
      </c>
      <c r="BA99" s="5">
        <f>BA98</f>
        <v>0</v>
      </c>
      <c r="BB99" s="5">
        <f>BB98</f>
        <v>0</v>
      </c>
      <c r="BC99" s="5">
        <f t="shared" si="341"/>
        <v>0</v>
      </c>
      <c r="BD99" s="5">
        <f>BD98</f>
        <v>0</v>
      </c>
      <c r="BE99" s="5">
        <f>BE98</f>
        <v>0</v>
      </c>
      <c r="BF99" s="5">
        <f t="shared" si="342"/>
        <v>0</v>
      </c>
      <c r="BG99" s="5">
        <f t="shared" si="343"/>
        <v>0</v>
      </c>
      <c r="BH99" s="5">
        <f t="shared" si="344"/>
        <v>0</v>
      </c>
      <c r="BI99" s="5">
        <f t="shared" si="345"/>
        <v>0</v>
      </c>
      <c r="BJ99" s="5">
        <f>BJ98</f>
        <v>0</v>
      </c>
      <c r="BK99" s="5">
        <f>BK98</f>
        <v>0</v>
      </c>
      <c r="BL99" s="5">
        <f t="shared" si="346"/>
        <v>0</v>
      </c>
      <c r="BM99" s="5">
        <f>BM98</f>
        <v>0</v>
      </c>
      <c r="BN99" s="5">
        <f>BN98</f>
        <v>0</v>
      </c>
      <c r="BO99" s="5">
        <f t="shared" si="347"/>
        <v>0</v>
      </c>
      <c r="BP99" s="5">
        <f>BP98</f>
        <v>0</v>
      </c>
      <c r="BQ99" s="5">
        <f>BQ98</f>
        <v>0</v>
      </c>
      <c r="BR99" s="5">
        <f t="shared" si="348"/>
        <v>0</v>
      </c>
      <c r="BS99" s="5">
        <f>BS98</f>
        <v>21007.51</v>
      </c>
      <c r="BT99" s="5">
        <f>BT98</f>
        <v>31250.01</v>
      </c>
      <c r="BU99" s="5">
        <f t="shared" si="349"/>
        <v>-10242.5</v>
      </c>
      <c r="BV99" s="5">
        <f>BV98</f>
        <v>7791.35</v>
      </c>
      <c r="BW99" s="5">
        <f>BW98</f>
        <v>6249.99</v>
      </c>
      <c r="BX99" s="5">
        <f t="shared" si="350"/>
        <v>1541.3600000000006</v>
      </c>
      <c r="BY99" s="5">
        <f>BY98</f>
        <v>33747.58</v>
      </c>
      <c r="BZ99" s="5">
        <f>BZ98</f>
        <v>24375</v>
      </c>
      <c r="CA99" s="5">
        <f t="shared" si="351"/>
        <v>9372.5800000000017</v>
      </c>
      <c r="CB99" s="5">
        <f t="shared" si="352"/>
        <v>62546.44</v>
      </c>
      <c r="CC99" s="5">
        <f t="shared" si="353"/>
        <v>61875</v>
      </c>
      <c r="CD99" s="5">
        <f t="shared" si="354"/>
        <v>671.44000000000233</v>
      </c>
      <c r="CE99" s="5">
        <f>CE98</f>
        <v>0</v>
      </c>
      <c r="CF99" s="5">
        <f>CF98</f>
        <v>18750</v>
      </c>
      <c r="CG99" s="5">
        <f t="shared" si="355"/>
        <v>-18750</v>
      </c>
      <c r="CH99" s="5">
        <f>CH98</f>
        <v>0</v>
      </c>
      <c r="CI99" s="5">
        <f>CI98</f>
        <v>0</v>
      </c>
      <c r="CJ99" s="5">
        <f t="shared" si="356"/>
        <v>0</v>
      </c>
      <c r="CK99" s="5">
        <f>CK98</f>
        <v>0</v>
      </c>
      <c r="CL99" s="5">
        <f>CL98</f>
        <v>0</v>
      </c>
      <c r="CM99" s="5">
        <f t="shared" si="357"/>
        <v>0</v>
      </c>
      <c r="CN99" s="5">
        <f t="shared" si="358"/>
        <v>0</v>
      </c>
      <c r="CO99" s="5">
        <f t="shared" si="359"/>
        <v>0</v>
      </c>
      <c r="CP99" s="5">
        <f t="shared" si="360"/>
        <v>0</v>
      </c>
      <c r="CQ99" s="5">
        <f>CQ98</f>
        <v>0</v>
      </c>
      <c r="CR99" s="5">
        <f>CR98</f>
        <v>0</v>
      </c>
      <c r="CS99" s="5">
        <f t="shared" si="361"/>
        <v>0</v>
      </c>
      <c r="CT99" s="5">
        <f>CT98</f>
        <v>0</v>
      </c>
      <c r="CU99" s="5">
        <f>CU98</f>
        <v>0</v>
      </c>
      <c r="CV99" s="5">
        <f t="shared" si="362"/>
        <v>0</v>
      </c>
      <c r="CW99" s="5">
        <f>CW98</f>
        <v>0</v>
      </c>
      <c r="CX99" s="5">
        <f>CX98</f>
        <v>0</v>
      </c>
      <c r="CY99" s="5">
        <f t="shared" si="363"/>
        <v>0</v>
      </c>
      <c r="CZ99" s="5">
        <f t="shared" si="364"/>
        <v>0</v>
      </c>
      <c r="DA99" s="5">
        <f t="shared" si="365"/>
        <v>0</v>
      </c>
      <c r="DB99" s="5">
        <f t="shared" si="366"/>
        <v>0</v>
      </c>
      <c r="DC99" s="5">
        <f t="shared" si="367"/>
        <v>246457.72</v>
      </c>
      <c r="DD99" s="5">
        <f t="shared" si="368"/>
        <v>297490.68</v>
      </c>
      <c r="DE99" s="5">
        <f t="shared" si="369"/>
        <v>-51032.959999999992</v>
      </c>
      <c r="DF99" s="5">
        <f>DF98</f>
        <v>0</v>
      </c>
      <c r="DG99" s="5">
        <f>DG98</f>
        <v>0</v>
      </c>
      <c r="DH99" s="5">
        <f t="shared" si="370"/>
        <v>0</v>
      </c>
      <c r="DI99" s="5">
        <f>DI98</f>
        <v>16107</v>
      </c>
      <c r="DJ99" s="5">
        <f>DJ98</f>
        <v>36000</v>
      </c>
      <c r="DK99" s="5">
        <f t="shared" si="371"/>
        <v>-19893</v>
      </c>
      <c r="DL99" s="5">
        <f t="shared" si="372"/>
        <v>16107</v>
      </c>
      <c r="DM99" s="5">
        <f t="shared" si="373"/>
        <v>36000</v>
      </c>
      <c r="DN99" s="5">
        <f t="shared" si="374"/>
        <v>-19893</v>
      </c>
      <c r="DO99" s="5">
        <f>DO98</f>
        <v>0</v>
      </c>
      <c r="DP99" s="5">
        <f>DP98</f>
        <v>0</v>
      </c>
      <c r="DQ99" s="5">
        <f t="shared" si="375"/>
        <v>0</v>
      </c>
      <c r="DR99" s="5">
        <f>DR98</f>
        <v>1875</v>
      </c>
      <c r="DS99" s="5">
        <f>DS98</f>
        <v>0</v>
      </c>
      <c r="DT99" s="5">
        <f t="shared" si="376"/>
        <v>1875</v>
      </c>
      <c r="DU99" s="5">
        <f t="shared" si="377"/>
        <v>1875</v>
      </c>
      <c r="DV99" s="5">
        <f t="shared" si="378"/>
        <v>0</v>
      </c>
      <c r="DW99" s="5">
        <f t="shared" si="379"/>
        <v>1875</v>
      </c>
      <c r="DX99" s="21">
        <f t="shared" si="380"/>
        <v>481441.46</v>
      </c>
      <c r="DY99" s="21">
        <f t="shared" si="381"/>
        <v>466336.17</v>
      </c>
      <c r="DZ99" s="21">
        <f t="shared" si="382"/>
        <v>15105.290000000037</v>
      </c>
      <c r="EA99" s="21">
        <f>EA98</f>
        <v>62</v>
      </c>
      <c r="EB99" s="21">
        <f>EB98</f>
        <v>0</v>
      </c>
      <c r="EC99" s="21">
        <f t="shared" si="383"/>
        <v>62</v>
      </c>
      <c r="ED99" s="21">
        <f>ED98</f>
        <v>0</v>
      </c>
      <c r="EE99" s="21">
        <f>EE98</f>
        <v>0</v>
      </c>
      <c r="EF99" s="21">
        <f t="shared" si="384"/>
        <v>0</v>
      </c>
      <c r="EG99" s="21">
        <f>EG98</f>
        <v>28867.25</v>
      </c>
      <c r="EH99" s="21">
        <f>EH98</f>
        <v>83322.66</v>
      </c>
      <c r="EI99" s="21">
        <f t="shared" si="385"/>
        <v>-54455.41</v>
      </c>
      <c r="EJ99" s="21">
        <f>EJ98</f>
        <v>0</v>
      </c>
      <c r="EK99" s="21">
        <f>EK98</f>
        <v>0</v>
      </c>
      <c r="EL99" s="21">
        <f t="shared" si="386"/>
        <v>0</v>
      </c>
      <c r="EM99" s="21">
        <f t="shared" si="387"/>
        <v>28867.25</v>
      </c>
      <c r="EN99" s="21">
        <f t="shared" si="388"/>
        <v>83322.66</v>
      </c>
      <c r="EO99" s="21">
        <f t="shared" si="389"/>
        <v>-54455.41</v>
      </c>
      <c r="EP99" s="21">
        <f>EP98</f>
        <v>120000</v>
      </c>
      <c r="EQ99" s="21">
        <f>EQ98</f>
        <v>84999.99</v>
      </c>
      <c r="ER99" s="21">
        <f t="shared" si="390"/>
        <v>35000.009999999995</v>
      </c>
      <c r="ES99" s="21">
        <f>ES98</f>
        <v>0</v>
      </c>
      <c r="ET99" s="21">
        <f>ET98</f>
        <v>0</v>
      </c>
      <c r="EU99" s="21">
        <f t="shared" si="391"/>
        <v>0</v>
      </c>
      <c r="EV99" s="21">
        <f>EV98</f>
        <v>25116.6</v>
      </c>
      <c r="EW99" s="21">
        <f>EW98</f>
        <v>23250</v>
      </c>
      <c r="EX99" s="21">
        <f t="shared" si="392"/>
        <v>1866.5999999999985</v>
      </c>
      <c r="EY99" s="21">
        <f>EY98</f>
        <v>0</v>
      </c>
      <c r="EZ99" s="21">
        <f>EZ98</f>
        <v>0</v>
      </c>
      <c r="FA99" s="21">
        <f t="shared" si="393"/>
        <v>0</v>
      </c>
      <c r="FB99" s="21">
        <f t="shared" si="394"/>
        <v>25116.6</v>
      </c>
      <c r="FC99" s="21">
        <f t="shared" si="395"/>
        <v>23250</v>
      </c>
      <c r="FD99" s="21">
        <f t="shared" si="396"/>
        <v>1866.5999999999985</v>
      </c>
      <c r="FE99" s="21">
        <f>FE98</f>
        <v>0</v>
      </c>
      <c r="FF99" s="21">
        <f>FF98</f>
        <v>0</v>
      </c>
      <c r="FG99" s="21">
        <f t="shared" si="397"/>
        <v>0</v>
      </c>
      <c r="FH99" s="21">
        <f>FH98</f>
        <v>34440.92</v>
      </c>
      <c r="FI99" s="21">
        <f>FI98</f>
        <v>41000.01</v>
      </c>
      <c r="FJ99" s="21">
        <f t="shared" si="398"/>
        <v>-6559.0900000000038</v>
      </c>
      <c r="FK99" s="21">
        <f>FK98</f>
        <v>0</v>
      </c>
      <c r="FL99" s="21">
        <f>FL98</f>
        <v>0</v>
      </c>
      <c r="FM99" s="21">
        <f t="shared" si="399"/>
        <v>0</v>
      </c>
      <c r="FN99" s="21">
        <f t="shared" si="400"/>
        <v>34440.92</v>
      </c>
      <c r="FO99" s="21">
        <f t="shared" si="401"/>
        <v>41000.01</v>
      </c>
      <c r="FP99" s="21">
        <f t="shared" si="402"/>
        <v>-6559.0900000000038</v>
      </c>
      <c r="FQ99" s="21">
        <f>FQ98</f>
        <v>0</v>
      </c>
      <c r="FR99" s="21">
        <f>FR98</f>
        <v>0</v>
      </c>
      <c r="FS99" s="21">
        <f t="shared" si="403"/>
        <v>0</v>
      </c>
      <c r="FT99" s="21">
        <f>FT98</f>
        <v>19108.7</v>
      </c>
      <c r="FU99" s="21">
        <f>FU98</f>
        <v>24565.14</v>
      </c>
      <c r="FV99" s="21">
        <f t="shared" si="404"/>
        <v>-5456.4399999999987</v>
      </c>
      <c r="FW99" s="21">
        <f>FW98</f>
        <v>0</v>
      </c>
      <c r="FX99" s="21">
        <f>FX98</f>
        <v>0</v>
      </c>
      <c r="FY99" s="21">
        <f t="shared" si="405"/>
        <v>0</v>
      </c>
      <c r="FZ99" s="21">
        <f t="shared" si="406"/>
        <v>19108.7</v>
      </c>
      <c r="GA99" s="21">
        <f t="shared" si="407"/>
        <v>24565.14</v>
      </c>
      <c r="GB99" s="21">
        <f t="shared" si="408"/>
        <v>-5456.4399999999987</v>
      </c>
      <c r="GC99" s="21">
        <f>GC98</f>
        <v>0</v>
      </c>
      <c r="GD99" s="21">
        <f>GD98</f>
        <v>0</v>
      </c>
      <c r="GE99" s="21">
        <f t="shared" si="409"/>
        <v>0</v>
      </c>
      <c r="GF99" s="21">
        <f>GF98</f>
        <v>0</v>
      </c>
      <c r="GG99" s="21">
        <f>GG98</f>
        <v>0</v>
      </c>
      <c r="GH99" s="21">
        <f t="shared" si="410"/>
        <v>0</v>
      </c>
      <c r="GI99" s="21">
        <f>GI98</f>
        <v>44223.839999999997</v>
      </c>
      <c r="GJ99" s="21">
        <f>GJ98</f>
        <v>41562.51</v>
      </c>
      <c r="GK99" s="21">
        <f t="shared" si="411"/>
        <v>2661.3299999999945</v>
      </c>
      <c r="GL99" s="21">
        <f>GL98</f>
        <v>0</v>
      </c>
      <c r="GM99" s="21">
        <f>GM98</f>
        <v>0</v>
      </c>
      <c r="GN99" s="21">
        <f t="shared" si="412"/>
        <v>0</v>
      </c>
      <c r="GO99" s="21">
        <f t="shared" si="413"/>
        <v>44223.839999999997</v>
      </c>
      <c r="GP99" s="21">
        <f t="shared" si="414"/>
        <v>41562.51</v>
      </c>
      <c r="GQ99" s="21">
        <f t="shared" si="415"/>
        <v>2661.3299999999945</v>
      </c>
      <c r="GR99" s="21">
        <f>GR98</f>
        <v>0</v>
      </c>
      <c r="GS99" s="21">
        <f>GS98</f>
        <v>0</v>
      </c>
      <c r="GT99" s="21">
        <f t="shared" si="416"/>
        <v>0</v>
      </c>
      <c r="GU99" s="21">
        <f>GU98</f>
        <v>0</v>
      </c>
      <c r="GV99" s="21">
        <f>GV98</f>
        <v>0</v>
      </c>
      <c r="GW99" s="21">
        <f t="shared" si="417"/>
        <v>0</v>
      </c>
      <c r="GX99" s="21">
        <f>GX98</f>
        <v>5440</v>
      </c>
      <c r="GY99" s="21">
        <f>GY98</f>
        <v>2700</v>
      </c>
      <c r="GZ99" s="21">
        <f t="shared" si="418"/>
        <v>2740</v>
      </c>
      <c r="HA99" s="21">
        <f t="shared" si="419"/>
        <v>277259.31000000006</v>
      </c>
      <c r="HB99" s="21">
        <f t="shared" si="420"/>
        <v>301400.31000000006</v>
      </c>
      <c r="HC99" s="21">
        <f t="shared" si="421"/>
        <v>-24141</v>
      </c>
      <c r="HD99" s="21">
        <f>HD98</f>
        <v>0</v>
      </c>
      <c r="HE99" s="21">
        <f>HE98</f>
        <v>0</v>
      </c>
      <c r="HF99" s="21">
        <f t="shared" si="422"/>
        <v>0</v>
      </c>
      <c r="HG99" s="21">
        <f>HG98</f>
        <v>0</v>
      </c>
      <c r="HH99" s="21">
        <f>HH98</f>
        <v>0</v>
      </c>
      <c r="HI99" s="21">
        <f t="shared" si="423"/>
        <v>0</v>
      </c>
      <c r="HJ99" s="21">
        <f>HJ98</f>
        <v>19326.39</v>
      </c>
      <c r="HK99" s="21">
        <f>HK98</f>
        <v>19326.39</v>
      </c>
      <c r="HL99" s="21">
        <f t="shared" si="424"/>
        <v>0</v>
      </c>
      <c r="HM99" s="21">
        <f>HM98</f>
        <v>0</v>
      </c>
      <c r="HN99" s="21">
        <f>HN98</f>
        <v>0</v>
      </c>
      <c r="HO99" s="21">
        <f t="shared" si="425"/>
        <v>0</v>
      </c>
      <c r="HP99" s="21">
        <f t="shared" si="426"/>
        <v>19326.39</v>
      </c>
      <c r="HQ99" s="21">
        <f t="shared" si="427"/>
        <v>19326.39</v>
      </c>
      <c r="HR99" s="21">
        <f t="shared" si="428"/>
        <v>0</v>
      </c>
      <c r="HS99" s="21">
        <f>HS98</f>
        <v>12920.18</v>
      </c>
      <c r="HT99" s="21">
        <f>HT98</f>
        <v>17000.010000000002</v>
      </c>
      <c r="HU99" s="21">
        <f t="shared" si="429"/>
        <v>-4079.8300000000017</v>
      </c>
      <c r="HV99" s="21">
        <f>HV98</f>
        <v>0</v>
      </c>
      <c r="HW99" s="21">
        <f>HW98</f>
        <v>0</v>
      </c>
      <c r="HX99" s="21">
        <f t="shared" si="430"/>
        <v>0</v>
      </c>
      <c r="HY99" s="21">
        <f>HY98</f>
        <v>0</v>
      </c>
      <c r="HZ99" s="21">
        <f>HZ98</f>
        <v>0</v>
      </c>
      <c r="IA99" s="21">
        <f t="shared" si="431"/>
        <v>0</v>
      </c>
      <c r="IB99" s="21">
        <f>IB98</f>
        <v>0</v>
      </c>
      <c r="IC99" s="21">
        <f>IC98</f>
        <v>0</v>
      </c>
      <c r="ID99" s="21">
        <f t="shared" si="432"/>
        <v>0</v>
      </c>
      <c r="IE99" s="21">
        <f t="shared" si="433"/>
        <v>0</v>
      </c>
      <c r="IF99" s="21">
        <f t="shared" si="434"/>
        <v>0</v>
      </c>
      <c r="IG99" s="21">
        <f t="shared" si="435"/>
        <v>0</v>
      </c>
      <c r="IH99" s="21">
        <f t="shared" si="436"/>
        <v>32246.57</v>
      </c>
      <c r="II99" s="21">
        <f t="shared" si="437"/>
        <v>36326.400000000001</v>
      </c>
      <c r="IJ99" s="21">
        <f t="shared" si="438"/>
        <v>-4079.8300000000017</v>
      </c>
      <c r="IK99" s="21">
        <f>IK98</f>
        <v>50848.23</v>
      </c>
      <c r="IL99" s="21">
        <f>IL98</f>
        <v>78434.03</v>
      </c>
      <c r="IM99" s="21">
        <f t="shared" si="439"/>
        <v>-27585.799999999996</v>
      </c>
      <c r="IN99" s="21">
        <f>IN98</f>
        <v>0</v>
      </c>
      <c r="IO99" s="21">
        <f>IO98</f>
        <v>0</v>
      </c>
      <c r="IP99" s="21">
        <f t="shared" si="440"/>
        <v>0</v>
      </c>
      <c r="IQ99" s="21">
        <f>IQ98</f>
        <v>0</v>
      </c>
      <c r="IR99" s="21">
        <f>IR98</f>
        <v>0</v>
      </c>
      <c r="IS99" s="21">
        <f t="shared" si="441"/>
        <v>0</v>
      </c>
      <c r="IT99" s="21">
        <f t="shared" si="442"/>
        <v>0</v>
      </c>
      <c r="IU99" s="21">
        <f t="shared" si="443"/>
        <v>0</v>
      </c>
      <c r="IV99" s="21">
        <f t="shared" si="444"/>
        <v>0</v>
      </c>
      <c r="IW99" s="21">
        <f t="shared" si="445"/>
        <v>83094.8</v>
      </c>
      <c r="IX99" s="21">
        <f t="shared" si="446"/>
        <v>114760.43</v>
      </c>
      <c r="IY99" s="21">
        <f t="shared" si="447"/>
        <v>-31665.62999999999</v>
      </c>
      <c r="IZ99" s="21">
        <f>IZ98</f>
        <v>40949.99</v>
      </c>
      <c r="JA99" s="21">
        <f>JA98</f>
        <v>41998.020000000004</v>
      </c>
      <c r="JB99" s="21">
        <f t="shared" si="448"/>
        <v>-1048.0300000000061</v>
      </c>
      <c r="JC99" s="21">
        <f>JC98</f>
        <v>0</v>
      </c>
      <c r="JD99" s="21">
        <f>JD98</f>
        <v>0</v>
      </c>
      <c r="JE99" s="21">
        <f t="shared" si="449"/>
        <v>0</v>
      </c>
      <c r="JF99" s="21">
        <f>JF98</f>
        <v>2000</v>
      </c>
      <c r="JG99" s="21">
        <f>JG98</f>
        <v>0</v>
      </c>
      <c r="JH99" s="21">
        <f t="shared" si="450"/>
        <v>2000</v>
      </c>
      <c r="JI99" s="21">
        <f t="shared" si="451"/>
        <v>42949.99</v>
      </c>
      <c r="JJ99" s="21">
        <f t="shared" si="452"/>
        <v>41998.020000000004</v>
      </c>
      <c r="JK99" s="21">
        <f t="shared" si="453"/>
        <v>951.96999999999389</v>
      </c>
      <c r="JL99" s="21">
        <f>JL98</f>
        <v>0</v>
      </c>
      <c r="JM99" s="21">
        <f>JM98</f>
        <v>0</v>
      </c>
      <c r="JN99" s="21">
        <f t="shared" si="454"/>
        <v>0</v>
      </c>
      <c r="JO99" s="21">
        <f>JO98</f>
        <v>0</v>
      </c>
      <c r="JP99" s="21">
        <f>JP98</f>
        <v>481272.87000000005</v>
      </c>
      <c r="JQ99" s="21">
        <f t="shared" si="455"/>
        <v>-481272.87000000005</v>
      </c>
      <c r="JR99" s="21">
        <f>JR98</f>
        <v>403654.13</v>
      </c>
      <c r="JS99" s="21">
        <f>JS98</f>
        <v>0</v>
      </c>
      <c r="JT99" s="21">
        <f t="shared" si="456"/>
        <v>403654.13</v>
      </c>
      <c r="JU99" s="21">
        <f t="shared" si="457"/>
        <v>403654.13</v>
      </c>
      <c r="JV99" s="21">
        <f t="shared" si="458"/>
        <v>481272.87000000005</v>
      </c>
      <c r="JW99" s="21">
        <f t="shared" si="459"/>
        <v>-77618.740000000049</v>
      </c>
      <c r="JX99" s="21">
        <f>JX98</f>
        <v>34462.519999999997</v>
      </c>
      <c r="JY99" s="21">
        <f>JY98</f>
        <v>23600.010000000002</v>
      </c>
      <c r="JZ99" s="21">
        <f t="shared" si="460"/>
        <v>10862.509999999995</v>
      </c>
      <c r="KA99" s="21">
        <f>KA98</f>
        <v>146093.76000000001</v>
      </c>
      <c r="KB99" s="21">
        <f>KB98</f>
        <v>90000</v>
      </c>
      <c r="KC99" s="21">
        <f t="shared" si="461"/>
        <v>56093.760000000009</v>
      </c>
      <c r="KD99" s="21">
        <f t="shared" si="462"/>
        <v>180556.28</v>
      </c>
      <c r="KE99" s="21">
        <f t="shared" si="463"/>
        <v>113600.01000000001</v>
      </c>
      <c r="KF99" s="21">
        <f t="shared" si="464"/>
        <v>66956.26999999999</v>
      </c>
      <c r="KG99" s="21">
        <f>KG98</f>
        <v>51616.639999999999</v>
      </c>
      <c r="KH99" s="21">
        <f>KH98</f>
        <v>83957.010000000009</v>
      </c>
      <c r="KI99" s="21">
        <f t="shared" si="465"/>
        <v>-32340.37000000001</v>
      </c>
      <c r="KJ99" s="21">
        <f>KJ98</f>
        <v>0</v>
      </c>
      <c r="KK99" s="21">
        <f>KK98</f>
        <v>0</v>
      </c>
      <c r="KL99" s="21">
        <f t="shared" si="466"/>
        <v>0</v>
      </c>
      <c r="KM99" s="21">
        <f>KM98</f>
        <v>0</v>
      </c>
      <c r="KN99" s="21">
        <f>KN98</f>
        <v>0</v>
      </c>
      <c r="KO99" s="21">
        <f t="shared" si="467"/>
        <v>0</v>
      </c>
      <c r="KP99" s="21">
        <f>KP98</f>
        <v>0</v>
      </c>
      <c r="KQ99" s="21">
        <f>KQ98</f>
        <v>0</v>
      </c>
      <c r="KR99" s="21">
        <f t="shared" si="468"/>
        <v>0</v>
      </c>
      <c r="KS99" s="21">
        <f>KS98</f>
        <v>0</v>
      </c>
      <c r="KT99" s="21">
        <f>KT98</f>
        <v>0</v>
      </c>
      <c r="KU99" s="21">
        <f t="shared" si="469"/>
        <v>0</v>
      </c>
      <c r="KV99" s="21">
        <f>KV98</f>
        <v>0</v>
      </c>
      <c r="KW99" s="21">
        <f>KW98</f>
        <v>0</v>
      </c>
      <c r="KX99" s="21">
        <f t="shared" si="470"/>
        <v>0</v>
      </c>
      <c r="KY99" s="21">
        <f>KY98</f>
        <v>0</v>
      </c>
      <c r="KZ99" s="21">
        <f>KZ98</f>
        <v>0</v>
      </c>
      <c r="LA99" s="21">
        <f t="shared" si="471"/>
        <v>0</v>
      </c>
      <c r="LB99" s="21">
        <f t="shared" si="472"/>
        <v>0</v>
      </c>
      <c r="LC99" s="21">
        <f t="shared" si="473"/>
        <v>0</v>
      </c>
      <c r="LD99" s="21">
        <f t="shared" si="474"/>
        <v>0</v>
      </c>
      <c r="LE99" s="21">
        <f t="shared" si="475"/>
        <v>51616.639999999999</v>
      </c>
      <c r="LF99" s="21">
        <f t="shared" si="476"/>
        <v>83957.010000000009</v>
      </c>
      <c r="LG99" s="21">
        <f t="shared" si="477"/>
        <v>-32340.37000000001</v>
      </c>
      <c r="LH99" s="21">
        <f>LH98</f>
        <v>84631.86</v>
      </c>
      <c r="LI99" s="21">
        <f>LI98</f>
        <v>84761.03</v>
      </c>
      <c r="LJ99" s="21">
        <f t="shared" si="478"/>
        <v>-129.16999999999825</v>
      </c>
      <c r="LK99" s="21">
        <f>LK98</f>
        <v>0</v>
      </c>
      <c r="LL99" s="21">
        <f>LL98</f>
        <v>0</v>
      </c>
      <c r="LM99" s="21">
        <f t="shared" si="479"/>
        <v>0</v>
      </c>
      <c r="LN99" s="21">
        <f t="shared" si="480"/>
        <v>1605204.47</v>
      </c>
      <c r="LO99" s="21">
        <f t="shared" si="481"/>
        <v>1688085.85</v>
      </c>
      <c r="LP99" s="21">
        <f t="shared" si="482"/>
        <v>-82881.380000000121</v>
      </c>
    </row>
    <row r="100" spans="1:328" x14ac:dyDescent="0.3">
      <c r="A100" s="2" t="s">
        <v>205</v>
      </c>
      <c r="B100" s="5">
        <f>(B99)-(0)</f>
        <v>0</v>
      </c>
      <c r="C100" s="5">
        <f>(C99)-(0)</f>
        <v>0</v>
      </c>
      <c r="D100" s="5">
        <f t="shared" si="322"/>
        <v>0</v>
      </c>
      <c r="E100" s="5">
        <f>(E99)-(0)</f>
        <v>60750.04</v>
      </c>
      <c r="F100" s="5">
        <f>(F99)-(0)</f>
        <v>69845.490000000005</v>
      </c>
      <c r="G100" s="5">
        <f t="shared" si="323"/>
        <v>-9095.4500000000044</v>
      </c>
      <c r="H100" s="5">
        <f>(H99)-(0)</f>
        <v>0</v>
      </c>
      <c r="I100" s="5">
        <f>(I99)-(0)</f>
        <v>0</v>
      </c>
      <c r="J100" s="5">
        <f t="shared" si="324"/>
        <v>0</v>
      </c>
      <c r="K100" s="5">
        <f>(K99)-(0)</f>
        <v>39350.800000000003</v>
      </c>
      <c r="L100" s="5">
        <f>(L99)-(0)</f>
        <v>12000</v>
      </c>
      <c r="M100" s="5">
        <f t="shared" si="325"/>
        <v>27350.800000000003</v>
      </c>
      <c r="N100" s="5">
        <f>(N99)-(0)</f>
        <v>23715.64</v>
      </c>
      <c r="O100" s="5">
        <f>(O99)-(0)</f>
        <v>21000</v>
      </c>
      <c r="P100" s="5">
        <f t="shared" si="326"/>
        <v>2715.6399999999994</v>
      </c>
      <c r="Q100" s="5">
        <f>(Q99)-(0)</f>
        <v>-1496.14</v>
      </c>
      <c r="R100" s="5">
        <f>(R99)-(0)</f>
        <v>0</v>
      </c>
      <c r="S100" s="5">
        <f t="shared" si="327"/>
        <v>-1496.14</v>
      </c>
      <c r="T100" s="5">
        <f>(T99)-(0)</f>
        <v>0</v>
      </c>
      <c r="U100" s="5">
        <f>(U99)-(0)</f>
        <v>0</v>
      </c>
      <c r="V100" s="5">
        <f t="shared" si="328"/>
        <v>0</v>
      </c>
      <c r="W100" s="5">
        <f>(W99)-(0)</f>
        <v>2388.15</v>
      </c>
      <c r="X100" s="5">
        <f>(X99)-(0)</f>
        <v>1500</v>
      </c>
      <c r="Y100" s="5">
        <f t="shared" si="329"/>
        <v>888.15000000000009</v>
      </c>
      <c r="Z100" s="5">
        <f>(Z99)-(0)</f>
        <v>71522.89</v>
      </c>
      <c r="AA100" s="5">
        <f>(AA99)-(0)</f>
        <v>12000</v>
      </c>
      <c r="AB100" s="5">
        <f t="shared" si="330"/>
        <v>59522.89</v>
      </c>
      <c r="AC100" s="5">
        <f>(AC99)-(0)</f>
        <v>20770.36</v>
      </c>
      <c r="AD100" s="5">
        <f>(AD99)-(0)</f>
        <v>7500</v>
      </c>
      <c r="AE100" s="5">
        <f t="shared" si="331"/>
        <v>13270.36</v>
      </c>
      <c r="AF100" s="5">
        <f>(AF99)-(0)</f>
        <v>0</v>
      </c>
      <c r="AG100" s="5">
        <f>(AG99)-(0)</f>
        <v>1500</v>
      </c>
      <c r="AH100" s="5">
        <f t="shared" si="332"/>
        <v>-1500</v>
      </c>
      <c r="AI100" s="5">
        <f>(AI99)-(0)</f>
        <v>0</v>
      </c>
      <c r="AJ100" s="5">
        <f>(AJ99)-(0)</f>
        <v>7500</v>
      </c>
      <c r="AK100" s="5">
        <f t="shared" si="333"/>
        <v>-7500</v>
      </c>
      <c r="AL100" s="5">
        <f t="shared" si="334"/>
        <v>156251.70000000001</v>
      </c>
      <c r="AM100" s="5">
        <f t="shared" si="335"/>
        <v>63000</v>
      </c>
      <c r="AN100" s="5">
        <f t="shared" si="336"/>
        <v>93251.700000000012</v>
      </c>
      <c r="AO100" s="5">
        <f>(AO99)-(0)</f>
        <v>0</v>
      </c>
      <c r="AP100" s="5">
        <f>(AP99)-(0)</f>
        <v>0</v>
      </c>
      <c r="AQ100" s="5">
        <f t="shared" si="337"/>
        <v>0</v>
      </c>
      <c r="AR100" s="5">
        <f>(AR99)-(0)</f>
        <v>0</v>
      </c>
      <c r="AS100" s="5">
        <f>(AS99)-(0)</f>
        <v>5000.01</v>
      </c>
      <c r="AT100" s="5">
        <f t="shared" si="338"/>
        <v>-5000.01</v>
      </c>
      <c r="AU100" s="5">
        <f>(AU99)-(0)</f>
        <v>28795.41</v>
      </c>
      <c r="AV100" s="5">
        <f>(AV99)-(0)</f>
        <v>24999.99</v>
      </c>
      <c r="AW100" s="5">
        <f t="shared" si="339"/>
        <v>3795.4199999999983</v>
      </c>
      <c r="AX100" s="5">
        <f>(AX99)-(0)</f>
        <v>155115.87</v>
      </c>
      <c r="AY100" s="5">
        <f>(AY99)-(0)</f>
        <v>186865.68</v>
      </c>
      <c r="AZ100" s="5">
        <f t="shared" si="340"/>
        <v>-31749.809999999998</v>
      </c>
      <c r="BA100" s="5">
        <f>(BA99)-(0)</f>
        <v>0</v>
      </c>
      <c r="BB100" s="5">
        <f>(BB99)-(0)</f>
        <v>0</v>
      </c>
      <c r="BC100" s="5">
        <f t="shared" si="341"/>
        <v>0</v>
      </c>
      <c r="BD100" s="5">
        <f>(BD99)-(0)</f>
        <v>0</v>
      </c>
      <c r="BE100" s="5">
        <f>(BE99)-(0)</f>
        <v>0</v>
      </c>
      <c r="BF100" s="5">
        <f t="shared" si="342"/>
        <v>0</v>
      </c>
      <c r="BG100" s="5">
        <f t="shared" si="343"/>
        <v>0</v>
      </c>
      <c r="BH100" s="5">
        <f t="shared" si="344"/>
        <v>0</v>
      </c>
      <c r="BI100" s="5">
        <f t="shared" si="345"/>
        <v>0</v>
      </c>
      <c r="BJ100" s="5">
        <f>(BJ99)-(0)</f>
        <v>0</v>
      </c>
      <c r="BK100" s="5">
        <f>(BK99)-(0)</f>
        <v>0</v>
      </c>
      <c r="BL100" s="5">
        <f t="shared" si="346"/>
        <v>0</v>
      </c>
      <c r="BM100" s="5">
        <f>(BM99)-(0)</f>
        <v>0</v>
      </c>
      <c r="BN100" s="5">
        <f>(BN99)-(0)</f>
        <v>0</v>
      </c>
      <c r="BO100" s="5">
        <f t="shared" si="347"/>
        <v>0</v>
      </c>
      <c r="BP100" s="5">
        <f>(BP99)-(0)</f>
        <v>0</v>
      </c>
      <c r="BQ100" s="5">
        <f>(BQ99)-(0)</f>
        <v>0</v>
      </c>
      <c r="BR100" s="5">
        <f t="shared" si="348"/>
        <v>0</v>
      </c>
      <c r="BS100" s="5">
        <f>(BS99)-(0)</f>
        <v>21007.51</v>
      </c>
      <c r="BT100" s="5">
        <f>(BT99)-(0)</f>
        <v>31250.01</v>
      </c>
      <c r="BU100" s="5">
        <f t="shared" si="349"/>
        <v>-10242.5</v>
      </c>
      <c r="BV100" s="5">
        <f>(BV99)-(0)</f>
        <v>7791.35</v>
      </c>
      <c r="BW100" s="5">
        <f>(BW99)-(0)</f>
        <v>6249.99</v>
      </c>
      <c r="BX100" s="5">
        <f t="shared" si="350"/>
        <v>1541.3600000000006</v>
      </c>
      <c r="BY100" s="5">
        <f>(BY99)-(0)</f>
        <v>33747.58</v>
      </c>
      <c r="BZ100" s="5">
        <f>(BZ99)-(0)</f>
        <v>24375</v>
      </c>
      <c r="CA100" s="5">
        <f t="shared" si="351"/>
        <v>9372.5800000000017</v>
      </c>
      <c r="CB100" s="5">
        <f t="shared" si="352"/>
        <v>62546.44</v>
      </c>
      <c r="CC100" s="5">
        <f t="shared" si="353"/>
        <v>61875</v>
      </c>
      <c r="CD100" s="5">
        <f t="shared" si="354"/>
        <v>671.44000000000233</v>
      </c>
      <c r="CE100" s="5">
        <f>(CE99)-(0)</f>
        <v>0</v>
      </c>
      <c r="CF100" s="5">
        <f>(CF99)-(0)</f>
        <v>18750</v>
      </c>
      <c r="CG100" s="5">
        <f t="shared" si="355"/>
        <v>-18750</v>
      </c>
      <c r="CH100" s="5">
        <f>(CH99)-(0)</f>
        <v>0</v>
      </c>
      <c r="CI100" s="5">
        <f>(CI99)-(0)</f>
        <v>0</v>
      </c>
      <c r="CJ100" s="5">
        <f t="shared" si="356"/>
        <v>0</v>
      </c>
      <c r="CK100" s="5">
        <f>(CK99)-(0)</f>
        <v>0</v>
      </c>
      <c r="CL100" s="5">
        <f>(CL99)-(0)</f>
        <v>0</v>
      </c>
      <c r="CM100" s="5">
        <f t="shared" si="357"/>
        <v>0</v>
      </c>
      <c r="CN100" s="5">
        <f t="shared" si="358"/>
        <v>0</v>
      </c>
      <c r="CO100" s="5">
        <f t="shared" si="359"/>
        <v>0</v>
      </c>
      <c r="CP100" s="5">
        <f t="shared" si="360"/>
        <v>0</v>
      </c>
      <c r="CQ100" s="5">
        <f>(CQ99)-(0)</f>
        <v>0</v>
      </c>
      <c r="CR100" s="5">
        <f>(CR99)-(0)</f>
        <v>0</v>
      </c>
      <c r="CS100" s="5">
        <f t="shared" si="361"/>
        <v>0</v>
      </c>
      <c r="CT100" s="5">
        <f>(CT99)-(0)</f>
        <v>0</v>
      </c>
      <c r="CU100" s="5">
        <f>(CU99)-(0)</f>
        <v>0</v>
      </c>
      <c r="CV100" s="5">
        <f t="shared" si="362"/>
        <v>0</v>
      </c>
      <c r="CW100" s="5">
        <f>(CW99)-(0)</f>
        <v>0</v>
      </c>
      <c r="CX100" s="5">
        <f>(CX99)-(0)</f>
        <v>0</v>
      </c>
      <c r="CY100" s="5">
        <f t="shared" si="363"/>
        <v>0</v>
      </c>
      <c r="CZ100" s="5">
        <f t="shared" si="364"/>
        <v>0</v>
      </c>
      <c r="DA100" s="5">
        <f t="shared" si="365"/>
        <v>0</v>
      </c>
      <c r="DB100" s="5">
        <f t="shared" si="366"/>
        <v>0</v>
      </c>
      <c r="DC100" s="5">
        <f t="shared" si="367"/>
        <v>246457.72</v>
      </c>
      <c r="DD100" s="5">
        <f t="shared" si="368"/>
        <v>297490.68</v>
      </c>
      <c r="DE100" s="5">
        <f t="shared" si="369"/>
        <v>-51032.959999999992</v>
      </c>
      <c r="DF100" s="5">
        <f>(DF99)-(0)</f>
        <v>0</v>
      </c>
      <c r="DG100" s="5">
        <f>(DG99)-(0)</f>
        <v>0</v>
      </c>
      <c r="DH100" s="5">
        <f t="shared" si="370"/>
        <v>0</v>
      </c>
      <c r="DI100" s="5">
        <f>(DI99)-(0)</f>
        <v>16107</v>
      </c>
      <c r="DJ100" s="5">
        <f>(DJ99)-(0)</f>
        <v>36000</v>
      </c>
      <c r="DK100" s="5">
        <f t="shared" si="371"/>
        <v>-19893</v>
      </c>
      <c r="DL100" s="5">
        <f t="shared" si="372"/>
        <v>16107</v>
      </c>
      <c r="DM100" s="5">
        <f t="shared" si="373"/>
        <v>36000</v>
      </c>
      <c r="DN100" s="5">
        <f t="shared" si="374"/>
        <v>-19893</v>
      </c>
      <c r="DO100" s="5">
        <f>(DO99)-(0)</f>
        <v>0</v>
      </c>
      <c r="DP100" s="5">
        <f>(DP99)-(0)</f>
        <v>0</v>
      </c>
      <c r="DQ100" s="5">
        <f t="shared" si="375"/>
        <v>0</v>
      </c>
      <c r="DR100" s="5">
        <f>(DR99)-(0)</f>
        <v>1875</v>
      </c>
      <c r="DS100" s="5">
        <f>(DS99)-(0)</f>
        <v>0</v>
      </c>
      <c r="DT100" s="5">
        <f t="shared" si="376"/>
        <v>1875</v>
      </c>
      <c r="DU100" s="5">
        <f t="shared" si="377"/>
        <v>1875</v>
      </c>
      <c r="DV100" s="5">
        <f t="shared" si="378"/>
        <v>0</v>
      </c>
      <c r="DW100" s="5">
        <f t="shared" si="379"/>
        <v>1875</v>
      </c>
      <c r="DX100" s="21">
        <f t="shared" si="380"/>
        <v>481441.46</v>
      </c>
      <c r="DY100" s="21">
        <f t="shared" si="381"/>
        <v>466336.17</v>
      </c>
      <c r="DZ100" s="21">
        <f t="shared" si="382"/>
        <v>15105.290000000037</v>
      </c>
      <c r="EA100" s="21">
        <f>(EA99)-(0)</f>
        <v>62</v>
      </c>
      <c r="EB100" s="21">
        <f>(EB99)-(0)</f>
        <v>0</v>
      </c>
      <c r="EC100" s="21">
        <f t="shared" si="383"/>
        <v>62</v>
      </c>
      <c r="ED100" s="21">
        <f>(ED99)-(0)</f>
        <v>0</v>
      </c>
      <c r="EE100" s="21">
        <f>(EE99)-(0)</f>
        <v>0</v>
      </c>
      <c r="EF100" s="21">
        <f t="shared" si="384"/>
        <v>0</v>
      </c>
      <c r="EG100" s="21">
        <f>(EG99)-(0)</f>
        <v>28867.25</v>
      </c>
      <c r="EH100" s="21">
        <f>(EH99)-(0)</f>
        <v>83322.66</v>
      </c>
      <c r="EI100" s="21">
        <f t="shared" si="385"/>
        <v>-54455.41</v>
      </c>
      <c r="EJ100" s="21">
        <f>(EJ99)-(0)</f>
        <v>0</v>
      </c>
      <c r="EK100" s="21">
        <f>(EK99)-(0)</f>
        <v>0</v>
      </c>
      <c r="EL100" s="21">
        <f t="shared" si="386"/>
        <v>0</v>
      </c>
      <c r="EM100" s="21">
        <f t="shared" si="387"/>
        <v>28867.25</v>
      </c>
      <c r="EN100" s="21">
        <f t="shared" si="388"/>
        <v>83322.66</v>
      </c>
      <c r="EO100" s="21">
        <f t="shared" si="389"/>
        <v>-54455.41</v>
      </c>
      <c r="EP100" s="21">
        <f>(EP99)-(0)</f>
        <v>120000</v>
      </c>
      <c r="EQ100" s="21">
        <f>(EQ99)-(0)</f>
        <v>84999.99</v>
      </c>
      <c r="ER100" s="21">
        <f t="shared" si="390"/>
        <v>35000.009999999995</v>
      </c>
      <c r="ES100" s="21">
        <f>(ES99)-(0)</f>
        <v>0</v>
      </c>
      <c r="ET100" s="21">
        <f>(ET99)-(0)</f>
        <v>0</v>
      </c>
      <c r="EU100" s="21">
        <f t="shared" si="391"/>
        <v>0</v>
      </c>
      <c r="EV100" s="21">
        <f>(EV99)-(0)</f>
        <v>25116.6</v>
      </c>
      <c r="EW100" s="21">
        <f>(EW99)-(0)</f>
        <v>23250</v>
      </c>
      <c r="EX100" s="21">
        <f t="shared" si="392"/>
        <v>1866.5999999999985</v>
      </c>
      <c r="EY100" s="21">
        <f>(EY99)-(0)</f>
        <v>0</v>
      </c>
      <c r="EZ100" s="21">
        <f>(EZ99)-(0)</f>
        <v>0</v>
      </c>
      <c r="FA100" s="21">
        <f t="shared" si="393"/>
        <v>0</v>
      </c>
      <c r="FB100" s="21">
        <f t="shared" si="394"/>
        <v>25116.6</v>
      </c>
      <c r="FC100" s="21">
        <f t="shared" si="395"/>
        <v>23250</v>
      </c>
      <c r="FD100" s="21">
        <f t="shared" si="396"/>
        <v>1866.5999999999985</v>
      </c>
      <c r="FE100" s="21">
        <f>(FE99)-(0)</f>
        <v>0</v>
      </c>
      <c r="FF100" s="21">
        <f>(FF99)-(0)</f>
        <v>0</v>
      </c>
      <c r="FG100" s="21">
        <f t="shared" si="397"/>
        <v>0</v>
      </c>
      <c r="FH100" s="21">
        <f>(FH99)-(0)</f>
        <v>34440.92</v>
      </c>
      <c r="FI100" s="21">
        <f>(FI99)-(0)</f>
        <v>41000.01</v>
      </c>
      <c r="FJ100" s="21">
        <f t="shared" si="398"/>
        <v>-6559.0900000000038</v>
      </c>
      <c r="FK100" s="21">
        <f>(FK99)-(0)</f>
        <v>0</v>
      </c>
      <c r="FL100" s="21">
        <f>(FL99)-(0)</f>
        <v>0</v>
      </c>
      <c r="FM100" s="21">
        <f t="shared" si="399"/>
        <v>0</v>
      </c>
      <c r="FN100" s="21">
        <f t="shared" si="400"/>
        <v>34440.92</v>
      </c>
      <c r="FO100" s="21">
        <f t="shared" si="401"/>
        <v>41000.01</v>
      </c>
      <c r="FP100" s="21">
        <f t="shared" si="402"/>
        <v>-6559.0900000000038</v>
      </c>
      <c r="FQ100" s="21">
        <f>(FQ99)-(0)</f>
        <v>0</v>
      </c>
      <c r="FR100" s="21">
        <f>(FR99)-(0)</f>
        <v>0</v>
      </c>
      <c r="FS100" s="21">
        <f t="shared" si="403"/>
        <v>0</v>
      </c>
      <c r="FT100" s="21">
        <f>(FT99)-(0)</f>
        <v>19108.7</v>
      </c>
      <c r="FU100" s="21">
        <f>(FU99)-(0)</f>
        <v>24565.14</v>
      </c>
      <c r="FV100" s="21">
        <f t="shared" si="404"/>
        <v>-5456.4399999999987</v>
      </c>
      <c r="FW100" s="21">
        <f>(FW99)-(0)</f>
        <v>0</v>
      </c>
      <c r="FX100" s="21">
        <f>(FX99)-(0)</f>
        <v>0</v>
      </c>
      <c r="FY100" s="21">
        <f t="shared" si="405"/>
        <v>0</v>
      </c>
      <c r="FZ100" s="21">
        <f t="shared" si="406"/>
        <v>19108.7</v>
      </c>
      <c r="GA100" s="21">
        <f t="shared" si="407"/>
        <v>24565.14</v>
      </c>
      <c r="GB100" s="21">
        <f t="shared" si="408"/>
        <v>-5456.4399999999987</v>
      </c>
      <c r="GC100" s="21">
        <f>(GC99)-(0)</f>
        <v>0</v>
      </c>
      <c r="GD100" s="21">
        <f>(GD99)-(0)</f>
        <v>0</v>
      </c>
      <c r="GE100" s="21">
        <f t="shared" si="409"/>
        <v>0</v>
      </c>
      <c r="GF100" s="21">
        <f>(GF99)-(0)</f>
        <v>0</v>
      </c>
      <c r="GG100" s="21">
        <f>(GG99)-(0)</f>
        <v>0</v>
      </c>
      <c r="GH100" s="21">
        <f t="shared" si="410"/>
        <v>0</v>
      </c>
      <c r="GI100" s="21">
        <f>(GI99)-(0)</f>
        <v>44223.839999999997</v>
      </c>
      <c r="GJ100" s="21">
        <f>(GJ99)-(0)</f>
        <v>41562.51</v>
      </c>
      <c r="GK100" s="21">
        <f t="shared" si="411"/>
        <v>2661.3299999999945</v>
      </c>
      <c r="GL100" s="21">
        <f>(GL99)-(0)</f>
        <v>0</v>
      </c>
      <c r="GM100" s="21">
        <f>(GM99)-(0)</f>
        <v>0</v>
      </c>
      <c r="GN100" s="21">
        <f t="shared" si="412"/>
        <v>0</v>
      </c>
      <c r="GO100" s="21">
        <f t="shared" si="413"/>
        <v>44223.839999999997</v>
      </c>
      <c r="GP100" s="21">
        <f t="shared" si="414"/>
        <v>41562.51</v>
      </c>
      <c r="GQ100" s="21">
        <f t="shared" si="415"/>
        <v>2661.3299999999945</v>
      </c>
      <c r="GR100" s="21">
        <f>(GR99)-(0)</f>
        <v>0</v>
      </c>
      <c r="GS100" s="21">
        <f>(GS99)-(0)</f>
        <v>0</v>
      </c>
      <c r="GT100" s="21">
        <f t="shared" si="416"/>
        <v>0</v>
      </c>
      <c r="GU100" s="21">
        <f>(GU99)-(0)</f>
        <v>0</v>
      </c>
      <c r="GV100" s="21">
        <f>(GV99)-(0)</f>
        <v>0</v>
      </c>
      <c r="GW100" s="21">
        <f t="shared" si="417"/>
        <v>0</v>
      </c>
      <c r="GX100" s="21">
        <f>(GX99)-(0)</f>
        <v>5440</v>
      </c>
      <c r="GY100" s="21">
        <f>(GY99)-(0)</f>
        <v>2700</v>
      </c>
      <c r="GZ100" s="21">
        <f t="shared" si="418"/>
        <v>2740</v>
      </c>
      <c r="HA100" s="21">
        <f t="shared" si="419"/>
        <v>277259.31000000006</v>
      </c>
      <c r="HB100" s="21">
        <f t="shared" si="420"/>
        <v>301400.31000000006</v>
      </c>
      <c r="HC100" s="21">
        <f t="shared" si="421"/>
        <v>-24141</v>
      </c>
      <c r="HD100" s="21">
        <f>(HD99)-(0)</f>
        <v>0</v>
      </c>
      <c r="HE100" s="21">
        <f>(HE99)-(0)</f>
        <v>0</v>
      </c>
      <c r="HF100" s="21">
        <f t="shared" si="422"/>
        <v>0</v>
      </c>
      <c r="HG100" s="21">
        <f>(HG99)-(0)</f>
        <v>0</v>
      </c>
      <c r="HH100" s="21">
        <f>(HH99)-(0)</f>
        <v>0</v>
      </c>
      <c r="HI100" s="21">
        <f t="shared" si="423"/>
        <v>0</v>
      </c>
      <c r="HJ100" s="21">
        <f>(HJ99)-(0)</f>
        <v>19326.39</v>
      </c>
      <c r="HK100" s="21">
        <f>(HK99)-(0)</f>
        <v>19326.39</v>
      </c>
      <c r="HL100" s="21">
        <f t="shared" si="424"/>
        <v>0</v>
      </c>
      <c r="HM100" s="21">
        <f>(HM99)-(0)</f>
        <v>0</v>
      </c>
      <c r="HN100" s="21">
        <f>(HN99)-(0)</f>
        <v>0</v>
      </c>
      <c r="HO100" s="21">
        <f t="shared" si="425"/>
        <v>0</v>
      </c>
      <c r="HP100" s="21">
        <f t="shared" si="426"/>
        <v>19326.39</v>
      </c>
      <c r="HQ100" s="21">
        <f t="shared" si="427"/>
        <v>19326.39</v>
      </c>
      <c r="HR100" s="21">
        <f t="shared" si="428"/>
        <v>0</v>
      </c>
      <c r="HS100" s="21">
        <f>(HS99)-(0)</f>
        <v>12920.18</v>
      </c>
      <c r="HT100" s="21">
        <f>(HT99)-(0)</f>
        <v>17000.010000000002</v>
      </c>
      <c r="HU100" s="21">
        <f t="shared" si="429"/>
        <v>-4079.8300000000017</v>
      </c>
      <c r="HV100" s="21">
        <f>(HV99)-(0)</f>
        <v>0</v>
      </c>
      <c r="HW100" s="21">
        <f>(HW99)-(0)</f>
        <v>0</v>
      </c>
      <c r="HX100" s="21">
        <f t="shared" si="430"/>
        <v>0</v>
      </c>
      <c r="HY100" s="21">
        <f>(HY99)-(0)</f>
        <v>0</v>
      </c>
      <c r="HZ100" s="21">
        <f>(HZ99)-(0)</f>
        <v>0</v>
      </c>
      <c r="IA100" s="21">
        <f t="shared" si="431"/>
        <v>0</v>
      </c>
      <c r="IB100" s="21">
        <f>(IB99)-(0)</f>
        <v>0</v>
      </c>
      <c r="IC100" s="21">
        <f>(IC99)-(0)</f>
        <v>0</v>
      </c>
      <c r="ID100" s="21">
        <f t="shared" si="432"/>
        <v>0</v>
      </c>
      <c r="IE100" s="21">
        <f t="shared" si="433"/>
        <v>0</v>
      </c>
      <c r="IF100" s="21">
        <f t="shared" si="434"/>
        <v>0</v>
      </c>
      <c r="IG100" s="21">
        <f t="shared" si="435"/>
        <v>0</v>
      </c>
      <c r="IH100" s="21">
        <f t="shared" si="436"/>
        <v>32246.57</v>
      </c>
      <c r="II100" s="21">
        <f t="shared" si="437"/>
        <v>36326.400000000001</v>
      </c>
      <c r="IJ100" s="21">
        <f t="shared" si="438"/>
        <v>-4079.8300000000017</v>
      </c>
      <c r="IK100" s="21">
        <f>(IK99)-(0)</f>
        <v>50848.23</v>
      </c>
      <c r="IL100" s="21">
        <f>(IL99)-(0)</f>
        <v>78434.03</v>
      </c>
      <c r="IM100" s="21">
        <f t="shared" si="439"/>
        <v>-27585.799999999996</v>
      </c>
      <c r="IN100" s="21">
        <f>(IN99)-(0)</f>
        <v>0</v>
      </c>
      <c r="IO100" s="21">
        <f>(IO99)-(0)</f>
        <v>0</v>
      </c>
      <c r="IP100" s="21">
        <f t="shared" si="440"/>
        <v>0</v>
      </c>
      <c r="IQ100" s="21">
        <f>(IQ99)-(0)</f>
        <v>0</v>
      </c>
      <c r="IR100" s="21">
        <f>(IR99)-(0)</f>
        <v>0</v>
      </c>
      <c r="IS100" s="21">
        <f t="shared" si="441"/>
        <v>0</v>
      </c>
      <c r="IT100" s="21">
        <f t="shared" si="442"/>
        <v>0</v>
      </c>
      <c r="IU100" s="21">
        <f t="shared" si="443"/>
        <v>0</v>
      </c>
      <c r="IV100" s="21">
        <f t="shared" si="444"/>
        <v>0</v>
      </c>
      <c r="IW100" s="21">
        <f t="shared" si="445"/>
        <v>83094.8</v>
      </c>
      <c r="IX100" s="21">
        <f t="shared" si="446"/>
        <v>114760.43</v>
      </c>
      <c r="IY100" s="21">
        <f t="shared" si="447"/>
        <v>-31665.62999999999</v>
      </c>
      <c r="IZ100" s="21">
        <f>(IZ99)-(0)</f>
        <v>40949.99</v>
      </c>
      <c r="JA100" s="21">
        <f>(JA99)-(0)</f>
        <v>41998.020000000004</v>
      </c>
      <c r="JB100" s="21">
        <f t="shared" si="448"/>
        <v>-1048.0300000000061</v>
      </c>
      <c r="JC100" s="21">
        <f>(JC99)-(0)</f>
        <v>0</v>
      </c>
      <c r="JD100" s="21">
        <f>(JD99)-(0)</f>
        <v>0</v>
      </c>
      <c r="JE100" s="21">
        <f t="shared" si="449"/>
        <v>0</v>
      </c>
      <c r="JF100" s="21">
        <f>(JF99)-(0)</f>
        <v>2000</v>
      </c>
      <c r="JG100" s="21">
        <f>(JG99)-(0)</f>
        <v>0</v>
      </c>
      <c r="JH100" s="21">
        <f t="shared" si="450"/>
        <v>2000</v>
      </c>
      <c r="JI100" s="21">
        <f t="shared" si="451"/>
        <v>42949.99</v>
      </c>
      <c r="JJ100" s="21">
        <f t="shared" si="452"/>
        <v>41998.020000000004</v>
      </c>
      <c r="JK100" s="21">
        <f t="shared" si="453"/>
        <v>951.96999999999389</v>
      </c>
      <c r="JL100" s="21">
        <f>(JL99)-(0)</f>
        <v>0</v>
      </c>
      <c r="JM100" s="21">
        <f>(JM99)-(0)</f>
        <v>0</v>
      </c>
      <c r="JN100" s="21">
        <f t="shared" si="454"/>
        <v>0</v>
      </c>
      <c r="JO100" s="21">
        <f>(JO99)-(0)</f>
        <v>0</v>
      </c>
      <c r="JP100" s="21">
        <f>(JP99)-(0)</f>
        <v>481272.87000000005</v>
      </c>
      <c r="JQ100" s="21">
        <f t="shared" si="455"/>
        <v>-481272.87000000005</v>
      </c>
      <c r="JR100" s="21">
        <f>(JR99)-(0)</f>
        <v>403654.13</v>
      </c>
      <c r="JS100" s="21">
        <f>(JS99)-(0)</f>
        <v>0</v>
      </c>
      <c r="JT100" s="21">
        <f t="shared" si="456"/>
        <v>403654.13</v>
      </c>
      <c r="JU100" s="21">
        <f t="shared" si="457"/>
        <v>403654.13</v>
      </c>
      <c r="JV100" s="21">
        <f t="shared" si="458"/>
        <v>481272.87000000005</v>
      </c>
      <c r="JW100" s="21">
        <f t="shared" si="459"/>
        <v>-77618.740000000049</v>
      </c>
      <c r="JX100" s="21">
        <f>(JX99)-(0)</f>
        <v>34462.519999999997</v>
      </c>
      <c r="JY100" s="21">
        <f>(JY99)-(0)</f>
        <v>23600.010000000002</v>
      </c>
      <c r="JZ100" s="21">
        <f t="shared" si="460"/>
        <v>10862.509999999995</v>
      </c>
      <c r="KA100" s="21">
        <f>(KA99)-(0)</f>
        <v>146093.76000000001</v>
      </c>
      <c r="KB100" s="21">
        <f>(KB99)-(0)</f>
        <v>90000</v>
      </c>
      <c r="KC100" s="21">
        <f t="shared" si="461"/>
        <v>56093.760000000009</v>
      </c>
      <c r="KD100" s="21">
        <f t="shared" si="462"/>
        <v>180556.28</v>
      </c>
      <c r="KE100" s="21">
        <f t="shared" si="463"/>
        <v>113600.01000000001</v>
      </c>
      <c r="KF100" s="21">
        <f t="shared" si="464"/>
        <v>66956.26999999999</v>
      </c>
      <c r="KG100" s="21">
        <f>(KG99)-(0)</f>
        <v>51616.639999999999</v>
      </c>
      <c r="KH100" s="21">
        <f>(KH99)-(0)</f>
        <v>83957.010000000009</v>
      </c>
      <c r="KI100" s="21">
        <f t="shared" si="465"/>
        <v>-32340.37000000001</v>
      </c>
      <c r="KJ100" s="21">
        <f>(KJ99)-(0)</f>
        <v>0</v>
      </c>
      <c r="KK100" s="21">
        <f>(KK99)-(0)</f>
        <v>0</v>
      </c>
      <c r="KL100" s="21">
        <f t="shared" si="466"/>
        <v>0</v>
      </c>
      <c r="KM100" s="21">
        <f>(KM99)-(0)</f>
        <v>0</v>
      </c>
      <c r="KN100" s="21">
        <f>(KN99)-(0)</f>
        <v>0</v>
      </c>
      <c r="KO100" s="21">
        <f t="shared" si="467"/>
        <v>0</v>
      </c>
      <c r="KP100" s="21">
        <f>(KP99)-(0)</f>
        <v>0</v>
      </c>
      <c r="KQ100" s="21">
        <f>(KQ99)-(0)</f>
        <v>0</v>
      </c>
      <c r="KR100" s="21">
        <f t="shared" si="468"/>
        <v>0</v>
      </c>
      <c r="KS100" s="21">
        <f>(KS99)-(0)</f>
        <v>0</v>
      </c>
      <c r="KT100" s="21">
        <f>(KT99)-(0)</f>
        <v>0</v>
      </c>
      <c r="KU100" s="21">
        <f t="shared" si="469"/>
        <v>0</v>
      </c>
      <c r="KV100" s="21">
        <f>(KV99)-(0)</f>
        <v>0</v>
      </c>
      <c r="KW100" s="21">
        <f>(KW99)-(0)</f>
        <v>0</v>
      </c>
      <c r="KX100" s="21">
        <f t="shared" si="470"/>
        <v>0</v>
      </c>
      <c r="KY100" s="21">
        <f>(KY99)-(0)</f>
        <v>0</v>
      </c>
      <c r="KZ100" s="21">
        <f>(KZ99)-(0)</f>
        <v>0</v>
      </c>
      <c r="LA100" s="21">
        <f t="shared" si="471"/>
        <v>0</v>
      </c>
      <c r="LB100" s="21">
        <f t="shared" si="472"/>
        <v>0</v>
      </c>
      <c r="LC100" s="21">
        <f t="shared" si="473"/>
        <v>0</v>
      </c>
      <c r="LD100" s="21">
        <f t="shared" si="474"/>
        <v>0</v>
      </c>
      <c r="LE100" s="21">
        <f t="shared" si="475"/>
        <v>51616.639999999999</v>
      </c>
      <c r="LF100" s="21">
        <f t="shared" si="476"/>
        <v>83957.010000000009</v>
      </c>
      <c r="LG100" s="21">
        <f t="shared" si="477"/>
        <v>-32340.37000000001</v>
      </c>
      <c r="LH100" s="21">
        <f>(LH99)-(0)</f>
        <v>84631.86</v>
      </c>
      <c r="LI100" s="21">
        <f>(LI99)-(0)</f>
        <v>84761.03</v>
      </c>
      <c r="LJ100" s="21">
        <f t="shared" si="478"/>
        <v>-129.16999999999825</v>
      </c>
      <c r="LK100" s="21">
        <f>(LK99)-(0)</f>
        <v>0</v>
      </c>
      <c r="LL100" s="21">
        <f>(LL99)-(0)</f>
        <v>0</v>
      </c>
      <c r="LM100" s="21">
        <f t="shared" si="479"/>
        <v>0</v>
      </c>
      <c r="LN100" s="21">
        <f t="shared" si="480"/>
        <v>1605204.47</v>
      </c>
      <c r="LO100" s="21">
        <f t="shared" si="481"/>
        <v>1688085.85</v>
      </c>
      <c r="LP100" s="21">
        <f t="shared" si="482"/>
        <v>-82881.380000000121</v>
      </c>
    </row>
    <row r="101" spans="1:328" x14ac:dyDescent="0.3">
      <c r="A101" s="2" t="s">
        <v>206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</row>
    <row r="102" spans="1:328" x14ac:dyDescent="0.3">
      <c r="A102" s="2" t="s">
        <v>207</v>
      </c>
      <c r="B102" s="3"/>
      <c r="C102" s="3"/>
      <c r="D102" s="4">
        <f t="shared" ref="D102:D133" si="483">(B102)-(C102)</f>
        <v>0</v>
      </c>
      <c r="E102" s="3"/>
      <c r="F102" s="3"/>
      <c r="G102" s="4">
        <f t="shared" ref="G102:G133" si="484">(E102)-(F102)</f>
        <v>0</v>
      </c>
      <c r="H102" s="3"/>
      <c r="I102" s="3"/>
      <c r="J102" s="4">
        <f t="shared" ref="J102:J133" si="485">(H102)-(I102)</f>
        <v>0</v>
      </c>
      <c r="K102" s="3"/>
      <c r="L102" s="3"/>
      <c r="M102" s="4">
        <f t="shared" ref="M102:M133" si="486">(K102)-(L102)</f>
        <v>0</v>
      </c>
      <c r="N102" s="3"/>
      <c r="O102" s="3"/>
      <c r="P102" s="4">
        <f t="shared" ref="P102:P133" si="487">(N102)-(O102)</f>
        <v>0</v>
      </c>
      <c r="Q102" s="3"/>
      <c r="R102" s="3"/>
      <c r="S102" s="4">
        <f t="shared" ref="S102:S133" si="488">(Q102)-(R102)</f>
        <v>0</v>
      </c>
      <c r="T102" s="3"/>
      <c r="U102" s="3"/>
      <c r="V102" s="4">
        <f t="shared" ref="V102:V133" si="489">(T102)-(U102)</f>
        <v>0</v>
      </c>
      <c r="W102" s="3"/>
      <c r="X102" s="3"/>
      <c r="Y102" s="4">
        <f t="shared" ref="Y102:Y133" si="490">(W102)-(X102)</f>
        <v>0</v>
      </c>
      <c r="Z102" s="3"/>
      <c r="AA102" s="3"/>
      <c r="AB102" s="4">
        <f t="shared" ref="AB102:AB133" si="491">(Z102)-(AA102)</f>
        <v>0</v>
      </c>
      <c r="AC102" s="3"/>
      <c r="AD102" s="3"/>
      <c r="AE102" s="4">
        <f t="shared" ref="AE102:AE133" si="492">(AC102)-(AD102)</f>
        <v>0</v>
      </c>
      <c r="AF102" s="3"/>
      <c r="AG102" s="3"/>
      <c r="AH102" s="4">
        <f t="shared" ref="AH102:AH133" si="493">(AF102)-(AG102)</f>
        <v>0</v>
      </c>
      <c r="AI102" s="3"/>
      <c r="AJ102" s="3"/>
      <c r="AK102" s="4">
        <f t="shared" ref="AK102:AK133" si="494">(AI102)-(AJ102)</f>
        <v>0</v>
      </c>
      <c r="AL102" s="4">
        <f t="shared" ref="AL102:AL133" si="495">(((((((((H102)+(K102))+(N102))+(Q102))+(T102))+(W102))+(Z102))+(AC102))+(AF102))+(AI102)</f>
        <v>0</v>
      </c>
      <c r="AM102" s="4">
        <f t="shared" ref="AM102:AM133" si="496">(((((((((I102)+(L102))+(O102))+(R102))+(U102))+(X102))+(AA102))+(AD102))+(AG102))+(AJ102)</f>
        <v>0</v>
      </c>
      <c r="AN102" s="4">
        <f t="shared" ref="AN102:AN133" si="497">(AL102)-(AM102)</f>
        <v>0</v>
      </c>
      <c r="AO102" s="3"/>
      <c r="AP102" s="3"/>
      <c r="AQ102" s="4">
        <f t="shared" ref="AQ102:AQ133" si="498">(AO102)-(AP102)</f>
        <v>0</v>
      </c>
      <c r="AR102" s="3"/>
      <c r="AS102" s="3"/>
      <c r="AT102" s="4">
        <f t="shared" ref="AT102:AT133" si="499">(AR102)-(AS102)</f>
        <v>0</v>
      </c>
      <c r="AU102" s="3"/>
      <c r="AV102" s="3"/>
      <c r="AW102" s="4">
        <f t="shared" ref="AW102:AW133" si="500">(AU102)-(AV102)</f>
        <v>0</v>
      </c>
      <c r="AX102" s="3"/>
      <c r="AY102" s="3"/>
      <c r="AZ102" s="4">
        <f t="shared" ref="AZ102:AZ133" si="501">(AX102)-(AY102)</f>
        <v>0</v>
      </c>
      <c r="BA102" s="3"/>
      <c r="BB102" s="3"/>
      <c r="BC102" s="4">
        <f t="shared" ref="BC102:BC133" si="502">(BA102)-(BB102)</f>
        <v>0</v>
      </c>
      <c r="BD102" s="3"/>
      <c r="BE102" s="3"/>
      <c r="BF102" s="4">
        <f t="shared" ref="BF102:BF133" si="503">(BD102)-(BE102)</f>
        <v>0</v>
      </c>
      <c r="BG102" s="4">
        <f t="shared" ref="BG102:BG133" si="504">(BA102)+(BD102)</f>
        <v>0</v>
      </c>
      <c r="BH102" s="4">
        <f t="shared" ref="BH102:BH133" si="505">(BB102)+(BE102)</f>
        <v>0</v>
      </c>
      <c r="BI102" s="4">
        <f t="shared" ref="BI102:BI133" si="506">(BG102)-(BH102)</f>
        <v>0</v>
      </c>
      <c r="BJ102" s="3"/>
      <c r="BK102" s="3"/>
      <c r="BL102" s="4">
        <f t="shared" ref="BL102:BL133" si="507">(BJ102)-(BK102)</f>
        <v>0</v>
      </c>
      <c r="BM102" s="3"/>
      <c r="BN102" s="3"/>
      <c r="BO102" s="4">
        <f t="shared" ref="BO102:BO133" si="508">(BM102)-(BN102)</f>
        <v>0</v>
      </c>
      <c r="BP102" s="3"/>
      <c r="BQ102" s="3"/>
      <c r="BR102" s="4">
        <f t="shared" ref="BR102:BR133" si="509">(BP102)-(BQ102)</f>
        <v>0</v>
      </c>
      <c r="BS102" s="3"/>
      <c r="BT102" s="3"/>
      <c r="BU102" s="4">
        <f t="shared" ref="BU102:BU133" si="510">(BS102)-(BT102)</f>
        <v>0</v>
      </c>
      <c r="BV102" s="3"/>
      <c r="BW102" s="3"/>
      <c r="BX102" s="4">
        <f t="shared" ref="BX102:BX133" si="511">(BV102)-(BW102)</f>
        <v>0</v>
      </c>
      <c r="BY102" s="3"/>
      <c r="BZ102" s="3"/>
      <c r="CA102" s="4">
        <f t="shared" ref="CA102:CA133" si="512">(BY102)-(BZ102)</f>
        <v>0</v>
      </c>
      <c r="CB102" s="4">
        <f t="shared" ref="CB102:CB133" si="513">(((BP102)+(BS102))+(BV102))+(BY102)</f>
        <v>0</v>
      </c>
      <c r="CC102" s="4">
        <f t="shared" ref="CC102:CC133" si="514">(((BQ102)+(BT102))+(BW102))+(BZ102)</f>
        <v>0</v>
      </c>
      <c r="CD102" s="4">
        <f t="shared" ref="CD102:CD133" si="515">(CB102)-(CC102)</f>
        <v>0</v>
      </c>
      <c r="CE102" s="3"/>
      <c r="CF102" s="3"/>
      <c r="CG102" s="4">
        <f t="shared" ref="CG102:CG133" si="516">(CE102)-(CF102)</f>
        <v>0</v>
      </c>
      <c r="CH102" s="3"/>
      <c r="CI102" s="3"/>
      <c r="CJ102" s="4">
        <f t="shared" ref="CJ102:CJ133" si="517">(CH102)-(CI102)</f>
        <v>0</v>
      </c>
      <c r="CK102" s="3"/>
      <c r="CL102" s="3"/>
      <c r="CM102" s="4">
        <f t="shared" ref="CM102:CM133" si="518">(CK102)-(CL102)</f>
        <v>0</v>
      </c>
      <c r="CN102" s="4">
        <f t="shared" ref="CN102:CN133" si="519">(CH102)+(CK102)</f>
        <v>0</v>
      </c>
      <c r="CO102" s="4">
        <f t="shared" ref="CO102:CO133" si="520">(CI102)+(CL102)</f>
        <v>0</v>
      </c>
      <c r="CP102" s="4">
        <f t="shared" ref="CP102:CP133" si="521">(CN102)-(CO102)</f>
        <v>0</v>
      </c>
      <c r="CQ102" s="3"/>
      <c r="CR102" s="3"/>
      <c r="CS102" s="4">
        <f t="shared" ref="CS102:CS133" si="522">(CQ102)-(CR102)</f>
        <v>0</v>
      </c>
      <c r="CT102" s="3"/>
      <c r="CU102" s="3"/>
      <c r="CV102" s="4">
        <f t="shared" ref="CV102:CV133" si="523">(CT102)-(CU102)</f>
        <v>0</v>
      </c>
      <c r="CW102" s="3"/>
      <c r="CX102" s="3"/>
      <c r="CY102" s="4">
        <f t="shared" ref="CY102:CY133" si="524">(CW102)-(CX102)</f>
        <v>0</v>
      </c>
      <c r="CZ102" s="4">
        <f t="shared" ref="CZ102:CZ133" si="525">((CQ102)+(CT102))+(CW102)</f>
        <v>0</v>
      </c>
      <c r="DA102" s="4">
        <f t="shared" ref="DA102:DA133" si="526">((CR102)+(CU102))+(CX102)</f>
        <v>0</v>
      </c>
      <c r="DB102" s="4">
        <f t="shared" ref="DB102:DB133" si="527">(CZ102)-(DA102)</f>
        <v>0</v>
      </c>
      <c r="DC102" s="4">
        <f t="shared" ref="DC102:DC133" si="528">((((((((((AO102)+(AR102))+(AU102))+(AX102))+(BG102))+(BJ102))+(BM102))+(CB102))+(CE102))+(CN102))+(CZ102)</f>
        <v>0</v>
      </c>
      <c r="DD102" s="4">
        <f t="shared" ref="DD102:DD133" si="529">((((((((((AP102)+(AS102))+(AV102))+(AY102))+(BH102))+(BK102))+(BN102))+(CC102))+(CF102))+(CO102))+(DA102)</f>
        <v>0</v>
      </c>
      <c r="DE102" s="4">
        <f t="shared" ref="DE102:DE133" si="530">(DC102)-(DD102)</f>
        <v>0</v>
      </c>
      <c r="DF102" s="3"/>
      <c r="DG102" s="3"/>
      <c r="DH102" s="4">
        <f t="shared" ref="DH102:DH133" si="531">(DF102)-(DG102)</f>
        <v>0</v>
      </c>
      <c r="DI102" s="3"/>
      <c r="DJ102" s="3"/>
      <c r="DK102" s="4">
        <f t="shared" ref="DK102:DK133" si="532">(DI102)-(DJ102)</f>
        <v>0</v>
      </c>
      <c r="DL102" s="4">
        <f t="shared" ref="DL102:DL133" si="533">(DF102)+(DI102)</f>
        <v>0</v>
      </c>
      <c r="DM102" s="4">
        <f t="shared" ref="DM102:DM133" si="534">(DG102)+(DJ102)</f>
        <v>0</v>
      </c>
      <c r="DN102" s="4">
        <f t="shared" ref="DN102:DN133" si="535">(DL102)-(DM102)</f>
        <v>0</v>
      </c>
      <c r="DO102" s="3"/>
      <c r="DP102" s="3"/>
      <c r="DQ102" s="4">
        <f t="shared" ref="DQ102:DQ133" si="536">(DO102)-(DP102)</f>
        <v>0</v>
      </c>
      <c r="DR102" s="3"/>
      <c r="DS102" s="3"/>
      <c r="DT102" s="4">
        <f t="shared" ref="DT102:DT133" si="537">(DR102)-(DS102)</f>
        <v>0</v>
      </c>
      <c r="DU102" s="4">
        <f t="shared" ref="DU102:DU133" si="538">(DO102)+(DR102)</f>
        <v>0</v>
      </c>
      <c r="DV102" s="4">
        <f t="shared" ref="DV102:DV133" si="539">(DP102)+(DS102)</f>
        <v>0</v>
      </c>
      <c r="DW102" s="4">
        <f t="shared" ref="DW102:DW133" si="540">(DU102)-(DV102)</f>
        <v>0</v>
      </c>
      <c r="DX102" s="20">
        <f t="shared" ref="DX102:DX133" si="541">(((((B102)+(E102))+(AL102))+(DC102))+(DL102))+(DU102)</f>
        <v>0</v>
      </c>
      <c r="DY102" s="20">
        <f t="shared" ref="DY102:DY133" si="542">(((((C102)+(F102))+(AM102))+(DD102))+(DM102))+(DV102)</f>
        <v>0</v>
      </c>
      <c r="DZ102" s="20">
        <f t="shared" ref="DZ102:DZ133" si="543">(DX102)-(DY102)</f>
        <v>0</v>
      </c>
      <c r="EA102" s="19"/>
      <c r="EB102" s="19"/>
      <c r="EC102" s="20">
        <f t="shared" ref="EC102:EC133" si="544">(EA102)-(EB102)</f>
        <v>0</v>
      </c>
      <c r="ED102" s="19"/>
      <c r="EE102" s="19"/>
      <c r="EF102" s="20">
        <f t="shared" ref="EF102:EF133" si="545">(ED102)-(EE102)</f>
        <v>0</v>
      </c>
      <c r="EG102" s="19"/>
      <c r="EH102" s="19"/>
      <c r="EI102" s="20">
        <f t="shared" ref="EI102:EI133" si="546">(EG102)-(EH102)</f>
        <v>0</v>
      </c>
      <c r="EJ102" s="19"/>
      <c r="EK102" s="19"/>
      <c r="EL102" s="20">
        <f t="shared" ref="EL102:EL133" si="547">(EJ102)-(EK102)</f>
        <v>0</v>
      </c>
      <c r="EM102" s="20">
        <f t="shared" ref="EM102:EM133" si="548">((ED102)+(EG102))+(EJ102)</f>
        <v>0</v>
      </c>
      <c r="EN102" s="20">
        <f t="shared" ref="EN102:EN133" si="549">((EE102)+(EH102))+(EK102)</f>
        <v>0</v>
      </c>
      <c r="EO102" s="20">
        <f t="shared" ref="EO102:EO133" si="550">(EM102)-(EN102)</f>
        <v>0</v>
      </c>
      <c r="EP102" s="19"/>
      <c r="EQ102" s="19"/>
      <c r="ER102" s="20">
        <f t="shared" ref="ER102:ER133" si="551">(EP102)-(EQ102)</f>
        <v>0</v>
      </c>
      <c r="ES102" s="19"/>
      <c r="ET102" s="19"/>
      <c r="EU102" s="20">
        <f t="shared" ref="EU102:EU133" si="552">(ES102)-(ET102)</f>
        <v>0</v>
      </c>
      <c r="EV102" s="19"/>
      <c r="EW102" s="19"/>
      <c r="EX102" s="20">
        <f t="shared" ref="EX102:EX133" si="553">(EV102)-(EW102)</f>
        <v>0</v>
      </c>
      <c r="EY102" s="19"/>
      <c r="EZ102" s="19"/>
      <c r="FA102" s="20">
        <f t="shared" ref="FA102:FA133" si="554">(EY102)-(EZ102)</f>
        <v>0</v>
      </c>
      <c r="FB102" s="20">
        <f t="shared" ref="FB102:FB133" si="555">((ES102)+(EV102))+(EY102)</f>
        <v>0</v>
      </c>
      <c r="FC102" s="20">
        <f t="shared" ref="FC102:FC133" si="556">((ET102)+(EW102))+(EZ102)</f>
        <v>0</v>
      </c>
      <c r="FD102" s="20">
        <f t="shared" ref="FD102:FD133" si="557">(FB102)-(FC102)</f>
        <v>0</v>
      </c>
      <c r="FE102" s="19"/>
      <c r="FF102" s="19"/>
      <c r="FG102" s="20">
        <f t="shared" ref="FG102:FG133" si="558">(FE102)-(FF102)</f>
        <v>0</v>
      </c>
      <c r="FH102" s="19"/>
      <c r="FI102" s="19"/>
      <c r="FJ102" s="20">
        <f t="shared" ref="FJ102:FJ133" si="559">(FH102)-(FI102)</f>
        <v>0</v>
      </c>
      <c r="FK102" s="19"/>
      <c r="FL102" s="19"/>
      <c r="FM102" s="20">
        <f t="shared" ref="FM102:FM133" si="560">(FK102)-(FL102)</f>
        <v>0</v>
      </c>
      <c r="FN102" s="20">
        <f t="shared" ref="FN102:FN133" si="561">((FE102)+(FH102))+(FK102)</f>
        <v>0</v>
      </c>
      <c r="FO102" s="20">
        <f t="shared" ref="FO102:FO133" si="562">((FF102)+(FI102))+(FL102)</f>
        <v>0</v>
      </c>
      <c r="FP102" s="20">
        <f t="shared" ref="FP102:FP133" si="563">(FN102)-(FO102)</f>
        <v>0</v>
      </c>
      <c r="FQ102" s="19"/>
      <c r="FR102" s="19"/>
      <c r="FS102" s="20">
        <f t="shared" ref="FS102:FS133" si="564">(FQ102)-(FR102)</f>
        <v>0</v>
      </c>
      <c r="FT102" s="19"/>
      <c r="FU102" s="19"/>
      <c r="FV102" s="20">
        <f t="shared" ref="FV102:FV133" si="565">(FT102)-(FU102)</f>
        <v>0</v>
      </c>
      <c r="FW102" s="19"/>
      <c r="FX102" s="19"/>
      <c r="FY102" s="20">
        <f t="shared" ref="FY102:FY133" si="566">(FW102)-(FX102)</f>
        <v>0</v>
      </c>
      <c r="FZ102" s="20">
        <f t="shared" ref="FZ102:FZ133" si="567">((FQ102)+(FT102))+(FW102)</f>
        <v>0</v>
      </c>
      <c r="GA102" s="20">
        <f t="shared" ref="GA102:GA133" si="568">((FR102)+(FU102))+(FX102)</f>
        <v>0</v>
      </c>
      <c r="GB102" s="20">
        <f t="shared" ref="GB102:GB133" si="569">(FZ102)-(GA102)</f>
        <v>0</v>
      </c>
      <c r="GC102" s="19"/>
      <c r="GD102" s="19"/>
      <c r="GE102" s="20">
        <f t="shared" ref="GE102:GE133" si="570">(GC102)-(GD102)</f>
        <v>0</v>
      </c>
      <c r="GF102" s="19"/>
      <c r="GG102" s="19"/>
      <c r="GH102" s="20">
        <f t="shared" ref="GH102:GH133" si="571">(GF102)-(GG102)</f>
        <v>0</v>
      </c>
      <c r="GI102" s="19"/>
      <c r="GJ102" s="19"/>
      <c r="GK102" s="20">
        <f t="shared" ref="GK102:GK133" si="572">(GI102)-(GJ102)</f>
        <v>0</v>
      </c>
      <c r="GL102" s="19"/>
      <c r="GM102" s="19"/>
      <c r="GN102" s="20">
        <f t="shared" ref="GN102:GN133" si="573">(GL102)-(GM102)</f>
        <v>0</v>
      </c>
      <c r="GO102" s="20">
        <f t="shared" ref="GO102:GO133" si="574">((GF102)+(GI102))+(GL102)</f>
        <v>0</v>
      </c>
      <c r="GP102" s="20">
        <f t="shared" ref="GP102:GP133" si="575">((GG102)+(GJ102))+(GM102)</f>
        <v>0</v>
      </c>
      <c r="GQ102" s="20">
        <f t="shared" ref="GQ102:GQ133" si="576">(GO102)-(GP102)</f>
        <v>0</v>
      </c>
      <c r="GR102" s="19"/>
      <c r="GS102" s="19"/>
      <c r="GT102" s="20">
        <f t="shared" ref="GT102:GT133" si="577">(GR102)-(GS102)</f>
        <v>0</v>
      </c>
      <c r="GU102" s="19"/>
      <c r="GV102" s="19"/>
      <c r="GW102" s="20">
        <f t="shared" ref="GW102:GW133" si="578">(GU102)-(GV102)</f>
        <v>0</v>
      </c>
      <c r="GX102" s="19"/>
      <c r="GY102" s="19"/>
      <c r="GZ102" s="20">
        <f t="shared" ref="GZ102:GZ133" si="579">(GX102)-(GY102)</f>
        <v>0</v>
      </c>
      <c r="HA102" s="20">
        <f t="shared" ref="HA102:HA133" si="580">((((((((((EA102)+(EM102))+(EP102))+(FB102))+(FN102))+(FZ102))+(GC102))+(GO102))+(GR102))+(GU102))+(GX102)</f>
        <v>0</v>
      </c>
      <c r="HB102" s="20">
        <f t="shared" ref="HB102:HB133" si="581">((((((((((EB102)+(EN102))+(EQ102))+(FC102))+(FO102))+(GA102))+(GD102))+(GP102))+(GS102))+(GV102))+(GY102)</f>
        <v>0</v>
      </c>
      <c r="HC102" s="20">
        <f t="shared" ref="HC102:HC133" si="582">(HA102)-(HB102)</f>
        <v>0</v>
      </c>
      <c r="HD102" s="19"/>
      <c r="HE102" s="19"/>
      <c r="HF102" s="20">
        <f t="shared" ref="HF102:HF133" si="583">(HD102)-(HE102)</f>
        <v>0</v>
      </c>
      <c r="HG102" s="19"/>
      <c r="HH102" s="19"/>
      <c r="HI102" s="20">
        <f t="shared" ref="HI102:HI133" si="584">(HG102)-(HH102)</f>
        <v>0</v>
      </c>
      <c r="HJ102" s="19"/>
      <c r="HK102" s="19"/>
      <c r="HL102" s="20">
        <f t="shared" ref="HL102:HL133" si="585">(HJ102)-(HK102)</f>
        <v>0</v>
      </c>
      <c r="HM102" s="19"/>
      <c r="HN102" s="19"/>
      <c r="HO102" s="20">
        <f t="shared" ref="HO102:HO133" si="586">(HM102)-(HN102)</f>
        <v>0</v>
      </c>
      <c r="HP102" s="20">
        <f t="shared" ref="HP102:HP133" si="587">(HJ102)+(HM102)</f>
        <v>0</v>
      </c>
      <c r="HQ102" s="20">
        <f t="shared" ref="HQ102:HQ133" si="588">(HK102)+(HN102)</f>
        <v>0</v>
      </c>
      <c r="HR102" s="20">
        <f t="shared" ref="HR102:HR133" si="589">(HP102)-(HQ102)</f>
        <v>0</v>
      </c>
      <c r="HS102" s="19"/>
      <c r="HT102" s="19"/>
      <c r="HU102" s="20">
        <f t="shared" ref="HU102:HU133" si="590">(HS102)-(HT102)</f>
        <v>0</v>
      </c>
      <c r="HV102" s="19"/>
      <c r="HW102" s="19"/>
      <c r="HX102" s="20">
        <f t="shared" ref="HX102:HX133" si="591">(HV102)-(HW102)</f>
        <v>0</v>
      </c>
      <c r="HY102" s="19"/>
      <c r="HZ102" s="19"/>
      <c r="IA102" s="20">
        <f t="shared" ref="IA102:IA133" si="592">(HY102)-(HZ102)</f>
        <v>0</v>
      </c>
      <c r="IB102" s="19"/>
      <c r="IC102" s="19"/>
      <c r="ID102" s="20">
        <f t="shared" ref="ID102:ID133" si="593">(IB102)-(IC102)</f>
        <v>0</v>
      </c>
      <c r="IE102" s="20">
        <f t="shared" ref="IE102:IE133" si="594">((HV102)+(HY102))+(IB102)</f>
        <v>0</v>
      </c>
      <c r="IF102" s="20">
        <f t="shared" ref="IF102:IF133" si="595">((HW102)+(HZ102))+(IC102)</f>
        <v>0</v>
      </c>
      <c r="IG102" s="20">
        <f t="shared" ref="IG102:IG133" si="596">(IE102)-(IF102)</f>
        <v>0</v>
      </c>
      <c r="IH102" s="20">
        <f t="shared" ref="IH102:IH133" si="597">(((HG102)+(HP102))+(HS102))+(IE102)</f>
        <v>0</v>
      </c>
      <c r="II102" s="20">
        <f t="shared" ref="II102:II133" si="598">(((HH102)+(HQ102))+(HT102))+(IF102)</f>
        <v>0</v>
      </c>
      <c r="IJ102" s="20">
        <f t="shared" ref="IJ102:IJ133" si="599">(IH102)-(II102)</f>
        <v>0</v>
      </c>
      <c r="IK102" s="19"/>
      <c r="IL102" s="19"/>
      <c r="IM102" s="20">
        <f t="shared" ref="IM102:IM133" si="600">(IK102)-(IL102)</f>
        <v>0</v>
      </c>
      <c r="IN102" s="19"/>
      <c r="IO102" s="19"/>
      <c r="IP102" s="20">
        <f t="shared" ref="IP102:IP133" si="601">(IN102)-(IO102)</f>
        <v>0</v>
      </c>
      <c r="IQ102" s="19"/>
      <c r="IR102" s="19"/>
      <c r="IS102" s="20">
        <f t="shared" ref="IS102:IS133" si="602">(IQ102)-(IR102)</f>
        <v>0</v>
      </c>
      <c r="IT102" s="20">
        <f t="shared" ref="IT102:IT133" si="603">(IN102)+(IQ102)</f>
        <v>0</v>
      </c>
      <c r="IU102" s="20">
        <f t="shared" ref="IU102:IU133" si="604">(IO102)+(IR102)</f>
        <v>0</v>
      </c>
      <c r="IV102" s="20">
        <f t="shared" ref="IV102:IV133" si="605">(IT102)-(IU102)</f>
        <v>0</v>
      </c>
      <c r="IW102" s="20">
        <f t="shared" ref="IW102:IW133" si="606">(((HD102)+(IH102))+(IK102))+(IT102)</f>
        <v>0</v>
      </c>
      <c r="IX102" s="20">
        <f t="shared" ref="IX102:IX133" si="607">(((HE102)+(II102))+(IL102))+(IU102)</f>
        <v>0</v>
      </c>
      <c r="IY102" s="20">
        <f t="shared" ref="IY102:IY133" si="608">(IW102)-(IX102)</f>
        <v>0</v>
      </c>
      <c r="IZ102" s="19"/>
      <c r="JA102" s="19"/>
      <c r="JB102" s="20">
        <f t="shared" ref="JB102:JB133" si="609">(IZ102)-(JA102)</f>
        <v>0</v>
      </c>
      <c r="JC102" s="19"/>
      <c r="JD102" s="19"/>
      <c r="JE102" s="20">
        <f t="shared" ref="JE102:JE133" si="610">(JC102)-(JD102)</f>
        <v>0</v>
      </c>
      <c r="JF102" s="19"/>
      <c r="JG102" s="19"/>
      <c r="JH102" s="20">
        <f t="shared" ref="JH102:JH133" si="611">(JF102)-(JG102)</f>
        <v>0</v>
      </c>
      <c r="JI102" s="20">
        <f t="shared" ref="JI102:JI133" si="612">((IZ102)+(JC102))+(JF102)</f>
        <v>0</v>
      </c>
      <c r="JJ102" s="20">
        <f t="shared" ref="JJ102:JJ133" si="613">((JA102)+(JD102))+(JG102)</f>
        <v>0</v>
      </c>
      <c r="JK102" s="20">
        <f t="shared" ref="JK102:JK133" si="614">(JI102)-(JJ102)</f>
        <v>0</v>
      </c>
      <c r="JL102" s="19"/>
      <c r="JM102" s="19"/>
      <c r="JN102" s="20">
        <f t="shared" ref="JN102:JN133" si="615">(JL102)-(JM102)</f>
        <v>0</v>
      </c>
      <c r="JO102" s="19"/>
      <c r="JP102" s="19"/>
      <c r="JQ102" s="20">
        <f t="shared" ref="JQ102:JQ133" si="616">(JO102)-(JP102)</f>
        <v>0</v>
      </c>
      <c r="JR102" s="19"/>
      <c r="JS102" s="19"/>
      <c r="JT102" s="20">
        <f t="shared" ref="JT102:JT133" si="617">(JR102)-(JS102)</f>
        <v>0</v>
      </c>
      <c r="JU102" s="20">
        <f t="shared" ref="JU102:JU133" si="618">((JL102)+(JO102))+(JR102)</f>
        <v>0</v>
      </c>
      <c r="JV102" s="20">
        <f t="shared" ref="JV102:JV133" si="619">((JM102)+(JP102))+(JS102)</f>
        <v>0</v>
      </c>
      <c r="JW102" s="20">
        <f t="shared" ref="JW102:JW133" si="620">(JU102)-(JV102)</f>
        <v>0</v>
      </c>
      <c r="JX102" s="19"/>
      <c r="JY102" s="19"/>
      <c r="JZ102" s="20">
        <f t="shared" ref="JZ102:JZ133" si="621">(JX102)-(JY102)</f>
        <v>0</v>
      </c>
      <c r="KA102" s="19"/>
      <c r="KB102" s="19"/>
      <c r="KC102" s="20">
        <f t="shared" ref="KC102:KC133" si="622">(KA102)-(KB102)</f>
        <v>0</v>
      </c>
      <c r="KD102" s="20">
        <f t="shared" ref="KD102:KD133" si="623">(JX102)+(KA102)</f>
        <v>0</v>
      </c>
      <c r="KE102" s="20">
        <f t="shared" ref="KE102:KE133" si="624">(JY102)+(KB102)</f>
        <v>0</v>
      </c>
      <c r="KF102" s="20">
        <f t="shared" ref="KF102:KF133" si="625">(KD102)-(KE102)</f>
        <v>0</v>
      </c>
      <c r="KG102" s="19"/>
      <c r="KH102" s="19"/>
      <c r="KI102" s="20">
        <f t="shared" ref="KI102:KI133" si="626">(KG102)-(KH102)</f>
        <v>0</v>
      </c>
      <c r="KJ102" s="19"/>
      <c r="KK102" s="19"/>
      <c r="KL102" s="20">
        <f t="shared" ref="KL102:KL133" si="627">(KJ102)-(KK102)</f>
        <v>0</v>
      </c>
      <c r="KM102" s="19"/>
      <c r="KN102" s="19"/>
      <c r="KO102" s="20">
        <f t="shared" ref="KO102:KO133" si="628">(KM102)-(KN102)</f>
        <v>0</v>
      </c>
      <c r="KP102" s="19"/>
      <c r="KQ102" s="19"/>
      <c r="KR102" s="20">
        <f t="shared" ref="KR102:KR133" si="629">(KP102)-(KQ102)</f>
        <v>0</v>
      </c>
      <c r="KS102" s="19"/>
      <c r="KT102" s="19"/>
      <c r="KU102" s="20">
        <f t="shared" ref="KU102:KU133" si="630">(KS102)-(KT102)</f>
        <v>0</v>
      </c>
      <c r="KV102" s="19"/>
      <c r="KW102" s="19"/>
      <c r="KX102" s="20">
        <f t="shared" ref="KX102:KX133" si="631">(KV102)-(KW102)</f>
        <v>0</v>
      </c>
      <c r="KY102" s="19"/>
      <c r="KZ102" s="19"/>
      <c r="LA102" s="20">
        <f t="shared" ref="LA102:LA133" si="632">(KY102)-(KZ102)</f>
        <v>0</v>
      </c>
      <c r="LB102" s="20">
        <f t="shared" ref="LB102:LB133" si="633">(KV102)+(KY102)</f>
        <v>0</v>
      </c>
      <c r="LC102" s="20">
        <f t="shared" ref="LC102:LC133" si="634">(KW102)+(KZ102)</f>
        <v>0</v>
      </c>
      <c r="LD102" s="20">
        <f t="shared" ref="LD102:LD133" si="635">(LB102)-(LC102)</f>
        <v>0</v>
      </c>
      <c r="LE102" s="20">
        <f t="shared" ref="LE102:LE133" si="636">(((((KG102)+(KJ102))+(KM102))+(KP102))+(KS102))+(LB102)</f>
        <v>0</v>
      </c>
      <c r="LF102" s="20">
        <f t="shared" ref="LF102:LF133" si="637">(((((KH102)+(KK102))+(KN102))+(KQ102))+(KT102))+(LC102)</f>
        <v>0</v>
      </c>
      <c r="LG102" s="20">
        <f t="shared" ref="LG102:LG133" si="638">(LE102)-(LF102)</f>
        <v>0</v>
      </c>
      <c r="LH102" s="19"/>
      <c r="LI102" s="19"/>
      <c r="LJ102" s="20">
        <f t="shared" ref="LJ102:LJ133" si="639">(LH102)-(LI102)</f>
        <v>0</v>
      </c>
      <c r="LK102" s="19"/>
      <c r="LL102" s="19"/>
      <c r="LM102" s="20">
        <f t="shared" ref="LM102:LM133" si="640">(LK102)-(LL102)</f>
        <v>0</v>
      </c>
      <c r="LN102" s="20">
        <f t="shared" ref="LN102:LN133" si="641">((((((((DX102)+(HA102))+(IW102))+(JI102))+(JU102))+(KD102))+(LE102))+(LH102))+(LK102)</f>
        <v>0</v>
      </c>
      <c r="LO102" s="20">
        <f t="shared" ref="LO102:LO133" si="642">((((((((DY102)+(HB102))+(IX102))+(JJ102))+(JV102))+(KE102))+(LF102))+(LI102))+(LL102)</f>
        <v>0</v>
      </c>
      <c r="LP102" s="20">
        <f t="shared" ref="LP102:LP133" si="643">(LN102)-(LO102)</f>
        <v>0</v>
      </c>
    </row>
    <row r="103" spans="1:328" x14ac:dyDescent="0.3">
      <c r="A103" s="2" t="s">
        <v>208</v>
      </c>
      <c r="B103" s="3"/>
      <c r="C103" s="3"/>
      <c r="D103" s="4">
        <f t="shared" si="483"/>
        <v>0</v>
      </c>
      <c r="E103" s="3"/>
      <c r="F103" s="3"/>
      <c r="G103" s="4">
        <f t="shared" si="484"/>
        <v>0</v>
      </c>
      <c r="H103" s="3"/>
      <c r="I103" s="3"/>
      <c r="J103" s="4">
        <f t="shared" si="485"/>
        <v>0</v>
      </c>
      <c r="K103" s="3"/>
      <c r="L103" s="3"/>
      <c r="M103" s="4">
        <f t="shared" si="486"/>
        <v>0</v>
      </c>
      <c r="N103" s="3"/>
      <c r="O103" s="3"/>
      <c r="P103" s="4">
        <f t="shared" si="487"/>
        <v>0</v>
      </c>
      <c r="Q103" s="3"/>
      <c r="R103" s="3"/>
      <c r="S103" s="4">
        <f t="shared" si="488"/>
        <v>0</v>
      </c>
      <c r="T103" s="3"/>
      <c r="U103" s="3"/>
      <c r="V103" s="4">
        <f t="shared" si="489"/>
        <v>0</v>
      </c>
      <c r="W103" s="3"/>
      <c r="X103" s="3"/>
      <c r="Y103" s="4">
        <f t="shared" si="490"/>
        <v>0</v>
      </c>
      <c r="Z103" s="3"/>
      <c r="AA103" s="3"/>
      <c r="AB103" s="4">
        <f t="shared" si="491"/>
        <v>0</v>
      </c>
      <c r="AC103" s="3"/>
      <c r="AD103" s="3"/>
      <c r="AE103" s="4">
        <f t="shared" si="492"/>
        <v>0</v>
      </c>
      <c r="AF103" s="3"/>
      <c r="AG103" s="3"/>
      <c r="AH103" s="4">
        <f t="shared" si="493"/>
        <v>0</v>
      </c>
      <c r="AI103" s="3"/>
      <c r="AJ103" s="3"/>
      <c r="AK103" s="4">
        <f t="shared" si="494"/>
        <v>0</v>
      </c>
      <c r="AL103" s="4">
        <f t="shared" si="495"/>
        <v>0</v>
      </c>
      <c r="AM103" s="4">
        <f t="shared" si="496"/>
        <v>0</v>
      </c>
      <c r="AN103" s="4">
        <f t="shared" si="497"/>
        <v>0</v>
      </c>
      <c r="AO103" s="3"/>
      <c r="AP103" s="3"/>
      <c r="AQ103" s="4">
        <f t="shared" si="498"/>
        <v>0</v>
      </c>
      <c r="AR103" s="3"/>
      <c r="AS103" s="3"/>
      <c r="AT103" s="4">
        <f t="shared" si="499"/>
        <v>0</v>
      </c>
      <c r="AU103" s="3"/>
      <c r="AV103" s="3"/>
      <c r="AW103" s="4">
        <f t="shared" si="500"/>
        <v>0</v>
      </c>
      <c r="AX103" s="3"/>
      <c r="AY103" s="3"/>
      <c r="AZ103" s="4">
        <f t="shared" si="501"/>
        <v>0</v>
      </c>
      <c r="BA103" s="3"/>
      <c r="BB103" s="3"/>
      <c r="BC103" s="4">
        <f t="shared" si="502"/>
        <v>0</v>
      </c>
      <c r="BD103" s="3"/>
      <c r="BE103" s="3"/>
      <c r="BF103" s="4">
        <f t="shared" si="503"/>
        <v>0</v>
      </c>
      <c r="BG103" s="4">
        <f t="shared" si="504"/>
        <v>0</v>
      </c>
      <c r="BH103" s="4">
        <f t="shared" si="505"/>
        <v>0</v>
      </c>
      <c r="BI103" s="4">
        <f t="shared" si="506"/>
        <v>0</v>
      </c>
      <c r="BJ103" s="3"/>
      <c r="BK103" s="3"/>
      <c r="BL103" s="4">
        <f t="shared" si="507"/>
        <v>0</v>
      </c>
      <c r="BM103" s="3"/>
      <c r="BN103" s="3"/>
      <c r="BO103" s="4">
        <f t="shared" si="508"/>
        <v>0</v>
      </c>
      <c r="BP103" s="3"/>
      <c r="BQ103" s="3"/>
      <c r="BR103" s="4">
        <f t="shared" si="509"/>
        <v>0</v>
      </c>
      <c r="BS103" s="3"/>
      <c r="BT103" s="3"/>
      <c r="BU103" s="4">
        <f t="shared" si="510"/>
        <v>0</v>
      </c>
      <c r="BV103" s="3"/>
      <c r="BW103" s="3"/>
      <c r="BX103" s="4">
        <f t="shared" si="511"/>
        <v>0</v>
      </c>
      <c r="BY103" s="3"/>
      <c r="BZ103" s="3"/>
      <c r="CA103" s="4">
        <f t="shared" si="512"/>
        <v>0</v>
      </c>
      <c r="CB103" s="4">
        <f t="shared" si="513"/>
        <v>0</v>
      </c>
      <c r="CC103" s="4">
        <f t="shared" si="514"/>
        <v>0</v>
      </c>
      <c r="CD103" s="4">
        <f t="shared" si="515"/>
        <v>0</v>
      </c>
      <c r="CE103" s="3"/>
      <c r="CF103" s="3"/>
      <c r="CG103" s="4">
        <f t="shared" si="516"/>
        <v>0</v>
      </c>
      <c r="CH103" s="3"/>
      <c r="CI103" s="3"/>
      <c r="CJ103" s="4">
        <f t="shared" si="517"/>
        <v>0</v>
      </c>
      <c r="CK103" s="3"/>
      <c r="CL103" s="3"/>
      <c r="CM103" s="4">
        <f t="shared" si="518"/>
        <v>0</v>
      </c>
      <c r="CN103" s="4">
        <f t="shared" si="519"/>
        <v>0</v>
      </c>
      <c r="CO103" s="4">
        <f t="shared" si="520"/>
        <v>0</v>
      </c>
      <c r="CP103" s="4">
        <f t="shared" si="521"/>
        <v>0</v>
      </c>
      <c r="CQ103" s="3"/>
      <c r="CR103" s="3"/>
      <c r="CS103" s="4">
        <f t="shared" si="522"/>
        <v>0</v>
      </c>
      <c r="CT103" s="3"/>
      <c r="CU103" s="3"/>
      <c r="CV103" s="4">
        <f t="shared" si="523"/>
        <v>0</v>
      </c>
      <c r="CW103" s="3"/>
      <c r="CX103" s="3"/>
      <c r="CY103" s="4">
        <f t="shared" si="524"/>
        <v>0</v>
      </c>
      <c r="CZ103" s="4">
        <f t="shared" si="525"/>
        <v>0</v>
      </c>
      <c r="DA103" s="4">
        <f t="shared" si="526"/>
        <v>0</v>
      </c>
      <c r="DB103" s="4">
        <f t="shared" si="527"/>
        <v>0</v>
      </c>
      <c r="DC103" s="4">
        <f t="shared" si="528"/>
        <v>0</v>
      </c>
      <c r="DD103" s="4">
        <f t="shared" si="529"/>
        <v>0</v>
      </c>
      <c r="DE103" s="4">
        <f t="shared" si="530"/>
        <v>0</v>
      </c>
      <c r="DF103" s="3"/>
      <c r="DG103" s="3"/>
      <c r="DH103" s="4">
        <f t="shared" si="531"/>
        <v>0</v>
      </c>
      <c r="DI103" s="3"/>
      <c r="DJ103" s="3"/>
      <c r="DK103" s="4">
        <f t="shared" si="532"/>
        <v>0</v>
      </c>
      <c r="DL103" s="4">
        <f t="shared" si="533"/>
        <v>0</v>
      </c>
      <c r="DM103" s="4">
        <f t="shared" si="534"/>
        <v>0</v>
      </c>
      <c r="DN103" s="4">
        <f t="shared" si="535"/>
        <v>0</v>
      </c>
      <c r="DO103" s="3"/>
      <c r="DP103" s="3"/>
      <c r="DQ103" s="4">
        <f t="shared" si="536"/>
        <v>0</v>
      </c>
      <c r="DR103" s="3"/>
      <c r="DS103" s="3"/>
      <c r="DT103" s="4">
        <f t="shared" si="537"/>
        <v>0</v>
      </c>
      <c r="DU103" s="4">
        <f t="shared" si="538"/>
        <v>0</v>
      </c>
      <c r="DV103" s="4">
        <f t="shared" si="539"/>
        <v>0</v>
      </c>
      <c r="DW103" s="4">
        <f t="shared" si="540"/>
        <v>0</v>
      </c>
      <c r="DX103" s="20">
        <f t="shared" si="541"/>
        <v>0</v>
      </c>
      <c r="DY103" s="20">
        <f t="shared" si="542"/>
        <v>0</v>
      </c>
      <c r="DZ103" s="20">
        <f t="shared" si="543"/>
        <v>0</v>
      </c>
      <c r="EA103" s="19"/>
      <c r="EB103" s="19"/>
      <c r="EC103" s="20">
        <f t="shared" si="544"/>
        <v>0</v>
      </c>
      <c r="ED103" s="19"/>
      <c r="EE103" s="19"/>
      <c r="EF103" s="20">
        <f t="shared" si="545"/>
        <v>0</v>
      </c>
      <c r="EG103" s="19"/>
      <c r="EH103" s="19"/>
      <c r="EI103" s="20">
        <f t="shared" si="546"/>
        <v>0</v>
      </c>
      <c r="EJ103" s="19"/>
      <c r="EK103" s="19"/>
      <c r="EL103" s="20">
        <f t="shared" si="547"/>
        <v>0</v>
      </c>
      <c r="EM103" s="20">
        <f t="shared" si="548"/>
        <v>0</v>
      </c>
      <c r="EN103" s="20">
        <f t="shared" si="549"/>
        <v>0</v>
      </c>
      <c r="EO103" s="20">
        <f t="shared" si="550"/>
        <v>0</v>
      </c>
      <c r="EP103" s="19"/>
      <c r="EQ103" s="19"/>
      <c r="ER103" s="20">
        <f t="shared" si="551"/>
        <v>0</v>
      </c>
      <c r="ES103" s="19"/>
      <c r="ET103" s="19"/>
      <c r="EU103" s="20">
        <f t="shared" si="552"/>
        <v>0</v>
      </c>
      <c r="EV103" s="19"/>
      <c r="EW103" s="19"/>
      <c r="EX103" s="20">
        <f t="shared" si="553"/>
        <v>0</v>
      </c>
      <c r="EY103" s="19"/>
      <c r="EZ103" s="19"/>
      <c r="FA103" s="20">
        <f t="shared" si="554"/>
        <v>0</v>
      </c>
      <c r="FB103" s="20">
        <f t="shared" si="555"/>
        <v>0</v>
      </c>
      <c r="FC103" s="20">
        <f t="shared" si="556"/>
        <v>0</v>
      </c>
      <c r="FD103" s="20">
        <f t="shared" si="557"/>
        <v>0</v>
      </c>
      <c r="FE103" s="19"/>
      <c r="FF103" s="19"/>
      <c r="FG103" s="20">
        <f t="shared" si="558"/>
        <v>0</v>
      </c>
      <c r="FH103" s="19"/>
      <c r="FI103" s="19"/>
      <c r="FJ103" s="20">
        <f t="shared" si="559"/>
        <v>0</v>
      </c>
      <c r="FK103" s="19"/>
      <c r="FL103" s="19"/>
      <c r="FM103" s="20">
        <f t="shared" si="560"/>
        <v>0</v>
      </c>
      <c r="FN103" s="20">
        <f t="shared" si="561"/>
        <v>0</v>
      </c>
      <c r="FO103" s="20">
        <f t="shared" si="562"/>
        <v>0</v>
      </c>
      <c r="FP103" s="20">
        <f t="shared" si="563"/>
        <v>0</v>
      </c>
      <c r="FQ103" s="19"/>
      <c r="FR103" s="19"/>
      <c r="FS103" s="20">
        <f t="shared" si="564"/>
        <v>0</v>
      </c>
      <c r="FT103" s="19"/>
      <c r="FU103" s="19"/>
      <c r="FV103" s="20">
        <f t="shared" si="565"/>
        <v>0</v>
      </c>
      <c r="FW103" s="19"/>
      <c r="FX103" s="19"/>
      <c r="FY103" s="20">
        <f t="shared" si="566"/>
        <v>0</v>
      </c>
      <c r="FZ103" s="20">
        <f t="shared" si="567"/>
        <v>0</v>
      </c>
      <c r="GA103" s="20">
        <f t="shared" si="568"/>
        <v>0</v>
      </c>
      <c r="GB103" s="20">
        <f t="shared" si="569"/>
        <v>0</v>
      </c>
      <c r="GC103" s="19"/>
      <c r="GD103" s="19"/>
      <c r="GE103" s="20">
        <f t="shared" si="570"/>
        <v>0</v>
      </c>
      <c r="GF103" s="19"/>
      <c r="GG103" s="19"/>
      <c r="GH103" s="20">
        <f t="shared" si="571"/>
        <v>0</v>
      </c>
      <c r="GI103" s="19"/>
      <c r="GJ103" s="19"/>
      <c r="GK103" s="20">
        <f t="shared" si="572"/>
        <v>0</v>
      </c>
      <c r="GL103" s="19"/>
      <c r="GM103" s="19"/>
      <c r="GN103" s="20">
        <f t="shared" si="573"/>
        <v>0</v>
      </c>
      <c r="GO103" s="20">
        <f t="shared" si="574"/>
        <v>0</v>
      </c>
      <c r="GP103" s="20">
        <f t="shared" si="575"/>
        <v>0</v>
      </c>
      <c r="GQ103" s="20">
        <f t="shared" si="576"/>
        <v>0</v>
      </c>
      <c r="GR103" s="19"/>
      <c r="GS103" s="19"/>
      <c r="GT103" s="20">
        <f t="shared" si="577"/>
        <v>0</v>
      </c>
      <c r="GU103" s="19"/>
      <c r="GV103" s="19"/>
      <c r="GW103" s="20">
        <f t="shared" si="578"/>
        <v>0</v>
      </c>
      <c r="GX103" s="19"/>
      <c r="GY103" s="19"/>
      <c r="GZ103" s="20">
        <f t="shared" si="579"/>
        <v>0</v>
      </c>
      <c r="HA103" s="20">
        <f t="shared" si="580"/>
        <v>0</v>
      </c>
      <c r="HB103" s="20">
        <f t="shared" si="581"/>
        <v>0</v>
      </c>
      <c r="HC103" s="20">
        <f t="shared" si="582"/>
        <v>0</v>
      </c>
      <c r="HD103" s="19"/>
      <c r="HE103" s="19"/>
      <c r="HF103" s="20">
        <f t="shared" si="583"/>
        <v>0</v>
      </c>
      <c r="HG103" s="19"/>
      <c r="HH103" s="19"/>
      <c r="HI103" s="20">
        <f t="shared" si="584"/>
        <v>0</v>
      </c>
      <c r="HJ103" s="19"/>
      <c r="HK103" s="19"/>
      <c r="HL103" s="20">
        <f t="shared" si="585"/>
        <v>0</v>
      </c>
      <c r="HM103" s="19"/>
      <c r="HN103" s="19"/>
      <c r="HO103" s="20">
        <f t="shared" si="586"/>
        <v>0</v>
      </c>
      <c r="HP103" s="20">
        <f t="shared" si="587"/>
        <v>0</v>
      </c>
      <c r="HQ103" s="20">
        <f t="shared" si="588"/>
        <v>0</v>
      </c>
      <c r="HR103" s="20">
        <f t="shared" si="589"/>
        <v>0</v>
      </c>
      <c r="HS103" s="19"/>
      <c r="HT103" s="19"/>
      <c r="HU103" s="20">
        <f t="shared" si="590"/>
        <v>0</v>
      </c>
      <c r="HV103" s="19"/>
      <c r="HW103" s="19"/>
      <c r="HX103" s="20">
        <f t="shared" si="591"/>
        <v>0</v>
      </c>
      <c r="HY103" s="19"/>
      <c r="HZ103" s="19"/>
      <c r="IA103" s="20">
        <f t="shared" si="592"/>
        <v>0</v>
      </c>
      <c r="IB103" s="19"/>
      <c r="IC103" s="19"/>
      <c r="ID103" s="20">
        <f t="shared" si="593"/>
        <v>0</v>
      </c>
      <c r="IE103" s="20">
        <f t="shared" si="594"/>
        <v>0</v>
      </c>
      <c r="IF103" s="20">
        <f t="shared" si="595"/>
        <v>0</v>
      </c>
      <c r="IG103" s="20">
        <f t="shared" si="596"/>
        <v>0</v>
      </c>
      <c r="IH103" s="20">
        <f t="shared" si="597"/>
        <v>0</v>
      </c>
      <c r="II103" s="20">
        <f t="shared" si="598"/>
        <v>0</v>
      </c>
      <c r="IJ103" s="20">
        <f t="shared" si="599"/>
        <v>0</v>
      </c>
      <c r="IK103" s="19"/>
      <c r="IL103" s="19"/>
      <c r="IM103" s="20">
        <f t="shared" si="600"/>
        <v>0</v>
      </c>
      <c r="IN103" s="19"/>
      <c r="IO103" s="19"/>
      <c r="IP103" s="20">
        <f t="shared" si="601"/>
        <v>0</v>
      </c>
      <c r="IQ103" s="19"/>
      <c r="IR103" s="19"/>
      <c r="IS103" s="20">
        <f t="shared" si="602"/>
        <v>0</v>
      </c>
      <c r="IT103" s="20">
        <f t="shared" si="603"/>
        <v>0</v>
      </c>
      <c r="IU103" s="20">
        <f t="shared" si="604"/>
        <v>0</v>
      </c>
      <c r="IV103" s="20">
        <f t="shared" si="605"/>
        <v>0</v>
      </c>
      <c r="IW103" s="20">
        <f t="shared" si="606"/>
        <v>0</v>
      </c>
      <c r="IX103" s="20">
        <f t="shared" si="607"/>
        <v>0</v>
      </c>
      <c r="IY103" s="20">
        <f t="shared" si="608"/>
        <v>0</v>
      </c>
      <c r="IZ103" s="19"/>
      <c r="JA103" s="19"/>
      <c r="JB103" s="20">
        <f t="shared" si="609"/>
        <v>0</v>
      </c>
      <c r="JC103" s="19"/>
      <c r="JD103" s="19"/>
      <c r="JE103" s="20">
        <f t="shared" si="610"/>
        <v>0</v>
      </c>
      <c r="JF103" s="19"/>
      <c r="JG103" s="19"/>
      <c r="JH103" s="20">
        <f t="shared" si="611"/>
        <v>0</v>
      </c>
      <c r="JI103" s="20">
        <f t="shared" si="612"/>
        <v>0</v>
      </c>
      <c r="JJ103" s="20">
        <f t="shared" si="613"/>
        <v>0</v>
      </c>
      <c r="JK103" s="20">
        <f t="shared" si="614"/>
        <v>0</v>
      </c>
      <c r="JL103" s="19"/>
      <c r="JM103" s="19"/>
      <c r="JN103" s="20">
        <f t="shared" si="615"/>
        <v>0</v>
      </c>
      <c r="JO103" s="19"/>
      <c r="JP103" s="19"/>
      <c r="JQ103" s="20">
        <f t="shared" si="616"/>
        <v>0</v>
      </c>
      <c r="JR103" s="19"/>
      <c r="JS103" s="19"/>
      <c r="JT103" s="20">
        <f t="shared" si="617"/>
        <v>0</v>
      </c>
      <c r="JU103" s="20">
        <f t="shared" si="618"/>
        <v>0</v>
      </c>
      <c r="JV103" s="20">
        <f t="shared" si="619"/>
        <v>0</v>
      </c>
      <c r="JW103" s="20">
        <f t="shared" si="620"/>
        <v>0</v>
      </c>
      <c r="JX103" s="19"/>
      <c r="JY103" s="19"/>
      <c r="JZ103" s="20">
        <f t="shared" si="621"/>
        <v>0</v>
      </c>
      <c r="KA103" s="19"/>
      <c r="KB103" s="19"/>
      <c r="KC103" s="20">
        <f t="shared" si="622"/>
        <v>0</v>
      </c>
      <c r="KD103" s="20">
        <f t="shared" si="623"/>
        <v>0</v>
      </c>
      <c r="KE103" s="20">
        <f t="shared" si="624"/>
        <v>0</v>
      </c>
      <c r="KF103" s="20">
        <f t="shared" si="625"/>
        <v>0</v>
      </c>
      <c r="KG103" s="19"/>
      <c r="KH103" s="19"/>
      <c r="KI103" s="20">
        <f t="shared" si="626"/>
        <v>0</v>
      </c>
      <c r="KJ103" s="19"/>
      <c r="KK103" s="19"/>
      <c r="KL103" s="20">
        <f t="shared" si="627"/>
        <v>0</v>
      </c>
      <c r="KM103" s="19"/>
      <c r="KN103" s="19"/>
      <c r="KO103" s="20">
        <f t="shared" si="628"/>
        <v>0</v>
      </c>
      <c r="KP103" s="19"/>
      <c r="KQ103" s="19"/>
      <c r="KR103" s="20">
        <f t="shared" si="629"/>
        <v>0</v>
      </c>
      <c r="KS103" s="19"/>
      <c r="KT103" s="19"/>
      <c r="KU103" s="20">
        <f t="shared" si="630"/>
        <v>0</v>
      </c>
      <c r="KV103" s="19"/>
      <c r="KW103" s="19"/>
      <c r="KX103" s="20">
        <f t="shared" si="631"/>
        <v>0</v>
      </c>
      <c r="KY103" s="19"/>
      <c r="KZ103" s="19"/>
      <c r="LA103" s="20">
        <f t="shared" si="632"/>
        <v>0</v>
      </c>
      <c r="LB103" s="20">
        <f t="shared" si="633"/>
        <v>0</v>
      </c>
      <c r="LC103" s="20">
        <f t="shared" si="634"/>
        <v>0</v>
      </c>
      <c r="LD103" s="20">
        <f t="shared" si="635"/>
        <v>0</v>
      </c>
      <c r="LE103" s="20">
        <f t="shared" si="636"/>
        <v>0</v>
      </c>
      <c r="LF103" s="20">
        <f t="shared" si="637"/>
        <v>0</v>
      </c>
      <c r="LG103" s="20">
        <f t="shared" si="638"/>
        <v>0</v>
      </c>
      <c r="LH103" s="19"/>
      <c r="LI103" s="19"/>
      <c r="LJ103" s="20">
        <f t="shared" si="639"/>
        <v>0</v>
      </c>
      <c r="LK103" s="19"/>
      <c r="LL103" s="19"/>
      <c r="LM103" s="20">
        <f t="shared" si="640"/>
        <v>0</v>
      </c>
      <c r="LN103" s="20">
        <f t="shared" si="641"/>
        <v>0</v>
      </c>
      <c r="LO103" s="20">
        <f t="shared" si="642"/>
        <v>0</v>
      </c>
      <c r="LP103" s="20">
        <f t="shared" si="643"/>
        <v>0</v>
      </c>
    </row>
    <row r="104" spans="1:328" x14ac:dyDescent="0.3">
      <c r="A104" s="2" t="s">
        <v>209</v>
      </c>
      <c r="B104" s="3"/>
      <c r="C104" s="3"/>
      <c r="D104" s="4">
        <f t="shared" si="483"/>
        <v>0</v>
      </c>
      <c r="E104" s="3"/>
      <c r="F104" s="3"/>
      <c r="G104" s="4">
        <f t="shared" si="484"/>
        <v>0</v>
      </c>
      <c r="H104" s="3"/>
      <c r="I104" s="3"/>
      <c r="J104" s="4">
        <f t="shared" si="485"/>
        <v>0</v>
      </c>
      <c r="K104" s="3"/>
      <c r="L104" s="3"/>
      <c r="M104" s="4">
        <f t="shared" si="486"/>
        <v>0</v>
      </c>
      <c r="N104" s="3"/>
      <c r="O104" s="3"/>
      <c r="P104" s="4">
        <f t="shared" si="487"/>
        <v>0</v>
      </c>
      <c r="Q104" s="3"/>
      <c r="R104" s="3"/>
      <c r="S104" s="4">
        <f t="shared" si="488"/>
        <v>0</v>
      </c>
      <c r="T104" s="3"/>
      <c r="U104" s="3"/>
      <c r="V104" s="4">
        <f t="shared" si="489"/>
        <v>0</v>
      </c>
      <c r="W104" s="3"/>
      <c r="X104" s="3"/>
      <c r="Y104" s="4">
        <f t="shared" si="490"/>
        <v>0</v>
      </c>
      <c r="Z104" s="3"/>
      <c r="AA104" s="3"/>
      <c r="AB104" s="4">
        <f t="shared" si="491"/>
        <v>0</v>
      </c>
      <c r="AC104" s="3"/>
      <c r="AD104" s="3"/>
      <c r="AE104" s="4">
        <f t="shared" si="492"/>
        <v>0</v>
      </c>
      <c r="AF104" s="3"/>
      <c r="AG104" s="3"/>
      <c r="AH104" s="4">
        <f t="shared" si="493"/>
        <v>0</v>
      </c>
      <c r="AI104" s="3"/>
      <c r="AJ104" s="3"/>
      <c r="AK104" s="4">
        <f t="shared" si="494"/>
        <v>0</v>
      </c>
      <c r="AL104" s="4">
        <f t="shared" si="495"/>
        <v>0</v>
      </c>
      <c r="AM104" s="4">
        <f t="shared" si="496"/>
        <v>0</v>
      </c>
      <c r="AN104" s="4">
        <f t="shared" si="497"/>
        <v>0</v>
      </c>
      <c r="AO104" s="3"/>
      <c r="AP104" s="3"/>
      <c r="AQ104" s="4">
        <f t="shared" si="498"/>
        <v>0</v>
      </c>
      <c r="AR104" s="3"/>
      <c r="AS104" s="3"/>
      <c r="AT104" s="4">
        <f t="shared" si="499"/>
        <v>0</v>
      </c>
      <c r="AU104" s="3"/>
      <c r="AV104" s="3"/>
      <c r="AW104" s="4">
        <f t="shared" si="500"/>
        <v>0</v>
      </c>
      <c r="AX104" s="3"/>
      <c r="AY104" s="3"/>
      <c r="AZ104" s="4">
        <f t="shared" si="501"/>
        <v>0</v>
      </c>
      <c r="BA104" s="3"/>
      <c r="BB104" s="3"/>
      <c r="BC104" s="4">
        <f t="shared" si="502"/>
        <v>0</v>
      </c>
      <c r="BD104" s="3"/>
      <c r="BE104" s="3"/>
      <c r="BF104" s="4">
        <f t="shared" si="503"/>
        <v>0</v>
      </c>
      <c r="BG104" s="4">
        <f t="shared" si="504"/>
        <v>0</v>
      </c>
      <c r="BH104" s="4">
        <f t="shared" si="505"/>
        <v>0</v>
      </c>
      <c r="BI104" s="4">
        <f t="shared" si="506"/>
        <v>0</v>
      </c>
      <c r="BJ104" s="3"/>
      <c r="BK104" s="3"/>
      <c r="BL104" s="4">
        <f t="shared" si="507"/>
        <v>0</v>
      </c>
      <c r="BM104" s="3"/>
      <c r="BN104" s="3"/>
      <c r="BO104" s="4">
        <f t="shared" si="508"/>
        <v>0</v>
      </c>
      <c r="BP104" s="3"/>
      <c r="BQ104" s="3"/>
      <c r="BR104" s="4">
        <f t="shared" si="509"/>
        <v>0</v>
      </c>
      <c r="BS104" s="3"/>
      <c r="BT104" s="3"/>
      <c r="BU104" s="4">
        <f t="shared" si="510"/>
        <v>0</v>
      </c>
      <c r="BV104" s="3"/>
      <c r="BW104" s="3"/>
      <c r="BX104" s="4">
        <f t="shared" si="511"/>
        <v>0</v>
      </c>
      <c r="BY104" s="3"/>
      <c r="BZ104" s="3"/>
      <c r="CA104" s="4">
        <f t="shared" si="512"/>
        <v>0</v>
      </c>
      <c r="CB104" s="4">
        <f t="shared" si="513"/>
        <v>0</v>
      </c>
      <c r="CC104" s="4">
        <f t="shared" si="514"/>
        <v>0</v>
      </c>
      <c r="CD104" s="4">
        <f t="shared" si="515"/>
        <v>0</v>
      </c>
      <c r="CE104" s="3"/>
      <c r="CF104" s="3"/>
      <c r="CG104" s="4">
        <f t="shared" si="516"/>
        <v>0</v>
      </c>
      <c r="CH104" s="3"/>
      <c r="CI104" s="3"/>
      <c r="CJ104" s="4">
        <f t="shared" si="517"/>
        <v>0</v>
      </c>
      <c r="CK104" s="3"/>
      <c r="CL104" s="3"/>
      <c r="CM104" s="4">
        <f t="shared" si="518"/>
        <v>0</v>
      </c>
      <c r="CN104" s="4">
        <f t="shared" si="519"/>
        <v>0</v>
      </c>
      <c r="CO104" s="4">
        <f t="shared" si="520"/>
        <v>0</v>
      </c>
      <c r="CP104" s="4">
        <f t="shared" si="521"/>
        <v>0</v>
      </c>
      <c r="CQ104" s="3"/>
      <c r="CR104" s="3"/>
      <c r="CS104" s="4">
        <f t="shared" si="522"/>
        <v>0</v>
      </c>
      <c r="CT104" s="3"/>
      <c r="CU104" s="3"/>
      <c r="CV104" s="4">
        <f t="shared" si="523"/>
        <v>0</v>
      </c>
      <c r="CW104" s="3"/>
      <c r="CX104" s="3"/>
      <c r="CY104" s="4">
        <f t="shared" si="524"/>
        <v>0</v>
      </c>
      <c r="CZ104" s="4">
        <f t="shared" si="525"/>
        <v>0</v>
      </c>
      <c r="DA104" s="4">
        <f t="shared" si="526"/>
        <v>0</v>
      </c>
      <c r="DB104" s="4">
        <f t="shared" si="527"/>
        <v>0</v>
      </c>
      <c r="DC104" s="4">
        <f t="shared" si="528"/>
        <v>0</v>
      </c>
      <c r="DD104" s="4">
        <f t="shared" si="529"/>
        <v>0</v>
      </c>
      <c r="DE104" s="4">
        <f t="shared" si="530"/>
        <v>0</v>
      </c>
      <c r="DF104" s="3"/>
      <c r="DG104" s="3"/>
      <c r="DH104" s="4">
        <f t="shared" si="531"/>
        <v>0</v>
      </c>
      <c r="DI104" s="3"/>
      <c r="DJ104" s="3"/>
      <c r="DK104" s="4">
        <f t="shared" si="532"/>
        <v>0</v>
      </c>
      <c r="DL104" s="4">
        <f t="shared" si="533"/>
        <v>0</v>
      </c>
      <c r="DM104" s="4">
        <f t="shared" si="534"/>
        <v>0</v>
      </c>
      <c r="DN104" s="4">
        <f t="shared" si="535"/>
        <v>0</v>
      </c>
      <c r="DO104" s="3"/>
      <c r="DP104" s="3"/>
      <c r="DQ104" s="4">
        <f t="shared" si="536"/>
        <v>0</v>
      </c>
      <c r="DR104" s="3"/>
      <c r="DS104" s="3"/>
      <c r="DT104" s="4">
        <f t="shared" si="537"/>
        <v>0</v>
      </c>
      <c r="DU104" s="4">
        <f t="shared" si="538"/>
        <v>0</v>
      </c>
      <c r="DV104" s="4">
        <f t="shared" si="539"/>
        <v>0</v>
      </c>
      <c r="DW104" s="4">
        <f t="shared" si="540"/>
        <v>0</v>
      </c>
      <c r="DX104" s="20">
        <f t="shared" si="541"/>
        <v>0</v>
      </c>
      <c r="DY104" s="20">
        <f t="shared" si="542"/>
        <v>0</v>
      </c>
      <c r="DZ104" s="20">
        <f t="shared" si="543"/>
        <v>0</v>
      </c>
      <c r="EA104" s="19"/>
      <c r="EB104" s="19"/>
      <c r="EC104" s="20">
        <f t="shared" si="544"/>
        <v>0</v>
      </c>
      <c r="ED104" s="19"/>
      <c r="EE104" s="19"/>
      <c r="EF104" s="20">
        <f t="shared" si="545"/>
        <v>0</v>
      </c>
      <c r="EG104" s="19"/>
      <c r="EH104" s="19"/>
      <c r="EI104" s="20">
        <f t="shared" si="546"/>
        <v>0</v>
      </c>
      <c r="EJ104" s="19"/>
      <c r="EK104" s="19"/>
      <c r="EL104" s="20">
        <f t="shared" si="547"/>
        <v>0</v>
      </c>
      <c r="EM104" s="20">
        <f t="shared" si="548"/>
        <v>0</v>
      </c>
      <c r="EN104" s="20">
        <f t="shared" si="549"/>
        <v>0</v>
      </c>
      <c r="EO104" s="20">
        <f t="shared" si="550"/>
        <v>0</v>
      </c>
      <c r="EP104" s="19"/>
      <c r="EQ104" s="19"/>
      <c r="ER104" s="20">
        <f t="shared" si="551"/>
        <v>0</v>
      </c>
      <c r="ES104" s="19"/>
      <c r="ET104" s="19"/>
      <c r="EU104" s="20">
        <f t="shared" si="552"/>
        <v>0</v>
      </c>
      <c r="EV104" s="19"/>
      <c r="EW104" s="19"/>
      <c r="EX104" s="20">
        <f t="shared" si="553"/>
        <v>0</v>
      </c>
      <c r="EY104" s="19"/>
      <c r="EZ104" s="19"/>
      <c r="FA104" s="20">
        <f t="shared" si="554"/>
        <v>0</v>
      </c>
      <c r="FB104" s="20">
        <f t="shared" si="555"/>
        <v>0</v>
      </c>
      <c r="FC104" s="20">
        <f t="shared" si="556"/>
        <v>0</v>
      </c>
      <c r="FD104" s="20">
        <f t="shared" si="557"/>
        <v>0</v>
      </c>
      <c r="FE104" s="19"/>
      <c r="FF104" s="19"/>
      <c r="FG104" s="20">
        <f t="shared" si="558"/>
        <v>0</v>
      </c>
      <c r="FH104" s="19"/>
      <c r="FI104" s="19"/>
      <c r="FJ104" s="20">
        <f t="shared" si="559"/>
        <v>0</v>
      </c>
      <c r="FK104" s="19"/>
      <c r="FL104" s="19"/>
      <c r="FM104" s="20">
        <f t="shared" si="560"/>
        <v>0</v>
      </c>
      <c r="FN104" s="20">
        <f t="shared" si="561"/>
        <v>0</v>
      </c>
      <c r="FO104" s="20">
        <f t="shared" si="562"/>
        <v>0</v>
      </c>
      <c r="FP104" s="20">
        <f t="shared" si="563"/>
        <v>0</v>
      </c>
      <c r="FQ104" s="19"/>
      <c r="FR104" s="19"/>
      <c r="FS104" s="20">
        <f t="shared" si="564"/>
        <v>0</v>
      </c>
      <c r="FT104" s="19"/>
      <c r="FU104" s="19"/>
      <c r="FV104" s="20">
        <f t="shared" si="565"/>
        <v>0</v>
      </c>
      <c r="FW104" s="19"/>
      <c r="FX104" s="19"/>
      <c r="FY104" s="20">
        <f t="shared" si="566"/>
        <v>0</v>
      </c>
      <c r="FZ104" s="20">
        <f t="shared" si="567"/>
        <v>0</v>
      </c>
      <c r="GA104" s="20">
        <f t="shared" si="568"/>
        <v>0</v>
      </c>
      <c r="GB104" s="20">
        <f t="shared" si="569"/>
        <v>0</v>
      </c>
      <c r="GC104" s="19"/>
      <c r="GD104" s="19"/>
      <c r="GE104" s="20">
        <f t="shared" si="570"/>
        <v>0</v>
      </c>
      <c r="GF104" s="19"/>
      <c r="GG104" s="19"/>
      <c r="GH104" s="20">
        <f t="shared" si="571"/>
        <v>0</v>
      </c>
      <c r="GI104" s="19"/>
      <c r="GJ104" s="19"/>
      <c r="GK104" s="20">
        <f t="shared" si="572"/>
        <v>0</v>
      </c>
      <c r="GL104" s="19"/>
      <c r="GM104" s="19"/>
      <c r="GN104" s="20">
        <f t="shared" si="573"/>
        <v>0</v>
      </c>
      <c r="GO104" s="20">
        <f t="shared" si="574"/>
        <v>0</v>
      </c>
      <c r="GP104" s="20">
        <f t="shared" si="575"/>
        <v>0</v>
      </c>
      <c r="GQ104" s="20">
        <f t="shared" si="576"/>
        <v>0</v>
      </c>
      <c r="GR104" s="19"/>
      <c r="GS104" s="19"/>
      <c r="GT104" s="20">
        <f t="shared" si="577"/>
        <v>0</v>
      </c>
      <c r="GU104" s="19"/>
      <c r="GV104" s="19"/>
      <c r="GW104" s="20">
        <f t="shared" si="578"/>
        <v>0</v>
      </c>
      <c r="GX104" s="19"/>
      <c r="GY104" s="19"/>
      <c r="GZ104" s="20">
        <f t="shared" si="579"/>
        <v>0</v>
      </c>
      <c r="HA104" s="20">
        <f t="shared" si="580"/>
        <v>0</v>
      </c>
      <c r="HB104" s="20">
        <f t="shared" si="581"/>
        <v>0</v>
      </c>
      <c r="HC104" s="20">
        <f t="shared" si="582"/>
        <v>0</v>
      </c>
      <c r="HD104" s="19"/>
      <c r="HE104" s="19"/>
      <c r="HF104" s="20">
        <f t="shared" si="583"/>
        <v>0</v>
      </c>
      <c r="HG104" s="19"/>
      <c r="HH104" s="19"/>
      <c r="HI104" s="20">
        <f t="shared" si="584"/>
        <v>0</v>
      </c>
      <c r="HJ104" s="19"/>
      <c r="HK104" s="19"/>
      <c r="HL104" s="20">
        <f t="shared" si="585"/>
        <v>0</v>
      </c>
      <c r="HM104" s="19"/>
      <c r="HN104" s="19"/>
      <c r="HO104" s="20">
        <f t="shared" si="586"/>
        <v>0</v>
      </c>
      <c r="HP104" s="20">
        <f t="shared" si="587"/>
        <v>0</v>
      </c>
      <c r="HQ104" s="20">
        <f t="shared" si="588"/>
        <v>0</v>
      </c>
      <c r="HR104" s="20">
        <f t="shared" si="589"/>
        <v>0</v>
      </c>
      <c r="HS104" s="19"/>
      <c r="HT104" s="19"/>
      <c r="HU104" s="20">
        <f t="shared" si="590"/>
        <v>0</v>
      </c>
      <c r="HV104" s="19"/>
      <c r="HW104" s="19"/>
      <c r="HX104" s="20">
        <f t="shared" si="591"/>
        <v>0</v>
      </c>
      <c r="HY104" s="19"/>
      <c r="HZ104" s="19"/>
      <c r="IA104" s="20">
        <f t="shared" si="592"/>
        <v>0</v>
      </c>
      <c r="IB104" s="19"/>
      <c r="IC104" s="19"/>
      <c r="ID104" s="20">
        <f t="shared" si="593"/>
        <v>0</v>
      </c>
      <c r="IE104" s="20">
        <f t="shared" si="594"/>
        <v>0</v>
      </c>
      <c r="IF104" s="20">
        <f t="shared" si="595"/>
        <v>0</v>
      </c>
      <c r="IG104" s="20">
        <f t="shared" si="596"/>
        <v>0</v>
      </c>
      <c r="IH104" s="20">
        <f t="shared" si="597"/>
        <v>0</v>
      </c>
      <c r="II104" s="20">
        <f t="shared" si="598"/>
        <v>0</v>
      </c>
      <c r="IJ104" s="20">
        <f t="shared" si="599"/>
        <v>0</v>
      </c>
      <c r="IK104" s="19"/>
      <c r="IL104" s="19"/>
      <c r="IM104" s="20">
        <f t="shared" si="600"/>
        <v>0</v>
      </c>
      <c r="IN104" s="19"/>
      <c r="IO104" s="19"/>
      <c r="IP104" s="20">
        <f t="shared" si="601"/>
        <v>0</v>
      </c>
      <c r="IQ104" s="19"/>
      <c r="IR104" s="19"/>
      <c r="IS104" s="20">
        <f t="shared" si="602"/>
        <v>0</v>
      </c>
      <c r="IT104" s="20">
        <f t="shared" si="603"/>
        <v>0</v>
      </c>
      <c r="IU104" s="20">
        <f t="shared" si="604"/>
        <v>0</v>
      </c>
      <c r="IV104" s="20">
        <f t="shared" si="605"/>
        <v>0</v>
      </c>
      <c r="IW104" s="20">
        <f t="shared" si="606"/>
        <v>0</v>
      </c>
      <c r="IX104" s="20">
        <f t="shared" si="607"/>
        <v>0</v>
      </c>
      <c r="IY104" s="20">
        <f t="shared" si="608"/>
        <v>0</v>
      </c>
      <c r="IZ104" s="19"/>
      <c r="JA104" s="19"/>
      <c r="JB104" s="20">
        <f t="shared" si="609"/>
        <v>0</v>
      </c>
      <c r="JC104" s="19"/>
      <c r="JD104" s="19"/>
      <c r="JE104" s="20">
        <f t="shared" si="610"/>
        <v>0</v>
      </c>
      <c r="JF104" s="19"/>
      <c r="JG104" s="19"/>
      <c r="JH104" s="20">
        <f t="shared" si="611"/>
        <v>0</v>
      </c>
      <c r="JI104" s="20">
        <f t="shared" si="612"/>
        <v>0</v>
      </c>
      <c r="JJ104" s="20">
        <f t="shared" si="613"/>
        <v>0</v>
      </c>
      <c r="JK104" s="20">
        <f t="shared" si="614"/>
        <v>0</v>
      </c>
      <c r="JL104" s="19"/>
      <c r="JM104" s="19"/>
      <c r="JN104" s="20">
        <f t="shared" si="615"/>
        <v>0</v>
      </c>
      <c r="JO104" s="19"/>
      <c r="JP104" s="20">
        <f>0</f>
        <v>0</v>
      </c>
      <c r="JQ104" s="20">
        <f t="shared" si="616"/>
        <v>0</v>
      </c>
      <c r="JR104" s="19"/>
      <c r="JS104" s="19"/>
      <c r="JT104" s="20">
        <f t="shared" si="617"/>
        <v>0</v>
      </c>
      <c r="JU104" s="20">
        <f t="shared" si="618"/>
        <v>0</v>
      </c>
      <c r="JV104" s="20">
        <f t="shared" si="619"/>
        <v>0</v>
      </c>
      <c r="JW104" s="20">
        <f t="shared" si="620"/>
        <v>0</v>
      </c>
      <c r="JX104" s="19"/>
      <c r="JY104" s="20">
        <f>0</f>
        <v>0</v>
      </c>
      <c r="JZ104" s="20">
        <f t="shared" si="621"/>
        <v>0</v>
      </c>
      <c r="KA104" s="19"/>
      <c r="KB104" s="19"/>
      <c r="KC104" s="20">
        <f t="shared" si="622"/>
        <v>0</v>
      </c>
      <c r="KD104" s="20">
        <f t="shared" si="623"/>
        <v>0</v>
      </c>
      <c r="KE104" s="20">
        <f t="shared" si="624"/>
        <v>0</v>
      </c>
      <c r="KF104" s="20">
        <f t="shared" si="625"/>
        <v>0</v>
      </c>
      <c r="KG104" s="19"/>
      <c r="KH104" s="20">
        <f>0</f>
        <v>0</v>
      </c>
      <c r="KI104" s="20">
        <f t="shared" si="626"/>
        <v>0</v>
      </c>
      <c r="KJ104" s="19"/>
      <c r="KK104" s="19"/>
      <c r="KL104" s="20">
        <f t="shared" si="627"/>
        <v>0</v>
      </c>
      <c r="KM104" s="19"/>
      <c r="KN104" s="19"/>
      <c r="KO104" s="20">
        <f t="shared" si="628"/>
        <v>0</v>
      </c>
      <c r="KP104" s="19"/>
      <c r="KQ104" s="19"/>
      <c r="KR104" s="20">
        <f t="shared" si="629"/>
        <v>0</v>
      </c>
      <c r="KS104" s="19"/>
      <c r="KT104" s="19"/>
      <c r="KU104" s="20">
        <f t="shared" si="630"/>
        <v>0</v>
      </c>
      <c r="KV104" s="19"/>
      <c r="KW104" s="19"/>
      <c r="KX104" s="20">
        <f t="shared" si="631"/>
        <v>0</v>
      </c>
      <c r="KY104" s="19"/>
      <c r="KZ104" s="19"/>
      <c r="LA104" s="20">
        <f t="shared" si="632"/>
        <v>0</v>
      </c>
      <c r="LB104" s="20">
        <f t="shared" si="633"/>
        <v>0</v>
      </c>
      <c r="LC104" s="20">
        <f t="shared" si="634"/>
        <v>0</v>
      </c>
      <c r="LD104" s="20">
        <f t="shared" si="635"/>
        <v>0</v>
      </c>
      <c r="LE104" s="20">
        <f t="shared" si="636"/>
        <v>0</v>
      </c>
      <c r="LF104" s="20">
        <f t="shared" si="637"/>
        <v>0</v>
      </c>
      <c r="LG104" s="20">
        <f t="shared" si="638"/>
        <v>0</v>
      </c>
      <c r="LH104" s="19"/>
      <c r="LI104" s="19"/>
      <c r="LJ104" s="20">
        <f t="shared" si="639"/>
        <v>0</v>
      </c>
      <c r="LK104" s="19"/>
      <c r="LL104" s="19"/>
      <c r="LM104" s="20">
        <f t="shared" si="640"/>
        <v>0</v>
      </c>
      <c r="LN104" s="20">
        <f t="shared" si="641"/>
        <v>0</v>
      </c>
      <c r="LO104" s="20">
        <f t="shared" si="642"/>
        <v>0</v>
      </c>
      <c r="LP104" s="20">
        <f t="shared" si="643"/>
        <v>0</v>
      </c>
    </row>
    <row r="105" spans="1:328" x14ac:dyDescent="0.3">
      <c r="A105" s="2" t="s">
        <v>210</v>
      </c>
      <c r="B105" s="3"/>
      <c r="C105" s="3"/>
      <c r="D105" s="4">
        <f t="shared" si="483"/>
        <v>0</v>
      </c>
      <c r="E105" s="3"/>
      <c r="F105" s="3"/>
      <c r="G105" s="4">
        <f t="shared" si="484"/>
        <v>0</v>
      </c>
      <c r="H105" s="3"/>
      <c r="I105" s="3"/>
      <c r="J105" s="4">
        <f t="shared" si="485"/>
        <v>0</v>
      </c>
      <c r="K105" s="3"/>
      <c r="L105" s="3"/>
      <c r="M105" s="4">
        <f t="shared" si="486"/>
        <v>0</v>
      </c>
      <c r="N105" s="3"/>
      <c r="O105" s="3"/>
      <c r="P105" s="4">
        <f t="shared" si="487"/>
        <v>0</v>
      </c>
      <c r="Q105" s="3"/>
      <c r="R105" s="3"/>
      <c r="S105" s="4">
        <f t="shared" si="488"/>
        <v>0</v>
      </c>
      <c r="T105" s="3"/>
      <c r="U105" s="3"/>
      <c r="V105" s="4">
        <f t="shared" si="489"/>
        <v>0</v>
      </c>
      <c r="W105" s="3"/>
      <c r="X105" s="3"/>
      <c r="Y105" s="4">
        <f t="shared" si="490"/>
        <v>0</v>
      </c>
      <c r="Z105" s="3"/>
      <c r="AA105" s="3"/>
      <c r="AB105" s="4">
        <f t="shared" si="491"/>
        <v>0</v>
      </c>
      <c r="AC105" s="3"/>
      <c r="AD105" s="3"/>
      <c r="AE105" s="4">
        <f t="shared" si="492"/>
        <v>0</v>
      </c>
      <c r="AF105" s="3"/>
      <c r="AG105" s="3"/>
      <c r="AH105" s="4">
        <f t="shared" si="493"/>
        <v>0</v>
      </c>
      <c r="AI105" s="3"/>
      <c r="AJ105" s="3"/>
      <c r="AK105" s="4">
        <f t="shared" si="494"/>
        <v>0</v>
      </c>
      <c r="AL105" s="4">
        <f t="shared" si="495"/>
        <v>0</v>
      </c>
      <c r="AM105" s="4">
        <f t="shared" si="496"/>
        <v>0</v>
      </c>
      <c r="AN105" s="4">
        <f t="shared" si="497"/>
        <v>0</v>
      </c>
      <c r="AO105" s="3"/>
      <c r="AP105" s="3"/>
      <c r="AQ105" s="4">
        <f t="shared" si="498"/>
        <v>0</v>
      </c>
      <c r="AR105" s="3"/>
      <c r="AS105" s="3"/>
      <c r="AT105" s="4">
        <f t="shared" si="499"/>
        <v>0</v>
      </c>
      <c r="AU105" s="3"/>
      <c r="AV105" s="3"/>
      <c r="AW105" s="4">
        <f t="shared" si="500"/>
        <v>0</v>
      </c>
      <c r="AX105" s="3"/>
      <c r="AY105" s="3"/>
      <c r="AZ105" s="4">
        <f t="shared" si="501"/>
        <v>0</v>
      </c>
      <c r="BA105" s="3"/>
      <c r="BB105" s="3"/>
      <c r="BC105" s="4">
        <f t="shared" si="502"/>
        <v>0</v>
      </c>
      <c r="BD105" s="3"/>
      <c r="BE105" s="3"/>
      <c r="BF105" s="4">
        <f t="shared" si="503"/>
        <v>0</v>
      </c>
      <c r="BG105" s="4">
        <f t="shared" si="504"/>
        <v>0</v>
      </c>
      <c r="BH105" s="4">
        <f t="shared" si="505"/>
        <v>0</v>
      </c>
      <c r="BI105" s="4">
        <f t="shared" si="506"/>
        <v>0</v>
      </c>
      <c r="BJ105" s="3"/>
      <c r="BK105" s="3"/>
      <c r="BL105" s="4">
        <f t="shared" si="507"/>
        <v>0</v>
      </c>
      <c r="BM105" s="3"/>
      <c r="BN105" s="3"/>
      <c r="BO105" s="4">
        <f t="shared" si="508"/>
        <v>0</v>
      </c>
      <c r="BP105" s="3"/>
      <c r="BQ105" s="3"/>
      <c r="BR105" s="4">
        <f t="shared" si="509"/>
        <v>0</v>
      </c>
      <c r="BS105" s="3"/>
      <c r="BT105" s="3"/>
      <c r="BU105" s="4">
        <f t="shared" si="510"/>
        <v>0</v>
      </c>
      <c r="BV105" s="3"/>
      <c r="BW105" s="3"/>
      <c r="BX105" s="4">
        <f t="shared" si="511"/>
        <v>0</v>
      </c>
      <c r="BY105" s="3"/>
      <c r="BZ105" s="3"/>
      <c r="CA105" s="4">
        <f t="shared" si="512"/>
        <v>0</v>
      </c>
      <c r="CB105" s="4">
        <f t="shared" si="513"/>
        <v>0</v>
      </c>
      <c r="CC105" s="4">
        <f t="shared" si="514"/>
        <v>0</v>
      </c>
      <c r="CD105" s="4">
        <f t="shared" si="515"/>
        <v>0</v>
      </c>
      <c r="CE105" s="3"/>
      <c r="CF105" s="3"/>
      <c r="CG105" s="4">
        <f t="shared" si="516"/>
        <v>0</v>
      </c>
      <c r="CH105" s="3"/>
      <c r="CI105" s="3"/>
      <c r="CJ105" s="4">
        <f t="shared" si="517"/>
        <v>0</v>
      </c>
      <c r="CK105" s="3"/>
      <c r="CL105" s="3"/>
      <c r="CM105" s="4">
        <f t="shared" si="518"/>
        <v>0</v>
      </c>
      <c r="CN105" s="4">
        <f t="shared" si="519"/>
        <v>0</v>
      </c>
      <c r="CO105" s="4">
        <f t="shared" si="520"/>
        <v>0</v>
      </c>
      <c r="CP105" s="4">
        <f t="shared" si="521"/>
        <v>0</v>
      </c>
      <c r="CQ105" s="3"/>
      <c r="CR105" s="3"/>
      <c r="CS105" s="4">
        <f t="shared" si="522"/>
        <v>0</v>
      </c>
      <c r="CT105" s="3"/>
      <c r="CU105" s="3"/>
      <c r="CV105" s="4">
        <f t="shared" si="523"/>
        <v>0</v>
      </c>
      <c r="CW105" s="3"/>
      <c r="CX105" s="3"/>
      <c r="CY105" s="4">
        <f t="shared" si="524"/>
        <v>0</v>
      </c>
      <c r="CZ105" s="4">
        <f t="shared" si="525"/>
        <v>0</v>
      </c>
      <c r="DA105" s="4">
        <f t="shared" si="526"/>
        <v>0</v>
      </c>
      <c r="DB105" s="4">
        <f t="shared" si="527"/>
        <v>0</v>
      </c>
      <c r="DC105" s="4">
        <f t="shared" si="528"/>
        <v>0</v>
      </c>
      <c r="DD105" s="4">
        <f t="shared" si="529"/>
        <v>0</v>
      </c>
      <c r="DE105" s="4">
        <f t="shared" si="530"/>
        <v>0</v>
      </c>
      <c r="DF105" s="3"/>
      <c r="DG105" s="3"/>
      <c r="DH105" s="4">
        <f t="shared" si="531"/>
        <v>0</v>
      </c>
      <c r="DI105" s="3"/>
      <c r="DJ105" s="3"/>
      <c r="DK105" s="4">
        <f t="shared" si="532"/>
        <v>0</v>
      </c>
      <c r="DL105" s="4">
        <f t="shared" si="533"/>
        <v>0</v>
      </c>
      <c r="DM105" s="4">
        <f t="shared" si="534"/>
        <v>0</v>
      </c>
      <c r="DN105" s="4">
        <f t="shared" si="535"/>
        <v>0</v>
      </c>
      <c r="DO105" s="3"/>
      <c r="DP105" s="3"/>
      <c r="DQ105" s="4">
        <f t="shared" si="536"/>
        <v>0</v>
      </c>
      <c r="DR105" s="3"/>
      <c r="DS105" s="3"/>
      <c r="DT105" s="4">
        <f t="shared" si="537"/>
        <v>0</v>
      </c>
      <c r="DU105" s="4">
        <f t="shared" si="538"/>
        <v>0</v>
      </c>
      <c r="DV105" s="4">
        <f t="shared" si="539"/>
        <v>0</v>
      </c>
      <c r="DW105" s="4">
        <f t="shared" si="540"/>
        <v>0</v>
      </c>
      <c r="DX105" s="20">
        <f t="shared" si="541"/>
        <v>0</v>
      </c>
      <c r="DY105" s="20">
        <f t="shared" si="542"/>
        <v>0</v>
      </c>
      <c r="DZ105" s="20">
        <f t="shared" si="543"/>
        <v>0</v>
      </c>
      <c r="EA105" s="19"/>
      <c r="EB105" s="19"/>
      <c r="EC105" s="20">
        <f t="shared" si="544"/>
        <v>0</v>
      </c>
      <c r="ED105" s="19"/>
      <c r="EE105" s="19"/>
      <c r="EF105" s="20">
        <f t="shared" si="545"/>
        <v>0</v>
      </c>
      <c r="EG105" s="19"/>
      <c r="EH105" s="19"/>
      <c r="EI105" s="20">
        <f t="shared" si="546"/>
        <v>0</v>
      </c>
      <c r="EJ105" s="19"/>
      <c r="EK105" s="19"/>
      <c r="EL105" s="20">
        <f t="shared" si="547"/>
        <v>0</v>
      </c>
      <c r="EM105" s="20">
        <f t="shared" si="548"/>
        <v>0</v>
      </c>
      <c r="EN105" s="20">
        <f t="shared" si="549"/>
        <v>0</v>
      </c>
      <c r="EO105" s="20">
        <f t="shared" si="550"/>
        <v>0</v>
      </c>
      <c r="EP105" s="19"/>
      <c r="EQ105" s="19"/>
      <c r="ER105" s="20">
        <f t="shared" si="551"/>
        <v>0</v>
      </c>
      <c r="ES105" s="19"/>
      <c r="ET105" s="19"/>
      <c r="EU105" s="20">
        <f t="shared" si="552"/>
        <v>0</v>
      </c>
      <c r="EV105" s="19"/>
      <c r="EW105" s="19"/>
      <c r="EX105" s="20">
        <f t="shared" si="553"/>
        <v>0</v>
      </c>
      <c r="EY105" s="19"/>
      <c r="EZ105" s="19"/>
      <c r="FA105" s="20">
        <f t="shared" si="554"/>
        <v>0</v>
      </c>
      <c r="FB105" s="20">
        <f t="shared" si="555"/>
        <v>0</v>
      </c>
      <c r="FC105" s="20">
        <f t="shared" si="556"/>
        <v>0</v>
      </c>
      <c r="FD105" s="20">
        <f t="shared" si="557"/>
        <v>0</v>
      </c>
      <c r="FE105" s="19"/>
      <c r="FF105" s="19"/>
      <c r="FG105" s="20">
        <f t="shared" si="558"/>
        <v>0</v>
      </c>
      <c r="FH105" s="19"/>
      <c r="FI105" s="19"/>
      <c r="FJ105" s="20">
        <f t="shared" si="559"/>
        <v>0</v>
      </c>
      <c r="FK105" s="19"/>
      <c r="FL105" s="19"/>
      <c r="FM105" s="20">
        <f t="shared" si="560"/>
        <v>0</v>
      </c>
      <c r="FN105" s="20">
        <f t="shared" si="561"/>
        <v>0</v>
      </c>
      <c r="FO105" s="20">
        <f t="shared" si="562"/>
        <v>0</v>
      </c>
      <c r="FP105" s="20">
        <f t="shared" si="563"/>
        <v>0</v>
      </c>
      <c r="FQ105" s="19"/>
      <c r="FR105" s="19"/>
      <c r="FS105" s="20">
        <f t="shared" si="564"/>
        <v>0</v>
      </c>
      <c r="FT105" s="19"/>
      <c r="FU105" s="19"/>
      <c r="FV105" s="20">
        <f t="shared" si="565"/>
        <v>0</v>
      </c>
      <c r="FW105" s="19"/>
      <c r="FX105" s="19"/>
      <c r="FY105" s="20">
        <f t="shared" si="566"/>
        <v>0</v>
      </c>
      <c r="FZ105" s="20">
        <f t="shared" si="567"/>
        <v>0</v>
      </c>
      <c r="GA105" s="20">
        <f t="shared" si="568"/>
        <v>0</v>
      </c>
      <c r="GB105" s="20">
        <f t="shared" si="569"/>
        <v>0</v>
      </c>
      <c r="GC105" s="19"/>
      <c r="GD105" s="19"/>
      <c r="GE105" s="20">
        <f t="shared" si="570"/>
        <v>0</v>
      </c>
      <c r="GF105" s="19"/>
      <c r="GG105" s="19"/>
      <c r="GH105" s="20">
        <f t="shared" si="571"/>
        <v>0</v>
      </c>
      <c r="GI105" s="19"/>
      <c r="GJ105" s="19"/>
      <c r="GK105" s="20">
        <f t="shared" si="572"/>
        <v>0</v>
      </c>
      <c r="GL105" s="19"/>
      <c r="GM105" s="19"/>
      <c r="GN105" s="20">
        <f t="shared" si="573"/>
        <v>0</v>
      </c>
      <c r="GO105" s="20">
        <f t="shared" si="574"/>
        <v>0</v>
      </c>
      <c r="GP105" s="20">
        <f t="shared" si="575"/>
        <v>0</v>
      </c>
      <c r="GQ105" s="20">
        <f t="shared" si="576"/>
        <v>0</v>
      </c>
      <c r="GR105" s="19"/>
      <c r="GS105" s="19"/>
      <c r="GT105" s="20">
        <f t="shared" si="577"/>
        <v>0</v>
      </c>
      <c r="GU105" s="19"/>
      <c r="GV105" s="19"/>
      <c r="GW105" s="20">
        <f t="shared" si="578"/>
        <v>0</v>
      </c>
      <c r="GX105" s="19"/>
      <c r="GY105" s="19"/>
      <c r="GZ105" s="20">
        <f t="shared" si="579"/>
        <v>0</v>
      </c>
      <c r="HA105" s="20">
        <f t="shared" si="580"/>
        <v>0</v>
      </c>
      <c r="HB105" s="20">
        <f t="shared" si="581"/>
        <v>0</v>
      </c>
      <c r="HC105" s="20">
        <f t="shared" si="582"/>
        <v>0</v>
      </c>
      <c r="HD105" s="19"/>
      <c r="HE105" s="19"/>
      <c r="HF105" s="20">
        <f t="shared" si="583"/>
        <v>0</v>
      </c>
      <c r="HG105" s="19"/>
      <c r="HH105" s="19"/>
      <c r="HI105" s="20">
        <f t="shared" si="584"/>
        <v>0</v>
      </c>
      <c r="HJ105" s="19"/>
      <c r="HK105" s="19"/>
      <c r="HL105" s="20">
        <f t="shared" si="585"/>
        <v>0</v>
      </c>
      <c r="HM105" s="19"/>
      <c r="HN105" s="19"/>
      <c r="HO105" s="20">
        <f t="shared" si="586"/>
        <v>0</v>
      </c>
      <c r="HP105" s="20">
        <f t="shared" si="587"/>
        <v>0</v>
      </c>
      <c r="HQ105" s="20">
        <f t="shared" si="588"/>
        <v>0</v>
      </c>
      <c r="HR105" s="20">
        <f t="shared" si="589"/>
        <v>0</v>
      </c>
      <c r="HS105" s="19"/>
      <c r="HT105" s="19"/>
      <c r="HU105" s="20">
        <f t="shared" si="590"/>
        <v>0</v>
      </c>
      <c r="HV105" s="19"/>
      <c r="HW105" s="19"/>
      <c r="HX105" s="20">
        <f t="shared" si="591"/>
        <v>0</v>
      </c>
      <c r="HY105" s="19"/>
      <c r="HZ105" s="20">
        <f>0</f>
        <v>0</v>
      </c>
      <c r="IA105" s="20">
        <f t="shared" si="592"/>
        <v>0</v>
      </c>
      <c r="IB105" s="19"/>
      <c r="IC105" s="19"/>
      <c r="ID105" s="20">
        <f t="shared" si="593"/>
        <v>0</v>
      </c>
      <c r="IE105" s="20">
        <f t="shared" si="594"/>
        <v>0</v>
      </c>
      <c r="IF105" s="20">
        <f t="shared" si="595"/>
        <v>0</v>
      </c>
      <c r="IG105" s="20">
        <f t="shared" si="596"/>
        <v>0</v>
      </c>
      <c r="IH105" s="20">
        <f t="shared" si="597"/>
        <v>0</v>
      </c>
      <c r="II105" s="20">
        <f t="shared" si="598"/>
        <v>0</v>
      </c>
      <c r="IJ105" s="20">
        <f t="shared" si="599"/>
        <v>0</v>
      </c>
      <c r="IK105" s="19"/>
      <c r="IL105" s="19"/>
      <c r="IM105" s="20">
        <f t="shared" si="600"/>
        <v>0</v>
      </c>
      <c r="IN105" s="19"/>
      <c r="IO105" s="19"/>
      <c r="IP105" s="20">
        <f t="shared" si="601"/>
        <v>0</v>
      </c>
      <c r="IQ105" s="19"/>
      <c r="IR105" s="19"/>
      <c r="IS105" s="20">
        <f t="shared" si="602"/>
        <v>0</v>
      </c>
      <c r="IT105" s="20">
        <f t="shared" si="603"/>
        <v>0</v>
      </c>
      <c r="IU105" s="20">
        <f t="shared" si="604"/>
        <v>0</v>
      </c>
      <c r="IV105" s="20">
        <f t="shared" si="605"/>
        <v>0</v>
      </c>
      <c r="IW105" s="20">
        <f t="shared" si="606"/>
        <v>0</v>
      </c>
      <c r="IX105" s="20">
        <f t="shared" si="607"/>
        <v>0</v>
      </c>
      <c r="IY105" s="20">
        <f t="shared" si="608"/>
        <v>0</v>
      </c>
      <c r="IZ105" s="19"/>
      <c r="JA105" s="19"/>
      <c r="JB105" s="20">
        <f t="shared" si="609"/>
        <v>0</v>
      </c>
      <c r="JC105" s="19"/>
      <c r="JD105" s="19"/>
      <c r="JE105" s="20">
        <f t="shared" si="610"/>
        <v>0</v>
      </c>
      <c r="JF105" s="19"/>
      <c r="JG105" s="19"/>
      <c r="JH105" s="20">
        <f t="shared" si="611"/>
        <v>0</v>
      </c>
      <c r="JI105" s="20">
        <f t="shared" si="612"/>
        <v>0</v>
      </c>
      <c r="JJ105" s="20">
        <f t="shared" si="613"/>
        <v>0</v>
      </c>
      <c r="JK105" s="20">
        <f t="shared" si="614"/>
        <v>0</v>
      </c>
      <c r="JL105" s="19"/>
      <c r="JM105" s="19"/>
      <c r="JN105" s="20">
        <f t="shared" si="615"/>
        <v>0</v>
      </c>
      <c r="JO105" s="19"/>
      <c r="JP105" s="19"/>
      <c r="JQ105" s="20">
        <f t="shared" si="616"/>
        <v>0</v>
      </c>
      <c r="JR105" s="19"/>
      <c r="JS105" s="19"/>
      <c r="JT105" s="20">
        <f t="shared" si="617"/>
        <v>0</v>
      </c>
      <c r="JU105" s="20">
        <f t="shared" si="618"/>
        <v>0</v>
      </c>
      <c r="JV105" s="20">
        <f t="shared" si="619"/>
        <v>0</v>
      </c>
      <c r="JW105" s="20">
        <f t="shared" si="620"/>
        <v>0</v>
      </c>
      <c r="JX105" s="19"/>
      <c r="JY105" s="20">
        <f>2499.99</f>
        <v>2499.9899999999998</v>
      </c>
      <c r="JZ105" s="20">
        <f t="shared" si="621"/>
        <v>-2499.9899999999998</v>
      </c>
      <c r="KA105" s="19"/>
      <c r="KB105" s="19"/>
      <c r="KC105" s="20">
        <f t="shared" si="622"/>
        <v>0</v>
      </c>
      <c r="KD105" s="20">
        <f t="shared" si="623"/>
        <v>0</v>
      </c>
      <c r="KE105" s="20">
        <f t="shared" si="624"/>
        <v>2499.9899999999998</v>
      </c>
      <c r="KF105" s="20">
        <f t="shared" si="625"/>
        <v>-2499.9899999999998</v>
      </c>
      <c r="KG105" s="19"/>
      <c r="KH105" s="19"/>
      <c r="KI105" s="20">
        <f t="shared" si="626"/>
        <v>0</v>
      </c>
      <c r="KJ105" s="19"/>
      <c r="KK105" s="19"/>
      <c r="KL105" s="20">
        <f t="shared" si="627"/>
        <v>0</v>
      </c>
      <c r="KM105" s="19"/>
      <c r="KN105" s="19"/>
      <c r="KO105" s="20">
        <f t="shared" si="628"/>
        <v>0</v>
      </c>
      <c r="KP105" s="19"/>
      <c r="KQ105" s="19"/>
      <c r="KR105" s="20">
        <f t="shared" si="629"/>
        <v>0</v>
      </c>
      <c r="KS105" s="19"/>
      <c r="KT105" s="19"/>
      <c r="KU105" s="20">
        <f t="shared" si="630"/>
        <v>0</v>
      </c>
      <c r="KV105" s="19"/>
      <c r="KW105" s="19"/>
      <c r="KX105" s="20">
        <f t="shared" si="631"/>
        <v>0</v>
      </c>
      <c r="KY105" s="19"/>
      <c r="KZ105" s="19"/>
      <c r="LA105" s="20">
        <f t="shared" si="632"/>
        <v>0</v>
      </c>
      <c r="LB105" s="20">
        <f t="shared" si="633"/>
        <v>0</v>
      </c>
      <c r="LC105" s="20">
        <f t="shared" si="634"/>
        <v>0</v>
      </c>
      <c r="LD105" s="20">
        <f t="shared" si="635"/>
        <v>0</v>
      </c>
      <c r="LE105" s="20">
        <f t="shared" si="636"/>
        <v>0</v>
      </c>
      <c r="LF105" s="20">
        <f t="shared" si="637"/>
        <v>0</v>
      </c>
      <c r="LG105" s="20">
        <f t="shared" si="638"/>
        <v>0</v>
      </c>
      <c r="LH105" s="19"/>
      <c r="LI105" s="19"/>
      <c r="LJ105" s="20">
        <f t="shared" si="639"/>
        <v>0</v>
      </c>
      <c r="LK105" s="19"/>
      <c r="LL105" s="19"/>
      <c r="LM105" s="20">
        <f t="shared" si="640"/>
        <v>0</v>
      </c>
      <c r="LN105" s="20">
        <f t="shared" si="641"/>
        <v>0</v>
      </c>
      <c r="LO105" s="20">
        <f t="shared" si="642"/>
        <v>2499.9899999999998</v>
      </c>
      <c r="LP105" s="20">
        <f t="shared" si="643"/>
        <v>-2499.9899999999998</v>
      </c>
    </row>
    <row r="106" spans="1:328" x14ac:dyDescent="0.3">
      <c r="A106" s="2" t="s">
        <v>211</v>
      </c>
      <c r="B106" s="3"/>
      <c r="C106" s="3"/>
      <c r="D106" s="4">
        <f t="shared" si="483"/>
        <v>0</v>
      </c>
      <c r="E106" s="4">
        <f>-3700.42</f>
        <v>-3700.42</v>
      </c>
      <c r="F106" s="3"/>
      <c r="G106" s="4">
        <f t="shared" si="484"/>
        <v>-3700.42</v>
      </c>
      <c r="H106" s="3"/>
      <c r="I106" s="3"/>
      <c r="J106" s="4">
        <f t="shared" si="485"/>
        <v>0</v>
      </c>
      <c r="K106" s="3"/>
      <c r="L106" s="3"/>
      <c r="M106" s="4">
        <f t="shared" si="486"/>
        <v>0</v>
      </c>
      <c r="N106" s="3"/>
      <c r="O106" s="3"/>
      <c r="P106" s="4">
        <f t="shared" si="487"/>
        <v>0</v>
      </c>
      <c r="Q106" s="4">
        <f>-2541.99</f>
        <v>-2541.9899999999998</v>
      </c>
      <c r="R106" s="3"/>
      <c r="S106" s="4">
        <f t="shared" si="488"/>
        <v>-2541.9899999999998</v>
      </c>
      <c r="T106" s="4">
        <f>1673.53</f>
        <v>1673.53</v>
      </c>
      <c r="U106" s="3"/>
      <c r="V106" s="4">
        <f t="shared" si="489"/>
        <v>1673.53</v>
      </c>
      <c r="W106" s="3"/>
      <c r="X106" s="3"/>
      <c r="Y106" s="4">
        <f t="shared" si="490"/>
        <v>0</v>
      </c>
      <c r="Z106" s="3"/>
      <c r="AA106" s="3"/>
      <c r="AB106" s="4">
        <f t="shared" si="491"/>
        <v>0</v>
      </c>
      <c r="AC106" s="3"/>
      <c r="AD106" s="3"/>
      <c r="AE106" s="4">
        <f t="shared" si="492"/>
        <v>0</v>
      </c>
      <c r="AF106" s="3"/>
      <c r="AG106" s="3"/>
      <c r="AH106" s="4">
        <f t="shared" si="493"/>
        <v>0</v>
      </c>
      <c r="AI106" s="3"/>
      <c r="AJ106" s="3"/>
      <c r="AK106" s="4">
        <f t="shared" si="494"/>
        <v>0</v>
      </c>
      <c r="AL106" s="4">
        <f t="shared" si="495"/>
        <v>-868.45999999999981</v>
      </c>
      <c r="AM106" s="4">
        <f t="shared" si="496"/>
        <v>0</v>
      </c>
      <c r="AN106" s="4">
        <f t="shared" si="497"/>
        <v>-868.45999999999981</v>
      </c>
      <c r="AO106" s="3"/>
      <c r="AP106" s="3"/>
      <c r="AQ106" s="4">
        <f t="shared" si="498"/>
        <v>0</v>
      </c>
      <c r="AR106" s="4">
        <f>-4328.35</f>
        <v>-4328.3500000000004</v>
      </c>
      <c r="AS106" s="3"/>
      <c r="AT106" s="4">
        <f t="shared" si="499"/>
        <v>-4328.3500000000004</v>
      </c>
      <c r="AU106" s="4">
        <f>-119.26</f>
        <v>-119.26</v>
      </c>
      <c r="AV106" s="3"/>
      <c r="AW106" s="4">
        <f t="shared" si="500"/>
        <v>-119.26</v>
      </c>
      <c r="AX106" s="4">
        <f>-7246.07</f>
        <v>-7246.07</v>
      </c>
      <c r="AY106" s="3"/>
      <c r="AZ106" s="4">
        <f t="shared" si="501"/>
        <v>-7246.07</v>
      </c>
      <c r="BA106" s="3"/>
      <c r="BB106" s="3"/>
      <c r="BC106" s="4">
        <f t="shared" si="502"/>
        <v>0</v>
      </c>
      <c r="BD106" s="4">
        <f>-807.69</f>
        <v>-807.69</v>
      </c>
      <c r="BE106" s="3"/>
      <c r="BF106" s="4">
        <f t="shared" si="503"/>
        <v>-807.69</v>
      </c>
      <c r="BG106" s="4">
        <f t="shared" si="504"/>
        <v>-807.69</v>
      </c>
      <c r="BH106" s="4">
        <f t="shared" si="505"/>
        <v>0</v>
      </c>
      <c r="BI106" s="4">
        <f t="shared" si="506"/>
        <v>-807.69</v>
      </c>
      <c r="BJ106" s="3"/>
      <c r="BK106" s="3"/>
      <c r="BL106" s="4">
        <f t="shared" si="507"/>
        <v>0</v>
      </c>
      <c r="BM106" s="4">
        <f>-2911.57</f>
        <v>-2911.57</v>
      </c>
      <c r="BN106" s="3"/>
      <c r="BO106" s="4">
        <f t="shared" si="508"/>
        <v>-2911.57</v>
      </c>
      <c r="BP106" s="4">
        <f>1201.93</f>
        <v>1201.93</v>
      </c>
      <c r="BQ106" s="3"/>
      <c r="BR106" s="4">
        <f t="shared" si="509"/>
        <v>1201.93</v>
      </c>
      <c r="BS106" s="3"/>
      <c r="BT106" s="3"/>
      <c r="BU106" s="4">
        <f t="shared" si="510"/>
        <v>0</v>
      </c>
      <c r="BV106" s="3"/>
      <c r="BW106" s="3"/>
      <c r="BX106" s="4">
        <f t="shared" si="511"/>
        <v>0</v>
      </c>
      <c r="BY106" s="4">
        <f>-2403.85</f>
        <v>-2403.85</v>
      </c>
      <c r="BZ106" s="3"/>
      <c r="CA106" s="4">
        <f t="shared" si="512"/>
        <v>-2403.85</v>
      </c>
      <c r="CB106" s="4">
        <f t="shared" si="513"/>
        <v>-1201.9199999999998</v>
      </c>
      <c r="CC106" s="4">
        <f t="shared" si="514"/>
        <v>0</v>
      </c>
      <c r="CD106" s="4">
        <f t="shared" si="515"/>
        <v>-1201.9199999999998</v>
      </c>
      <c r="CE106" s="3"/>
      <c r="CF106" s="3"/>
      <c r="CG106" s="4">
        <f t="shared" si="516"/>
        <v>0</v>
      </c>
      <c r="CH106" s="3"/>
      <c r="CI106" s="3"/>
      <c r="CJ106" s="4">
        <f t="shared" si="517"/>
        <v>0</v>
      </c>
      <c r="CK106" s="3"/>
      <c r="CL106" s="3"/>
      <c r="CM106" s="4">
        <f t="shared" si="518"/>
        <v>0</v>
      </c>
      <c r="CN106" s="4">
        <f t="shared" si="519"/>
        <v>0</v>
      </c>
      <c r="CO106" s="4">
        <f t="shared" si="520"/>
        <v>0</v>
      </c>
      <c r="CP106" s="4">
        <f t="shared" si="521"/>
        <v>0</v>
      </c>
      <c r="CQ106" s="3"/>
      <c r="CR106" s="3"/>
      <c r="CS106" s="4">
        <f t="shared" si="522"/>
        <v>0</v>
      </c>
      <c r="CT106" s="3"/>
      <c r="CU106" s="3"/>
      <c r="CV106" s="4">
        <f t="shared" si="523"/>
        <v>0</v>
      </c>
      <c r="CW106" s="4">
        <f>-4924.61</f>
        <v>-4924.6099999999997</v>
      </c>
      <c r="CX106" s="3"/>
      <c r="CY106" s="4">
        <f t="shared" si="524"/>
        <v>-4924.6099999999997</v>
      </c>
      <c r="CZ106" s="4">
        <f t="shared" si="525"/>
        <v>-4924.6099999999997</v>
      </c>
      <c r="DA106" s="4">
        <f t="shared" si="526"/>
        <v>0</v>
      </c>
      <c r="DB106" s="4">
        <f t="shared" si="527"/>
        <v>-4924.6099999999997</v>
      </c>
      <c r="DC106" s="4">
        <f t="shared" si="528"/>
        <v>-21539.47</v>
      </c>
      <c r="DD106" s="4">
        <f t="shared" si="529"/>
        <v>0</v>
      </c>
      <c r="DE106" s="4">
        <f t="shared" si="530"/>
        <v>-21539.47</v>
      </c>
      <c r="DF106" s="3"/>
      <c r="DG106" s="3"/>
      <c r="DH106" s="4">
        <f t="shared" si="531"/>
        <v>0</v>
      </c>
      <c r="DI106" s="4">
        <f>-970</f>
        <v>-970</v>
      </c>
      <c r="DJ106" s="3"/>
      <c r="DK106" s="4">
        <f t="shared" si="532"/>
        <v>-970</v>
      </c>
      <c r="DL106" s="4">
        <f t="shared" si="533"/>
        <v>-970</v>
      </c>
      <c r="DM106" s="4">
        <f t="shared" si="534"/>
        <v>0</v>
      </c>
      <c r="DN106" s="4">
        <f t="shared" si="535"/>
        <v>-970</v>
      </c>
      <c r="DO106" s="3"/>
      <c r="DP106" s="3"/>
      <c r="DQ106" s="4">
        <f t="shared" si="536"/>
        <v>0</v>
      </c>
      <c r="DR106" s="3"/>
      <c r="DS106" s="3"/>
      <c r="DT106" s="4">
        <f t="shared" si="537"/>
        <v>0</v>
      </c>
      <c r="DU106" s="4">
        <f t="shared" si="538"/>
        <v>0</v>
      </c>
      <c r="DV106" s="4">
        <f t="shared" si="539"/>
        <v>0</v>
      </c>
      <c r="DW106" s="4">
        <f t="shared" si="540"/>
        <v>0</v>
      </c>
      <c r="DX106" s="20">
        <f t="shared" si="541"/>
        <v>-27078.350000000002</v>
      </c>
      <c r="DY106" s="20">
        <f t="shared" si="542"/>
        <v>0</v>
      </c>
      <c r="DZ106" s="20">
        <f t="shared" si="543"/>
        <v>-27078.350000000002</v>
      </c>
      <c r="EA106" s="19"/>
      <c r="EB106" s="19"/>
      <c r="EC106" s="20">
        <f t="shared" si="544"/>
        <v>0</v>
      </c>
      <c r="ED106" s="19"/>
      <c r="EE106" s="19"/>
      <c r="EF106" s="20">
        <f t="shared" si="545"/>
        <v>0</v>
      </c>
      <c r="EG106" s="19"/>
      <c r="EH106" s="19"/>
      <c r="EI106" s="20">
        <f t="shared" si="546"/>
        <v>0</v>
      </c>
      <c r="EJ106" s="20">
        <f>-520.6</f>
        <v>-520.6</v>
      </c>
      <c r="EK106" s="19"/>
      <c r="EL106" s="20">
        <f t="shared" si="547"/>
        <v>-520.6</v>
      </c>
      <c r="EM106" s="20">
        <f t="shared" si="548"/>
        <v>-520.6</v>
      </c>
      <c r="EN106" s="20">
        <f t="shared" si="549"/>
        <v>0</v>
      </c>
      <c r="EO106" s="20">
        <f t="shared" si="550"/>
        <v>-520.6</v>
      </c>
      <c r="EP106" s="20">
        <f>-4446.33</f>
        <v>-4446.33</v>
      </c>
      <c r="EQ106" s="19"/>
      <c r="ER106" s="20">
        <f t="shared" si="551"/>
        <v>-4446.33</v>
      </c>
      <c r="ES106" s="19"/>
      <c r="ET106" s="19"/>
      <c r="EU106" s="20">
        <f t="shared" si="552"/>
        <v>0</v>
      </c>
      <c r="EV106" s="19"/>
      <c r="EW106" s="19"/>
      <c r="EX106" s="20">
        <f t="shared" si="553"/>
        <v>0</v>
      </c>
      <c r="EY106" s="20">
        <f>-854.73</f>
        <v>-854.73</v>
      </c>
      <c r="EZ106" s="19"/>
      <c r="FA106" s="20">
        <f t="shared" si="554"/>
        <v>-854.73</v>
      </c>
      <c r="FB106" s="20">
        <f t="shared" si="555"/>
        <v>-854.73</v>
      </c>
      <c r="FC106" s="20">
        <f t="shared" si="556"/>
        <v>0</v>
      </c>
      <c r="FD106" s="20">
        <f t="shared" si="557"/>
        <v>-854.73</v>
      </c>
      <c r="FE106" s="19"/>
      <c r="FF106" s="19"/>
      <c r="FG106" s="20">
        <f t="shared" si="558"/>
        <v>0</v>
      </c>
      <c r="FH106" s="19"/>
      <c r="FI106" s="19"/>
      <c r="FJ106" s="20">
        <f t="shared" si="559"/>
        <v>0</v>
      </c>
      <c r="FK106" s="20">
        <f>-2455.53</f>
        <v>-2455.5300000000002</v>
      </c>
      <c r="FL106" s="19"/>
      <c r="FM106" s="20">
        <f t="shared" si="560"/>
        <v>-2455.5300000000002</v>
      </c>
      <c r="FN106" s="20">
        <f t="shared" si="561"/>
        <v>-2455.5300000000002</v>
      </c>
      <c r="FO106" s="20">
        <f t="shared" si="562"/>
        <v>0</v>
      </c>
      <c r="FP106" s="20">
        <f t="shared" si="563"/>
        <v>-2455.5300000000002</v>
      </c>
      <c r="FQ106" s="19"/>
      <c r="FR106" s="19"/>
      <c r="FS106" s="20">
        <f t="shared" si="564"/>
        <v>0</v>
      </c>
      <c r="FT106" s="19"/>
      <c r="FU106" s="19"/>
      <c r="FV106" s="20">
        <f t="shared" si="565"/>
        <v>0</v>
      </c>
      <c r="FW106" s="20">
        <f>-495.45</f>
        <v>-495.45</v>
      </c>
      <c r="FX106" s="19"/>
      <c r="FY106" s="20">
        <f t="shared" si="566"/>
        <v>-495.45</v>
      </c>
      <c r="FZ106" s="20">
        <f t="shared" si="567"/>
        <v>-495.45</v>
      </c>
      <c r="GA106" s="20">
        <f t="shared" si="568"/>
        <v>0</v>
      </c>
      <c r="GB106" s="20">
        <f t="shared" si="569"/>
        <v>-495.45</v>
      </c>
      <c r="GC106" s="19"/>
      <c r="GD106" s="19"/>
      <c r="GE106" s="20">
        <f t="shared" si="570"/>
        <v>0</v>
      </c>
      <c r="GF106" s="19"/>
      <c r="GG106" s="19"/>
      <c r="GH106" s="20">
        <f t="shared" si="571"/>
        <v>0</v>
      </c>
      <c r="GI106" s="19"/>
      <c r="GJ106" s="19"/>
      <c r="GK106" s="20">
        <f t="shared" si="572"/>
        <v>0</v>
      </c>
      <c r="GL106" s="20">
        <f>-800</f>
        <v>-800</v>
      </c>
      <c r="GM106" s="19"/>
      <c r="GN106" s="20">
        <f t="shared" si="573"/>
        <v>-800</v>
      </c>
      <c r="GO106" s="20">
        <f t="shared" si="574"/>
        <v>-800</v>
      </c>
      <c r="GP106" s="20">
        <f t="shared" si="575"/>
        <v>0</v>
      </c>
      <c r="GQ106" s="20">
        <f t="shared" si="576"/>
        <v>-800</v>
      </c>
      <c r="GR106" s="19"/>
      <c r="GS106" s="19"/>
      <c r="GT106" s="20">
        <f t="shared" si="577"/>
        <v>0</v>
      </c>
      <c r="GU106" s="19"/>
      <c r="GV106" s="19"/>
      <c r="GW106" s="20">
        <f t="shared" si="578"/>
        <v>0</v>
      </c>
      <c r="GX106" s="19"/>
      <c r="GY106" s="19"/>
      <c r="GZ106" s="20">
        <f t="shared" si="579"/>
        <v>0</v>
      </c>
      <c r="HA106" s="20">
        <f t="shared" si="580"/>
        <v>-9572.6400000000012</v>
      </c>
      <c r="HB106" s="20">
        <f t="shared" si="581"/>
        <v>0</v>
      </c>
      <c r="HC106" s="20">
        <f t="shared" si="582"/>
        <v>-9572.6400000000012</v>
      </c>
      <c r="HD106" s="19"/>
      <c r="HE106" s="19"/>
      <c r="HF106" s="20">
        <f t="shared" si="583"/>
        <v>0</v>
      </c>
      <c r="HG106" s="19"/>
      <c r="HH106" s="19"/>
      <c r="HI106" s="20">
        <f t="shared" si="584"/>
        <v>0</v>
      </c>
      <c r="HJ106" s="20">
        <f>-865.38</f>
        <v>-865.38</v>
      </c>
      <c r="HK106" s="20">
        <f>0</f>
        <v>0</v>
      </c>
      <c r="HL106" s="20">
        <f t="shared" si="585"/>
        <v>-865.38</v>
      </c>
      <c r="HM106" s="19"/>
      <c r="HN106" s="19"/>
      <c r="HO106" s="20">
        <f t="shared" si="586"/>
        <v>0</v>
      </c>
      <c r="HP106" s="20">
        <f t="shared" si="587"/>
        <v>-865.38</v>
      </c>
      <c r="HQ106" s="20">
        <f t="shared" si="588"/>
        <v>0</v>
      </c>
      <c r="HR106" s="20">
        <f t="shared" si="589"/>
        <v>-865.38</v>
      </c>
      <c r="HS106" s="20">
        <f>190.5</f>
        <v>190.5</v>
      </c>
      <c r="HT106" s="19"/>
      <c r="HU106" s="20">
        <f t="shared" si="590"/>
        <v>190.5</v>
      </c>
      <c r="HV106" s="19"/>
      <c r="HW106" s="19"/>
      <c r="HX106" s="20">
        <f t="shared" si="591"/>
        <v>0</v>
      </c>
      <c r="HY106" s="19"/>
      <c r="HZ106" s="19"/>
      <c r="IA106" s="20">
        <f t="shared" si="592"/>
        <v>0</v>
      </c>
      <c r="IB106" s="20">
        <f>-692.05</f>
        <v>-692.05</v>
      </c>
      <c r="IC106" s="19"/>
      <c r="ID106" s="20">
        <f t="shared" si="593"/>
        <v>-692.05</v>
      </c>
      <c r="IE106" s="20">
        <f t="shared" si="594"/>
        <v>-692.05</v>
      </c>
      <c r="IF106" s="20">
        <f t="shared" si="595"/>
        <v>0</v>
      </c>
      <c r="IG106" s="20">
        <f t="shared" si="596"/>
        <v>-692.05</v>
      </c>
      <c r="IH106" s="20">
        <f t="shared" si="597"/>
        <v>-1366.9299999999998</v>
      </c>
      <c r="II106" s="20">
        <f t="shared" si="598"/>
        <v>0</v>
      </c>
      <c r="IJ106" s="20">
        <f t="shared" si="599"/>
        <v>-1366.9299999999998</v>
      </c>
      <c r="IK106" s="20">
        <f>-1826.12</f>
        <v>-1826.12</v>
      </c>
      <c r="IL106" s="19"/>
      <c r="IM106" s="20">
        <f t="shared" si="600"/>
        <v>-1826.12</v>
      </c>
      <c r="IN106" s="19"/>
      <c r="IO106" s="19"/>
      <c r="IP106" s="20">
        <f t="shared" si="601"/>
        <v>0</v>
      </c>
      <c r="IQ106" s="19"/>
      <c r="IR106" s="19"/>
      <c r="IS106" s="20">
        <f t="shared" si="602"/>
        <v>0</v>
      </c>
      <c r="IT106" s="20">
        <f t="shared" si="603"/>
        <v>0</v>
      </c>
      <c r="IU106" s="20">
        <f t="shared" si="604"/>
        <v>0</v>
      </c>
      <c r="IV106" s="20">
        <f t="shared" si="605"/>
        <v>0</v>
      </c>
      <c r="IW106" s="20">
        <f t="shared" si="606"/>
        <v>-3193.0499999999997</v>
      </c>
      <c r="IX106" s="20">
        <f t="shared" si="607"/>
        <v>0</v>
      </c>
      <c r="IY106" s="20">
        <f t="shared" si="608"/>
        <v>-3193.0499999999997</v>
      </c>
      <c r="IZ106" s="20">
        <f>-589.3</f>
        <v>-589.29999999999995</v>
      </c>
      <c r="JA106" s="19"/>
      <c r="JB106" s="20">
        <f t="shared" si="609"/>
        <v>-589.29999999999995</v>
      </c>
      <c r="JC106" s="19"/>
      <c r="JD106" s="19"/>
      <c r="JE106" s="20">
        <f t="shared" si="610"/>
        <v>0</v>
      </c>
      <c r="JF106" s="19"/>
      <c r="JG106" s="19"/>
      <c r="JH106" s="20">
        <f t="shared" si="611"/>
        <v>0</v>
      </c>
      <c r="JI106" s="20">
        <f t="shared" si="612"/>
        <v>-589.29999999999995</v>
      </c>
      <c r="JJ106" s="20">
        <f t="shared" si="613"/>
        <v>0</v>
      </c>
      <c r="JK106" s="20">
        <f t="shared" si="614"/>
        <v>-589.29999999999995</v>
      </c>
      <c r="JL106" s="19"/>
      <c r="JM106" s="19"/>
      <c r="JN106" s="20">
        <f t="shared" si="615"/>
        <v>0</v>
      </c>
      <c r="JO106" s="19"/>
      <c r="JP106" s="19"/>
      <c r="JQ106" s="20">
        <f t="shared" si="616"/>
        <v>0</v>
      </c>
      <c r="JR106" s="20">
        <f>-18377.3</f>
        <v>-18377.3</v>
      </c>
      <c r="JS106" s="19"/>
      <c r="JT106" s="20">
        <f t="shared" si="617"/>
        <v>-18377.3</v>
      </c>
      <c r="JU106" s="20">
        <f t="shared" si="618"/>
        <v>-18377.3</v>
      </c>
      <c r="JV106" s="20">
        <f t="shared" si="619"/>
        <v>0</v>
      </c>
      <c r="JW106" s="20">
        <f t="shared" si="620"/>
        <v>-18377.3</v>
      </c>
      <c r="JX106" s="20">
        <f>-3575.83</f>
        <v>-3575.83</v>
      </c>
      <c r="JY106" s="19"/>
      <c r="JZ106" s="20">
        <f t="shared" si="621"/>
        <v>-3575.83</v>
      </c>
      <c r="KA106" s="19"/>
      <c r="KB106" s="19"/>
      <c r="KC106" s="20">
        <f t="shared" si="622"/>
        <v>0</v>
      </c>
      <c r="KD106" s="20">
        <f t="shared" si="623"/>
        <v>-3575.83</v>
      </c>
      <c r="KE106" s="20">
        <f t="shared" si="624"/>
        <v>0</v>
      </c>
      <c r="KF106" s="20">
        <f t="shared" si="625"/>
        <v>-3575.83</v>
      </c>
      <c r="KG106" s="20">
        <f>-2550.22</f>
        <v>-2550.2199999999998</v>
      </c>
      <c r="KH106" s="19"/>
      <c r="KI106" s="20">
        <f t="shared" si="626"/>
        <v>-2550.2199999999998</v>
      </c>
      <c r="KJ106" s="19"/>
      <c r="KK106" s="19"/>
      <c r="KL106" s="20">
        <f t="shared" si="627"/>
        <v>0</v>
      </c>
      <c r="KM106" s="19"/>
      <c r="KN106" s="19"/>
      <c r="KO106" s="20">
        <f t="shared" si="628"/>
        <v>0</v>
      </c>
      <c r="KP106" s="19"/>
      <c r="KQ106" s="19"/>
      <c r="KR106" s="20">
        <f t="shared" si="629"/>
        <v>0</v>
      </c>
      <c r="KS106" s="19"/>
      <c r="KT106" s="19"/>
      <c r="KU106" s="20">
        <f t="shared" si="630"/>
        <v>0</v>
      </c>
      <c r="KV106" s="19"/>
      <c r="KW106" s="19"/>
      <c r="KX106" s="20">
        <f t="shared" si="631"/>
        <v>0</v>
      </c>
      <c r="KY106" s="19"/>
      <c r="KZ106" s="19"/>
      <c r="LA106" s="20">
        <f t="shared" si="632"/>
        <v>0</v>
      </c>
      <c r="LB106" s="20">
        <f t="shared" si="633"/>
        <v>0</v>
      </c>
      <c r="LC106" s="20">
        <f t="shared" si="634"/>
        <v>0</v>
      </c>
      <c r="LD106" s="20">
        <f t="shared" si="635"/>
        <v>0</v>
      </c>
      <c r="LE106" s="20">
        <f t="shared" si="636"/>
        <v>-2550.2199999999998</v>
      </c>
      <c r="LF106" s="20">
        <f t="shared" si="637"/>
        <v>0</v>
      </c>
      <c r="LG106" s="20">
        <f t="shared" si="638"/>
        <v>-2550.2199999999998</v>
      </c>
      <c r="LH106" s="20">
        <f>-4510.73</f>
        <v>-4510.7299999999996</v>
      </c>
      <c r="LI106" s="19"/>
      <c r="LJ106" s="20">
        <f t="shared" si="639"/>
        <v>-4510.7299999999996</v>
      </c>
      <c r="LK106" s="19"/>
      <c r="LL106" s="19"/>
      <c r="LM106" s="20">
        <f t="shared" si="640"/>
        <v>0</v>
      </c>
      <c r="LN106" s="20">
        <f t="shared" si="641"/>
        <v>-69447.420000000013</v>
      </c>
      <c r="LO106" s="20">
        <f t="shared" si="642"/>
        <v>0</v>
      </c>
      <c r="LP106" s="20">
        <f t="shared" si="643"/>
        <v>-69447.420000000013</v>
      </c>
    </row>
    <row r="107" spans="1:328" x14ac:dyDescent="0.3">
      <c r="A107" s="2" t="s">
        <v>212</v>
      </c>
      <c r="B107" s="3"/>
      <c r="C107" s="3"/>
      <c r="D107" s="4">
        <f t="shared" si="483"/>
        <v>0</v>
      </c>
      <c r="E107" s="4">
        <f>52078.3</f>
        <v>52078.3</v>
      </c>
      <c r="F107" s="4">
        <f>48292.5</f>
        <v>48292.5</v>
      </c>
      <c r="G107" s="4">
        <f t="shared" si="484"/>
        <v>3785.8000000000029</v>
      </c>
      <c r="H107" s="3"/>
      <c r="I107" s="3"/>
      <c r="J107" s="4">
        <f t="shared" si="485"/>
        <v>0</v>
      </c>
      <c r="K107" s="3"/>
      <c r="L107" s="3"/>
      <c r="M107" s="4">
        <f t="shared" si="486"/>
        <v>0</v>
      </c>
      <c r="N107" s="3"/>
      <c r="O107" s="3"/>
      <c r="P107" s="4">
        <f t="shared" si="487"/>
        <v>0</v>
      </c>
      <c r="Q107" s="4">
        <f>13578.43</f>
        <v>13578.43</v>
      </c>
      <c r="R107" s="4">
        <f>12000</f>
        <v>12000</v>
      </c>
      <c r="S107" s="4">
        <f t="shared" si="488"/>
        <v>1578.4300000000003</v>
      </c>
      <c r="T107" s="3"/>
      <c r="U107" s="3"/>
      <c r="V107" s="4">
        <f t="shared" si="489"/>
        <v>0</v>
      </c>
      <c r="W107" s="3"/>
      <c r="X107" s="3"/>
      <c r="Y107" s="4">
        <f t="shared" si="490"/>
        <v>0</v>
      </c>
      <c r="Z107" s="3"/>
      <c r="AA107" s="3"/>
      <c r="AB107" s="4">
        <f t="shared" si="491"/>
        <v>0</v>
      </c>
      <c r="AC107" s="3"/>
      <c r="AD107" s="3"/>
      <c r="AE107" s="4">
        <f t="shared" si="492"/>
        <v>0</v>
      </c>
      <c r="AF107" s="3"/>
      <c r="AG107" s="3"/>
      <c r="AH107" s="4">
        <f t="shared" si="493"/>
        <v>0</v>
      </c>
      <c r="AI107" s="3"/>
      <c r="AJ107" s="3"/>
      <c r="AK107" s="4">
        <f t="shared" si="494"/>
        <v>0</v>
      </c>
      <c r="AL107" s="4">
        <f t="shared" si="495"/>
        <v>13578.43</v>
      </c>
      <c r="AM107" s="4">
        <f t="shared" si="496"/>
        <v>12000</v>
      </c>
      <c r="AN107" s="4">
        <f t="shared" si="497"/>
        <v>1578.4300000000003</v>
      </c>
      <c r="AO107" s="3"/>
      <c r="AP107" s="3"/>
      <c r="AQ107" s="4">
        <f t="shared" si="498"/>
        <v>0</v>
      </c>
      <c r="AR107" s="4">
        <f>82550.37</f>
        <v>82550.37</v>
      </c>
      <c r="AS107" s="4">
        <f>78223.74</f>
        <v>78223.740000000005</v>
      </c>
      <c r="AT107" s="4">
        <f t="shared" si="499"/>
        <v>4326.6299999999901</v>
      </c>
      <c r="AU107" s="4">
        <f>16986.44</f>
        <v>16986.439999999999</v>
      </c>
      <c r="AV107" s="4">
        <f>18000</f>
        <v>18000</v>
      </c>
      <c r="AW107" s="4">
        <f t="shared" si="500"/>
        <v>-1013.5600000000013</v>
      </c>
      <c r="AX107" s="4">
        <f>92837.09</f>
        <v>92837.09</v>
      </c>
      <c r="AY107" s="4">
        <f>115319.01</f>
        <v>115319.01</v>
      </c>
      <c r="AZ107" s="4">
        <f t="shared" si="501"/>
        <v>-22481.919999999998</v>
      </c>
      <c r="BA107" s="3"/>
      <c r="BB107" s="3"/>
      <c r="BC107" s="4">
        <f t="shared" si="502"/>
        <v>0</v>
      </c>
      <c r="BD107" s="4">
        <f>2826.92</f>
        <v>2826.92</v>
      </c>
      <c r="BE107" s="4">
        <f>5250</f>
        <v>5250</v>
      </c>
      <c r="BF107" s="4">
        <f t="shared" si="503"/>
        <v>-2423.08</v>
      </c>
      <c r="BG107" s="4">
        <f t="shared" si="504"/>
        <v>2826.92</v>
      </c>
      <c r="BH107" s="4">
        <f t="shared" si="505"/>
        <v>5250</v>
      </c>
      <c r="BI107" s="4">
        <f t="shared" si="506"/>
        <v>-2423.08</v>
      </c>
      <c r="BJ107" s="3"/>
      <c r="BK107" s="3"/>
      <c r="BL107" s="4">
        <f t="shared" si="507"/>
        <v>0</v>
      </c>
      <c r="BM107" s="4">
        <f>25910.83</f>
        <v>25910.83</v>
      </c>
      <c r="BN107" s="4">
        <f>23389.65</f>
        <v>23389.65</v>
      </c>
      <c r="BO107" s="4">
        <f t="shared" si="508"/>
        <v>2521.1800000000003</v>
      </c>
      <c r="BP107" s="3"/>
      <c r="BQ107" s="3"/>
      <c r="BR107" s="4">
        <f t="shared" si="509"/>
        <v>0</v>
      </c>
      <c r="BS107" s="3"/>
      <c r="BT107" s="3"/>
      <c r="BU107" s="4">
        <f t="shared" si="510"/>
        <v>0</v>
      </c>
      <c r="BV107" s="3"/>
      <c r="BW107" s="3"/>
      <c r="BX107" s="4">
        <f t="shared" si="511"/>
        <v>0</v>
      </c>
      <c r="BY107" s="4">
        <f>16826.95</f>
        <v>16826.95</v>
      </c>
      <c r="BZ107" s="4">
        <f>15624.99</f>
        <v>15624.99</v>
      </c>
      <c r="CA107" s="4">
        <f t="shared" si="512"/>
        <v>1201.9600000000009</v>
      </c>
      <c r="CB107" s="4">
        <f t="shared" si="513"/>
        <v>16826.95</v>
      </c>
      <c r="CC107" s="4">
        <f t="shared" si="514"/>
        <v>15624.99</v>
      </c>
      <c r="CD107" s="4">
        <f t="shared" si="515"/>
        <v>1201.9600000000009</v>
      </c>
      <c r="CE107" s="3"/>
      <c r="CF107" s="4">
        <f>11812.5</f>
        <v>11812.5</v>
      </c>
      <c r="CG107" s="4">
        <f t="shared" si="516"/>
        <v>-11812.5</v>
      </c>
      <c r="CH107" s="3"/>
      <c r="CI107" s="3"/>
      <c r="CJ107" s="4">
        <f t="shared" si="517"/>
        <v>0</v>
      </c>
      <c r="CK107" s="3"/>
      <c r="CL107" s="3"/>
      <c r="CM107" s="4">
        <f t="shared" si="518"/>
        <v>0</v>
      </c>
      <c r="CN107" s="4">
        <f t="shared" si="519"/>
        <v>0</v>
      </c>
      <c r="CO107" s="4">
        <f t="shared" si="520"/>
        <v>0</v>
      </c>
      <c r="CP107" s="4">
        <f t="shared" si="521"/>
        <v>0</v>
      </c>
      <c r="CQ107" s="3"/>
      <c r="CR107" s="3"/>
      <c r="CS107" s="4">
        <f t="shared" si="522"/>
        <v>0</v>
      </c>
      <c r="CT107" s="4">
        <f>72904.6</f>
        <v>72904.600000000006</v>
      </c>
      <c r="CU107" s="4">
        <f>66000</f>
        <v>66000</v>
      </c>
      <c r="CV107" s="4">
        <f t="shared" si="523"/>
        <v>6904.6000000000058</v>
      </c>
      <c r="CW107" s="3"/>
      <c r="CX107" s="3"/>
      <c r="CY107" s="4">
        <f t="shared" si="524"/>
        <v>0</v>
      </c>
      <c r="CZ107" s="4">
        <f t="shared" si="525"/>
        <v>72904.600000000006</v>
      </c>
      <c r="DA107" s="4">
        <f t="shared" si="526"/>
        <v>66000</v>
      </c>
      <c r="DB107" s="4">
        <f t="shared" si="527"/>
        <v>6904.6000000000058</v>
      </c>
      <c r="DC107" s="4">
        <f t="shared" si="528"/>
        <v>310843.20000000007</v>
      </c>
      <c r="DD107" s="4">
        <f t="shared" si="529"/>
        <v>333619.89</v>
      </c>
      <c r="DE107" s="4">
        <f t="shared" si="530"/>
        <v>-22776.689999999944</v>
      </c>
      <c r="DF107" s="3"/>
      <c r="DG107" s="3"/>
      <c r="DH107" s="4">
        <f t="shared" si="531"/>
        <v>0</v>
      </c>
      <c r="DI107" s="4">
        <f>14360</f>
        <v>14360</v>
      </c>
      <c r="DJ107" s="4">
        <f>26000.01</f>
        <v>26000.01</v>
      </c>
      <c r="DK107" s="4">
        <f t="shared" si="532"/>
        <v>-11640.009999999998</v>
      </c>
      <c r="DL107" s="4">
        <f t="shared" si="533"/>
        <v>14360</v>
      </c>
      <c r="DM107" s="4">
        <f t="shared" si="534"/>
        <v>26000.01</v>
      </c>
      <c r="DN107" s="4">
        <f t="shared" si="535"/>
        <v>-11640.009999999998</v>
      </c>
      <c r="DO107" s="3"/>
      <c r="DP107" s="3"/>
      <c r="DQ107" s="4">
        <f t="shared" si="536"/>
        <v>0</v>
      </c>
      <c r="DR107" s="3"/>
      <c r="DS107" s="3"/>
      <c r="DT107" s="4">
        <f t="shared" si="537"/>
        <v>0</v>
      </c>
      <c r="DU107" s="4">
        <f t="shared" si="538"/>
        <v>0</v>
      </c>
      <c r="DV107" s="4">
        <f t="shared" si="539"/>
        <v>0</v>
      </c>
      <c r="DW107" s="4">
        <f t="shared" si="540"/>
        <v>0</v>
      </c>
      <c r="DX107" s="20">
        <f t="shared" si="541"/>
        <v>390859.93000000005</v>
      </c>
      <c r="DY107" s="20">
        <f t="shared" si="542"/>
        <v>419912.4</v>
      </c>
      <c r="DZ107" s="20">
        <f t="shared" si="543"/>
        <v>-29052.469999999972</v>
      </c>
      <c r="EA107" s="19"/>
      <c r="EB107" s="19"/>
      <c r="EC107" s="20">
        <f t="shared" si="544"/>
        <v>0</v>
      </c>
      <c r="ED107" s="19"/>
      <c r="EE107" s="19"/>
      <c r="EF107" s="20">
        <f t="shared" si="545"/>
        <v>0</v>
      </c>
      <c r="EG107" s="20">
        <f>17790.45</f>
        <v>17790.45</v>
      </c>
      <c r="EH107" s="20">
        <f>47429.73</f>
        <v>47429.73</v>
      </c>
      <c r="EI107" s="20">
        <f t="shared" si="546"/>
        <v>-29639.280000000002</v>
      </c>
      <c r="EJ107" s="19"/>
      <c r="EK107" s="19"/>
      <c r="EL107" s="20">
        <f t="shared" si="547"/>
        <v>0</v>
      </c>
      <c r="EM107" s="20">
        <f t="shared" si="548"/>
        <v>17790.45</v>
      </c>
      <c r="EN107" s="20">
        <f t="shared" si="549"/>
        <v>47429.73</v>
      </c>
      <c r="EO107" s="20">
        <f t="shared" si="550"/>
        <v>-29639.280000000002</v>
      </c>
      <c r="EP107" s="20">
        <f>62988.13</f>
        <v>62988.13</v>
      </c>
      <c r="EQ107" s="20">
        <f>66152.01</f>
        <v>66152.009999999995</v>
      </c>
      <c r="ER107" s="20">
        <f t="shared" si="551"/>
        <v>-3163.8799999999974</v>
      </c>
      <c r="ES107" s="19"/>
      <c r="ET107" s="19"/>
      <c r="EU107" s="20">
        <f t="shared" si="552"/>
        <v>0</v>
      </c>
      <c r="EV107" s="20">
        <f>15487.74</f>
        <v>15487.74</v>
      </c>
      <c r="EW107" s="20">
        <f>10500</f>
        <v>10500</v>
      </c>
      <c r="EX107" s="20">
        <f t="shared" si="553"/>
        <v>4987.74</v>
      </c>
      <c r="EY107" s="19"/>
      <c r="EZ107" s="19"/>
      <c r="FA107" s="20">
        <f t="shared" si="554"/>
        <v>0</v>
      </c>
      <c r="FB107" s="20">
        <f t="shared" si="555"/>
        <v>15487.74</v>
      </c>
      <c r="FC107" s="20">
        <f t="shared" si="556"/>
        <v>10500</v>
      </c>
      <c r="FD107" s="20">
        <f t="shared" si="557"/>
        <v>4987.74</v>
      </c>
      <c r="FE107" s="19"/>
      <c r="FF107" s="19"/>
      <c r="FG107" s="20">
        <f t="shared" si="558"/>
        <v>0</v>
      </c>
      <c r="FH107" s="20">
        <f>22468.64</f>
        <v>22468.639999999999</v>
      </c>
      <c r="FI107" s="20">
        <f>24712.5</f>
        <v>24712.5</v>
      </c>
      <c r="FJ107" s="20">
        <f t="shared" si="559"/>
        <v>-2243.8600000000006</v>
      </c>
      <c r="FK107" s="19"/>
      <c r="FL107" s="19"/>
      <c r="FM107" s="20">
        <f t="shared" si="560"/>
        <v>0</v>
      </c>
      <c r="FN107" s="20">
        <f t="shared" si="561"/>
        <v>22468.639999999999</v>
      </c>
      <c r="FO107" s="20">
        <f t="shared" si="562"/>
        <v>24712.5</v>
      </c>
      <c r="FP107" s="20">
        <f t="shared" si="563"/>
        <v>-2243.8600000000006</v>
      </c>
      <c r="FQ107" s="19"/>
      <c r="FR107" s="19"/>
      <c r="FS107" s="20">
        <f t="shared" si="564"/>
        <v>0</v>
      </c>
      <c r="FT107" s="20">
        <f>13787.83</f>
        <v>13787.83</v>
      </c>
      <c r="FU107" s="20">
        <f>12750</f>
        <v>12750</v>
      </c>
      <c r="FV107" s="20">
        <f t="shared" si="565"/>
        <v>1037.83</v>
      </c>
      <c r="FW107" s="19"/>
      <c r="FX107" s="19"/>
      <c r="FY107" s="20">
        <f t="shared" si="566"/>
        <v>0</v>
      </c>
      <c r="FZ107" s="20">
        <f t="shared" si="567"/>
        <v>13787.83</v>
      </c>
      <c r="GA107" s="20">
        <f t="shared" si="568"/>
        <v>12750</v>
      </c>
      <c r="GB107" s="20">
        <f t="shared" si="569"/>
        <v>1037.83</v>
      </c>
      <c r="GC107" s="19"/>
      <c r="GD107" s="19"/>
      <c r="GE107" s="20">
        <f t="shared" si="570"/>
        <v>0</v>
      </c>
      <c r="GF107" s="19"/>
      <c r="GG107" s="19"/>
      <c r="GH107" s="20">
        <f t="shared" si="571"/>
        <v>0</v>
      </c>
      <c r="GI107" s="20">
        <f>11200</f>
        <v>11200</v>
      </c>
      <c r="GJ107" s="20">
        <f>10400.01</f>
        <v>10400.01</v>
      </c>
      <c r="GK107" s="20">
        <f t="shared" si="572"/>
        <v>799.98999999999978</v>
      </c>
      <c r="GL107" s="19"/>
      <c r="GM107" s="19"/>
      <c r="GN107" s="20">
        <f t="shared" si="573"/>
        <v>0</v>
      </c>
      <c r="GO107" s="20">
        <f t="shared" si="574"/>
        <v>11200</v>
      </c>
      <c r="GP107" s="20">
        <f t="shared" si="575"/>
        <v>10400.01</v>
      </c>
      <c r="GQ107" s="20">
        <f t="shared" si="576"/>
        <v>799.98999999999978</v>
      </c>
      <c r="GR107" s="19"/>
      <c r="GS107" s="19"/>
      <c r="GT107" s="20">
        <f t="shared" si="577"/>
        <v>0</v>
      </c>
      <c r="GU107" s="19"/>
      <c r="GV107" s="20">
        <f>2520</f>
        <v>2520</v>
      </c>
      <c r="GW107" s="20">
        <f t="shared" si="578"/>
        <v>-2520</v>
      </c>
      <c r="GX107" s="19"/>
      <c r="GY107" s="19"/>
      <c r="GZ107" s="20">
        <f t="shared" si="579"/>
        <v>0</v>
      </c>
      <c r="HA107" s="20">
        <f t="shared" si="580"/>
        <v>143722.79</v>
      </c>
      <c r="HB107" s="20">
        <f t="shared" si="581"/>
        <v>174464.25</v>
      </c>
      <c r="HC107" s="20">
        <f t="shared" si="582"/>
        <v>-30741.459999999992</v>
      </c>
      <c r="HD107" s="19"/>
      <c r="HE107" s="19"/>
      <c r="HF107" s="20">
        <f t="shared" si="583"/>
        <v>0</v>
      </c>
      <c r="HG107" s="19"/>
      <c r="HH107" s="19"/>
      <c r="HI107" s="20">
        <f t="shared" si="584"/>
        <v>0</v>
      </c>
      <c r="HJ107" s="20">
        <f>12115.39</f>
        <v>12115.39</v>
      </c>
      <c r="HK107" s="20">
        <f>11250</f>
        <v>11250</v>
      </c>
      <c r="HL107" s="20">
        <f t="shared" si="585"/>
        <v>865.38999999999942</v>
      </c>
      <c r="HM107" s="19"/>
      <c r="HN107" s="19"/>
      <c r="HO107" s="20">
        <f t="shared" si="586"/>
        <v>0</v>
      </c>
      <c r="HP107" s="20">
        <f t="shared" si="587"/>
        <v>12115.39</v>
      </c>
      <c r="HQ107" s="20">
        <f t="shared" si="588"/>
        <v>11250</v>
      </c>
      <c r="HR107" s="20">
        <f t="shared" si="589"/>
        <v>865.38999999999942</v>
      </c>
      <c r="HS107" s="20">
        <f>4502.31</f>
        <v>4502.3100000000004</v>
      </c>
      <c r="HT107" s="20">
        <f>6450</f>
        <v>6450</v>
      </c>
      <c r="HU107" s="20">
        <f t="shared" si="590"/>
        <v>-1947.6899999999996</v>
      </c>
      <c r="HV107" s="19"/>
      <c r="HW107" s="19"/>
      <c r="HX107" s="20">
        <f t="shared" si="591"/>
        <v>0</v>
      </c>
      <c r="HY107" s="20">
        <f>10245.3</f>
        <v>10245.299999999999</v>
      </c>
      <c r="HZ107" s="20">
        <f>9275.01</f>
        <v>9275.01</v>
      </c>
      <c r="IA107" s="20">
        <f t="shared" si="592"/>
        <v>970.28999999999905</v>
      </c>
      <c r="IB107" s="19"/>
      <c r="IC107" s="19"/>
      <c r="ID107" s="20">
        <f t="shared" si="593"/>
        <v>0</v>
      </c>
      <c r="IE107" s="20">
        <f t="shared" si="594"/>
        <v>10245.299999999999</v>
      </c>
      <c r="IF107" s="20">
        <f t="shared" si="595"/>
        <v>9275.01</v>
      </c>
      <c r="IG107" s="20">
        <f t="shared" si="596"/>
        <v>970.28999999999905</v>
      </c>
      <c r="IH107" s="20">
        <f t="shared" si="597"/>
        <v>26863</v>
      </c>
      <c r="II107" s="20">
        <f t="shared" si="598"/>
        <v>26975.010000000002</v>
      </c>
      <c r="IJ107" s="20">
        <f t="shared" si="599"/>
        <v>-112.01000000000204</v>
      </c>
      <c r="IK107" s="20">
        <f>28308.33</f>
        <v>28308.33</v>
      </c>
      <c r="IL107" s="20">
        <f>43346.13</f>
        <v>43346.13</v>
      </c>
      <c r="IM107" s="20">
        <f t="shared" si="600"/>
        <v>-15037.799999999996</v>
      </c>
      <c r="IN107" s="19"/>
      <c r="IO107" s="19"/>
      <c r="IP107" s="20">
        <f t="shared" si="601"/>
        <v>0</v>
      </c>
      <c r="IQ107" s="19"/>
      <c r="IR107" s="19"/>
      <c r="IS107" s="20">
        <f t="shared" si="602"/>
        <v>0</v>
      </c>
      <c r="IT107" s="20">
        <f t="shared" si="603"/>
        <v>0</v>
      </c>
      <c r="IU107" s="20">
        <f t="shared" si="604"/>
        <v>0</v>
      </c>
      <c r="IV107" s="20">
        <f t="shared" si="605"/>
        <v>0</v>
      </c>
      <c r="IW107" s="20">
        <f t="shared" si="606"/>
        <v>55171.33</v>
      </c>
      <c r="IX107" s="20">
        <f t="shared" si="607"/>
        <v>70321.14</v>
      </c>
      <c r="IY107" s="20">
        <f t="shared" si="608"/>
        <v>-15149.809999999998</v>
      </c>
      <c r="IZ107" s="20">
        <f>8011.69</f>
        <v>8011.69</v>
      </c>
      <c r="JA107" s="20">
        <f>19198.32</f>
        <v>19198.32</v>
      </c>
      <c r="JB107" s="20">
        <f t="shared" si="609"/>
        <v>-11186.630000000001</v>
      </c>
      <c r="JC107" s="20">
        <f>10543.07</f>
        <v>10543.07</v>
      </c>
      <c r="JD107" s="19"/>
      <c r="JE107" s="20">
        <f t="shared" si="610"/>
        <v>10543.07</v>
      </c>
      <c r="JF107" s="19"/>
      <c r="JG107" s="19"/>
      <c r="JH107" s="20">
        <f t="shared" si="611"/>
        <v>0</v>
      </c>
      <c r="JI107" s="20">
        <f t="shared" si="612"/>
        <v>18554.759999999998</v>
      </c>
      <c r="JJ107" s="20">
        <f t="shared" si="613"/>
        <v>19198.32</v>
      </c>
      <c r="JK107" s="20">
        <f t="shared" si="614"/>
        <v>-643.56000000000131</v>
      </c>
      <c r="JL107" s="19"/>
      <c r="JM107" s="19"/>
      <c r="JN107" s="20">
        <f t="shared" si="615"/>
        <v>0</v>
      </c>
      <c r="JO107" s="20">
        <f>308330.06</f>
        <v>308330.06</v>
      </c>
      <c r="JP107" s="20">
        <f>319892.01</f>
        <v>319892.01</v>
      </c>
      <c r="JQ107" s="20">
        <f t="shared" si="616"/>
        <v>-11561.950000000012</v>
      </c>
      <c r="JR107" s="19"/>
      <c r="JS107" s="19"/>
      <c r="JT107" s="20">
        <f t="shared" si="617"/>
        <v>0</v>
      </c>
      <c r="JU107" s="20">
        <f t="shared" si="618"/>
        <v>308330.06</v>
      </c>
      <c r="JV107" s="20">
        <f t="shared" si="619"/>
        <v>319892.01</v>
      </c>
      <c r="JW107" s="20">
        <f t="shared" si="620"/>
        <v>-11561.950000000012</v>
      </c>
      <c r="JX107" s="20">
        <f>55889.85</f>
        <v>55889.85</v>
      </c>
      <c r="JY107" s="20">
        <f>49400.01</f>
        <v>49400.01</v>
      </c>
      <c r="JZ107" s="20">
        <f t="shared" si="621"/>
        <v>6489.8399999999965</v>
      </c>
      <c r="KA107" s="19"/>
      <c r="KB107" s="19"/>
      <c r="KC107" s="20">
        <f t="shared" si="622"/>
        <v>0</v>
      </c>
      <c r="KD107" s="20">
        <f t="shared" si="623"/>
        <v>55889.85</v>
      </c>
      <c r="KE107" s="20">
        <f t="shared" si="624"/>
        <v>49400.01</v>
      </c>
      <c r="KF107" s="20">
        <f t="shared" si="625"/>
        <v>6489.8399999999965</v>
      </c>
      <c r="KG107" s="20">
        <f>45277.38</f>
        <v>45277.38</v>
      </c>
      <c r="KH107" s="20">
        <f>44715</f>
        <v>44715</v>
      </c>
      <c r="KI107" s="20">
        <f t="shared" si="626"/>
        <v>562.37999999999738</v>
      </c>
      <c r="KJ107" s="19"/>
      <c r="KK107" s="19"/>
      <c r="KL107" s="20">
        <f t="shared" si="627"/>
        <v>0</v>
      </c>
      <c r="KM107" s="19"/>
      <c r="KN107" s="19"/>
      <c r="KO107" s="20">
        <f t="shared" si="628"/>
        <v>0</v>
      </c>
      <c r="KP107" s="19"/>
      <c r="KQ107" s="19"/>
      <c r="KR107" s="20">
        <f t="shared" si="629"/>
        <v>0</v>
      </c>
      <c r="KS107" s="19"/>
      <c r="KT107" s="19"/>
      <c r="KU107" s="20">
        <f t="shared" si="630"/>
        <v>0</v>
      </c>
      <c r="KV107" s="19"/>
      <c r="KW107" s="19"/>
      <c r="KX107" s="20">
        <f t="shared" si="631"/>
        <v>0</v>
      </c>
      <c r="KY107" s="19"/>
      <c r="KZ107" s="19"/>
      <c r="LA107" s="20">
        <f t="shared" si="632"/>
        <v>0</v>
      </c>
      <c r="LB107" s="20">
        <f t="shared" si="633"/>
        <v>0</v>
      </c>
      <c r="LC107" s="20">
        <f t="shared" si="634"/>
        <v>0</v>
      </c>
      <c r="LD107" s="20">
        <f t="shared" si="635"/>
        <v>0</v>
      </c>
      <c r="LE107" s="20">
        <f t="shared" si="636"/>
        <v>45277.38</v>
      </c>
      <c r="LF107" s="20">
        <f t="shared" si="637"/>
        <v>44715</v>
      </c>
      <c r="LG107" s="20">
        <f t="shared" si="638"/>
        <v>562.37999999999738</v>
      </c>
      <c r="LH107" s="20">
        <f>66922.26</f>
        <v>66922.259999999995</v>
      </c>
      <c r="LI107" s="20">
        <f>63548</f>
        <v>63548</v>
      </c>
      <c r="LJ107" s="20">
        <f t="shared" si="639"/>
        <v>3374.2599999999948</v>
      </c>
      <c r="LK107" s="19"/>
      <c r="LL107" s="19"/>
      <c r="LM107" s="20">
        <f t="shared" si="640"/>
        <v>0</v>
      </c>
      <c r="LN107" s="20">
        <f t="shared" si="641"/>
        <v>1084728.3600000001</v>
      </c>
      <c r="LO107" s="20">
        <f t="shared" si="642"/>
        <v>1161451.1299999999</v>
      </c>
      <c r="LP107" s="20">
        <f t="shared" si="643"/>
        <v>-76722.769999999786</v>
      </c>
    </row>
    <row r="108" spans="1:328" x14ac:dyDescent="0.3">
      <c r="A108" s="2" t="s">
        <v>213</v>
      </c>
      <c r="B108" s="3"/>
      <c r="C108" s="3"/>
      <c r="D108" s="4">
        <f t="shared" si="483"/>
        <v>0</v>
      </c>
      <c r="E108" s="3"/>
      <c r="F108" s="3"/>
      <c r="G108" s="4">
        <f t="shared" si="484"/>
        <v>0</v>
      </c>
      <c r="H108" s="3"/>
      <c r="I108" s="3"/>
      <c r="J108" s="4">
        <f t="shared" si="485"/>
        <v>0</v>
      </c>
      <c r="K108" s="3"/>
      <c r="L108" s="3"/>
      <c r="M108" s="4">
        <f t="shared" si="486"/>
        <v>0</v>
      </c>
      <c r="N108" s="3"/>
      <c r="O108" s="3"/>
      <c r="P108" s="4">
        <f t="shared" si="487"/>
        <v>0</v>
      </c>
      <c r="Q108" s="3"/>
      <c r="R108" s="4">
        <f>360</f>
        <v>360</v>
      </c>
      <c r="S108" s="4">
        <f t="shared" si="488"/>
        <v>-360</v>
      </c>
      <c r="T108" s="3"/>
      <c r="U108" s="3"/>
      <c r="V108" s="4">
        <f t="shared" si="489"/>
        <v>0</v>
      </c>
      <c r="W108" s="3"/>
      <c r="X108" s="3"/>
      <c r="Y108" s="4">
        <f t="shared" si="490"/>
        <v>0</v>
      </c>
      <c r="Z108" s="3"/>
      <c r="AA108" s="3"/>
      <c r="AB108" s="4">
        <f t="shared" si="491"/>
        <v>0</v>
      </c>
      <c r="AC108" s="3"/>
      <c r="AD108" s="3"/>
      <c r="AE108" s="4">
        <f t="shared" si="492"/>
        <v>0</v>
      </c>
      <c r="AF108" s="3"/>
      <c r="AG108" s="3"/>
      <c r="AH108" s="4">
        <f t="shared" si="493"/>
        <v>0</v>
      </c>
      <c r="AI108" s="3"/>
      <c r="AJ108" s="3"/>
      <c r="AK108" s="4">
        <f t="shared" si="494"/>
        <v>0</v>
      </c>
      <c r="AL108" s="4">
        <f t="shared" si="495"/>
        <v>0</v>
      </c>
      <c r="AM108" s="4">
        <f t="shared" si="496"/>
        <v>360</v>
      </c>
      <c r="AN108" s="4">
        <f t="shared" si="497"/>
        <v>-360</v>
      </c>
      <c r="AO108" s="3"/>
      <c r="AP108" s="3"/>
      <c r="AQ108" s="4">
        <f t="shared" si="498"/>
        <v>0</v>
      </c>
      <c r="AR108" s="3"/>
      <c r="AS108" s="4">
        <f>2346.72</f>
        <v>2346.7199999999998</v>
      </c>
      <c r="AT108" s="4">
        <f t="shared" si="499"/>
        <v>-2346.7199999999998</v>
      </c>
      <c r="AU108" s="3"/>
      <c r="AV108" s="3"/>
      <c r="AW108" s="4">
        <f t="shared" si="500"/>
        <v>0</v>
      </c>
      <c r="AX108" s="3"/>
      <c r="AY108" s="4">
        <f>3459.57</f>
        <v>3459.57</v>
      </c>
      <c r="AZ108" s="4">
        <f t="shared" si="501"/>
        <v>-3459.57</v>
      </c>
      <c r="BA108" s="3"/>
      <c r="BB108" s="3"/>
      <c r="BC108" s="4">
        <f t="shared" si="502"/>
        <v>0</v>
      </c>
      <c r="BD108" s="3"/>
      <c r="BE108" s="4">
        <f>157.5</f>
        <v>157.5</v>
      </c>
      <c r="BF108" s="4">
        <f t="shared" si="503"/>
        <v>-157.5</v>
      </c>
      <c r="BG108" s="4">
        <f t="shared" si="504"/>
        <v>0</v>
      </c>
      <c r="BH108" s="4">
        <f t="shared" si="505"/>
        <v>157.5</v>
      </c>
      <c r="BI108" s="4">
        <f t="shared" si="506"/>
        <v>-157.5</v>
      </c>
      <c r="BJ108" s="3"/>
      <c r="BK108" s="3"/>
      <c r="BL108" s="4">
        <f t="shared" si="507"/>
        <v>0</v>
      </c>
      <c r="BM108" s="3"/>
      <c r="BN108" s="4">
        <f>1789.32</f>
        <v>1789.32</v>
      </c>
      <c r="BO108" s="4">
        <f t="shared" si="508"/>
        <v>-1789.32</v>
      </c>
      <c r="BP108" s="3"/>
      <c r="BQ108" s="3"/>
      <c r="BR108" s="4">
        <f t="shared" si="509"/>
        <v>0</v>
      </c>
      <c r="BS108" s="3"/>
      <c r="BT108" s="3"/>
      <c r="BU108" s="4">
        <f t="shared" si="510"/>
        <v>0</v>
      </c>
      <c r="BV108" s="3"/>
      <c r="BW108" s="3"/>
      <c r="BX108" s="4">
        <f t="shared" si="511"/>
        <v>0</v>
      </c>
      <c r="BY108" s="3"/>
      <c r="BZ108" s="4">
        <f>468.75</f>
        <v>468.75</v>
      </c>
      <c r="CA108" s="4">
        <f t="shared" si="512"/>
        <v>-468.75</v>
      </c>
      <c r="CB108" s="4">
        <f t="shared" si="513"/>
        <v>0</v>
      </c>
      <c r="CC108" s="4">
        <f t="shared" si="514"/>
        <v>468.75</v>
      </c>
      <c r="CD108" s="4">
        <f t="shared" si="515"/>
        <v>-468.75</v>
      </c>
      <c r="CE108" s="3"/>
      <c r="CF108" s="4">
        <f>354.39</f>
        <v>354.39</v>
      </c>
      <c r="CG108" s="4">
        <f t="shared" si="516"/>
        <v>-354.39</v>
      </c>
      <c r="CH108" s="3"/>
      <c r="CI108" s="3"/>
      <c r="CJ108" s="4">
        <f t="shared" si="517"/>
        <v>0</v>
      </c>
      <c r="CK108" s="3"/>
      <c r="CL108" s="3"/>
      <c r="CM108" s="4">
        <f t="shared" si="518"/>
        <v>0</v>
      </c>
      <c r="CN108" s="4">
        <f t="shared" si="519"/>
        <v>0</v>
      </c>
      <c r="CO108" s="4">
        <f t="shared" si="520"/>
        <v>0</v>
      </c>
      <c r="CP108" s="4">
        <f t="shared" si="521"/>
        <v>0</v>
      </c>
      <c r="CQ108" s="3"/>
      <c r="CR108" s="3"/>
      <c r="CS108" s="4">
        <f t="shared" si="522"/>
        <v>0</v>
      </c>
      <c r="CT108" s="3"/>
      <c r="CU108" s="4">
        <f>1980</f>
        <v>1980</v>
      </c>
      <c r="CV108" s="4">
        <f t="shared" si="523"/>
        <v>-1980</v>
      </c>
      <c r="CW108" s="3"/>
      <c r="CX108" s="3"/>
      <c r="CY108" s="4">
        <f t="shared" si="524"/>
        <v>0</v>
      </c>
      <c r="CZ108" s="4">
        <f t="shared" si="525"/>
        <v>0</v>
      </c>
      <c r="DA108" s="4">
        <f t="shared" si="526"/>
        <v>1980</v>
      </c>
      <c r="DB108" s="4">
        <f t="shared" si="527"/>
        <v>-1980</v>
      </c>
      <c r="DC108" s="4">
        <f t="shared" si="528"/>
        <v>0</v>
      </c>
      <c r="DD108" s="4">
        <f t="shared" si="529"/>
        <v>10556.25</v>
      </c>
      <c r="DE108" s="4">
        <f t="shared" si="530"/>
        <v>-10556.25</v>
      </c>
      <c r="DF108" s="3"/>
      <c r="DG108" s="3"/>
      <c r="DH108" s="4">
        <f t="shared" si="531"/>
        <v>0</v>
      </c>
      <c r="DI108" s="3"/>
      <c r="DJ108" s="4">
        <f>780</f>
        <v>780</v>
      </c>
      <c r="DK108" s="4">
        <f t="shared" si="532"/>
        <v>-780</v>
      </c>
      <c r="DL108" s="4">
        <f t="shared" si="533"/>
        <v>0</v>
      </c>
      <c r="DM108" s="4">
        <f t="shared" si="534"/>
        <v>780</v>
      </c>
      <c r="DN108" s="4">
        <f t="shared" si="535"/>
        <v>-780</v>
      </c>
      <c r="DO108" s="3"/>
      <c r="DP108" s="3"/>
      <c r="DQ108" s="4">
        <f t="shared" si="536"/>
        <v>0</v>
      </c>
      <c r="DR108" s="3"/>
      <c r="DS108" s="3"/>
      <c r="DT108" s="4">
        <f t="shared" si="537"/>
        <v>0</v>
      </c>
      <c r="DU108" s="4">
        <f t="shared" si="538"/>
        <v>0</v>
      </c>
      <c r="DV108" s="4">
        <f t="shared" si="539"/>
        <v>0</v>
      </c>
      <c r="DW108" s="4">
        <f t="shared" si="540"/>
        <v>0</v>
      </c>
      <c r="DX108" s="20">
        <f t="shared" si="541"/>
        <v>0</v>
      </c>
      <c r="DY108" s="20">
        <f t="shared" si="542"/>
        <v>11696.25</v>
      </c>
      <c r="DZ108" s="20">
        <f t="shared" si="543"/>
        <v>-11696.25</v>
      </c>
      <c r="EA108" s="19"/>
      <c r="EB108" s="19"/>
      <c r="EC108" s="20">
        <f t="shared" si="544"/>
        <v>0</v>
      </c>
      <c r="ED108" s="19"/>
      <c r="EE108" s="19"/>
      <c r="EF108" s="20">
        <f t="shared" si="545"/>
        <v>0</v>
      </c>
      <c r="EG108" s="19"/>
      <c r="EH108" s="19"/>
      <c r="EI108" s="20">
        <f t="shared" si="546"/>
        <v>0</v>
      </c>
      <c r="EJ108" s="19"/>
      <c r="EK108" s="19"/>
      <c r="EL108" s="20">
        <f t="shared" si="547"/>
        <v>0</v>
      </c>
      <c r="EM108" s="20">
        <f t="shared" si="548"/>
        <v>0</v>
      </c>
      <c r="EN108" s="20">
        <f t="shared" si="549"/>
        <v>0</v>
      </c>
      <c r="EO108" s="20">
        <f t="shared" si="550"/>
        <v>0</v>
      </c>
      <c r="EP108" s="19"/>
      <c r="EQ108" s="19"/>
      <c r="ER108" s="20">
        <f t="shared" si="551"/>
        <v>0</v>
      </c>
      <c r="ES108" s="19"/>
      <c r="ET108" s="19"/>
      <c r="EU108" s="20">
        <f t="shared" si="552"/>
        <v>0</v>
      </c>
      <c r="EV108" s="19"/>
      <c r="EW108" s="19"/>
      <c r="EX108" s="20">
        <f t="shared" si="553"/>
        <v>0</v>
      </c>
      <c r="EY108" s="19"/>
      <c r="EZ108" s="19"/>
      <c r="FA108" s="20">
        <f t="shared" si="554"/>
        <v>0</v>
      </c>
      <c r="FB108" s="20">
        <f t="shared" si="555"/>
        <v>0</v>
      </c>
      <c r="FC108" s="20">
        <f t="shared" si="556"/>
        <v>0</v>
      </c>
      <c r="FD108" s="20">
        <f t="shared" si="557"/>
        <v>0</v>
      </c>
      <c r="FE108" s="19"/>
      <c r="FF108" s="19"/>
      <c r="FG108" s="20">
        <f t="shared" si="558"/>
        <v>0</v>
      </c>
      <c r="FH108" s="19"/>
      <c r="FI108" s="19"/>
      <c r="FJ108" s="20">
        <f t="shared" si="559"/>
        <v>0</v>
      </c>
      <c r="FK108" s="19"/>
      <c r="FL108" s="19"/>
      <c r="FM108" s="20">
        <f t="shared" si="560"/>
        <v>0</v>
      </c>
      <c r="FN108" s="20">
        <f t="shared" si="561"/>
        <v>0</v>
      </c>
      <c r="FO108" s="20">
        <f t="shared" si="562"/>
        <v>0</v>
      </c>
      <c r="FP108" s="20">
        <f t="shared" si="563"/>
        <v>0</v>
      </c>
      <c r="FQ108" s="19"/>
      <c r="FR108" s="19"/>
      <c r="FS108" s="20">
        <f t="shared" si="564"/>
        <v>0</v>
      </c>
      <c r="FT108" s="19"/>
      <c r="FU108" s="19"/>
      <c r="FV108" s="20">
        <f t="shared" si="565"/>
        <v>0</v>
      </c>
      <c r="FW108" s="19"/>
      <c r="FX108" s="19"/>
      <c r="FY108" s="20">
        <f t="shared" si="566"/>
        <v>0</v>
      </c>
      <c r="FZ108" s="20">
        <f t="shared" si="567"/>
        <v>0</v>
      </c>
      <c r="GA108" s="20">
        <f t="shared" si="568"/>
        <v>0</v>
      </c>
      <c r="GB108" s="20">
        <f t="shared" si="569"/>
        <v>0</v>
      </c>
      <c r="GC108" s="19"/>
      <c r="GD108" s="19"/>
      <c r="GE108" s="20">
        <f t="shared" si="570"/>
        <v>0</v>
      </c>
      <c r="GF108" s="19"/>
      <c r="GG108" s="19"/>
      <c r="GH108" s="20">
        <f t="shared" si="571"/>
        <v>0</v>
      </c>
      <c r="GI108" s="19"/>
      <c r="GJ108" s="19"/>
      <c r="GK108" s="20">
        <f t="shared" si="572"/>
        <v>0</v>
      </c>
      <c r="GL108" s="19"/>
      <c r="GM108" s="19"/>
      <c r="GN108" s="20">
        <f t="shared" si="573"/>
        <v>0</v>
      </c>
      <c r="GO108" s="20">
        <f t="shared" si="574"/>
        <v>0</v>
      </c>
      <c r="GP108" s="20">
        <f t="shared" si="575"/>
        <v>0</v>
      </c>
      <c r="GQ108" s="20">
        <f t="shared" si="576"/>
        <v>0</v>
      </c>
      <c r="GR108" s="19"/>
      <c r="GS108" s="19"/>
      <c r="GT108" s="20">
        <f t="shared" si="577"/>
        <v>0</v>
      </c>
      <c r="GU108" s="19"/>
      <c r="GV108" s="19"/>
      <c r="GW108" s="20">
        <f t="shared" si="578"/>
        <v>0</v>
      </c>
      <c r="GX108" s="19"/>
      <c r="GY108" s="19"/>
      <c r="GZ108" s="20">
        <f t="shared" si="579"/>
        <v>0</v>
      </c>
      <c r="HA108" s="20">
        <f t="shared" si="580"/>
        <v>0</v>
      </c>
      <c r="HB108" s="20">
        <f t="shared" si="581"/>
        <v>0</v>
      </c>
      <c r="HC108" s="20">
        <f t="shared" si="582"/>
        <v>0</v>
      </c>
      <c r="HD108" s="19"/>
      <c r="HE108" s="19"/>
      <c r="HF108" s="20">
        <f t="shared" si="583"/>
        <v>0</v>
      </c>
      <c r="HG108" s="19"/>
      <c r="HH108" s="19"/>
      <c r="HI108" s="20">
        <f t="shared" si="584"/>
        <v>0</v>
      </c>
      <c r="HJ108" s="19"/>
      <c r="HK108" s="20">
        <f>337.5</f>
        <v>337.5</v>
      </c>
      <c r="HL108" s="20">
        <f t="shared" si="585"/>
        <v>-337.5</v>
      </c>
      <c r="HM108" s="19"/>
      <c r="HN108" s="19"/>
      <c r="HO108" s="20">
        <f t="shared" si="586"/>
        <v>0</v>
      </c>
      <c r="HP108" s="20">
        <f t="shared" si="587"/>
        <v>0</v>
      </c>
      <c r="HQ108" s="20">
        <f t="shared" si="588"/>
        <v>337.5</v>
      </c>
      <c r="HR108" s="20">
        <f t="shared" si="589"/>
        <v>-337.5</v>
      </c>
      <c r="HS108" s="19"/>
      <c r="HT108" s="20">
        <f>193.5</f>
        <v>193.5</v>
      </c>
      <c r="HU108" s="20">
        <f t="shared" si="590"/>
        <v>-193.5</v>
      </c>
      <c r="HV108" s="19"/>
      <c r="HW108" s="19"/>
      <c r="HX108" s="20">
        <f t="shared" si="591"/>
        <v>0</v>
      </c>
      <c r="HY108" s="19"/>
      <c r="HZ108" s="20">
        <f>278.25</f>
        <v>278.25</v>
      </c>
      <c r="IA108" s="20">
        <f t="shared" si="592"/>
        <v>-278.25</v>
      </c>
      <c r="IB108" s="19"/>
      <c r="IC108" s="19"/>
      <c r="ID108" s="20">
        <f t="shared" si="593"/>
        <v>0</v>
      </c>
      <c r="IE108" s="20">
        <f t="shared" si="594"/>
        <v>0</v>
      </c>
      <c r="IF108" s="20">
        <f t="shared" si="595"/>
        <v>278.25</v>
      </c>
      <c r="IG108" s="20">
        <f t="shared" si="596"/>
        <v>-278.25</v>
      </c>
      <c r="IH108" s="20">
        <f t="shared" si="597"/>
        <v>0</v>
      </c>
      <c r="II108" s="20">
        <f t="shared" si="598"/>
        <v>809.25</v>
      </c>
      <c r="IJ108" s="20">
        <f t="shared" si="599"/>
        <v>-809.25</v>
      </c>
      <c r="IK108" s="19"/>
      <c r="IL108" s="19"/>
      <c r="IM108" s="20">
        <f t="shared" si="600"/>
        <v>0</v>
      </c>
      <c r="IN108" s="19"/>
      <c r="IO108" s="19"/>
      <c r="IP108" s="20">
        <f t="shared" si="601"/>
        <v>0</v>
      </c>
      <c r="IQ108" s="19"/>
      <c r="IR108" s="19"/>
      <c r="IS108" s="20">
        <f t="shared" si="602"/>
        <v>0</v>
      </c>
      <c r="IT108" s="20">
        <f t="shared" si="603"/>
        <v>0</v>
      </c>
      <c r="IU108" s="20">
        <f t="shared" si="604"/>
        <v>0</v>
      </c>
      <c r="IV108" s="20">
        <f t="shared" si="605"/>
        <v>0</v>
      </c>
      <c r="IW108" s="20">
        <f t="shared" si="606"/>
        <v>0</v>
      </c>
      <c r="IX108" s="20">
        <f t="shared" si="607"/>
        <v>809.25</v>
      </c>
      <c r="IY108" s="20">
        <f t="shared" si="608"/>
        <v>-809.25</v>
      </c>
      <c r="IZ108" s="19"/>
      <c r="JA108" s="20">
        <f>575.94</f>
        <v>575.94000000000005</v>
      </c>
      <c r="JB108" s="20">
        <f t="shared" si="609"/>
        <v>-575.94000000000005</v>
      </c>
      <c r="JC108" s="19"/>
      <c r="JD108" s="19"/>
      <c r="JE108" s="20">
        <f t="shared" si="610"/>
        <v>0</v>
      </c>
      <c r="JF108" s="19"/>
      <c r="JG108" s="19"/>
      <c r="JH108" s="20">
        <f t="shared" si="611"/>
        <v>0</v>
      </c>
      <c r="JI108" s="20">
        <f t="shared" si="612"/>
        <v>0</v>
      </c>
      <c r="JJ108" s="20">
        <f t="shared" si="613"/>
        <v>575.94000000000005</v>
      </c>
      <c r="JK108" s="20">
        <f t="shared" si="614"/>
        <v>-575.94000000000005</v>
      </c>
      <c r="JL108" s="19"/>
      <c r="JM108" s="19"/>
      <c r="JN108" s="20">
        <f t="shared" si="615"/>
        <v>0</v>
      </c>
      <c r="JO108" s="19"/>
      <c r="JP108" s="20">
        <f>9596.76</f>
        <v>9596.76</v>
      </c>
      <c r="JQ108" s="20">
        <f t="shared" si="616"/>
        <v>-9596.76</v>
      </c>
      <c r="JR108" s="19"/>
      <c r="JS108" s="19"/>
      <c r="JT108" s="20">
        <f t="shared" si="617"/>
        <v>0</v>
      </c>
      <c r="JU108" s="20">
        <f t="shared" si="618"/>
        <v>0</v>
      </c>
      <c r="JV108" s="20">
        <f t="shared" si="619"/>
        <v>9596.76</v>
      </c>
      <c r="JW108" s="20">
        <f t="shared" si="620"/>
        <v>-9596.76</v>
      </c>
      <c r="JX108" s="19"/>
      <c r="JY108" s="20">
        <f>1014</f>
        <v>1014</v>
      </c>
      <c r="JZ108" s="20">
        <f t="shared" si="621"/>
        <v>-1014</v>
      </c>
      <c r="KA108" s="19"/>
      <c r="KB108" s="19"/>
      <c r="KC108" s="20">
        <f t="shared" si="622"/>
        <v>0</v>
      </c>
      <c r="KD108" s="20">
        <f t="shared" si="623"/>
        <v>0</v>
      </c>
      <c r="KE108" s="20">
        <f t="shared" si="624"/>
        <v>1014</v>
      </c>
      <c r="KF108" s="20">
        <f t="shared" si="625"/>
        <v>-1014</v>
      </c>
      <c r="KG108" s="19"/>
      <c r="KH108" s="20">
        <f>873.51</f>
        <v>873.51</v>
      </c>
      <c r="KI108" s="20">
        <f t="shared" si="626"/>
        <v>-873.51</v>
      </c>
      <c r="KJ108" s="19"/>
      <c r="KK108" s="19"/>
      <c r="KL108" s="20">
        <f t="shared" si="627"/>
        <v>0</v>
      </c>
      <c r="KM108" s="19"/>
      <c r="KN108" s="19"/>
      <c r="KO108" s="20">
        <f t="shared" si="628"/>
        <v>0</v>
      </c>
      <c r="KP108" s="19"/>
      <c r="KQ108" s="19"/>
      <c r="KR108" s="20">
        <f t="shared" si="629"/>
        <v>0</v>
      </c>
      <c r="KS108" s="19"/>
      <c r="KT108" s="19"/>
      <c r="KU108" s="20">
        <f t="shared" si="630"/>
        <v>0</v>
      </c>
      <c r="KV108" s="19"/>
      <c r="KW108" s="19"/>
      <c r="KX108" s="20">
        <f t="shared" si="631"/>
        <v>0</v>
      </c>
      <c r="KY108" s="19"/>
      <c r="KZ108" s="19"/>
      <c r="LA108" s="20">
        <f t="shared" si="632"/>
        <v>0</v>
      </c>
      <c r="LB108" s="20">
        <f t="shared" si="633"/>
        <v>0</v>
      </c>
      <c r="LC108" s="20">
        <f t="shared" si="634"/>
        <v>0</v>
      </c>
      <c r="LD108" s="20">
        <f t="shared" si="635"/>
        <v>0</v>
      </c>
      <c r="LE108" s="20">
        <f t="shared" si="636"/>
        <v>0</v>
      </c>
      <c r="LF108" s="20">
        <f t="shared" si="637"/>
        <v>873.51</v>
      </c>
      <c r="LG108" s="20">
        <f t="shared" si="638"/>
        <v>-873.51</v>
      </c>
      <c r="LH108" s="19"/>
      <c r="LI108" s="19"/>
      <c r="LJ108" s="20">
        <f t="shared" si="639"/>
        <v>0</v>
      </c>
      <c r="LK108" s="19"/>
      <c r="LL108" s="19"/>
      <c r="LM108" s="20">
        <f t="shared" si="640"/>
        <v>0</v>
      </c>
      <c r="LN108" s="20">
        <f t="shared" si="641"/>
        <v>0</v>
      </c>
      <c r="LO108" s="20">
        <f t="shared" si="642"/>
        <v>24565.71</v>
      </c>
      <c r="LP108" s="20">
        <f t="shared" si="643"/>
        <v>-24565.71</v>
      </c>
    </row>
    <row r="109" spans="1:328" x14ac:dyDescent="0.3">
      <c r="A109" s="2" t="s">
        <v>214</v>
      </c>
      <c r="B109" s="5">
        <f>(((((B103)+(B104))+(B105))+(B106))+(B107))+(B108)</f>
        <v>0</v>
      </c>
      <c r="C109" s="5">
        <f>(((((C103)+(C104))+(C105))+(C106))+(C107))+(C108)</f>
        <v>0</v>
      </c>
      <c r="D109" s="5">
        <f t="shared" si="483"/>
        <v>0</v>
      </c>
      <c r="E109" s="5">
        <f>(((((E103)+(E104))+(E105))+(E106))+(E107))+(E108)</f>
        <v>48377.880000000005</v>
      </c>
      <c r="F109" s="5">
        <f>(((((F103)+(F104))+(F105))+(F106))+(F107))+(F108)</f>
        <v>48292.5</v>
      </c>
      <c r="G109" s="5">
        <f t="shared" si="484"/>
        <v>85.380000000004657</v>
      </c>
      <c r="H109" s="5">
        <f>(((((H103)+(H104))+(H105))+(H106))+(H107))+(H108)</f>
        <v>0</v>
      </c>
      <c r="I109" s="5">
        <f>(((((I103)+(I104))+(I105))+(I106))+(I107))+(I108)</f>
        <v>0</v>
      </c>
      <c r="J109" s="5">
        <f t="shared" si="485"/>
        <v>0</v>
      </c>
      <c r="K109" s="5">
        <f>(((((K103)+(K104))+(K105))+(K106))+(K107))+(K108)</f>
        <v>0</v>
      </c>
      <c r="L109" s="5">
        <f>(((((L103)+(L104))+(L105))+(L106))+(L107))+(L108)</f>
        <v>0</v>
      </c>
      <c r="M109" s="5">
        <f t="shared" si="486"/>
        <v>0</v>
      </c>
      <c r="N109" s="5">
        <f>(((((N103)+(N104))+(N105))+(N106))+(N107))+(N108)</f>
        <v>0</v>
      </c>
      <c r="O109" s="5">
        <f>(((((O103)+(O104))+(O105))+(O106))+(O107))+(O108)</f>
        <v>0</v>
      </c>
      <c r="P109" s="5">
        <f t="shared" si="487"/>
        <v>0</v>
      </c>
      <c r="Q109" s="5">
        <f>(((((Q103)+(Q104))+(Q105))+(Q106))+(Q107))+(Q108)</f>
        <v>11036.44</v>
      </c>
      <c r="R109" s="5">
        <f>(((((R103)+(R104))+(R105))+(R106))+(R107))+(R108)</f>
        <v>12360</v>
      </c>
      <c r="S109" s="5">
        <f t="shared" si="488"/>
        <v>-1323.5599999999995</v>
      </c>
      <c r="T109" s="5">
        <f>(((((T103)+(T104))+(T105))+(T106))+(T107))+(T108)</f>
        <v>1673.53</v>
      </c>
      <c r="U109" s="5">
        <f>(((((U103)+(U104))+(U105))+(U106))+(U107))+(U108)</f>
        <v>0</v>
      </c>
      <c r="V109" s="5">
        <f t="shared" si="489"/>
        <v>1673.53</v>
      </c>
      <c r="W109" s="5">
        <f>(((((W103)+(W104))+(W105))+(W106))+(W107))+(W108)</f>
        <v>0</v>
      </c>
      <c r="X109" s="5">
        <f>(((((X103)+(X104))+(X105))+(X106))+(X107))+(X108)</f>
        <v>0</v>
      </c>
      <c r="Y109" s="5">
        <f t="shared" si="490"/>
        <v>0</v>
      </c>
      <c r="Z109" s="5">
        <f>(((((Z103)+(Z104))+(Z105))+(Z106))+(Z107))+(Z108)</f>
        <v>0</v>
      </c>
      <c r="AA109" s="5">
        <f>(((((AA103)+(AA104))+(AA105))+(AA106))+(AA107))+(AA108)</f>
        <v>0</v>
      </c>
      <c r="AB109" s="5">
        <f t="shared" si="491"/>
        <v>0</v>
      </c>
      <c r="AC109" s="5">
        <f>(((((AC103)+(AC104))+(AC105))+(AC106))+(AC107))+(AC108)</f>
        <v>0</v>
      </c>
      <c r="AD109" s="5">
        <f>(((((AD103)+(AD104))+(AD105))+(AD106))+(AD107))+(AD108)</f>
        <v>0</v>
      </c>
      <c r="AE109" s="5">
        <f t="shared" si="492"/>
        <v>0</v>
      </c>
      <c r="AF109" s="5">
        <f>(((((AF103)+(AF104))+(AF105))+(AF106))+(AF107))+(AF108)</f>
        <v>0</v>
      </c>
      <c r="AG109" s="5">
        <f>(((((AG103)+(AG104))+(AG105))+(AG106))+(AG107))+(AG108)</f>
        <v>0</v>
      </c>
      <c r="AH109" s="5">
        <f t="shared" si="493"/>
        <v>0</v>
      </c>
      <c r="AI109" s="5">
        <f>(((((AI103)+(AI104))+(AI105))+(AI106))+(AI107))+(AI108)</f>
        <v>0</v>
      </c>
      <c r="AJ109" s="5">
        <f>(((((AJ103)+(AJ104))+(AJ105))+(AJ106))+(AJ107))+(AJ108)</f>
        <v>0</v>
      </c>
      <c r="AK109" s="5">
        <f t="shared" si="494"/>
        <v>0</v>
      </c>
      <c r="AL109" s="5">
        <f t="shared" si="495"/>
        <v>12709.970000000001</v>
      </c>
      <c r="AM109" s="5">
        <f t="shared" si="496"/>
        <v>12360</v>
      </c>
      <c r="AN109" s="5">
        <f t="shared" si="497"/>
        <v>349.97000000000116</v>
      </c>
      <c r="AO109" s="5">
        <f>(((((AO103)+(AO104))+(AO105))+(AO106))+(AO107))+(AO108)</f>
        <v>0</v>
      </c>
      <c r="AP109" s="5">
        <f>(((((AP103)+(AP104))+(AP105))+(AP106))+(AP107))+(AP108)</f>
        <v>0</v>
      </c>
      <c r="AQ109" s="5">
        <f t="shared" si="498"/>
        <v>0</v>
      </c>
      <c r="AR109" s="5">
        <f>(((((AR103)+(AR104))+(AR105))+(AR106))+(AR107))+(AR108)</f>
        <v>78222.01999999999</v>
      </c>
      <c r="AS109" s="5">
        <f>(((((AS103)+(AS104))+(AS105))+(AS106))+(AS107))+(AS108)</f>
        <v>80570.460000000006</v>
      </c>
      <c r="AT109" s="5">
        <f t="shared" si="499"/>
        <v>-2348.4400000000169</v>
      </c>
      <c r="AU109" s="5">
        <f>(((((AU103)+(AU104))+(AU105))+(AU106))+(AU107))+(AU108)</f>
        <v>16867.18</v>
      </c>
      <c r="AV109" s="5">
        <f>(((((AV103)+(AV104))+(AV105))+(AV106))+(AV107))+(AV108)</f>
        <v>18000</v>
      </c>
      <c r="AW109" s="5">
        <f t="shared" si="500"/>
        <v>-1132.8199999999997</v>
      </c>
      <c r="AX109" s="5">
        <f>(((((AX103)+(AX104))+(AX105))+(AX106))+(AX107))+(AX108)</f>
        <v>85591.01999999999</v>
      </c>
      <c r="AY109" s="5">
        <f>(((((AY103)+(AY104))+(AY105))+(AY106))+(AY107))+(AY108)</f>
        <v>118778.58</v>
      </c>
      <c r="AZ109" s="5">
        <f t="shared" si="501"/>
        <v>-33187.560000000012</v>
      </c>
      <c r="BA109" s="5">
        <f>(((((BA103)+(BA104))+(BA105))+(BA106))+(BA107))+(BA108)</f>
        <v>0</v>
      </c>
      <c r="BB109" s="5">
        <f>(((((BB103)+(BB104))+(BB105))+(BB106))+(BB107))+(BB108)</f>
        <v>0</v>
      </c>
      <c r="BC109" s="5">
        <f t="shared" si="502"/>
        <v>0</v>
      </c>
      <c r="BD109" s="5">
        <f>(((((BD103)+(BD104))+(BD105))+(BD106))+(BD107))+(BD108)</f>
        <v>2019.23</v>
      </c>
      <c r="BE109" s="5">
        <f>(((((BE103)+(BE104))+(BE105))+(BE106))+(BE107))+(BE108)</f>
        <v>5407.5</v>
      </c>
      <c r="BF109" s="5">
        <f t="shared" si="503"/>
        <v>-3388.27</v>
      </c>
      <c r="BG109" s="5">
        <f t="shared" si="504"/>
        <v>2019.23</v>
      </c>
      <c r="BH109" s="5">
        <f t="shared" si="505"/>
        <v>5407.5</v>
      </c>
      <c r="BI109" s="5">
        <f t="shared" si="506"/>
        <v>-3388.27</v>
      </c>
      <c r="BJ109" s="5">
        <f>(((((BJ103)+(BJ104))+(BJ105))+(BJ106))+(BJ107))+(BJ108)</f>
        <v>0</v>
      </c>
      <c r="BK109" s="5">
        <f>(((((BK103)+(BK104))+(BK105))+(BK106))+(BK107))+(BK108)</f>
        <v>0</v>
      </c>
      <c r="BL109" s="5">
        <f t="shared" si="507"/>
        <v>0</v>
      </c>
      <c r="BM109" s="5">
        <f>(((((BM103)+(BM104))+(BM105))+(BM106))+(BM107))+(BM108)</f>
        <v>22999.260000000002</v>
      </c>
      <c r="BN109" s="5">
        <f>(((((BN103)+(BN104))+(BN105))+(BN106))+(BN107))+(BN108)</f>
        <v>25178.97</v>
      </c>
      <c r="BO109" s="5">
        <f t="shared" si="508"/>
        <v>-2179.7099999999991</v>
      </c>
      <c r="BP109" s="5">
        <f>(((((BP103)+(BP104))+(BP105))+(BP106))+(BP107))+(BP108)</f>
        <v>1201.93</v>
      </c>
      <c r="BQ109" s="5">
        <f>(((((BQ103)+(BQ104))+(BQ105))+(BQ106))+(BQ107))+(BQ108)</f>
        <v>0</v>
      </c>
      <c r="BR109" s="5">
        <f t="shared" si="509"/>
        <v>1201.93</v>
      </c>
      <c r="BS109" s="5">
        <f>(((((BS103)+(BS104))+(BS105))+(BS106))+(BS107))+(BS108)</f>
        <v>0</v>
      </c>
      <c r="BT109" s="5">
        <f>(((((BT103)+(BT104))+(BT105))+(BT106))+(BT107))+(BT108)</f>
        <v>0</v>
      </c>
      <c r="BU109" s="5">
        <f t="shared" si="510"/>
        <v>0</v>
      </c>
      <c r="BV109" s="5">
        <f>(((((BV103)+(BV104))+(BV105))+(BV106))+(BV107))+(BV108)</f>
        <v>0</v>
      </c>
      <c r="BW109" s="5">
        <f>(((((BW103)+(BW104))+(BW105))+(BW106))+(BW107))+(BW108)</f>
        <v>0</v>
      </c>
      <c r="BX109" s="5">
        <f t="shared" si="511"/>
        <v>0</v>
      </c>
      <c r="BY109" s="5">
        <f>(((((BY103)+(BY104))+(BY105))+(BY106))+(BY107))+(BY108)</f>
        <v>14423.1</v>
      </c>
      <c r="BZ109" s="5">
        <f>(((((BZ103)+(BZ104))+(BZ105))+(BZ106))+(BZ107))+(BZ108)</f>
        <v>16093.74</v>
      </c>
      <c r="CA109" s="5">
        <f t="shared" si="512"/>
        <v>-1670.6399999999994</v>
      </c>
      <c r="CB109" s="5">
        <f t="shared" si="513"/>
        <v>15625.03</v>
      </c>
      <c r="CC109" s="5">
        <f t="shared" si="514"/>
        <v>16093.74</v>
      </c>
      <c r="CD109" s="5">
        <f t="shared" si="515"/>
        <v>-468.70999999999913</v>
      </c>
      <c r="CE109" s="5">
        <f>(((((CE103)+(CE104))+(CE105))+(CE106))+(CE107))+(CE108)</f>
        <v>0</v>
      </c>
      <c r="CF109" s="5">
        <f>(((((CF103)+(CF104))+(CF105))+(CF106))+(CF107))+(CF108)</f>
        <v>12166.89</v>
      </c>
      <c r="CG109" s="5">
        <f t="shared" si="516"/>
        <v>-12166.89</v>
      </c>
      <c r="CH109" s="5">
        <f>(((((CH103)+(CH104))+(CH105))+(CH106))+(CH107))+(CH108)</f>
        <v>0</v>
      </c>
      <c r="CI109" s="5">
        <f>(((((CI103)+(CI104))+(CI105))+(CI106))+(CI107))+(CI108)</f>
        <v>0</v>
      </c>
      <c r="CJ109" s="5">
        <f t="shared" si="517"/>
        <v>0</v>
      </c>
      <c r="CK109" s="5">
        <f>(((((CK103)+(CK104))+(CK105))+(CK106))+(CK107))+(CK108)</f>
        <v>0</v>
      </c>
      <c r="CL109" s="5">
        <f>(((((CL103)+(CL104))+(CL105))+(CL106))+(CL107))+(CL108)</f>
        <v>0</v>
      </c>
      <c r="CM109" s="5">
        <f t="shared" si="518"/>
        <v>0</v>
      </c>
      <c r="CN109" s="5">
        <f t="shared" si="519"/>
        <v>0</v>
      </c>
      <c r="CO109" s="5">
        <f t="shared" si="520"/>
        <v>0</v>
      </c>
      <c r="CP109" s="5">
        <f t="shared" si="521"/>
        <v>0</v>
      </c>
      <c r="CQ109" s="5">
        <f>(((((CQ103)+(CQ104))+(CQ105))+(CQ106))+(CQ107))+(CQ108)</f>
        <v>0</v>
      </c>
      <c r="CR109" s="5">
        <f>(((((CR103)+(CR104))+(CR105))+(CR106))+(CR107))+(CR108)</f>
        <v>0</v>
      </c>
      <c r="CS109" s="5">
        <f t="shared" si="522"/>
        <v>0</v>
      </c>
      <c r="CT109" s="5">
        <f>(((((CT103)+(CT104))+(CT105))+(CT106))+(CT107))+(CT108)</f>
        <v>72904.600000000006</v>
      </c>
      <c r="CU109" s="5">
        <f>(((((CU103)+(CU104))+(CU105))+(CU106))+(CU107))+(CU108)</f>
        <v>67980</v>
      </c>
      <c r="CV109" s="5">
        <f t="shared" si="523"/>
        <v>4924.6000000000058</v>
      </c>
      <c r="CW109" s="5">
        <f>(((((CW103)+(CW104))+(CW105))+(CW106))+(CW107))+(CW108)</f>
        <v>-4924.6099999999997</v>
      </c>
      <c r="CX109" s="5">
        <f>(((((CX103)+(CX104))+(CX105))+(CX106))+(CX107))+(CX108)</f>
        <v>0</v>
      </c>
      <c r="CY109" s="5">
        <f t="shared" si="524"/>
        <v>-4924.6099999999997</v>
      </c>
      <c r="CZ109" s="5">
        <f t="shared" si="525"/>
        <v>67979.990000000005</v>
      </c>
      <c r="DA109" s="5">
        <f t="shared" si="526"/>
        <v>67980</v>
      </c>
      <c r="DB109" s="5">
        <f t="shared" si="527"/>
        <v>-9.9999999947613105E-3</v>
      </c>
      <c r="DC109" s="5">
        <f t="shared" si="528"/>
        <v>289303.73</v>
      </c>
      <c r="DD109" s="5">
        <f t="shared" si="529"/>
        <v>344176.14</v>
      </c>
      <c r="DE109" s="5">
        <f t="shared" si="530"/>
        <v>-54872.410000000033</v>
      </c>
      <c r="DF109" s="5">
        <f>(((((DF103)+(DF104))+(DF105))+(DF106))+(DF107))+(DF108)</f>
        <v>0</v>
      </c>
      <c r="DG109" s="5">
        <f>(((((DG103)+(DG104))+(DG105))+(DG106))+(DG107))+(DG108)</f>
        <v>0</v>
      </c>
      <c r="DH109" s="5">
        <f t="shared" si="531"/>
        <v>0</v>
      </c>
      <c r="DI109" s="5">
        <f>(((((DI103)+(DI104))+(DI105))+(DI106))+(DI107))+(DI108)</f>
        <v>13390</v>
      </c>
      <c r="DJ109" s="5">
        <f>(((((DJ103)+(DJ104))+(DJ105))+(DJ106))+(DJ107))+(DJ108)</f>
        <v>26780.01</v>
      </c>
      <c r="DK109" s="5">
        <f t="shared" si="532"/>
        <v>-13390.009999999998</v>
      </c>
      <c r="DL109" s="5">
        <f t="shared" si="533"/>
        <v>13390</v>
      </c>
      <c r="DM109" s="5">
        <f t="shared" si="534"/>
        <v>26780.01</v>
      </c>
      <c r="DN109" s="5">
        <f t="shared" si="535"/>
        <v>-13390.009999999998</v>
      </c>
      <c r="DO109" s="5">
        <f>(((((DO103)+(DO104))+(DO105))+(DO106))+(DO107))+(DO108)</f>
        <v>0</v>
      </c>
      <c r="DP109" s="5">
        <f>(((((DP103)+(DP104))+(DP105))+(DP106))+(DP107))+(DP108)</f>
        <v>0</v>
      </c>
      <c r="DQ109" s="5">
        <f t="shared" si="536"/>
        <v>0</v>
      </c>
      <c r="DR109" s="5">
        <f>(((((DR103)+(DR104))+(DR105))+(DR106))+(DR107))+(DR108)</f>
        <v>0</v>
      </c>
      <c r="DS109" s="5">
        <f>(((((DS103)+(DS104))+(DS105))+(DS106))+(DS107))+(DS108)</f>
        <v>0</v>
      </c>
      <c r="DT109" s="5">
        <f t="shared" si="537"/>
        <v>0</v>
      </c>
      <c r="DU109" s="5">
        <f t="shared" si="538"/>
        <v>0</v>
      </c>
      <c r="DV109" s="5">
        <f t="shared" si="539"/>
        <v>0</v>
      </c>
      <c r="DW109" s="5">
        <f t="shared" si="540"/>
        <v>0</v>
      </c>
      <c r="DX109" s="21">
        <f t="shared" si="541"/>
        <v>363781.57999999996</v>
      </c>
      <c r="DY109" s="21">
        <f t="shared" si="542"/>
        <v>431608.65</v>
      </c>
      <c r="DZ109" s="21">
        <f t="shared" si="543"/>
        <v>-67827.070000000065</v>
      </c>
      <c r="EA109" s="21">
        <f>(((((EA103)+(EA104))+(EA105))+(EA106))+(EA107))+(EA108)</f>
        <v>0</v>
      </c>
      <c r="EB109" s="21">
        <f>(((((EB103)+(EB104))+(EB105))+(EB106))+(EB107))+(EB108)</f>
        <v>0</v>
      </c>
      <c r="EC109" s="21">
        <f t="shared" si="544"/>
        <v>0</v>
      </c>
      <c r="ED109" s="21">
        <f>(((((ED103)+(ED104))+(ED105))+(ED106))+(ED107))+(ED108)</f>
        <v>0</v>
      </c>
      <c r="EE109" s="21">
        <f>(((((EE103)+(EE104))+(EE105))+(EE106))+(EE107))+(EE108)</f>
        <v>0</v>
      </c>
      <c r="EF109" s="21">
        <f t="shared" si="545"/>
        <v>0</v>
      </c>
      <c r="EG109" s="21">
        <f>(((((EG103)+(EG104))+(EG105))+(EG106))+(EG107))+(EG108)</f>
        <v>17790.45</v>
      </c>
      <c r="EH109" s="21">
        <f>(((((EH103)+(EH104))+(EH105))+(EH106))+(EH107))+(EH108)</f>
        <v>47429.73</v>
      </c>
      <c r="EI109" s="21">
        <f t="shared" si="546"/>
        <v>-29639.280000000002</v>
      </c>
      <c r="EJ109" s="21">
        <f>(((((EJ103)+(EJ104))+(EJ105))+(EJ106))+(EJ107))+(EJ108)</f>
        <v>-520.6</v>
      </c>
      <c r="EK109" s="21">
        <f>(((((EK103)+(EK104))+(EK105))+(EK106))+(EK107))+(EK108)</f>
        <v>0</v>
      </c>
      <c r="EL109" s="21">
        <f t="shared" si="547"/>
        <v>-520.6</v>
      </c>
      <c r="EM109" s="21">
        <f t="shared" si="548"/>
        <v>17269.850000000002</v>
      </c>
      <c r="EN109" s="21">
        <f t="shared" si="549"/>
        <v>47429.73</v>
      </c>
      <c r="EO109" s="21">
        <f t="shared" si="550"/>
        <v>-30159.88</v>
      </c>
      <c r="EP109" s="21">
        <f>(((((EP103)+(EP104))+(EP105))+(EP106))+(EP107))+(EP108)</f>
        <v>58541.799999999996</v>
      </c>
      <c r="EQ109" s="21">
        <f>(((((EQ103)+(EQ104))+(EQ105))+(EQ106))+(EQ107))+(EQ108)</f>
        <v>66152.009999999995</v>
      </c>
      <c r="ER109" s="21">
        <f t="shared" si="551"/>
        <v>-7610.2099999999991</v>
      </c>
      <c r="ES109" s="21">
        <f>(((((ES103)+(ES104))+(ES105))+(ES106))+(ES107))+(ES108)</f>
        <v>0</v>
      </c>
      <c r="ET109" s="21">
        <f>(((((ET103)+(ET104))+(ET105))+(ET106))+(ET107))+(ET108)</f>
        <v>0</v>
      </c>
      <c r="EU109" s="21">
        <f t="shared" si="552"/>
        <v>0</v>
      </c>
      <c r="EV109" s="21">
        <f>(((((EV103)+(EV104))+(EV105))+(EV106))+(EV107))+(EV108)</f>
        <v>15487.74</v>
      </c>
      <c r="EW109" s="21">
        <f>(((((EW103)+(EW104))+(EW105))+(EW106))+(EW107))+(EW108)</f>
        <v>10500</v>
      </c>
      <c r="EX109" s="21">
        <f t="shared" si="553"/>
        <v>4987.74</v>
      </c>
      <c r="EY109" s="21">
        <f>(((((EY103)+(EY104))+(EY105))+(EY106))+(EY107))+(EY108)</f>
        <v>-854.73</v>
      </c>
      <c r="EZ109" s="21">
        <f>(((((EZ103)+(EZ104))+(EZ105))+(EZ106))+(EZ107))+(EZ108)</f>
        <v>0</v>
      </c>
      <c r="FA109" s="21">
        <f t="shared" si="554"/>
        <v>-854.73</v>
      </c>
      <c r="FB109" s="21">
        <f t="shared" si="555"/>
        <v>14633.01</v>
      </c>
      <c r="FC109" s="21">
        <f t="shared" si="556"/>
        <v>10500</v>
      </c>
      <c r="FD109" s="21">
        <f t="shared" si="557"/>
        <v>4133.01</v>
      </c>
      <c r="FE109" s="21">
        <f>(((((FE103)+(FE104))+(FE105))+(FE106))+(FE107))+(FE108)</f>
        <v>0</v>
      </c>
      <c r="FF109" s="21">
        <f>(((((FF103)+(FF104))+(FF105))+(FF106))+(FF107))+(FF108)</f>
        <v>0</v>
      </c>
      <c r="FG109" s="21">
        <f t="shared" si="558"/>
        <v>0</v>
      </c>
      <c r="FH109" s="21">
        <f>(((((FH103)+(FH104))+(FH105))+(FH106))+(FH107))+(FH108)</f>
        <v>22468.639999999999</v>
      </c>
      <c r="FI109" s="21">
        <f>(((((FI103)+(FI104))+(FI105))+(FI106))+(FI107))+(FI108)</f>
        <v>24712.5</v>
      </c>
      <c r="FJ109" s="21">
        <f t="shared" si="559"/>
        <v>-2243.8600000000006</v>
      </c>
      <c r="FK109" s="21">
        <f>(((((FK103)+(FK104))+(FK105))+(FK106))+(FK107))+(FK108)</f>
        <v>-2455.5300000000002</v>
      </c>
      <c r="FL109" s="21">
        <f>(((((FL103)+(FL104))+(FL105))+(FL106))+(FL107))+(FL108)</f>
        <v>0</v>
      </c>
      <c r="FM109" s="21">
        <f t="shared" si="560"/>
        <v>-2455.5300000000002</v>
      </c>
      <c r="FN109" s="21">
        <f t="shared" si="561"/>
        <v>20013.11</v>
      </c>
      <c r="FO109" s="21">
        <f t="shared" si="562"/>
        <v>24712.5</v>
      </c>
      <c r="FP109" s="21">
        <f t="shared" si="563"/>
        <v>-4699.3899999999994</v>
      </c>
      <c r="FQ109" s="21">
        <f>(((((FQ103)+(FQ104))+(FQ105))+(FQ106))+(FQ107))+(FQ108)</f>
        <v>0</v>
      </c>
      <c r="FR109" s="21">
        <f>(((((FR103)+(FR104))+(FR105))+(FR106))+(FR107))+(FR108)</f>
        <v>0</v>
      </c>
      <c r="FS109" s="21">
        <f t="shared" si="564"/>
        <v>0</v>
      </c>
      <c r="FT109" s="21">
        <f>(((((FT103)+(FT104))+(FT105))+(FT106))+(FT107))+(FT108)</f>
        <v>13787.83</v>
      </c>
      <c r="FU109" s="21">
        <f>(((((FU103)+(FU104))+(FU105))+(FU106))+(FU107))+(FU108)</f>
        <v>12750</v>
      </c>
      <c r="FV109" s="21">
        <f t="shared" si="565"/>
        <v>1037.83</v>
      </c>
      <c r="FW109" s="21">
        <f>(((((FW103)+(FW104))+(FW105))+(FW106))+(FW107))+(FW108)</f>
        <v>-495.45</v>
      </c>
      <c r="FX109" s="21">
        <f>(((((FX103)+(FX104))+(FX105))+(FX106))+(FX107))+(FX108)</f>
        <v>0</v>
      </c>
      <c r="FY109" s="21">
        <f t="shared" si="566"/>
        <v>-495.45</v>
      </c>
      <c r="FZ109" s="21">
        <f t="shared" si="567"/>
        <v>13292.38</v>
      </c>
      <c r="GA109" s="21">
        <f t="shared" si="568"/>
        <v>12750</v>
      </c>
      <c r="GB109" s="21">
        <f t="shared" si="569"/>
        <v>542.3799999999992</v>
      </c>
      <c r="GC109" s="21">
        <f>(((((GC103)+(GC104))+(GC105))+(GC106))+(GC107))+(GC108)</f>
        <v>0</v>
      </c>
      <c r="GD109" s="21">
        <f>(((((GD103)+(GD104))+(GD105))+(GD106))+(GD107))+(GD108)</f>
        <v>0</v>
      </c>
      <c r="GE109" s="21">
        <f t="shared" si="570"/>
        <v>0</v>
      </c>
      <c r="GF109" s="21">
        <f>(((((GF103)+(GF104))+(GF105))+(GF106))+(GF107))+(GF108)</f>
        <v>0</v>
      </c>
      <c r="GG109" s="21">
        <f>(((((GG103)+(GG104))+(GG105))+(GG106))+(GG107))+(GG108)</f>
        <v>0</v>
      </c>
      <c r="GH109" s="21">
        <f t="shared" si="571"/>
        <v>0</v>
      </c>
      <c r="GI109" s="21">
        <f>(((((GI103)+(GI104))+(GI105))+(GI106))+(GI107))+(GI108)</f>
        <v>11200</v>
      </c>
      <c r="GJ109" s="21">
        <f>(((((GJ103)+(GJ104))+(GJ105))+(GJ106))+(GJ107))+(GJ108)</f>
        <v>10400.01</v>
      </c>
      <c r="GK109" s="21">
        <f t="shared" si="572"/>
        <v>799.98999999999978</v>
      </c>
      <c r="GL109" s="21">
        <f>(((((GL103)+(GL104))+(GL105))+(GL106))+(GL107))+(GL108)</f>
        <v>-800</v>
      </c>
      <c r="GM109" s="21">
        <f>(((((GM103)+(GM104))+(GM105))+(GM106))+(GM107))+(GM108)</f>
        <v>0</v>
      </c>
      <c r="GN109" s="21">
        <f t="shared" si="573"/>
        <v>-800</v>
      </c>
      <c r="GO109" s="21">
        <f t="shared" si="574"/>
        <v>10400</v>
      </c>
      <c r="GP109" s="21">
        <f t="shared" si="575"/>
        <v>10400.01</v>
      </c>
      <c r="GQ109" s="21">
        <f t="shared" si="576"/>
        <v>-1.0000000000218279E-2</v>
      </c>
      <c r="GR109" s="21">
        <f>(((((GR103)+(GR104))+(GR105))+(GR106))+(GR107))+(GR108)</f>
        <v>0</v>
      </c>
      <c r="GS109" s="21">
        <f>(((((GS103)+(GS104))+(GS105))+(GS106))+(GS107))+(GS108)</f>
        <v>0</v>
      </c>
      <c r="GT109" s="21">
        <f t="shared" si="577"/>
        <v>0</v>
      </c>
      <c r="GU109" s="21">
        <f>(((((GU103)+(GU104))+(GU105))+(GU106))+(GU107))+(GU108)</f>
        <v>0</v>
      </c>
      <c r="GV109" s="21">
        <f>(((((GV103)+(GV104))+(GV105))+(GV106))+(GV107))+(GV108)</f>
        <v>2520</v>
      </c>
      <c r="GW109" s="21">
        <f t="shared" si="578"/>
        <v>-2520</v>
      </c>
      <c r="GX109" s="21">
        <f>(((((GX103)+(GX104))+(GX105))+(GX106))+(GX107))+(GX108)</f>
        <v>0</v>
      </c>
      <c r="GY109" s="21">
        <f>(((((GY103)+(GY104))+(GY105))+(GY106))+(GY107))+(GY108)</f>
        <v>0</v>
      </c>
      <c r="GZ109" s="21">
        <f t="shared" si="579"/>
        <v>0</v>
      </c>
      <c r="HA109" s="21">
        <f t="shared" si="580"/>
        <v>134150.15</v>
      </c>
      <c r="HB109" s="21">
        <f t="shared" si="581"/>
        <v>174464.25</v>
      </c>
      <c r="HC109" s="21">
        <f t="shared" si="582"/>
        <v>-40314.100000000006</v>
      </c>
      <c r="HD109" s="21">
        <f>(((((HD103)+(HD104))+(HD105))+(HD106))+(HD107))+(HD108)</f>
        <v>0</v>
      </c>
      <c r="HE109" s="21">
        <f>(((((HE103)+(HE104))+(HE105))+(HE106))+(HE107))+(HE108)</f>
        <v>0</v>
      </c>
      <c r="HF109" s="21">
        <f t="shared" si="583"/>
        <v>0</v>
      </c>
      <c r="HG109" s="21">
        <f>(((((HG103)+(HG104))+(HG105))+(HG106))+(HG107))+(HG108)</f>
        <v>0</v>
      </c>
      <c r="HH109" s="21">
        <f>(((((HH103)+(HH104))+(HH105))+(HH106))+(HH107))+(HH108)</f>
        <v>0</v>
      </c>
      <c r="HI109" s="21">
        <f t="shared" si="584"/>
        <v>0</v>
      </c>
      <c r="HJ109" s="21">
        <f>(((((HJ103)+(HJ104))+(HJ105))+(HJ106))+(HJ107))+(HJ108)</f>
        <v>11250.01</v>
      </c>
      <c r="HK109" s="21">
        <f>(((((HK103)+(HK104))+(HK105))+(HK106))+(HK107))+(HK108)</f>
        <v>11587.5</v>
      </c>
      <c r="HL109" s="21">
        <f t="shared" si="585"/>
        <v>-337.48999999999978</v>
      </c>
      <c r="HM109" s="21">
        <f>(((((HM103)+(HM104))+(HM105))+(HM106))+(HM107))+(HM108)</f>
        <v>0</v>
      </c>
      <c r="HN109" s="21">
        <f>(((((HN103)+(HN104))+(HN105))+(HN106))+(HN107))+(HN108)</f>
        <v>0</v>
      </c>
      <c r="HO109" s="21">
        <f t="shared" si="586"/>
        <v>0</v>
      </c>
      <c r="HP109" s="21">
        <f t="shared" si="587"/>
        <v>11250.01</v>
      </c>
      <c r="HQ109" s="21">
        <f t="shared" si="588"/>
        <v>11587.5</v>
      </c>
      <c r="HR109" s="21">
        <f t="shared" si="589"/>
        <v>-337.48999999999978</v>
      </c>
      <c r="HS109" s="21">
        <f>(((((HS103)+(HS104))+(HS105))+(HS106))+(HS107))+(HS108)</f>
        <v>4692.8100000000004</v>
      </c>
      <c r="HT109" s="21">
        <f>(((((HT103)+(HT104))+(HT105))+(HT106))+(HT107))+(HT108)</f>
        <v>6643.5</v>
      </c>
      <c r="HU109" s="21">
        <f t="shared" si="590"/>
        <v>-1950.6899999999996</v>
      </c>
      <c r="HV109" s="21">
        <f>(((((HV103)+(HV104))+(HV105))+(HV106))+(HV107))+(HV108)</f>
        <v>0</v>
      </c>
      <c r="HW109" s="21">
        <f>(((((HW103)+(HW104))+(HW105))+(HW106))+(HW107))+(HW108)</f>
        <v>0</v>
      </c>
      <c r="HX109" s="21">
        <f t="shared" si="591"/>
        <v>0</v>
      </c>
      <c r="HY109" s="21">
        <f>(((((HY103)+(HY104))+(HY105))+(HY106))+(HY107))+(HY108)</f>
        <v>10245.299999999999</v>
      </c>
      <c r="HZ109" s="21">
        <f>(((((HZ103)+(HZ104))+(HZ105))+(HZ106))+(HZ107))+(HZ108)</f>
        <v>9553.26</v>
      </c>
      <c r="IA109" s="21">
        <f t="shared" si="592"/>
        <v>692.03999999999905</v>
      </c>
      <c r="IB109" s="21">
        <f>(((((IB103)+(IB104))+(IB105))+(IB106))+(IB107))+(IB108)</f>
        <v>-692.05</v>
      </c>
      <c r="IC109" s="21">
        <f>(((((IC103)+(IC104))+(IC105))+(IC106))+(IC107))+(IC108)</f>
        <v>0</v>
      </c>
      <c r="ID109" s="21">
        <f t="shared" si="593"/>
        <v>-692.05</v>
      </c>
      <c r="IE109" s="21">
        <f t="shared" si="594"/>
        <v>9553.25</v>
      </c>
      <c r="IF109" s="21">
        <f t="shared" si="595"/>
        <v>9553.26</v>
      </c>
      <c r="IG109" s="21">
        <f t="shared" si="596"/>
        <v>-1.0000000000218279E-2</v>
      </c>
      <c r="IH109" s="21">
        <f t="shared" si="597"/>
        <v>25496.07</v>
      </c>
      <c r="II109" s="21">
        <f t="shared" si="598"/>
        <v>27784.260000000002</v>
      </c>
      <c r="IJ109" s="21">
        <f t="shared" si="599"/>
        <v>-2288.1900000000023</v>
      </c>
      <c r="IK109" s="21">
        <f>(((((IK103)+(IK104))+(IK105))+(IK106))+(IK107))+(IK108)</f>
        <v>26482.210000000003</v>
      </c>
      <c r="IL109" s="21">
        <f>(((((IL103)+(IL104))+(IL105))+(IL106))+(IL107))+(IL108)</f>
        <v>43346.13</v>
      </c>
      <c r="IM109" s="21">
        <f t="shared" si="600"/>
        <v>-16863.919999999995</v>
      </c>
      <c r="IN109" s="21">
        <f>(((((IN103)+(IN104))+(IN105))+(IN106))+(IN107))+(IN108)</f>
        <v>0</v>
      </c>
      <c r="IO109" s="21">
        <f>(((((IO103)+(IO104))+(IO105))+(IO106))+(IO107))+(IO108)</f>
        <v>0</v>
      </c>
      <c r="IP109" s="21">
        <f t="shared" si="601"/>
        <v>0</v>
      </c>
      <c r="IQ109" s="21">
        <f>(((((IQ103)+(IQ104))+(IQ105))+(IQ106))+(IQ107))+(IQ108)</f>
        <v>0</v>
      </c>
      <c r="IR109" s="21">
        <f>(((((IR103)+(IR104))+(IR105))+(IR106))+(IR107))+(IR108)</f>
        <v>0</v>
      </c>
      <c r="IS109" s="21">
        <f t="shared" si="602"/>
        <v>0</v>
      </c>
      <c r="IT109" s="21">
        <f t="shared" si="603"/>
        <v>0</v>
      </c>
      <c r="IU109" s="21">
        <f t="shared" si="604"/>
        <v>0</v>
      </c>
      <c r="IV109" s="21">
        <f t="shared" si="605"/>
        <v>0</v>
      </c>
      <c r="IW109" s="21">
        <f t="shared" si="606"/>
        <v>51978.28</v>
      </c>
      <c r="IX109" s="21">
        <f t="shared" si="607"/>
        <v>71130.39</v>
      </c>
      <c r="IY109" s="21">
        <f t="shared" si="608"/>
        <v>-19152.11</v>
      </c>
      <c r="IZ109" s="21">
        <f>(((((IZ103)+(IZ104))+(IZ105))+(IZ106))+(IZ107))+(IZ108)</f>
        <v>7422.3899999999994</v>
      </c>
      <c r="JA109" s="21">
        <f>(((((JA103)+(JA104))+(JA105))+(JA106))+(JA107))+(JA108)</f>
        <v>19774.259999999998</v>
      </c>
      <c r="JB109" s="21">
        <f t="shared" si="609"/>
        <v>-12351.869999999999</v>
      </c>
      <c r="JC109" s="21">
        <f>(((((JC103)+(JC104))+(JC105))+(JC106))+(JC107))+(JC108)</f>
        <v>10543.07</v>
      </c>
      <c r="JD109" s="21">
        <f>(((((JD103)+(JD104))+(JD105))+(JD106))+(JD107))+(JD108)</f>
        <v>0</v>
      </c>
      <c r="JE109" s="21">
        <f t="shared" si="610"/>
        <v>10543.07</v>
      </c>
      <c r="JF109" s="21">
        <f>(((((JF103)+(JF104))+(JF105))+(JF106))+(JF107))+(JF108)</f>
        <v>0</v>
      </c>
      <c r="JG109" s="21">
        <f>(((((JG103)+(JG104))+(JG105))+(JG106))+(JG107))+(JG108)</f>
        <v>0</v>
      </c>
      <c r="JH109" s="21">
        <f t="shared" si="611"/>
        <v>0</v>
      </c>
      <c r="JI109" s="21">
        <f t="shared" si="612"/>
        <v>17965.46</v>
      </c>
      <c r="JJ109" s="21">
        <f t="shared" si="613"/>
        <v>19774.259999999998</v>
      </c>
      <c r="JK109" s="21">
        <f t="shared" si="614"/>
        <v>-1808.7999999999993</v>
      </c>
      <c r="JL109" s="21">
        <f>(((((JL103)+(JL104))+(JL105))+(JL106))+(JL107))+(JL108)</f>
        <v>0</v>
      </c>
      <c r="JM109" s="21">
        <f>(((((JM103)+(JM104))+(JM105))+(JM106))+(JM107))+(JM108)</f>
        <v>0</v>
      </c>
      <c r="JN109" s="21">
        <f t="shared" si="615"/>
        <v>0</v>
      </c>
      <c r="JO109" s="21">
        <f>(((((JO103)+(JO104))+(JO105))+(JO106))+(JO107))+(JO108)</f>
        <v>308330.06</v>
      </c>
      <c r="JP109" s="21">
        <f>(((((JP103)+(JP104))+(JP105))+(JP106))+(JP107))+(JP108)</f>
        <v>329488.77</v>
      </c>
      <c r="JQ109" s="21">
        <f t="shared" si="616"/>
        <v>-21158.710000000021</v>
      </c>
      <c r="JR109" s="21">
        <f>(((((JR103)+(JR104))+(JR105))+(JR106))+(JR107))+(JR108)</f>
        <v>-18377.3</v>
      </c>
      <c r="JS109" s="21">
        <f>(((((JS103)+(JS104))+(JS105))+(JS106))+(JS107))+(JS108)</f>
        <v>0</v>
      </c>
      <c r="JT109" s="21">
        <f t="shared" si="617"/>
        <v>-18377.3</v>
      </c>
      <c r="JU109" s="21">
        <f t="shared" si="618"/>
        <v>289952.76</v>
      </c>
      <c r="JV109" s="21">
        <f t="shared" si="619"/>
        <v>329488.77</v>
      </c>
      <c r="JW109" s="21">
        <f t="shared" si="620"/>
        <v>-39536.010000000009</v>
      </c>
      <c r="JX109" s="21">
        <f>(((((JX103)+(JX104))+(JX105))+(JX106))+(JX107))+(JX108)</f>
        <v>52314.02</v>
      </c>
      <c r="JY109" s="21">
        <f>(((((JY103)+(JY104))+(JY105))+(JY106))+(JY107))+(JY108)</f>
        <v>52914</v>
      </c>
      <c r="JZ109" s="21">
        <f t="shared" si="621"/>
        <v>-599.9800000000032</v>
      </c>
      <c r="KA109" s="21">
        <f>(((((KA103)+(KA104))+(KA105))+(KA106))+(KA107))+(KA108)</f>
        <v>0</v>
      </c>
      <c r="KB109" s="21">
        <f>(((((KB103)+(KB104))+(KB105))+(KB106))+(KB107))+(KB108)</f>
        <v>0</v>
      </c>
      <c r="KC109" s="21">
        <f t="shared" si="622"/>
        <v>0</v>
      </c>
      <c r="KD109" s="21">
        <f t="shared" si="623"/>
        <v>52314.02</v>
      </c>
      <c r="KE109" s="21">
        <f t="shared" si="624"/>
        <v>52914</v>
      </c>
      <c r="KF109" s="21">
        <f t="shared" si="625"/>
        <v>-599.9800000000032</v>
      </c>
      <c r="KG109" s="21">
        <f>(((((KG103)+(KG104))+(KG105))+(KG106))+(KG107))+(KG108)</f>
        <v>42727.159999999996</v>
      </c>
      <c r="KH109" s="21">
        <f>(((((KH103)+(KH104))+(KH105))+(KH106))+(KH107))+(KH108)</f>
        <v>45588.51</v>
      </c>
      <c r="KI109" s="21">
        <f t="shared" si="626"/>
        <v>-2861.3500000000058</v>
      </c>
      <c r="KJ109" s="21">
        <f>(((((KJ103)+(KJ104))+(KJ105))+(KJ106))+(KJ107))+(KJ108)</f>
        <v>0</v>
      </c>
      <c r="KK109" s="21">
        <f>(((((KK103)+(KK104))+(KK105))+(KK106))+(KK107))+(KK108)</f>
        <v>0</v>
      </c>
      <c r="KL109" s="21">
        <f t="shared" si="627"/>
        <v>0</v>
      </c>
      <c r="KM109" s="21">
        <f>(((((KM103)+(KM104))+(KM105))+(KM106))+(KM107))+(KM108)</f>
        <v>0</v>
      </c>
      <c r="KN109" s="21">
        <f>(((((KN103)+(KN104))+(KN105))+(KN106))+(KN107))+(KN108)</f>
        <v>0</v>
      </c>
      <c r="KO109" s="21">
        <f t="shared" si="628"/>
        <v>0</v>
      </c>
      <c r="KP109" s="21">
        <f>(((((KP103)+(KP104))+(KP105))+(KP106))+(KP107))+(KP108)</f>
        <v>0</v>
      </c>
      <c r="KQ109" s="21">
        <f>(((((KQ103)+(KQ104))+(KQ105))+(KQ106))+(KQ107))+(KQ108)</f>
        <v>0</v>
      </c>
      <c r="KR109" s="21">
        <f t="shared" si="629"/>
        <v>0</v>
      </c>
      <c r="KS109" s="21">
        <f>(((((KS103)+(KS104))+(KS105))+(KS106))+(KS107))+(KS108)</f>
        <v>0</v>
      </c>
      <c r="KT109" s="21">
        <f>(((((KT103)+(KT104))+(KT105))+(KT106))+(KT107))+(KT108)</f>
        <v>0</v>
      </c>
      <c r="KU109" s="21">
        <f t="shared" si="630"/>
        <v>0</v>
      </c>
      <c r="KV109" s="21">
        <f>(((((KV103)+(KV104))+(KV105))+(KV106))+(KV107))+(KV108)</f>
        <v>0</v>
      </c>
      <c r="KW109" s="21">
        <f>(((((KW103)+(KW104))+(KW105))+(KW106))+(KW107))+(KW108)</f>
        <v>0</v>
      </c>
      <c r="KX109" s="21">
        <f t="shared" si="631"/>
        <v>0</v>
      </c>
      <c r="KY109" s="21">
        <f>(((((KY103)+(KY104))+(KY105))+(KY106))+(KY107))+(KY108)</f>
        <v>0</v>
      </c>
      <c r="KZ109" s="21">
        <f>(((((KZ103)+(KZ104))+(KZ105))+(KZ106))+(KZ107))+(KZ108)</f>
        <v>0</v>
      </c>
      <c r="LA109" s="21">
        <f t="shared" si="632"/>
        <v>0</v>
      </c>
      <c r="LB109" s="21">
        <f t="shared" si="633"/>
        <v>0</v>
      </c>
      <c r="LC109" s="21">
        <f t="shared" si="634"/>
        <v>0</v>
      </c>
      <c r="LD109" s="21">
        <f t="shared" si="635"/>
        <v>0</v>
      </c>
      <c r="LE109" s="21">
        <f t="shared" si="636"/>
        <v>42727.159999999996</v>
      </c>
      <c r="LF109" s="21">
        <f t="shared" si="637"/>
        <v>45588.51</v>
      </c>
      <c r="LG109" s="21">
        <f t="shared" si="638"/>
        <v>-2861.3500000000058</v>
      </c>
      <c r="LH109" s="21">
        <f>(((((LH103)+(LH104))+(LH105))+(LH106))+(LH107))+(LH108)</f>
        <v>62411.53</v>
      </c>
      <c r="LI109" s="21">
        <f>(((((LI103)+(LI104))+(LI105))+(LI106))+(LI107))+(LI108)</f>
        <v>63548</v>
      </c>
      <c r="LJ109" s="21">
        <f t="shared" si="639"/>
        <v>-1136.4700000000012</v>
      </c>
      <c r="LK109" s="21">
        <f>(((((LK103)+(LK104))+(LK105))+(LK106))+(LK107))+(LK108)</f>
        <v>0</v>
      </c>
      <c r="LL109" s="21">
        <f>(((((LL103)+(LL104))+(LL105))+(LL106))+(LL107))+(LL108)</f>
        <v>0</v>
      </c>
      <c r="LM109" s="21">
        <f t="shared" si="640"/>
        <v>0</v>
      </c>
      <c r="LN109" s="21">
        <f t="shared" si="641"/>
        <v>1015280.9400000001</v>
      </c>
      <c r="LO109" s="21">
        <f t="shared" si="642"/>
        <v>1188516.83</v>
      </c>
      <c r="LP109" s="21">
        <f t="shared" si="643"/>
        <v>-173235.89</v>
      </c>
    </row>
    <row r="110" spans="1:328" x14ac:dyDescent="0.3">
      <c r="A110" s="2" t="s">
        <v>215</v>
      </c>
      <c r="B110" s="3"/>
      <c r="C110" s="3"/>
      <c r="D110" s="4">
        <f t="shared" si="483"/>
        <v>0</v>
      </c>
      <c r="E110" s="3"/>
      <c r="F110" s="3"/>
      <c r="G110" s="4">
        <f t="shared" si="484"/>
        <v>0</v>
      </c>
      <c r="H110" s="3"/>
      <c r="I110" s="3"/>
      <c r="J110" s="4">
        <f t="shared" si="485"/>
        <v>0</v>
      </c>
      <c r="K110" s="3"/>
      <c r="L110" s="3"/>
      <c r="M110" s="4">
        <f t="shared" si="486"/>
        <v>0</v>
      </c>
      <c r="N110" s="3"/>
      <c r="O110" s="3"/>
      <c r="P110" s="4">
        <f t="shared" si="487"/>
        <v>0</v>
      </c>
      <c r="Q110" s="3"/>
      <c r="R110" s="3"/>
      <c r="S110" s="4">
        <f t="shared" si="488"/>
        <v>0</v>
      </c>
      <c r="T110" s="3"/>
      <c r="U110" s="3"/>
      <c r="V110" s="4">
        <f t="shared" si="489"/>
        <v>0</v>
      </c>
      <c r="W110" s="3"/>
      <c r="X110" s="3"/>
      <c r="Y110" s="4">
        <f t="shared" si="490"/>
        <v>0</v>
      </c>
      <c r="Z110" s="3"/>
      <c r="AA110" s="3"/>
      <c r="AB110" s="4">
        <f t="shared" si="491"/>
        <v>0</v>
      </c>
      <c r="AC110" s="3"/>
      <c r="AD110" s="3"/>
      <c r="AE110" s="4">
        <f t="shared" si="492"/>
        <v>0</v>
      </c>
      <c r="AF110" s="3"/>
      <c r="AG110" s="3"/>
      <c r="AH110" s="4">
        <f t="shared" si="493"/>
        <v>0</v>
      </c>
      <c r="AI110" s="3"/>
      <c r="AJ110" s="3"/>
      <c r="AK110" s="4">
        <f t="shared" si="494"/>
        <v>0</v>
      </c>
      <c r="AL110" s="4">
        <f t="shared" si="495"/>
        <v>0</v>
      </c>
      <c r="AM110" s="4">
        <f t="shared" si="496"/>
        <v>0</v>
      </c>
      <c r="AN110" s="4">
        <f t="shared" si="497"/>
        <v>0</v>
      </c>
      <c r="AO110" s="3"/>
      <c r="AP110" s="3"/>
      <c r="AQ110" s="4">
        <f t="shared" si="498"/>
        <v>0</v>
      </c>
      <c r="AR110" s="3"/>
      <c r="AS110" s="3"/>
      <c r="AT110" s="4">
        <f t="shared" si="499"/>
        <v>0</v>
      </c>
      <c r="AU110" s="3"/>
      <c r="AV110" s="3"/>
      <c r="AW110" s="4">
        <f t="shared" si="500"/>
        <v>0</v>
      </c>
      <c r="AX110" s="4">
        <f>-81.8</f>
        <v>-81.8</v>
      </c>
      <c r="AY110" s="3"/>
      <c r="AZ110" s="4">
        <f t="shared" si="501"/>
        <v>-81.8</v>
      </c>
      <c r="BA110" s="3"/>
      <c r="BB110" s="3"/>
      <c r="BC110" s="4">
        <f t="shared" si="502"/>
        <v>0</v>
      </c>
      <c r="BD110" s="3"/>
      <c r="BE110" s="3"/>
      <c r="BF110" s="4">
        <f t="shared" si="503"/>
        <v>0</v>
      </c>
      <c r="BG110" s="4">
        <f t="shared" si="504"/>
        <v>0</v>
      </c>
      <c r="BH110" s="4">
        <f t="shared" si="505"/>
        <v>0</v>
      </c>
      <c r="BI110" s="4">
        <f t="shared" si="506"/>
        <v>0</v>
      </c>
      <c r="BJ110" s="3"/>
      <c r="BK110" s="3"/>
      <c r="BL110" s="4">
        <f t="shared" si="507"/>
        <v>0</v>
      </c>
      <c r="BM110" s="3"/>
      <c r="BN110" s="3"/>
      <c r="BO110" s="4">
        <f t="shared" si="508"/>
        <v>0</v>
      </c>
      <c r="BP110" s="3"/>
      <c r="BQ110" s="3"/>
      <c r="BR110" s="4">
        <f t="shared" si="509"/>
        <v>0</v>
      </c>
      <c r="BS110" s="3"/>
      <c r="BT110" s="3"/>
      <c r="BU110" s="4">
        <f t="shared" si="510"/>
        <v>0</v>
      </c>
      <c r="BV110" s="3"/>
      <c r="BW110" s="3"/>
      <c r="BX110" s="4">
        <f t="shared" si="511"/>
        <v>0</v>
      </c>
      <c r="BY110" s="3"/>
      <c r="BZ110" s="3"/>
      <c r="CA110" s="4">
        <f t="shared" si="512"/>
        <v>0</v>
      </c>
      <c r="CB110" s="4">
        <f t="shared" si="513"/>
        <v>0</v>
      </c>
      <c r="CC110" s="4">
        <f t="shared" si="514"/>
        <v>0</v>
      </c>
      <c r="CD110" s="4">
        <f t="shared" si="515"/>
        <v>0</v>
      </c>
      <c r="CE110" s="3"/>
      <c r="CF110" s="3"/>
      <c r="CG110" s="4">
        <f t="shared" si="516"/>
        <v>0</v>
      </c>
      <c r="CH110" s="3"/>
      <c r="CI110" s="3"/>
      <c r="CJ110" s="4">
        <f t="shared" si="517"/>
        <v>0</v>
      </c>
      <c r="CK110" s="3"/>
      <c r="CL110" s="3"/>
      <c r="CM110" s="4">
        <f t="shared" si="518"/>
        <v>0</v>
      </c>
      <c r="CN110" s="4">
        <f t="shared" si="519"/>
        <v>0</v>
      </c>
      <c r="CO110" s="4">
        <f t="shared" si="520"/>
        <v>0</v>
      </c>
      <c r="CP110" s="4">
        <f t="shared" si="521"/>
        <v>0</v>
      </c>
      <c r="CQ110" s="3"/>
      <c r="CR110" s="3"/>
      <c r="CS110" s="4">
        <f t="shared" si="522"/>
        <v>0</v>
      </c>
      <c r="CT110" s="3"/>
      <c r="CU110" s="3"/>
      <c r="CV110" s="4">
        <f t="shared" si="523"/>
        <v>0</v>
      </c>
      <c r="CW110" s="3"/>
      <c r="CX110" s="3"/>
      <c r="CY110" s="4">
        <f t="shared" si="524"/>
        <v>0</v>
      </c>
      <c r="CZ110" s="4">
        <f t="shared" si="525"/>
        <v>0</v>
      </c>
      <c r="DA110" s="4">
        <f t="shared" si="526"/>
        <v>0</v>
      </c>
      <c r="DB110" s="4">
        <f t="shared" si="527"/>
        <v>0</v>
      </c>
      <c r="DC110" s="4">
        <f t="shared" si="528"/>
        <v>-81.8</v>
      </c>
      <c r="DD110" s="4">
        <f t="shared" si="529"/>
        <v>0</v>
      </c>
      <c r="DE110" s="4">
        <f t="shared" si="530"/>
        <v>-81.8</v>
      </c>
      <c r="DF110" s="3"/>
      <c r="DG110" s="3"/>
      <c r="DH110" s="4">
        <f t="shared" si="531"/>
        <v>0</v>
      </c>
      <c r="DI110" s="3"/>
      <c r="DJ110" s="3"/>
      <c r="DK110" s="4">
        <f t="shared" si="532"/>
        <v>0</v>
      </c>
      <c r="DL110" s="4">
        <f t="shared" si="533"/>
        <v>0</v>
      </c>
      <c r="DM110" s="4">
        <f t="shared" si="534"/>
        <v>0</v>
      </c>
      <c r="DN110" s="4">
        <f t="shared" si="535"/>
        <v>0</v>
      </c>
      <c r="DO110" s="3"/>
      <c r="DP110" s="3"/>
      <c r="DQ110" s="4">
        <f t="shared" si="536"/>
        <v>0</v>
      </c>
      <c r="DR110" s="3"/>
      <c r="DS110" s="3"/>
      <c r="DT110" s="4">
        <f t="shared" si="537"/>
        <v>0</v>
      </c>
      <c r="DU110" s="4">
        <f t="shared" si="538"/>
        <v>0</v>
      </c>
      <c r="DV110" s="4">
        <f t="shared" si="539"/>
        <v>0</v>
      </c>
      <c r="DW110" s="4">
        <f t="shared" si="540"/>
        <v>0</v>
      </c>
      <c r="DX110" s="20">
        <f t="shared" si="541"/>
        <v>-81.8</v>
      </c>
      <c r="DY110" s="20">
        <f t="shared" si="542"/>
        <v>0</v>
      </c>
      <c r="DZ110" s="20">
        <f t="shared" si="543"/>
        <v>-81.8</v>
      </c>
      <c r="EA110" s="19"/>
      <c r="EB110" s="19"/>
      <c r="EC110" s="20">
        <f t="shared" si="544"/>
        <v>0</v>
      </c>
      <c r="ED110" s="19"/>
      <c r="EE110" s="19"/>
      <c r="EF110" s="20">
        <f t="shared" si="545"/>
        <v>0</v>
      </c>
      <c r="EG110" s="19"/>
      <c r="EH110" s="19"/>
      <c r="EI110" s="20">
        <f t="shared" si="546"/>
        <v>0</v>
      </c>
      <c r="EJ110" s="19"/>
      <c r="EK110" s="19"/>
      <c r="EL110" s="20">
        <f t="shared" si="547"/>
        <v>0</v>
      </c>
      <c r="EM110" s="20">
        <f t="shared" si="548"/>
        <v>0</v>
      </c>
      <c r="EN110" s="20">
        <f t="shared" si="549"/>
        <v>0</v>
      </c>
      <c r="EO110" s="20">
        <f t="shared" si="550"/>
        <v>0</v>
      </c>
      <c r="EP110" s="19"/>
      <c r="EQ110" s="19"/>
      <c r="ER110" s="20">
        <f t="shared" si="551"/>
        <v>0</v>
      </c>
      <c r="ES110" s="19"/>
      <c r="ET110" s="19"/>
      <c r="EU110" s="20">
        <f t="shared" si="552"/>
        <v>0</v>
      </c>
      <c r="EV110" s="19"/>
      <c r="EW110" s="19"/>
      <c r="EX110" s="20">
        <f t="shared" si="553"/>
        <v>0</v>
      </c>
      <c r="EY110" s="19"/>
      <c r="EZ110" s="19"/>
      <c r="FA110" s="20">
        <f t="shared" si="554"/>
        <v>0</v>
      </c>
      <c r="FB110" s="20">
        <f t="shared" si="555"/>
        <v>0</v>
      </c>
      <c r="FC110" s="20">
        <f t="shared" si="556"/>
        <v>0</v>
      </c>
      <c r="FD110" s="20">
        <f t="shared" si="557"/>
        <v>0</v>
      </c>
      <c r="FE110" s="19"/>
      <c r="FF110" s="19"/>
      <c r="FG110" s="20">
        <f t="shared" si="558"/>
        <v>0</v>
      </c>
      <c r="FH110" s="19"/>
      <c r="FI110" s="19"/>
      <c r="FJ110" s="20">
        <f t="shared" si="559"/>
        <v>0</v>
      </c>
      <c r="FK110" s="19"/>
      <c r="FL110" s="19"/>
      <c r="FM110" s="20">
        <f t="shared" si="560"/>
        <v>0</v>
      </c>
      <c r="FN110" s="20">
        <f t="shared" si="561"/>
        <v>0</v>
      </c>
      <c r="FO110" s="20">
        <f t="shared" si="562"/>
        <v>0</v>
      </c>
      <c r="FP110" s="20">
        <f t="shared" si="563"/>
        <v>0</v>
      </c>
      <c r="FQ110" s="19"/>
      <c r="FR110" s="19"/>
      <c r="FS110" s="20">
        <f t="shared" si="564"/>
        <v>0</v>
      </c>
      <c r="FT110" s="19"/>
      <c r="FU110" s="19"/>
      <c r="FV110" s="20">
        <f t="shared" si="565"/>
        <v>0</v>
      </c>
      <c r="FW110" s="19"/>
      <c r="FX110" s="19"/>
      <c r="FY110" s="20">
        <f t="shared" si="566"/>
        <v>0</v>
      </c>
      <c r="FZ110" s="20">
        <f t="shared" si="567"/>
        <v>0</v>
      </c>
      <c r="GA110" s="20">
        <f t="shared" si="568"/>
        <v>0</v>
      </c>
      <c r="GB110" s="20">
        <f t="shared" si="569"/>
        <v>0</v>
      </c>
      <c r="GC110" s="19"/>
      <c r="GD110" s="19"/>
      <c r="GE110" s="20">
        <f t="shared" si="570"/>
        <v>0</v>
      </c>
      <c r="GF110" s="19"/>
      <c r="GG110" s="19"/>
      <c r="GH110" s="20">
        <f t="shared" si="571"/>
        <v>0</v>
      </c>
      <c r="GI110" s="19"/>
      <c r="GJ110" s="19"/>
      <c r="GK110" s="20">
        <f t="shared" si="572"/>
        <v>0</v>
      </c>
      <c r="GL110" s="19"/>
      <c r="GM110" s="19"/>
      <c r="GN110" s="20">
        <f t="shared" si="573"/>
        <v>0</v>
      </c>
      <c r="GO110" s="20">
        <f t="shared" si="574"/>
        <v>0</v>
      </c>
      <c r="GP110" s="20">
        <f t="shared" si="575"/>
        <v>0</v>
      </c>
      <c r="GQ110" s="20">
        <f t="shared" si="576"/>
        <v>0</v>
      </c>
      <c r="GR110" s="19"/>
      <c r="GS110" s="19"/>
      <c r="GT110" s="20">
        <f t="shared" si="577"/>
        <v>0</v>
      </c>
      <c r="GU110" s="19"/>
      <c r="GV110" s="19"/>
      <c r="GW110" s="20">
        <f t="shared" si="578"/>
        <v>0</v>
      </c>
      <c r="GX110" s="19"/>
      <c r="GY110" s="19"/>
      <c r="GZ110" s="20">
        <f t="shared" si="579"/>
        <v>0</v>
      </c>
      <c r="HA110" s="20">
        <f t="shared" si="580"/>
        <v>0</v>
      </c>
      <c r="HB110" s="20">
        <f t="shared" si="581"/>
        <v>0</v>
      </c>
      <c r="HC110" s="20">
        <f t="shared" si="582"/>
        <v>0</v>
      </c>
      <c r="HD110" s="19"/>
      <c r="HE110" s="19"/>
      <c r="HF110" s="20">
        <f t="shared" si="583"/>
        <v>0</v>
      </c>
      <c r="HG110" s="19"/>
      <c r="HH110" s="19"/>
      <c r="HI110" s="20">
        <f t="shared" si="584"/>
        <v>0</v>
      </c>
      <c r="HJ110" s="19"/>
      <c r="HK110" s="19"/>
      <c r="HL110" s="20">
        <f t="shared" si="585"/>
        <v>0</v>
      </c>
      <c r="HM110" s="19"/>
      <c r="HN110" s="19"/>
      <c r="HO110" s="20">
        <f t="shared" si="586"/>
        <v>0</v>
      </c>
      <c r="HP110" s="20">
        <f t="shared" si="587"/>
        <v>0</v>
      </c>
      <c r="HQ110" s="20">
        <f t="shared" si="588"/>
        <v>0</v>
      </c>
      <c r="HR110" s="20">
        <f t="shared" si="589"/>
        <v>0</v>
      </c>
      <c r="HS110" s="19"/>
      <c r="HT110" s="19"/>
      <c r="HU110" s="20">
        <f t="shared" si="590"/>
        <v>0</v>
      </c>
      <c r="HV110" s="19"/>
      <c r="HW110" s="19"/>
      <c r="HX110" s="20">
        <f t="shared" si="591"/>
        <v>0</v>
      </c>
      <c r="HY110" s="19"/>
      <c r="HZ110" s="19"/>
      <c r="IA110" s="20">
        <f t="shared" si="592"/>
        <v>0</v>
      </c>
      <c r="IB110" s="19"/>
      <c r="IC110" s="19"/>
      <c r="ID110" s="20">
        <f t="shared" si="593"/>
        <v>0</v>
      </c>
      <c r="IE110" s="20">
        <f t="shared" si="594"/>
        <v>0</v>
      </c>
      <c r="IF110" s="20">
        <f t="shared" si="595"/>
        <v>0</v>
      </c>
      <c r="IG110" s="20">
        <f t="shared" si="596"/>
        <v>0</v>
      </c>
      <c r="IH110" s="20">
        <f t="shared" si="597"/>
        <v>0</v>
      </c>
      <c r="II110" s="20">
        <f t="shared" si="598"/>
        <v>0</v>
      </c>
      <c r="IJ110" s="20">
        <f t="shared" si="599"/>
        <v>0</v>
      </c>
      <c r="IK110" s="19"/>
      <c r="IL110" s="19"/>
      <c r="IM110" s="20">
        <f t="shared" si="600"/>
        <v>0</v>
      </c>
      <c r="IN110" s="19"/>
      <c r="IO110" s="19"/>
      <c r="IP110" s="20">
        <f t="shared" si="601"/>
        <v>0</v>
      </c>
      <c r="IQ110" s="19"/>
      <c r="IR110" s="19"/>
      <c r="IS110" s="20">
        <f t="shared" si="602"/>
        <v>0</v>
      </c>
      <c r="IT110" s="20">
        <f t="shared" si="603"/>
        <v>0</v>
      </c>
      <c r="IU110" s="20">
        <f t="shared" si="604"/>
        <v>0</v>
      </c>
      <c r="IV110" s="20">
        <f t="shared" si="605"/>
        <v>0</v>
      </c>
      <c r="IW110" s="20">
        <f t="shared" si="606"/>
        <v>0</v>
      </c>
      <c r="IX110" s="20">
        <f t="shared" si="607"/>
        <v>0</v>
      </c>
      <c r="IY110" s="20">
        <f t="shared" si="608"/>
        <v>0</v>
      </c>
      <c r="IZ110" s="19"/>
      <c r="JA110" s="19"/>
      <c r="JB110" s="20">
        <f t="shared" si="609"/>
        <v>0</v>
      </c>
      <c r="JC110" s="19"/>
      <c r="JD110" s="19"/>
      <c r="JE110" s="20">
        <f t="shared" si="610"/>
        <v>0</v>
      </c>
      <c r="JF110" s="19"/>
      <c r="JG110" s="19"/>
      <c r="JH110" s="20">
        <f t="shared" si="611"/>
        <v>0</v>
      </c>
      <c r="JI110" s="20">
        <f t="shared" si="612"/>
        <v>0</v>
      </c>
      <c r="JJ110" s="20">
        <f t="shared" si="613"/>
        <v>0</v>
      </c>
      <c r="JK110" s="20">
        <f t="shared" si="614"/>
        <v>0</v>
      </c>
      <c r="JL110" s="19"/>
      <c r="JM110" s="19"/>
      <c r="JN110" s="20">
        <f t="shared" si="615"/>
        <v>0</v>
      </c>
      <c r="JO110" s="19"/>
      <c r="JP110" s="19"/>
      <c r="JQ110" s="20">
        <f t="shared" si="616"/>
        <v>0</v>
      </c>
      <c r="JR110" s="19"/>
      <c r="JS110" s="19"/>
      <c r="JT110" s="20">
        <f t="shared" si="617"/>
        <v>0</v>
      </c>
      <c r="JU110" s="20">
        <f t="shared" si="618"/>
        <v>0</v>
      </c>
      <c r="JV110" s="20">
        <f t="shared" si="619"/>
        <v>0</v>
      </c>
      <c r="JW110" s="20">
        <f t="shared" si="620"/>
        <v>0</v>
      </c>
      <c r="JX110" s="19"/>
      <c r="JY110" s="19"/>
      <c r="JZ110" s="20">
        <f t="shared" si="621"/>
        <v>0</v>
      </c>
      <c r="KA110" s="19"/>
      <c r="KB110" s="19"/>
      <c r="KC110" s="20">
        <f t="shared" si="622"/>
        <v>0</v>
      </c>
      <c r="KD110" s="20">
        <f t="shared" si="623"/>
        <v>0</v>
      </c>
      <c r="KE110" s="20">
        <f t="shared" si="624"/>
        <v>0</v>
      </c>
      <c r="KF110" s="20">
        <f t="shared" si="625"/>
        <v>0</v>
      </c>
      <c r="KG110" s="19"/>
      <c r="KH110" s="19"/>
      <c r="KI110" s="20">
        <f t="shared" si="626"/>
        <v>0</v>
      </c>
      <c r="KJ110" s="19"/>
      <c r="KK110" s="19"/>
      <c r="KL110" s="20">
        <f t="shared" si="627"/>
        <v>0</v>
      </c>
      <c r="KM110" s="19"/>
      <c r="KN110" s="19"/>
      <c r="KO110" s="20">
        <f t="shared" si="628"/>
        <v>0</v>
      </c>
      <c r="KP110" s="19"/>
      <c r="KQ110" s="19"/>
      <c r="KR110" s="20">
        <f t="shared" si="629"/>
        <v>0</v>
      </c>
      <c r="KS110" s="19"/>
      <c r="KT110" s="19"/>
      <c r="KU110" s="20">
        <f t="shared" si="630"/>
        <v>0</v>
      </c>
      <c r="KV110" s="19"/>
      <c r="KW110" s="19"/>
      <c r="KX110" s="20">
        <f t="shared" si="631"/>
        <v>0</v>
      </c>
      <c r="KY110" s="19"/>
      <c r="KZ110" s="19"/>
      <c r="LA110" s="20">
        <f t="shared" si="632"/>
        <v>0</v>
      </c>
      <c r="LB110" s="20">
        <f t="shared" si="633"/>
        <v>0</v>
      </c>
      <c r="LC110" s="20">
        <f t="shared" si="634"/>
        <v>0</v>
      </c>
      <c r="LD110" s="20">
        <f t="shared" si="635"/>
        <v>0</v>
      </c>
      <c r="LE110" s="20">
        <f t="shared" si="636"/>
        <v>0</v>
      </c>
      <c r="LF110" s="20">
        <f t="shared" si="637"/>
        <v>0</v>
      </c>
      <c r="LG110" s="20">
        <f t="shared" si="638"/>
        <v>0</v>
      </c>
      <c r="LH110" s="19"/>
      <c r="LI110" s="19"/>
      <c r="LJ110" s="20">
        <f t="shared" si="639"/>
        <v>0</v>
      </c>
      <c r="LK110" s="19"/>
      <c r="LL110" s="19"/>
      <c r="LM110" s="20">
        <f t="shared" si="640"/>
        <v>0</v>
      </c>
      <c r="LN110" s="20">
        <f t="shared" si="641"/>
        <v>-81.8</v>
      </c>
      <c r="LO110" s="20">
        <f t="shared" si="642"/>
        <v>0</v>
      </c>
      <c r="LP110" s="20">
        <f t="shared" si="643"/>
        <v>-81.8</v>
      </c>
    </row>
    <row r="111" spans="1:328" x14ac:dyDescent="0.3">
      <c r="A111" s="2" t="s">
        <v>216</v>
      </c>
      <c r="B111" s="3"/>
      <c r="C111" s="3"/>
      <c r="D111" s="4">
        <f t="shared" si="483"/>
        <v>0</v>
      </c>
      <c r="E111" s="3"/>
      <c r="F111" s="3"/>
      <c r="G111" s="4">
        <f t="shared" si="484"/>
        <v>0</v>
      </c>
      <c r="H111" s="3"/>
      <c r="I111" s="3"/>
      <c r="J111" s="4">
        <f t="shared" si="485"/>
        <v>0</v>
      </c>
      <c r="K111" s="3"/>
      <c r="L111" s="3"/>
      <c r="M111" s="4">
        <f t="shared" si="486"/>
        <v>0</v>
      </c>
      <c r="N111" s="3"/>
      <c r="O111" s="3"/>
      <c r="P111" s="4">
        <f t="shared" si="487"/>
        <v>0</v>
      </c>
      <c r="Q111" s="3"/>
      <c r="R111" s="3"/>
      <c r="S111" s="4">
        <f t="shared" si="488"/>
        <v>0</v>
      </c>
      <c r="T111" s="3"/>
      <c r="U111" s="3"/>
      <c r="V111" s="4">
        <f t="shared" si="489"/>
        <v>0</v>
      </c>
      <c r="W111" s="3"/>
      <c r="X111" s="3"/>
      <c r="Y111" s="4">
        <f t="shared" si="490"/>
        <v>0</v>
      </c>
      <c r="Z111" s="3"/>
      <c r="AA111" s="3"/>
      <c r="AB111" s="4">
        <f t="shared" si="491"/>
        <v>0</v>
      </c>
      <c r="AC111" s="3"/>
      <c r="AD111" s="3"/>
      <c r="AE111" s="4">
        <f t="shared" si="492"/>
        <v>0</v>
      </c>
      <c r="AF111" s="3"/>
      <c r="AG111" s="3"/>
      <c r="AH111" s="4">
        <f t="shared" si="493"/>
        <v>0</v>
      </c>
      <c r="AI111" s="3"/>
      <c r="AJ111" s="3"/>
      <c r="AK111" s="4">
        <f t="shared" si="494"/>
        <v>0</v>
      </c>
      <c r="AL111" s="4">
        <f t="shared" si="495"/>
        <v>0</v>
      </c>
      <c r="AM111" s="4">
        <f t="shared" si="496"/>
        <v>0</v>
      </c>
      <c r="AN111" s="4">
        <f t="shared" si="497"/>
        <v>0</v>
      </c>
      <c r="AO111" s="3"/>
      <c r="AP111" s="3"/>
      <c r="AQ111" s="4">
        <f t="shared" si="498"/>
        <v>0</v>
      </c>
      <c r="AR111" s="3"/>
      <c r="AS111" s="3"/>
      <c r="AT111" s="4">
        <f t="shared" si="499"/>
        <v>0</v>
      </c>
      <c r="AU111" s="3"/>
      <c r="AV111" s="3"/>
      <c r="AW111" s="4">
        <f t="shared" si="500"/>
        <v>0</v>
      </c>
      <c r="AX111" s="3"/>
      <c r="AY111" s="3"/>
      <c r="AZ111" s="4">
        <f t="shared" si="501"/>
        <v>0</v>
      </c>
      <c r="BA111" s="3"/>
      <c r="BB111" s="3"/>
      <c r="BC111" s="4">
        <f t="shared" si="502"/>
        <v>0</v>
      </c>
      <c r="BD111" s="3"/>
      <c r="BE111" s="3"/>
      <c r="BF111" s="4">
        <f t="shared" si="503"/>
        <v>0</v>
      </c>
      <c r="BG111" s="4">
        <f t="shared" si="504"/>
        <v>0</v>
      </c>
      <c r="BH111" s="4">
        <f t="shared" si="505"/>
        <v>0</v>
      </c>
      <c r="BI111" s="4">
        <f t="shared" si="506"/>
        <v>0</v>
      </c>
      <c r="BJ111" s="3"/>
      <c r="BK111" s="3"/>
      <c r="BL111" s="4">
        <f t="shared" si="507"/>
        <v>0</v>
      </c>
      <c r="BM111" s="3"/>
      <c r="BN111" s="3"/>
      <c r="BO111" s="4">
        <f t="shared" si="508"/>
        <v>0</v>
      </c>
      <c r="BP111" s="3"/>
      <c r="BQ111" s="3"/>
      <c r="BR111" s="4">
        <f t="shared" si="509"/>
        <v>0</v>
      </c>
      <c r="BS111" s="3"/>
      <c r="BT111" s="3"/>
      <c r="BU111" s="4">
        <f t="shared" si="510"/>
        <v>0</v>
      </c>
      <c r="BV111" s="3"/>
      <c r="BW111" s="3"/>
      <c r="BX111" s="4">
        <f t="shared" si="511"/>
        <v>0</v>
      </c>
      <c r="BY111" s="3"/>
      <c r="BZ111" s="3"/>
      <c r="CA111" s="4">
        <f t="shared" si="512"/>
        <v>0</v>
      </c>
      <c r="CB111" s="4">
        <f t="shared" si="513"/>
        <v>0</v>
      </c>
      <c r="CC111" s="4">
        <f t="shared" si="514"/>
        <v>0</v>
      </c>
      <c r="CD111" s="4">
        <f t="shared" si="515"/>
        <v>0</v>
      </c>
      <c r="CE111" s="3"/>
      <c r="CF111" s="3"/>
      <c r="CG111" s="4">
        <f t="shared" si="516"/>
        <v>0</v>
      </c>
      <c r="CH111" s="3"/>
      <c r="CI111" s="3"/>
      <c r="CJ111" s="4">
        <f t="shared" si="517"/>
        <v>0</v>
      </c>
      <c r="CK111" s="3"/>
      <c r="CL111" s="3"/>
      <c r="CM111" s="4">
        <f t="shared" si="518"/>
        <v>0</v>
      </c>
      <c r="CN111" s="4">
        <f t="shared" si="519"/>
        <v>0</v>
      </c>
      <c r="CO111" s="4">
        <f t="shared" si="520"/>
        <v>0</v>
      </c>
      <c r="CP111" s="4">
        <f t="shared" si="521"/>
        <v>0</v>
      </c>
      <c r="CQ111" s="3"/>
      <c r="CR111" s="3"/>
      <c r="CS111" s="4">
        <f t="shared" si="522"/>
        <v>0</v>
      </c>
      <c r="CT111" s="3"/>
      <c r="CU111" s="3"/>
      <c r="CV111" s="4">
        <f t="shared" si="523"/>
        <v>0</v>
      </c>
      <c r="CW111" s="3"/>
      <c r="CX111" s="3"/>
      <c r="CY111" s="4">
        <f t="shared" si="524"/>
        <v>0</v>
      </c>
      <c r="CZ111" s="4">
        <f t="shared" si="525"/>
        <v>0</v>
      </c>
      <c r="DA111" s="4">
        <f t="shared" si="526"/>
        <v>0</v>
      </c>
      <c r="DB111" s="4">
        <f t="shared" si="527"/>
        <v>0</v>
      </c>
      <c r="DC111" s="4">
        <f t="shared" si="528"/>
        <v>0</v>
      </c>
      <c r="DD111" s="4">
        <f t="shared" si="529"/>
        <v>0</v>
      </c>
      <c r="DE111" s="4">
        <f t="shared" si="530"/>
        <v>0</v>
      </c>
      <c r="DF111" s="3"/>
      <c r="DG111" s="3"/>
      <c r="DH111" s="4">
        <f t="shared" si="531"/>
        <v>0</v>
      </c>
      <c r="DI111" s="3"/>
      <c r="DJ111" s="3"/>
      <c r="DK111" s="4">
        <f t="shared" si="532"/>
        <v>0</v>
      </c>
      <c r="DL111" s="4">
        <f t="shared" si="533"/>
        <v>0</v>
      </c>
      <c r="DM111" s="4">
        <f t="shared" si="534"/>
        <v>0</v>
      </c>
      <c r="DN111" s="4">
        <f t="shared" si="535"/>
        <v>0</v>
      </c>
      <c r="DO111" s="3"/>
      <c r="DP111" s="3"/>
      <c r="DQ111" s="4">
        <f t="shared" si="536"/>
        <v>0</v>
      </c>
      <c r="DR111" s="3"/>
      <c r="DS111" s="3"/>
      <c r="DT111" s="4">
        <f t="shared" si="537"/>
        <v>0</v>
      </c>
      <c r="DU111" s="4">
        <f t="shared" si="538"/>
        <v>0</v>
      </c>
      <c r="DV111" s="4">
        <f t="shared" si="539"/>
        <v>0</v>
      </c>
      <c r="DW111" s="4">
        <f t="shared" si="540"/>
        <v>0</v>
      </c>
      <c r="DX111" s="20">
        <f t="shared" si="541"/>
        <v>0</v>
      </c>
      <c r="DY111" s="20">
        <f t="shared" si="542"/>
        <v>0</v>
      </c>
      <c r="DZ111" s="20">
        <f t="shared" si="543"/>
        <v>0</v>
      </c>
      <c r="EA111" s="19"/>
      <c r="EB111" s="19"/>
      <c r="EC111" s="20">
        <f t="shared" si="544"/>
        <v>0</v>
      </c>
      <c r="ED111" s="19"/>
      <c r="EE111" s="19"/>
      <c r="EF111" s="20">
        <f t="shared" si="545"/>
        <v>0</v>
      </c>
      <c r="EG111" s="19"/>
      <c r="EH111" s="19"/>
      <c r="EI111" s="20">
        <f t="shared" si="546"/>
        <v>0</v>
      </c>
      <c r="EJ111" s="19"/>
      <c r="EK111" s="19"/>
      <c r="EL111" s="20">
        <f t="shared" si="547"/>
        <v>0</v>
      </c>
      <c r="EM111" s="20">
        <f t="shared" si="548"/>
        <v>0</v>
      </c>
      <c r="EN111" s="20">
        <f t="shared" si="549"/>
        <v>0</v>
      </c>
      <c r="EO111" s="20">
        <f t="shared" si="550"/>
        <v>0</v>
      </c>
      <c r="EP111" s="19"/>
      <c r="EQ111" s="19"/>
      <c r="ER111" s="20">
        <f t="shared" si="551"/>
        <v>0</v>
      </c>
      <c r="ES111" s="19"/>
      <c r="ET111" s="19"/>
      <c r="EU111" s="20">
        <f t="shared" si="552"/>
        <v>0</v>
      </c>
      <c r="EV111" s="19"/>
      <c r="EW111" s="19"/>
      <c r="EX111" s="20">
        <f t="shared" si="553"/>
        <v>0</v>
      </c>
      <c r="EY111" s="19"/>
      <c r="EZ111" s="19"/>
      <c r="FA111" s="20">
        <f t="shared" si="554"/>
        <v>0</v>
      </c>
      <c r="FB111" s="20">
        <f t="shared" si="555"/>
        <v>0</v>
      </c>
      <c r="FC111" s="20">
        <f t="shared" si="556"/>
        <v>0</v>
      </c>
      <c r="FD111" s="20">
        <f t="shared" si="557"/>
        <v>0</v>
      </c>
      <c r="FE111" s="19"/>
      <c r="FF111" s="19"/>
      <c r="FG111" s="20">
        <f t="shared" si="558"/>
        <v>0</v>
      </c>
      <c r="FH111" s="19"/>
      <c r="FI111" s="19"/>
      <c r="FJ111" s="20">
        <f t="shared" si="559"/>
        <v>0</v>
      </c>
      <c r="FK111" s="19"/>
      <c r="FL111" s="19"/>
      <c r="FM111" s="20">
        <f t="shared" si="560"/>
        <v>0</v>
      </c>
      <c r="FN111" s="20">
        <f t="shared" si="561"/>
        <v>0</v>
      </c>
      <c r="FO111" s="20">
        <f t="shared" si="562"/>
        <v>0</v>
      </c>
      <c r="FP111" s="20">
        <f t="shared" si="563"/>
        <v>0</v>
      </c>
      <c r="FQ111" s="19"/>
      <c r="FR111" s="19"/>
      <c r="FS111" s="20">
        <f t="shared" si="564"/>
        <v>0</v>
      </c>
      <c r="FT111" s="19"/>
      <c r="FU111" s="19"/>
      <c r="FV111" s="20">
        <f t="shared" si="565"/>
        <v>0</v>
      </c>
      <c r="FW111" s="19"/>
      <c r="FX111" s="19"/>
      <c r="FY111" s="20">
        <f t="shared" si="566"/>
        <v>0</v>
      </c>
      <c r="FZ111" s="20">
        <f t="shared" si="567"/>
        <v>0</v>
      </c>
      <c r="GA111" s="20">
        <f t="shared" si="568"/>
        <v>0</v>
      </c>
      <c r="GB111" s="20">
        <f t="shared" si="569"/>
        <v>0</v>
      </c>
      <c r="GC111" s="19"/>
      <c r="GD111" s="19"/>
      <c r="GE111" s="20">
        <f t="shared" si="570"/>
        <v>0</v>
      </c>
      <c r="GF111" s="19"/>
      <c r="GG111" s="19"/>
      <c r="GH111" s="20">
        <f t="shared" si="571"/>
        <v>0</v>
      </c>
      <c r="GI111" s="19"/>
      <c r="GJ111" s="19"/>
      <c r="GK111" s="20">
        <f t="shared" si="572"/>
        <v>0</v>
      </c>
      <c r="GL111" s="19"/>
      <c r="GM111" s="19"/>
      <c r="GN111" s="20">
        <f t="shared" si="573"/>
        <v>0</v>
      </c>
      <c r="GO111" s="20">
        <f t="shared" si="574"/>
        <v>0</v>
      </c>
      <c r="GP111" s="20">
        <f t="shared" si="575"/>
        <v>0</v>
      </c>
      <c r="GQ111" s="20">
        <f t="shared" si="576"/>
        <v>0</v>
      </c>
      <c r="GR111" s="19"/>
      <c r="GS111" s="19"/>
      <c r="GT111" s="20">
        <f t="shared" si="577"/>
        <v>0</v>
      </c>
      <c r="GU111" s="19"/>
      <c r="GV111" s="19"/>
      <c r="GW111" s="20">
        <f t="shared" si="578"/>
        <v>0</v>
      </c>
      <c r="GX111" s="19"/>
      <c r="GY111" s="19"/>
      <c r="GZ111" s="20">
        <f t="shared" si="579"/>
        <v>0</v>
      </c>
      <c r="HA111" s="20">
        <f t="shared" si="580"/>
        <v>0</v>
      </c>
      <c r="HB111" s="20">
        <f t="shared" si="581"/>
        <v>0</v>
      </c>
      <c r="HC111" s="20">
        <f t="shared" si="582"/>
        <v>0</v>
      </c>
      <c r="HD111" s="19"/>
      <c r="HE111" s="19"/>
      <c r="HF111" s="20">
        <f t="shared" si="583"/>
        <v>0</v>
      </c>
      <c r="HG111" s="19"/>
      <c r="HH111" s="19"/>
      <c r="HI111" s="20">
        <f t="shared" si="584"/>
        <v>0</v>
      </c>
      <c r="HJ111" s="19"/>
      <c r="HK111" s="19"/>
      <c r="HL111" s="20">
        <f t="shared" si="585"/>
        <v>0</v>
      </c>
      <c r="HM111" s="19"/>
      <c r="HN111" s="19"/>
      <c r="HO111" s="20">
        <f t="shared" si="586"/>
        <v>0</v>
      </c>
      <c r="HP111" s="20">
        <f t="shared" si="587"/>
        <v>0</v>
      </c>
      <c r="HQ111" s="20">
        <f t="shared" si="588"/>
        <v>0</v>
      </c>
      <c r="HR111" s="20">
        <f t="shared" si="589"/>
        <v>0</v>
      </c>
      <c r="HS111" s="19"/>
      <c r="HT111" s="19"/>
      <c r="HU111" s="20">
        <f t="shared" si="590"/>
        <v>0</v>
      </c>
      <c r="HV111" s="19"/>
      <c r="HW111" s="19"/>
      <c r="HX111" s="20">
        <f t="shared" si="591"/>
        <v>0</v>
      </c>
      <c r="HY111" s="19"/>
      <c r="HZ111" s="19"/>
      <c r="IA111" s="20">
        <f t="shared" si="592"/>
        <v>0</v>
      </c>
      <c r="IB111" s="19"/>
      <c r="IC111" s="19"/>
      <c r="ID111" s="20">
        <f t="shared" si="593"/>
        <v>0</v>
      </c>
      <c r="IE111" s="20">
        <f t="shared" si="594"/>
        <v>0</v>
      </c>
      <c r="IF111" s="20">
        <f t="shared" si="595"/>
        <v>0</v>
      </c>
      <c r="IG111" s="20">
        <f t="shared" si="596"/>
        <v>0</v>
      </c>
      <c r="IH111" s="20">
        <f t="shared" si="597"/>
        <v>0</v>
      </c>
      <c r="II111" s="20">
        <f t="shared" si="598"/>
        <v>0</v>
      </c>
      <c r="IJ111" s="20">
        <f t="shared" si="599"/>
        <v>0</v>
      </c>
      <c r="IK111" s="19"/>
      <c r="IL111" s="19"/>
      <c r="IM111" s="20">
        <f t="shared" si="600"/>
        <v>0</v>
      </c>
      <c r="IN111" s="19"/>
      <c r="IO111" s="19"/>
      <c r="IP111" s="20">
        <f t="shared" si="601"/>
        <v>0</v>
      </c>
      <c r="IQ111" s="19"/>
      <c r="IR111" s="19"/>
      <c r="IS111" s="20">
        <f t="shared" si="602"/>
        <v>0</v>
      </c>
      <c r="IT111" s="20">
        <f t="shared" si="603"/>
        <v>0</v>
      </c>
      <c r="IU111" s="20">
        <f t="shared" si="604"/>
        <v>0</v>
      </c>
      <c r="IV111" s="20">
        <f t="shared" si="605"/>
        <v>0</v>
      </c>
      <c r="IW111" s="20">
        <f t="shared" si="606"/>
        <v>0</v>
      </c>
      <c r="IX111" s="20">
        <f t="shared" si="607"/>
        <v>0</v>
      </c>
      <c r="IY111" s="20">
        <f t="shared" si="608"/>
        <v>0</v>
      </c>
      <c r="IZ111" s="19"/>
      <c r="JA111" s="19"/>
      <c r="JB111" s="20">
        <f t="shared" si="609"/>
        <v>0</v>
      </c>
      <c r="JC111" s="19"/>
      <c r="JD111" s="19"/>
      <c r="JE111" s="20">
        <f t="shared" si="610"/>
        <v>0</v>
      </c>
      <c r="JF111" s="19"/>
      <c r="JG111" s="19"/>
      <c r="JH111" s="20">
        <f t="shared" si="611"/>
        <v>0</v>
      </c>
      <c r="JI111" s="20">
        <f t="shared" si="612"/>
        <v>0</v>
      </c>
      <c r="JJ111" s="20">
        <f t="shared" si="613"/>
        <v>0</v>
      </c>
      <c r="JK111" s="20">
        <f t="shared" si="614"/>
        <v>0</v>
      </c>
      <c r="JL111" s="19"/>
      <c r="JM111" s="19"/>
      <c r="JN111" s="20">
        <f t="shared" si="615"/>
        <v>0</v>
      </c>
      <c r="JO111" s="19"/>
      <c r="JP111" s="19"/>
      <c r="JQ111" s="20">
        <f t="shared" si="616"/>
        <v>0</v>
      </c>
      <c r="JR111" s="19"/>
      <c r="JS111" s="19"/>
      <c r="JT111" s="20">
        <f t="shared" si="617"/>
        <v>0</v>
      </c>
      <c r="JU111" s="20">
        <f t="shared" si="618"/>
        <v>0</v>
      </c>
      <c r="JV111" s="20">
        <f t="shared" si="619"/>
        <v>0</v>
      </c>
      <c r="JW111" s="20">
        <f t="shared" si="620"/>
        <v>0</v>
      </c>
      <c r="JX111" s="19"/>
      <c r="JY111" s="19"/>
      <c r="JZ111" s="20">
        <f t="shared" si="621"/>
        <v>0</v>
      </c>
      <c r="KA111" s="19"/>
      <c r="KB111" s="19"/>
      <c r="KC111" s="20">
        <f t="shared" si="622"/>
        <v>0</v>
      </c>
      <c r="KD111" s="20">
        <f t="shared" si="623"/>
        <v>0</v>
      </c>
      <c r="KE111" s="20">
        <f t="shared" si="624"/>
        <v>0</v>
      </c>
      <c r="KF111" s="20">
        <f t="shared" si="625"/>
        <v>0</v>
      </c>
      <c r="KG111" s="19"/>
      <c r="KH111" s="19"/>
      <c r="KI111" s="20">
        <f t="shared" si="626"/>
        <v>0</v>
      </c>
      <c r="KJ111" s="19"/>
      <c r="KK111" s="19"/>
      <c r="KL111" s="20">
        <f t="shared" si="627"/>
        <v>0</v>
      </c>
      <c r="KM111" s="19"/>
      <c r="KN111" s="19"/>
      <c r="KO111" s="20">
        <f t="shared" si="628"/>
        <v>0</v>
      </c>
      <c r="KP111" s="19"/>
      <c r="KQ111" s="19"/>
      <c r="KR111" s="20">
        <f t="shared" si="629"/>
        <v>0</v>
      </c>
      <c r="KS111" s="19"/>
      <c r="KT111" s="19"/>
      <c r="KU111" s="20">
        <f t="shared" si="630"/>
        <v>0</v>
      </c>
      <c r="KV111" s="19"/>
      <c r="KW111" s="19"/>
      <c r="KX111" s="20">
        <f t="shared" si="631"/>
        <v>0</v>
      </c>
      <c r="KY111" s="19"/>
      <c r="KZ111" s="19"/>
      <c r="LA111" s="20">
        <f t="shared" si="632"/>
        <v>0</v>
      </c>
      <c r="LB111" s="20">
        <f t="shared" si="633"/>
        <v>0</v>
      </c>
      <c r="LC111" s="20">
        <f t="shared" si="634"/>
        <v>0</v>
      </c>
      <c r="LD111" s="20">
        <f t="shared" si="635"/>
        <v>0</v>
      </c>
      <c r="LE111" s="20">
        <f t="shared" si="636"/>
        <v>0</v>
      </c>
      <c r="LF111" s="20">
        <f t="shared" si="637"/>
        <v>0</v>
      </c>
      <c r="LG111" s="20">
        <f t="shared" si="638"/>
        <v>0</v>
      </c>
      <c r="LH111" s="19"/>
      <c r="LI111" s="19"/>
      <c r="LJ111" s="20">
        <f t="shared" si="639"/>
        <v>0</v>
      </c>
      <c r="LK111" s="19"/>
      <c r="LL111" s="19"/>
      <c r="LM111" s="20">
        <f t="shared" si="640"/>
        <v>0</v>
      </c>
      <c r="LN111" s="20">
        <f t="shared" si="641"/>
        <v>0</v>
      </c>
      <c r="LO111" s="20">
        <f t="shared" si="642"/>
        <v>0</v>
      </c>
      <c r="LP111" s="20">
        <f t="shared" si="643"/>
        <v>0</v>
      </c>
    </row>
    <row r="112" spans="1:328" x14ac:dyDescent="0.3">
      <c r="A112" s="2" t="s">
        <v>217</v>
      </c>
      <c r="B112" s="3"/>
      <c r="C112" s="3"/>
      <c r="D112" s="4">
        <f t="shared" si="483"/>
        <v>0</v>
      </c>
      <c r="E112" s="3"/>
      <c r="F112" s="3"/>
      <c r="G112" s="4">
        <f t="shared" si="484"/>
        <v>0</v>
      </c>
      <c r="H112" s="3"/>
      <c r="I112" s="3"/>
      <c r="J112" s="4">
        <f t="shared" si="485"/>
        <v>0</v>
      </c>
      <c r="K112" s="3"/>
      <c r="L112" s="3"/>
      <c r="M112" s="4">
        <f t="shared" si="486"/>
        <v>0</v>
      </c>
      <c r="N112" s="3"/>
      <c r="O112" s="3"/>
      <c r="P112" s="4">
        <f t="shared" si="487"/>
        <v>0</v>
      </c>
      <c r="Q112" s="3"/>
      <c r="R112" s="3"/>
      <c r="S112" s="4">
        <f t="shared" si="488"/>
        <v>0</v>
      </c>
      <c r="T112" s="3"/>
      <c r="U112" s="3"/>
      <c r="V112" s="4">
        <f t="shared" si="489"/>
        <v>0</v>
      </c>
      <c r="W112" s="3"/>
      <c r="X112" s="3"/>
      <c r="Y112" s="4">
        <f t="shared" si="490"/>
        <v>0</v>
      </c>
      <c r="Z112" s="3"/>
      <c r="AA112" s="3"/>
      <c r="AB112" s="4">
        <f t="shared" si="491"/>
        <v>0</v>
      </c>
      <c r="AC112" s="3"/>
      <c r="AD112" s="3"/>
      <c r="AE112" s="4">
        <f t="shared" si="492"/>
        <v>0</v>
      </c>
      <c r="AF112" s="3"/>
      <c r="AG112" s="3"/>
      <c r="AH112" s="4">
        <f t="shared" si="493"/>
        <v>0</v>
      </c>
      <c r="AI112" s="3"/>
      <c r="AJ112" s="3"/>
      <c r="AK112" s="4">
        <f t="shared" si="494"/>
        <v>0</v>
      </c>
      <c r="AL112" s="4">
        <f t="shared" si="495"/>
        <v>0</v>
      </c>
      <c r="AM112" s="4">
        <f t="shared" si="496"/>
        <v>0</v>
      </c>
      <c r="AN112" s="4">
        <f t="shared" si="497"/>
        <v>0</v>
      </c>
      <c r="AO112" s="3"/>
      <c r="AP112" s="3"/>
      <c r="AQ112" s="4">
        <f t="shared" si="498"/>
        <v>0</v>
      </c>
      <c r="AR112" s="3"/>
      <c r="AS112" s="3"/>
      <c r="AT112" s="4">
        <f t="shared" si="499"/>
        <v>0</v>
      </c>
      <c r="AU112" s="3"/>
      <c r="AV112" s="3"/>
      <c r="AW112" s="4">
        <f t="shared" si="500"/>
        <v>0</v>
      </c>
      <c r="AX112" s="3"/>
      <c r="AY112" s="3"/>
      <c r="AZ112" s="4">
        <f t="shared" si="501"/>
        <v>0</v>
      </c>
      <c r="BA112" s="3"/>
      <c r="BB112" s="3"/>
      <c r="BC112" s="4">
        <f t="shared" si="502"/>
        <v>0</v>
      </c>
      <c r="BD112" s="3"/>
      <c r="BE112" s="3"/>
      <c r="BF112" s="4">
        <f t="shared" si="503"/>
        <v>0</v>
      </c>
      <c r="BG112" s="4">
        <f t="shared" si="504"/>
        <v>0</v>
      </c>
      <c r="BH112" s="4">
        <f t="shared" si="505"/>
        <v>0</v>
      </c>
      <c r="BI112" s="4">
        <f t="shared" si="506"/>
        <v>0</v>
      </c>
      <c r="BJ112" s="3"/>
      <c r="BK112" s="3"/>
      <c r="BL112" s="4">
        <f t="shared" si="507"/>
        <v>0</v>
      </c>
      <c r="BM112" s="3"/>
      <c r="BN112" s="3"/>
      <c r="BO112" s="4">
        <f t="shared" si="508"/>
        <v>0</v>
      </c>
      <c r="BP112" s="3"/>
      <c r="BQ112" s="3"/>
      <c r="BR112" s="4">
        <f t="shared" si="509"/>
        <v>0</v>
      </c>
      <c r="BS112" s="3"/>
      <c r="BT112" s="3"/>
      <c r="BU112" s="4">
        <f t="shared" si="510"/>
        <v>0</v>
      </c>
      <c r="BV112" s="3"/>
      <c r="BW112" s="3"/>
      <c r="BX112" s="4">
        <f t="shared" si="511"/>
        <v>0</v>
      </c>
      <c r="BY112" s="3"/>
      <c r="BZ112" s="3"/>
      <c r="CA112" s="4">
        <f t="shared" si="512"/>
        <v>0</v>
      </c>
      <c r="CB112" s="4">
        <f t="shared" si="513"/>
        <v>0</v>
      </c>
      <c r="CC112" s="4">
        <f t="shared" si="514"/>
        <v>0</v>
      </c>
      <c r="CD112" s="4">
        <f t="shared" si="515"/>
        <v>0</v>
      </c>
      <c r="CE112" s="3"/>
      <c r="CF112" s="3"/>
      <c r="CG112" s="4">
        <f t="shared" si="516"/>
        <v>0</v>
      </c>
      <c r="CH112" s="3"/>
      <c r="CI112" s="3"/>
      <c r="CJ112" s="4">
        <f t="shared" si="517"/>
        <v>0</v>
      </c>
      <c r="CK112" s="3"/>
      <c r="CL112" s="3"/>
      <c r="CM112" s="4">
        <f t="shared" si="518"/>
        <v>0</v>
      </c>
      <c r="CN112" s="4">
        <f t="shared" si="519"/>
        <v>0</v>
      </c>
      <c r="CO112" s="4">
        <f t="shared" si="520"/>
        <v>0</v>
      </c>
      <c r="CP112" s="4">
        <f t="shared" si="521"/>
        <v>0</v>
      </c>
      <c r="CQ112" s="3"/>
      <c r="CR112" s="3"/>
      <c r="CS112" s="4">
        <f t="shared" si="522"/>
        <v>0</v>
      </c>
      <c r="CT112" s="3"/>
      <c r="CU112" s="3"/>
      <c r="CV112" s="4">
        <f t="shared" si="523"/>
        <v>0</v>
      </c>
      <c r="CW112" s="3"/>
      <c r="CX112" s="3"/>
      <c r="CY112" s="4">
        <f t="shared" si="524"/>
        <v>0</v>
      </c>
      <c r="CZ112" s="4">
        <f t="shared" si="525"/>
        <v>0</v>
      </c>
      <c r="DA112" s="4">
        <f t="shared" si="526"/>
        <v>0</v>
      </c>
      <c r="DB112" s="4">
        <f t="shared" si="527"/>
        <v>0</v>
      </c>
      <c r="DC112" s="4">
        <f t="shared" si="528"/>
        <v>0</v>
      </c>
      <c r="DD112" s="4">
        <f t="shared" si="529"/>
        <v>0</v>
      </c>
      <c r="DE112" s="4">
        <f t="shared" si="530"/>
        <v>0</v>
      </c>
      <c r="DF112" s="3"/>
      <c r="DG112" s="3"/>
      <c r="DH112" s="4">
        <f t="shared" si="531"/>
        <v>0</v>
      </c>
      <c r="DI112" s="3"/>
      <c r="DJ112" s="3"/>
      <c r="DK112" s="4">
        <f t="shared" si="532"/>
        <v>0</v>
      </c>
      <c r="DL112" s="4">
        <f t="shared" si="533"/>
        <v>0</v>
      </c>
      <c r="DM112" s="4">
        <f t="shared" si="534"/>
        <v>0</v>
      </c>
      <c r="DN112" s="4">
        <f t="shared" si="535"/>
        <v>0</v>
      </c>
      <c r="DO112" s="3"/>
      <c r="DP112" s="3"/>
      <c r="DQ112" s="4">
        <f t="shared" si="536"/>
        <v>0</v>
      </c>
      <c r="DR112" s="3"/>
      <c r="DS112" s="3"/>
      <c r="DT112" s="4">
        <f t="shared" si="537"/>
        <v>0</v>
      </c>
      <c r="DU112" s="4">
        <f t="shared" si="538"/>
        <v>0</v>
      </c>
      <c r="DV112" s="4">
        <f t="shared" si="539"/>
        <v>0</v>
      </c>
      <c r="DW112" s="4">
        <f t="shared" si="540"/>
        <v>0</v>
      </c>
      <c r="DX112" s="20">
        <f t="shared" si="541"/>
        <v>0</v>
      </c>
      <c r="DY112" s="20">
        <f t="shared" si="542"/>
        <v>0</v>
      </c>
      <c r="DZ112" s="20">
        <f t="shared" si="543"/>
        <v>0</v>
      </c>
      <c r="EA112" s="19"/>
      <c r="EB112" s="19"/>
      <c r="EC112" s="20">
        <f t="shared" si="544"/>
        <v>0</v>
      </c>
      <c r="ED112" s="19"/>
      <c r="EE112" s="19"/>
      <c r="EF112" s="20">
        <f t="shared" si="545"/>
        <v>0</v>
      </c>
      <c r="EG112" s="19"/>
      <c r="EH112" s="19"/>
      <c r="EI112" s="20">
        <f t="shared" si="546"/>
        <v>0</v>
      </c>
      <c r="EJ112" s="19"/>
      <c r="EK112" s="19"/>
      <c r="EL112" s="20">
        <f t="shared" si="547"/>
        <v>0</v>
      </c>
      <c r="EM112" s="20">
        <f t="shared" si="548"/>
        <v>0</v>
      </c>
      <c r="EN112" s="20">
        <f t="shared" si="549"/>
        <v>0</v>
      </c>
      <c r="EO112" s="20">
        <f t="shared" si="550"/>
        <v>0</v>
      </c>
      <c r="EP112" s="19"/>
      <c r="EQ112" s="19"/>
      <c r="ER112" s="20">
        <f t="shared" si="551"/>
        <v>0</v>
      </c>
      <c r="ES112" s="19"/>
      <c r="ET112" s="19"/>
      <c r="EU112" s="20">
        <f t="shared" si="552"/>
        <v>0</v>
      </c>
      <c r="EV112" s="19"/>
      <c r="EW112" s="19"/>
      <c r="EX112" s="20">
        <f t="shared" si="553"/>
        <v>0</v>
      </c>
      <c r="EY112" s="19"/>
      <c r="EZ112" s="19"/>
      <c r="FA112" s="20">
        <f t="shared" si="554"/>
        <v>0</v>
      </c>
      <c r="FB112" s="20">
        <f t="shared" si="555"/>
        <v>0</v>
      </c>
      <c r="FC112" s="20">
        <f t="shared" si="556"/>
        <v>0</v>
      </c>
      <c r="FD112" s="20">
        <f t="shared" si="557"/>
        <v>0</v>
      </c>
      <c r="FE112" s="19"/>
      <c r="FF112" s="19"/>
      <c r="FG112" s="20">
        <f t="shared" si="558"/>
        <v>0</v>
      </c>
      <c r="FH112" s="19"/>
      <c r="FI112" s="19"/>
      <c r="FJ112" s="20">
        <f t="shared" si="559"/>
        <v>0</v>
      </c>
      <c r="FK112" s="19"/>
      <c r="FL112" s="19"/>
      <c r="FM112" s="20">
        <f t="shared" si="560"/>
        <v>0</v>
      </c>
      <c r="FN112" s="20">
        <f t="shared" si="561"/>
        <v>0</v>
      </c>
      <c r="FO112" s="20">
        <f t="shared" si="562"/>
        <v>0</v>
      </c>
      <c r="FP112" s="20">
        <f t="shared" si="563"/>
        <v>0</v>
      </c>
      <c r="FQ112" s="19"/>
      <c r="FR112" s="19"/>
      <c r="FS112" s="20">
        <f t="shared" si="564"/>
        <v>0</v>
      </c>
      <c r="FT112" s="19"/>
      <c r="FU112" s="19"/>
      <c r="FV112" s="20">
        <f t="shared" si="565"/>
        <v>0</v>
      </c>
      <c r="FW112" s="19"/>
      <c r="FX112" s="19"/>
      <c r="FY112" s="20">
        <f t="shared" si="566"/>
        <v>0</v>
      </c>
      <c r="FZ112" s="20">
        <f t="shared" si="567"/>
        <v>0</v>
      </c>
      <c r="GA112" s="20">
        <f t="shared" si="568"/>
        <v>0</v>
      </c>
      <c r="GB112" s="20">
        <f t="shared" si="569"/>
        <v>0</v>
      </c>
      <c r="GC112" s="19"/>
      <c r="GD112" s="19"/>
      <c r="GE112" s="20">
        <f t="shared" si="570"/>
        <v>0</v>
      </c>
      <c r="GF112" s="19"/>
      <c r="GG112" s="19"/>
      <c r="GH112" s="20">
        <f t="shared" si="571"/>
        <v>0</v>
      </c>
      <c r="GI112" s="19"/>
      <c r="GJ112" s="19"/>
      <c r="GK112" s="20">
        <f t="shared" si="572"/>
        <v>0</v>
      </c>
      <c r="GL112" s="19"/>
      <c r="GM112" s="19"/>
      <c r="GN112" s="20">
        <f t="shared" si="573"/>
        <v>0</v>
      </c>
      <c r="GO112" s="20">
        <f t="shared" si="574"/>
        <v>0</v>
      </c>
      <c r="GP112" s="20">
        <f t="shared" si="575"/>
        <v>0</v>
      </c>
      <c r="GQ112" s="20">
        <f t="shared" si="576"/>
        <v>0</v>
      </c>
      <c r="GR112" s="19"/>
      <c r="GS112" s="19"/>
      <c r="GT112" s="20">
        <f t="shared" si="577"/>
        <v>0</v>
      </c>
      <c r="GU112" s="19"/>
      <c r="GV112" s="19"/>
      <c r="GW112" s="20">
        <f t="shared" si="578"/>
        <v>0</v>
      </c>
      <c r="GX112" s="19"/>
      <c r="GY112" s="19"/>
      <c r="GZ112" s="20">
        <f t="shared" si="579"/>
        <v>0</v>
      </c>
      <c r="HA112" s="20">
        <f t="shared" si="580"/>
        <v>0</v>
      </c>
      <c r="HB112" s="20">
        <f t="shared" si="581"/>
        <v>0</v>
      </c>
      <c r="HC112" s="20">
        <f t="shared" si="582"/>
        <v>0</v>
      </c>
      <c r="HD112" s="19"/>
      <c r="HE112" s="19"/>
      <c r="HF112" s="20">
        <f t="shared" si="583"/>
        <v>0</v>
      </c>
      <c r="HG112" s="19"/>
      <c r="HH112" s="19"/>
      <c r="HI112" s="20">
        <f t="shared" si="584"/>
        <v>0</v>
      </c>
      <c r="HJ112" s="19"/>
      <c r="HK112" s="19"/>
      <c r="HL112" s="20">
        <f t="shared" si="585"/>
        <v>0</v>
      </c>
      <c r="HM112" s="19"/>
      <c r="HN112" s="19"/>
      <c r="HO112" s="20">
        <f t="shared" si="586"/>
        <v>0</v>
      </c>
      <c r="HP112" s="20">
        <f t="shared" si="587"/>
        <v>0</v>
      </c>
      <c r="HQ112" s="20">
        <f t="shared" si="588"/>
        <v>0</v>
      </c>
      <c r="HR112" s="20">
        <f t="shared" si="589"/>
        <v>0</v>
      </c>
      <c r="HS112" s="19"/>
      <c r="HT112" s="19"/>
      <c r="HU112" s="20">
        <f t="shared" si="590"/>
        <v>0</v>
      </c>
      <c r="HV112" s="19"/>
      <c r="HW112" s="19"/>
      <c r="HX112" s="20">
        <f t="shared" si="591"/>
        <v>0</v>
      </c>
      <c r="HY112" s="19"/>
      <c r="HZ112" s="19"/>
      <c r="IA112" s="20">
        <f t="shared" si="592"/>
        <v>0</v>
      </c>
      <c r="IB112" s="19"/>
      <c r="IC112" s="19"/>
      <c r="ID112" s="20">
        <f t="shared" si="593"/>
        <v>0</v>
      </c>
      <c r="IE112" s="20">
        <f t="shared" si="594"/>
        <v>0</v>
      </c>
      <c r="IF112" s="20">
        <f t="shared" si="595"/>
        <v>0</v>
      </c>
      <c r="IG112" s="20">
        <f t="shared" si="596"/>
        <v>0</v>
      </c>
      <c r="IH112" s="20">
        <f t="shared" si="597"/>
        <v>0</v>
      </c>
      <c r="II112" s="20">
        <f t="shared" si="598"/>
        <v>0</v>
      </c>
      <c r="IJ112" s="20">
        <f t="shared" si="599"/>
        <v>0</v>
      </c>
      <c r="IK112" s="19"/>
      <c r="IL112" s="19"/>
      <c r="IM112" s="20">
        <f t="shared" si="600"/>
        <v>0</v>
      </c>
      <c r="IN112" s="19"/>
      <c r="IO112" s="19"/>
      <c r="IP112" s="20">
        <f t="shared" si="601"/>
        <v>0</v>
      </c>
      <c r="IQ112" s="19"/>
      <c r="IR112" s="19"/>
      <c r="IS112" s="20">
        <f t="shared" si="602"/>
        <v>0</v>
      </c>
      <c r="IT112" s="20">
        <f t="shared" si="603"/>
        <v>0</v>
      </c>
      <c r="IU112" s="20">
        <f t="shared" si="604"/>
        <v>0</v>
      </c>
      <c r="IV112" s="20">
        <f t="shared" si="605"/>
        <v>0</v>
      </c>
      <c r="IW112" s="20">
        <f t="shared" si="606"/>
        <v>0</v>
      </c>
      <c r="IX112" s="20">
        <f t="shared" si="607"/>
        <v>0</v>
      </c>
      <c r="IY112" s="20">
        <f t="shared" si="608"/>
        <v>0</v>
      </c>
      <c r="IZ112" s="19"/>
      <c r="JA112" s="19"/>
      <c r="JB112" s="20">
        <f t="shared" si="609"/>
        <v>0</v>
      </c>
      <c r="JC112" s="19"/>
      <c r="JD112" s="19"/>
      <c r="JE112" s="20">
        <f t="shared" si="610"/>
        <v>0</v>
      </c>
      <c r="JF112" s="19"/>
      <c r="JG112" s="19"/>
      <c r="JH112" s="20">
        <f t="shared" si="611"/>
        <v>0</v>
      </c>
      <c r="JI112" s="20">
        <f t="shared" si="612"/>
        <v>0</v>
      </c>
      <c r="JJ112" s="20">
        <f t="shared" si="613"/>
        <v>0</v>
      </c>
      <c r="JK112" s="20">
        <f t="shared" si="614"/>
        <v>0</v>
      </c>
      <c r="JL112" s="19"/>
      <c r="JM112" s="19"/>
      <c r="JN112" s="20">
        <f t="shared" si="615"/>
        <v>0</v>
      </c>
      <c r="JO112" s="19"/>
      <c r="JP112" s="19"/>
      <c r="JQ112" s="20">
        <f t="shared" si="616"/>
        <v>0</v>
      </c>
      <c r="JR112" s="19"/>
      <c r="JS112" s="19"/>
      <c r="JT112" s="20">
        <f t="shared" si="617"/>
        <v>0</v>
      </c>
      <c r="JU112" s="20">
        <f t="shared" si="618"/>
        <v>0</v>
      </c>
      <c r="JV112" s="20">
        <f t="shared" si="619"/>
        <v>0</v>
      </c>
      <c r="JW112" s="20">
        <f t="shared" si="620"/>
        <v>0</v>
      </c>
      <c r="JX112" s="19"/>
      <c r="JY112" s="19"/>
      <c r="JZ112" s="20">
        <f t="shared" si="621"/>
        <v>0</v>
      </c>
      <c r="KA112" s="19"/>
      <c r="KB112" s="19"/>
      <c r="KC112" s="20">
        <f t="shared" si="622"/>
        <v>0</v>
      </c>
      <c r="KD112" s="20">
        <f t="shared" si="623"/>
        <v>0</v>
      </c>
      <c r="KE112" s="20">
        <f t="shared" si="624"/>
        <v>0</v>
      </c>
      <c r="KF112" s="20">
        <f t="shared" si="625"/>
        <v>0</v>
      </c>
      <c r="KG112" s="19"/>
      <c r="KH112" s="20">
        <f>12500.01</f>
        <v>12500.01</v>
      </c>
      <c r="KI112" s="20">
        <f t="shared" si="626"/>
        <v>-12500.01</v>
      </c>
      <c r="KJ112" s="19"/>
      <c r="KK112" s="19"/>
      <c r="KL112" s="20">
        <f t="shared" si="627"/>
        <v>0</v>
      </c>
      <c r="KM112" s="19"/>
      <c r="KN112" s="19"/>
      <c r="KO112" s="20">
        <f t="shared" si="628"/>
        <v>0</v>
      </c>
      <c r="KP112" s="19"/>
      <c r="KQ112" s="19"/>
      <c r="KR112" s="20">
        <f t="shared" si="629"/>
        <v>0</v>
      </c>
      <c r="KS112" s="19"/>
      <c r="KT112" s="19"/>
      <c r="KU112" s="20">
        <f t="shared" si="630"/>
        <v>0</v>
      </c>
      <c r="KV112" s="19"/>
      <c r="KW112" s="19"/>
      <c r="KX112" s="20">
        <f t="shared" si="631"/>
        <v>0</v>
      </c>
      <c r="KY112" s="19"/>
      <c r="KZ112" s="19"/>
      <c r="LA112" s="20">
        <f t="shared" si="632"/>
        <v>0</v>
      </c>
      <c r="LB112" s="20">
        <f t="shared" si="633"/>
        <v>0</v>
      </c>
      <c r="LC112" s="20">
        <f t="shared" si="634"/>
        <v>0</v>
      </c>
      <c r="LD112" s="20">
        <f t="shared" si="635"/>
        <v>0</v>
      </c>
      <c r="LE112" s="20">
        <f t="shared" si="636"/>
        <v>0</v>
      </c>
      <c r="LF112" s="20">
        <f t="shared" si="637"/>
        <v>12500.01</v>
      </c>
      <c r="LG112" s="20">
        <f t="shared" si="638"/>
        <v>-12500.01</v>
      </c>
      <c r="LH112" s="19"/>
      <c r="LI112" s="19"/>
      <c r="LJ112" s="20">
        <f t="shared" si="639"/>
        <v>0</v>
      </c>
      <c r="LK112" s="19"/>
      <c r="LL112" s="19"/>
      <c r="LM112" s="20">
        <f t="shared" si="640"/>
        <v>0</v>
      </c>
      <c r="LN112" s="20">
        <f t="shared" si="641"/>
        <v>0</v>
      </c>
      <c r="LO112" s="20">
        <f t="shared" si="642"/>
        <v>12500.01</v>
      </c>
      <c r="LP112" s="20">
        <f t="shared" si="643"/>
        <v>-12500.01</v>
      </c>
    </row>
    <row r="113" spans="1:328" x14ac:dyDescent="0.3">
      <c r="A113" s="2" t="s">
        <v>218</v>
      </c>
      <c r="B113" s="3"/>
      <c r="C113" s="3"/>
      <c r="D113" s="4">
        <f t="shared" si="483"/>
        <v>0</v>
      </c>
      <c r="E113" s="3"/>
      <c r="F113" s="3"/>
      <c r="G113" s="4">
        <f t="shared" si="484"/>
        <v>0</v>
      </c>
      <c r="H113" s="3"/>
      <c r="I113" s="3"/>
      <c r="J113" s="4">
        <f t="shared" si="485"/>
        <v>0</v>
      </c>
      <c r="K113" s="3"/>
      <c r="L113" s="3"/>
      <c r="M113" s="4">
        <f t="shared" si="486"/>
        <v>0</v>
      </c>
      <c r="N113" s="3"/>
      <c r="O113" s="3"/>
      <c r="P113" s="4">
        <f t="shared" si="487"/>
        <v>0</v>
      </c>
      <c r="Q113" s="3"/>
      <c r="R113" s="3"/>
      <c r="S113" s="4">
        <f t="shared" si="488"/>
        <v>0</v>
      </c>
      <c r="T113" s="3"/>
      <c r="U113" s="3"/>
      <c r="V113" s="4">
        <f t="shared" si="489"/>
        <v>0</v>
      </c>
      <c r="W113" s="3"/>
      <c r="X113" s="3"/>
      <c r="Y113" s="4">
        <f t="shared" si="490"/>
        <v>0</v>
      </c>
      <c r="Z113" s="3"/>
      <c r="AA113" s="3"/>
      <c r="AB113" s="4">
        <f t="shared" si="491"/>
        <v>0</v>
      </c>
      <c r="AC113" s="3"/>
      <c r="AD113" s="3"/>
      <c r="AE113" s="4">
        <f t="shared" si="492"/>
        <v>0</v>
      </c>
      <c r="AF113" s="3"/>
      <c r="AG113" s="3"/>
      <c r="AH113" s="4">
        <f t="shared" si="493"/>
        <v>0</v>
      </c>
      <c r="AI113" s="3"/>
      <c r="AJ113" s="3"/>
      <c r="AK113" s="4">
        <f t="shared" si="494"/>
        <v>0</v>
      </c>
      <c r="AL113" s="4">
        <f t="shared" si="495"/>
        <v>0</v>
      </c>
      <c r="AM113" s="4">
        <f t="shared" si="496"/>
        <v>0</v>
      </c>
      <c r="AN113" s="4">
        <f t="shared" si="497"/>
        <v>0</v>
      </c>
      <c r="AO113" s="3"/>
      <c r="AP113" s="3"/>
      <c r="AQ113" s="4">
        <f t="shared" si="498"/>
        <v>0</v>
      </c>
      <c r="AR113" s="3"/>
      <c r="AS113" s="3"/>
      <c r="AT113" s="4">
        <f t="shared" si="499"/>
        <v>0</v>
      </c>
      <c r="AU113" s="3"/>
      <c r="AV113" s="3"/>
      <c r="AW113" s="4">
        <f t="shared" si="500"/>
        <v>0</v>
      </c>
      <c r="AX113" s="3"/>
      <c r="AY113" s="3"/>
      <c r="AZ113" s="4">
        <f t="shared" si="501"/>
        <v>0</v>
      </c>
      <c r="BA113" s="3"/>
      <c r="BB113" s="3"/>
      <c r="BC113" s="4">
        <f t="shared" si="502"/>
        <v>0</v>
      </c>
      <c r="BD113" s="3"/>
      <c r="BE113" s="3"/>
      <c r="BF113" s="4">
        <f t="shared" si="503"/>
        <v>0</v>
      </c>
      <c r="BG113" s="4">
        <f t="shared" si="504"/>
        <v>0</v>
      </c>
      <c r="BH113" s="4">
        <f t="shared" si="505"/>
        <v>0</v>
      </c>
      <c r="BI113" s="4">
        <f t="shared" si="506"/>
        <v>0</v>
      </c>
      <c r="BJ113" s="3"/>
      <c r="BK113" s="3"/>
      <c r="BL113" s="4">
        <f t="shared" si="507"/>
        <v>0</v>
      </c>
      <c r="BM113" s="3"/>
      <c r="BN113" s="3"/>
      <c r="BO113" s="4">
        <f t="shared" si="508"/>
        <v>0</v>
      </c>
      <c r="BP113" s="3"/>
      <c r="BQ113" s="3"/>
      <c r="BR113" s="4">
        <f t="shared" si="509"/>
        <v>0</v>
      </c>
      <c r="BS113" s="3"/>
      <c r="BT113" s="3"/>
      <c r="BU113" s="4">
        <f t="shared" si="510"/>
        <v>0</v>
      </c>
      <c r="BV113" s="3"/>
      <c r="BW113" s="3"/>
      <c r="BX113" s="4">
        <f t="shared" si="511"/>
        <v>0</v>
      </c>
      <c r="BY113" s="3"/>
      <c r="BZ113" s="3"/>
      <c r="CA113" s="4">
        <f t="shared" si="512"/>
        <v>0</v>
      </c>
      <c r="CB113" s="4">
        <f t="shared" si="513"/>
        <v>0</v>
      </c>
      <c r="CC113" s="4">
        <f t="shared" si="514"/>
        <v>0</v>
      </c>
      <c r="CD113" s="4">
        <f t="shared" si="515"/>
        <v>0</v>
      </c>
      <c r="CE113" s="3"/>
      <c r="CF113" s="3"/>
      <c r="CG113" s="4">
        <f t="shared" si="516"/>
        <v>0</v>
      </c>
      <c r="CH113" s="3"/>
      <c r="CI113" s="3"/>
      <c r="CJ113" s="4">
        <f t="shared" si="517"/>
        <v>0</v>
      </c>
      <c r="CK113" s="3"/>
      <c r="CL113" s="3"/>
      <c r="CM113" s="4">
        <f t="shared" si="518"/>
        <v>0</v>
      </c>
      <c r="CN113" s="4">
        <f t="shared" si="519"/>
        <v>0</v>
      </c>
      <c r="CO113" s="4">
        <f t="shared" si="520"/>
        <v>0</v>
      </c>
      <c r="CP113" s="4">
        <f t="shared" si="521"/>
        <v>0</v>
      </c>
      <c r="CQ113" s="3"/>
      <c r="CR113" s="3"/>
      <c r="CS113" s="4">
        <f t="shared" si="522"/>
        <v>0</v>
      </c>
      <c r="CT113" s="3"/>
      <c r="CU113" s="3"/>
      <c r="CV113" s="4">
        <f t="shared" si="523"/>
        <v>0</v>
      </c>
      <c r="CW113" s="3"/>
      <c r="CX113" s="3"/>
      <c r="CY113" s="4">
        <f t="shared" si="524"/>
        <v>0</v>
      </c>
      <c r="CZ113" s="4">
        <f t="shared" si="525"/>
        <v>0</v>
      </c>
      <c r="DA113" s="4">
        <f t="shared" si="526"/>
        <v>0</v>
      </c>
      <c r="DB113" s="4">
        <f t="shared" si="527"/>
        <v>0</v>
      </c>
      <c r="DC113" s="4">
        <f t="shared" si="528"/>
        <v>0</v>
      </c>
      <c r="DD113" s="4">
        <f t="shared" si="529"/>
        <v>0</v>
      </c>
      <c r="DE113" s="4">
        <f t="shared" si="530"/>
        <v>0</v>
      </c>
      <c r="DF113" s="3"/>
      <c r="DG113" s="3"/>
      <c r="DH113" s="4">
        <f t="shared" si="531"/>
        <v>0</v>
      </c>
      <c r="DI113" s="3"/>
      <c r="DJ113" s="3"/>
      <c r="DK113" s="4">
        <f t="shared" si="532"/>
        <v>0</v>
      </c>
      <c r="DL113" s="4">
        <f t="shared" si="533"/>
        <v>0</v>
      </c>
      <c r="DM113" s="4">
        <f t="shared" si="534"/>
        <v>0</v>
      </c>
      <c r="DN113" s="4">
        <f t="shared" si="535"/>
        <v>0</v>
      </c>
      <c r="DO113" s="3"/>
      <c r="DP113" s="3"/>
      <c r="DQ113" s="4">
        <f t="shared" si="536"/>
        <v>0</v>
      </c>
      <c r="DR113" s="3"/>
      <c r="DS113" s="3"/>
      <c r="DT113" s="4">
        <f t="shared" si="537"/>
        <v>0</v>
      </c>
      <c r="DU113" s="4">
        <f t="shared" si="538"/>
        <v>0</v>
      </c>
      <c r="DV113" s="4">
        <f t="shared" si="539"/>
        <v>0</v>
      </c>
      <c r="DW113" s="4">
        <f t="shared" si="540"/>
        <v>0</v>
      </c>
      <c r="DX113" s="20">
        <f t="shared" si="541"/>
        <v>0</v>
      </c>
      <c r="DY113" s="20">
        <f t="shared" si="542"/>
        <v>0</v>
      </c>
      <c r="DZ113" s="20">
        <f t="shared" si="543"/>
        <v>0</v>
      </c>
      <c r="EA113" s="19"/>
      <c r="EB113" s="19"/>
      <c r="EC113" s="20">
        <f t="shared" si="544"/>
        <v>0</v>
      </c>
      <c r="ED113" s="19"/>
      <c r="EE113" s="19"/>
      <c r="EF113" s="20">
        <f t="shared" si="545"/>
        <v>0</v>
      </c>
      <c r="EG113" s="19"/>
      <c r="EH113" s="19"/>
      <c r="EI113" s="20">
        <f t="shared" si="546"/>
        <v>0</v>
      </c>
      <c r="EJ113" s="19"/>
      <c r="EK113" s="19"/>
      <c r="EL113" s="20">
        <f t="shared" si="547"/>
        <v>0</v>
      </c>
      <c r="EM113" s="20">
        <f t="shared" si="548"/>
        <v>0</v>
      </c>
      <c r="EN113" s="20">
        <f t="shared" si="549"/>
        <v>0</v>
      </c>
      <c r="EO113" s="20">
        <f t="shared" si="550"/>
        <v>0</v>
      </c>
      <c r="EP113" s="19"/>
      <c r="EQ113" s="19"/>
      <c r="ER113" s="20">
        <f t="shared" si="551"/>
        <v>0</v>
      </c>
      <c r="ES113" s="19"/>
      <c r="ET113" s="19"/>
      <c r="EU113" s="20">
        <f t="shared" si="552"/>
        <v>0</v>
      </c>
      <c r="EV113" s="19"/>
      <c r="EW113" s="19"/>
      <c r="EX113" s="20">
        <f t="shared" si="553"/>
        <v>0</v>
      </c>
      <c r="EY113" s="19"/>
      <c r="EZ113" s="19"/>
      <c r="FA113" s="20">
        <f t="shared" si="554"/>
        <v>0</v>
      </c>
      <c r="FB113" s="20">
        <f t="shared" si="555"/>
        <v>0</v>
      </c>
      <c r="FC113" s="20">
        <f t="shared" si="556"/>
        <v>0</v>
      </c>
      <c r="FD113" s="20">
        <f t="shared" si="557"/>
        <v>0</v>
      </c>
      <c r="FE113" s="19"/>
      <c r="FF113" s="19"/>
      <c r="FG113" s="20">
        <f t="shared" si="558"/>
        <v>0</v>
      </c>
      <c r="FH113" s="19"/>
      <c r="FI113" s="19"/>
      <c r="FJ113" s="20">
        <f t="shared" si="559"/>
        <v>0</v>
      </c>
      <c r="FK113" s="19"/>
      <c r="FL113" s="19"/>
      <c r="FM113" s="20">
        <f t="shared" si="560"/>
        <v>0</v>
      </c>
      <c r="FN113" s="20">
        <f t="shared" si="561"/>
        <v>0</v>
      </c>
      <c r="FO113" s="20">
        <f t="shared" si="562"/>
        <v>0</v>
      </c>
      <c r="FP113" s="20">
        <f t="shared" si="563"/>
        <v>0</v>
      </c>
      <c r="FQ113" s="19"/>
      <c r="FR113" s="19"/>
      <c r="FS113" s="20">
        <f t="shared" si="564"/>
        <v>0</v>
      </c>
      <c r="FT113" s="19"/>
      <c r="FU113" s="19"/>
      <c r="FV113" s="20">
        <f t="shared" si="565"/>
        <v>0</v>
      </c>
      <c r="FW113" s="19"/>
      <c r="FX113" s="19"/>
      <c r="FY113" s="20">
        <f t="shared" si="566"/>
        <v>0</v>
      </c>
      <c r="FZ113" s="20">
        <f t="shared" si="567"/>
        <v>0</v>
      </c>
      <c r="GA113" s="20">
        <f t="shared" si="568"/>
        <v>0</v>
      </c>
      <c r="GB113" s="20">
        <f t="shared" si="569"/>
        <v>0</v>
      </c>
      <c r="GC113" s="19"/>
      <c r="GD113" s="19"/>
      <c r="GE113" s="20">
        <f t="shared" si="570"/>
        <v>0</v>
      </c>
      <c r="GF113" s="19"/>
      <c r="GG113" s="19"/>
      <c r="GH113" s="20">
        <f t="shared" si="571"/>
        <v>0</v>
      </c>
      <c r="GI113" s="19"/>
      <c r="GJ113" s="19"/>
      <c r="GK113" s="20">
        <f t="shared" si="572"/>
        <v>0</v>
      </c>
      <c r="GL113" s="19"/>
      <c r="GM113" s="19"/>
      <c r="GN113" s="20">
        <f t="shared" si="573"/>
        <v>0</v>
      </c>
      <c r="GO113" s="20">
        <f t="shared" si="574"/>
        <v>0</v>
      </c>
      <c r="GP113" s="20">
        <f t="shared" si="575"/>
        <v>0</v>
      </c>
      <c r="GQ113" s="20">
        <f t="shared" si="576"/>
        <v>0</v>
      </c>
      <c r="GR113" s="19"/>
      <c r="GS113" s="19"/>
      <c r="GT113" s="20">
        <f t="shared" si="577"/>
        <v>0</v>
      </c>
      <c r="GU113" s="19"/>
      <c r="GV113" s="19"/>
      <c r="GW113" s="20">
        <f t="shared" si="578"/>
        <v>0</v>
      </c>
      <c r="GX113" s="19"/>
      <c r="GY113" s="19"/>
      <c r="GZ113" s="20">
        <f t="shared" si="579"/>
        <v>0</v>
      </c>
      <c r="HA113" s="20">
        <f t="shared" si="580"/>
        <v>0</v>
      </c>
      <c r="HB113" s="20">
        <f t="shared" si="581"/>
        <v>0</v>
      </c>
      <c r="HC113" s="20">
        <f t="shared" si="582"/>
        <v>0</v>
      </c>
      <c r="HD113" s="19"/>
      <c r="HE113" s="19"/>
      <c r="HF113" s="20">
        <f t="shared" si="583"/>
        <v>0</v>
      </c>
      <c r="HG113" s="19"/>
      <c r="HH113" s="19"/>
      <c r="HI113" s="20">
        <f t="shared" si="584"/>
        <v>0</v>
      </c>
      <c r="HJ113" s="19"/>
      <c r="HK113" s="20">
        <f>0</f>
        <v>0</v>
      </c>
      <c r="HL113" s="20">
        <f t="shared" si="585"/>
        <v>0</v>
      </c>
      <c r="HM113" s="19"/>
      <c r="HN113" s="19"/>
      <c r="HO113" s="20">
        <f t="shared" si="586"/>
        <v>0</v>
      </c>
      <c r="HP113" s="20">
        <f t="shared" si="587"/>
        <v>0</v>
      </c>
      <c r="HQ113" s="20">
        <f t="shared" si="588"/>
        <v>0</v>
      </c>
      <c r="HR113" s="20">
        <f t="shared" si="589"/>
        <v>0</v>
      </c>
      <c r="HS113" s="19"/>
      <c r="HT113" s="19"/>
      <c r="HU113" s="20">
        <f t="shared" si="590"/>
        <v>0</v>
      </c>
      <c r="HV113" s="19"/>
      <c r="HW113" s="19"/>
      <c r="HX113" s="20">
        <f t="shared" si="591"/>
        <v>0</v>
      </c>
      <c r="HY113" s="19"/>
      <c r="HZ113" s="20">
        <f>0</f>
        <v>0</v>
      </c>
      <c r="IA113" s="20">
        <f t="shared" si="592"/>
        <v>0</v>
      </c>
      <c r="IB113" s="19"/>
      <c r="IC113" s="19"/>
      <c r="ID113" s="20">
        <f t="shared" si="593"/>
        <v>0</v>
      </c>
      <c r="IE113" s="20">
        <f t="shared" si="594"/>
        <v>0</v>
      </c>
      <c r="IF113" s="20">
        <f t="shared" si="595"/>
        <v>0</v>
      </c>
      <c r="IG113" s="20">
        <f t="shared" si="596"/>
        <v>0</v>
      </c>
      <c r="IH113" s="20">
        <f t="shared" si="597"/>
        <v>0</v>
      </c>
      <c r="II113" s="20">
        <f t="shared" si="598"/>
        <v>0</v>
      </c>
      <c r="IJ113" s="20">
        <f t="shared" si="599"/>
        <v>0</v>
      </c>
      <c r="IK113" s="19"/>
      <c r="IL113" s="19"/>
      <c r="IM113" s="20">
        <f t="shared" si="600"/>
        <v>0</v>
      </c>
      <c r="IN113" s="19"/>
      <c r="IO113" s="19"/>
      <c r="IP113" s="20">
        <f t="shared" si="601"/>
        <v>0</v>
      </c>
      <c r="IQ113" s="19"/>
      <c r="IR113" s="19"/>
      <c r="IS113" s="20">
        <f t="shared" si="602"/>
        <v>0</v>
      </c>
      <c r="IT113" s="20">
        <f t="shared" si="603"/>
        <v>0</v>
      </c>
      <c r="IU113" s="20">
        <f t="shared" si="604"/>
        <v>0</v>
      </c>
      <c r="IV113" s="20">
        <f t="shared" si="605"/>
        <v>0</v>
      </c>
      <c r="IW113" s="20">
        <f t="shared" si="606"/>
        <v>0</v>
      </c>
      <c r="IX113" s="20">
        <f t="shared" si="607"/>
        <v>0</v>
      </c>
      <c r="IY113" s="20">
        <f t="shared" si="608"/>
        <v>0</v>
      </c>
      <c r="IZ113" s="19"/>
      <c r="JA113" s="19"/>
      <c r="JB113" s="20">
        <f t="shared" si="609"/>
        <v>0</v>
      </c>
      <c r="JC113" s="19"/>
      <c r="JD113" s="19"/>
      <c r="JE113" s="20">
        <f t="shared" si="610"/>
        <v>0</v>
      </c>
      <c r="JF113" s="19"/>
      <c r="JG113" s="19"/>
      <c r="JH113" s="20">
        <f t="shared" si="611"/>
        <v>0</v>
      </c>
      <c r="JI113" s="20">
        <f t="shared" si="612"/>
        <v>0</v>
      </c>
      <c r="JJ113" s="20">
        <f t="shared" si="613"/>
        <v>0</v>
      </c>
      <c r="JK113" s="20">
        <f t="shared" si="614"/>
        <v>0</v>
      </c>
      <c r="JL113" s="19"/>
      <c r="JM113" s="19"/>
      <c r="JN113" s="20">
        <f t="shared" si="615"/>
        <v>0</v>
      </c>
      <c r="JO113" s="19"/>
      <c r="JP113" s="19"/>
      <c r="JQ113" s="20">
        <f t="shared" si="616"/>
        <v>0</v>
      </c>
      <c r="JR113" s="19"/>
      <c r="JS113" s="19"/>
      <c r="JT113" s="20">
        <f t="shared" si="617"/>
        <v>0</v>
      </c>
      <c r="JU113" s="20">
        <f t="shared" si="618"/>
        <v>0</v>
      </c>
      <c r="JV113" s="20">
        <f t="shared" si="619"/>
        <v>0</v>
      </c>
      <c r="JW113" s="20">
        <f t="shared" si="620"/>
        <v>0</v>
      </c>
      <c r="JX113" s="19"/>
      <c r="JY113" s="19"/>
      <c r="JZ113" s="20">
        <f t="shared" si="621"/>
        <v>0</v>
      </c>
      <c r="KA113" s="19"/>
      <c r="KB113" s="19"/>
      <c r="KC113" s="20">
        <f t="shared" si="622"/>
        <v>0</v>
      </c>
      <c r="KD113" s="20">
        <f t="shared" si="623"/>
        <v>0</v>
      </c>
      <c r="KE113" s="20">
        <f t="shared" si="624"/>
        <v>0</v>
      </c>
      <c r="KF113" s="20">
        <f t="shared" si="625"/>
        <v>0</v>
      </c>
      <c r="KG113" s="19"/>
      <c r="KH113" s="19"/>
      <c r="KI113" s="20">
        <f t="shared" si="626"/>
        <v>0</v>
      </c>
      <c r="KJ113" s="19"/>
      <c r="KK113" s="19"/>
      <c r="KL113" s="20">
        <f t="shared" si="627"/>
        <v>0</v>
      </c>
      <c r="KM113" s="19"/>
      <c r="KN113" s="19"/>
      <c r="KO113" s="20">
        <f t="shared" si="628"/>
        <v>0</v>
      </c>
      <c r="KP113" s="19"/>
      <c r="KQ113" s="19"/>
      <c r="KR113" s="20">
        <f t="shared" si="629"/>
        <v>0</v>
      </c>
      <c r="KS113" s="19"/>
      <c r="KT113" s="19"/>
      <c r="KU113" s="20">
        <f t="shared" si="630"/>
        <v>0</v>
      </c>
      <c r="KV113" s="19"/>
      <c r="KW113" s="19"/>
      <c r="KX113" s="20">
        <f t="shared" si="631"/>
        <v>0</v>
      </c>
      <c r="KY113" s="19"/>
      <c r="KZ113" s="19"/>
      <c r="LA113" s="20">
        <f t="shared" si="632"/>
        <v>0</v>
      </c>
      <c r="LB113" s="20">
        <f t="shared" si="633"/>
        <v>0</v>
      </c>
      <c r="LC113" s="20">
        <f t="shared" si="634"/>
        <v>0</v>
      </c>
      <c r="LD113" s="20">
        <f t="shared" si="635"/>
        <v>0</v>
      </c>
      <c r="LE113" s="20">
        <f t="shared" si="636"/>
        <v>0</v>
      </c>
      <c r="LF113" s="20">
        <f t="shared" si="637"/>
        <v>0</v>
      </c>
      <c r="LG113" s="20">
        <f t="shared" si="638"/>
        <v>0</v>
      </c>
      <c r="LH113" s="19"/>
      <c r="LI113" s="19"/>
      <c r="LJ113" s="20">
        <f t="shared" si="639"/>
        <v>0</v>
      </c>
      <c r="LK113" s="19"/>
      <c r="LL113" s="19"/>
      <c r="LM113" s="20">
        <f t="shared" si="640"/>
        <v>0</v>
      </c>
      <c r="LN113" s="20">
        <f t="shared" si="641"/>
        <v>0</v>
      </c>
      <c r="LO113" s="20">
        <f t="shared" si="642"/>
        <v>0</v>
      </c>
      <c r="LP113" s="20">
        <f t="shared" si="643"/>
        <v>0</v>
      </c>
    </row>
    <row r="114" spans="1:328" x14ac:dyDescent="0.3">
      <c r="A114" s="2" t="s">
        <v>219</v>
      </c>
      <c r="B114" s="3"/>
      <c r="C114" s="3"/>
      <c r="D114" s="4">
        <f t="shared" si="483"/>
        <v>0</v>
      </c>
      <c r="E114" s="4">
        <f>1785.58</f>
        <v>1785.58</v>
      </c>
      <c r="F114" s="4">
        <f>8266.74</f>
        <v>8266.74</v>
      </c>
      <c r="G114" s="4">
        <f t="shared" si="484"/>
        <v>-6481.16</v>
      </c>
      <c r="H114" s="3"/>
      <c r="I114" s="3"/>
      <c r="J114" s="4">
        <f t="shared" si="485"/>
        <v>0</v>
      </c>
      <c r="K114" s="3"/>
      <c r="L114" s="3"/>
      <c r="M114" s="4">
        <f t="shared" si="486"/>
        <v>0</v>
      </c>
      <c r="N114" s="3"/>
      <c r="O114" s="3"/>
      <c r="P114" s="4">
        <f t="shared" si="487"/>
        <v>0</v>
      </c>
      <c r="Q114" s="4">
        <f>1279.95</f>
        <v>1279.95</v>
      </c>
      <c r="R114" s="4">
        <f>1612.71</f>
        <v>1612.71</v>
      </c>
      <c r="S114" s="4">
        <f t="shared" si="488"/>
        <v>-332.76</v>
      </c>
      <c r="T114" s="3"/>
      <c r="U114" s="3"/>
      <c r="V114" s="4">
        <f t="shared" si="489"/>
        <v>0</v>
      </c>
      <c r="W114" s="3"/>
      <c r="X114" s="3"/>
      <c r="Y114" s="4">
        <f t="shared" si="490"/>
        <v>0</v>
      </c>
      <c r="Z114" s="3"/>
      <c r="AA114" s="3"/>
      <c r="AB114" s="4">
        <f t="shared" si="491"/>
        <v>0</v>
      </c>
      <c r="AC114" s="3"/>
      <c r="AD114" s="3"/>
      <c r="AE114" s="4">
        <f t="shared" si="492"/>
        <v>0</v>
      </c>
      <c r="AF114" s="3"/>
      <c r="AG114" s="3"/>
      <c r="AH114" s="4">
        <f t="shared" si="493"/>
        <v>0</v>
      </c>
      <c r="AI114" s="3"/>
      <c r="AJ114" s="3"/>
      <c r="AK114" s="4">
        <f t="shared" si="494"/>
        <v>0</v>
      </c>
      <c r="AL114" s="4">
        <f t="shared" si="495"/>
        <v>1279.95</v>
      </c>
      <c r="AM114" s="4">
        <f t="shared" si="496"/>
        <v>1612.71</v>
      </c>
      <c r="AN114" s="4">
        <f t="shared" si="497"/>
        <v>-332.76</v>
      </c>
      <c r="AO114" s="3"/>
      <c r="AP114" s="3"/>
      <c r="AQ114" s="4">
        <f t="shared" si="498"/>
        <v>0</v>
      </c>
      <c r="AR114" s="4">
        <f>4352.98</f>
        <v>4352.9799999999996</v>
      </c>
      <c r="AS114" s="4">
        <f>10718.7</f>
        <v>10718.7</v>
      </c>
      <c r="AT114" s="4">
        <f t="shared" si="499"/>
        <v>-6365.7200000000012</v>
      </c>
      <c r="AU114" s="3"/>
      <c r="AV114" s="3"/>
      <c r="AW114" s="4">
        <f t="shared" si="500"/>
        <v>0</v>
      </c>
      <c r="AX114" s="4">
        <f>9978.06</f>
        <v>9978.06</v>
      </c>
      <c r="AY114" s="4">
        <f>18018</f>
        <v>18018</v>
      </c>
      <c r="AZ114" s="4">
        <f t="shared" si="501"/>
        <v>-8039.9400000000005</v>
      </c>
      <c r="BA114" s="3"/>
      <c r="BB114" s="3"/>
      <c r="BC114" s="4">
        <f t="shared" si="502"/>
        <v>0</v>
      </c>
      <c r="BD114" s="3"/>
      <c r="BE114" s="4">
        <f>315.63</f>
        <v>315.63</v>
      </c>
      <c r="BF114" s="4">
        <f t="shared" si="503"/>
        <v>-315.63</v>
      </c>
      <c r="BG114" s="4">
        <f t="shared" si="504"/>
        <v>0</v>
      </c>
      <c r="BH114" s="4">
        <f t="shared" si="505"/>
        <v>315.63</v>
      </c>
      <c r="BI114" s="4">
        <f t="shared" si="506"/>
        <v>-315.63</v>
      </c>
      <c r="BJ114" s="3"/>
      <c r="BK114" s="3"/>
      <c r="BL114" s="4">
        <f t="shared" si="507"/>
        <v>0</v>
      </c>
      <c r="BM114" s="4">
        <f>2325.4</f>
        <v>2325.4</v>
      </c>
      <c r="BN114" s="4">
        <f>4148.55</f>
        <v>4148.55</v>
      </c>
      <c r="BO114" s="4">
        <f t="shared" si="508"/>
        <v>-1823.15</v>
      </c>
      <c r="BP114" s="3"/>
      <c r="BQ114" s="3"/>
      <c r="BR114" s="4">
        <f t="shared" si="509"/>
        <v>0</v>
      </c>
      <c r="BS114" s="3"/>
      <c r="BT114" s="3"/>
      <c r="BU114" s="4">
        <f t="shared" si="510"/>
        <v>0</v>
      </c>
      <c r="BV114" s="3"/>
      <c r="BW114" s="3"/>
      <c r="BX114" s="4">
        <f t="shared" si="511"/>
        <v>0</v>
      </c>
      <c r="BY114" s="4">
        <f>925.51</f>
        <v>925.51</v>
      </c>
      <c r="BZ114" s="4">
        <f>1591.5</f>
        <v>1591.5</v>
      </c>
      <c r="CA114" s="4">
        <f t="shared" si="512"/>
        <v>-665.99</v>
      </c>
      <c r="CB114" s="4">
        <f t="shared" si="513"/>
        <v>925.51</v>
      </c>
      <c r="CC114" s="4">
        <f t="shared" si="514"/>
        <v>1591.5</v>
      </c>
      <c r="CD114" s="4">
        <f t="shared" si="515"/>
        <v>-665.99</v>
      </c>
      <c r="CE114" s="3"/>
      <c r="CF114" s="4">
        <f>710.16</f>
        <v>710.16</v>
      </c>
      <c r="CG114" s="4">
        <f t="shared" si="516"/>
        <v>-710.16</v>
      </c>
      <c r="CH114" s="3"/>
      <c r="CI114" s="3"/>
      <c r="CJ114" s="4">
        <f t="shared" si="517"/>
        <v>0</v>
      </c>
      <c r="CK114" s="4"/>
      <c r="CL114" s="3"/>
      <c r="CM114" s="4">
        <f t="shared" si="518"/>
        <v>0</v>
      </c>
      <c r="CN114" s="4">
        <f t="shared" si="519"/>
        <v>0</v>
      </c>
      <c r="CO114" s="4">
        <f t="shared" si="520"/>
        <v>0</v>
      </c>
      <c r="CP114" s="4">
        <f t="shared" si="521"/>
        <v>0</v>
      </c>
      <c r="CQ114" s="3"/>
      <c r="CR114" s="3"/>
      <c r="CS114" s="4">
        <f t="shared" si="522"/>
        <v>0</v>
      </c>
      <c r="CT114" s="4">
        <f>4117.65</f>
        <v>4117.6499999999996</v>
      </c>
      <c r="CU114" s="4">
        <f>7112.7</f>
        <v>7112.7</v>
      </c>
      <c r="CV114" s="4">
        <f t="shared" si="523"/>
        <v>-2995.05</v>
      </c>
      <c r="CW114" s="3"/>
      <c r="CX114" s="3"/>
      <c r="CY114" s="4">
        <f t="shared" si="524"/>
        <v>0</v>
      </c>
      <c r="CZ114" s="4">
        <f t="shared" si="525"/>
        <v>4117.6499999999996</v>
      </c>
      <c r="DA114" s="4">
        <f t="shared" si="526"/>
        <v>7112.7</v>
      </c>
      <c r="DB114" s="4">
        <f t="shared" si="527"/>
        <v>-2995.05</v>
      </c>
      <c r="DC114" s="4">
        <f t="shared" si="528"/>
        <v>21699.599999999999</v>
      </c>
      <c r="DD114" s="4">
        <f t="shared" si="529"/>
        <v>42615.240000000005</v>
      </c>
      <c r="DE114" s="4">
        <f t="shared" si="530"/>
        <v>-20915.640000000007</v>
      </c>
      <c r="DF114" s="3"/>
      <c r="DG114" s="3"/>
      <c r="DH114" s="4">
        <f t="shared" si="531"/>
        <v>0</v>
      </c>
      <c r="DI114" s="4">
        <f>1496.97</f>
        <v>1496.97</v>
      </c>
      <c r="DJ114" s="4">
        <f>3102.75</f>
        <v>3102.75</v>
      </c>
      <c r="DK114" s="4">
        <f t="shared" si="532"/>
        <v>-1605.78</v>
      </c>
      <c r="DL114" s="4">
        <f t="shared" si="533"/>
        <v>1496.97</v>
      </c>
      <c r="DM114" s="4">
        <f t="shared" si="534"/>
        <v>3102.75</v>
      </c>
      <c r="DN114" s="4">
        <f t="shared" si="535"/>
        <v>-1605.78</v>
      </c>
      <c r="DO114" s="3"/>
      <c r="DP114" s="3"/>
      <c r="DQ114" s="4">
        <f t="shared" si="536"/>
        <v>0</v>
      </c>
      <c r="DR114" s="3"/>
      <c r="DS114" s="3"/>
      <c r="DT114" s="4">
        <f t="shared" si="537"/>
        <v>0</v>
      </c>
      <c r="DU114" s="4">
        <f t="shared" si="538"/>
        <v>0</v>
      </c>
      <c r="DV114" s="4">
        <f t="shared" si="539"/>
        <v>0</v>
      </c>
      <c r="DW114" s="4">
        <f t="shared" si="540"/>
        <v>0</v>
      </c>
      <c r="DX114" s="20">
        <f t="shared" si="541"/>
        <v>26262.1</v>
      </c>
      <c r="DY114" s="20">
        <f t="shared" si="542"/>
        <v>55597.440000000002</v>
      </c>
      <c r="DZ114" s="20">
        <f t="shared" si="543"/>
        <v>-29335.340000000004</v>
      </c>
      <c r="EA114" s="19"/>
      <c r="EB114" s="19"/>
      <c r="EC114" s="20">
        <f t="shared" si="544"/>
        <v>0</v>
      </c>
      <c r="ED114" s="19"/>
      <c r="EE114" s="19"/>
      <c r="EF114" s="20">
        <f t="shared" si="545"/>
        <v>0</v>
      </c>
      <c r="EG114" s="20">
        <f>1340.4</f>
        <v>1340.4</v>
      </c>
      <c r="EH114" s="20">
        <f>3486.09</f>
        <v>3486.09</v>
      </c>
      <c r="EI114" s="20">
        <f t="shared" si="546"/>
        <v>-2145.69</v>
      </c>
      <c r="EJ114" s="19"/>
      <c r="EK114" s="19"/>
      <c r="EL114" s="20">
        <f t="shared" si="547"/>
        <v>0</v>
      </c>
      <c r="EM114" s="20">
        <f t="shared" si="548"/>
        <v>1340.4</v>
      </c>
      <c r="EN114" s="20">
        <f t="shared" si="549"/>
        <v>3486.09</v>
      </c>
      <c r="EO114" s="20">
        <f t="shared" si="550"/>
        <v>-2145.69</v>
      </c>
      <c r="EP114" s="20">
        <f>8502.47</f>
        <v>8502.4699999999993</v>
      </c>
      <c r="EQ114" s="20">
        <f>9000</f>
        <v>9000</v>
      </c>
      <c r="ER114" s="20">
        <f t="shared" si="551"/>
        <v>-497.53000000000065</v>
      </c>
      <c r="ES114" s="19"/>
      <c r="ET114" s="19"/>
      <c r="EU114" s="20">
        <f t="shared" si="552"/>
        <v>0</v>
      </c>
      <c r="EV114" s="19"/>
      <c r="EW114" s="20">
        <f>803.25</f>
        <v>803.25</v>
      </c>
      <c r="EX114" s="20">
        <f t="shared" si="553"/>
        <v>-803.25</v>
      </c>
      <c r="EY114" s="19"/>
      <c r="EZ114" s="19"/>
      <c r="FA114" s="20">
        <f t="shared" si="554"/>
        <v>0</v>
      </c>
      <c r="FB114" s="20">
        <f t="shared" si="555"/>
        <v>0</v>
      </c>
      <c r="FC114" s="20">
        <f t="shared" si="556"/>
        <v>803.25</v>
      </c>
      <c r="FD114" s="20">
        <f t="shared" si="557"/>
        <v>-803.25</v>
      </c>
      <c r="FE114" s="19"/>
      <c r="FF114" s="19"/>
      <c r="FG114" s="20">
        <f t="shared" si="558"/>
        <v>0</v>
      </c>
      <c r="FH114" s="20">
        <f>1186.57</f>
        <v>1186.57</v>
      </c>
      <c r="FI114" s="20">
        <f>2310.63</f>
        <v>2310.63</v>
      </c>
      <c r="FJ114" s="20">
        <f t="shared" si="559"/>
        <v>-1124.0600000000002</v>
      </c>
      <c r="FK114" s="19"/>
      <c r="FL114" s="19"/>
      <c r="FM114" s="20">
        <f t="shared" si="560"/>
        <v>0</v>
      </c>
      <c r="FN114" s="20">
        <f t="shared" si="561"/>
        <v>1186.57</v>
      </c>
      <c r="FO114" s="20">
        <f t="shared" si="562"/>
        <v>2310.63</v>
      </c>
      <c r="FP114" s="20">
        <f t="shared" si="563"/>
        <v>-1124.0600000000002</v>
      </c>
      <c r="FQ114" s="19"/>
      <c r="FR114" s="19"/>
      <c r="FS114" s="20">
        <f t="shared" si="564"/>
        <v>0</v>
      </c>
      <c r="FT114" s="20">
        <f>-90.99</f>
        <v>-90.99</v>
      </c>
      <c r="FU114" s="20">
        <f>937.14</f>
        <v>937.14</v>
      </c>
      <c r="FV114" s="20">
        <f t="shared" si="565"/>
        <v>-1028.1299999999999</v>
      </c>
      <c r="FW114" s="19"/>
      <c r="FX114" s="19"/>
      <c r="FY114" s="20">
        <f t="shared" si="566"/>
        <v>0</v>
      </c>
      <c r="FZ114" s="20">
        <f t="shared" si="567"/>
        <v>-90.99</v>
      </c>
      <c r="GA114" s="20">
        <f t="shared" si="568"/>
        <v>937.14</v>
      </c>
      <c r="GB114" s="20">
        <f t="shared" si="569"/>
        <v>-1028.1299999999999</v>
      </c>
      <c r="GC114" s="19"/>
      <c r="GD114" s="19"/>
      <c r="GE114" s="20">
        <f t="shared" si="570"/>
        <v>0</v>
      </c>
      <c r="GF114" s="19"/>
      <c r="GG114" s="19"/>
      <c r="GH114" s="20">
        <f t="shared" si="571"/>
        <v>0</v>
      </c>
      <c r="GI114" s="20">
        <f>1368.72</f>
        <v>1368.72</v>
      </c>
      <c r="GJ114" s="20">
        <f>1800</f>
        <v>1800</v>
      </c>
      <c r="GK114" s="20">
        <f t="shared" si="572"/>
        <v>-431.28</v>
      </c>
      <c r="GL114" s="19"/>
      <c r="GM114" s="19"/>
      <c r="GN114" s="20">
        <f t="shared" si="573"/>
        <v>0</v>
      </c>
      <c r="GO114" s="20">
        <f t="shared" si="574"/>
        <v>1368.72</v>
      </c>
      <c r="GP114" s="20">
        <f t="shared" si="575"/>
        <v>1800</v>
      </c>
      <c r="GQ114" s="20">
        <f t="shared" si="576"/>
        <v>-431.28</v>
      </c>
      <c r="GR114" s="19"/>
      <c r="GS114" s="19"/>
      <c r="GT114" s="20">
        <f t="shared" si="577"/>
        <v>0</v>
      </c>
      <c r="GU114" s="19"/>
      <c r="GV114" s="20">
        <f>360</f>
        <v>360</v>
      </c>
      <c r="GW114" s="20">
        <f t="shared" si="578"/>
        <v>-360</v>
      </c>
      <c r="GX114" s="20"/>
      <c r="GY114" s="19"/>
      <c r="GZ114" s="20">
        <f t="shared" si="579"/>
        <v>0</v>
      </c>
      <c r="HA114" s="20">
        <f t="shared" si="580"/>
        <v>12307.169999999998</v>
      </c>
      <c r="HB114" s="20">
        <f t="shared" si="581"/>
        <v>18697.11</v>
      </c>
      <c r="HC114" s="20">
        <f t="shared" si="582"/>
        <v>-6389.9400000000023</v>
      </c>
      <c r="HD114" s="19"/>
      <c r="HE114" s="19"/>
      <c r="HF114" s="20">
        <f t="shared" si="583"/>
        <v>0</v>
      </c>
      <c r="HG114" s="19"/>
      <c r="HH114" s="19"/>
      <c r="HI114" s="20">
        <f t="shared" si="584"/>
        <v>0</v>
      </c>
      <c r="HJ114" s="20">
        <f>0</f>
        <v>0</v>
      </c>
      <c r="HK114" s="20">
        <f>1500</f>
        <v>1500</v>
      </c>
      <c r="HL114" s="20">
        <f t="shared" si="585"/>
        <v>-1500</v>
      </c>
      <c r="HM114" s="19"/>
      <c r="HN114" s="19"/>
      <c r="HO114" s="20">
        <f t="shared" si="586"/>
        <v>0</v>
      </c>
      <c r="HP114" s="20">
        <f t="shared" si="587"/>
        <v>0</v>
      </c>
      <c r="HQ114" s="20">
        <f t="shared" si="588"/>
        <v>1500</v>
      </c>
      <c r="HR114" s="20">
        <f t="shared" si="589"/>
        <v>-1500</v>
      </c>
      <c r="HS114" s="19"/>
      <c r="HT114" s="19"/>
      <c r="HU114" s="20">
        <f t="shared" si="590"/>
        <v>0</v>
      </c>
      <c r="HV114" s="19"/>
      <c r="HW114" s="19"/>
      <c r="HX114" s="20">
        <f t="shared" si="591"/>
        <v>0</v>
      </c>
      <c r="HY114" s="19"/>
      <c r="HZ114" s="20">
        <f>1680</f>
        <v>1680</v>
      </c>
      <c r="IA114" s="20">
        <f t="shared" si="592"/>
        <v>-1680</v>
      </c>
      <c r="IB114" s="19"/>
      <c r="IC114" s="19"/>
      <c r="ID114" s="20">
        <f t="shared" si="593"/>
        <v>0</v>
      </c>
      <c r="IE114" s="20">
        <f t="shared" si="594"/>
        <v>0</v>
      </c>
      <c r="IF114" s="20">
        <f t="shared" si="595"/>
        <v>1680</v>
      </c>
      <c r="IG114" s="20">
        <f t="shared" si="596"/>
        <v>-1680</v>
      </c>
      <c r="IH114" s="20">
        <f t="shared" si="597"/>
        <v>0</v>
      </c>
      <c r="II114" s="20">
        <f t="shared" si="598"/>
        <v>3180</v>
      </c>
      <c r="IJ114" s="20">
        <f t="shared" si="599"/>
        <v>-3180</v>
      </c>
      <c r="IK114" s="20">
        <f>2609.89</f>
        <v>2609.89</v>
      </c>
      <c r="IL114" s="20">
        <f>6917.5</f>
        <v>6917.5</v>
      </c>
      <c r="IM114" s="20">
        <f t="shared" si="600"/>
        <v>-4307.6100000000006</v>
      </c>
      <c r="IN114" s="19"/>
      <c r="IO114" s="19"/>
      <c r="IP114" s="20">
        <f t="shared" si="601"/>
        <v>0</v>
      </c>
      <c r="IQ114" s="19"/>
      <c r="IR114" s="19"/>
      <c r="IS114" s="20">
        <f t="shared" si="602"/>
        <v>0</v>
      </c>
      <c r="IT114" s="20">
        <f t="shared" si="603"/>
        <v>0</v>
      </c>
      <c r="IU114" s="20">
        <f t="shared" si="604"/>
        <v>0</v>
      </c>
      <c r="IV114" s="20">
        <f t="shared" si="605"/>
        <v>0</v>
      </c>
      <c r="IW114" s="20">
        <f t="shared" si="606"/>
        <v>2609.89</v>
      </c>
      <c r="IX114" s="20">
        <f t="shared" si="607"/>
        <v>10097.5</v>
      </c>
      <c r="IY114" s="20">
        <f t="shared" si="608"/>
        <v>-7487.6100000000006</v>
      </c>
      <c r="IZ114" s="20">
        <f>-19.38</f>
        <v>-19.38</v>
      </c>
      <c r="JA114" s="20">
        <f>1899.15</f>
        <v>1899.15</v>
      </c>
      <c r="JB114" s="20">
        <f t="shared" si="609"/>
        <v>-1918.5300000000002</v>
      </c>
      <c r="JC114" s="20">
        <f>1716.48</f>
        <v>1716.48</v>
      </c>
      <c r="JD114" s="19"/>
      <c r="JE114" s="20">
        <f t="shared" si="610"/>
        <v>1716.48</v>
      </c>
      <c r="JF114" s="19"/>
      <c r="JG114" s="19"/>
      <c r="JH114" s="20">
        <f t="shared" si="611"/>
        <v>0</v>
      </c>
      <c r="JI114" s="20">
        <f t="shared" si="612"/>
        <v>1697.1</v>
      </c>
      <c r="JJ114" s="20">
        <f t="shared" si="613"/>
        <v>1899.15</v>
      </c>
      <c r="JK114" s="20">
        <f t="shared" si="614"/>
        <v>-202.05000000000018</v>
      </c>
      <c r="JL114" s="19"/>
      <c r="JM114" s="19"/>
      <c r="JN114" s="20">
        <f t="shared" si="615"/>
        <v>0</v>
      </c>
      <c r="JO114" s="20">
        <f>20576.71</f>
        <v>20576.71</v>
      </c>
      <c r="JP114" s="20">
        <f>35451.75</f>
        <v>35451.75</v>
      </c>
      <c r="JQ114" s="20">
        <f t="shared" si="616"/>
        <v>-14875.04</v>
      </c>
      <c r="JR114" s="19"/>
      <c r="JS114" s="19"/>
      <c r="JT114" s="20">
        <f t="shared" si="617"/>
        <v>0</v>
      </c>
      <c r="JU114" s="20">
        <f t="shared" si="618"/>
        <v>20576.71</v>
      </c>
      <c r="JV114" s="20">
        <f t="shared" si="619"/>
        <v>35451.75</v>
      </c>
      <c r="JW114" s="20">
        <f t="shared" si="620"/>
        <v>-14875.04</v>
      </c>
      <c r="JX114" s="20">
        <f>3614.85</f>
        <v>3614.85</v>
      </c>
      <c r="JY114" s="20">
        <f>3907.05</f>
        <v>3907.05</v>
      </c>
      <c r="JZ114" s="20">
        <f t="shared" si="621"/>
        <v>-292.20000000000027</v>
      </c>
      <c r="KA114" s="19"/>
      <c r="KB114" s="19"/>
      <c r="KC114" s="20">
        <f t="shared" si="622"/>
        <v>0</v>
      </c>
      <c r="KD114" s="20">
        <f t="shared" si="623"/>
        <v>3614.85</v>
      </c>
      <c r="KE114" s="20">
        <f t="shared" si="624"/>
        <v>3907.05</v>
      </c>
      <c r="KF114" s="20">
        <f t="shared" si="625"/>
        <v>-292.20000000000027</v>
      </c>
      <c r="KG114" s="20">
        <f>12027.64</f>
        <v>12027.64</v>
      </c>
      <c r="KH114" s="20">
        <f>4387.56</f>
        <v>4387.5600000000004</v>
      </c>
      <c r="KI114" s="20">
        <f t="shared" si="626"/>
        <v>7640.079999999999</v>
      </c>
      <c r="KJ114" s="19"/>
      <c r="KK114" s="19"/>
      <c r="KL114" s="20">
        <f t="shared" si="627"/>
        <v>0</v>
      </c>
      <c r="KM114" s="19"/>
      <c r="KN114" s="19"/>
      <c r="KO114" s="20">
        <f t="shared" si="628"/>
        <v>0</v>
      </c>
      <c r="KP114" s="19"/>
      <c r="KQ114" s="19"/>
      <c r="KR114" s="20">
        <f t="shared" si="629"/>
        <v>0</v>
      </c>
      <c r="KS114" s="19"/>
      <c r="KT114" s="19"/>
      <c r="KU114" s="20">
        <f t="shared" si="630"/>
        <v>0</v>
      </c>
      <c r="KV114" s="19"/>
      <c r="KW114" s="19"/>
      <c r="KX114" s="20">
        <f t="shared" si="631"/>
        <v>0</v>
      </c>
      <c r="KY114" s="20"/>
      <c r="KZ114" s="19"/>
      <c r="LA114" s="20">
        <f t="shared" si="632"/>
        <v>0</v>
      </c>
      <c r="LB114" s="20">
        <f t="shared" si="633"/>
        <v>0</v>
      </c>
      <c r="LC114" s="20">
        <f t="shared" si="634"/>
        <v>0</v>
      </c>
      <c r="LD114" s="20">
        <f t="shared" si="635"/>
        <v>0</v>
      </c>
      <c r="LE114" s="20">
        <f t="shared" si="636"/>
        <v>12027.64</v>
      </c>
      <c r="LF114" s="20">
        <f t="shared" si="637"/>
        <v>4387.5600000000004</v>
      </c>
      <c r="LG114" s="20">
        <f t="shared" si="638"/>
        <v>7640.079999999999</v>
      </c>
      <c r="LH114" s="20">
        <f>7002.76</f>
        <v>7002.76</v>
      </c>
      <c r="LI114" s="20">
        <f>8249.01</f>
        <v>8249.01</v>
      </c>
      <c r="LJ114" s="20">
        <f t="shared" si="639"/>
        <v>-1246.25</v>
      </c>
      <c r="LK114" s="20"/>
      <c r="LL114" s="19"/>
      <c r="LM114" s="20">
        <f t="shared" si="640"/>
        <v>0</v>
      </c>
      <c r="LN114" s="20">
        <f t="shared" si="641"/>
        <v>86098.219999999987</v>
      </c>
      <c r="LO114" s="20">
        <f t="shared" si="642"/>
        <v>138286.57</v>
      </c>
      <c r="LP114" s="20">
        <f t="shared" si="643"/>
        <v>-52188.35000000002</v>
      </c>
    </row>
    <row r="115" spans="1:328" x14ac:dyDescent="0.3">
      <c r="A115" s="2" t="s">
        <v>220</v>
      </c>
      <c r="B115" s="5">
        <f>(((B111)+(B112))+(B113))+(B114)</f>
        <v>0</v>
      </c>
      <c r="C115" s="5">
        <f>(((C111)+(C112))+(C113))+(C114)</f>
        <v>0</v>
      </c>
      <c r="D115" s="5">
        <f t="shared" si="483"/>
        <v>0</v>
      </c>
      <c r="E115" s="5">
        <f>(((E111)+(E112))+(E113))+(E114)</f>
        <v>1785.58</v>
      </c>
      <c r="F115" s="5">
        <f>(((F111)+(F112))+(F113))+(F114)</f>
        <v>8266.74</v>
      </c>
      <c r="G115" s="5">
        <f t="shared" si="484"/>
        <v>-6481.16</v>
      </c>
      <c r="H115" s="5">
        <f>(((H111)+(H112))+(H113))+(H114)</f>
        <v>0</v>
      </c>
      <c r="I115" s="5">
        <f>(((I111)+(I112))+(I113))+(I114)</f>
        <v>0</v>
      </c>
      <c r="J115" s="5">
        <f t="shared" si="485"/>
        <v>0</v>
      </c>
      <c r="K115" s="5">
        <f>(((K111)+(K112))+(K113))+(K114)</f>
        <v>0</v>
      </c>
      <c r="L115" s="5">
        <f>(((L111)+(L112))+(L113))+(L114)</f>
        <v>0</v>
      </c>
      <c r="M115" s="5">
        <f t="shared" si="486"/>
        <v>0</v>
      </c>
      <c r="N115" s="5">
        <f>(((N111)+(N112))+(N113))+(N114)</f>
        <v>0</v>
      </c>
      <c r="O115" s="5">
        <f>(((O111)+(O112))+(O113))+(O114)</f>
        <v>0</v>
      </c>
      <c r="P115" s="5">
        <f t="shared" si="487"/>
        <v>0</v>
      </c>
      <c r="Q115" s="5">
        <f>(((Q111)+(Q112))+(Q113))+(Q114)</f>
        <v>1279.95</v>
      </c>
      <c r="R115" s="5">
        <f>(((R111)+(R112))+(R113))+(R114)</f>
        <v>1612.71</v>
      </c>
      <c r="S115" s="5">
        <f t="shared" si="488"/>
        <v>-332.76</v>
      </c>
      <c r="T115" s="5">
        <f>(((T111)+(T112))+(T113))+(T114)</f>
        <v>0</v>
      </c>
      <c r="U115" s="5">
        <f>(((U111)+(U112))+(U113))+(U114)</f>
        <v>0</v>
      </c>
      <c r="V115" s="5">
        <f t="shared" si="489"/>
        <v>0</v>
      </c>
      <c r="W115" s="5">
        <f>(((W111)+(W112))+(W113))+(W114)</f>
        <v>0</v>
      </c>
      <c r="X115" s="5">
        <f>(((X111)+(X112))+(X113))+(X114)</f>
        <v>0</v>
      </c>
      <c r="Y115" s="5">
        <f t="shared" si="490"/>
        <v>0</v>
      </c>
      <c r="Z115" s="5">
        <f>(((Z111)+(Z112))+(Z113))+(Z114)</f>
        <v>0</v>
      </c>
      <c r="AA115" s="5">
        <f>(((AA111)+(AA112))+(AA113))+(AA114)</f>
        <v>0</v>
      </c>
      <c r="AB115" s="5">
        <f t="shared" si="491"/>
        <v>0</v>
      </c>
      <c r="AC115" s="5">
        <f>(((AC111)+(AC112))+(AC113))+(AC114)</f>
        <v>0</v>
      </c>
      <c r="AD115" s="5">
        <f>(((AD111)+(AD112))+(AD113))+(AD114)</f>
        <v>0</v>
      </c>
      <c r="AE115" s="5">
        <f t="shared" si="492"/>
        <v>0</v>
      </c>
      <c r="AF115" s="5">
        <f>(((AF111)+(AF112))+(AF113))+(AF114)</f>
        <v>0</v>
      </c>
      <c r="AG115" s="5">
        <f>(((AG111)+(AG112))+(AG113))+(AG114)</f>
        <v>0</v>
      </c>
      <c r="AH115" s="5">
        <f t="shared" si="493"/>
        <v>0</v>
      </c>
      <c r="AI115" s="5">
        <f>(((AI111)+(AI112))+(AI113))+(AI114)</f>
        <v>0</v>
      </c>
      <c r="AJ115" s="5">
        <f>(((AJ111)+(AJ112))+(AJ113))+(AJ114)</f>
        <v>0</v>
      </c>
      <c r="AK115" s="5">
        <f t="shared" si="494"/>
        <v>0</v>
      </c>
      <c r="AL115" s="5">
        <f t="shared" si="495"/>
        <v>1279.95</v>
      </c>
      <c r="AM115" s="5">
        <f t="shared" si="496"/>
        <v>1612.71</v>
      </c>
      <c r="AN115" s="5">
        <f t="shared" si="497"/>
        <v>-332.76</v>
      </c>
      <c r="AO115" s="5">
        <f>(((AO111)+(AO112))+(AO113))+(AO114)</f>
        <v>0</v>
      </c>
      <c r="AP115" s="5">
        <f>(((AP111)+(AP112))+(AP113))+(AP114)</f>
        <v>0</v>
      </c>
      <c r="AQ115" s="5">
        <f t="shared" si="498"/>
        <v>0</v>
      </c>
      <c r="AR115" s="5">
        <f>(((AR111)+(AR112))+(AR113))+(AR114)</f>
        <v>4352.9799999999996</v>
      </c>
      <c r="AS115" s="5">
        <f>(((AS111)+(AS112))+(AS113))+(AS114)</f>
        <v>10718.7</v>
      </c>
      <c r="AT115" s="5">
        <f t="shared" si="499"/>
        <v>-6365.7200000000012</v>
      </c>
      <c r="AU115" s="5">
        <f>(((AU111)+(AU112))+(AU113))+(AU114)</f>
        <v>0</v>
      </c>
      <c r="AV115" s="5">
        <f>(((AV111)+(AV112))+(AV113))+(AV114)</f>
        <v>0</v>
      </c>
      <c r="AW115" s="5">
        <f t="shared" si="500"/>
        <v>0</v>
      </c>
      <c r="AX115" s="5">
        <f>(((AX111)+(AX112))+(AX113))+(AX114)</f>
        <v>9978.06</v>
      </c>
      <c r="AY115" s="5">
        <f>(((AY111)+(AY112))+(AY113))+(AY114)</f>
        <v>18018</v>
      </c>
      <c r="AZ115" s="5">
        <f t="shared" si="501"/>
        <v>-8039.9400000000005</v>
      </c>
      <c r="BA115" s="5">
        <f>(((BA111)+(BA112))+(BA113))+(BA114)</f>
        <v>0</v>
      </c>
      <c r="BB115" s="5">
        <f>(((BB111)+(BB112))+(BB113))+(BB114)</f>
        <v>0</v>
      </c>
      <c r="BC115" s="5">
        <f t="shared" si="502"/>
        <v>0</v>
      </c>
      <c r="BD115" s="5">
        <f>(((BD111)+(BD112))+(BD113))+(BD114)</f>
        <v>0</v>
      </c>
      <c r="BE115" s="5">
        <f>(((BE111)+(BE112))+(BE113))+(BE114)</f>
        <v>315.63</v>
      </c>
      <c r="BF115" s="5">
        <f t="shared" si="503"/>
        <v>-315.63</v>
      </c>
      <c r="BG115" s="5">
        <f t="shared" si="504"/>
        <v>0</v>
      </c>
      <c r="BH115" s="5">
        <f t="shared" si="505"/>
        <v>315.63</v>
      </c>
      <c r="BI115" s="5">
        <f t="shared" si="506"/>
        <v>-315.63</v>
      </c>
      <c r="BJ115" s="5">
        <f>(((BJ111)+(BJ112))+(BJ113))+(BJ114)</f>
        <v>0</v>
      </c>
      <c r="BK115" s="5">
        <f>(((BK111)+(BK112))+(BK113))+(BK114)</f>
        <v>0</v>
      </c>
      <c r="BL115" s="5">
        <f t="shared" si="507"/>
        <v>0</v>
      </c>
      <c r="BM115" s="5">
        <f>(((BM111)+(BM112))+(BM113))+(BM114)</f>
        <v>2325.4</v>
      </c>
      <c r="BN115" s="5">
        <f>(((BN111)+(BN112))+(BN113))+(BN114)</f>
        <v>4148.55</v>
      </c>
      <c r="BO115" s="5">
        <f t="shared" si="508"/>
        <v>-1823.15</v>
      </c>
      <c r="BP115" s="5">
        <f>(((BP111)+(BP112))+(BP113))+(BP114)</f>
        <v>0</v>
      </c>
      <c r="BQ115" s="5">
        <f>(((BQ111)+(BQ112))+(BQ113))+(BQ114)</f>
        <v>0</v>
      </c>
      <c r="BR115" s="5">
        <f t="shared" si="509"/>
        <v>0</v>
      </c>
      <c r="BS115" s="5">
        <f>(((BS111)+(BS112))+(BS113))+(BS114)</f>
        <v>0</v>
      </c>
      <c r="BT115" s="5">
        <f>(((BT111)+(BT112))+(BT113))+(BT114)</f>
        <v>0</v>
      </c>
      <c r="BU115" s="5">
        <f t="shared" si="510"/>
        <v>0</v>
      </c>
      <c r="BV115" s="5">
        <f>(((BV111)+(BV112))+(BV113))+(BV114)</f>
        <v>0</v>
      </c>
      <c r="BW115" s="5">
        <f>(((BW111)+(BW112))+(BW113))+(BW114)</f>
        <v>0</v>
      </c>
      <c r="BX115" s="5">
        <f t="shared" si="511"/>
        <v>0</v>
      </c>
      <c r="BY115" s="5">
        <f>(((BY111)+(BY112))+(BY113))+(BY114)</f>
        <v>925.51</v>
      </c>
      <c r="BZ115" s="5">
        <f>(((BZ111)+(BZ112))+(BZ113))+(BZ114)</f>
        <v>1591.5</v>
      </c>
      <c r="CA115" s="5">
        <f t="shared" si="512"/>
        <v>-665.99</v>
      </c>
      <c r="CB115" s="5">
        <f t="shared" si="513"/>
        <v>925.51</v>
      </c>
      <c r="CC115" s="5">
        <f t="shared" si="514"/>
        <v>1591.5</v>
      </c>
      <c r="CD115" s="5">
        <f t="shared" si="515"/>
        <v>-665.99</v>
      </c>
      <c r="CE115" s="5">
        <f>(((CE111)+(CE112))+(CE113))+(CE114)</f>
        <v>0</v>
      </c>
      <c r="CF115" s="5">
        <f>(((CF111)+(CF112))+(CF113))+(CF114)</f>
        <v>710.16</v>
      </c>
      <c r="CG115" s="5">
        <f t="shared" si="516"/>
        <v>-710.16</v>
      </c>
      <c r="CH115" s="5">
        <f>(((CH111)+(CH112))+(CH113))+(CH114)</f>
        <v>0</v>
      </c>
      <c r="CI115" s="5">
        <f>(((CI111)+(CI112))+(CI113))+(CI114)</f>
        <v>0</v>
      </c>
      <c r="CJ115" s="5">
        <f t="shared" si="517"/>
        <v>0</v>
      </c>
      <c r="CK115" s="5">
        <f>(((CK111)+(CK112))+(CK113))+(CK114)</f>
        <v>0</v>
      </c>
      <c r="CL115" s="5">
        <f>(((CL111)+(CL112))+(CL113))+(CL114)</f>
        <v>0</v>
      </c>
      <c r="CM115" s="5">
        <f t="shared" si="518"/>
        <v>0</v>
      </c>
      <c r="CN115" s="5">
        <f t="shared" si="519"/>
        <v>0</v>
      </c>
      <c r="CO115" s="5">
        <f t="shared" si="520"/>
        <v>0</v>
      </c>
      <c r="CP115" s="5">
        <f t="shared" si="521"/>
        <v>0</v>
      </c>
      <c r="CQ115" s="5">
        <f>(((CQ111)+(CQ112))+(CQ113))+(CQ114)</f>
        <v>0</v>
      </c>
      <c r="CR115" s="5">
        <f>(((CR111)+(CR112))+(CR113))+(CR114)</f>
        <v>0</v>
      </c>
      <c r="CS115" s="5">
        <f t="shared" si="522"/>
        <v>0</v>
      </c>
      <c r="CT115" s="5">
        <f>(((CT111)+(CT112))+(CT113))+(CT114)</f>
        <v>4117.6499999999996</v>
      </c>
      <c r="CU115" s="5">
        <f>(((CU111)+(CU112))+(CU113))+(CU114)</f>
        <v>7112.7</v>
      </c>
      <c r="CV115" s="5">
        <f t="shared" si="523"/>
        <v>-2995.05</v>
      </c>
      <c r="CW115" s="5">
        <f>(((CW111)+(CW112))+(CW113))+(CW114)</f>
        <v>0</v>
      </c>
      <c r="CX115" s="5">
        <f>(((CX111)+(CX112))+(CX113))+(CX114)</f>
        <v>0</v>
      </c>
      <c r="CY115" s="5">
        <f t="shared" si="524"/>
        <v>0</v>
      </c>
      <c r="CZ115" s="5">
        <f t="shared" si="525"/>
        <v>4117.6499999999996</v>
      </c>
      <c r="DA115" s="5">
        <f t="shared" si="526"/>
        <v>7112.7</v>
      </c>
      <c r="DB115" s="5">
        <f t="shared" si="527"/>
        <v>-2995.05</v>
      </c>
      <c r="DC115" s="5">
        <f t="shared" si="528"/>
        <v>21699.599999999999</v>
      </c>
      <c r="DD115" s="5">
        <f t="shared" si="529"/>
        <v>42615.240000000005</v>
      </c>
      <c r="DE115" s="5">
        <f t="shared" si="530"/>
        <v>-20915.640000000007</v>
      </c>
      <c r="DF115" s="5">
        <f>(((DF111)+(DF112))+(DF113))+(DF114)</f>
        <v>0</v>
      </c>
      <c r="DG115" s="5">
        <f>(((DG111)+(DG112))+(DG113))+(DG114)</f>
        <v>0</v>
      </c>
      <c r="DH115" s="5">
        <f t="shared" si="531"/>
        <v>0</v>
      </c>
      <c r="DI115" s="5">
        <f>(((DI111)+(DI112))+(DI113))+(DI114)</f>
        <v>1496.97</v>
      </c>
      <c r="DJ115" s="5">
        <f>(((DJ111)+(DJ112))+(DJ113))+(DJ114)</f>
        <v>3102.75</v>
      </c>
      <c r="DK115" s="5">
        <f t="shared" si="532"/>
        <v>-1605.78</v>
      </c>
      <c r="DL115" s="5">
        <f t="shared" si="533"/>
        <v>1496.97</v>
      </c>
      <c r="DM115" s="5">
        <f t="shared" si="534"/>
        <v>3102.75</v>
      </c>
      <c r="DN115" s="5">
        <f t="shared" si="535"/>
        <v>-1605.78</v>
      </c>
      <c r="DO115" s="5">
        <f>(((DO111)+(DO112))+(DO113))+(DO114)</f>
        <v>0</v>
      </c>
      <c r="DP115" s="5">
        <f>(((DP111)+(DP112))+(DP113))+(DP114)</f>
        <v>0</v>
      </c>
      <c r="DQ115" s="5">
        <f t="shared" si="536"/>
        <v>0</v>
      </c>
      <c r="DR115" s="5">
        <f>(((DR111)+(DR112))+(DR113))+(DR114)</f>
        <v>0</v>
      </c>
      <c r="DS115" s="5">
        <f>(((DS111)+(DS112))+(DS113))+(DS114)</f>
        <v>0</v>
      </c>
      <c r="DT115" s="5">
        <f t="shared" si="537"/>
        <v>0</v>
      </c>
      <c r="DU115" s="5">
        <f t="shared" si="538"/>
        <v>0</v>
      </c>
      <c r="DV115" s="5">
        <f t="shared" si="539"/>
        <v>0</v>
      </c>
      <c r="DW115" s="5">
        <f t="shared" si="540"/>
        <v>0</v>
      </c>
      <c r="DX115" s="21">
        <f t="shared" si="541"/>
        <v>26262.1</v>
      </c>
      <c r="DY115" s="21">
        <f t="shared" si="542"/>
        <v>55597.440000000002</v>
      </c>
      <c r="DZ115" s="21">
        <f t="shared" si="543"/>
        <v>-29335.340000000004</v>
      </c>
      <c r="EA115" s="21">
        <f>(((EA111)+(EA112))+(EA113))+(EA114)</f>
        <v>0</v>
      </c>
      <c r="EB115" s="21">
        <f>(((EB111)+(EB112))+(EB113))+(EB114)</f>
        <v>0</v>
      </c>
      <c r="EC115" s="21">
        <f t="shared" si="544"/>
        <v>0</v>
      </c>
      <c r="ED115" s="21">
        <f>(((ED111)+(ED112))+(ED113))+(ED114)</f>
        <v>0</v>
      </c>
      <c r="EE115" s="21">
        <f>(((EE111)+(EE112))+(EE113))+(EE114)</f>
        <v>0</v>
      </c>
      <c r="EF115" s="21">
        <f t="shared" si="545"/>
        <v>0</v>
      </c>
      <c r="EG115" s="21">
        <f>(((EG111)+(EG112))+(EG113))+(EG114)</f>
        <v>1340.4</v>
      </c>
      <c r="EH115" s="21">
        <f>(((EH111)+(EH112))+(EH113))+(EH114)</f>
        <v>3486.09</v>
      </c>
      <c r="EI115" s="21">
        <f t="shared" si="546"/>
        <v>-2145.69</v>
      </c>
      <c r="EJ115" s="21">
        <f>(((EJ111)+(EJ112))+(EJ113))+(EJ114)</f>
        <v>0</v>
      </c>
      <c r="EK115" s="21">
        <f>(((EK111)+(EK112))+(EK113))+(EK114)</f>
        <v>0</v>
      </c>
      <c r="EL115" s="21">
        <f t="shared" si="547"/>
        <v>0</v>
      </c>
      <c r="EM115" s="21">
        <f t="shared" si="548"/>
        <v>1340.4</v>
      </c>
      <c r="EN115" s="21">
        <f t="shared" si="549"/>
        <v>3486.09</v>
      </c>
      <c r="EO115" s="21">
        <f t="shared" si="550"/>
        <v>-2145.69</v>
      </c>
      <c r="EP115" s="21">
        <f>(((EP111)+(EP112))+(EP113))+(EP114)</f>
        <v>8502.4699999999993</v>
      </c>
      <c r="EQ115" s="21">
        <f>(((EQ111)+(EQ112))+(EQ113))+(EQ114)</f>
        <v>9000</v>
      </c>
      <c r="ER115" s="21">
        <f t="shared" si="551"/>
        <v>-497.53000000000065</v>
      </c>
      <c r="ES115" s="21">
        <f>(((ES111)+(ES112))+(ES113))+(ES114)</f>
        <v>0</v>
      </c>
      <c r="ET115" s="21">
        <f>(((ET111)+(ET112))+(ET113))+(ET114)</f>
        <v>0</v>
      </c>
      <c r="EU115" s="21">
        <f t="shared" si="552"/>
        <v>0</v>
      </c>
      <c r="EV115" s="21">
        <f>(((EV111)+(EV112))+(EV113))+(EV114)</f>
        <v>0</v>
      </c>
      <c r="EW115" s="21">
        <f>(((EW111)+(EW112))+(EW113))+(EW114)</f>
        <v>803.25</v>
      </c>
      <c r="EX115" s="21">
        <f t="shared" si="553"/>
        <v>-803.25</v>
      </c>
      <c r="EY115" s="21">
        <f>(((EY111)+(EY112))+(EY113))+(EY114)</f>
        <v>0</v>
      </c>
      <c r="EZ115" s="21">
        <f>(((EZ111)+(EZ112))+(EZ113))+(EZ114)</f>
        <v>0</v>
      </c>
      <c r="FA115" s="21">
        <f t="shared" si="554"/>
        <v>0</v>
      </c>
      <c r="FB115" s="21">
        <f t="shared" si="555"/>
        <v>0</v>
      </c>
      <c r="FC115" s="21">
        <f t="shared" si="556"/>
        <v>803.25</v>
      </c>
      <c r="FD115" s="21">
        <f t="shared" si="557"/>
        <v>-803.25</v>
      </c>
      <c r="FE115" s="21">
        <f>(((FE111)+(FE112))+(FE113))+(FE114)</f>
        <v>0</v>
      </c>
      <c r="FF115" s="21">
        <f>(((FF111)+(FF112))+(FF113))+(FF114)</f>
        <v>0</v>
      </c>
      <c r="FG115" s="21">
        <f t="shared" si="558"/>
        <v>0</v>
      </c>
      <c r="FH115" s="21">
        <f>(((FH111)+(FH112))+(FH113))+(FH114)</f>
        <v>1186.57</v>
      </c>
      <c r="FI115" s="21">
        <f>(((FI111)+(FI112))+(FI113))+(FI114)</f>
        <v>2310.63</v>
      </c>
      <c r="FJ115" s="21">
        <f t="shared" si="559"/>
        <v>-1124.0600000000002</v>
      </c>
      <c r="FK115" s="21">
        <f>(((FK111)+(FK112))+(FK113))+(FK114)</f>
        <v>0</v>
      </c>
      <c r="FL115" s="21">
        <f>(((FL111)+(FL112))+(FL113))+(FL114)</f>
        <v>0</v>
      </c>
      <c r="FM115" s="21">
        <f t="shared" si="560"/>
        <v>0</v>
      </c>
      <c r="FN115" s="21">
        <f t="shared" si="561"/>
        <v>1186.57</v>
      </c>
      <c r="FO115" s="21">
        <f t="shared" si="562"/>
        <v>2310.63</v>
      </c>
      <c r="FP115" s="21">
        <f t="shared" si="563"/>
        <v>-1124.0600000000002</v>
      </c>
      <c r="FQ115" s="21">
        <f>(((FQ111)+(FQ112))+(FQ113))+(FQ114)</f>
        <v>0</v>
      </c>
      <c r="FR115" s="21">
        <f>(((FR111)+(FR112))+(FR113))+(FR114)</f>
        <v>0</v>
      </c>
      <c r="FS115" s="21">
        <f t="shared" si="564"/>
        <v>0</v>
      </c>
      <c r="FT115" s="21">
        <f>(((FT111)+(FT112))+(FT113))+(FT114)</f>
        <v>-90.99</v>
      </c>
      <c r="FU115" s="21">
        <f>(((FU111)+(FU112))+(FU113))+(FU114)</f>
        <v>937.14</v>
      </c>
      <c r="FV115" s="21">
        <f t="shared" si="565"/>
        <v>-1028.1299999999999</v>
      </c>
      <c r="FW115" s="21">
        <f>(((FW111)+(FW112))+(FW113))+(FW114)</f>
        <v>0</v>
      </c>
      <c r="FX115" s="21">
        <f>(((FX111)+(FX112))+(FX113))+(FX114)</f>
        <v>0</v>
      </c>
      <c r="FY115" s="21">
        <f t="shared" si="566"/>
        <v>0</v>
      </c>
      <c r="FZ115" s="21">
        <f t="shared" si="567"/>
        <v>-90.99</v>
      </c>
      <c r="GA115" s="21">
        <f t="shared" si="568"/>
        <v>937.14</v>
      </c>
      <c r="GB115" s="21">
        <f t="shared" si="569"/>
        <v>-1028.1299999999999</v>
      </c>
      <c r="GC115" s="21">
        <f>(((GC111)+(GC112))+(GC113))+(GC114)</f>
        <v>0</v>
      </c>
      <c r="GD115" s="21">
        <f>(((GD111)+(GD112))+(GD113))+(GD114)</f>
        <v>0</v>
      </c>
      <c r="GE115" s="21">
        <f t="shared" si="570"/>
        <v>0</v>
      </c>
      <c r="GF115" s="21">
        <f>(((GF111)+(GF112))+(GF113))+(GF114)</f>
        <v>0</v>
      </c>
      <c r="GG115" s="21">
        <f>(((GG111)+(GG112))+(GG113))+(GG114)</f>
        <v>0</v>
      </c>
      <c r="GH115" s="21">
        <f t="shared" si="571"/>
        <v>0</v>
      </c>
      <c r="GI115" s="21">
        <f>(((GI111)+(GI112))+(GI113))+(GI114)</f>
        <v>1368.72</v>
      </c>
      <c r="GJ115" s="21">
        <f>(((GJ111)+(GJ112))+(GJ113))+(GJ114)</f>
        <v>1800</v>
      </c>
      <c r="GK115" s="21">
        <f t="shared" si="572"/>
        <v>-431.28</v>
      </c>
      <c r="GL115" s="21">
        <f>(((GL111)+(GL112))+(GL113))+(GL114)</f>
        <v>0</v>
      </c>
      <c r="GM115" s="21">
        <f>(((GM111)+(GM112))+(GM113))+(GM114)</f>
        <v>0</v>
      </c>
      <c r="GN115" s="21">
        <f t="shared" si="573"/>
        <v>0</v>
      </c>
      <c r="GO115" s="21">
        <f t="shared" si="574"/>
        <v>1368.72</v>
      </c>
      <c r="GP115" s="21">
        <f t="shared" si="575"/>
        <v>1800</v>
      </c>
      <c r="GQ115" s="21">
        <f t="shared" si="576"/>
        <v>-431.28</v>
      </c>
      <c r="GR115" s="21">
        <f>(((GR111)+(GR112))+(GR113))+(GR114)</f>
        <v>0</v>
      </c>
      <c r="GS115" s="21">
        <f>(((GS111)+(GS112))+(GS113))+(GS114)</f>
        <v>0</v>
      </c>
      <c r="GT115" s="21">
        <f t="shared" si="577"/>
        <v>0</v>
      </c>
      <c r="GU115" s="21">
        <f>(((GU111)+(GU112))+(GU113))+(GU114)</f>
        <v>0</v>
      </c>
      <c r="GV115" s="21">
        <f>(((GV111)+(GV112))+(GV113))+(GV114)</f>
        <v>360</v>
      </c>
      <c r="GW115" s="21">
        <f t="shared" si="578"/>
        <v>-360</v>
      </c>
      <c r="GX115" s="21">
        <f>(((GX111)+(GX112))+(GX113))+(GX114)</f>
        <v>0</v>
      </c>
      <c r="GY115" s="21">
        <f>(((GY111)+(GY112))+(GY113))+(GY114)</f>
        <v>0</v>
      </c>
      <c r="GZ115" s="21">
        <f t="shared" si="579"/>
        <v>0</v>
      </c>
      <c r="HA115" s="21">
        <f t="shared" si="580"/>
        <v>12307.169999999998</v>
      </c>
      <c r="HB115" s="21">
        <f t="shared" si="581"/>
        <v>18697.11</v>
      </c>
      <c r="HC115" s="21">
        <f t="shared" si="582"/>
        <v>-6389.9400000000023</v>
      </c>
      <c r="HD115" s="21">
        <f>(((HD111)+(HD112))+(HD113))+(HD114)</f>
        <v>0</v>
      </c>
      <c r="HE115" s="21">
        <f>(((HE111)+(HE112))+(HE113))+(HE114)</f>
        <v>0</v>
      </c>
      <c r="HF115" s="21">
        <f t="shared" si="583"/>
        <v>0</v>
      </c>
      <c r="HG115" s="21">
        <f>(((HG111)+(HG112))+(HG113))+(HG114)</f>
        <v>0</v>
      </c>
      <c r="HH115" s="21">
        <f>(((HH111)+(HH112))+(HH113))+(HH114)</f>
        <v>0</v>
      </c>
      <c r="HI115" s="21">
        <f t="shared" si="584"/>
        <v>0</v>
      </c>
      <c r="HJ115" s="21">
        <f>(((HJ111)+(HJ112))+(HJ113))+(HJ114)</f>
        <v>0</v>
      </c>
      <c r="HK115" s="21">
        <f>(((HK111)+(HK112))+(HK113))+(HK114)</f>
        <v>1500</v>
      </c>
      <c r="HL115" s="21">
        <f t="shared" si="585"/>
        <v>-1500</v>
      </c>
      <c r="HM115" s="21">
        <f>(((HM111)+(HM112))+(HM113))+(HM114)</f>
        <v>0</v>
      </c>
      <c r="HN115" s="21">
        <f>(((HN111)+(HN112))+(HN113))+(HN114)</f>
        <v>0</v>
      </c>
      <c r="HO115" s="21">
        <f t="shared" si="586"/>
        <v>0</v>
      </c>
      <c r="HP115" s="21">
        <f t="shared" si="587"/>
        <v>0</v>
      </c>
      <c r="HQ115" s="21">
        <f t="shared" si="588"/>
        <v>1500</v>
      </c>
      <c r="HR115" s="21">
        <f t="shared" si="589"/>
        <v>-1500</v>
      </c>
      <c r="HS115" s="21">
        <f>(((HS111)+(HS112))+(HS113))+(HS114)</f>
        <v>0</v>
      </c>
      <c r="HT115" s="21">
        <f>(((HT111)+(HT112))+(HT113))+(HT114)</f>
        <v>0</v>
      </c>
      <c r="HU115" s="21">
        <f t="shared" si="590"/>
        <v>0</v>
      </c>
      <c r="HV115" s="21">
        <f>(((HV111)+(HV112))+(HV113))+(HV114)</f>
        <v>0</v>
      </c>
      <c r="HW115" s="21">
        <f>(((HW111)+(HW112))+(HW113))+(HW114)</f>
        <v>0</v>
      </c>
      <c r="HX115" s="21">
        <f t="shared" si="591"/>
        <v>0</v>
      </c>
      <c r="HY115" s="21">
        <f>(((HY111)+(HY112))+(HY113))+(HY114)</f>
        <v>0</v>
      </c>
      <c r="HZ115" s="21">
        <f>(((HZ111)+(HZ112))+(HZ113))+(HZ114)</f>
        <v>1680</v>
      </c>
      <c r="IA115" s="21">
        <f t="shared" si="592"/>
        <v>-1680</v>
      </c>
      <c r="IB115" s="21">
        <f>(((IB111)+(IB112))+(IB113))+(IB114)</f>
        <v>0</v>
      </c>
      <c r="IC115" s="21">
        <f>(((IC111)+(IC112))+(IC113))+(IC114)</f>
        <v>0</v>
      </c>
      <c r="ID115" s="21">
        <f t="shared" si="593"/>
        <v>0</v>
      </c>
      <c r="IE115" s="21">
        <f t="shared" si="594"/>
        <v>0</v>
      </c>
      <c r="IF115" s="21">
        <f t="shared" si="595"/>
        <v>1680</v>
      </c>
      <c r="IG115" s="21">
        <f t="shared" si="596"/>
        <v>-1680</v>
      </c>
      <c r="IH115" s="21">
        <f t="shared" si="597"/>
        <v>0</v>
      </c>
      <c r="II115" s="21">
        <f t="shared" si="598"/>
        <v>3180</v>
      </c>
      <c r="IJ115" s="21">
        <f t="shared" si="599"/>
        <v>-3180</v>
      </c>
      <c r="IK115" s="21">
        <f>(((IK111)+(IK112))+(IK113))+(IK114)</f>
        <v>2609.89</v>
      </c>
      <c r="IL115" s="21">
        <f>(((IL111)+(IL112))+(IL113))+(IL114)</f>
        <v>6917.5</v>
      </c>
      <c r="IM115" s="21">
        <f t="shared" si="600"/>
        <v>-4307.6100000000006</v>
      </c>
      <c r="IN115" s="21">
        <f>(((IN111)+(IN112))+(IN113))+(IN114)</f>
        <v>0</v>
      </c>
      <c r="IO115" s="21">
        <f>(((IO111)+(IO112))+(IO113))+(IO114)</f>
        <v>0</v>
      </c>
      <c r="IP115" s="21">
        <f t="shared" si="601"/>
        <v>0</v>
      </c>
      <c r="IQ115" s="21">
        <f>(((IQ111)+(IQ112))+(IQ113))+(IQ114)</f>
        <v>0</v>
      </c>
      <c r="IR115" s="21">
        <f>(((IR111)+(IR112))+(IR113))+(IR114)</f>
        <v>0</v>
      </c>
      <c r="IS115" s="21">
        <f t="shared" si="602"/>
        <v>0</v>
      </c>
      <c r="IT115" s="21">
        <f t="shared" si="603"/>
        <v>0</v>
      </c>
      <c r="IU115" s="21">
        <f t="shared" si="604"/>
        <v>0</v>
      </c>
      <c r="IV115" s="21">
        <f t="shared" si="605"/>
        <v>0</v>
      </c>
      <c r="IW115" s="21">
        <f t="shared" si="606"/>
        <v>2609.89</v>
      </c>
      <c r="IX115" s="21">
        <f t="shared" si="607"/>
        <v>10097.5</v>
      </c>
      <c r="IY115" s="21">
        <f t="shared" si="608"/>
        <v>-7487.6100000000006</v>
      </c>
      <c r="IZ115" s="21">
        <f>(((IZ111)+(IZ112))+(IZ113))+(IZ114)</f>
        <v>-19.38</v>
      </c>
      <c r="JA115" s="21">
        <f>(((JA111)+(JA112))+(JA113))+(JA114)</f>
        <v>1899.15</v>
      </c>
      <c r="JB115" s="21">
        <f t="shared" si="609"/>
        <v>-1918.5300000000002</v>
      </c>
      <c r="JC115" s="21">
        <f>(((JC111)+(JC112))+(JC113))+(JC114)</f>
        <v>1716.48</v>
      </c>
      <c r="JD115" s="21">
        <f>(((JD111)+(JD112))+(JD113))+(JD114)</f>
        <v>0</v>
      </c>
      <c r="JE115" s="21">
        <f t="shared" si="610"/>
        <v>1716.48</v>
      </c>
      <c r="JF115" s="21">
        <f>(((JF111)+(JF112))+(JF113))+(JF114)</f>
        <v>0</v>
      </c>
      <c r="JG115" s="21">
        <f>(((JG111)+(JG112))+(JG113))+(JG114)</f>
        <v>0</v>
      </c>
      <c r="JH115" s="21">
        <f t="shared" si="611"/>
        <v>0</v>
      </c>
      <c r="JI115" s="21">
        <f t="shared" si="612"/>
        <v>1697.1</v>
      </c>
      <c r="JJ115" s="21">
        <f t="shared" si="613"/>
        <v>1899.15</v>
      </c>
      <c r="JK115" s="21">
        <f t="shared" si="614"/>
        <v>-202.05000000000018</v>
      </c>
      <c r="JL115" s="21">
        <f>(((JL111)+(JL112))+(JL113))+(JL114)</f>
        <v>0</v>
      </c>
      <c r="JM115" s="21">
        <f>(((JM111)+(JM112))+(JM113))+(JM114)</f>
        <v>0</v>
      </c>
      <c r="JN115" s="21">
        <f t="shared" si="615"/>
        <v>0</v>
      </c>
      <c r="JO115" s="21">
        <f>(((JO111)+(JO112))+(JO113))+(JO114)</f>
        <v>20576.71</v>
      </c>
      <c r="JP115" s="21">
        <f>(((JP111)+(JP112))+(JP113))+(JP114)</f>
        <v>35451.75</v>
      </c>
      <c r="JQ115" s="21">
        <f t="shared" si="616"/>
        <v>-14875.04</v>
      </c>
      <c r="JR115" s="21">
        <f>(((JR111)+(JR112))+(JR113))+(JR114)</f>
        <v>0</v>
      </c>
      <c r="JS115" s="21">
        <f>(((JS111)+(JS112))+(JS113))+(JS114)</f>
        <v>0</v>
      </c>
      <c r="JT115" s="21">
        <f t="shared" si="617"/>
        <v>0</v>
      </c>
      <c r="JU115" s="21">
        <f t="shared" si="618"/>
        <v>20576.71</v>
      </c>
      <c r="JV115" s="21">
        <f t="shared" si="619"/>
        <v>35451.75</v>
      </c>
      <c r="JW115" s="21">
        <f t="shared" si="620"/>
        <v>-14875.04</v>
      </c>
      <c r="JX115" s="21">
        <f>(((JX111)+(JX112))+(JX113))+(JX114)</f>
        <v>3614.85</v>
      </c>
      <c r="JY115" s="21">
        <f>(((JY111)+(JY112))+(JY113))+(JY114)</f>
        <v>3907.05</v>
      </c>
      <c r="JZ115" s="21">
        <f t="shared" si="621"/>
        <v>-292.20000000000027</v>
      </c>
      <c r="KA115" s="21">
        <f>(((KA111)+(KA112))+(KA113))+(KA114)</f>
        <v>0</v>
      </c>
      <c r="KB115" s="21">
        <f>(((KB111)+(KB112))+(KB113))+(KB114)</f>
        <v>0</v>
      </c>
      <c r="KC115" s="21">
        <f t="shared" si="622"/>
        <v>0</v>
      </c>
      <c r="KD115" s="21">
        <f t="shared" si="623"/>
        <v>3614.85</v>
      </c>
      <c r="KE115" s="21">
        <f t="shared" si="624"/>
        <v>3907.05</v>
      </c>
      <c r="KF115" s="21">
        <f t="shared" si="625"/>
        <v>-292.20000000000027</v>
      </c>
      <c r="KG115" s="21">
        <f>(((KG111)+(KG112))+(KG113))+(KG114)</f>
        <v>12027.64</v>
      </c>
      <c r="KH115" s="21">
        <f>(((KH111)+(KH112))+(KH113))+(KH114)</f>
        <v>16887.57</v>
      </c>
      <c r="KI115" s="21">
        <f t="shared" si="626"/>
        <v>-4859.93</v>
      </c>
      <c r="KJ115" s="21">
        <f>(((KJ111)+(KJ112))+(KJ113))+(KJ114)</f>
        <v>0</v>
      </c>
      <c r="KK115" s="21">
        <f>(((KK111)+(KK112))+(KK113))+(KK114)</f>
        <v>0</v>
      </c>
      <c r="KL115" s="21">
        <f t="shared" si="627"/>
        <v>0</v>
      </c>
      <c r="KM115" s="21">
        <f>(((KM111)+(KM112))+(KM113))+(KM114)</f>
        <v>0</v>
      </c>
      <c r="KN115" s="21">
        <f>(((KN111)+(KN112))+(KN113))+(KN114)</f>
        <v>0</v>
      </c>
      <c r="KO115" s="21">
        <f t="shared" si="628"/>
        <v>0</v>
      </c>
      <c r="KP115" s="21">
        <f>(((KP111)+(KP112))+(KP113))+(KP114)</f>
        <v>0</v>
      </c>
      <c r="KQ115" s="21">
        <f>(((KQ111)+(KQ112))+(KQ113))+(KQ114)</f>
        <v>0</v>
      </c>
      <c r="KR115" s="21">
        <f t="shared" si="629"/>
        <v>0</v>
      </c>
      <c r="KS115" s="21">
        <f>(((KS111)+(KS112))+(KS113))+(KS114)</f>
        <v>0</v>
      </c>
      <c r="KT115" s="21">
        <f>(((KT111)+(KT112))+(KT113))+(KT114)</f>
        <v>0</v>
      </c>
      <c r="KU115" s="21">
        <f t="shared" si="630"/>
        <v>0</v>
      </c>
      <c r="KV115" s="21">
        <f>(((KV111)+(KV112))+(KV113))+(KV114)</f>
        <v>0</v>
      </c>
      <c r="KW115" s="21">
        <f>(((KW111)+(KW112))+(KW113))+(KW114)</f>
        <v>0</v>
      </c>
      <c r="KX115" s="21">
        <f t="shared" si="631"/>
        <v>0</v>
      </c>
      <c r="KY115" s="21">
        <f>(((KY111)+(KY112))+(KY113))+(KY114)</f>
        <v>0</v>
      </c>
      <c r="KZ115" s="21">
        <f>(((KZ111)+(KZ112))+(KZ113))+(KZ114)</f>
        <v>0</v>
      </c>
      <c r="LA115" s="21">
        <f t="shared" si="632"/>
        <v>0</v>
      </c>
      <c r="LB115" s="21">
        <f t="shared" si="633"/>
        <v>0</v>
      </c>
      <c r="LC115" s="21">
        <f t="shared" si="634"/>
        <v>0</v>
      </c>
      <c r="LD115" s="21">
        <f t="shared" si="635"/>
        <v>0</v>
      </c>
      <c r="LE115" s="21">
        <f t="shared" si="636"/>
        <v>12027.64</v>
      </c>
      <c r="LF115" s="21">
        <f t="shared" si="637"/>
        <v>16887.57</v>
      </c>
      <c r="LG115" s="21">
        <f t="shared" si="638"/>
        <v>-4859.93</v>
      </c>
      <c r="LH115" s="21">
        <f>(((LH111)+(LH112))+(LH113))+(LH114)</f>
        <v>7002.76</v>
      </c>
      <c r="LI115" s="21">
        <f>(((LI111)+(LI112))+(LI113))+(LI114)</f>
        <v>8249.01</v>
      </c>
      <c r="LJ115" s="21">
        <f t="shared" si="639"/>
        <v>-1246.25</v>
      </c>
      <c r="LK115" s="21">
        <f>(((LK111)+(LK112))+(LK113))+(LK114)</f>
        <v>0</v>
      </c>
      <c r="LL115" s="21">
        <f>(((LL111)+(LL112))+(LL113))+(LL114)</f>
        <v>0</v>
      </c>
      <c r="LM115" s="21">
        <f t="shared" si="640"/>
        <v>0</v>
      </c>
      <c r="LN115" s="21">
        <f t="shared" si="641"/>
        <v>86098.219999999987</v>
      </c>
      <c r="LO115" s="21">
        <f t="shared" si="642"/>
        <v>150786.58000000002</v>
      </c>
      <c r="LP115" s="21">
        <f t="shared" si="643"/>
        <v>-64688.36000000003</v>
      </c>
    </row>
    <row r="116" spans="1:328" x14ac:dyDescent="0.3">
      <c r="A116" s="2" t="s">
        <v>221</v>
      </c>
      <c r="B116" s="3"/>
      <c r="C116" s="3"/>
      <c r="D116" s="4">
        <f t="shared" si="483"/>
        <v>0</v>
      </c>
      <c r="E116" s="3"/>
      <c r="F116" s="3"/>
      <c r="G116" s="4">
        <f t="shared" si="484"/>
        <v>0</v>
      </c>
      <c r="H116" s="3"/>
      <c r="I116" s="3"/>
      <c r="J116" s="4">
        <f t="shared" si="485"/>
        <v>0</v>
      </c>
      <c r="K116" s="3"/>
      <c r="L116" s="3"/>
      <c r="M116" s="4">
        <f t="shared" si="486"/>
        <v>0</v>
      </c>
      <c r="N116" s="3"/>
      <c r="O116" s="3"/>
      <c r="P116" s="4">
        <f t="shared" si="487"/>
        <v>0</v>
      </c>
      <c r="Q116" s="3"/>
      <c r="R116" s="3"/>
      <c r="S116" s="4">
        <f t="shared" si="488"/>
        <v>0</v>
      </c>
      <c r="T116" s="3"/>
      <c r="U116" s="3"/>
      <c r="V116" s="4">
        <f t="shared" si="489"/>
        <v>0</v>
      </c>
      <c r="W116" s="3"/>
      <c r="X116" s="3"/>
      <c r="Y116" s="4">
        <f t="shared" si="490"/>
        <v>0</v>
      </c>
      <c r="Z116" s="3"/>
      <c r="AA116" s="3"/>
      <c r="AB116" s="4">
        <f t="shared" si="491"/>
        <v>0</v>
      </c>
      <c r="AC116" s="3"/>
      <c r="AD116" s="3"/>
      <c r="AE116" s="4">
        <f t="shared" si="492"/>
        <v>0</v>
      </c>
      <c r="AF116" s="3"/>
      <c r="AG116" s="3"/>
      <c r="AH116" s="4">
        <f t="shared" si="493"/>
        <v>0</v>
      </c>
      <c r="AI116" s="3"/>
      <c r="AJ116" s="3"/>
      <c r="AK116" s="4">
        <f t="shared" si="494"/>
        <v>0</v>
      </c>
      <c r="AL116" s="4">
        <f t="shared" si="495"/>
        <v>0</v>
      </c>
      <c r="AM116" s="4">
        <f t="shared" si="496"/>
        <v>0</v>
      </c>
      <c r="AN116" s="4">
        <f t="shared" si="497"/>
        <v>0</v>
      </c>
      <c r="AO116" s="3"/>
      <c r="AP116" s="3"/>
      <c r="AQ116" s="4">
        <f t="shared" si="498"/>
        <v>0</v>
      </c>
      <c r="AR116" s="3"/>
      <c r="AS116" s="3"/>
      <c r="AT116" s="4">
        <f t="shared" si="499"/>
        <v>0</v>
      </c>
      <c r="AU116" s="3"/>
      <c r="AV116" s="3"/>
      <c r="AW116" s="4">
        <f t="shared" si="500"/>
        <v>0</v>
      </c>
      <c r="AX116" s="3"/>
      <c r="AY116" s="3"/>
      <c r="AZ116" s="4">
        <f t="shared" si="501"/>
        <v>0</v>
      </c>
      <c r="BA116" s="3"/>
      <c r="BB116" s="3"/>
      <c r="BC116" s="4">
        <f t="shared" si="502"/>
        <v>0</v>
      </c>
      <c r="BD116" s="3"/>
      <c r="BE116" s="3"/>
      <c r="BF116" s="4">
        <f t="shared" si="503"/>
        <v>0</v>
      </c>
      <c r="BG116" s="4">
        <f t="shared" si="504"/>
        <v>0</v>
      </c>
      <c r="BH116" s="4">
        <f t="shared" si="505"/>
        <v>0</v>
      </c>
      <c r="BI116" s="4">
        <f t="shared" si="506"/>
        <v>0</v>
      </c>
      <c r="BJ116" s="3"/>
      <c r="BK116" s="3"/>
      <c r="BL116" s="4">
        <f t="shared" si="507"/>
        <v>0</v>
      </c>
      <c r="BM116" s="3"/>
      <c r="BN116" s="3"/>
      <c r="BO116" s="4">
        <f t="shared" si="508"/>
        <v>0</v>
      </c>
      <c r="BP116" s="3"/>
      <c r="BQ116" s="3"/>
      <c r="BR116" s="4">
        <f t="shared" si="509"/>
        <v>0</v>
      </c>
      <c r="BS116" s="3"/>
      <c r="BT116" s="3"/>
      <c r="BU116" s="4">
        <f t="shared" si="510"/>
        <v>0</v>
      </c>
      <c r="BV116" s="3"/>
      <c r="BW116" s="3"/>
      <c r="BX116" s="4">
        <f t="shared" si="511"/>
        <v>0</v>
      </c>
      <c r="BY116" s="3"/>
      <c r="BZ116" s="3"/>
      <c r="CA116" s="4">
        <f t="shared" si="512"/>
        <v>0</v>
      </c>
      <c r="CB116" s="4">
        <f t="shared" si="513"/>
        <v>0</v>
      </c>
      <c r="CC116" s="4">
        <f t="shared" si="514"/>
        <v>0</v>
      </c>
      <c r="CD116" s="4">
        <f t="shared" si="515"/>
        <v>0</v>
      </c>
      <c r="CE116" s="3"/>
      <c r="CF116" s="3"/>
      <c r="CG116" s="4">
        <f t="shared" si="516"/>
        <v>0</v>
      </c>
      <c r="CH116" s="3"/>
      <c r="CI116" s="3"/>
      <c r="CJ116" s="4">
        <f t="shared" si="517"/>
        <v>0</v>
      </c>
      <c r="CK116" s="3"/>
      <c r="CL116" s="3"/>
      <c r="CM116" s="4">
        <f t="shared" si="518"/>
        <v>0</v>
      </c>
      <c r="CN116" s="4">
        <f t="shared" si="519"/>
        <v>0</v>
      </c>
      <c r="CO116" s="4">
        <f t="shared" si="520"/>
        <v>0</v>
      </c>
      <c r="CP116" s="4">
        <f t="shared" si="521"/>
        <v>0</v>
      </c>
      <c r="CQ116" s="3"/>
      <c r="CR116" s="3"/>
      <c r="CS116" s="4">
        <f t="shared" si="522"/>
        <v>0</v>
      </c>
      <c r="CT116" s="3"/>
      <c r="CU116" s="3"/>
      <c r="CV116" s="4">
        <f t="shared" si="523"/>
        <v>0</v>
      </c>
      <c r="CW116" s="3"/>
      <c r="CX116" s="3"/>
      <c r="CY116" s="4">
        <f t="shared" si="524"/>
        <v>0</v>
      </c>
      <c r="CZ116" s="4">
        <f t="shared" si="525"/>
        <v>0</v>
      </c>
      <c r="DA116" s="4">
        <f t="shared" si="526"/>
        <v>0</v>
      </c>
      <c r="DB116" s="4">
        <f t="shared" si="527"/>
        <v>0</v>
      </c>
      <c r="DC116" s="4">
        <f t="shared" si="528"/>
        <v>0</v>
      </c>
      <c r="DD116" s="4">
        <f t="shared" si="529"/>
        <v>0</v>
      </c>
      <c r="DE116" s="4">
        <f t="shared" si="530"/>
        <v>0</v>
      </c>
      <c r="DF116" s="3"/>
      <c r="DG116" s="3"/>
      <c r="DH116" s="4">
        <f t="shared" si="531"/>
        <v>0</v>
      </c>
      <c r="DI116" s="3"/>
      <c r="DJ116" s="3"/>
      <c r="DK116" s="4">
        <f t="shared" si="532"/>
        <v>0</v>
      </c>
      <c r="DL116" s="4">
        <f t="shared" si="533"/>
        <v>0</v>
      </c>
      <c r="DM116" s="4">
        <f t="shared" si="534"/>
        <v>0</v>
      </c>
      <c r="DN116" s="4">
        <f t="shared" si="535"/>
        <v>0</v>
      </c>
      <c r="DO116" s="3"/>
      <c r="DP116" s="3"/>
      <c r="DQ116" s="4">
        <f t="shared" si="536"/>
        <v>0</v>
      </c>
      <c r="DR116" s="3"/>
      <c r="DS116" s="3"/>
      <c r="DT116" s="4">
        <f t="shared" si="537"/>
        <v>0</v>
      </c>
      <c r="DU116" s="4">
        <f t="shared" si="538"/>
        <v>0</v>
      </c>
      <c r="DV116" s="4">
        <f t="shared" si="539"/>
        <v>0</v>
      </c>
      <c r="DW116" s="4">
        <f t="shared" si="540"/>
        <v>0</v>
      </c>
      <c r="DX116" s="20">
        <f t="shared" si="541"/>
        <v>0</v>
      </c>
      <c r="DY116" s="20">
        <f t="shared" si="542"/>
        <v>0</v>
      </c>
      <c r="DZ116" s="20">
        <f t="shared" si="543"/>
        <v>0</v>
      </c>
      <c r="EA116" s="19"/>
      <c r="EB116" s="19"/>
      <c r="EC116" s="20">
        <f t="shared" si="544"/>
        <v>0</v>
      </c>
      <c r="ED116" s="19"/>
      <c r="EE116" s="19"/>
      <c r="EF116" s="20">
        <f t="shared" si="545"/>
        <v>0</v>
      </c>
      <c r="EG116" s="19"/>
      <c r="EH116" s="19"/>
      <c r="EI116" s="20">
        <f t="shared" si="546"/>
        <v>0</v>
      </c>
      <c r="EJ116" s="19"/>
      <c r="EK116" s="19"/>
      <c r="EL116" s="20">
        <f t="shared" si="547"/>
        <v>0</v>
      </c>
      <c r="EM116" s="20">
        <f t="shared" si="548"/>
        <v>0</v>
      </c>
      <c r="EN116" s="20">
        <f t="shared" si="549"/>
        <v>0</v>
      </c>
      <c r="EO116" s="20">
        <f t="shared" si="550"/>
        <v>0</v>
      </c>
      <c r="EP116" s="19"/>
      <c r="EQ116" s="19"/>
      <c r="ER116" s="20">
        <f t="shared" si="551"/>
        <v>0</v>
      </c>
      <c r="ES116" s="19"/>
      <c r="ET116" s="19"/>
      <c r="EU116" s="20">
        <f t="shared" si="552"/>
        <v>0</v>
      </c>
      <c r="EV116" s="19"/>
      <c r="EW116" s="19"/>
      <c r="EX116" s="20">
        <f t="shared" si="553"/>
        <v>0</v>
      </c>
      <c r="EY116" s="19"/>
      <c r="EZ116" s="19"/>
      <c r="FA116" s="20">
        <f t="shared" si="554"/>
        <v>0</v>
      </c>
      <c r="FB116" s="20">
        <f t="shared" si="555"/>
        <v>0</v>
      </c>
      <c r="FC116" s="20">
        <f t="shared" si="556"/>
        <v>0</v>
      </c>
      <c r="FD116" s="20">
        <f t="shared" si="557"/>
        <v>0</v>
      </c>
      <c r="FE116" s="19"/>
      <c r="FF116" s="19"/>
      <c r="FG116" s="20">
        <f t="shared" si="558"/>
        <v>0</v>
      </c>
      <c r="FH116" s="19"/>
      <c r="FI116" s="19"/>
      <c r="FJ116" s="20">
        <f t="shared" si="559"/>
        <v>0</v>
      </c>
      <c r="FK116" s="19"/>
      <c r="FL116" s="19"/>
      <c r="FM116" s="20">
        <f t="shared" si="560"/>
        <v>0</v>
      </c>
      <c r="FN116" s="20">
        <f t="shared" si="561"/>
        <v>0</v>
      </c>
      <c r="FO116" s="20">
        <f t="shared" si="562"/>
        <v>0</v>
      </c>
      <c r="FP116" s="20">
        <f t="shared" si="563"/>
        <v>0</v>
      </c>
      <c r="FQ116" s="19"/>
      <c r="FR116" s="19"/>
      <c r="FS116" s="20">
        <f t="shared" si="564"/>
        <v>0</v>
      </c>
      <c r="FT116" s="19"/>
      <c r="FU116" s="19"/>
      <c r="FV116" s="20">
        <f t="shared" si="565"/>
        <v>0</v>
      </c>
      <c r="FW116" s="19"/>
      <c r="FX116" s="19"/>
      <c r="FY116" s="20">
        <f t="shared" si="566"/>
        <v>0</v>
      </c>
      <c r="FZ116" s="20">
        <f t="shared" si="567"/>
        <v>0</v>
      </c>
      <c r="GA116" s="20">
        <f t="shared" si="568"/>
        <v>0</v>
      </c>
      <c r="GB116" s="20">
        <f t="shared" si="569"/>
        <v>0</v>
      </c>
      <c r="GC116" s="19"/>
      <c r="GD116" s="19"/>
      <c r="GE116" s="20">
        <f t="shared" si="570"/>
        <v>0</v>
      </c>
      <c r="GF116" s="19"/>
      <c r="GG116" s="19"/>
      <c r="GH116" s="20">
        <f t="shared" si="571"/>
        <v>0</v>
      </c>
      <c r="GI116" s="19"/>
      <c r="GJ116" s="19"/>
      <c r="GK116" s="20">
        <f t="shared" si="572"/>
        <v>0</v>
      </c>
      <c r="GL116" s="19"/>
      <c r="GM116" s="19"/>
      <c r="GN116" s="20">
        <f t="shared" si="573"/>
        <v>0</v>
      </c>
      <c r="GO116" s="20">
        <f t="shared" si="574"/>
        <v>0</v>
      </c>
      <c r="GP116" s="20">
        <f t="shared" si="575"/>
        <v>0</v>
      </c>
      <c r="GQ116" s="20">
        <f t="shared" si="576"/>
        <v>0</v>
      </c>
      <c r="GR116" s="19"/>
      <c r="GS116" s="19"/>
      <c r="GT116" s="20">
        <f t="shared" si="577"/>
        <v>0</v>
      </c>
      <c r="GU116" s="19"/>
      <c r="GV116" s="19"/>
      <c r="GW116" s="20">
        <f t="shared" si="578"/>
        <v>0</v>
      </c>
      <c r="GX116" s="19"/>
      <c r="GY116" s="19"/>
      <c r="GZ116" s="20">
        <f t="shared" si="579"/>
        <v>0</v>
      </c>
      <c r="HA116" s="20">
        <f t="shared" si="580"/>
        <v>0</v>
      </c>
      <c r="HB116" s="20">
        <f t="shared" si="581"/>
        <v>0</v>
      </c>
      <c r="HC116" s="20">
        <f t="shared" si="582"/>
        <v>0</v>
      </c>
      <c r="HD116" s="19"/>
      <c r="HE116" s="19"/>
      <c r="HF116" s="20">
        <f t="shared" si="583"/>
        <v>0</v>
      </c>
      <c r="HG116" s="19"/>
      <c r="HH116" s="19"/>
      <c r="HI116" s="20">
        <f t="shared" si="584"/>
        <v>0</v>
      </c>
      <c r="HJ116" s="19"/>
      <c r="HK116" s="19"/>
      <c r="HL116" s="20">
        <f t="shared" si="585"/>
        <v>0</v>
      </c>
      <c r="HM116" s="19"/>
      <c r="HN116" s="19"/>
      <c r="HO116" s="20">
        <f t="shared" si="586"/>
        <v>0</v>
      </c>
      <c r="HP116" s="20">
        <f t="shared" si="587"/>
        <v>0</v>
      </c>
      <c r="HQ116" s="20">
        <f t="shared" si="588"/>
        <v>0</v>
      </c>
      <c r="HR116" s="20">
        <f t="shared" si="589"/>
        <v>0</v>
      </c>
      <c r="HS116" s="19"/>
      <c r="HT116" s="19"/>
      <c r="HU116" s="20">
        <f t="shared" si="590"/>
        <v>0</v>
      </c>
      <c r="HV116" s="19"/>
      <c r="HW116" s="19"/>
      <c r="HX116" s="20">
        <f t="shared" si="591"/>
        <v>0</v>
      </c>
      <c r="HY116" s="19"/>
      <c r="HZ116" s="19"/>
      <c r="IA116" s="20">
        <f t="shared" si="592"/>
        <v>0</v>
      </c>
      <c r="IB116" s="19"/>
      <c r="IC116" s="19"/>
      <c r="ID116" s="20">
        <f t="shared" si="593"/>
        <v>0</v>
      </c>
      <c r="IE116" s="20">
        <f t="shared" si="594"/>
        <v>0</v>
      </c>
      <c r="IF116" s="20">
        <f t="shared" si="595"/>
        <v>0</v>
      </c>
      <c r="IG116" s="20">
        <f t="shared" si="596"/>
        <v>0</v>
      </c>
      <c r="IH116" s="20">
        <f t="shared" si="597"/>
        <v>0</v>
      </c>
      <c r="II116" s="20">
        <f t="shared" si="598"/>
        <v>0</v>
      </c>
      <c r="IJ116" s="20">
        <f t="shared" si="599"/>
        <v>0</v>
      </c>
      <c r="IK116" s="19"/>
      <c r="IL116" s="19"/>
      <c r="IM116" s="20">
        <f t="shared" si="600"/>
        <v>0</v>
      </c>
      <c r="IN116" s="19"/>
      <c r="IO116" s="19"/>
      <c r="IP116" s="20">
        <f t="shared" si="601"/>
        <v>0</v>
      </c>
      <c r="IQ116" s="19"/>
      <c r="IR116" s="19"/>
      <c r="IS116" s="20">
        <f t="shared" si="602"/>
        <v>0</v>
      </c>
      <c r="IT116" s="20">
        <f t="shared" si="603"/>
        <v>0</v>
      </c>
      <c r="IU116" s="20">
        <f t="shared" si="604"/>
        <v>0</v>
      </c>
      <c r="IV116" s="20">
        <f t="shared" si="605"/>
        <v>0</v>
      </c>
      <c r="IW116" s="20">
        <f t="shared" si="606"/>
        <v>0</v>
      </c>
      <c r="IX116" s="20">
        <f t="shared" si="607"/>
        <v>0</v>
      </c>
      <c r="IY116" s="20">
        <f t="shared" si="608"/>
        <v>0</v>
      </c>
      <c r="IZ116" s="19"/>
      <c r="JA116" s="19"/>
      <c r="JB116" s="20">
        <f t="shared" si="609"/>
        <v>0</v>
      </c>
      <c r="JC116" s="19"/>
      <c r="JD116" s="19"/>
      <c r="JE116" s="20">
        <f t="shared" si="610"/>
        <v>0</v>
      </c>
      <c r="JF116" s="19"/>
      <c r="JG116" s="19"/>
      <c r="JH116" s="20">
        <f t="shared" si="611"/>
        <v>0</v>
      </c>
      <c r="JI116" s="20">
        <f t="shared" si="612"/>
        <v>0</v>
      </c>
      <c r="JJ116" s="20">
        <f t="shared" si="613"/>
        <v>0</v>
      </c>
      <c r="JK116" s="20">
        <f t="shared" si="614"/>
        <v>0</v>
      </c>
      <c r="JL116" s="19"/>
      <c r="JM116" s="19"/>
      <c r="JN116" s="20">
        <f t="shared" si="615"/>
        <v>0</v>
      </c>
      <c r="JO116" s="19"/>
      <c r="JP116" s="19"/>
      <c r="JQ116" s="20">
        <f t="shared" si="616"/>
        <v>0</v>
      </c>
      <c r="JR116" s="19"/>
      <c r="JS116" s="19"/>
      <c r="JT116" s="20">
        <f t="shared" si="617"/>
        <v>0</v>
      </c>
      <c r="JU116" s="20">
        <f t="shared" si="618"/>
        <v>0</v>
      </c>
      <c r="JV116" s="20">
        <f t="shared" si="619"/>
        <v>0</v>
      </c>
      <c r="JW116" s="20">
        <f t="shared" si="620"/>
        <v>0</v>
      </c>
      <c r="JX116" s="19"/>
      <c r="JY116" s="19"/>
      <c r="JZ116" s="20">
        <f t="shared" si="621"/>
        <v>0</v>
      </c>
      <c r="KA116" s="19"/>
      <c r="KB116" s="19"/>
      <c r="KC116" s="20">
        <f t="shared" si="622"/>
        <v>0</v>
      </c>
      <c r="KD116" s="20">
        <f t="shared" si="623"/>
        <v>0</v>
      </c>
      <c r="KE116" s="20">
        <f t="shared" si="624"/>
        <v>0</v>
      </c>
      <c r="KF116" s="20">
        <f t="shared" si="625"/>
        <v>0</v>
      </c>
      <c r="KG116" s="19"/>
      <c r="KH116" s="19"/>
      <c r="KI116" s="20">
        <f t="shared" si="626"/>
        <v>0</v>
      </c>
      <c r="KJ116" s="19"/>
      <c r="KK116" s="19"/>
      <c r="KL116" s="20">
        <f t="shared" si="627"/>
        <v>0</v>
      </c>
      <c r="KM116" s="19"/>
      <c r="KN116" s="19"/>
      <c r="KO116" s="20">
        <f t="shared" si="628"/>
        <v>0</v>
      </c>
      <c r="KP116" s="19"/>
      <c r="KQ116" s="19"/>
      <c r="KR116" s="20">
        <f t="shared" si="629"/>
        <v>0</v>
      </c>
      <c r="KS116" s="19"/>
      <c r="KT116" s="19"/>
      <c r="KU116" s="20">
        <f t="shared" si="630"/>
        <v>0</v>
      </c>
      <c r="KV116" s="19"/>
      <c r="KW116" s="19"/>
      <c r="KX116" s="20">
        <f t="shared" si="631"/>
        <v>0</v>
      </c>
      <c r="KY116" s="19"/>
      <c r="KZ116" s="19"/>
      <c r="LA116" s="20">
        <f t="shared" si="632"/>
        <v>0</v>
      </c>
      <c r="LB116" s="20">
        <f t="shared" si="633"/>
        <v>0</v>
      </c>
      <c r="LC116" s="20">
        <f t="shared" si="634"/>
        <v>0</v>
      </c>
      <c r="LD116" s="20">
        <f t="shared" si="635"/>
        <v>0</v>
      </c>
      <c r="LE116" s="20">
        <f t="shared" si="636"/>
        <v>0</v>
      </c>
      <c r="LF116" s="20">
        <f t="shared" si="637"/>
        <v>0</v>
      </c>
      <c r="LG116" s="20">
        <f t="shared" si="638"/>
        <v>0</v>
      </c>
      <c r="LH116" s="19"/>
      <c r="LI116" s="19"/>
      <c r="LJ116" s="20">
        <f t="shared" si="639"/>
        <v>0</v>
      </c>
      <c r="LK116" s="19"/>
      <c r="LL116" s="19"/>
      <c r="LM116" s="20">
        <f t="shared" si="640"/>
        <v>0</v>
      </c>
      <c r="LN116" s="20">
        <f t="shared" si="641"/>
        <v>0</v>
      </c>
      <c r="LO116" s="20">
        <f t="shared" si="642"/>
        <v>0</v>
      </c>
      <c r="LP116" s="20">
        <f t="shared" si="643"/>
        <v>0</v>
      </c>
    </row>
    <row r="117" spans="1:328" x14ac:dyDescent="0.3">
      <c r="A117" s="2" t="s">
        <v>222</v>
      </c>
      <c r="B117" s="3"/>
      <c r="C117" s="3"/>
      <c r="D117" s="4">
        <f t="shared" si="483"/>
        <v>0</v>
      </c>
      <c r="E117" s="3"/>
      <c r="F117" s="3"/>
      <c r="G117" s="4">
        <f t="shared" si="484"/>
        <v>0</v>
      </c>
      <c r="H117" s="3"/>
      <c r="I117" s="3"/>
      <c r="J117" s="4">
        <f t="shared" si="485"/>
        <v>0</v>
      </c>
      <c r="K117" s="3"/>
      <c r="L117" s="3"/>
      <c r="M117" s="4">
        <f t="shared" si="486"/>
        <v>0</v>
      </c>
      <c r="N117" s="3"/>
      <c r="O117" s="3"/>
      <c r="P117" s="4">
        <f t="shared" si="487"/>
        <v>0</v>
      </c>
      <c r="Q117" s="3"/>
      <c r="R117" s="3"/>
      <c r="S117" s="4">
        <f t="shared" si="488"/>
        <v>0</v>
      </c>
      <c r="T117" s="3"/>
      <c r="U117" s="3"/>
      <c r="V117" s="4">
        <f t="shared" si="489"/>
        <v>0</v>
      </c>
      <c r="W117" s="3"/>
      <c r="X117" s="3"/>
      <c r="Y117" s="4">
        <f t="shared" si="490"/>
        <v>0</v>
      </c>
      <c r="Z117" s="3"/>
      <c r="AA117" s="3"/>
      <c r="AB117" s="4">
        <f t="shared" si="491"/>
        <v>0</v>
      </c>
      <c r="AC117" s="3"/>
      <c r="AD117" s="3"/>
      <c r="AE117" s="4">
        <f t="shared" si="492"/>
        <v>0</v>
      </c>
      <c r="AF117" s="3"/>
      <c r="AG117" s="3"/>
      <c r="AH117" s="4">
        <f t="shared" si="493"/>
        <v>0</v>
      </c>
      <c r="AI117" s="3"/>
      <c r="AJ117" s="3"/>
      <c r="AK117" s="4">
        <f t="shared" si="494"/>
        <v>0</v>
      </c>
      <c r="AL117" s="4">
        <f t="shared" si="495"/>
        <v>0</v>
      </c>
      <c r="AM117" s="4">
        <f t="shared" si="496"/>
        <v>0</v>
      </c>
      <c r="AN117" s="4">
        <f t="shared" si="497"/>
        <v>0</v>
      </c>
      <c r="AO117" s="3"/>
      <c r="AP117" s="3"/>
      <c r="AQ117" s="4">
        <f t="shared" si="498"/>
        <v>0</v>
      </c>
      <c r="AR117" s="3"/>
      <c r="AS117" s="3"/>
      <c r="AT117" s="4">
        <f t="shared" si="499"/>
        <v>0</v>
      </c>
      <c r="AU117" s="3"/>
      <c r="AV117" s="3"/>
      <c r="AW117" s="4">
        <f t="shared" si="500"/>
        <v>0</v>
      </c>
      <c r="AX117" s="3"/>
      <c r="AY117" s="3"/>
      <c r="AZ117" s="4">
        <f t="shared" si="501"/>
        <v>0</v>
      </c>
      <c r="BA117" s="3"/>
      <c r="BB117" s="3"/>
      <c r="BC117" s="4">
        <f t="shared" si="502"/>
        <v>0</v>
      </c>
      <c r="BD117" s="3"/>
      <c r="BE117" s="3"/>
      <c r="BF117" s="4">
        <f t="shared" si="503"/>
        <v>0</v>
      </c>
      <c r="BG117" s="4">
        <f t="shared" si="504"/>
        <v>0</v>
      </c>
      <c r="BH117" s="4">
        <f t="shared" si="505"/>
        <v>0</v>
      </c>
      <c r="BI117" s="4">
        <f t="shared" si="506"/>
        <v>0</v>
      </c>
      <c r="BJ117" s="3"/>
      <c r="BK117" s="3"/>
      <c r="BL117" s="4">
        <f t="shared" si="507"/>
        <v>0</v>
      </c>
      <c r="BM117" s="3"/>
      <c r="BN117" s="3"/>
      <c r="BO117" s="4">
        <f t="shared" si="508"/>
        <v>0</v>
      </c>
      <c r="BP117" s="3"/>
      <c r="BQ117" s="3"/>
      <c r="BR117" s="4">
        <f t="shared" si="509"/>
        <v>0</v>
      </c>
      <c r="BS117" s="3"/>
      <c r="BT117" s="3"/>
      <c r="BU117" s="4">
        <f t="shared" si="510"/>
        <v>0</v>
      </c>
      <c r="BV117" s="3"/>
      <c r="BW117" s="3"/>
      <c r="BX117" s="4">
        <f t="shared" si="511"/>
        <v>0</v>
      </c>
      <c r="BY117" s="3"/>
      <c r="BZ117" s="3"/>
      <c r="CA117" s="4">
        <f t="shared" si="512"/>
        <v>0</v>
      </c>
      <c r="CB117" s="4">
        <f t="shared" si="513"/>
        <v>0</v>
      </c>
      <c r="CC117" s="4">
        <f t="shared" si="514"/>
        <v>0</v>
      </c>
      <c r="CD117" s="4">
        <f t="shared" si="515"/>
        <v>0</v>
      </c>
      <c r="CE117" s="3"/>
      <c r="CF117" s="3"/>
      <c r="CG117" s="4">
        <f t="shared" si="516"/>
        <v>0</v>
      </c>
      <c r="CH117" s="3"/>
      <c r="CI117" s="3"/>
      <c r="CJ117" s="4">
        <f t="shared" si="517"/>
        <v>0</v>
      </c>
      <c r="CK117" s="3"/>
      <c r="CL117" s="3"/>
      <c r="CM117" s="4">
        <f t="shared" si="518"/>
        <v>0</v>
      </c>
      <c r="CN117" s="4">
        <f t="shared" si="519"/>
        <v>0</v>
      </c>
      <c r="CO117" s="4">
        <f t="shared" si="520"/>
        <v>0</v>
      </c>
      <c r="CP117" s="4">
        <f t="shared" si="521"/>
        <v>0</v>
      </c>
      <c r="CQ117" s="3"/>
      <c r="CR117" s="3"/>
      <c r="CS117" s="4">
        <f t="shared" si="522"/>
        <v>0</v>
      </c>
      <c r="CT117" s="3"/>
      <c r="CU117" s="3"/>
      <c r="CV117" s="4">
        <f t="shared" si="523"/>
        <v>0</v>
      </c>
      <c r="CW117" s="3"/>
      <c r="CX117" s="3"/>
      <c r="CY117" s="4">
        <f t="shared" si="524"/>
        <v>0</v>
      </c>
      <c r="CZ117" s="4">
        <f t="shared" si="525"/>
        <v>0</v>
      </c>
      <c r="DA117" s="4">
        <f t="shared" si="526"/>
        <v>0</v>
      </c>
      <c r="DB117" s="4">
        <f t="shared" si="527"/>
        <v>0</v>
      </c>
      <c r="DC117" s="4">
        <f t="shared" si="528"/>
        <v>0</v>
      </c>
      <c r="DD117" s="4">
        <f t="shared" si="529"/>
        <v>0</v>
      </c>
      <c r="DE117" s="4">
        <f t="shared" si="530"/>
        <v>0</v>
      </c>
      <c r="DF117" s="3"/>
      <c r="DG117" s="3"/>
      <c r="DH117" s="4">
        <f t="shared" si="531"/>
        <v>0</v>
      </c>
      <c r="DI117" s="3"/>
      <c r="DJ117" s="3"/>
      <c r="DK117" s="4">
        <f t="shared" si="532"/>
        <v>0</v>
      </c>
      <c r="DL117" s="4">
        <f t="shared" si="533"/>
        <v>0</v>
      </c>
      <c r="DM117" s="4">
        <f t="shared" si="534"/>
        <v>0</v>
      </c>
      <c r="DN117" s="4">
        <f t="shared" si="535"/>
        <v>0</v>
      </c>
      <c r="DO117" s="3"/>
      <c r="DP117" s="3"/>
      <c r="DQ117" s="4">
        <f t="shared" si="536"/>
        <v>0</v>
      </c>
      <c r="DR117" s="3"/>
      <c r="DS117" s="3"/>
      <c r="DT117" s="4">
        <f t="shared" si="537"/>
        <v>0</v>
      </c>
      <c r="DU117" s="4">
        <f t="shared" si="538"/>
        <v>0</v>
      </c>
      <c r="DV117" s="4">
        <f t="shared" si="539"/>
        <v>0</v>
      </c>
      <c r="DW117" s="4">
        <f t="shared" si="540"/>
        <v>0</v>
      </c>
      <c r="DX117" s="20">
        <f t="shared" si="541"/>
        <v>0</v>
      </c>
      <c r="DY117" s="20">
        <f t="shared" si="542"/>
        <v>0</v>
      </c>
      <c r="DZ117" s="20">
        <f t="shared" si="543"/>
        <v>0</v>
      </c>
      <c r="EA117" s="19"/>
      <c r="EB117" s="19"/>
      <c r="EC117" s="20">
        <f t="shared" si="544"/>
        <v>0</v>
      </c>
      <c r="ED117" s="19"/>
      <c r="EE117" s="19"/>
      <c r="EF117" s="20">
        <f t="shared" si="545"/>
        <v>0</v>
      </c>
      <c r="EG117" s="19"/>
      <c r="EH117" s="19"/>
      <c r="EI117" s="20">
        <f t="shared" si="546"/>
        <v>0</v>
      </c>
      <c r="EJ117" s="19"/>
      <c r="EK117" s="19"/>
      <c r="EL117" s="20">
        <f t="shared" si="547"/>
        <v>0</v>
      </c>
      <c r="EM117" s="20">
        <f t="shared" si="548"/>
        <v>0</v>
      </c>
      <c r="EN117" s="20">
        <f t="shared" si="549"/>
        <v>0</v>
      </c>
      <c r="EO117" s="20">
        <f t="shared" si="550"/>
        <v>0</v>
      </c>
      <c r="EP117" s="19"/>
      <c r="EQ117" s="19"/>
      <c r="ER117" s="20">
        <f t="shared" si="551"/>
        <v>0</v>
      </c>
      <c r="ES117" s="19"/>
      <c r="ET117" s="19"/>
      <c r="EU117" s="20">
        <f t="shared" si="552"/>
        <v>0</v>
      </c>
      <c r="EV117" s="19"/>
      <c r="EW117" s="19"/>
      <c r="EX117" s="20">
        <f t="shared" si="553"/>
        <v>0</v>
      </c>
      <c r="EY117" s="19"/>
      <c r="EZ117" s="19"/>
      <c r="FA117" s="20">
        <f t="shared" si="554"/>
        <v>0</v>
      </c>
      <c r="FB117" s="20">
        <f t="shared" si="555"/>
        <v>0</v>
      </c>
      <c r="FC117" s="20">
        <f t="shared" si="556"/>
        <v>0</v>
      </c>
      <c r="FD117" s="20">
        <f t="shared" si="557"/>
        <v>0</v>
      </c>
      <c r="FE117" s="19"/>
      <c r="FF117" s="19"/>
      <c r="FG117" s="20">
        <f t="shared" si="558"/>
        <v>0</v>
      </c>
      <c r="FH117" s="19"/>
      <c r="FI117" s="19"/>
      <c r="FJ117" s="20">
        <f t="shared" si="559"/>
        <v>0</v>
      </c>
      <c r="FK117" s="19"/>
      <c r="FL117" s="19"/>
      <c r="FM117" s="20">
        <f t="shared" si="560"/>
        <v>0</v>
      </c>
      <c r="FN117" s="20">
        <f t="shared" si="561"/>
        <v>0</v>
      </c>
      <c r="FO117" s="20">
        <f t="shared" si="562"/>
        <v>0</v>
      </c>
      <c r="FP117" s="20">
        <f t="shared" si="563"/>
        <v>0</v>
      </c>
      <c r="FQ117" s="19"/>
      <c r="FR117" s="19"/>
      <c r="FS117" s="20">
        <f t="shared" si="564"/>
        <v>0</v>
      </c>
      <c r="FT117" s="19"/>
      <c r="FU117" s="19"/>
      <c r="FV117" s="20">
        <f t="shared" si="565"/>
        <v>0</v>
      </c>
      <c r="FW117" s="19"/>
      <c r="FX117" s="19"/>
      <c r="FY117" s="20">
        <f t="shared" si="566"/>
        <v>0</v>
      </c>
      <c r="FZ117" s="20">
        <f t="shared" si="567"/>
        <v>0</v>
      </c>
      <c r="GA117" s="20">
        <f t="shared" si="568"/>
        <v>0</v>
      </c>
      <c r="GB117" s="20">
        <f t="shared" si="569"/>
        <v>0</v>
      </c>
      <c r="GC117" s="19"/>
      <c r="GD117" s="19"/>
      <c r="GE117" s="20">
        <f t="shared" si="570"/>
        <v>0</v>
      </c>
      <c r="GF117" s="19"/>
      <c r="GG117" s="19"/>
      <c r="GH117" s="20">
        <f t="shared" si="571"/>
        <v>0</v>
      </c>
      <c r="GI117" s="19"/>
      <c r="GJ117" s="19"/>
      <c r="GK117" s="20">
        <f t="shared" si="572"/>
        <v>0</v>
      </c>
      <c r="GL117" s="19"/>
      <c r="GM117" s="19"/>
      <c r="GN117" s="20">
        <f t="shared" si="573"/>
        <v>0</v>
      </c>
      <c r="GO117" s="20">
        <f t="shared" si="574"/>
        <v>0</v>
      </c>
      <c r="GP117" s="20">
        <f t="shared" si="575"/>
        <v>0</v>
      </c>
      <c r="GQ117" s="20">
        <f t="shared" si="576"/>
        <v>0</v>
      </c>
      <c r="GR117" s="19"/>
      <c r="GS117" s="19"/>
      <c r="GT117" s="20">
        <f t="shared" si="577"/>
        <v>0</v>
      </c>
      <c r="GU117" s="19"/>
      <c r="GV117" s="19"/>
      <c r="GW117" s="20">
        <f t="shared" si="578"/>
        <v>0</v>
      </c>
      <c r="GX117" s="19"/>
      <c r="GY117" s="19"/>
      <c r="GZ117" s="20">
        <f t="shared" si="579"/>
        <v>0</v>
      </c>
      <c r="HA117" s="20">
        <f t="shared" si="580"/>
        <v>0</v>
      </c>
      <c r="HB117" s="20">
        <f t="shared" si="581"/>
        <v>0</v>
      </c>
      <c r="HC117" s="20">
        <f t="shared" si="582"/>
        <v>0</v>
      </c>
      <c r="HD117" s="19"/>
      <c r="HE117" s="19"/>
      <c r="HF117" s="20">
        <f t="shared" si="583"/>
        <v>0</v>
      </c>
      <c r="HG117" s="19"/>
      <c r="HH117" s="19"/>
      <c r="HI117" s="20">
        <f t="shared" si="584"/>
        <v>0</v>
      </c>
      <c r="HJ117" s="19"/>
      <c r="HK117" s="19"/>
      <c r="HL117" s="20">
        <f t="shared" si="585"/>
        <v>0</v>
      </c>
      <c r="HM117" s="19"/>
      <c r="HN117" s="19"/>
      <c r="HO117" s="20">
        <f t="shared" si="586"/>
        <v>0</v>
      </c>
      <c r="HP117" s="20">
        <f t="shared" si="587"/>
        <v>0</v>
      </c>
      <c r="HQ117" s="20">
        <f t="shared" si="588"/>
        <v>0</v>
      </c>
      <c r="HR117" s="20">
        <f t="shared" si="589"/>
        <v>0</v>
      </c>
      <c r="HS117" s="19"/>
      <c r="HT117" s="19"/>
      <c r="HU117" s="20">
        <f t="shared" si="590"/>
        <v>0</v>
      </c>
      <c r="HV117" s="19"/>
      <c r="HW117" s="19"/>
      <c r="HX117" s="20">
        <f t="shared" si="591"/>
        <v>0</v>
      </c>
      <c r="HY117" s="19"/>
      <c r="HZ117" s="19"/>
      <c r="IA117" s="20">
        <f t="shared" si="592"/>
        <v>0</v>
      </c>
      <c r="IB117" s="19"/>
      <c r="IC117" s="19"/>
      <c r="ID117" s="20">
        <f t="shared" si="593"/>
        <v>0</v>
      </c>
      <c r="IE117" s="20">
        <f t="shared" si="594"/>
        <v>0</v>
      </c>
      <c r="IF117" s="20">
        <f t="shared" si="595"/>
        <v>0</v>
      </c>
      <c r="IG117" s="20">
        <f t="shared" si="596"/>
        <v>0</v>
      </c>
      <c r="IH117" s="20">
        <f t="shared" si="597"/>
        <v>0</v>
      </c>
      <c r="II117" s="20">
        <f t="shared" si="598"/>
        <v>0</v>
      </c>
      <c r="IJ117" s="20">
        <f t="shared" si="599"/>
        <v>0</v>
      </c>
      <c r="IK117" s="19"/>
      <c r="IL117" s="19"/>
      <c r="IM117" s="20">
        <f t="shared" si="600"/>
        <v>0</v>
      </c>
      <c r="IN117" s="19"/>
      <c r="IO117" s="19"/>
      <c r="IP117" s="20">
        <f t="shared" si="601"/>
        <v>0</v>
      </c>
      <c r="IQ117" s="19"/>
      <c r="IR117" s="19"/>
      <c r="IS117" s="20">
        <f t="shared" si="602"/>
        <v>0</v>
      </c>
      <c r="IT117" s="20">
        <f t="shared" si="603"/>
        <v>0</v>
      </c>
      <c r="IU117" s="20">
        <f t="shared" si="604"/>
        <v>0</v>
      </c>
      <c r="IV117" s="20">
        <f t="shared" si="605"/>
        <v>0</v>
      </c>
      <c r="IW117" s="20">
        <f t="shared" si="606"/>
        <v>0</v>
      </c>
      <c r="IX117" s="20">
        <f t="shared" si="607"/>
        <v>0</v>
      </c>
      <c r="IY117" s="20">
        <f t="shared" si="608"/>
        <v>0</v>
      </c>
      <c r="IZ117" s="19"/>
      <c r="JA117" s="19"/>
      <c r="JB117" s="20">
        <f t="shared" si="609"/>
        <v>0</v>
      </c>
      <c r="JC117" s="19"/>
      <c r="JD117" s="19"/>
      <c r="JE117" s="20">
        <f t="shared" si="610"/>
        <v>0</v>
      </c>
      <c r="JF117" s="19"/>
      <c r="JG117" s="19"/>
      <c r="JH117" s="20">
        <f t="shared" si="611"/>
        <v>0</v>
      </c>
      <c r="JI117" s="20">
        <f t="shared" si="612"/>
        <v>0</v>
      </c>
      <c r="JJ117" s="20">
        <f t="shared" si="613"/>
        <v>0</v>
      </c>
      <c r="JK117" s="20">
        <f t="shared" si="614"/>
        <v>0</v>
      </c>
      <c r="JL117" s="19"/>
      <c r="JM117" s="19"/>
      <c r="JN117" s="20">
        <f t="shared" si="615"/>
        <v>0</v>
      </c>
      <c r="JO117" s="19"/>
      <c r="JP117" s="19"/>
      <c r="JQ117" s="20">
        <f t="shared" si="616"/>
        <v>0</v>
      </c>
      <c r="JR117" s="19"/>
      <c r="JS117" s="19"/>
      <c r="JT117" s="20">
        <f t="shared" si="617"/>
        <v>0</v>
      </c>
      <c r="JU117" s="20">
        <f t="shared" si="618"/>
        <v>0</v>
      </c>
      <c r="JV117" s="20">
        <f t="shared" si="619"/>
        <v>0</v>
      </c>
      <c r="JW117" s="20">
        <f t="shared" si="620"/>
        <v>0</v>
      </c>
      <c r="JX117" s="19"/>
      <c r="JY117" s="19"/>
      <c r="JZ117" s="20">
        <f t="shared" si="621"/>
        <v>0</v>
      </c>
      <c r="KA117" s="19"/>
      <c r="KB117" s="19"/>
      <c r="KC117" s="20">
        <f t="shared" si="622"/>
        <v>0</v>
      </c>
      <c r="KD117" s="20">
        <f t="shared" si="623"/>
        <v>0</v>
      </c>
      <c r="KE117" s="20">
        <f t="shared" si="624"/>
        <v>0</v>
      </c>
      <c r="KF117" s="20">
        <f t="shared" si="625"/>
        <v>0</v>
      </c>
      <c r="KG117" s="20">
        <f>0</f>
        <v>0</v>
      </c>
      <c r="KH117" s="19"/>
      <c r="KI117" s="20">
        <f t="shared" si="626"/>
        <v>0</v>
      </c>
      <c r="KJ117" s="19"/>
      <c r="KK117" s="19"/>
      <c r="KL117" s="20">
        <f t="shared" si="627"/>
        <v>0</v>
      </c>
      <c r="KM117" s="19"/>
      <c r="KN117" s="19"/>
      <c r="KO117" s="20">
        <f t="shared" si="628"/>
        <v>0</v>
      </c>
      <c r="KP117" s="19"/>
      <c r="KQ117" s="19"/>
      <c r="KR117" s="20">
        <f t="shared" si="629"/>
        <v>0</v>
      </c>
      <c r="KS117" s="19"/>
      <c r="KT117" s="19"/>
      <c r="KU117" s="20">
        <f t="shared" si="630"/>
        <v>0</v>
      </c>
      <c r="KV117" s="19"/>
      <c r="KW117" s="19"/>
      <c r="KX117" s="20">
        <f t="shared" si="631"/>
        <v>0</v>
      </c>
      <c r="KY117" s="19"/>
      <c r="KZ117" s="19"/>
      <c r="LA117" s="20">
        <f t="shared" si="632"/>
        <v>0</v>
      </c>
      <c r="LB117" s="20">
        <f t="shared" si="633"/>
        <v>0</v>
      </c>
      <c r="LC117" s="20">
        <f t="shared" si="634"/>
        <v>0</v>
      </c>
      <c r="LD117" s="20">
        <f t="shared" si="635"/>
        <v>0</v>
      </c>
      <c r="LE117" s="20">
        <f t="shared" si="636"/>
        <v>0</v>
      </c>
      <c r="LF117" s="20">
        <f t="shared" si="637"/>
        <v>0</v>
      </c>
      <c r="LG117" s="20">
        <f t="shared" si="638"/>
        <v>0</v>
      </c>
      <c r="LH117" s="19"/>
      <c r="LI117" s="19"/>
      <c r="LJ117" s="20">
        <f t="shared" si="639"/>
        <v>0</v>
      </c>
      <c r="LK117" s="19"/>
      <c r="LL117" s="19"/>
      <c r="LM117" s="20">
        <f t="shared" si="640"/>
        <v>0</v>
      </c>
      <c r="LN117" s="20">
        <f t="shared" si="641"/>
        <v>0</v>
      </c>
      <c r="LO117" s="20">
        <f t="shared" si="642"/>
        <v>0</v>
      </c>
      <c r="LP117" s="20">
        <f t="shared" si="643"/>
        <v>0</v>
      </c>
    </row>
    <row r="118" spans="1:328" x14ac:dyDescent="0.3">
      <c r="A118" s="2" t="s">
        <v>223</v>
      </c>
      <c r="B118" s="3"/>
      <c r="C118" s="3"/>
      <c r="D118" s="4">
        <f t="shared" si="483"/>
        <v>0</v>
      </c>
      <c r="E118" s="3"/>
      <c r="F118" s="3"/>
      <c r="G118" s="4">
        <f t="shared" si="484"/>
        <v>0</v>
      </c>
      <c r="H118" s="3"/>
      <c r="I118" s="3"/>
      <c r="J118" s="4">
        <f t="shared" si="485"/>
        <v>0</v>
      </c>
      <c r="K118" s="3"/>
      <c r="L118" s="3"/>
      <c r="M118" s="4">
        <f t="shared" si="486"/>
        <v>0</v>
      </c>
      <c r="N118" s="3"/>
      <c r="O118" s="3"/>
      <c r="P118" s="4">
        <f t="shared" si="487"/>
        <v>0</v>
      </c>
      <c r="Q118" s="3"/>
      <c r="R118" s="3"/>
      <c r="S118" s="4">
        <f t="shared" si="488"/>
        <v>0</v>
      </c>
      <c r="T118" s="3"/>
      <c r="U118" s="3"/>
      <c r="V118" s="4">
        <f t="shared" si="489"/>
        <v>0</v>
      </c>
      <c r="W118" s="3"/>
      <c r="X118" s="3"/>
      <c r="Y118" s="4">
        <f t="shared" si="490"/>
        <v>0</v>
      </c>
      <c r="Z118" s="3"/>
      <c r="AA118" s="3"/>
      <c r="AB118" s="4">
        <f t="shared" si="491"/>
        <v>0</v>
      </c>
      <c r="AC118" s="3"/>
      <c r="AD118" s="3"/>
      <c r="AE118" s="4">
        <f t="shared" si="492"/>
        <v>0</v>
      </c>
      <c r="AF118" s="3"/>
      <c r="AG118" s="3"/>
      <c r="AH118" s="4">
        <f t="shared" si="493"/>
        <v>0</v>
      </c>
      <c r="AI118" s="3"/>
      <c r="AJ118" s="3"/>
      <c r="AK118" s="4">
        <f t="shared" si="494"/>
        <v>0</v>
      </c>
      <c r="AL118" s="4">
        <f t="shared" si="495"/>
        <v>0</v>
      </c>
      <c r="AM118" s="4">
        <f t="shared" si="496"/>
        <v>0</v>
      </c>
      <c r="AN118" s="4">
        <f t="shared" si="497"/>
        <v>0</v>
      </c>
      <c r="AO118" s="3"/>
      <c r="AP118" s="3"/>
      <c r="AQ118" s="4">
        <f t="shared" si="498"/>
        <v>0</v>
      </c>
      <c r="AR118" s="3"/>
      <c r="AS118" s="3"/>
      <c r="AT118" s="4">
        <f t="shared" si="499"/>
        <v>0</v>
      </c>
      <c r="AU118" s="3"/>
      <c r="AV118" s="3"/>
      <c r="AW118" s="4">
        <f t="shared" si="500"/>
        <v>0</v>
      </c>
      <c r="AX118" s="3"/>
      <c r="AY118" s="3"/>
      <c r="AZ118" s="4">
        <f t="shared" si="501"/>
        <v>0</v>
      </c>
      <c r="BA118" s="3"/>
      <c r="BB118" s="3"/>
      <c r="BC118" s="4">
        <f t="shared" si="502"/>
        <v>0</v>
      </c>
      <c r="BD118" s="3"/>
      <c r="BE118" s="3"/>
      <c r="BF118" s="4">
        <f t="shared" si="503"/>
        <v>0</v>
      </c>
      <c r="BG118" s="4">
        <f t="shared" si="504"/>
        <v>0</v>
      </c>
      <c r="BH118" s="4">
        <f t="shared" si="505"/>
        <v>0</v>
      </c>
      <c r="BI118" s="4">
        <f t="shared" si="506"/>
        <v>0</v>
      </c>
      <c r="BJ118" s="3"/>
      <c r="BK118" s="3"/>
      <c r="BL118" s="4">
        <f t="shared" si="507"/>
        <v>0</v>
      </c>
      <c r="BM118" s="3"/>
      <c r="BN118" s="3"/>
      <c r="BO118" s="4">
        <f t="shared" si="508"/>
        <v>0</v>
      </c>
      <c r="BP118" s="3"/>
      <c r="BQ118" s="3"/>
      <c r="BR118" s="4">
        <f t="shared" si="509"/>
        <v>0</v>
      </c>
      <c r="BS118" s="3"/>
      <c r="BT118" s="3"/>
      <c r="BU118" s="4">
        <f t="shared" si="510"/>
        <v>0</v>
      </c>
      <c r="BV118" s="3"/>
      <c r="BW118" s="3"/>
      <c r="BX118" s="4">
        <f t="shared" si="511"/>
        <v>0</v>
      </c>
      <c r="BY118" s="3"/>
      <c r="BZ118" s="3"/>
      <c r="CA118" s="4">
        <f t="shared" si="512"/>
        <v>0</v>
      </c>
      <c r="CB118" s="4">
        <f t="shared" si="513"/>
        <v>0</v>
      </c>
      <c r="CC118" s="4">
        <f t="shared" si="514"/>
        <v>0</v>
      </c>
      <c r="CD118" s="4">
        <f t="shared" si="515"/>
        <v>0</v>
      </c>
      <c r="CE118" s="3"/>
      <c r="CF118" s="3"/>
      <c r="CG118" s="4">
        <f t="shared" si="516"/>
        <v>0</v>
      </c>
      <c r="CH118" s="3"/>
      <c r="CI118" s="3"/>
      <c r="CJ118" s="4">
        <f t="shared" si="517"/>
        <v>0</v>
      </c>
      <c r="CK118" s="3"/>
      <c r="CL118" s="3"/>
      <c r="CM118" s="4">
        <f t="shared" si="518"/>
        <v>0</v>
      </c>
      <c r="CN118" s="4">
        <f t="shared" si="519"/>
        <v>0</v>
      </c>
      <c r="CO118" s="4">
        <f t="shared" si="520"/>
        <v>0</v>
      </c>
      <c r="CP118" s="4">
        <f t="shared" si="521"/>
        <v>0</v>
      </c>
      <c r="CQ118" s="3"/>
      <c r="CR118" s="3"/>
      <c r="CS118" s="4">
        <f t="shared" si="522"/>
        <v>0</v>
      </c>
      <c r="CT118" s="3"/>
      <c r="CU118" s="3"/>
      <c r="CV118" s="4">
        <f t="shared" si="523"/>
        <v>0</v>
      </c>
      <c r="CW118" s="3"/>
      <c r="CX118" s="3"/>
      <c r="CY118" s="4">
        <f t="shared" si="524"/>
        <v>0</v>
      </c>
      <c r="CZ118" s="4">
        <f t="shared" si="525"/>
        <v>0</v>
      </c>
      <c r="DA118" s="4">
        <f t="shared" si="526"/>
        <v>0</v>
      </c>
      <c r="DB118" s="4">
        <f t="shared" si="527"/>
        <v>0</v>
      </c>
      <c r="DC118" s="4">
        <f t="shared" si="528"/>
        <v>0</v>
      </c>
      <c r="DD118" s="4">
        <f t="shared" si="529"/>
        <v>0</v>
      </c>
      <c r="DE118" s="4">
        <f t="shared" si="530"/>
        <v>0</v>
      </c>
      <c r="DF118" s="3"/>
      <c r="DG118" s="3"/>
      <c r="DH118" s="4">
        <f t="shared" si="531"/>
        <v>0</v>
      </c>
      <c r="DI118" s="3"/>
      <c r="DJ118" s="3"/>
      <c r="DK118" s="4">
        <f t="shared" si="532"/>
        <v>0</v>
      </c>
      <c r="DL118" s="4">
        <f t="shared" si="533"/>
        <v>0</v>
      </c>
      <c r="DM118" s="4">
        <f t="shared" si="534"/>
        <v>0</v>
      </c>
      <c r="DN118" s="4">
        <f t="shared" si="535"/>
        <v>0</v>
      </c>
      <c r="DO118" s="3"/>
      <c r="DP118" s="3"/>
      <c r="DQ118" s="4">
        <f t="shared" si="536"/>
        <v>0</v>
      </c>
      <c r="DR118" s="3"/>
      <c r="DS118" s="3"/>
      <c r="DT118" s="4">
        <f t="shared" si="537"/>
        <v>0</v>
      </c>
      <c r="DU118" s="4">
        <f t="shared" si="538"/>
        <v>0</v>
      </c>
      <c r="DV118" s="4">
        <f t="shared" si="539"/>
        <v>0</v>
      </c>
      <c r="DW118" s="4">
        <f t="shared" si="540"/>
        <v>0</v>
      </c>
      <c r="DX118" s="20">
        <f t="shared" si="541"/>
        <v>0</v>
      </c>
      <c r="DY118" s="20">
        <f t="shared" si="542"/>
        <v>0</v>
      </c>
      <c r="DZ118" s="20">
        <f t="shared" si="543"/>
        <v>0</v>
      </c>
      <c r="EA118" s="19"/>
      <c r="EB118" s="19"/>
      <c r="EC118" s="20">
        <f t="shared" si="544"/>
        <v>0</v>
      </c>
      <c r="ED118" s="19"/>
      <c r="EE118" s="19"/>
      <c r="EF118" s="20">
        <f t="shared" si="545"/>
        <v>0</v>
      </c>
      <c r="EG118" s="19"/>
      <c r="EH118" s="19"/>
      <c r="EI118" s="20">
        <f t="shared" si="546"/>
        <v>0</v>
      </c>
      <c r="EJ118" s="19"/>
      <c r="EK118" s="19"/>
      <c r="EL118" s="20">
        <f t="shared" si="547"/>
        <v>0</v>
      </c>
      <c r="EM118" s="20">
        <f t="shared" si="548"/>
        <v>0</v>
      </c>
      <c r="EN118" s="20">
        <f t="shared" si="549"/>
        <v>0</v>
      </c>
      <c r="EO118" s="20">
        <f t="shared" si="550"/>
        <v>0</v>
      </c>
      <c r="EP118" s="19"/>
      <c r="EQ118" s="19"/>
      <c r="ER118" s="20">
        <f t="shared" si="551"/>
        <v>0</v>
      </c>
      <c r="ES118" s="19"/>
      <c r="ET118" s="19"/>
      <c r="EU118" s="20">
        <f t="shared" si="552"/>
        <v>0</v>
      </c>
      <c r="EV118" s="19"/>
      <c r="EW118" s="19"/>
      <c r="EX118" s="20">
        <f t="shared" si="553"/>
        <v>0</v>
      </c>
      <c r="EY118" s="19"/>
      <c r="EZ118" s="19"/>
      <c r="FA118" s="20">
        <f t="shared" si="554"/>
        <v>0</v>
      </c>
      <c r="FB118" s="20">
        <f t="shared" si="555"/>
        <v>0</v>
      </c>
      <c r="FC118" s="20">
        <f t="shared" si="556"/>
        <v>0</v>
      </c>
      <c r="FD118" s="20">
        <f t="shared" si="557"/>
        <v>0</v>
      </c>
      <c r="FE118" s="19"/>
      <c r="FF118" s="19"/>
      <c r="FG118" s="20">
        <f t="shared" si="558"/>
        <v>0</v>
      </c>
      <c r="FH118" s="19"/>
      <c r="FI118" s="19"/>
      <c r="FJ118" s="20">
        <f t="shared" si="559"/>
        <v>0</v>
      </c>
      <c r="FK118" s="19"/>
      <c r="FL118" s="19"/>
      <c r="FM118" s="20">
        <f t="shared" si="560"/>
        <v>0</v>
      </c>
      <c r="FN118" s="20">
        <f t="shared" si="561"/>
        <v>0</v>
      </c>
      <c r="FO118" s="20">
        <f t="shared" si="562"/>
        <v>0</v>
      </c>
      <c r="FP118" s="20">
        <f t="shared" si="563"/>
        <v>0</v>
      </c>
      <c r="FQ118" s="19"/>
      <c r="FR118" s="19"/>
      <c r="FS118" s="20">
        <f t="shared" si="564"/>
        <v>0</v>
      </c>
      <c r="FT118" s="19"/>
      <c r="FU118" s="19"/>
      <c r="FV118" s="20">
        <f t="shared" si="565"/>
        <v>0</v>
      </c>
      <c r="FW118" s="19"/>
      <c r="FX118" s="19"/>
      <c r="FY118" s="20">
        <f t="shared" si="566"/>
        <v>0</v>
      </c>
      <c r="FZ118" s="20">
        <f t="shared" si="567"/>
        <v>0</v>
      </c>
      <c r="GA118" s="20">
        <f t="shared" si="568"/>
        <v>0</v>
      </c>
      <c r="GB118" s="20">
        <f t="shared" si="569"/>
        <v>0</v>
      </c>
      <c r="GC118" s="19"/>
      <c r="GD118" s="19"/>
      <c r="GE118" s="20">
        <f t="shared" si="570"/>
        <v>0</v>
      </c>
      <c r="GF118" s="19"/>
      <c r="GG118" s="19"/>
      <c r="GH118" s="20">
        <f t="shared" si="571"/>
        <v>0</v>
      </c>
      <c r="GI118" s="19"/>
      <c r="GJ118" s="19"/>
      <c r="GK118" s="20">
        <f t="shared" si="572"/>
        <v>0</v>
      </c>
      <c r="GL118" s="19"/>
      <c r="GM118" s="19"/>
      <c r="GN118" s="20">
        <f t="shared" si="573"/>
        <v>0</v>
      </c>
      <c r="GO118" s="20">
        <f t="shared" si="574"/>
        <v>0</v>
      </c>
      <c r="GP118" s="20">
        <f t="shared" si="575"/>
        <v>0</v>
      </c>
      <c r="GQ118" s="20">
        <f t="shared" si="576"/>
        <v>0</v>
      </c>
      <c r="GR118" s="19"/>
      <c r="GS118" s="19"/>
      <c r="GT118" s="20">
        <f t="shared" si="577"/>
        <v>0</v>
      </c>
      <c r="GU118" s="19"/>
      <c r="GV118" s="19"/>
      <c r="GW118" s="20">
        <f t="shared" si="578"/>
        <v>0</v>
      </c>
      <c r="GX118" s="19"/>
      <c r="GY118" s="19"/>
      <c r="GZ118" s="20">
        <f t="shared" si="579"/>
        <v>0</v>
      </c>
      <c r="HA118" s="20">
        <f t="shared" si="580"/>
        <v>0</v>
      </c>
      <c r="HB118" s="20">
        <f t="shared" si="581"/>
        <v>0</v>
      </c>
      <c r="HC118" s="20">
        <f t="shared" si="582"/>
        <v>0</v>
      </c>
      <c r="HD118" s="19"/>
      <c r="HE118" s="19"/>
      <c r="HF118" s="20">
        <f t="shared" si="583"/>
        <v>0</v>
      </c>
      <c r="HG118" s="19"/>
      <c r="HH118" s="19"/>
      <c r="HI118" s="20">
        <f t="shared" si="584"/>
        <v>0</v>
      </c>
      <c r="HJ118" s="19"/>
      <c r="HK118" s="19"/>
      <c r="HL118" s="20">
        <f t="shared" si="585"/>
        <v>0</v>
      </c>
      <c r="HM118" s="19"/>
      <c r="HN118" s="19"/>
      <c r="HO118" s="20">
        <f t="shared" si="586"/>
        <v>0</v>
      </c>
      <c r="HP118" s="20">
        <f t="shared" si="587"/>
        <v>0</v>
      </c>
      <c r="HQ118" s="20">
        <f t="shared" si="588"/>
        <v>0</v>
      </c>
      <c r="HR118" s="20">
        <f t="shared" si="589"/>
        <v>0</v>
      </c>
      <c r="HS118" s="19"/>
      <c r="HT118" s="19"/>
      <c r="HU118" s="20">
        <f t="shared" si="590"/>
        <v>0</v>
      </c>
      <c r="HV118" s="19"/>
      <c r="HW118" s="19"/>
      <c r="HX118" s="20">
        <f t="shared" si="591"/>
        <v>0</v>
      </c>
      <c r="HY118" s="19"/>
      <c r="HZ118" s="19"/>
      <c r="IA118" s="20">
        <f t="shared" si="592"/>
        <v>0</v>
      </c>
      <c r="IB118" s="19"/>
      <c r="IC118" s="19"/>
      <c r="ID118" s="20">
        <f t="shared" si="593"/>
        <v>0</v>
      </c>
      <c r="IE118" s="20">
        <f t="shared" si="594"/>
        <v>0</v>
      </c>
      <c r="IF118" s="20">
        <f t="shared" si="595"/>
        <v>0</v>
      </c>
      <c r="IG118" s="20">
        <f t="shared" si="596"/>
        <v>0</v>
      </c>
      <c r="IH118" s="20">
        <f t="shared" si="597"/>
        <v>0</v>
      </c>
      <c r="II118" s="20">
        <f t="shared" si="598"/>
        <v>0</v>
      </c>
      <c r="IJ118" s="20">
        <f t="shared" si="599"/>
        <v>0</v>
      </c>
      <c r="IK118" s="19"/>
      <c r="IL118" s="19"/>
      <c r="IM118" s="20">
        <f t="shared" si="600"/>
        <v>0</v>
      </c>
      <c r="IN118" s="19"/>
      <c r="IO118" s="19"/>
      <c r="IP118" s="20">
        <f t="shared" si="601"/>
        <v>0</v>
      </c>
      <c r="IQ118" s="19"/>
      <c r="IR118" s="19"/>
      <c r="IS118" s="20">
        <f t="shared" si="602"/>
        <v>0</v>
      </c>
      <c r="IT118" s="20">
        <f t="shared" si="603"/>
        <v>0</v>
      </c>
      <c r="IU118" s="20">
        <f t="shared" si="604"/>
        <v>0</v>
      </c>
      <c r="IV118" s="20">
        <f t="shared" si="605"/>
        <v>0</v>
      </c>
      <c r="IW118" s="20">
        <f t="shared" si="606"/>
        <v>0</v>
      </c>
      <c r="IX118" s="20">
        <f t="shared" si="607"/>
        <v>0</v>
      </c>
      <c r="IY118" s="20">
        <f t="shared" si="608"/>
        <v>0</v>
      </c>
      <c r="IZ118" s="19"/>
      <c r="JA118" s="19"/>
      <c r="JB118" s="20">
        <f t="shared" si="609"/>
        <v>0</v>
      </c>
      <c r="JC118" s="19"/>
      <c r="JD118" s="19"/>
      <c r="JE118" s="20">
        <f t="shared" si="610"/>
        <v>0</v>
      </c>
      <c r="JF118" s="19"/>
      <c r="JG118" s="19"/>
      <c r="JH118" s="20">
        <f t="shared" si="611"/>
        <v>0</v>
      </c>
      <c r="JI118" s="20">
        <f t="shared" si="612"/>
        <v>0</v>
      </c>
      <c r="JJ118" s="20">
        <f t="shared" si="613"/>
        <v>0</v>
      </c>
      <c r="JK118" s="20">
        <f t="shared" si="614"/>
        <v>0</v>
      </c>
      <c r="JL118" s="19"/>
      <c r="JM118" s="19"/>
      <c r="JN118" s="20">
        <f t="shared" si="615"/>
        <v>0</v>
      </c>
      <c r="JO118" s="19"/>
      <c r="JP118" s="19"/>
      <c r="JQ118" s="20">
        <f t="shared" si="616"/>
        <v>0</v>
      </c>
      <c r="JR118" s="19"/>
      <c r="JS118" s="19"/>
      <c r="JT118" s="20">
        <f t="shared" si="617"/>
        <v>0</v>
      </c>
      <c r="JU118" s="20">
        <f t="shared" si="618"/>
        <v>0</v>
      </c>
      <c r="JV118" s="20">
        <f t="shared" si="619"/>
        <v>0</v>
      </c>
      <c r="JW118" s="20">
        <f t="shared" si="620"/>
        <v>0</v>
      </c>
      <c r="JX118" s="19"/>
      <c r="JY118" s="19"/>
      <c r="JZ118" s="20">
        <f t="shared" si="621"/>
        <v>0</v>
      </c>
      <c r="KA118" s="19"/>
      <c r="KB118" s="19"/>
      <c r="KC118" s="20">
        <f t="shared" si="622"/>
        <v>0</v>
      </c>
      <c r="KD118" s="20">
        <f t="shared" si="623"/>
        <v>0</v>
      </c>
      <c r="KE118" s="20">
        <f t="shared" si="624"/>
        <v>0</v>
      </c>
      <c r="KF118" s="20">
        <f t="shared" si="625"/>
        <v>0</v>
      </c>
      <c r="KG118" s="20">
        <f>1311.34</f>
        <v>1311.34</v>
      </c>
      <c r="KH118" s="19"/>
      <c r="KI118" s="20">
        <f t="shared" si="626"/>
        <v>1311.34</v>
      </c>
      <c r="KJ118" s="19"/>
      <c r="KK118" s="19"/>
      <c r="KL118" s="20">
        <f t="shared" si="627"/>
        <v>0</v>
      </c>
      <c r="KM118" s="19"/>
      <c r="KN118" s="19"/>
      <c r="KO118" s="20">
        <f t="shared" si="628"/>
        <v>0</v>
      </c>
      <c r="KP118" s="19"/>
      <c r="KQ118" s="19"/>
      <c r="KR118" s="20">
        <f t="shared" si="629"/>
        <v>0</v>
      </c>
      <c r="KS118" s="19"/>
      <c r="KT118" s="19"/>
      <c r="KU118" s="20">
        <f t="shared" si="630"/>
        <v>0</v>
      </c>
      <c r="KV118" s="19"/>
      <c r="KW118" s="19"/>
      <c r="KX118" s="20">
        <f t="shared" si="631"/>
        <v>0</v>
      </c>
      <c r="KY118" s="19"/>
      <c r="KZ118" s="19"/>
      <c r="LA118" s="20">
        <f t="shared" si="632"/>
        <v>0</v>
      </c>
      <c r="LB118" s="20">
        <f t="shared" si="633"/>
        <v>0</v>
      </c>
      <c r="LC118" s="20">
        <f t="shared" si="634"/>
        <v>0</v>
      </c>
      <c r="LD118" s="20">
        <f t="shared" si="635"/>
        <v>0</v>
      </c>
      <c r="LE118" s="20">
        <f t="shared" si="636"/>
        <v>1311.34</v>
      </c>
      <c r="LF118" s="20">
        <f t="shared" si="637"/>
        <v>0</v>
      </c>
      <c r="LG118" s="20">
        <f t="shared" si="638"/>
        <v>1311.34</v>
      </c>
      <c r="LH118" s="19"/>
      <c r="LI118" s="19"/>
      <c r="LJ118" s="20">
        <f t="shared" si="639"/>
        <v>0</v>
      </c>
      <c r="LK118" s="19"/>
      <c r="LL118" s="19"/>
      <c r="LM118" s="20">
        <f t="shared" si="640"/>
        <v>0</v>
      </c>
      <c r="LN118" s="20">
        <f t="shared" si="641"/>
        <v>1311.34</v>
      </c>
      <c r="LO118" s="20">
        <f t="shared" si="642"/>
        <v>0</v>
      </c>
      <c r="LP118" s="20">
        <f t="shared" si="643"/>
        <v>1311.34</v>
      </c>
    </row>
    <row r="119" spans="1:328" x14ac:dyDescent="0.3">
      <c r="A119" s="2" t="s">
        <v>224</v>
      </c>
      <c r="B119" s="3"/>
      <c r="C119" s="3"/>
      <c r="D119" s="4">
        <f t="shared" si="483"/>
        <v>0</v>
      </c>
      <c r="E119" s="4">
        <f>62.34</f>
        <v>62.34</v>
      </c>
      <c r="F119" s="4">
        <f>1886.49</f>
        <v>1886.49</v>
      </c>
      <c r="G119" s="4">
        <f t="shared" si="484"/>
        <v>-1824.15</v>
      </c>
      <c r="H119" s="3"/>
      <c r="I119" s="3"/>
      <c r="J119" s="4">
        <f t="shared" si="485"/>
        <v>0</v>
      </c>
      <c r="K119" s="3"/>
      <c r="L119" s="3"/>
      <c r="M119" s="4">
        <f t="shared" si="486"/>
        <v>0</v>
      </c>
      <c r="N119" s="3"/>
      <c r="O119" s="3"/>
      <c r="P119" s="4">
        <f t="shared" si="487"/>
        <v>0</v>
      </c>
      <c r="Q119" s="4">
        <f>322.38</f>
        <v>322.38</v>
      </c>
      <c r="R119" s="3"/>
      <c r="S119" s="4">
        <f t="shared" si="488"/>
        <v>322.38</v>
      </c>
      <c r="T119" s="3"/>
      <c r="U119" s="3"/>
      <c r="V119" s="4">
        <f t="shared" si="489"/>
        <v>0</v>
      </c>
      <c r="W119" s="3"/>
      <c r="X119" s="3"/>
      <c r="Y119" s="4">
        <f t="shared" si="490"/>
        <v>0</v>
      </c>
      <c r="Z119" s="3"/>
      <c r="AA119" s="3"/>
      <c r="AB119" s="4">
        <f t="shared" si="491"/>
        <v>0</v>
      </c>
      <c r="AC119" s="3"/>
      <c r="AD119" s="3"/>
      <c r="AE119" s="4">
        <f t="shared" si="492"/>
        <v>0</v>
      </c>
      <c r="AF119" s="3"/>
      <c r="AG119" s="3"/>
      <c r="AH119" s="4">
        <f t="shared" si="493"/>
        <v>0</v>
      </c>
      <c r="AI119" s="3"/>
      <c r="AJ119" s="3"/>
      <c r="AK119" s="4">
        <f t="shared" si="494"/>
        <v>0</v>
      </c>
      <c r="AL119" s="4">
        <f t="shared" si="495"/>
        <v>322.38</v>
      </c>
      <c r="AM119" s="4">
        <f t="shared" si="496"/>
        <v>0</v>
      </c>
      <c r="AN119" s="4">
        <f t="shared" si="497"/>
        <v>322.38</v>
      </c>
      <c r="AO119" s="3"/>
      <c r="AP119" s="3"/>
      <c r="AQ119" s="4">
        <f t="shared" si="498"/>
        <v>0</v>
      </c>
      <c r="AR119" s="4">
        <f>1044.18</f>
        <v>1044.18</v>
      </c>
      <c r="AS119" s="3"/>
      <c r="AT119" s="4">
        <f t="shared" si="499"/>
        <v>1044.18</v>
      </c>
      <c r="AU119" s="3"/>
      <c r="AV119" s="3"/>
      <c r="AW119" s="4">
        <f t="shared" si="500"/>
        <v>0</v>
      </c>
      <c r="AX119" s="4">
        <f>850</f>
        <v>850</v>
      </c>
      <c r="AY119" s="3"/>
      <c r="AZ119" s="4">
        <f t="shared" si="501"/>
        <v>850</v>
      </c>
      <c r="BA119" s="3"/>
      <c r="BB119" s="3"/>
      <c r="BC119" s="4">
        <f t="shared" si="502"/>
        <v>0</v>
      </c>
      <c r="BD119" s="3"/>
      <c r="BE119" s="3"/>
      <c r="BF119" s="4">
        <f t="shared" si="503"/>
        <v>0</v>
      </c>
      <c r="BG119" s="4">
        <f t="shared" si="504"/>
        <v>0</v>
      </c>
      <c r="BH119" s="4">
        <f t="shared" si="505"/>
        <v>0</v>
      </c>
      <c r="BI119" s="4">
        <f t="shared" si="506"/>
        <v>0</v>
      </c>
      <c r="BJ119" s="3"/>
      <c r="BK119" s="3"/>
      <c r="BL119" s="4">
        <f t="shared" si="507"/>
        <v>0</v>
      </c>
      <c r="BM119" s="4">
        <f>143.88</f>
        <v>143.88</v>
      </c>
      <c r="BN119" s="3"/>
      <c r="BO119" s="4">
        <f t="shared" si="508"/>
        <v>143.88</v>
      </c>
      <c r="BP119" s="3"/>
      <c r="BQ119" s="3"/>
      <c r="BR119" s="4">
        <f t="shared" si="509"/>
        <v>0</v>
      </c>
      <c r="BS119" s="3"/>
      <c r="BT119" s="3"/>
      <c r="BU119" s="4">
        <f t="shared" si="510"/>
        <v>0</v>
      </c>
      <c r="BV119" s="3"/>
      <c r="BW119" s="3"/>
      <c r="BX119" s="4">
        <f t="shared" si="511"/>
        <v>0</v>
      </c>
      <c r="BY119" s="4">
        <f>96.16</f>
        <v>96.16</v>
      </c>
      <c r="BZ119" s="3"/>
      <c r="CA119" s="4">
        <f t="shared" si="512"/>
        <v>96.16</v>
      </c>
      <c r="CB119" s="4">
        <f t="shared" si="513"/>
        <v>96.16</v>
      </c>
      <c r="CC119" s="4">
        <f t="shared" si="514"/>
        <v>0</v>
      </c>
      <c r="CD119" s="4">
        <f t="shared" si="515"/>
        <v>96.16</v>
      </c>
      <c r="CE119" s="3"/>
      <c r="CF119" s="3"/>
      <c r="CG119" s="4">
        <f t="shared" si="516"/>
        <v>0</v>
      </c>
      <c r="CH119" s="3"/>
      <c r="CI119" s="3"/>
      <c r="CJ119" s="4">
        <f t="shared" si="517"/>
        <v>0</v>
      </c>
      <c r="CK119" s="3"/>
      <c r="CL119" s="3"/>
      <c r="CM119" s="4">
        <f t="shared" si="518"/>
        <v>0</v>
      </c>
      <c r="CN119" s="4">
        <f t="shared" si="519"/>
        <v>0</v>
      </c>
      <c r="CO119" s="4">
        <f t="shared" si="520"/>
        <v>0</v>
      </c>
      <c r="CP119" s="4">
        <f t="shared" si="521"/>
        <v>0</v>
      </c>
      <c r="CQ119" s="3"/>
      <c r="CR119" s="3"/>
      <c r="CS119" s="4">
        <f t="shared" si="522"/>
        <v>0</v>
      </c>
      <c r="CT119" s="3"/>
      <c r="CU119" s="3"/>
      <c r="CV119" s="4">
        <f t="shared" si="523"/>
        <v>0</v>
      </c>
      <c r="CW119" s="4">
        <f>988.8</f>
        <v>988.8</v>
      </c>
      <c r="CX119" s="3"/>
      <c r="CY119" s="4">
        <f t="shared" si="524"/>
        <v>988.8</v>
      </c>
      <c r="CZ119" s="4">
        <f t="shared" si="525"/>
        <v>988.8</v>
      </c>
      <c r="DA119" s="4">
        <f t="shared" si="526"/>
        <v>0</v>
      </c>
      <c r="DB119" s="4">
        <f t="shared" si="527"/>
        <v>988.8</v>
      </c>
      <c r="DC119" s="4">
        <f t="shared" si="528"/>
        <v>3123.0199999999995</v>
      </c>
      <c r="DD119" s="4">
        <f t="shared" si="529"/>
        <v>0</v>
      </c>
      <c r="DE119" s="4">
        <f t="shared" si="530"/>
        <v>3123.0199999999995</v>
      </c>
      <c r="DF119" s="3"/>
      <c r="DG119" s="3"/>
      <c r="DH119" s="4">
        <f t="shared" si="531"/>
        <v>0</v>
      </c>
      <c r="DI119" s="3"/>
      <c r="DJ119" s="3"/>
      <c r="DK119" s="4">
        <f t="shared" si="532"/>
        <v>0</v>
      </c>
      <c r="DL119" s="4">
        <f t="shared" si="533"/>
        <v>0</v>
      </c>
      <c r="DM119" s="4">
        <f t="shared" si="534"/>
        <v>0</v>
      </c>
      <c r="DN119" s="4">
        <f t="shared" si="535"/>
        <v>0</v>
      </c>
      <c r="DO119" s="3"/>
      <c r="DP119" s="3"/>
      <c r="DQ119" s="4">
        <f t="shared" si="536"/>
        <v>0</v>
      </c>
      <c r="DR119" s="3"/>
      <c r="DS119" s="3"/>
      <c r="DT119" s="4">
        <f t="shared" si="537"/>
        <v>0</v>
      </c>
      <c r="DU119" s="4">
        <f t="shared" si="538"/>
        <v>0</v>
      </c>
      <c r="DV119" s="4">
        <f t="shared" si="539"/>
        <v>0</v>
      </c>
      <c r="DW119" s="4">
        <f t="shared" si="540"/>
        <v>0</v>
      </c>
      <c r="DX119" s="20">
        <f t="shared" si="541"/>
        <v>3507.74</v>
      </c>
      <c r="DY119" s="20">
        <f t="shared" si="542"/>
        <v>1886.49</v>
      </c>
      <c r="DZ119" s="20">
        <f t="shared" si="543"/>
        <v>1621.2499999999998</v>
      </c>
      <c r="EA119" s="19"/>
      <c r="EB119" s="19"/>
      <c r="EC119" s="20">
        <f t="shared" si="544"/>
        <v>0</v>
      </c>
      <c r="ED119" s="19"/>
      <c r="EE119" s="19"/>
      <c r="EF119" s="20">
        <f t="shared" si="545"/>
        <v>0</v>
      </c>
      <c r="EG119" s="20">
        <f>612.06</f>
        <v>612.05999999999995</v>
      </c>
      <c r="EH119" s="19"/>
      <c r="EI119" s="20">
        <f t="shared" si="546"/>
        <v>612.05999999999995</v>
      </c>
      <c r="EJ119" s="19"/>
      <c r="EK119" s="19"/>
      <c r="EL119" s="20">
        <f t="shared" si="547"/>
        <v>0</v>
      </c>
      <c r="EM119" s="20">
        <f t="shared" si="548"/>
        <v>612.05999999999995</v>
      </c>
      <c r="EN119" s="20">
        <f t="shared" si="549"/>
        <v>0</v>
      </c>
      <c r="EO119" s="20">
        <f t="shared" si="550"/>
        <v>612.05999999999995</v>
      </c>
      <c r="EP119" s="20">
        <f>781.38</f>
        <v>781.38</v>
      </c>
      <c r="EQ119" s="19"/>
      <c r="ER119" s="20">
        <f t="shared" si="551"/>
        <v>781.38</v>
      </c>
      <c r="ES119" s="19"/>
      <c r="ET119" s="19"/>
      <c r="EU119" s="20">
        <f t="shared" si="552"/>
        <v>0</v>
      </c>
      <c r="EV119" s="19"/>
      <c r="EW119" s="19"/>
      <c r="EX119" s="20">
        <f t="shared" si="553"/>
        <v>0</v>
      </c>
      <c r="EY119" s="19"/>
      <c r="EZ119" s="19"/>
      <c r="FA119" s="20">
        <f t="shared" si="554"/>
        <v>0</v>
      </c>
      <c r="FB119" s="20">
        <f t="shared" si="555"/>
        <v>0</v>
      </c>
      <c r="FC119" s="20">
        <f t="shared" si="556"/>
        <v>0</v>
      </c>
      <c r="FD119" s="20">
        <f t="shared" si="557"/>
        <v>0</v>
      </c>
      <c r="FE119" s="19"/>
      <c r="FF119" s="19"/>
      <c r="FG119" s="20">
        <f t="shared" si="558"/>
        <v>0</v>
      </c>
      <c r="FH119" s="20">
        <f>93.42</f>
        <v>93.42</v>
      </c>
      <c r="FI119" s="19"/>
      <c r="FJ119" s="20">
        <f t="shared" si="559"/>
        <v>93.42</v>
      </c>
      <c r="FK119" s="19"/>
      <c r="FL119" s="19"/>
      <c r="FM119" s="20">
        <f t="shared" si="560"/>
        <v>0</v>
      </c>
      <c r="FN119" s="20">
        <f t="shared" si="561"/>
        <v>93.42</v>
      </c>
      <c r="FO119" s="20">
        <f t="shared" si="562"/>
        <v>0</v>
      </c>
      <c r="FP119" s="20">
        <f t="shared" si="563"/>
        <v>93.42</v>
      </c>
      <c r="FQ119" s="19"/>
      <c r="FR119" s="19"/>
      <c r="FS119" s="20">
        <f t="shared" si="564"/>
        <v>0</v>
      </c>
      <c r="FT119" s="20">
        <f>66.84</f>
        <v>66.84</v>
      </c>
      <c r="FU119" s="19"/>
      <c r="FV119" s="20">
        <f t="shared" si="565"/>
        <v>66.84</v>
      </c>
      <c r="FW119" s="19"/>
      <c r="FX119" s="19"/>
      <c r="FY119" s="20">
        <f t="shared" si="566"/>
        <v>0</v>
      </c>
      <c r="FZ119" s="20">
        <f t="shared" si="567"/>
        <v>66.84</v>
      </c>
      <c r="GA119" s="20">
        <f t="shared" si="568"/>
        <v>0</v>
      </c>
      <c r="GB119" s="20">
        <f t="shared" si="569"/>
        <v>66.84</v>
      </c>
      <c r="GC119" s="19"/>
      <c r="GD119" s="19"/>
      <c r="GE119" s="20">
        <f t="shared" si="570"/>
        <v>0</v>
      </c>
      <c r="GF119" s="19"/>
      <c r="GG119" s="19"/>
      <c r="GH119" s="20">
        <f t="shared" si="571"/>
        <v>0</v>
      </c>
      <c r="GI119" s="19"/>
      <c r="GJ119" s="19"/>
      <c r="GK119" s="20">
        <f t="shared" si="572"/>
        <v>0</v>
      </c>
      <c r="GL119" s="19"/>
      <c r="GM119" s="19"/>
      <c r="GN119" s="20">
        <f t="shared" si="573"/>
        <v>0</v>
      </c>
      <c r="GO119" s="20">
        <f t="shared" si="574"/>
        <v>0</v>
      </c>
      <c r="GP119" s="20">
        <f t="shared" si="575"/>
        <v>0</v>
      </c>
      <c r="GQ119" s="20">
        <f t="shared" si="576"/>
        <v>0</v>
      </c>
      <c r="GR119" s="19"/>
      <c r="GS119" s="19"/>
      <c r="GT119" s="20">
        <f t="shared" si="577"/>
        <v>0</v>
      </c>
      <c r="GU119" s="19"/>
      <c r="GV119" s="19"/>
      <c r="GW119" s="20">
        <f t="shared" si="578"/>
        <v>0</v>
      </c>
      <c r="GX119" s="19"/>
      <c r="GY119" s="19"/>
      <c r="GZ119" s="20">
        <f t="shared" si="579"/>
        <v>0</v>
      </c>
      <c r="HA119" s="20">
        <f t="shared" si="580"/>
        <v>1553.7</v>
      </c>
      <c r="HB119" s="20">
        <f t="shared" si="581"/>
        <v>0</v>
      </c>
      <c r="HC119" s="20">
        <f t="shared" si="582"/>
        <v>1553.7</v>
      </c>
      <c r="HD119" s="19"/>
      <c r="HE119" s="19"/>
      <c r="HF119" s="20">
        <f t="shared" si="583"/>
        <v>0</v>
      </c>
      <c r="HG119" s="19"/>
      <c r="HH119" s="19"/>
      <c r="HI119" s="20">
        <f t="shared" si="584"/>
        <v>0</v>
      </c>
      <c r="HJ119" s="19"/>
      <c r="HK119" s="19"/>
      <c r="HL119" s="20">
        <f t="shared" si="585"/>
        <v>0</v>
      </c>
      <c r="HM119" s="19"/>
      <c r="HN119" s="19"/>
      <c r="HO119" s="20">
        <f t="shared" si="586"/>
        <v>0</v>
      </c>
      <c r="HP119" s="20">
        <f t="shared" si="587"/>
        <v>0</v>
      </c>
      <c r="HQ119" s="20">
        <f t="shared" si="588"/>
        <v>0</v>
      </c>
      <c r="HR119" s="20">
        <f t="shared" si="589"/>
        <v>0</v>
      </c>
      <c r="HS119" s="19"/>
      <c r="HT119" s="19"/>
      <c r="HU119" s="20">
        <f t="shared" si="590"/>
        <v>0</v>
      </c>
      <c r="HV119" s="19"/>
      <c r="HW119" s="19"/>
      <c r="HX119" s="20">
        <f t="shared" si="591"/>
        <v>0</v>
      </c>
      <c r="HY119" s="19"/>
      <c r="HZ119" s="19"/>
      <c r="IA119" s="20">
        <f t="shared" si="592"/>
        <v>0</v>
      </c>
      <c r="IB119" s="20">
        <f>352.74</f>
        <v>352.74</v>
      </c>
      <c r="IC119" s="19"/>
      <c r="ID119" s="20">
        <f t="shared" si="593"/>
        <v>352.74</v>
      </c>
      <c r="IE119" s="20">
        <f t="shared" si="594"/>
        <v>352.74</v>
      </c>
      <c r="IF119" s="20">
        <f t="shared" si="595"/>
        <v>0</v>
      </c>
      <c r="IG119" s="20">
        <f t="shared" si="596"/>
        <v>352.74</v>
      </c>
      <c r="IH119" s="20">
        <f t="shared" si="597"/>
        <v>352.74</v>
      </c>
      <c r="II119" s="20">
        <f t="shared" si="598"/>
        <v>0</v>
      </c>
      <c r="IJ119" s="20">
        <f t="shared" si="599"/>
        <v>352.74</v>
      </c>
      <c r="IK119" s="20">
        <f>300</f>
        <v>300</v>
      </c>
      <c r="IL119" s="20">
        <f>1733.85</f>
        <v>1733.85</v>
      </c>
      <c r="IM119" s="20">
        <f t="shared" si="600"/>
        <v>-1433.85</v>
      </c>
      <c r="IN119" s="19"/>
      <c r="IO119" s="19"/>
      <c r="IP119" s="20">
        <f t="shared" si="601"/>
        <v>0</v>
      </c>
      <c r="IQ119" s="19"/>
      <c r="IR119" s="19"/>
      <c r="IS119" s="20">
        <f t="shared" si="602"/>
        <v>0</v>
      </c>
      <c r="IT119" s="20">
        <f t="shared" si="603"/>
        <v>0</v>
      </c>
      <c r="IU119" s="20">
        <f t="shared" si="604"/>
        <v>0</v>
      </c>
      <c r="IV119" s="20">
        <f t="shared" si="605"/>
        <v>0</v>
      </c>
      <c r="IW119" s="20">
        <f t="shared" si="606"/>
        <v>652.74</v>
      </c>
      <c r="IX119" s="20">
        <f t="shared" si="607"/>
        <v>1733.85</v>
      </c>
      <c r="IY119" s="20">
        <f t="shared" si="608"/>
        <v>-1081.1099999999999</v>
      </c>
      <c r="IZ119" s="20">
        <f>347.96</f>
        <v>347.96</v>
      </c>
      <c r="JA119" s="19"/>
      <c r="JB119" s="20">
        <f t="shared" si="609"/>
        <v>347.96</v>
      </c>
      <c r="JC119" s="19"/>
      <c r="JD119" s="19"/>
      <c r="JE119" s="20">
        <f t="shared" si="610"/>
        <v>0</v>
      </c>
      <c r="JF119" s="19"/>
      <c r="JG119" s="19"/>
      <c r="JH119" s="20">
        <f t="shared" si="611"/>
        <v>0</v>
      </c>
      <c r="JI119" s="20">
        <f t="shared" si="612"/>
        <v>347.96</v>
      </c>
      <c r="JJ119" s="20">
        <f t="shared" si="613"/>
        <v>0</v>
      </c>
      <c r="JK119" s="20">
        <f t="shared" si="614"/>
        <v>347.96</v>
      </c>
      <c r="JL119" s="19"/>
      <c r="JM119" s="19"/>
      <c r="JN119" s="20">
        <f t="shared" si="615"/>
        <v>0</v>
      </c>
      <c r="JO119" s="19"/>
      <c r="JP119" s="19"/>
      <c r="JQ119" s="20">
        <f t="shared" si="616"/>
        <v>0</v>
      </c>
      <c r="JR119" s="20">
        <f>4998.95</f>
        <v>4998.95</v>
      </c>
      <c r="JS119" s="19"/>
      <c r="JT119" s="20">
        <f t="shared" si="617"/>
        <v>4998.95</v>
      </c>
      <c r="JU119" s="20">
        <f t="shared" si="618"/>
        <v>4998.95</v>
      </c>
      <c r="JV119" s="20">
        <f t="shared" si="619"/>
        <v>0</v>
      </c>
      <c r="JW119" s="20">
        <f t="shared" si="620"/>
        <v>4998.95</v>
      </c>
      <c r="JX119" s="20">
        <f>620.82</f>
        <v>620.82000000000005</v>
      </c>
      <c r="JY119" s="20">
        <f>2016</f>
        <v>2016</v>
      </c>
      <c r="JZ119" s="20">
        <f t="shared" si="621"/>
        <v>-1395.1799999999998</v>
      </c>
      <c r="KA119" s="19"/>
      <c r="KB119" s="19"/>
      <c r="KC119" s="20">
        <f t="shared" si="622"/>
        <v>0</v>
      </c>
      <c r="KD119" s="20">
        <f t="shared" si="623"/>
        <v>620.82000000000005</v>
      </c>
      <c r="KE119" s="20">
        <f t="shared" si="624"/>
        <v>2016</v>
      </c>
      <c r="KF119" s="20">
        <f t="shared" si="625"/>
        <v>-1395.1799999999998</v>
      </c>
      <c r="KG119" s="20">
        <f>720.3</f>
        <v>720.3</v>
      </c>
      <c r="KH119" s="20">
        <f>1823.49</f>
        <v>1823.49</v>
      </c>
      <c r="KI119" s="20">
        <f t="shared" si="626"/>
        <v>-1103.19</v>
      </c>
      <c r="KJ119" s="19"/>
      <c r="KK119" s="19"/>
      <c r="KL119" s="20">
        <f t="shared" si="627"/>
        <v>0</v>
      </c>
      <c r="KM119" s="19"/>
      <c r="KN119" s="19"/>
      <c r="KO119" s="20">
        <f t="shared" si="628"/>
        <v>0</v>
      </c>
      <c r="KP119" s="19"/>
      <c r="KQ119" s="19"/>
      <c r="KR119" s="20">
        <f t="shared" si="629"/>
        <v>0</v>
      </c>
      <c r="KS119" s="19"/>
      <c r="KT119" s="19"/>
      <c r="KU119" s="20">
        <f t="shared" si="630"/>
        <v>0</v>
      </c>
      <c r="KV119" s="19"/>
      <c r="KW119" s="19"/>
      <c r="KX119" s="20">
        <f t="shared" si="631"/>
        <v>0</v>
      </c>
      <c r="KY119" s="19"/>
      <c r="KZ119" s="19"/>
      <c r="LA119" s="20">
        <f t="shared" si="632"/>
        <v>0</v>
      </c>
      <c r="LB119" s="20">
        <f t="shared" si="633"/>
        <v>0</v>
      </c>
      <c r="LC119" s="20">
        <f t="shared" si="634"/>
        <v>0</v>
      </c>
      <c r="LD119" s="20">
        <f t="shared" si="635"/>
        <v>0</v>
      </c>
      <c r="LE119" s="20">
        <f t="shared" si="636"/>
        <v>720.3</v>
      </c>
      <c r="LF119" s="20">
        <f t="shared" si="637"/>
        <v>1823.49</v>
      </c>
      <c r="LG119" s="20">
        <f t="shared" si="638"/>
        <v>-1103.19</v>
      </c>
      <c r="LH119" s="20">
        <f>832.2</f>
        <v>832.2</v>
      </c>
      <c r="LI119" s="19"/>
      <c r="LJ119" s="20">
        <f t="shared" si="639"/>
        <v>832.2</v>
      </c>
      <c r="LK119" s="19"/>
      <c r="LL119" s="19"/>
      <c r="LM119" s="20">
        <f t="shared" si="640"/>
        <v>0</v>
      </c>
      <c r="LN119" s="20">
        <f t="shared" si="641"/>
        <v>13234.41</v>
      </c>
      <c r="LO119" s="20">
        <f t="shared" si="642"/>
        <v>7459.83</v>
      </c>
      <c r="LP119" s="20">
        <f t="shared" si="643"/>
        <v>5774.58</v>
      </c>
    </row>
    <row r="120" spans="1:328" x14ac:dyDescent="0.3">
      <c r="A120" s="2" t="s">
        <v>225</v>
      </c>
      <c r="B120" s="5">
        <f>(((B116)+(B117))+(B118))+(B119)</f>
        <v>0</v>
      </c>
      <c r="C120" s="5">
        <f>(((C116)+(C117))+(C118))+(C119)</f>
        <v>0</v>
      </c>
      <c r="D120" s="5">
        <f t="shared" si="483"/>
        <v>0</v>
      </c>
      <c r="E120" s="5">
        <f>(((E116)+(E117))+(E118))+(E119)</f>
        <v>62.34</v>
      </c>
      <c r="F120" s="5">
        <f>(((F116)+(F117))+(F118))+(F119)</f>
        <v>1886.49</v>
      </c>
      <c r="G120" s="5">
        <f t="shared" si="484"/>
        <v>-1824.15</v>
      </c>
      <c r="H120" s="5">
        <f>(((H116)+(H117))+(H118))+(H119)</f>
        <v>0</v>
      </c>
      <c r="I120" s="5">
        <f>(((I116)+(I117))+(I118))+(I119)</f>
        <v>0</v>
      </c>
      <c r="J120" s="5">
        <f t="shared" si="485"/>
        <v>0</v>
      </c>
      <c r="K120" s="5">
        <f>(((K116)+(K117))+(K118))+(K119)</f>
        <v>0</v>
      </c>
      <c r="L120" s="5">
        <f>(((L116)+(L117))+(L118))+(L119)</f>
        <v>0</v>
      </c>
      <c r="M120" s="5">
        <f t="shared" si="486"/>
        <v>0</v>
      </c>
      <c r="N120" s="5">
        <f>(((N116)+(N117))+(N118))+(N119)</f>
        <v>0</v>
      </c>
      <c r="O120" s="5">
        <f>(((O116)+(O117))+(O118))+(O119)</f>
        <v>0</v>
      </c>
      <c r="P120" s="5">
        <f t="shared" si="487"/>
        <v>0</v>
      </c>
      <c r="Q120" s="5">
        <f>(((Q116)+(Q117))+(Q118))+(Q119)</f>
        <v>322.38</v>
      </c>
      <c r="R120" s="5">
        <f>(((R116)+(R117))+(R118))+(R119)</f>
        <v>0</v>
      </c>
      <c r="S120" s="5">
        <f t="shared" si="488"/>
        <v>322.38</v>
      </c>
      <c r="T120" s="5">
        <f>(((T116)+(T117))+(T118))+(T119)</f>
        <v>0</v>
      </c>
      <c r="U120" s="5">
        <f>(((U116)+(U117))+(U118))+(U119)</f>
        <v>0</v>
      </c>
      <c r="V120" s="5">
        <f t="shared" si="489"/>
        <v>0</v>
      </c>
      <c r="W120" s="5">
        <f>(((W116)+(W117))+(W118))+(W119)</f>
        <v>0</v>
      </c>
      <c r="X120" s="5">
        <f>(((X116)+(X117))+(X118))+(X119)</f>
        <v>0</v>
      </c>
      <c r="Y120" s="5">
        <f t="shared" si="490"/>
        <v>0</v>
      </c>
      <c r="Z120" s="5">
        <f>(((Z116)+(Z117))+(Z118))+(Z119)</f>
        <v>0</v>
      </c>
      <c r="AA120" s="5">
        <f>(((AA116)+(AA117))+(AA118))+(AA119)</f>
        <v>0</v>
      </c>
      <c r="AB120" s="5">
        <f t="shared" si="491"/>
        <v>0</v>
      </c>
      <c r="AC120" s="5">
        <f>(((AC116)+(AC117))+(AC118))+(AC119)</f>
        <v>0</v>
      </c>
      <c r="AD120" s="5">
        <f>(((AD116)+(AD117))+(AD118))+(AD119)</f>
        <v>0</v>
      </c>
      <c r="AE120" s="5">
        <f t="shared" si="492"/>
        <v>0</v>
      </c>
      <c r="AF120" s="5">
        <f>(((AF116)+(AF117))+(AF118))+(AF119)</f>
        <v>0</v>
      </c>
      <c r="AG120" s="5">
        <f>(((AG116)+(AG117))+(AG118))+(AG119)</f>
        <v>0</v>
      </c>
      <c r="AH120" s="5">
        <f t="shared" si="493"/>
        <v>0</v>
      </c>
      <c r="AI120" s="5">
        <f>(((AI116)+(AI117))+(AI118))+(AI119)</f>
        <v>0</v>
      </c>
      <c r="AJ120" s="5">
        <f>(((AJ116)+(AJ117))+(AJ118))+(AJ119)</f>
        <v>0</v>
      </c>
      <c r="AK120" s="5">
        <f t="shared" si="494"/>
        <v>0</v>
      </c>
      <c r="AL120" s="5">
        <f t="shared" si="495"/>
        <v>322.38</v>
      </c>
      <c r="AM120" s="5">
        <f t="shared" si="496"/>
        <v>0</v>
      </c>
      <c r="AN120" s="5">
        <f t="shared" si="497"/>
        <v>322.38</v>
      </c>
      <c r="AO120" s="5">
        <f>(((AO116)+(AO117))+(AO118))+(AO119)</f>
        <v>0</v>
      </c>
      <c r="AP120" s="5">
        <f>(((AP116)+(AP117))+(AP118))+(AP119)</f>
        <v>0</v>
      </c>
      <c r="AQ120" s="5">
        <f t="shared" si="498"/>
        <v>0</v>
      </c>
      <c r="AR120" s="5">
        <f>(((AR116)+(AR117))+(AR118))+(AR119)</f>
        <v>1044.18</v>
      </c>
      <c r="AS120" s="5">
        <f>(((AS116)+(AS117))+(AS118))+(AS119)</f>
        <v>0</v>
      </c>
      <c r="AT120" s="5">
        <f t="shared" si="499"/>
        <v>1044.18</v>
      </c>
      <c r="AU120" s="5">
        <f>(((AU116)+(AU117))+(AU118))+(AU119)</f>
        <v>0</v>
      </c>
      <c r="AV120" s="5">
        <f>(((AV116)+(AV117))+(AV118))+(AV119)</f>
        <v>0</v>
      </c>
      <c r="AW120" s="5">
        <f t="shared" si="500"/>
        <v>0</v>
      </c>
      <c r="AX120" s="5">
        <f>(((AX116)+(AX117))+(AX118))+(AX119)</f>
        <v>850</v>
      </c>
      <c r="AY120" s="5">
        <f>(((AY116)+(AY117))+(AY118))+(AY119)</f>
        <v>0</v>
      </c>
      <c r="AZ120" s="5">
        <f t="shared" si="501"/>
        <v>850</v>
      </c>
      <c r="BA120" s="5">
        <f>(((BA116)+(BA117))+(BA118))+(BA119)</f>
        <v>0</v>
      </c>
      <c r="BB120" s="5">
        <f>(((BB116)+(BB117))+(BB118))+(BB119)</f>
        <v>0</v>
      </c>
      <c r="BC120" s="5">
        <f t="shared" si="502"/>
        <v>0</v>
      </c>
      <c r="BD120" s="5">
        <f>(((BD116)+(BD117))+(BD118))+(BD119)</f>
        <v>0</v>
      </c>
      <c r="BE120" s="5">
        <f>(((BE116)+(BE117))+(BE118))+(BE119)</f>
        <v>0</v>
      </c>
      <c r="BF120" s="5">
        <f t="shared" si="503"/>
        <v>0</v>
      </c>
      <c r="BG120" s="5">
        <f t="shared" si="504"/>
        <v>0</v>
      </c>
      <c r="BH120" s="5">
        <f t="shared" si="505"/>
        <v>0</v>
      </c>
      <c r="BI120" s="5">
        <f t="shared" si="506"/>
        <v>0</v>
      </c>
      <c r="BJ120" s="5">
        <f>(((BJ116)+(BJ117))+(BJ118))+(BJ119)</f>
        <v>0</v>
      </c>
      <c r="BK120" s="5">
        <f>(((BK116)+(BK117))+(BK118))+(BK119)</f>
        <v>0</v>
      </c>
      <c r="BL120" s="5">
        <f t="shared" si="507"/>
        <v>0</v>
      </c>
      <c r="BM120" s="5">
        <f>(((BM116)+(BM117))+(BM118))+(BM119)</f>
        <v>143.88</v>
      </c>
      <c r="BN120" s="5">
        <f>(((BN116)+(BN117))+(BN118))+(BN119)</f>
        <v>0</v>
      </c>
      <c r="BO120" s="5">
        <f t="shared" si="508"/>
        <v>143.88</v>
      </c>
      <c r="BP120" s="5">
        <f>(((BP116)+(BP117))+(BP118))+(BP119)</f>
        <v>0</v>
      </c>
      <c r="BQ120" s="5">
        <f>(((BQ116)+(BQ117))+(BQ118))+(BQ119)</f>
        <v>0</v>
      </c>
      <c r="BR120" s="5">
        <f t="shared" si="509"/>
        <v>0</v>
      </c>
      <c r="BS120" s="5">
        <f>(((BS116)+(BS117))+(BS118))+(BS119)</f>
        <v>0</v>
      </c>
      <c r="BT120" s="5">
        <f>(((BT116)+(BT117))+(BT118))+(BT119)</f>
        <v>0</v>
      </c>
      <c r="BU120" s="5">
        <f t="shared" si="510"/>
        <v>0</v>
      </c>
      <c r="BV120" s="5">
        <f>(((BV116)+(BV117))+(BV118))+(BV119)</f>
        <v>0</v>
      </c>
      <c r="BW120" s="5">
        <f>(((BW116)+(BW117))+(BW118))+(BW119)</f>
        <v>0</v>
      </c>
      <c r="BX120" s="5">
        <f t="shared" si="511"/>
        <v>0</v>
      </c>
      <c r="BY120" s="5">
        <f>(((BY116)+(BY117))+(BY118))+(BY119)</f>
        <v>96.16</v>
      </c>
      <c r="BZ120" s="5">
        <f>(((BZ116)+(BZ117))+(BZ118))+(BZ119)</f>
        <v>0</v>
      </c>
      <c r="CA120" s="5">
        <f t="shared" si="512"/>
        <v>96.16</v>
      </c>
      <c r="CB120" s="5">
        <f t="shared" si="513"/>
        <v>96.16</v>
      </c>
      <c r="CC120" s="5">
        <f t="shared" si="514"/>
        <v>0</v>
      </c>
      <c r="CD120" s="5">
        <f t="shared" si="515"/>
        <v>96.16</v>
      </c>
      <c r="CE120" s="5">
        <f>(((CE116)+(CE117))+(CE118))+(CE119)</f>
        <v>0</v>
      </c>
      <c r="CF120" s="5">
        <f>(((CF116)+(CF117))+(CF118))+(CF119)</f>
        <v>0</v>
      </c>
      <c r="CG120" s="5">
        <f t="shared" si="516"/>
        <v>0</v>
      </c>
      <c r="CH120" s="5">
        <f>(((CH116)+(CH117))+(CH118))+(CH119)</f>
        <v>0</v>
      </c>
      <c r="CI120" s="5">
        <f>(((CI116)+(CI117))+(CI118))+(CI119)</f>
        <v>0</v>
      </c>
      <c r="CJ120" s="5">
        <f t="shared" si="517"/>
        <v>0</v>
      </c>
      <c r="CK120" s="5">
        <f>(((CK116)+(CK117))+(CK118))+(CK119)</f>
        <v>0</v>
      </c>
      <c r="CL120" s="5">
        <f>(((CL116)+(CL117))+(CL118))+(CL119)</f>
        <v>0</v>
      </c>
      <c r="CM120" s="5">
        <f t="shared" si="518"/>
        <v>0</v>
      </c>
      <c r="CN120" s="5">
        <f t="shared" si="519"/>
        <v>0</v>
      </c>
      <c r="CO120" s="5">
        <f t="shared" si="520"/>
        <v>0</v>
      </c>
      <c r="CP120" s="5">
        <f t="shared" si="521"/>
        <v>0</v>
      </c>
      <c r="CQ120" s="5">
        <f>(((CQ116)+(CQ117))+(CQ118))+(CQ119)</f>
        <v>0</v>
      </c>
      <c r="CR120" s="5">
        <f>(((CR116)+(CR117))+(CR118))+(CR119)</f>
        <v>0</v>
      </c>
      <c r="CS120" s="5">
        <f t="shared" si="522"/>
        <v>0</v>
      </c>
      <c r="CT120" s="5">
        <f>(((CT116)+(CT117))+(CT118))+(CT119)</f>
        <v>0</v>
      </c>
      <c r="CU120" s="5">
        <f>(((CU116)+(CU117))+(CU118))+(CU119)</f>
        <v>0</v>
      </c>
      <c r="CV120" s="5">
        <f t="shared" si="523"/>
        <v>0</v>
      </c>
      <c r="CW120" s="5">
        <f>(((CW116)+(CW117))+(CW118))+(CW119)</f>
        <v>988.8</v>
      </c>
      <c r="CX120" s="5">
        <f>(((CX116)+(CX117))+(CX118))+(CX119)</f>
        <v>0</v>
      </c>
      <c r="CY120" s="5">
        <f t="shared" si="524"/>
        <v>988.8</v>
      </c>
      <c r="CZ120" s="5">
        <f t="shared" si="525"/>
        <v>988.8</v>
      </c>
      <c r="DA120" s="5">
        <f t="shared" si="526"/>
        <v>0</v>
      </c>
      <c r="DB120" s="5">
        <f t="shared" si="527"/>
        <v>988.8</v>
      </c>
      <c r="DC120" s="5">
        <f t="shared" si="528"/>
        <v>3123.0199999999995</v>
      </c>
      <c r="DD120" s="5">
        <f t="shared" si="529"/>
        <v>0</v>
      </c>
      <c r="DE120" s="5">
        <f t="shared" si="530"/>
        <v>3123.0199999999995</v>
      </c>
      <c r="DF120" s="5">
        <f>(((DF116)+(DF117))+(DF118))+(DF119)</f>
        <v>0</v>
      </c>
      <c r="DG120" s="5">
        <f>(((DG116)+(DG117))+(DG118))+(DG119)</f>
        <v>0</v>
      </c>
      <c r="DH120" s="5">
        <f t="shared" si="531"/>
        <v>0</v>
      </c>
      <c r="DI120" s="5">
        <f>(((DI116)+(DI117))+(DI118))+(DI119)</f>
        <v>0</v>
      </c>
      <c r="DJ120" s="5">
        <f>(((DJ116)+(DJ117))+(DJ118))+(DJ119)</f>
        <v>0</v>
      </c>
      <c r="DK120" s="5">
        <f t="shared" si="532"/>
        <v>0</v>
      </c>
      <c r="DL120" s="5">
        <f t="shared" si="533"/>
        <v>0</v>
      </c>
      <c r="DM120" s="5">
        <f t="shared" si="534"/>
        <v>0</v>
      </c>
      <c r="DN120" s="5">
        <f t="shared" si="535"/>
        <v>0</v>
      </c>
      <c r="DO120" s="5">
        <f>(((DO116)+(DO117))+(DO118))+(DO119)</f>
        <v>0</v>
      </c>
      <c r="DP120" s="5">
        <f>(((DP116)+(DP117))+(DP118))+(DP119)</f>
        <v>0</v>
      </c>
      <c r="DQ120" s="5">
        <f t="shared" si="536"/>
        <v>0</v>
      </c>
      <c r="DR120" s="5">
        <f>(((DR116)+(DR117))+(DR118))+(DR119)</f>
        <v>0</v>
      </c>
      <c r="DS120" s="5">
        <f>(((DS116)+(DS117))+(DS118))+(DS119)</f>
        <v>0</v>
      </c>
      <c r="DT120" s="5">
        <f t="shared" si="537"/>
        <v>0</v>
      </c>
      <c r="DU120" s="5">
        <f t="shared" si="538"/>
        <v>0</v>
      </c>
      <c r="DV120" s="5">
        <f t="shared" si="539"/>
        <v>0</v>
      </c>
      <c r="DW120" s="5">
        <f t="shared" si="540"/>
        <v>0</v>
      </c>
      <c r="DX120" s="21">
        <f t="shared" si="541"/>
        <v>3507.74</v>
      </c>
      <c r="DY120" s="21">
        <f t="shared" si="542"/>
        <v>1886.49</v>
      </c>
      <c r="DZ120" s="21">
        <f t="shared" si="543"/>
        <v>1621.2499999999998</v>
      </c>
      <c r="EA120" s="21">
        <f>(((EA116)+(EA117))+(EA118))+(EA119)</f>
        <v>0</v>
      </c>
      <c r="EB120" s="21">
        <f>(((EB116)+(EB117))+(EB118))+(EB119)</f>
        <v>0</v>
      </c>
      <c r="EC120" s="21">
        <f t="shared" si="544"/>
        <v>0</v>
      </c>
      <c r="ED120" s="21">
        <f>(((ED116)+(ED117))+(ED118))+(ED119)</f>
        <v>0</v>
      </c>
      <c r="EE120" s="21">
        <f>(((EE116)+(EE117))+(EE118))+(EE119)</f>
        <v>0</v>
      </c>
      <c r="EF120" s="21">
        <f t="shared" si="545"/>
        <v>0</v>
      </c>
      <c r="EG120" s="21">
        <f>(((EG116)+(EG117))+(EG118))+(EG119)</f>
        <v>612.05999999999995</v>
      </c>
      <c r="EH120" s="21">
        <f>(((EH116)+(EH117))+(EH118))+(EH119)</f>
        <v>0</v>
      </c>
      <c r="EI120" s="21">
        <f t="shared" si="546"/>
        <v>612.05999999999995</v>
      </c>
      <c r="EJ120" s="21">
        <f>(((EJ116)+(EJ117))+(EJ118))+(EJ119)</f>
        <v>0</v>
      </c>
      <c r="EK120" s="21">
        <f>(((EK116)+(EK117))+(EK118))+(EK119)</f>
        <v>0</v>
      </c>
      <c r="EL120" s="21">
        <f t="shared" si="547"/>
        <v>0</v>
      </c>
      <c r="EM120" s="21">
        <f t="shared" si="548"/>
        <v>612.05999999999995</v>
      </c>
      <c r="EN120" s="21">
        <f t="shared" si="549"/>
        <v>0</v>
      </c>
      <c r="EO120" s="21">
        <f t="shared" si="550"/>
        <v>612.05999999999995</v>
      </c>
      <c r="EP120" s="21">
        <f>(((EP116)+(EP117))+(EP118))+(EP119)</f>
        <v>781.38</v>
      </c>
      <c r="EQ120" s="21">
        <f>(((EQ116)+(EQ117))+(EQ118))+(EQ119)</f>
        <v>0</v>
      </c>
      <c r="ER120" s="21">
        <f t="shared" si="551"/>
        <v>781.38</v>
      </c>
      <c r="ES120" s="21">
        <f>(((ES116)+(ES117))+(ES118))+(ES119)</f>
        <v>0</v>
      </c>
      <c r="ET120" s="21">
        <f>(((ET116)+(ET117))+(ET118))+(ET119)</f>
        <v>0</v>
      </c>
      <c r="EU120" s="21">
        <f t="shared" si="552"/>
        <v>0</v>
      </c>
      <c r="EV120" s="21">
        <f>(((EV116)+(EV117))+(EV118))+(EV119)</f>
        <v>0</v>
      </c>
      <c r="EW120" s="21">
        <f>(((EW116)+(EW117))+(EW118))+(EW119)</f>
        <v>0</v>
      </c>
      <c r="EX120" s="21">
        <f t="shared" si="553"/>
        <v>0</v>
      </c>
      <c r="EY120" s="21">
        <f>(((EY116)+(EY117))+(EY118))+(EY119)</f>
        <v>0</v>
      </c>
      <c r="EZ120" s="21">
        <f>(((EZ116)+(EZ117))+(EZ118))+(EZ119)</f>
        <v>0</v>
      </c>
      <c r="FA120" s="21">
        <f t="shared" si="554"/>
        <v>0</v>
      </c>
      <c r="FB120" s="21">
        <f t="shared" si="555"/>
        <v>0</v>
      </c>
      <c r="FC120" s="21">
        <f t="shared" si="556"/>
        <v>0</v>
      </c>
      <c r="FD120" s="21">
        <f t="shared" si="557"/>
        <v>0</v>
      </c>
      <c r="FE120" s="21">
        <f>(((FE116)+(FE117))+(FE118))+(FE119)</f>
        <v>0</v>
      </c>
      <c r="FF120" s="21">
        <f>(((FF116)+(FF117))+(FF118))+(FF119)</f>
        <v>0</v>
      </c>
      <c r="FG120" s="21">
        <f t="shared" si="558"/>
        <v>0</v>
      </c>
      <c r="FH120" s="21">
        <f>(((FH116)+(FH117))+(FH118))+(FH119)</f>
        <v>93.42</v>
      </c>
      <c r="FI120" s="21">
        <f>(((FI116)+(FI117))+(FI118))+(FI119)</f>
        <v>0</v>
      </c>
      <c r="FJ120" s="21">
        <f t="shared" si="559"/>
        <v>93.42</v>
      </c>
      <c r="FK120" s="21">
        <f>(((FK116)+(FK117))+(FK118))+(FK119)</f>
        <v>0</v>
      </c>
      <c r="FL120" s="21">
        <f>(((FL116)+(FL117))+(FL118))+(FL119)</f>
        <v>0</v>
      </c>
      <c r="FM120" s="21">
        <f t="shared" si="560"/>
        <v>0</v>
      </c>
      <c r="FN120" s="21">
        <f t="shared" si="561"/>
        <v>93.42</v>
      </c>
      <c r="FO120" s="21">
        <f t="shared" si="562"/>
        <v>0</v>
      </c>
      <c r="FP120" s="21">
        <f t="shared" si="563"/>
        <v>93.42</v>
      </c>
      <c r="FQ120" s="21">
        <f>(((FQ116)+(FQ117))+(FQ118))+(FQ119)</f>
        <v>0</v>
      </c>
      <c r="FR120" s="21">
        <f>(((FR116)+(FR117))+(FR118))+(FR119)</f>
        <v>0</v>
      </c>
      <c r="FS120" s="21">
        <f t="shared" si="564"/>
        <v>0</v>
      </c>
      <c r="FT120" s="21">
        <f>(((FT116)+(FT117))+(FT118))+(FT119)</f>
        <v>66.84</v>
      </c>
      <c r="FU120" s="21">
        <f>(((FU116)+(FU117))+(FU118))+(FU119)</f>
        <v>0</v>
      </c>
      <c r="FV120" s="21">
        <f t="shared" si="565"/>
        <v>66.84</v>
      </c>
      <c r="FW120" s="21">
        <f>(((FW116)+(FW117))+(FW118))+(FW119)</f>
        <v>0</v>
      </c>
      <c r="FX120" s="21">
        <f>(((FX116)+(FX117))+(FX118))+(FX119)</f>
        <v>0</v>
      </c>
      <c r="FY120" s="21">
        <f t="shared" si="566"/>
        <v>0</v>
      </c>
      <c r="FZ120" s="21">
        <f t="shared" si="567"/>
        <v>66.84</v>
      </c>
      <c r="GA120" s="21">
        <f t="shared" si="568"/>
        <v>0</v>
      </c>
      <c r="GB120" s="21">
        <f t="shared" si="569"/>
        <v>66.84</v>
      </c>
      <c r="GC120" s="21">
        <f>(((GC116)+(GC117))+(GC118))+(GC119)</f>
        <v>0</v>
      </c>
      <c r="GD120" s="21">
        <f>(((GD116)+(GD117))+(GD118))+(GD119)</f>
        <v>0</v>
      </c>
      <c r="GE120" s="21">
        <f t="shared" si="570"/>
        <v>0</v>
      </c>
      <c r="GF120" s="21">
        <f>(((GF116)+(GF117))+(GF118))+(GF119)</f>
        <v>0</v>
      </c>
      <c r="GG120" s="21">
        <f>(((GG116)+(GG117))+(GG118))+(GG119)</f>
        <v>0</v>
      </c>
      <c r="GH120" s="21">
        <f t="shared" si="571"/>
        <v>0</v>
      </c>
      <c r="GI120" s="21">
        <f>(((GI116)+(GI117))+(GI118))+(GI119)</f>
        <v>0</v>
      </c>
      <c r="GJ120" s="21">
        <f>(((GJ116)+(GJ117))+(GJ118))+(GJ119)</f>
        <v>0</v>
      </c>
      <c r="GK120" s="21">
        <f t="shared" si="572"/>
        <v>0</v>
      </c>
      <c r="GL120" s="21">
        <f>(((GL116)+(GL117))+(GL118))+(GL119)</f>
        <v>0</v>
      </c>
      <c r="GM120" s="21">
        <f>(((GM116)+(GM117))+(GM118))+(GM119)</f>
        <v>0</v>
      </c>
      <c r="GN120" s="21">
        <f t="shared" si="573"/>
        <v>0</v>
      </c>
      <c r="GO120" s="21">
        <f t="shared" si="574"/>
        <v>0</v>
      </c>
      <c r="GP120" s="21">
        <f t="shared" si="575"/>
        <v>0</v>
      </c>
      <c r="GQ120" s="21">
        <f t="shared" si="576"/>
        <v>0</v>
      </c>
      <c r="GR120" s="21">
        <f>(((GR116)+(GR117))+(GR118))+(GR119)</f>
        <v>0</v>
      </c>
      <c r="GS120" s="21">
        <f>(((GS116)+(GS117))+(GS118))+(GS119)</f>
        <v>0</v>
      </c>
      <c r="GT120" s="21">
        <f t="shared" si="577"/>
        <v>0</v>
      </c>
      <c r="GU120" s="21">
        <f>(((GU116)+(GU117))+(GU118))+(GU119)</f>
        <v>0</v>
      </c>
      <c r="GV120" s="21">
        <f>(((GV116)+(GV117))+(GV118))+(GV119)</f>
        <v>0</v>
      </c>
      <c r="GW120" s="21">
        <f t="shared" si="578"/>
        <v>0</v>
      </c>
      <c r="GX120" s="21">
        <f>(((GX116)+(GX117))+(GX118))+(GX119)</f>
        <v>0</v>
      </c>
      <c r="GY120" s="21">
        <f>(((GY116)+(GY117))+(GY118))+(GY119)</f>
        <v>0</v>
      </c>
      <c r="GZ120" s="21">
        <f t="shared" si="579"/>
        <v>0</v>
      </c>
      <c r="HA120" s="21">
        <f t="shared" si="580"/>
        <v>1553.7</v>
      </c>
      <c r="HB120" s="21">
        <f t="shared" si="581"/>
        <v>0</v>
      </c>
      <c r="HC120" s="21">
        <f t="shared" si="582"/>
        <v>1553.7</v>
      </c>
      <c r="HD120" s="21">
        <f>(((HD116)+(HD117))+(HD118))+(HD119)</f>
        <v>0</v>
      </c>
      <c r="HE120" s="21">
        <f>(((HE116)+(HE117))+(HE118))+(HE119)</f>
        <v>0</v>
      </c>
      <c r="HF120" s="21">
        <f t="shared" si="583"/>
        <v>0</v>
      </c>
      <c r="HG120" s="21">
        <f>(((HG116)+(HG117))+(HG118))+(HG119)</f>
        <v>0</v>
      </c>
      <c r="HH120" s="21">
        <f>(((HH116)+(HH117))+(HH118))+(HH119)</f>
        <v>0</v>
      </c>
      <c r="HI120" s="21">
        <f t="shared" si="584"/>
        <v>0</v>
      </c>
      <c r="HJ120" s="21">
        <f>(((HJ116)+(HJ117))+(HJ118))+(HJ119)</f>
        <v>0</v>
      </c>
      <c r="HK120" s="21">
        <f>(((HK116)+(HK117))+(HK118))+(HK119)</f>
        <v>0</v>
      </c>
      <c r="HL120" s="21">
        <f t="shared" si="585"/>
        <v>0</v>
      </c>
      <c r="HM120" s="21">
        <f>(((HM116)+(HM117))+(HM118))+(HM119)</f>
        <v>0</v>
      </c>
      <c r="HN120" s="21">
        <f>(((HN116)+(HN117))+(HN118))+(HN119)</f>
        <v>0</v>
      </c>
      <c r="HO120" s="21">
        <f t="shared" si="586"/>
        <v>0</v>
      </c>
      <c r="HP120" s="21">
        <f t="shared" si="587"/>
        <v>0</v>
      </c>
      <c r="HQ120" s="21">
        <f t="shared" si="588"/>
        <v>0</v>
      </c>
      <c r="HR120" s="21">
        <f t="shared" si="589"/>
        <v>0</v>
      </c>
      <c r="HS120" s="21">
        <f>(((HS116)+(HS117))+(HS118))+(HS119)</f>
        <v>0</v>
      </c>
      <c r="HT120" s="21">
        <f>(((HT116)+(HT117))+(HT118))+(HT119)</f>
        <v>0</v>
      </c>
      <c r="HU120" s="21">
        <f t="shared" si="590"/>
        <v>0</v>
      </c>
      <c r="HV120" s="21">
        <f>(((HV116)+(HV117))+(HV118))+(HV119)</f>
        <v>0</v>
      </c>
      <c r="HW120" s="21">
        <f>(((HW116)+(HW117))+(HW118))+(HW119)</f>
        <v>0</v>
      </c>
      <c r="HX120" s="21">
        <f t="shared" si="591"/>
        <v>0</v>
      </c>
      <c r="HY120" s="21">
        <f>(((HY116)+(HY117))+(HY118))+(HY119)</f>
        <v>0</v>
      </c>
      <c r="HZ120" s="21">
        <f>(((HZ116)+(HZ117))+(HZ118))+(HZ119)</f>
        <v>0</v>
      </c>
      <c r="IA120" s="21">
        <f t="shared" si="592"/>
        <v>0</v>
      </c>
      <c r="IB120" s="21">
        <f>(((IB116)+(IB117))+(IB118))+(IB119)</f>
        <v>352.74</v>
      </c>
      <c r="IC120" s="21">
        <f>(((IC116)+(IC117))+(IC118))+(IC119)</f>
        <v>0</v>
      </c>
      <c r="ID120" s="21">
        <f t="shared" si="593"/>
        <v>352.74</v>
      </c>
      <c r="IE120" s="21">
        <f t="shared" si="594"/>
        <v>352.74</v>
      </c>
      <c r="IF120" s="21">
        <f t="shared" si="595"/>
        <v>0</v>
      </c>
      <c r="IG120" s="21">
        <f t="shared" si="596"/>
        <v>352.74</v>
      </c>
      <c r="IH120" s="21">
        <f t="shared" si="597"/>
        <v>352.74</v>
      </c>
      <c r="II120" s="21">
        <f t="shared" si="598"/>
        <v>0</v>
      </c>
      <c r="IJ120" s="21">
        <f t="shared" si="599"/>
        <v>352.74</v>
      </c>
      <c r="IK120" s="21">
        <f>(((IK116)+(IK117))+(IK118))+(IK119)</f>
        <v>300</v>
      </c>
      <c r="IL120" s="21">
        <f>(((IL116)+(IL117))+(IL118))+(IL119)</f>
        <v>1733.85</v>
      </c>
      <c r="IM120" s="21">
        <f t="shared" si="600"/>
        <v>-1433.85</v>
      </c>
      <c r="IN120" s="21">
        <f>(((IN116)+(IN117))+(IN118))+(IN119)</f>
        <v>0</v>
      </c>
      <c r="IO120" s="21">
        <f>(((IO116)+(IO117))+(IO118))+(IO119)</f>
        <v>0</v>
      </c>
      <c r="IP120" s="21">
        <f t="shared" si="601"/>
        <v>0</v>
      </c>
      <c r="IQ120" s="21">
        <f>(((IQ116)+(IQ117))+(IQ118))+(IQ119)</f>
        <v>0</v>
      </c>
      <c r="IR120" s="21">
        <f>(((IR116)+(IR117))+(IR118))+(IR119)</f>
        <v>0</v>
      </c>
      <c r="IS120" s="21">
        <f t="shared" si="602"/>
        <v>0</v>
      </c>
      <c r="IT120" s="21">
        <f t="shared" si="603"/>
        <v>0</v>
      </c>
      <c r="IU120" s="21">
        <f t="shared" si="604"/>
        <v>0</v>
      </c>
      <c r="IV120" s="21">
        <f t="shared" si="605"/>
        <v>0</v>
      </c>
      <c r="IW120" s="21">
        <f t="shared" si="606"/>
        <v>652.74</v>
      </c>
      <c r="IX120" s="21">
        <f t="shared" si="607"/>
        <v>1733.85</v>
      </c>
      <c r="IY120" s="21">
        <f t="shared" si="608"/>
        <v>-1081.1099999999999</v>
      </c>
      <c r="IZ120" s="21">
        <f>(((IZ116)+(IZ117))+(IZ118))+(IZ119)</f>
        <v>347.96</v>
      </c>
      <c r="JA120" s="21">
        <f>(((JA116)+(JA117))+(JA118))+(JA119)</f>
        <v>0</v>
      </c>
      <c r="JB120" s="21">
        <f t="shared" si="609"/>
        <v>347.96</v>
      </c>
      <c r="JC120" s="21">
        <f>(((JC116)+(JC117))+(JC118))+(JC119)</f>
        <v>0</v>
      </c>
      <c r="JD120" s="21">
        <f>(((JD116)+(JD117))+(JD118))+(JD119)</f>
        <v>0</v>
      </c>
      <c r="JE120" s="21">
        <f t="shared" si="610"/>
        <v>0</v>
      </c>
      <c r="JF120" s="21">
        <f>(((JF116)+(JF117))+(JF118))+(JF119)</f>
        <v>0</v>
      </c>
      <c r="JG120" s="21">
        <f>(((JG116)+(JG117))+(JG118))+(JG119)</f>
        <v>0</v>
      </c>
      <c r="JH120" s="21">
        <f t="shared" si="611"/>
        <v>0</v>
      </c>
      <c r="JI120" s="21">
        <f t="shared" si="612"/>
        <v>347.96</v>
      </c>
      <c r="JJ120" s="21">
        <f t="shared" si="613"/>
        <v>0</v>
      </c>
      <c r="JK120" s="21">
        <f t="shared" si="614"/>
        <v>347.96</v>
      </c>
      <c r="JL120" s="21">
        <f>(((JL116)+(JL117))+(JL118))+(JL119)</f>
        <v>0</v>
      </c>
      <c r="JM120" s="21">
        <f>(((JM116)+(JM117))+(JM118))+(JM119)</f>
        <v>0</v>
      </c>
      <c r="JN120" s="21">
        <f t="shared" si="615"/>
        <v>0</v>
      </c>
      <c r="JO120" s="21">
        <f>(((JO116)+(JO117))+(JO118))+(JO119)</f>
        <v>0</v>
      </c>
      <c r="JP120" s="21">
        <f>(((JP116)+(JP117))+(JP118))+(JP119)</f>
        <v>0</v>
      </c>
      <c r="JQ120" s="21">
        <f t="shared" si="616"/>
        <v>0</v>
      </c>
      <c r="JR120" s="21">
        <f>(((JR116)+(JR117))+(JR118))+(JR119)</f>
        <v>4998.95</v>
      </c>
      <c r="JS120" s="21">
        <f>(((JS116)+(JS117))+(JS118))+(JS119)</f>
        <v>0</v>
      </c>
      <c r="JT120" s="21">
        <f t="shared" si="617"/>
        <v>4998.95</v>
      </c>
      <c r="JU120" s="21">
        <f t="shared" si="618"/>
        <v>4998.95</v>
      </c>
      <c r="JV120" s="21">
        <f t="shared" si="619"/>
        <v>0</v>
      </c>
      <c r="JW120" s="21">
        <f t="shared" si="620"/>
        <v>4998.95</v>
      </c>
      <c r="JX120" s="21">
        <f>(((JX116)+(JX117))+(JX118))+(JX119)</f>
        <v>620.82000000000005</v>
      </c>
      <c r="JY120" s="21">
        <f>(((JY116)+(JY117))+(JY118))+(JY119)</f>
        <v>2016</v>
      </c>
      <c r="JZ120" s="21">
        <f t="shared" si="621"/>
        <v>-1395.1799999999998</v>
      </c>
      <c r="KA120" s="21">
        <f>(((KA116)+(KA117))+(KA118))+(KA119)</f>
        <v>0</v>
      </c>
      <c r="KB120" s="21">
        <f>(((KB116)+(KB117))+(KB118))+(KB119)</f>
        <v>0</v>
      </c>
      <c r="KC120" s="21">
        <f t="shared" si="622"/>
        <v>0</v>
      </c>
      <c r="KD120" s="21">
        <f t="shared" si="623"/>
        <v>620.82000000000005</v>
      </c>
      <c r="KE120" s="21">
        <f t="shared" si="624"/>
        <v>2016</v>
      </c>
      <c r="KF120" s="21">
        <f t="shared" si="625"/>
        <v>-1395.1799999999998</v>
      </c>
      <c r="KG120" s="21">
        <f>(((KG116)+(KG117))+(KG118))+(KG119)</f>
        <v>2031.6399999999999</v>
      </c>
      <c r="KH120" s="21">
        <f>(((KH116)+(KH117))+(KH118))+(KH119)</f>
        <v>1823.49</v>
      </c>
      <c r="KI120" s="21">
        <f t="shared" si="626"/>
        <v>208.14999999999986</v>
      </c>
      <c r="KJ120" s="21">
        <f>(((KJ116)+(KJ117))+(KJ118))+(KJ119)</f>
        <v>0</v>
      </c>
      <c r="KK120" s="21">
        <f>(((KK116)+(KK117))+(KK118))+(KK119)</f>
        <v>0</v>
      </c>
      <c r="KL120" s="21">
        <f t="shared" si="627"/>
        <v>0</v>
      </c>
      <c r="KM120" s="21">
        <f>(((KM116)+(KM117))+(KM118))+(KM119)</f>
        <v>0</v>
      </c>
      <c r="KN120" s="21">
        <f>(((KN116)+(KN117))+(KN118))+(KN119)</f>
        <v>0</v>
      </c>
      <c r="KO120" s="21">
        <f t="shared" si="628"/>
        <v>0</v>
      </c>
      <c r="KP120" s="21">
        <f>(((KP116)+(KP117))+(KP118))+(KP119)</f>
        <v>0</v>
      </c>
      <c r="KQ120" s="21">
        <f>(((KQ116)+(KQ117))+(KQ118))+(KQ119)</f>
        <v>0</v>
      </c>
      <c r="KR120" s="21">
        <f t="shared" si="629"/>
        <v>0</v>
      </c>
      <c r="KS120" s="21">
        <f>(((KS116)+(KS117))+(KS118))+(KS119)</f>
        <v>0</v>
      </c>
      <c r="KT120" s="21">
        <f>(((KT116)+(KT117))+(KT118))+(KT119)</f>
        <v>0</v>
      </c>
      <c r="KU120" s="21">
        <f t="shared" si="630"/>
        <v>0</v>
      </c>
      <c r="KV120" s="21">
        <f>(((KV116)+(KV117))+(KV118))+(KV119)</f>
        <v>0</v>
      </c>
      <c r="KW120" s="21">
        <f>(((KW116)+(KW117))+(KW118))+(KW119)</f>
        <v>0</v>
      </c>
      <c r="KX120" s="21">
        <f t="shared" si="631"/>
        <v>0</v>
      </c>
      <c r="KY120" s="21">
        <f>(((KY116)+(KY117))+(KY118))+(KY119)</f>
        <v>0</v>
      </c>
      <c r="KZ120" s="21">
        <f>(((KZ116)+(KZ117))+(KZ118))+(KZ119)</f>
        <v>0</v>
      </c>
      <c r="LA120" s="21">
        <f t="shared" si="632"/>
        <v>0</v>
      </c>
      <c r="LB120" s="21">
        <f t="shared" si="633"/>
        <v>0</v>
      </c>
      <c r="LC120" s="21">
        <f t="shared" si="634"/>
        <v>0</v>
      </c>
      <c r="LD120" s="21">
        <f t="shared" si="635"/>
        <v>0</v>
      </c>
      <c r="LE120" s="21">
        <f t="shared" si="636"/>
        <v>2031.6399999999999</v>
      </c>
      <c r="LF120" s="21">
        <f t="shared" si="637"/>
        <v>1823.49</v>
      </c>
      <c r="LG120" s="21">
        <f t="shared" si="638"/>
        <v>208.14999999999986</v>
      </c>
      <c r="LH120" s="21">
        <f>(((LH116)+(LH117))+(LH118))+(LH119)</f>
        <v>832.2</v>
      </c>
      <c r="LI120" s="21">
        <f>(((LI116)+(LI117))+(LI118))+(LI119)</f>
        <v>0</v>
      </c>
      <c r="LJ120" s="21">
        <f t="shared" si="639"/>
        <v>832.2</v>
      </c>
      <c r="LK120" s="21">
        <f>(((LK116)+(LK117))+(LK118))+(LK119)</f>
        <v>0</v>
      </c>
      <c r="LL120" s="21">
        <f>(((LL116)+(LL117))+(LL118))+(LL119)</f>
        <v>0</v>
      </c>
      <c r="LM120" s="21">
        <f t="shared" si="640"/>
        <v>0</v>
      </c>
      <c r="LN120" s="21">
        <f t="shared" si="641"/>
        <v>14545.75</v>
      </c>
      <c r="LO120" s="21">
        <f t="shared" si="642"/>
        <v>7459.83</v>
      </c>
      <c r="LP120" s="21">
        <f t="shared" si="643"/>
        <v>7085.92</v>
      </c>
    </row>
    <row r="121" spans="1:328" x14ac:dyDescent="0.3">
      <c r="A121" s="2" t="s">
        <v>226</v>
      </c>
      <c r="B121" s="3"/>
      <c r="C121" s="3"/>
      <c r="D121" s="4">
        <f t="shared" si="483"/>
        <v>0</v>
      </c>
      <c r="E121" s="4">
        <f>799.26</f>
        <v>799.26</v>
      </c>
      <c r="F121" s="4">
        <f>1207.26</f>
        <v>1207.26</v>
      </c>
      <c r="G121" s="4">
        <f t="shared" si="484"/>
        <v>-408</v>
      </c>
      <c r="H121" s="3"/>
      <c r="I121" s="3"/>
      <c r="J121" s="4">
        <f t="shared" si="485"/>
        <v>0</v>
      </c>
      <c r="K121" s="3"/>
      <c r="L121" s="3"/>
      <c r="M121" s="4">
        <f t="shared" si="486"/>
        <v>0</v>
      </c>
      <c r="N121" s="3"/>
      <c r="O121" s="3"/>
      <c r="P121" s="4">
        <f t="shared" si="487"/>
        <v>0</v>
      </c>
      <c r="Q121" s="4">
        <f>190.41</f>
        <v>190.41</v>
      </c>
      <c r="R121" s="4">
        <f>199.92</f>
        <v>199.92</v>
      </c>
      <c r="S121" s="4">
        <f t="shared" si="488"/>
        <v>-9.5099999999999909</v>
      </c>
      <c r="T121" s="3"/>
      <c r="U121" s="3"/>
      <c r="V121" s="4">
        <f t="shared" si="489"/>
        <v>0</v>
      </c>
      <c r="W121" s="3"/>
      <c r="X121" s="3"/>
      <c r="Y121" s="4">
        <f t="shared" si="490"/>
        <v>0</v>
      </c>
      <c r="Z121" s="3"/>
      <c r="AA121" s="3"/>
      <c r="AB121" s="4">
        <f t="shared" si="491"/>
        <v>0</v>
      </c>
      <c r="AC121" s="3"/>
      <c r="AD121" s="3"/>
      <c r="AE121" s="4">
        <f t="shared" si="492"/>
        <v>0</v>
      </c>
      <c r="AF121" s="3"/>
      <c r="AG121" s="3"/>
      <c r="AH121" s="4">
        <f t="shared" si="493"/>
        <v>0</v>
      </c>
      <c r="AI121" s="3"/>
      <c r="AJ121" s="3"/>
      <c r="AK121" s="4">
        <f t="shared" si="494"/>
        <v>0</v>
      </c>
      <c r="AL121" s="4">
        <f t="shared" si="495"/>
        <v>190.41</v>
      </c>
      <c r="AM121" s="4">
        <f t="shared" si="496"/>
        <v>199.92</v>
      </c>
      <c r="AN121" s="4">
        <f t="shared" si="497"/>
        <v>-9.5099999999999909</v>
      </c>
      <c r="AO121" s="3"/>
      <c r="AP121" s="3"/>
      <c r="AQ121" s="4">
        <f t="shared" si="498"/>
        <v>0</v>
      </c>
      <c r="AR121" s="4">
        <f>1051.47</f>
        <v>1051.47</v>
      </c>
      <c r="AS121" s="4">
        <f>1332.96</f>
        <v>1332.96</v>
      </c>
      <c r="AT121" s="4">
        <f t="shared" si="499"/>
        <v>-281.49</v>
      </c>
      <c r="AU121" s="4"/>
      <c r="AV121" s="3"/>
      <c r="AW121" s="4">
        <f t="shared" si="500"/>
        <v>0</v>
      </c>
      <c r="AX121" s="4">
        <f>1700.94</f>
        <v>1700.94</v>
      </c>
      <c r="AY121" s="4">
        <f>2007.81</f>
        <v>2007.81</v>
      </c>
      <c r="AZ121" s="4">
        <f t="shared" si="501"/>
        <v>-306.86999999999989</v>
      </c>
      <c r="BA121" s="3"/>
      <c r="BB121" s="3"/>
      <c r="BC121" s="4">
        <f t="shared" si="502"/>
        <v>0</v>
      </c>
      <c r="BD121" s="4">
        <f>51.08</f>
        <v>51.08</v>
      </c>
      <c r="BE121" s="4">
        <f>80.46</f>
        <v>80.459999999999994</v>
      </c>
      <c r="BF121" s="4">
        <f t="shared" si="503"/>
        <v>-29.379999999999995</v>
      </c>
      <c r="BG121" s="4">
        <f t="shared" si="504"/>
        <v>51.08</v>
      </c>
      <c r="BH121" s="4">
        <f t="shared" si="505"/>
        <v>80.459999999999994</v>
      </c>
      <c r="BI121" s="4">
        <f t="shared" si="506"/>
        <v>-29.379999999999995</v>
      </c>
      <c r="BJ121" s="3"/>
      <c r="BK121" s="3"/>
      <c r="BL121" s="4">
        <f t="shared" si="507"/>
        <v>0</v>
      </c>
      <c r="BM121" s="4">
        <f>374.67</f>
        <v>374.67</v>
      </c>
      <c r="BN121" s="4">
        <f>390.93</f>
        <v>390.93</v>
      </c>
      <c r="BO121" s="4">
        <f t="shared" si="508"/>
        <v>-16.259999999999991</v>
      </c>
      <c r="BP121" s="3"/>
      <c r="BQ121" s="3"/>
      <c r="BR121" s="4">
        <f t="shared" si="509"/>
        <v>0</v>
      </c>
      <c r="BS121" s="3"/>
      <c r="BT121" s="3"/>
      <c r="BU121" s="4">
        <f t="shared" si="510"/>
        <v>0</v>
      </c>
      <c r="BV121" s="3"/>
      <c r="BW121" s="3"/>
      <c r="BX121" s="4">
        <f t="shared" si="511"/>
        <v>0</v>
      </c>
      <c r="BY121" s="4">
        <f>213.75</f>
        <v>213.75</v>
      </c>
      <c r="BZ121" s="4">
        <f>224.43</f>
        <v>224.43</v>
      </c>
      <c r="CA121" s="4">
        <f t="shared" si="512"/>
        <v>-10.680000000000007</v>
      </c>
      <c r="CB121" s="4">
        <f t="shared" si="513"/>
        <v>213.75</v>
      </c>
      <c r="CC121" s="4">
        <f t="shared" si="514"/>
        <v>224.43</v>
      </c>
      <c r="CD121" s="4">
        <f t="shared" si="515"/>
        <v>-10.680000000000007</v>
      </c>
      <c r="CE121" s="3"/>
      <c r="CF121" s="4">
        <f>181.02</f>
        <v>181.02</v>
      </c>
      <c r="CG121" s="4">
        <f t="shared" si="516"/>
        <v>-181.02</v>
      </c>
      <c r="CH121" s="3"/>
      <c r="CI121" s="3"/>
      <c r="CJ121" s="4">
        <f t="shared" si="517"/>
        <v>0</v>
      </c>
      <c r="CK121" s="3"/>
      <c r="CL121" s="3"/>
      <c r="CM121" s="4">
        <f t="shared" si="518"/>
        <v>0</v>
      </c>
      <c r="CN121" s="4">
        <f t="shared" si="519"/>
        <v>0</v>
      </c>
      <c r="CO121" s="4">
        <f t="shared" si="520"/>
        <v>0</v>
      </c>
      <c r="CP121" s="4">
        <f t="shared" si="521"/>
        <v>0</v>
      </c>
      <c r="CQ121" s="3"/>
      <c r="CR121" s="3"/>
      <c r="CS121" s="4">
        <f t="shared" si="522"/>
        <v>0</v>
      </c>
      <c r="CT121" s="4">
        <f>1093.86</f>
        <v>1093.8599999999999</v>
      </c>
      <c r="CU121" s="4">
        <f>1148.55</f>
        <v>1148.55</v>
      </c>
      <c r="CV121" s="4">
        <f t="shared" si="523"/>
        <v>-54.690000000000055</v>
      </c>
      <c r="CW121" s="3"/>
      <c r="CX121" s="3"/>
      <c r="CY121" s="4">
        <f t="shared" si="524"/>
        <v>0</v>
      </c>
      <c r="CZ121" s="4">
        <f t="shared" si="525"/>
        <v>1093.8599999999999</v>
      </c>
      <c r="DA121" s="4">
        <f t="shared" si="526"/>
        <v>1148.55</v>
      </c>
      <c r="DB121" s="4">
        <f t="shared" si="527"/>
        <v>-54.690000000000055</v>
      </c>
      <c r="DC121" s="4">
        <f t="shared" si="528"/>
        <v>4485.7699999999995</v>
      </c>
      <c r="DD121" s="4">
        <f t="shared" si="529"/>
        <v>5366.16</v>
      </c>
      <c r="DE121" s="4">
        <f t="shared" si="530"/>
        <v>-880.39000000000033</v>
      </c>
      <c r="DF121" s="3"/>
      <c r="DG121" s="3"/>
      <c r="DH121" s="4">
        <f t="shared" si="531"/>
        <v>0</v>
      </c>
      <c r="DI121" s="4">
        <f>215.46</f>
        <v>215.46</v>
      </c>
      <c r="DJ121" s="4">
        <f>452.46</f>
        <v>452.46</v>
      </c>
      <c r="DK121" s="4">
        <f t="shared" si="532"/>
        <v>-236.99999999999997</v>
      </c>
      <c r="DL121" s="4">
        <f t="shared" si="533"/>
        <v>215.46</v>
      </c>
      <c r="DM121" s="4">
        <f t="shared" si="534"/>
        <v>452.46</v>
      </c>
      <c r="DN121" s="4">
        <f t="shared" si="535"/>
        <v>-236.99999999999997</v>
      </c>
      <c r="DO121" s="3"/>
      <c r="DP121" s="3"/>
      <c r="DQ121" s="4">
        <f t="shared" si="536"/>
        <v>0</v>
      </c>
      <c r="DR121" s="3"/>
      <c r="DS121" s="3"/>
      <c r="DT121" s="4">
        <f t="shared" si="537"/>
        <v>0</v>
      </c>
      <c r="DU121" s="4">
        <f t="shared" si="538"/>
        <v>0</v>
      </c>
      <c r="DV121" s="4">
        <f t="shared" si="539"/>
        <v>0</v>
      </c>
      <c r="DW121" s="4">
        <f t="shared" si="540"/>
        <v>0</v>
      </c>
      <c r="DX121" s="20">
        <f t="shared" si="541"/>
        <v>5690.9</v>
      </c>
      <c r="DY121" s="20">
        <f t="shared" si="542"/>
        <v>7225.8</v>
      </c>
      <c r="DZ121" s="20">
        <f t="shared" si="543"/>
        <v>-1534.9000000000005</v>
      </c>
      <c r="EA121" s="19"/>
      <c r="EB121" s="19"/>
      <c r="EC121" s="20">
        <f t="shared" si="544"/>
        <v>0</v>
      </c>
      <c r="ED121" s="19"/>
      <c r="EE121" s="19"/>
      <c r="EF121" s="20">
        <f t="shared" si="545"/>
        <v>0</v>
      </c>
      <c r="EG121" s="20">
        <f>206.24</f>
        <v>206.24</v>
      </c>
      <c r="EH121" s="20">
        <f>609</f>
        <v>609</v>
      </c>
      <c r="EI121" s="20">
        <f t="shared" si="546"/>
        <v>-402.76</v>
      </c>
      <c r="EJ121" s="19"/>
      <c r="EK121" s="19"/>
      <c r="EL121" s="20">
        <f t="shared" si="547"/>
        <v>0</v>
      </c>
      <c r="EM121" s="20">
        <f t="shared" si="548"/>
        <v>206.24</v>
      </c>
      <c r="EN121" s="20">
        <f t="shared" si="549"/>
        <v>609</v>
      </c>
      <c r="EO121" s="20">
        <f t="shared" si="550"/>
        <v>-402.76</v>
      </c>
      <c r="EP121" s="20">
        <f>644.57</f>
        <v>644.57000000000005</v>
      </c>
      <c r="EQ121" s="20">
        <f>1111.53</f>
        <v>1111.53</v>
      </c>
      <c r="ER121" s="20">
        <f t="shared" si="551"/>
        <v>-466.95999999999992</v>
      </c>
      <c r="ES121" s="19"/>
      <c r="ET121" s="19"/>
      <c r="EU121" s="20">
        <f t="shared" si="552"/>
        <v>0</v>
      </c>
      <c r="EV121" s="19"/>
      <c r="EW121" s="20">
        <f>180</f>
        <v>180</v>
      </c>
      <c r="EX121" s="20">
        <f t="shared" si="553"/>
        <v>-180</v>
      </c>
      <c r="EY121" s="19"/>
      <c r="EZ121" s="19"/>
      <c r="FA121" s="20">
        <f t="shared" si="554"/>
        <v>0</v>
      </c>
      <c r="FB121" s="20">
        <f t="shared" si="555"/>
        <v>0</v>
      </c>
      <c r="FC121" s="20">
        <f t="shared" si="556"/>
        <v>180</v>
      </c>
      <c r="FD121" s="20">
        <f t="shared" si="557"/>
        <v>-180</v>
      </c>
      <c r="FE121" s="19"/>
      <c r="FF121" s="19"/>
      <c r="FG121" s="20">
        <f t="shared" si="558"/>
        <v>0</v>
      </c>
      <c r="FH121" s="20">
        <f>166.22</f>
        <v>166.22</v>
      </c>
      <c r="FI121" s="20">
        <f>425.19</f>
        <v>425.19</v>
      </c>
      <c r="FJ121" s="20">
        <f t="shared" si="559"/>
        <v>-258.97000000000003</v>
      </c>
      <c r="FK121" s="19"/>
      <c r="FL121" s="19"/>
      <c r="FM121" s="20">
        <f t="shared" si="560"/>
        <v>0</v>
      </c>
      <c r="FN121" s="20">
        <f t="shared" si="561"/>
        <v>166.22</v>
      </c>
      <c r="FO121" s="20">
        <f t="shared" si="562"/>
        <v>425.19</v>
      </c>
      <c r="FP121" s="20">
        <f t="shared" si="563"/>
        <v>-258.97000000000003</v>
      </c>
      <c r="FQ121" s="19"/>
      <c r="FR121" s="19"/>
      <c r="FS121" s="20">
        <f t="shared" si="564"/>
        <v>0</v>
      </c>
      <c r="FT121" s="20">
        <f>203.28</f>
        <v>203.28</v>
      </c>
      <c r="FU121" s="20">
        <f>223.95</f>
        <v>223.95</v>
      </c>
      <c r="FV121" s="20">
        <f t="shared" si="565"/>
        <v>-20.669999999999987</v>
      </c>
      <c r="FW121" s="19"/>
      <c r="FX121" s="19"/>
      <c r="FY121" s="20">
        <f t="shared" si="566"/>
        <v>0</v>
      </c>
      <c r="FZ121" s="20">
        <f t="shared" si="567"/>
        <v>203.28</v>
      </c>
      <c r="GA121" s="20">
        <f t="shared" si="568"/>
        <v>223.95</v>
      </c>
      <c r="GB121" s="20">
        <f t="shared" si="569"/>
        <v>-20.669999999999987</v>
      </c>
      <c r="GC121" s="19"/>
      <c r="GD121" s="19"/>
      <c r="GE121" s="20">
        <f t="shared" si="570"/>
        <v>0</v>
      </c>
      <c r="GF121" s="19"/>
      <c r="GG121" s="19"/>
      <c r="GH121" s="20">
        <f t="shared" si="571"/>
        <v>0</v>
      </c>
      <c r="GI121" s="20">
        <f>115.18</f>
        <v>115.18</v>
      </c>
      <c r="GJ121" s="20">
        <f>180</f>
        <v>180</v>
      </c>
      <c r="GK121" s="20">
        <f t="shared" si="572"/>
        <v>-64.819999999999993</v>
      </c>
      <c r="GL121" s="19"/>
      <c r="GM121" s="19"/>
      <c r="GN121" s="20">
        <f t="shared" si="573"/>
        <v>0</v>
      </c>
      <c r="GO121" s="20">
        <f t="shared" si="574"/>
        <v>115.18</v>
      </c>
      <c r="GP121" s="20">
        <f t="shared" si="575"/>
        <v>180</v>
      </c>
      <c r="GQ121" s="20">
        <f t="shared" si="576"/>
        <v>-64.819999999999993</v>
      </c>
      <c r="GR121" s="19"/>
      <c r="GS121" s="19"/>
      <c r="GT121" s="20">
        <f t="shared" si="577"/>
        <v>0</v>
      </c>
      <c r="GU121" s="20"/>
      <c r="GV121" s="20">
        <f>54</f>
        <v>54</v>
      </c>
      <c r="GW121" s="20">
        <f t="shared" si="578"/>
        <v>-54</v>
      </c>
      <c r="GX121" s="20"/>
      <c r="GY121" s="19"/>
      <c r="GZ121" s="20">
        <f t="shared" si="579"/>
        <v>0</v>
      </c>
      <c r="HA121" s="20">
        <f t="shared" si="580"/>
        <v>1335.4900000000002</v>
      </c>
      <c r="HB121" s="20">
        <f t="shared" si="581"/>
        <v>2783.6699999999996</v>
      </c>
      <c r="HC121" s="20">
        <f t="shared" si="582"/>
        <v>-1448.1799999999994</v>
      </c>
      <c r="HD121" s="19"/>
      <c r="HE121" s="19"/>
      <c r="HF121" s="20">
        <f t="shared" si="583"/>
        <v>0</v>
      </c>
      <c r="HG121" s="19"/>
      <c r="HH121" s="19"/>
      <c r="HI121" s="20">
        <f t="shared" si="584"/>
        <v>0</v>
      </c>
      <c r="HJ121" s="20">
        <f>186.45</f>
        <v>186.45</v>
      </c>
      <c r="HK121" s="20">
        <f>216</f>
        <v>216</v>
      </c>
      <c r="HL121" s="20">
        <f t="shared" si="585"/>
        <v>-29.550000000000011</v>
      </c>
      <c r="HM121" s="19"/>
      <c r="HN121" s="19"/>
      <c r="HO121" s="20">
        <f t="shared" si="586"/>
        <v>0</v>
      </c>
      <c r="HP121" s="20">
        <f t="shared" si="587"/>
        <v>186.45</v>
      </c>
      <c r="HQ121" s="20">
        <f t="shared" si="588"/>
        <v>216</v>
      </c>
      <c r="HR121" s="20">
        <f t="shared" si="589"/>
        <v>-29.550000000000011</v>
      </c>
      <c r="HS121" s="19"/>
      <c r="HT121" s="19"/>
      <c r="HU121" s="20">
        <f t="shared" si="590"/>
        <v>0</v>
      </c>
      <c r="HV121" s="19"/>
      <c r="HW121" s="19"/>
      <c r="HX121" s="20">
        <f t="shared" si="591"/>
        <v>0</v>
      </c>
      <c r="HY121" s="20">
        <f>153.72</f>
        <v>153.72</v>
      </c>
      <c r="HZ121" s="20">
        <f>155.4</f>
        <v>155.4</v>
      </c>
      <c r="IA121" s="20">
        <f t="shared" si="592"/>
        <v>-1.6800000000000068</v>
      </c>
      <c r="IB121" s="19"/>
      <c r="IC121" s="19"/>
      <c r="ID121" s="20">
        <f t="shared" si="593"/>
        <v>0</v>
      </c>
      <c r="IE121" s="20">
        <f t="shared" si="594"/>
        <v>153.72</v>
      </c>
      <c r="IF121" s="20">
        <f t="shared" si="595"/>
        <v>155.4</v>
      </c>
      <c r="IG121" s="20">
        <f t="shared" si="596"/>
        <v>-1.6800000000000068</v>
      </c>
      <c r="IH121" s="20">
        <f t="shared" si="597"/>
        <v>340.16999999999996</v>
      </c>
      <c r="II121" s="20">
        <f t="shared" si="598"/>
        <v>371.4</v>
      </c>
      <c r="IJ121" s="20">
        <f t="shared" si="599"/>
        <v>-31.230000000000018</v>
      </c>
      <c r="IK121" s="20">
        <f>255.07</f>
        <v>255.07</v>
      </c>
      <c r="IL121" s="20">
        <f>761.5</f>
        <v>761.5</v>
      </c>
      <c r="IM121" s="20">
        <f t="shared" si="600"/>
        <v>-506.43</v>
      </c>
      <c r="IN121" s="20"/>
      <c r="IO121" s="19"/>
      <c r="IP121" s="20">
        <f t="shared" si="601"/>
        <v>0</v>
      </c>
      <c r="IQ121" s="19"/>
      <c r="IR121" s="19"/>
      <c r="IS121" s="20">
        <f t="shared" si="602"/>
        <v>0</v>
      </c>
      <c r="IT121" s="20">
        <f t="shared" si="603"/>
        <v>0</v>
      </c>
      <c r="IU121" s="20">
        <f t="shared" si="604"/>
        <v>0</v>
      </c>
      <c r="IV121" s="20">
        <f t="shared" si="605"/>
        <v>0</v>
      </c>
      <c r="IW121" s="20">
        <f t="shared" si="606"/>
        <v>595.24</v>
      </c>
      <c r="IX121" s="20">
        <f t="shared" si="607"/>
        <v>1132.9000000000001</v>
      </c>
      <c r="IY121" s="20">
        <f t="shared" si="608"/>
        <v>-537.66000000000008</v>
      </c>
      <c r="IZ121" s="20">
        <f>271.66</f>
        <v>271.66000000000003</v>
      </c>
      <c r="JA121" s="20">
        <f>317.34</f>
        <v>317.33999999999997</v>
      </c>
      <c r="JB121" s="20">
        <f t="shared" si="609"/>
        <v>-45.67999999999995</v>
      </c>
      <c r="JC121" s="20"/>
      <c r="JD121" s="19"/>
      <c r="JE121" s="20">
        <f t="shared" si="610"/>
        <v>0</v>
      </c>
      <c r="JF121" s="19"/>
      <c r="JG121" s="19"/>
      <c r="JH121" s="20">
        <f t="shared" si="611"/>
        <v>0</v>
      </c>
      <c r="JI121" s="20">
        <f t="shared" si="612"/>
        <v>271.66000000000003</v>
      </c>
      <c r="JJ121" s="20">
        <f t="shared" si="613"/>
        <v>317.33999999999997</v>
      </c>
      <c r="JK121" s="20">
        <f t="shared" si="614"/>
        <v>-45.67999999999995</v>
      </c>
      <c r="JL121" s="19"/>
      <c r="JM121" s="19"/>
      <c r="JN121" s="20">
        <f t="shared" si="615"/>
        <v>0</v>
      </c>
      <c r="JO121" s="20">
        <f>4158.29</f>
        <v>4158.29</v>
      </c>
      <c r="JP121" s="20">
        <f>5459.46</f>
        <v>5459.46</v>
      </c>
      <c r="JQ121" s="20">
        <f t="shared" si="616"/>
        <v>-1301.17</v>
      </c>
      <c r="JR121" s="19"/>
      <c r="JS121" s="19"/>
      <c r="JT121" s="20">
        <f t="shared" si="617"/>
        <v>0</v>
      </c>
      <c r="JU121" s="20">
        <f t="shared" si="618"/>
        <v>4158.29</v>
      </c>
      <c r="JV121" s="20">
        <f t="shared" si="619"/>
        <v>5459.46</v>
      </c>
      <c r="JW121" s="20">
        <f t="shared" si="620"/>
        <v>-1301.17</v>
      </c>
      <c r="JX121" s="20">
        <f>883.95</f>
        <v>883.95</v>
      </c>
      <c r="JY121" s="20">
        <f>925.56</f>
        <v>925.56</v>
      </c>
      <c r="JZ121" s="20">
        <f t="shared" si="621"/>
        <v>-41.6099999999999</v>
      </c>
      <c r="KA121" s="19"/>
      <c r="KB121" s="19"/>
      <c r="KC121" s="20">
        <f t="shared" si="622"/>
        <v>0</v>
      </c>
      <c r="KD121" s="20">
        <f t="shared" si="623"/>
        <v>883.95</v>
      </c>
      <c r="KE121" s="20">
        <f t="shared" si="624"/>
        <v>925.56</v>
      </c>
      <c r="KF121" s="20">
        <f t="shared" si="625"/>
        <v>-41.6099999999999</v>
      </c>
      <c r="KG121" s="20">
        <f>721.88</f>
        <v>721.88</v>
      </c>
      <c r="KH121" s="20">
        <f>825.03</f>
        <v>825.03</v>
      </c>
      <c r="KI121" s="20">
        <f t="shared" si="626"/>
        <v>-103.14999999999998</v>
      </c>
      <c r="KJ121" s="19"/>
      <c r="KK121" s="19"/>
      <c r="KL121" s="20">
        <f t="shared" si="627"/>
        <v>0</v>
      </c>
      <c r="KM121" s="19"/>
      <c r="KN121" s="19"/>
      <c r="KO121" s="20">
        <f t="shared" si="628"/>
        <v>0</v>
      </c>
      <c r="KP121" s="19"/>
      <c r="KQ121" s="19"/>
      <c r="KR121" s="20">
        <f t="shared" si="629"/>
        <v>0</v>
      </c>
      <c r="KS121" s="20">
        <f>89.52</f>
        <v>89.52</v>
      </c>
      <c r="KT121" s="19"/>
      <c r="KU121" s="20">
        <f t="shared" si="630"/>
        <v>89.52</v>
      </c>
      <c r="KV121" s="19"/>
      <c r="KW121" s="19"/>
      <c r="KX121" s="20">
        <f t="shared" si="631"/>
        <v>0</v>
      </c>
      <c r="KY121" s="19"/>
      <c r="KZ121" s="19"/>
      <c r="LA121" s="20">
        <f t="shared" si="632"/>
        <v>0</v>
      </c>
      <c r="LB121" s="20">
        <f t="shared" si="633"/>
        <v>0</v>
      </c>
      <c r="LC121" s="20">
        <f t="shared" si="634"/>
        <v>0</v>
      </c>
      <c r="LD121" s="20">
        <f t="shared" si="635"/>
        <v>0</v>
      </c>
      <c r="LE121" s="20">
        <f t="shared" si="636"/>
        <v>811.4</v>
      </c>
      <c r="LF121" s="20">
        <f t="shared" si="637"/>
        <v>825.03</v>
      </c>
      <c r="LG121" s="20">
        <f t="shared" si="638"/>
        <v>-13.629999999999995</v>
      </c>
      <c r="LH121" s="20">
        <f>539.67</f>
        <v>539.66999999999996</v>
      </c>
      <c r="LI121" s="19"/>
      <c r="LJ121" s="20">
        <f t="shared" si="639"/>
        <v>539.66999999999996</v>
      </c>
      <c r="LK121" s="20"/>
      <c r="LL121" s="19"/>
      <c r="LM121" s="20">
        <f t="shared" si="640"/>
        <v>0</v>
      </c>
      <c r="LN121" s="20">
        <f t="shared" si="641"/>
        <v>14286.599999999999</v>
      </c>
      <c r="LO121" s="20">
        <f t="shared" si="642"/>
        <v>18669.759999999998</v>
      </c>
      <c r="LP121" s="20">
        <f t="shared" si="643"/>
        <v>-4383.16</v>
      </c>
    </row>
    <row r="122" spans="1:328" x14ac:dyDescent="0.3">
      <c r="A122" s="2" t="s">
        <v>227</v>
      </c>
      <c r="B122" s="3"/>
      <c r="C122" s="3"/>
      <c r="D122" s="4">
        <f t="shared" si="483"/>
        <v>0</v>
      </c>
      <c r="E122" s="3"/>
      <c r="F122" s="3"/>
      <c r="G122" s="4">
        <f t="shared" si="484"/>
        <v>0</v>
      </c>
      <c r="H122" s="3"/>
      <c r="I122" s="3"/>
      <c r="J122" s="4">
        <f t="shared" si="485"/>
        <v>0</v>
      </c>
      <c r="K122" s="3"/>
      <c r="L122" s="3"/>
      <c r="M122" s="4">
        <f t="shared" si="486"/>
        <v>0</v>
      </c>
      <c r="N122" s="3"/>
      <c r="O122" s="3"/>
      <c r="P122" s="4">
        <f t="shared" si="487"/>
        <v>0</v>
      </c>
      <c r="Q122" s="3"/>
      <c r="R122" s="3"/>
      <c r="S122" s="4">
        <f t="shared" si="488"/>
        <v>0</v>
      </c>
      <c r="T122" s="3"/>
      <c r="U122" s="3"/>
      <c r="V122" s="4">
        <f t="shared" si="489"/>
        <v>0</v>
      </c>
      <c r="W122" s="3"/>
      <c r="X122" s="3"/>
      <c r="Y122" s="4">
        <f t="shared" si="490"/>
        <v>0</v>
      </c>
      <c r="Z122" s="3"/>
      <c r="AA122" s="3"/>
      <c r="AB122" s="4">
        <f t="shared" si="491"/>
        <v>0</v>
      </c>
      <c r="AC122" s="3"/>
      <c r="AD122" s="3"/>
      <c r="AE122" s="4">
        <f t="shared" si="492"/>
        <v>0</v>
      </c>
      <c r="AF122" s="3"/>
      <c r="AG122" s="3"/>
      <c r="AH122" s="4">
        <f t="shared" si="493"/>
        <v>0</v>
      </c>
      <c r="AI122" s="3"/>
      <c r="AJ122" s="3"/>
      <c r="AK122" s="4">
        <f t="shared" si="494"/>
        <v>0</v>
      </c>
      <c r="AL122" s="4">
        <f t="shared" si="495"/>
        <v>0</v>
      </c>
      <c r="AM122" s="4">
        <f t="shared" si="496"/>
        <v>0</v>
      </c>
      <c r="AN122" s="4">
        <f t="shared" si="497"/>
        <v>0</v>
      </c>
      <c r="AO122" s="3"/>
      <c r="AP122" s="3"/>
      <c r="AQ122" s="4">
        <f t="shared" si="498"/>
        <v>0</v>
      </c>
      <c r="AR122" s="3"/>
      <c r="AS122" s="3"/>
      <c r="AT122" s="4">
        <f t="shared" si="499"/>
        <v>0</v>
      </c>
      <c r="AU122" s="3"/>
      <c r="AV122" s="3"/>
      <c r="AW122" s="4">
        <f t="shared" si="500"/>
        <v>0</v>
      </c>
      <c r="AX122" s="3"/>
      <c r="AY122" s="3"/>
      <c r="AZ122" s="4">
        <f t="shared" si="501"/>
        <v>0</v>
      </c>
      <c r="BA122" s="3"/>
      <c r="BB122" s="3"/>
      <c r="BC122" s="4">
        <f t="shared" si="502"/>
        <v>0</v>
      </c>
      <c r="BD122" s="3"/>
      <c r="BE122" s="3"/>
      <c r="BF122" s="4">
        <f t="shared" si="503"/>
        <v>0</v>
      </c>
      <c r="BG122" s="4">
        <f t="shared" si="504"/>
        <v>0</v>
      </c>
      <c r="BH122" s="4">
        <f t="shared" si="505"/>
        <v>0</v>
      </c>
      <c r="BI122" s="4">
        <f t="shared" si="506"/>
        <v>0</v>
      </c>
      <c r="BJ122" s="3"/>
      <c r="BK122" s="3"/>
      <c r="BL122" s="4">
        <f t="shared" si="507"/>
        <v>0</v>
      </c>
      <c r="BM122" s="3"/>
      <c r="BN122" s="3"/>
      <c r="BO122" s="4">
        <f t="shared" si="508"/>
        <v>0</v>
      </c>
      <c r="BP122" s="3"/>
      <c r="BQ122" s="3"/>
      <c r="BR122" s="4">
        <f t="shared" si="509"/>
        <v>0</v>
      </c>
      <c r="BS122" s="3"/>
      <c r="BT122" s="3"/>
      <c r="BU122" s="4">
        <f t="shared" si="510"/>
        <v>0</v>
      </c>
      <c r="BV122" s="3"/>
      <c r="BW122" s="3"/>
      <c r="BX122" s="4">
        <f t="shared" si="511"/>
        <v>0</v>
      </c>
      <c r="BY122" s="3"/>
      <c r="BZ122" s="3"/>
      <c r="CA122" s="4">
        <f t="shared" si="512"/>
        <v>0</v>
      </c>
      <c r="CB122" s="4">
        <f t="shared" si="513"/>
        <v>0</v>
      </c>
      <c r="CC122" s="4">
        <f t="shared" si="514"/>
        <v>0</v>
      </c>
      <c r="CD122" s="4">
        <f t="shared" si="515"/>
        <v>0</v>
      </c>
      <c r="CE122" s="3"/>
      <c r="CF122" s="3"/>
      <c r="CG122" s="4">
        <f t="shared" si="516"/>
        <v>0</v>
      </c>
      <c r="CH122" s="3"/>
      <c r="CI122" s="3"/>
      <c r="CJ122" s="4">
        <f t="shared" si="517"/>
        <v>0</v>
      </c>
      <c r="CK122" s="3"/>
      <c r="CL122" s="3"/>
      <c r="CM122" s="4">
        <f t="shared" si="518"/>
        <v>0</v>
      </c>
      <c r="CN122" s="4">
        <f t="shared" si="519"/>
        <v>0</v>
      </c>
      <c r="CO122" s="4">
        <f t="shared" si="520"/>
        <v>0</v>
      </c>
      <c r="CP122" s="4">
        <f t="shared" si="521"/>
        <v>0</v>
      </c>
      <c r="CQ122" s="3"/>
      <c r="CR122" s="3"/>
      <c r="CS122" s="4">
        <f t="shared" si="522"/>
        <v>0</v>
      </c>
      <c r="CT122" s="3"/>
      <c r="CU122" s="3"/>
      <c r="CV122" s="4">
        <f t="shared" si="523"/>
        <v>0</v>
      </c>
      <c r="CW122" s="3"/>
      <c r="CX122" s="3"/>
      <c r="CY122" s="4">
        <f t="shared" si="524"/>
        <v>0</v>
      </c>
      <c r="CZ122" s="4">
        <f t="shared" si="525"/>
        <v>0</v>
      </c>
      <c r="DA122" s="4">
        <f t="shared" si="526"/>
        <v>0</v>
      </c>
      <c r="DB122" s="4">
        <f t="shared" si="527"/>
        <v>0</v>
      </c>
      <c r="DC122" s="4">
        <f t="shared" si="528"/>
        <v>0</v>
      </c>
      <c r="DD122" s="4">
        <f t="shared" si="529"/>
        <v>0</v>
      </c>
      <c r="DE122" s="4">
        <f t="shared" si="530"/>
        <v>0</v>
      </c>
      <c r="DF122" s="3"/>
      <c r="DG122" s="3"/>
      <c r="DH122" s="4">
        <f t="shared" si="531"/>
        <v>0</v>
      </c>
      <c r="DI122" s="3"/>
      <c r="DJ122" s="3"/>
      <c r="DK122" s="4">
        <f t="shared" si="532"/>
        <v>0</v>
      </c>
      <c r="DL122" s="4">
        <f t="shared" si="533"/>
        <v>0</v>
      </c>
      <c r="DM122" s="4">
        <f t="shared" si="534"/>
        <v>0</v>
      </c>
      <c r="DN122" s="4">
        <f t="shared" si="535"/>
        <v>0</v>
      </c>
      <c r="DO122" s="3"/>
      <c r="DP122" s="3"/>
      <c r="DQ122" s="4">
        <f t="shared" si="536"/>
        <v>0</v>
      </c>
      <c r="DR122" s="3"/>
      <c r="DS122" s="3"/>
      <c r="DT122" s="4">
        <f t="shared" si="537"/>
        <v>0</v>
      </c>
      <c r="DU122" s="4">
        <f t="shared" si="538"/>
        <v>0</v>
      </c>
      <c r="DV122" s="4">
        <f t="shared" si="539"/>
        <v>0</v>
      </c>
      <c r="DW122" s="4">
        <f t="shared" si="540"/>
        <v>0</v>
      </c>
      <c r="DX122" s="20">
        <f t="shared" si="541"/>
        <v>0</v>
      </c>
      <c r="DY122" s="20">
        <f t="shared" si="542"/>
        <v>0</v>
      </c>
      <c r="DZ122" s="20">
        <f t="shared" si="543"/>
        <v>0</v>
      </c>
      <c r="EA122" s="19"/>
      <c r="EB122" s="19"/>
      <c r="EC122" s="20">
        <f t="shared" si="544"/>
        <v>0</v>
      </c>
      <c r="ED122" s="19"/>
      <c r="EE122" s="19"/>
      <c r="EF122" s="20">
        <f t="shared" si="545"/>
        <v>0</v>
      </c>
      <c r="EG122" s="19"/>
      <c r="EH122" s="19"/>
      <c r="EI122" s="20">
        <f t="shared" si="546"/>
        <v>0</v>
      </c>
      <c r="EJ122" s="19"/>
      <c r="EK122" s="19"/>
      <c r="EL122" s="20">
        <f t="shared" si="547"/>
        <v>0</v>
      </c>
      <c r="EM122" s="20">
        <f t="shared" si="548"/>
        <v>0</v>
      </c>
      <c r="EN122" s="20">
        <f t="shared" si="549"/>
        <v>0</v>
      </c>
      <c r="EO122" s="20">
        <f t="shared" si="550"/>
        <v>0</v>
      </c>
      <c r="EP122" s="19"/>
      <c r="EQ122" s="19"/>
      <c r="ER122" s="20">
        <f t="shared" si="551"/>
        <v>0</v>
      </c>
      <c r="ES122" s="19"/>
      <c r="ET122" s="19"/>
      <c r="EU122" s="20">
        <f t="shared" si="552"/>
        <v>0</v>
      </c>
      <c r="EV122" s="19"/>
      <c r="EW122" s="19"/>
      <c r="EX122" s="20">
        <f t="shared" si="553"/>
        <v>0</v>
      </c>
      <c r="EY122" s="19"/>
      <c r="EZ122" s="19"/>
      <c r="FA122" s="20">
        <f t="shared" si="554"/>
        <v>0</v>
      </c>
      <c r="FB122" s="20">
        <f t="shared" si="555"/>
        <v>0</v>
      </c>
      <c r="FC122" s="20">
        <f t="shared" si="556"/>
        <v>0</v>
      </c>
      <c r="FD122" s="20">
        <f t="shared" si="557"/>
        <v>0</v>
      </c>
      <c r="FE122" s="19"/>
      <c r="FF122" s="19"/>
      <c r="FG122" s="20">
        <f t="shared" si="558"/>
        <v>0</v>
      </c>
      <c r="FH122" s="19"/>
      <c r="FI122" s="19"/>
      <c r="FJ122" s="20">
        <f t="shared" si="559"/>
        <v>0</v>
      </c>
      <c r="FK122" s="19"/>
      <c r="FL122" s="19"/>
      <c r="FM122" s="20">
        <f t="shared" si="560"/>
        <v>0</v>
      </c>
      <c r="FN122" s="20">
        <f t="shared" si="561"/>
        <v>0</v>
      </c>
      <c r="FO122" s="20">
        <f t="shared" si="562"/>
        <v>0</v>
      </c>
      <c r="FP122" s="20">
        <f t="shared" si="563"/>
        <v>0</v>
      </c>
      <c r="FQ122" s="19"/>
      <c r="FR122" s="19"/>
      <c r="FS122" s="20">
        <f t="shared" si="564"/>
        <v>0</v>
      </c>
      <c r="FT122" s="19"/>
      <c r="FU122" s="19"/>
      <c r="FV122" s="20">
        <f t="shared" si="565"/>
        <v>0</v>
      </c>
      <c r="FW122" s="19"/>
      <c r="FX122" s="19"/>
      <c r="FY122" s="20">
        <f t="shared" si="566"/>
        <v>0</v>
      </c>
      <c r="FZ122" s="20">
        <f t="shared" si="567"/>
        <v>0</v>
      </c>
      <c r="GA122" s="20">
        <f t="shared" si="568"/>
        <v>0</v>
      </c>
      <c r="GB122" s="20">
        <f t="shared" si="569"/>
        <v>0</v>
      </c>
      <c r="GC122" s="19"/>
      <c r="GD122" s="19"/>
      <c r="GE122" s="20">
        <f t="shared" si="570"/>
        <v>0</v>
      </c>
      <c r="GF122" s="19"/>
      <c r="GG122" s="19"/>
      <c r="GH122" s="20">
        <f t="shared" si="571"/>
        <v>0</v>
      </c>
      <c r="GI122" s="19"/>
      <c r="GJ122" s="19"/>
      <c r="GK122" s="20">
        <f t="shared" si="572"/>
        <v>0</v>
      </c>
      <c r="GL122" s="19"/>
      <c r="GM122" s="19"/>
      <c r="GN122" s="20">
        <f t="shared" si="573"/>
        <v>0</v>
      </c>
      <c r="GO122" s="20">
        <f t="shared" si="574"/>
        <v>0</v>
      </c>
      <c r="GP122" s="20">
        <f t="shared" si="575"/>
        <v>0</v>
      </c>
      <c r="GQ122" s="20">
        <f t="shared" si="576"/>
        <v>0</v>
      </c>
      <c r="GR122" s="19"/>
      <c r="GS122" s="19"/>
      <c r="GT122" s="20">
        <f t="shared" si="577"/>
        <v>0</v>
      </c>
      <c r="GU122" s="19"/>
      <c r="GV122" s="19"/>
      <c r="GW122" s="20">
        <f t="shared" si="578"/>
        <v>0</v>
      </c>
      <c r="GX122" s="19"/>
      <c r="GY122" s="19"/>
      <c r="GZ122" s="20">
        <f t="shared" si="579"/>
        <v>0</v>
      </c>
      <c r="HA122" s="20">
        <f t="shared" si="580"/>
        <v>0</v>
      </c>
      <c r="HB122" s="20">
        <f t="shared" si="581"/>
        <v>0</v>
      </c>
      <c r="HC122" s="20">
        <f t="shared" si="582"/>
        <v>0</v>
      </c>
      <c r="HD122" s="19"/>
      <c r="HE122" s="19"/>
      <c r="HF122" s="20">
        <f t="shared" si="583"/>
        <v>0</v>
      </c>
      <c r="HG122" s="19"/>
      <c r="HH122" s="19"/>
      <c r="HI122" s="20">
        <f t="shared" si="584"/>
        <v>0</v>
      </c>
      <c r="HJ122" s="19"/>
      <c r="HK122" s="20">
        <f>0</f>
        <v>0</v>
      </c>
      <c r="HL122" s="20">
        <f t="shared" si="585"/>
        <v>0</v>
      </c>
      <c r="HM122" s="19"/>
      <c r="HN122" s="19"/>
      <c r="HO122" s="20">
        <f t="shared" si="586"/>
        <v>0</v>
      </c>
      <c r="HP122" s="20">
        <f t="shared" si="587"/>
        <v>0</v>
      </c>
      <c r="HQ122" s="20">
        <f t="shared" si="588"/>
        <v>0</v>
      </c>
      <c r="HR122" s="20">
        <f t="shared" si="589"/>
        <v>0</v>
      </c>
      <c r="HS122" s="19"/>
      <c r="HT122" s="19"/>
      <c r="HU122" s="20">
        <f t="shared" si="590"/>
        <v>0</v>
      </c>
      <c r="HV122" s="19"/>
      <c r="HW122" s="19"/>
      <c r="HX122" s="20">
        <f t="shared" si="591"/>
        <v>0</v>
      </c>
      <c r="HY122" s="19"/>
      <c r="HZ122" s="20">
        <f>0</f>
        <v>0</v>
      </c>
      <c r="IA122" s="20">
        <f t="shared" si="592"/>
        <v>0</v>
      </c>
      <c r="IB122" s="19"/>
      <c r="IC122" s="19"/>
      <c r="ID122" s="20">
        <f t="shared" si="593"/>
        <v>0</v>
      </c>
      <c r="IE122" s="20">
        <f t="shared" si="594"/>
        <v>0</v>
      </c>
      <c r="IF122" s="20">
        <f t="shared" si="595"/>
        <v>0</v>
      </c>
      <c r="IG122" s="20">
        <f t="shared" si="596"/>
        <v>0</v>
      </c>
      <c r="IH122" s="20">
        <f t="shared" si="597"/>
        <v>0</v>
      </c>
      <c r="II122" s="20">
        <f t="shared" si="598"/>
        <v>0</v>
      </c>
      <c r="IJ122" s="20">
        <f t="shared" si="599"/>
        <v>0</v>
      </c>
      <c r="IK122" s="19"/>
      <c r="IL122" s="19"/>
      <c r="IM122" s="20">
        <f t="shared" si="600"/>
        <v>0</v>
      </c>
      <c r="IN122" s="19"/>
      <c r="IO122" s="19"/>
      <c r="IP122" s="20">
        <f t="shared" si="601"/>
        <v>0</v>
      </c>
      <c r="IQ122" s="19"/>
      <c r="IR122" s="19"/>
      <c r="IS122" s="20">
        <f t="shared" si="602"/>
        <v>0</v>
      </c>
      <c r="IT122" s="20">
        <f t="shared" si="603"/>
        <v>0</v>
      </c>
      <c r="IU122" s="20">
        <f t="shared" si="604"/>
        <v>0</v>
      </c>
      <c r="IV122" s="20">
        <f t="shared" si="605"/>
        <v>0</v>
      </c>
      <c r="IW122" s="20">
        <f t="shared" si="606"/>
        <v>0</v>
      </c>
      <c r="IX122" s="20">
        <f t="shared" si="607"/>
        <v>0</v>
      </c>
      <c r="IY122" s="20">
        <f t="shared" si="608"/>
        <v>0</v>
      </c>
      <c r="IZ122" s="19"/>
      <c r="JA122" s="19"/>
      <c r="JB122" s="20">
        <f t="shared" si="609"/>
        <v>0</v>
      </c>
      <c r="JC122" s="19"/>
      <c r="JD122" s="19"/>
      <c r="JE122" s="20">
        <f t="shared" si="610"/>
        <v>0</v>
      </c>
      <c r="JF122" s="19"/>
      <c r="JG122" s="19"/>
      <c r="JH122" s="20">
        <f t="shared" si="611"/>
        <v>0</v>
      </c>
      <c r="JI122" s="20">
        <f t="shared" si="612"/>
        <v>0</v>
      </c>
      <c r="JJ122" s="20">
        <f t="shared" si="613"/>
        <v>0</v>
      </c>
      <c r="JK122" s="20">
        <f t="shared" si="614"/>
        <v>0</v>
      </c>
      <c r="JL122" s="19"/>
      <c r="JM122" s="19"/>
      <c r="JN122" s="20">
        <f t="shared" si="615"/>
        <v>0</v>
      </c>
      <c r="JO122" s="19"/>
      <c r="JP122" s="19"/>
      <c r="JQ122" s="20">
        <f t="shared" si="616"/>
        <v>0</v>
      </c>
      <c r="JR122" s="19"/>
      <c r="JS122" s="19"/>
      <c r="JT122" s="20">
        <f t="shared" si="617"/>
        <v>0</v>
      </c>
      <c r="JU122" s="20">
        <f t="shared" si="618"/>
        <v>0</v>
      </c>
      <c r="JV122" s="20">
        <f t="shared" si="619"/>
        <v>0</v>
      </c>
      <c r="JW122" s="20">
        <f t="shared" si="620"/>
        <v>0</v>
      </c>
      <c r="JX122" s="19"/>
      <c r="JY122" s="19"/>
      <c r="JZ122" s="20">
        <f t="shared" si="621"/>
        <v>0</v>
      </c>
      <c r="KA122" s="19"/>
      <c r="KB122" s="19"/>
      <c r="KC122" s="20">
        <f t="shared" si="622"/>
        <v>0</v>
      </c>
      <c r="KD122" s="20">
        <f t="shared" si="623"/>
        <v>0</v>
      </c>
      <c r="KE122" s="20">
        <f t="shared" si="624"/>
        <v>0</v>
      </c>
      <c r="KF122" s="20">
        <f t="shared" si="625"/>
        <v>0</v>
      </c>
      <c r="KG122" s="20">
        <f>-178.5</f>
        <v>-178.5</v>
      </c>
      <c r="KH122" s="19"/>
      <c r="KI122" s="20">
        <f t="shared" si="626"/>
        <v>-178.5</v>
      </c>
      <c r="KJ122" s="19"/>
      <c r="KK122" s="19"/>
      <c r="KL122" s="20">
        <f t="shared" si="627"/>
        <v>0</v>
      </c>
      <c r="KM122" s="19"/>
      <c r="KN122" s="19"/>
      <c r="KO122" s="20">
        <f t="shared" si="628"/>
        <v>0</v>
      </c>
      <c r="KP122" s="19"/>
      <c r="KQ122" s="19"/>
      <c r="KR122" s="20">
        <f t="shared" si="629"/>
        <v>0</v>
      </c>
      <c r="KS122" s="19"/>
      <c r="KT122" s="19"/>
      <c r="KU122" s="20">
        <f t="shared" si="630"/>
        <v>0</v>
      </c>
      <c r="KV122" s="19"/>
      <c r="KW122" s="19"/>
      <c r="KX122" s="20">
        <f t="shared" si="631"/>
        <v>0</v>
      </c>
      <c r="KY122" s="19"/>
      <c r="KZ122" s="19"/>
      <c r="LA122" s="20">
        <f t="shared" si="632"/>
        <v>0</v>
      </c>
      <c r="LB122" s="20">
        <f t="shared" si="633"/>
        <v>0</v>
      </c>
      <c r="LC122" s="20">
        <f t="shared" si="634"/>
        <v>0</v>
      </c>
      <c r="LD122" s="20">
        <f t="shared" si="635"/>
        <v>0</v>
      </c>
      <c r="LE122" s="20">
        <f t="shared" si="636"/>
        <v>-178.5</v>
      </c>
      <c r="LF122" s="20">
        <f t="shared" si="637"/>
        <v>0</v>
      </c>
      <c r="LG122" s="20">
        <f t="shared" si="638"/>
        <v>-178.5</v>
      </c>
      <c r="LH122" s="19"/>
      <c r="LI122" s="19"/>
      <c r="LJ122" s="20">
        <f t="shared" si="639"/>
        <v>0</v>
      </c>
      <c r="LK122" s="19"/>
      <c r="LL122" s="19"/>
      <c r="LM122" s="20">
        <f t="shared" si="640"/>
        <v>0</v>
      </c>
      <c r="LN122" s="20">
        <f t="shared" si="641"/>
        <v>-178.5</v>
      </c>
      <c r="LO122" s="20">
        <f t="shared" si="642"/>
        <v>0</v>
      </c>
      <c r="LP122" s="20">
        <f t="shared" si="643"/>
        <v>-178.5</v>
      </c>
    </row>
    <row r="123" spans="1:328" x14ac:dyDescent="0.3">
      <c r="A123" s="2" t="s">
        <v>228</v>
      </c>
      <c r="B123" s="5">
        <f>((((B110)+(B115))+(B120))+(B121))+(B122)</f>
        <v>0</v>
      </c>
      <c r="C123" s="5">
        <f>((((C110)+(C115))+(C120))+(C121))+(C122)</f>
        <v>0</v>
      </c>
      <c r="D123" s="5">
        <f t="shared" si="483"/>
        <v>0</v>
      </c>
      <c r="E123" s="5">
        <f>((((E110)+(E115))+(E120))+(E121))+(E122)</f>
        <v>2647.18</v>
      </c>
      <c r="F123" s="5">
        <f>((((F110)+(F115))+(F120))+(F121))+(F122)</f>
        <v>11360.49</v>
      </c>
      <c r="G123" s="5">
        <f t="shared" si="484"/>
        <v>-8713.31</v>
      </c>
      <c r="H123" s="5">
        <f>((((H110)+(H115))+(H120))+(H121))+(H122)</f>
        <v>0</v>
      </c>
      <c r="I123" s="5">
        <f>((((I110)+(I115))+(I120))+(I121))+(I122)</f>
        <v>0</v>
      </c>
      <c r="J123" s="5">
        <f t="shared" si="485"/>
        <v>0</v>
      </c>
      <c r="K123" s="5">
        <f>((((K110)+(K115))+(K120))+(K121))+(K122)</f>
        <v>0</v>
      </c>
      <c r="L123" s="5">
        <f>((((L110)+(L115))+(L120))+(L121))+(L122)</f>
        <v>0</v>
      </c>
      <c r="M123" s="5">
        <f t="shared" si="486"/>
        <v>0</v>
      </c>
      <c r="N123" s="5">
        <f>((((N110)+(N115))+(N120))+(N121))+(N122)</f>
        <v>0</v>
      </c>
      <c r="O123" s="5">
        <f>((((O110)+(O115))+(O120))+(O121))+(O122)</f>
        <v>0</v>
      </c>
      <c r="P123" s="5">
        <f t="shared" si="487"/>
        <v>0</v>
      </c>
      <c r="Q123" s="5">
        <f>((((Q110)+(Q115))+(Q120))+(Q121))+(Q122)</f>
        <v>1792.74</v>
      </c>
      <c r="R123" s="5">
        <f>((((R110)+(R115))+(R120))+(R121))+(R122)</f>
        <v>1812.63</v>
      </c>
      <c r="S123" s="5">
        <f t="shared" si="488"/>
        <v>-19.8900000000001</v>
      </c>
      <c r="T123" s="5">
        <f>((((T110)+(T115))+(T120))+(T121))+(T122)</f>
        <v>0</v>
      </c>
      <c r="U123" s="5">
        <f>((((U110)+(U115))+(U120))+(U121))+(U122)</f>
        <v>0</v>
      </c>
      <c r="V123" s="5">
        <f t="shared" si="489"/>
        <v>0</v>
      </c>
      <c r="W123" s="5">
        <f>((((W110)+(W115))+(W120))+(W121))+(W122)</f>
        <v>0</v>
      </c>
      <c r="X123" s="5">
        <f>((((X110)+(X115))+(X120))+(X121))+(X122)</f>
        <v>0</v>
      </c>
      <c r="Y123" s="5">
        <f t="shared" si="490"/>
        <v>0</v>
      </c>
      <c r="Z123" s="5">
        <f>((((Z110)+(Z115))+(Z120))+(Z121))+(Z122)</f>
        <v>0</v>
      </c>
      <c r="AA123" s="5">
        <f>((((AA110)+(AA115))+(AA120))+(AA121))+(AA122)</f>
        <v>0</v>
      </c>
      <c r="AB123" s="5">
        <f t="shared" si="491"/>
        <v>0</v>
      </c>
      <c r="AC123" s="5">
        <f>((((AC110)+(AC115))+(AC120))+(AC121))+(AC122)</f>
        <v>0</v>
      </c>
      <c r="AD123" s="5">
        <f>((((AD110)+(AD115))+(AD120))+(AD121))+(AD122)</f>
        <v>0</v>
      </c>
      <c r="AE123" s="5">
        <f t="shared" si="492"/>
        <v>0</v>
      </c>
      <c r="AF123" s="5">
        <f>((((AF110)+(AF115))+(AF120))+(AF121))+(AF122)</f>
        <v>0</v>
      </c>
      <c r="AG123" s="5">
        <f>((((AG110)+(AG115))+(AG120))+(AG121))+(AG122)</f>
        <v>0</v>
      </c>
      <c r="AH123" s="5">
        <f t="shared" si="493"/>
        <v>0</v>
      </c>
      <c r="AI123" s="5">
        <f>((((AI110)+(AI115))+(AI120))+(AI121))+(AI122)</f>
        <v>0</v>
      </c>
      <c r="AJ123" s="5">
        <f>((((AJ110)+(AJ115))+(AJ120))+(AJ121))+(AJ122)</f>
        <v>0</v>
      </c>
      <c r="AK123" s="5">
        <f t="shared" si="494"/>
        <v>0</v>
      </c>
      <c r="AL123" s="5">
        <f t="shared" si="495"/>
        <v>1792.74</v>
      </c>
      <c r="AM123" s="5">
        <f t="shared" si="496"/>
        <v>1812.63</v>
      </c>
      <c r="AN123" s="5">
        <f t="shared" si="497"/>
        <v>-19.8900000000001</v>
      </c>
      <c r="AO123" s="5">
        <f>((((AO110)+(AO115))+(AO120))+(AO121))+(AO122)</f>
        <v>0</v>
      </c>
      <c r="AP123" s="5">
        <f>((((AP110)+(AP115))+(AP120))+(AP121))+(AP122)</f>
        <v>0</v>
      </c>
      <c r="AQ123" s="5">
        <f t="shared" si="498"/>
        <v>0</v>
      </c>
      <c r="AR123" s="5">
        <f>((((AR110)+(AR115))+(AR120))+(AR121))+(AR122)</f>
        <v>6448.63</v>
      </c>
      <c r="AS123" s="5">
        <f>((((AS110)+(AS115))+(AS120))+(AS121))+(AS122)</f>
        <v>12051.66</v>
      </c>
      <c r="AT123" s="5">
        <f t="shared" si="499"/>
        <v>-5603.03</v>
      </c>
      <c r="AU123" s="5">
        <f>((((AU110)+(AU115))+(AU120))+(AU121))+(AU122)</f>
        <v>0</v>
      </c>
      <c r="AV123" s="5">
        <f>((((AV110)+(AV115))+(AV120))+(AV121))+(AV122)</f>
        <v>0</v>
      </c>
      <c r="AW123" s="5">
        <f t="shared" si="500"/>
        <v>0</v>
      </c>
      <c r="AX123" s="5">
        <f>((((AX110)+(AX115))+(AX120))+(AX121))+(AX122)</f>
        <v>12447.2</v>
      </c>
      <c r="AY123" s="5">
        <f>((((AY110)+(AY115))+(AY120))+(AY121))+(AY122)</f>
        <v>20025.810000000001</v>
      </c>
      <c r="AZ123" s="5">
        <f t="shared" si="501"/>
        <v>-7578.6100000000006</v>
      </c>
      <c r="BA123" s="5">
        <f>((((BA110)+(BA115))+(BA120))+(BA121))+(BA122)</f>
        <v>0</v>
      </c>
      <c r="BB123" s="5">
        <f>((((BB110)+(BB115))+(BB120))+(BB121))+(BB122)</f>
        <v>0</v>
      </c>
      <c r="BC123" s="5">
        <f t="shared" si="502"/>
        <v>0</v>
      </c>
      <c r="BD123" s="5">
        <f>((((BD110)+(BD115))+(BD120))+(BD121))+(BD122)</f>
        <v>51.08</v>
      </c>
      <c r="BE123" s="5">
        <f>((((BE110)+(BE115))+(BE120))+(BE121))+(BE122)</f>
        <v>396.09</v>
      </c>
      <c r="BF123" s="5">
        <f t="shared" si="503"/>
        <v>-345.01</v>
      </c>
      <c r="BG123" s="5">
        <f t="shared" si="504"/>
        <v>51.08</v>
      </c>
      <c r="BH123" s="5">
        <f t="shared" si="505"/>
        <v>396.09</v>
      </c>
      <c r="BI123" s="5">
        <f t="shared" si="506"/>
        <v>-345.01</v>
      </c>
      <c r="BJ123" s="5">
        <f>((((BJ110)+(BJ115))+(BJ120))+(BJ121))+(BJ122)</f>
        <v>0</v>
      </c>
      <c r="BK123" s="5">
        <f>((((BK110)+(BK115))+(BK120))+(BK121))+(BK122)</f>
        <v>0</v>
      </c>
      <c r="BL123" s="5">
        <f t="shared" si="507"/>
        <v>0</v>
      </c>
      <c r="BM123" s="5">
        <f>((((BM110)+(BM115))+(BM120))+(BM121))+(BM122)</f>
        <v>2843.9500000000003</v>
      </c>
      <c r="BN123" s="5">
        <f>((((BN110)+(BN115))+(BN120))+(BN121))+(BN122)</f>
        <v>4539.4800000000005</v>
      </c>
      <c r="BO123" s="5">
        <f t="shared" si="508"/>
        <v>-1695.5300000000002</v>
      </c>
      <c r="BP123" s="5">
        <f>((((BP110)+(BP115))+(BP120))+(BP121))+(BP122)</f>
        <v>0</v>
      </c>
      <c r="BQ123" s="5">
        <f>((((BQ110)+(BQ115))+(BQ120))+(BQ121))+(BQ122)</f>
        <v>0</v>
      </c>
      <c r="BR123" s="5">
        <f t="shared" si="509"/>
        <v>0</v>
      </c>
      <c r="BS123" s="5">
        <f>((((BS110)+(BS115))+(BS120))+(BS121))+(BS122)</f>
        <v>0</v>
      </c>
      <c r="BT123" s="5">
        <f>((((BT110)+(BT115))+(BT120))+(BT121))+(BT122)</f>
        <v>0</v>
      </c>
      <c r="BU123" s="5">
        <f t="shared" si="510"/>
        <v>0</v>
      </c>
      <c r="BV123" s="5">
        <f>((((BV110)+(BV115))+(BV120))+(BV121))+(BV122)</f>
        <v>0</v>
      </c>
      <c r="BW123" s="5">
        <f>((((BW110)+(BW115))+(BW120))+(BW121))+(BW122)</f>
        <v>0</v>
      </c>
      <c r="BX123" s="5">
        <f t="shared" si="511"/>
        <v>0</v>
      </c>
      <c r="BY123" s="5">
        <f>((((BY110)+(BY115))+(BY120))+(BY121))+(BY122)</f>
        <v>1235.42</v>
      </c>
      <c r="BZ123" s="5">
        <f>((((BZ110)+(BZ115))+(BZ120))+(BZ121))+(BZ122)</f>
        <v>1815.93</v>
      </c>
      <c r="CA123" s="5">
        <f t="shared" si="512"/>
        <v>-580.51</v>
      </c>
      <c r="CB123" s="5">
        <f t="shared" si="513"/>
        <v>1235.42</v>
      </c>
      <c r="CC123" s="5">
        <f t="shared" si="514"/>
        <v>1815.93</v>
      </c>
      <c r="CD123" s="5">
        <f t="shared" si="515"/>
        <v>-580.51</v>
      </c>
      <c r="CE123" s="5">
        <f>((((CE110)+(CE115))+(CE120))+(CE121))+(CE122)</f>
        <v>0</v>
      </c>
      <c r="CF123" s="5">
        <f>((((CF110)+(CF115))+(CF120))+(CF121))+(CF122)</f>
        <v>891.18</v>
      </c>
      <c r="CG123" s="5">
        <f t="shared" si="516"/>
        <v>-891.18</v>
      </c>
      <c r="CH123" s="5">
        <f>((((CH110)+(CH115))+(CH120))+(CH121))+(CH122)</f>
        <v>0</v>
      </c>
      <c r="CI123" s="5">
        <f>((((CI110)+(CI115))+(CI120))+(CI121))+(CI122)</f>
        <v>0</v>
      </c>
      <c r="CJ123" s="5">
        <f t="shared" si="517"/>
        <v>0</v>
      </c>
      <c r="CK123" s="5">
        <f>((((CK110)+(CK115))+(CK120))+(CK121))+(CK122)</f>
        <v>0</v>
      </c>
      <c r="CL123" s="5">
        <f>((((CL110)+(CL115))+(CL120))+(CL121))+(CL122)</f>
        <v>0</v>
      </c>
      <c r="CM123" s="5">
        <f t="shared" si="518"/>
        <v>0</v>
      </c>
      <c r="CN123" s="5">
        <f t="shared" si="519"/>
        <v>0</v>
      </c>
      <c r="CO123" s="5">
        <f t="shared" si="520"/>
        <v>0</v>
      </c>
      <c r="CP123" s="5">
        <f t="shared" si="521"/>
        <v>0</v>
      </c>
      <c r="CQ123" s="5">
        <f>((((CQ110)+(CQ115))+(CQ120))+(CQ121))+(CQ122)</f>
        <v>0</v>
      </c>
      <c r="CR123" s="5">
        <f>((((CR110)+(CR115))+(CR120))+(CR121))+(CR122)</f>
        <v>0</v>
      </c>
      <c r="CS123" s="5">
        <f t="shared" si="522"/>
        <v>0</v>
      </c>
      <c r="CT123" s="5">
        <f>((((CT110)+(CT115))+(CT120))+(CT121))+(CT122)</f>
        <v>5211.5099999999993</v>
      </c>
      <c r="CU123" s="5">
        <f>((((CU110)+(CU115))+(CU120))+(CU121))+(CU122)</f>
        <v>8261.25</v>
      </c>
      <c r="CV123" s="5">
        <f t="shared" si="523"/>
        <v>-3049.7400000000007</v>
      </c>
      <c r="CW123" s="5">
        <f>((((CW110)+(CW115))+(CW120))+(CW121))+(CW122)</f>
        <v>988.8</v>
      </c>
      <c r="CX123" s="5">
        <f>((((CX110)+(CX115))+(CX120))+(CX121))+(CX122)</f>
        <v>0</v>
      </c>
      <c r="CY123" s="5">
        <f t="shared" si="524"/>
        <v>988.8</v>
      </c>
      <c r="CZ123" s="5">
        <f t="shared" si="525"/>
        <v>6200.3099999999995</v>
      </c>
      <c r="DA123" s="5">
        <f t="shared" si="526"/>
        <v>8261.25</v>
      </c>
      <c r="DB123" s="5">
        <f t="shared" si="527"/>
        <v>-2060.9400000000005</v>
      </c>
      <c r="DC123" s="5">
        <f t="shared" si="528"/>
        <v>29226.590000000004</v>
      </c>
      <c r="DD123" s="5">
        <f t="shared" si="529"/>
        <v>47981.4</v>
      </c>
      <c r="DE123" s="5">
        <f t="shared" si="530"/>
        <v>-18754.809999999998</v>
      </c>
      <c r="DF123" s="5">
        <f>((((DF110)+(DF115))+(DF120))+(DF121))+(DF122)</f>
        <v>0</v>
      </c>
      <c r="DG123" s="5">
        <f>((((DG110)+(DG115))+(DG120))+(DG121))+(DG122)</f>
        <v>0</v>
      </c>
      <c r="DH123" s="5">
        <f t="shared" si="531"/>
        <v>0</v>
      </c>
      <c r="DI123" s="5">
        <f>((((DI110)+(DI115))+(DI120))+(DI121))+(DI122)</f>
        <v>1712.43</v>
      </c>
      <c r="DJ123" s="5">
        <f>((((DJ110)+(DJ115))+(DJ120))+(DJ121))+(DJ122)</f>
        <v>3555.21</v>
      </c>
      <c r="DK123" s="5">
        <f t="shared" si="532"/>
        <v>-1842.78</v>
      </c>
      <c r="DL123" s="5">
        <f t="shared" si="533"/>
        <v>1712.43</v>
      </c>
      <c r="DM123" s="5">
        <f t="shared" si="534"/>
        <v>3555.21</v>
      </c>
      <c r="DN123" s="5">
        <f t="shared" si="535"/>
        <v>-1842.78</v>
      </c>
      <c r="DO123" s="5">
        <f>((((DO110)+(DO115))+(DO120))+(DO121))+(DO122)</f>
        <v>0</v>
      </c>
      <c r="DP123" s="5">
        <f>((((DP110)+(DP115))+(DP120))+(DP121))+(DP122)</f>
        <v>0</v>
      </c>
      <c r="DQ123" s="5">
        <f t="shared" si="536"/>
        <v>0</v>
      </c>
      <c r="DR123" s="5">
        <f>((((DR110)+(DR115))+(DR120))+(DR121))+(DR122)</f>
        <v>0</v>
      </c>
      <c r="DS123" s="5">
        <f>((((DS110)+(DS115))+(DS120))+(DS121))+(DS122)</f>
        <v>0</v>
      </c>
      <c r="DT123" s="5">
        <f t="shared" si="537"/>
        <v>0</v>
      </c>
      <c r="DU123" s="5">
        <f t="shared" si="538"/>
        <v>0</v>
      </c>
      <c r="DV123" s="5">
        <f t="shared" si="539"/>
        <v>0</v>
      </c>
      <c r="DW123" s="5">
        <f t="shared" si="540"/>
        <v>0</v>
      </c>
      <c r="DX123" s="21">
        <f t="shared" si="541"/>
        <v>35378.94</v>
      </c>
      <c r="DY123" s="21">
        <f t="shared" si="542"/>
        <v>64709.73</v>
      </c>
      <c r="DZ123" s="21">
        <f t="shared" si="543"/>
        <v>-29330.79</v>
      </c>
      <c r="EA123" s="21">
        <f>((((EA110)+(EA115))+(EA120))+(EA121))+(EA122)</f>
        <v>0</v>
      </c>
      <c r="EB123" s="21">
        <f>((((EB110)+(EB115))+(EB120))+(EB121))+(EB122)</f>
        <v>0</v>
      </c>
      <c r="EC123" s="21">
        <f t="shared" si="544"/>
        <v>0</v>
      </c>
      <c r="ED123" s="21">
        <f>((((ED110)+(ED115))+(ED120))+(ED121))+(ED122)</f>
        <v>0</v>
      </c>
      <c r="EE123" s="21">
        <f>((((EE110)+(EE115))+(EE120))+(EE121))+(EE122)</f>
        <v>0</v>
      </c>
      <c r="EF123" s="21">
        <f t="shared" si="545"/>
        <v>0</v>
      </c>
      <c r="EG123" s="21">
        <f>((((EG110)+(EG115))+(EG120))+(EG121))+(EG122)</f>
        <v>2158.6999999999998</v>
      </c>
      <c r="EH123" s="21">
        <f>((((EH110)+(EH115))+(EH120))+(EH121))+(EH122)</f>
        <v>4095.09</v>
      </c>
      <c r="EI123" s="21">
        <f t="shared" si="546"/>
        <v>-1936.3900000000003</v>
      </c>
      <c r="EJ123" s="21">
        <f>((((EJ110)+(EJ115))+(EJ120))+(EJ121))+(EJ122)</f>
        <v>0</v>
      </c>
      <c r="EK123" s="21">
        <f>((((EK110)+(EK115))+(EK120))+(EK121))+(EK122)</f>
        <v>0</v>
      </c>
      <c r="EL123" s="21">
        <f t="shared" si="547"/>
        <v>0</v>
      </c>
      <c r="EM123" s="21">
        <f t="shared" si="548"/>
        <v>2158.6999999999998</v>
      </c>
      <c r="EN123" s="21">
        <f t="shared" si="549"/>
        <v>4095.09</v>
      </c>
      <c r="EO123" s="21">
        <f t="shared" si="550"/>
        <v>-1936.3900000000003</v>
      </c>
      <c r="EP123" s="21">
        <f>((((EP110)+(EP115))+(EP120))+(EP121))+(EP122)</f>
        <v>9928.4199999999983</v>
      </c>
      <c r="EQ123" s="21">
        <f>((((EQ110)+(EQ115))+(EQ120))+(EQ121))+(EQ122)</f>
        <v>10111.530000000001</v>
      </c>
      <c r="ER123" s="21">
        <f t="shared" si="551"/>
        <v>-183.1100000000024</v>
      </c>
      <c r="ES123" s="21">
        <f>((((ES110)+(ES115))+(ES120))+(ES121))+(ES122)</f>
        <v>0</v>
      </c>
      <c r="ET123" s="21">
        <f>((((ET110)+(ET115))+(ET120))+(ET121))+(ET122)</f>
        <v>0</v>
      </c>
      <c r="EU123" s="21">
        <f t="shared" si="552"/>
        <v>0</v>
      </c>
      <c r="EV123" s="21">
        <f>((((EV110)+(EV115))+(EV120))+(EV121))+(EV122)</f>
        <v>0</v>
      </c>
      <c r="EW123" s="21">
        <f>((((EW110)+(EW115))+(EW120))+(EW121))+(EW122)</f>
        <v>983.25</v>
      </c>
      <c r="EX123" s="21">
        <f t="shared" si="553"/>
        <v>-983.25</v>
      </c>
      <c r="EY123" s="21">
        <f>((((EY110)+(EY115))+(EY120))+(EY121))+(EY122)</f>
        <v>0</v>
      </c>
      <c r="EZ123" s="21">
        <f>((((EZ110)+(EZ115))+(EZ120))+(EZ121))+(EZ122)</f>
        <v>0</v>
      </c>
      <c r="FA123" s="21">
        <f t="shared" si="554"/>
        <v>0</v>
      </c>
      <c r="FB123" s="21">
        <f t="shared" si="555"/>
        <v>0</v>
      </c>
      <c r="FC123" s="21">
        <f t="shared" si="556"/>
        <v>983.25</v>
      </c>
      <c r="FD123" s="21">
        <f t="shared" si="557"/>
        <v>-983.25</v>
      </c>
      <c r="FE123" s="21">
        <f>((((FE110)+(FE115))+(FE120))+(FE121))+(FE122)</f>
        <v>0</v>
      </c>
      <c r="FF123" s="21">
        <f>((((FF110)+(FF115))+(FF120))+(FF121))+(FF122)</f>
        <v>0</v>
      </c>
      <c r="FG123" s="21">
        <f t="shared" si="558"/>
        <v>0</v>
      </c>
      <c r="FH123" s="21">
        <f>((((FH110)+(FH115))+(FH120))+(FH121))+(FH122)</f>
        <v>1446.21</v>
      </c>
      <c r="FI123" s="21">
        <f>((((FI110)+(FI115))+(FI120))+(FI121))+(FI122)</f>
        <v>2735.82</v>
      </c>
      <c r="FJ123" s="21">
        <f t="shared" si="559"/>
        <v>-1289.6100000000001</v>
      </c>
      <c r="FK123" s="21">
        <f>((((FK110)+(FK115))+(FK120))+(FK121))+(FK122)</f>
        <v>0</v>
      </c>
      <c r="FL123" s="21">
        <f>((((FL110)+(FL115))+(FL120))+(FL121))+(FL122)</f>
        <v>0</v>
      </c>
      <c r="FM123" s="21">
        <f t="shared" si="560"/>
        <v>0</v>
      </c>
      <c r="FN123" s="21">
        <f t="shared" si="561"/>
        <v>1446.21</v>
      </c>
      <c r="FO123" s="21">
        <f t="shared" si="562"/>
        <v>2735.82</v>
      </c>
      <c r="FP123" s="21">
        <f t="shared" si="563"/>
        <v>-1289.6100000000001</v>
      </c>
      <c r="FQ123" s="21">
        <f>((((FQ110)+(FQ115))+(FQ120))+(FQ121))+(FQ122)</f>
        <v>0</v>
      </c>
      <c r="FR123" s="21">
        <f>((((FR110)+(FR115))+(FR120))+(FR121))+(FR122)</f>
        <v>0</v>
      </c>
      <c r="FS123" s="21">
        <f t="shared" si="564"/>
        <v>0</v>
      </c>
      <c r="FT123" s="21">
        <f>((((FT110)+(FT115))+(FT120))+(FT121))+(FT122)</f>
        <v>179.13</v>
      </c>
      <c r="FU123" s="21">
        <f>((((FU110)+(FU115))+(FU120))+(FU121))+(FU122)</f>
        <v>1161.0899999999999</v>
      </c>
      <c r="FV123" s="21">
        <f t="shared" si="565"/>
        <v>-981.95999999999992</v>
      </c>
      <c r="FW123" s="21">
        <f>((((FW110)+(FW115))+(FW120))+(FW121))+(FW122)</f>
        <v>0</v>
      </c>
      <c r="FX123" s="21">
        <f>((((FX110)+(FX115))+(FX120))+(FX121))+(FX122)</f>
        <v>0</v>
      </c>
      <c r="FY123" s="21">
        <f t="shared" si="566"/>
        <v>0</v>
      </c>
      <c r="FZ123" s="21">
        <f t="shared" si="567"/>
        <v>179.13</v>
      </c>
      <c r="GA123" s="21">
        <f t="shared" si="568"/>
        <v>1161.0899999999999</v>
      </c>
      <c r="GB123" s="21">
        <f t="shared" si="569"/>
        <v>-981.95999999999992</v>
      </c>
      <c r="GC123" s="21">
        <f>((((GC110)+(GC115))+(GC120))+(GC121))+(GC122)</f>
        <v>0</v>
      </c>
      <c r="GD123" s="21">
        <f>((((GD110)+(GD115))+(GD120))+(GD121))+(GD122)</f>
        <v>0</v>
      </c>
      <c r="GE123" s="21">
        <f t="shared" si="570"/>
        <v>0</v>
      </c>
      <c r="GF123" s="21">
        <f>((((GF110)+(GF115))+(GF120))+(GF121))+(GF122)</f>
        <v>0</v>
      </c>
      <c r="GG123" s="21">
        <f>((((GG110)+(GG115))+(GG120))+(GG121))+(GG122)</f>
        <v>0</v>
      </c>
      <c r="GH123" s="21">
        <f t="shared" si="571"/>
        <v>0</v>
      </c>
      <c r="GI123" s="21">
        <f>((((GI110)+(GI115))+(GI120))+(GI121))+(GI122)</f>
        <v>1483.9</v>
      </c>
      <c r="GJ123" s="21">
        <f>((((GJ110)+(GJ115))+(GJ120))+(GJ121))+(GJ122)</f>
        <v>1980</v>
      </c>
      <c r="GK123" s="21">
        <f t="shared" si="572"/>
        <v>-496.09999999999991</v>
      </c>
      <c r="GL123" s="21">
        <f>((((GL110)+(GL115))+(GL120))+(GL121))+(GL122)</f>
        <v>0</v>
      </c>
      <c r="GM123" s="21">
        <f>((((GM110)+(GM115))+(GM120))+(GM121))+(GM122)</f>
        <v>0</v>
      </c>
      <c r="GN123" s="21">
        <f t="shared" si="573"/>
        <v>0</v>
      </c>
      <c r="GO123" s="21">
        <f t="shared" si="574"/>
        <v>1483.9</v>
      </c>
      <c r="GP123" s="21">
        <f t="shared" si="575"/>
        <v>1980</v>
      </c>
      <c r="GQ123" s="21">
        <f t="shared" si="576"/>
        <v>-496.09999999999991</v>
      </c>
      <c r="GR123" s="21">
        <f>((((GR110)+(GR115))+(GR120))+(GR121))+(GR122)</f>
        <v>0</v>
      </c>
      <c r="GS123" s="21">
        <f>((((GS110)+(GS115))+(GS120))+(GS121))+(GS122)</f>
        <v>0</v>
      </c>
      <c r="GT123" s="21">
        <f t="shared" si="577"/>
        <v>0</v>
      </c>
      <c r="GU123" s="21">
        <f>((((GU110)+(GU115))+(GU120))+(GU121))+(GU122)</f>
        <v>0</v>
      </c>
      <c r="GV123" s="21">
        <f>((((GV110)+(GV115))+(GV120))+(GV121))+(GV122)</f>
        <v>414</v>
      </c>
      <c r="GW123" s="21">
        <f t="shared" si="578"/>
        <v>-414</v>
      </c>
      <c r="GX123" s="21">
        <f>((((GX110)+(GX115))+(GX120))+(GX121))+(GX122)</f>
        <v>0</v>
      </c>
      <c r="GY123" s="21">
        <f>((((GY110)+(GY115))+(GY120))+(GY121))+(GY122)</f>
        <v>0</v>
      </c>
      <c r="GZ123" s="21">
        <f t="shared" si="579"/>
        <v>0</v>
      </c>
      <c r="HA123" s="21">
        <f t="shared" si="580"/>
        <v>15196.359999999997</v>
      </c>
      <c r="HB123" s="21">
        <f t="shared" si="581"/>
        <v>21480.780000000002</v>
      </c>
      <c r="HC123" s="21">
        <f t="shared" si="582"/>
        <v>-6284.4200000000055</v>
      </c>
      <c r="HD123" s="21">
        <f>((((HD110)+(HD115))+(HD120))+(HD121))+(HD122)</f>
        <v>0</v>
      </c>
      <c r="HE123" s="21">
        <f>((((HE110)+(HE115))+(HE120))+(HE121))+(HE122)</f>
        <v>0</v>
      </c>
      <c r="HF123" s="21">
        <f t="shared" si="583"/>
        <v>0</v>
      </c>
      <c r="HG123" s="21">
        <f>((((HG110)+(HG115))+(HG120))+(HG121))+(HG122)</f>
        <v>0</v>
      </c>
      <c r="HH123" s="21">
        <f>((((HH110)+(HH115))+(HH120))+(HH121))+(HH122)</f>
        <v>0</v>
      </c>
      <c r="HI123" s="21">
        <f t="shared" si="584"/>
        <v>0</v>
      </c>
      <c r="HJ123" s="21">
        <f>((((HJ110)+(HJ115))+(HJ120))+(HJ121))+(HJ122)</f>
        <v>186.45</v>
      </c>
      <c r="HK123" s="21">
        <f>((((HK110)+(HK115))+(HK120))+(HK121))+(HK122)</f>
        <v>1716</v>
      </c>
      <c r="HL123" s="21">
        <f t="shared" si="585"/>
        <v>-1529.55</v>
      </c>
      <c r="HM123" s="21">
        <f>((((HM110)+(HM115))+(HM120))+(HM121))+(HM122)</f>
        <v>0</v>
      </c>
      <c r="HN123" s="21">
        <f>((((HN110)+(HN115))+(HN120))+(HN121))+(HN122)</f>
        <v>0</v>
      </c>
      <c r="HO123" s="21">
        <f t="shared" si="586"/>
        <v>0</v>
      </c>
      <c r="HP123" s="21">
        <f t="shared" si="587"/>
        <v>186.45</v>
      </c>
      <c r="HQ123" s="21">
        <f t="shared" si="588"/>
        <v>1716</v>
      </c>
      <c r="HR123" s="21">
        <f t="shared" si="589"/>
        <v>-1529.55</v>
      </c>
      <c r="HS123" s="21">
        <f>((((HS110)+(HS115))+(HS120))+(HS121))+(HS122)</f>
        <v>0</v>
      </c>
      <c r="HT123" s="21">
        <f>((((HT110)+(HT115))+(HT120))+(HT121))+(HT122)</f>
        <v>0</v>
      </c>
      <c r="HU123" s="21">
        <f t="shared" si="590"/>
        <v>0</v>
      </c>
      <c r="HV123" s="21">
        <f>((((HV110)+(HV115))+(HV120))+(HV121))+(HV122)</f>
        <v>0</v>
      </c>
      <c r="HW123" s="21">
        <f>((((HW110)+(HW115))+(HW120))+(HW121))+(HW122)</f>
        <v>0</v>
      </c>
      <c r="HX123" s="21">
        <f t="shared" si="591"/>
        <v>0</v>
      </c>
      <c r="HY123" s="21">
        <f>((((HY110)+(HY115))+(HY120))+(HY121))+(HY122)</f>
        <v>153.72</v>
      </c>
      <c r="HZ123" s="21">
        <f>((((HZ110)+(HZ115))+(HZ120))+(HZ121))+(HZ122)</f>
        <v>1835.4</v>
      </c>
      <c r="IA123" s="21">
        <f t="shared" si="592"/>
        <v>-1681.68</v>
      </c>
      <c r="IB123" s="21">
        <f>((((IB110)+(IB115))+(IB120))+(IB121))+(IB122)</f>
        <v>352.74</v>
      </c>
      <c r="IC123" s="21">
        <f>((((IC110)+(IC115))+(IC120))+(IC121))+(IC122)</f>
        <v>0</v>
      </c>
      <c r="ID123" s="21">
        <f t="shared" si="593"/>
        <v>352.74</v>
      </c>
      <c r="IE123" s="21">
        <f t="shared" si="594"/>
        <v>506.46000000000004</v>
      </c>
      <c r="IF123" s="21">
        <f t="shared" si="595"/>
        <v>1835.4</v>
      </c>
      <c r="IG123" s="21">
        <f t="shared" si="596"/>
        <v>-1328.94</v>
      </c>
      <c r="IH123" s="21">
        <f t="shared" si="597"/>
        <v>692.91000000000008</v>
      </c>
      <c r="II123" s="21">
        <f t="shared" si="598"/>
        <v>3551.4</v>
      </c>
      <c r="IJ123" s="21">
        <f t="shared" si="599"/>
        <v>-2858.49</v>
      </c>
      <c r="IK123" s="21">
        <f>((((IK110)+(IK115))+(IK120))+(IK121))+(IK122)</f>
        <v>3164.96</v>
      </c>
      <c r="IL123" s="21">
        <f>((((IL110)+(IL115))+(IL120))+(IL121))+(IL122)</f>
        <v>9412.85</v>
      </c>
      <c r="IM123" s="21">
        <f t="shared" si="600"/>
        <v>-6247.89</v>
      </c>
      <c r="IN123" s="21">
        <f>((((IN110)+(IN115))+(IN120))+(IN121))+(IN122)</f>
        <v>0</v>
      </c>
      <c r="IO123" s="21">
        <f>((((IO110)+(IO115))+(IO120))+(IO121))+(IO122)</f>
        <v>0</v>
      </c>
      <c r="IP123" s="21">
        <f t="shared" si="601"/>
        <v>0</v>
      </c>
      <c r="IQ123" s="21">
        <f>((((IQ110)+(IQ115))+(IQ120))+(IQ121))+(IQ122)</f>
        <v>0</v>
      </c>
      <c r="IR123" s="21">
        <f>((((IR110)+(IR115))+(IR120))+(IR121))+(IR122)</f>
        <v>0</v>
      </c>
      <c r="IS123" s="21">
        <f t="shared" si="602"/>
        <v>0</v>
      </c>
      <c r="IT123" s="21">
        <f t="shared" si="603"/>
        <v>0</v>
      </c>
      <c r="IU123" s="21">
        <f t="shared" si="604"/>
        <v>0</v>
      </c>
      <c r="IV123" s="21">
        <f t="shared" si="605"/>
        <v>0</v>
      </c>
      <c r="IW123" s="21">
        <f t="shared" si="606"/>
        <v>3857.87</v>
      </c>
      <c r="IX123" s="21">
        <f t="shared" si="607"/>
        <v>12964.25</v>
      </c>
      <c r="IY123" s="21">
        <f t="shared" si="608"/>
        <v>-9106.380000000001</v>
      </c>
      <c r="IZ123" s="21">
        <f>((((IZ110)+(IZ115))+(IZ120))+(IZ121))+(IZ122)</f>
        <v>600.24</v>
      </c>
      <c r="JA123" s="21">
        <f>((((JA110)+(JA115))+(JA120))+(JA121))+(JA122)</f>
        <v>2216.4900000000002</v>
      </c>
      <c r="JB123" s="21">
        <f t="shared" si="609"/>
        <v>-1616.2500000000002</v>
      </c>
      <c r="JC123" s="21">
        <f>((((JC110)+(JC115))+(JC120))+(JC121))+(JC122)</f>
        <v>1716.48</v>
      </c>
      <c r="JD123" s="21">
        <f>((((JD110)+(JD115))+(JD120))+(JD121))+(JD122)</f>
        <v>0</v>
      </c>
      <c r="JE123" s="21">
        <f t="shared" si="610"/>
        <v>1716.48</v>
      </c>
      <c r="JF123" s="21">
        <f>((((JF110)+(JF115))+(JF120))+(JF121))+(JF122)</f>
        <v>0</v>
      </c>
      <c r="JG123" s="21">
        <f>((((JG110)+(JG115))+(JG120))+(JG121))+(JG122)</f>
        <v>0</v>
      </c>
      <c r="JH123" s="21">
        <f t="shared" si="611"/>
        <v>0</v>
      </c>
      <c r="JI123" s="21">
        <f t="shared" si="612"/>
        <v>2316.7200000000003</v>
      </c>
      <c r="JJ123" s="21">
        <f t="shared" si="613"/>
        <v>2216.4900000000002</v>
      </c>
      <c r="JK123" s="21">
        <f t="shared" si="614"/>
        <v>100.23000000000002</v>
      </c>
      <c r="JL123" s="21">
        <f>((((JL110)+(JL115))+(JL120))+(JL121))+(JL122)</f>
        <v>0</v>
      </c>
      <c r="JM123" s="21">
        <f>((((JM110)+(JM115))+(JM120))+(JM121))+(JM122)</f>
        <v>0</v>
      </c>
      <c r="JN123" s="21">
        <f t="shared" si="615"/>
        <v>0</v>
      </c>
      <c r="JO123" s="21">
        <f>((((JO110)+(JO115))+(JO120))+(JO121))+(JO122)</f>
        <v>24735</v>
      </c>
      <c r="JP123" s="21">
        <f>((((JP110)+(JP115))+(JP120))+(JP121))+(JP122)</f>
        <v>40911.21</v>
      </c>
      <c r="JQ123" s="21">
        <f t="shared" si="616"/>
        <v>-16176.21</v>
      </c>
      <c r="JR123" s="21">
        <f>((((JR110)+(JR115))+(JR120))+(JR121))+(JR122)</f>
        <v>4998.95</v>
      </c>
      <c r="JS123" s="21">
        <f>((((JS110)+(JS115))+(JS120))+(JS121))+(JS122)</f>
        <v>0</v>
      </c>
      <c r="JT123" s="21">
        <f t="shared" si="617"/>
        <v>4998.95</v>
      </c>
      <c r="JU123" s="21">
        <f t="shared" si="618"/>
        <v>29733.95</v>
      </c>
      <c r="JV123" s="21">
        <f t="shared" si="619"/>
        <v>40911.21</v>
      </c>
      <c r="JW123" s="21">
        <f t="shared" si="620"/>
        <v>-11177.259999999998</v>
      </c>
      <c r="JX123" s="21">
        <f>((((JX110)+(JX115))+(JX120))+(JX121))+(JX122)</f>
        <v>5119.62</v>
      </c>
      <c r="JY123" s="21">
        <f>((((JY110)+(JY115))+(JY120))+(JY121))+(JY122)</f>
        <v>6848.6100000000006</v>
      </c>
      <c r="JZ123" s="21">
        <f t="shared" si="621"/>
        <v>-1728.9900000000007</v>
      </c>
      <c r="KA123" s="21">
        <f>((((KA110)+(KA115))+(KA120))+(KA121))+(KA122)</f>
        <v>0</v>
      </c>
      <c r="KB123" s="21">
        <f>((((KB110)+(KB115))+(KB120))+(KB121))+(KB122)</f>
        <v>0</v>
      </c>
      <c r="KC123" s="21">
        <f t="shared" si="622"/>
        <v>0</v>
      </c>
      <c r="KD123" s="21">
        <f t="shared" si="623"/>
        <v>5119.62</v>
      </c>
      <c r="KE123" s="21">
        <f t="shared" si="624"/>
        <v>6848.6100000000006</v>
      </c>
      <c r="KF123" s="21">
        <f t="shared" si="625"/>
        <v>-1728.9900000000007</v>
      </c>
      <c r="KG123" s="21">
        <f>((((KG110)+(KG115))+(KG120))+(KG121))+(KG122)</f>
        <v>14602.659999999998</v>
      </c>
      <c r="KH123" s="21">
        <f>((((KH110)+(KH115))+(KH120))+(KH121))+(KH122)</f>
        <v>19536.09</v>
      </c>
      <c r="KI123" s="21">
        <f t="shared" si="626"/>
        <v>-4933.4300000000021</v>
      </c>
      <c r="KJ123" s="21">
        <f>((((KJ110)+(KJ115))+(KJ120))+(KJ121))+(KJ122)</f>
        <v>0</v>
      </c>
      <c r="KK123" s="21">
        <f>((((KK110)+(KK115))+(KK120))+(KK121))+(KK122)</f>
        <v>0</v>
      </c>
      <c r="KL123" s="21">
        <f t="shared" si="627"/>
        <v>0</v>
      </c>
      <c r="KM123" s="21">
        <f>((((KM110)+(KM115))+(KM120))+(KM121))+(KM122)</f>
        <v>0</v>
      </c>
      <c r="KN123" s="21">
        <f>((((KN110)+(KN115))+(KN120))+(KN121))+(KN122)</f>
        <v>0</v>
      </c>
      <c r="KO123" s="21">
        <f t="shared" si="628"/>
        <v>0</v>
      </c>
      <c r="KP123" s="21">
        <f>((((KP110)+(KP115))+(KP120))+(KP121))+(KP122)</f>
        <v>0</v>
      </c>
      <c r="KQ123" s="21">
        <f>((((KQ110)+(KQ115))+(KQ120))+(KQ121))+(KQ122)</f>
        <v>0</v>
      </c>
      <c r="KR123" s="21">
        <f t="shared" si="629"/>
        <v>0</v>
      </c>
      <c r="KS123" s="21">
        <f>((((KS110)+(KS115))+(KS120))+(KS121))+(KS122)</f>
        <v>89.52</v>
      </c>
      <c r="KT123" s="21">
        <f>((((KT110)+(KT115))+(KT120))+(KT121))+(KT122)</f>
        <v>0</v>
      </c>
      <c r="KU123" s="21">
        <f t="shared" si="630"/>
        <v>89.52</v>
      </c>
      <c r="KV123" s="21">
        <f>((((KV110)+(KV115))+(KV120))+(KV121))+(KV122)</f>
        <v>0</v>
      </c>
      <c r="KW123" s="21">
        <f>((((KW110)+(KW115))+(KW120))+(KW121))+(KW122)</f>
        <v>0</v>
      </c>
      <c r="KX123" s="21">
        <f t="shared" si="631"/>
        <v>0</v>
      </c>
      <c r="KY123" s="21">
        <f>((((KY110)+(KY115))+(KY120))+(KY121))+(KY122)</f>
        <v>0</v>
      </c>
      <c r="KZ123" s="21">
        <f>((((KZ110)+(KZ115))+(KZ120))+(KZ121))+(KZ122)</f>
        <v>0</v>
      </c>
      <c r="LA123" s="21">
        <f t="shared" si="632"/>
        <v>0</v>
      </c>
      <c r="LB123" s="21">
        <f t="shared" si="633"/>
        <v>0</v>
      </c>
      <c r="LC123" s="21">
        <f t="shared" si="634"/>
        <v>0</v>
      </c>
      <c r="LD123" s="21">
        <f t="shared" si="635"/>
        <v>0</v>
      </c>
      <c r="LE123" s="21">
        <f t="shared" si="636"/>
        <v>14692.179999999998</v>
      </c>
      <c r="LF123" s="21">
        <f t="shared" si="637"/>
        <v>19536.09</v>
      </c>
      <c r="LG123" s="21">
        <f t="shared" si="638"/>
        <v>-4843.9100000000017</v>
      </c>
      <c r="LH123" s="21">
        <f>((((LH110)+(LH115))+(LH120))+(LH121))+(LH122)</f>
        <v>8374.6299999999992</v>
      </c>
      <c r="LI123" s="21">
        <f>((((LI110)+(LI115))+(LI120))+(LI121))+(LI122)</f>
        <v>8249.01</v>
      </c>
      <c r="LJ123" s="21">
        <f t="shared" si="639"/>
        <v>125.61999999999898</v>
      </c>
      <c r="LK123" s="21">
        <f>((((LK110)+(LK115))+(LK120))+(LK121))+(LK122)</f>
        <v>0</v>
      </c>
      <c r="LL123" s="21">
        <f>((((LL110)+(LL115))+(LL120))+(LL121))+(LL122)</f>
        <v>0</v>
      </c>
      <c r="LM123" s="21">
        <f t="shared" si="640"/>
        <v>0</v>
      </c>
      <c r="LN123" s="21">
        <f t="shared" si="641"/>
        <v>114670.27</v>
      </c>
      <c r="LO123" s="21">
        <f t="shared" si="642"/>
        <v>176916.17</v>
      </c>
      <c r="LP123" s="21">
        <f t="shared" si="643"/>
        <v>-62245.900000000009</v>
      </c>
    </row>
    <row r="124" spans="1:328" x14ac:dyDescent="0.3">
      <c r="A124" s="2" t="s">
        <v>229</v>
      </c>
      <c r="B124" s="3"/>
      <c r="C124" s="3"/>
      <c r="D124" s="4">
        <f t="shared" si="483"/>
        <v>0</v>
      </c>
      <c r="E124" s="3"/>
      <c r="F124" s="3"/>
      <c r="G124" s="4">
        <f t="shared" si="484"/>
        <v>0</v>
      </c>
      <c r="H124" s="3"/>
      <c r="I124" s="3"/>
      <c r="J124" s="4">
        <f t="shared" si="485"/>
        <v>0</v>
      </c>
      <c r="K124" s="3"/>
      <c r="L124" s="3"/>
      <c r="M124" s="4">
        <f t="shared" si="486"/>
        <v>0</v>
      </c>
      <c r="N124" s="3"/>
      <c r="O124" s="3"/>
      <c r="P124" s="4">
        <f t="shared" si="487"/>
        <v>0</v>
      </c>
      <c r="Q124" s="3"/>
      <c r="R124" s="3"/>
      <c r="S124" s="4">
        <f t="shared" si="488"/>
        <v>0</v>
      </c>
      <c r="T124" s="3"/>
      <c r="U124" s="3"/>
      <c r="V124" s="4">
        <f t="shared" si="489"/>
        <v>0</v>
      </c>
      <c r="W124" s="3"/>
      <c r="X124" s="3"/>
      <c r="Y124" s="4">
        <f t="shared" si="490"/>
        <v>0</v>
      </c>
      <c r="Z124" s="3"/>
      <c r="AA124" s="3"/>
      <c r="AB124" s="4">
        <f t="shared" si="491"/>
        <v>0</v>
      </c>
      <c r="AC124" s="3"/>
      <c r="AD124" s="3"/>
      <c r="AE124" s="4">
        <f t="shared" si="492"/>
        <v>0</v>
      </c>
      <c r="AF124" s="3"/>
      <c r="AG124" s="3"/>
      <c r="AH124" s="4">
        <f t="shared" si="493"/>
        <v>0</v>
      </c>
      <c r="AI124" s="3"/>
      <c r="AJ124" s="3"/>
      <c r="AK124" s="4">
        <f t="shared" si="494"/>
        <v>0</v>
      </c>
      <c r="AL124" s="4">
        <f t="shared" si="495"/>
        <v>0</v>
      </c>
      <c r="AM124" s="4">
        <f t="shared" si="496"/>
        <v>0</v>
      </c>
      <c r="AN124" s="4">
        <f t="shared" si="497"/>
        <v>0</v>
      </c>
      <c r="AO124" s="3"/>
      <c r="AP124" s="3"/>
      <c r="AQ124" s="4">
        <f t="shared" si="498"/>
        <v>0</v>
      </c>
      <c r="AR124" s="3"/>
      <c r="AS124" s="3"/>
      <c r="AT124" s="4">
        <f t="shared" si="499"/>
        <v>0</v>
      </c>
      <c r="AU124" s="3"/>
      <c r="AV124" s="3"/>
      <c r="AW124" s="4">
        <f t="shared" si="500"/>
        <v>0</v>
      </c>
      <c r="AX124" s="3"/>
      <c r="AY124" s="3"/>
      <c r="AZ124" s="4">
        <f t="shared" si="501"/>
        <v>0</v>
      </c>
      <c r="BA124" s="3"/>
      <c r="BB124" s="3"/>
      <c r="BC124" s="4">
        <f t="shared" si="502"/>
        <v>0</v>
      </c>
      <c r="BD124" s="3"/>
      <c r="BE124" s="3"/>
      <c r="BF124" s="4">
        <f t="shared" si="503"/>
        <v>0</v>
      </c>
      <c r="BG124" s="4">
        <f t="shared" si="504"/>
        <v>0</v>
      </c>
      <c r="BH124" s="4">
        <f t="shared" si="505"/>
        <v>0</v>
      </c>
      <c r="BI124" s="4">
        <f t="shared" si="506"/>
        <v>0</v>
      </c>
      <c r="BJ124" s="3"/>
      <c r="BK124" s="3"/>
      <c r="BL124" s="4">
        <f t="shared" si="507"/>
        <v>0</v>
      </c>
      <c r="BM124" s="3"/>
      <c r="BN124" s="3"/>
      <c r="BO124" s="4">
        <f t="shared" si="508"/>
        <v>0</v>
      </c>
      <c r="BP124" s="3"/>
      <c r="BQ124" s="3"/>
      <c r="BR124" s="4">
        <f t="shared" si="509"/>
        <v>0</v>
      </c>
      <c r="BS124" s="3"/>
      <c r="BT124" s="3"/>
      <c r="BU124" s="4">
        <f t="shared" si="510"/>
        <v>0</v>
      </c>
      <c r="BV124" s="3"/>
      <c r="BW124" s="3"/>
      <c r="BX124" s="4">
        <f t="shared" si="511"/>
        <v>0</v>
      </c>
      <c r="BY124" s="3"/>
      <c r="BZ124" s="3"/>
      <c r="CA124" s="4">
        <f t="shared" si="512"/>
        <v>0</v>
      </c>
      <c r="CB124" s="4">
        <f t="shared" si="513"/>
        <v>0</v>
      </c>
      <c r="CC124" s="4">
        <f t="shared" si="514"/>
        <v>0</v>
      </c>
      <c r="CD124" s="4">
        <f t="shared" si="515"/>
        <v>0</v>
      </c>
      <c r="CE124" s="3"/>
      <c r="CF124" s="3"/>
      <c r="CG124" s="4">
        <f t="shared" si="516"/>
        <v>0</v>
      </c>
      <c r="CH124" s="3"/>
      <c r="CI124" s="3"/>
      <c r="CJ124" s="4">
        <f t="shared" si="517"/>
        <v>0</v>
      </c>
      <c r="CK124" s="3"/>
      <c r="CL124" s="3"/>
      <c r="CM124" s="4">
        <f t="shared" si="518"/>
        <v>0</v>
      </c>
      <c r="CN124" s="4">
        <f t="shared" si="519"/>
        <v>0</v>
      </c>
      <c r="CO124" s="4">
        <f t="shared" si="520"/>
        <v>0</v>
      </c>
      <c r="CP124" s="4">
        <f t="shared" si="521"/>
        <v>0</v>
      </c>
      <c r="CQ124" s="3"/>
      <c r="CR124" s="3"/>
      <c r="CS124" s="4">
        <f t="shared" si="522"/>
        <v>0</v>
      </c>
      <c r="CT124" s="3"/>
      <c r="CU124" s="3"/>
      <c r="CV124" s="4">
        <f t="shared" si="523"/>
        <v>0</v>
      </c>
      <c r="CW124" s="3"/>
      <c r="CX124" s="3"/>
      <c r="CY124" s="4">
        <f t="shared" si="524"/>
        <v>0</v>
      </c>
      <c r="CZ124" s="4">
        <f t="shared" si="525"/>
        <v>0</v>
      </c>
      <c r="DA124" s="4">
        <f t="shared" si="526"/>
        <v>0</v>
      </c>
      <c r="DB124" s="4">
        <f t="shared" si="527"/>
        <v>0</v>
      </c>
      <c r="DC124" s="4">
        <f t="shared" si="528"/>
        <v>0</v>
      </c>
      <c r="DD124" s="4">
        <f t="shared" si="529"/>
        <v>0</v>
      </c>
      <c r="DE124" s="4">
        <f t="shared" si="530"/>
        <v>0</v>
      </c>
      <c r="DF124" s="3"/>
      <c r="DG124" s="3"/>
      <c r="DH124" s="4">
        <f t="shared" si="531"/>
        <v>0</v>
      </c>
      <c r="DI124" s="3"/>
      <c r="DJ124" s="3"/>
      <c r="DK124" s="4">
        <f t="shared" si="532"/>
        <v>0</v>
      </c>
      <c r="DL124" s="4">
        <f t="shared" si="533"/>
        <v>0</v>
      </c>
      <c r="DM124" s="4">
        <f t="shared" si="534"/>
        <v>0</v>
      </c>
      <c r="DN124" s="4">
        <f t="shared" si="535"/>
        <v>0</v>
      </c>
      <c r="DO124" s="3"/>
      <c r="DP124" s="3"/>
      <c r="DQ124" s="4">
        <f t="shared" si="536"/>
        <v>0</v>
      </c>
      <c r="DR124" s="3"/>
      <c r="DS124" s="3"/>
      <c r="DT124" s="4">
        <f t="shared" si="537"/>
        <v>0</v>
      </c>
      <c r="DU124" s="4">
        <f t="shared" si="538"/>
        <v>0</v>
      </c>
      <c r="DV124" s="4">
        <f t="shared" si="539"/>
        <v>0</v>
      </c>
      <c r="DW124" s="4">
        <f t="shared" si="540"/>
        <v>0</v>
      </c>
      <c r="DX124" s="20">
        <f t="shared" si="541"/>
        <v>0</v>
      </c>
      <c r="DY124" s="20">
        <f t="shared" si="542"/>
        <v>0</v>
      </c>
      <c r="DZ124" s="20">
        <f t="shared" si="543"/>
        <v>0</v>
      </c>
      <c r="EA124" s="19"/>
      <c r="EB124" s="19"/>
      <c r="EC124" s="20">
        <f t="shared" si="544"/>
        <v>0</v>
      </c>
      <c r="ED124" s="19"/>
      <c r="EE124" s="19"/>
      <c r="EF124" s="20">
        <f t="shared" si="545"/>
        <v>0</v>
      </c>
      <c r="EG124" s="19"/>
      <c r="EH124" s="19"/>
      <c r="EI124" s="20">
        <f t="shared" si="546"/>
        <v>0</v>
      </c>
      <c r="EJ124" s="19"/>
      <c r="EK124" s="19"/>
      <c r="EL124" s="20">
        <f t="shared" si="547"/>
        <v>0</v>
      </c>
      <c r="EM124" s="20">
        <f t="shared" si="548"/>
        <v>0</v>
      </c>
      <c r="EN124" s="20">
        <f t="shared" si="549"/>
        <v>0</v>
      </c>
      <c r="EO124" s="20">
        <f t="shared" si="550"/>
        <v>0</v>
      </c>
      <c r="EP124" s="19"/>
      <c r="EQ124" s="19"/>
      <c r="ER124" s="20">
        <f t="shared" si="551"/>
        <v>0</v>
      </c>
      <c r="ES124" s="19"/>
      <c r="ET124" s="19"/>
      <c r="EU124" s="20">
        <f t="shared" si="552"/>
        <v>0</v>
      </c>
      <c r="EV124" s="19"/>
      <c r="EW124" s="19"/>
      <c r="EX124" s="20">
        <f t="shared" si="553"/>
        <v>0</v>
      </c>
      <c r="EY124" s="19"/>
      <c r="EZ124" s="19"/>
      <c r="FA124" s="20">
        <f t="shared" si="554"/>
        <v>0</v>
      </c>
      <c r="FB124" s="20">
        <f t="shared" si="555"/>
        <v>0</v>
      </c>
      <c r="FC124" s="20">
        <f t="shared" si="556"/>
        <v>0</v>
      </c>
      <c r="FD124" s="20">
        <f t="shared" si="557"/>
        <v>0</v>
      </c>
      <c r="FE124" s="19"/>
      <c r="FF124" s="19"/>
      <c r="FG124" s="20">
        <f t="shared" si="558"/>
        <v>0</v>
      </c>
      <c r="FH124" s="19"/>
      <c r="FI124" s="19"/>
      <c r="FJ124" s="20">
        <f t="shared" si="559"/>
        <v>0</v>
      </c>
      <c r="FK124" s="19"/>
      <c r="FL124" s="19"/>
      <c r="FM124" s="20">
        <f t="shared" si="560"/>
        <v>0</v>
      </c>
      <c r="FN124" s="20">
        <f t="shared" si="561"/>
        <v>0</v>
      </c>
      <c r="FO124" s="20">
        <f t="shared" si="562"/>
        <v>0</v>
      </c>
      <c r="FP124" s="20">
        <f t="shared" si="563"/>
        <v>0</v>
      </c>
      <c r="FQ124" s="19"/>
      <c r="FR124" s="19"/>
      <c r="FS124" s="20">
        <f t="shared" si="564"/>
        <v>0</v>
      </c>
      <c r="FT124" s="19"/>
      <c r="FU124" s="19"/>
      <c r="FV124" s="20">
        <f t="shared" si="565"/>
        <v>0</v>
      </c>
      <c r="FW124" s="19"/>
      <c r="FX124" s="19"/>
      <c r="FY124" s="20">
        <f t="shared" si="566"/>
        <v>0</v>
      </c>
      <c r="FZ124" s="20">
        <f t="shared" si="567"/>
        <v>0</v>
      </c>
      <c r="GA124" s="20">
        <f t="shared" si="568"/>
        <v>0</v>
      </c>
      <c r="GB124" s="20">
        <f t="shared" si="569"/>
        <v>0</v>
      </c>
      <c r="GC124" s="19"/>
      <c r="GD124" s="19"/>
      <c r="GE124" s="20">
        <f t="shared" si="570"/>
        <v>0</v>
      </c>
      <c r="GF124" s="19"/>
      <c r="GG124" s="19"/>
      <c r="GH124" s="20">
        <f t="shared" si="571"/>
        <v>0</v>
      </c>
      <c r="GI124" s="19"/>
      <c r="GJ124" s="19"/>
      <c r="GK124" s="20">
        <f t="shared" si="572"/>
        <v>0</v>
      </c>
      <c r="GL124" s="19"/>
      <c r="GM124" s="19"/>
      <c r="GN124" s="20">
        <f t="shared" si="573"/>
        <v>0</v>
      </c>
      <c r="GO124" s="20">
        <f t="shared" si="574"/>
        <v>0</v>
      </c>
      <c r="GP124" s="20">
        <f t="shared" si="575"/>
        <v>0</v>
      </c>
      <c r="GQ124" s="20">
        <f t="shared" si="576"/>
        <v>0</v>
      </c>
      <c r="GR124" s="19"/>
      <c r="GS124" s="19"/>
      <c r="GT124" s="20">
        <f t="shared" si="577"/>
        <v>0</v>
      </c>
      <c r="GU124" s="19"/>
      <c r="GV124" s="19"/>
      <c r="GW124" s="20">
        <f t="shared" si="578"/>
        <v>0</v>
      </c>
      <c r="GX124" s="19"/>
      <c r="GY124" s="19"/>
      <c r="GZ124" s="20">
        <f t="shared" si="579"/>
        <v>0</v>
      </c>
      <c r="HA124" s="20">
        <f t="shared" si="580"/>
        <v>0</v>
      </c>
      <c r="HB124" s="20">
        <f t="shared" si="581"/>
        <v>0</v>
      </c>
      <c r="HC124" s="20">
        <f t="shared" si="582"/>
        <v>0</v>
      </c>
      <c r="HD124" s="19"/>
      <c r="HE124" s="19"/>
      <c r="HF124" s="20">
        <f t="shared" si="583"/>
        <v>0</v>
      </c>
      <c r="HG124" s="19"/>
      <c r="HH124" s="19"/>
      <c r="HI124" s="20">
        <f t="shared" si="584"/>
        <v>0</v>
      </c>
      <c r="HJ124" s="19"/>
      <c r="HK124" s="19"/>
      <c r="HL124" s="20">
        <f t="shared" si="585"/>
        <v>0</v>
      </c>
      <c r="HM124" s="19"/>
      <c r="HN124" s="19"/>
      <c r="HO124" s="20">
        <f t="shared" si="586"/>
        <v>0</v>
      </c>
      <c r="HP124" s="20">
        <f t="shared" si="587"/>
        <v>0</v>
      </c>
      <c r="HQ124" s="20">
        <f t="shared" si="588"/>
        <v>0</v>
      </c>
      <c r="HR124" s="20">
        <f t="shared" si="589"/>
        <v>0</v>
      </c>
      <c r="HS124" s="19"/>
      <c r="HT124" s="19"/>
      <c r="HU124" s="20">
        <f t="shared" si="590"/>
        <v>0</v>
      </c>
      <c r="HV124" s="19"/>
      <c r="HW124" s="19"/>
      <c r="HX124" s="20">
        <f t="shared" si="591"/>
        <v>0</v>
      </c>
      <c r="HY124" s="19"/>
      <c r="HZ124" s="19"/>
      <c r="IA124" s="20">
        <f t="shared" si="592"/>
        <v>0</v>
      </c>
      <c r="IB124" s="19"/>
      <c r="IC124" s="19"/>
      <c r="ID124" s="20">
        <f t="shared" si="593"/>
        <v>0</v>
      </c>
      <c r="IE124" s="20">
        <f t="shared" si="594"/>
        <v>0</v>
      </c>
      <c r="IF124" s="20">
        <f t="shared" si="595"/>
        <v>0</v>
      </c>
      <c r="IG124" s="20">
        <f t="shared" si="596"/>
        <v>0</v>
      </c>
      <c r="IH124" s="20">
        <f t="shared" si="597"/>
        <v>0</v>
      </c>
      <c r="II124" s="20">
        <f t="shared" si="598"/>
        <v>0</v>
      </c>
      <c r="IJ124" s="20">
        <f t="shared" si="599"/>
        <v>0</v>
      </c>
      <c r="IK124" s="19"/>
      <c r="IL124" s="19"/>
      <c r="IM124" s="20">
        <f t="shared" si="600"/>
        <v>0</v>
      </c>
      <c r="IN124" s="19"/>
      <c r="IO124" s="19"/>
      <c r="IP124" s="20">
        <f t="shared" si="601"/>
        <v>0</v>
      </c>
      <c r="IQ124" s="19"/>
      <c r="IR124" s="19"/>
      <c r="IS124" s="20">
        <f t="shared" si="602"/>
        <v>0</v>
      </c>
      <c r="IT124" s="20">
        <f t="shared" si="603"/>
        <v>0</v>
      </c>
      <c r="IU124" s="20">
        <f t="shared" si="604"/>
        <v>0</v>
      </c>
      <c r="IV124" s="20">
        <f t="shared" si="605"/>
        <v>0</v>
      </c>
      <c r="IW124" s="20">
        <f t="shared" si="606"/>
        <v>0</v>
      </c>
      <c r="IX124" s="20">
        <f t="shared" si="607"/>
        <v>0</v>
      </c>
      <c r="IY124" s="20">
        <f t="shared" si="608"/>
        <v>0</v>
      </c>
      <c r="IZ124" s="19"/>
      <c r="JA124" s="19"/>
      <c r="JB124" s="20">
        <f t="shared" si="609"/>
        <v>0</v>
      </c>
      <c r="JC124" s="19"/>
      <c r="JD124" s="19"/>
      <c r="JE124" s="20">
        <f t="shared" si="610"/>
        <v>0</v>
      </c>
      <c r="JF124" s="19"/>
      <c r="JG124" s="19"/>
      <c r="JH124" s="20">
        <f t="shared" si="611"/>
        <v>0</v>
      </c>
      <c r="JI124" s="20">
        <f t="shared" si="612"/>
        <v>0</v>
      </c>
      <c r="JJ124" s="20">
        <f t="shared" si="613"/>
        <v>0</v>
      </c>
      <c r="JK124" s="20">
        <f t="shared" si="614"/>
        <v>0</v>
      </c>
      <c r="JL124" s="19"/>
      <c r="JM124" s="19"/>
      <c r="JN124" s="20">
        <f t="shared" si="615"/>
        <v>0</v>
      </c>
      <c r="JO124" s="19"/>
      <c r="JP124" s="19"/>
      <c r="JQ124" s="20">
        <f t="shared" si="616"/>
        <v>0</v>
      </c>
      <c r="JR124" s="19"/>
      <c r="JS124" s="19"/>
      <c r="JT124" s="20">
        <f t="shared" si="617"/>
        <v>0</v>
      </c>
      <c r="JU124" s="20">
        <f t="shared" si="618"/>
        <v>0</v>
      </c>
      <c r="JV124" s="20">
        <f t="shared" si="619"/>
        <v>0</v>
      </c>
      <c r="JW124" s="20">
        <f t="shared" si="620"/>
        <v>0</v>
      </c>
      <c r="JX124" s="19"/>
      <c r="JY124" s="19"/>
      <c r="JZ124" s="20">
        <f t="shared" si="621"/>
        <v>0</v>
      </c>
      <c r="KA124" s="19"/>
      <c r="KB124" s="19"/>
      <c r="KC124" s="20">
        <f t="shared" si="622"/>
        <v>0</v>
      </c>
      <c r="KD124" s="20">
        <f t="shared" si="623"/>
        <v>0</v>
      </c>
      <c r="KE124" s="20">
        <f t="shared" si="624"/>
        <v>0</v>
      </c>
      <c r="KF124" s="20">
        <f t="shared" si="625"/>
        <v>0</v>
      </c>
      <c r="KG124" s="19"/>
      <c r="KH124" s="19"/>
      <c r="KI124" s="20">
        <f t="shared" si="626"/>
        <v>0</v>
      </c>
      <c r="KJ124" s="19"/>
      <c r="KK124" s="19"/>
      <c r="KL124" s="20">
        <f t="shared" si="627"/>
        <v>0</v>
      </c>
      <c r="KM124" s="19"/>
      <c r="KN124" s="19"/>
      <c r="KO124" s="20">
        <f t="shared" si="628"/>
        <v>0</v>
      </c>
      <c r="KP124" s="19"/>
      <c r="KQ124" s="19"/>
      <c r="KR124" s="20">
        <f t="shared" si="629"/>
        <v>0</v>
      </c>
      <c r="KS124" s="19"/>
      <c r="KT124" s="19"/>
      <c r="KU124" s="20">
        <f t="shared" si="630"/>
        <v>0</v>
      </c>
      <c r="KV124" s="19"/>
      <c r="KW124" s="19"/>
      <c r="KX124" s="20">
        <f t="shared" si="631"/>
        <v>0</v>
      </c>
      <c r="KY124" s="19"/>
      <c r="KZ124" s="19"/>
      <c r="LA124" s="20">
        <f t="shared" si="632"/>
        <v>0</v>
      </c>
      <c r="LB124" s="20">
        <f t="shared" si="633"/>
        <v>0</v>
      </c>
      <c r="LC124" s="20">
        <f t="shared" si="634"/>
        <v>0</v>
      </c>
      <c r="LD124" s="20">
        <f t="shared" si="635"/>
        <v>0</v>
      </c>
      <c r="LE124" s="20">
        <f t="shared" si="636"/>
        <v>0</v>
      </c>
      <c r="LF124" s="20">
        <f t="shared" si="637"/>
        <v>0</v>
      </c>
      <c r="LG124" s="20">
        <f t="shared" si="638"/>
        <v>0</v>
      </c>
      <c r="LH124" s="19"/>
      <c r="LI124" s="19"/>
      <c r="LJ124" s="20">
        <f t="shared" si="639"/>
        <v>0</v>
      </c>
      <c r="LK124" s="19"/>
      <c r="LL124" s="19"/>
      <c r="LM124" s="20">
        <f t="shared" si="640"/>
        <v>0</v>
      </c>
      <c r="LN124" s="20">
        <f t="shared" si="641"/>
        <v>0</v>
      </c>
      <c r="LO124" s="20">
        <f t="shared" si="642"/>
        <v>0</v>
      </c>
      <c r="LP124" s="20">
        <f t="shared" si="643"/>
        <v>0</v>
      </c>
    </row>
    <row r="125" spans="1:328" x14ac:dyDescent="0.3">
      <c r="A125" s="2" t="s">
        <v>230</v>
      </c>
      <c r="B125" s="3"/>
      <c r="C125" s="3"/>
      <c r="D125" s="4">
        <f t="shared" si="483"/>
        <v>0</v>
      </c>
      <c r="E125" s="4">
        <f>3940.72</f>
        <v>3940.72</v>
      </c>
      <c r="F125" s="4">
        <f>3694.5</f>
        <v>3694.5</v>
      </c>
      <c r="G125" s="4">
        <f t="shared" si="484"/>
        <v>246.2199999999998</v>
      </c>
      <c r="H125" s="3"/>
      <c r="I125" s="3"/>
      <c r="J125" s="4">
        <f t="shared" si="485"/>
        <v>0</v>
      </c>
      <c r="K125" s="3"/>
      <c r="L125" s="3"/>
      <c r="M125" s="4">
        <f t="shared" si="486"/>
        <v>0</v>
      </c>
      <c r="N125" s="3"/>
      <c r="O125" s="3"/>
      <c r="P125" s="4">
        <f t="shared" si="487"/>
        <v>0</v>
      </c>
      <c r="Q125" s="4">
        <f>1010.21</f>
        <v>1010.21</v>
      </c>
      <c r="R125" s="4">
        <f>945.54</f>
        <v>945.54</v>
      </c>
      <c r="S125" s="4">
        <f t="shared" si="488"/>
        <v>64.670000000000073</v>
      </c>
      <c r="T125" s="3"/>
      <c r="U125" s="3"/>
      <c r="V125" s="4">
        <f t="shared" si="489"/>
        <v>0</v>
      </c>
      <c r="W125" s="3"/>
      <c r="X125" s="3"/>
      <c r="Y125" s="4">
        <f t="shared" si="490"/>
        <v>0</v>
      </c>
      <c r="Z125" s="3"/>
      <c r="AA125" s="3"/>
      <c r="AB125" s="4">
        <f t="shared" si="491"/>
        <v>0</v>
      </c>
      <c r="AC125" s="3"/>
      <c r="AD125" s="3"/>
      <c r="AE125" s="4">
        <f t="shared" si="492"/>
        <v>0</v>
      </c>
      <c r="AF125" s="3"/>
      <c r="AG125" s="3"/>
      <c r="AH125" s="4">
        <f t="shared" si="493"/>
        <v>0</v>
      </c>
      <c r="AI125" s="3"/>
      <c r="AJ125" s="3"/>
      <c r="AK125" s="4">
        <f t="shared" si="494"/>
        <v>0</v>
      </c>
      <c r="AL125" s="4">
        <f t="shared" si="495"/>
        <v>1010.21</v>
      </c>
      <c r="AM125" s="4">
        <f t="shared" si="496"/>
        <v>945.54</v>
      </c>
      <c r="AN125" s="4">
        <f t="shared" si="497"/>
        <v>64.670000000000073</v>
      </c>
      <c r="AO125" s="3"/>
      <c r="AP125" s="3"/>
      <c r="AQ125" s="4">
        <f t="shared" si="498"/>
        <v>0</v>
      </c>
      <c r="AR125" s="4">
        <f>6195.81</f>
        <v>6195.81</v>
      </c>
      <c r="AS125" s="4">
        <f>6163.65</f>
        <v>6163.65</v>
      </c>
      <c r="AT125" s="4">
        <f t="shared" si="499"/>
        <v>32.160000000000764</v>
      </c>
      <c r="AU125" s="4">
        <f>1299.46</f>
        <v>1299.46</v>
      </c>
      <c r="AV125" s="4">
        <f>1377</f>
        <v>1377</v>
      </c>
      <c r="AW125" s="4">
        <f t="shared" si="500"/>
        <v>-77.539999999999964</v>
      </c>
      <c r="AX125" s="4">
        <f>7005.09</f>
        <v>7005.09</v>
      </c>
      <c r="AY125" s="4">
        <f>9086.55</f>
        <v>9086.5499999999993</v>
      </c>
      <c r="AZ125" s="4">
        <f t="shared" si="501"/>
        <v>-2081.4599999999991</v>
      </c>
      <c r="BA125" s="3"/>
      <c r="BB125" s="3"/>
      <c r="BC125" s="4">
        <f t="shared" si="502"/>
        <v>0</v>
      </c>
      <c r="BD125" s="4">
        <f>215.04</f>
        <v>215.04</v>
      </c>
      <c r="BE125" s="4">
        <f>413.67</f>
        <v>413.67</v>
      </c>
      <c r="BF125" s="4">
        <f t="shared" si="503"/>
        <v>-198.63000000000002</v>
      </c>
      <c r="BG125" s="4">
        <f t="shared" si="504"/>
        <v>215.04</v>
      </c>
      <c r="BH125" s="4">
        <f t="shared" si="505"/>
        <v>413.67</v>
      </c>
      <c r="BI125" s="4">
        <f t="shared" si="506"/>
        <v>-198.63000000000002</v>
      </c>
      <c r="BJ125" s="3"/>
      <c r="BK125" s="3"/>
      <c r="BL125" s="4">
        <f t="shared" si="507"/>
        <v>0</v>
      </c>
      <c r="BM125" s="4">
        <f>1943.73</f>
        <v>1943.73</v>
      </c>
      <c r="BN125" s="3"/>
      <c r="BO125" s="4">
        <f t="shared" si="508"/>
        <v>1943.73</v>
      </c>
      <c r="BP125" s="3"/>
      <c r="BQ125" s="3"/>
      <c r="BR125" s="4">
        <f t="shared" si="509"/>
        <v>0</v>
      </c>
      <c r="BS125" s="3"/>
      <c r="BT125" s="3"/>
      <c r="BU125" s="4">
        <f t="shared" si="510"/>
        <v>0</v>
      </c>
      <c r="BV125" s="3"/>
      <c r="BW125" s="3"/>
      <c r="BX125" s="4">
        <f t="shared" si="511"/>
        <v>0</v>
      </c>
      <c r="BY125" s="4">
        <f>1227.61</f>
        <v>1227.6099999999999</v>
      </c>
      <c r="BZ125" s="4">
        <f>1231.17</f>
        <v>1231.17</v>
      </c>
      <c r="CA125" s="4">
        <f t="shared" si="512"/>
        <v>-3.5600000000001728</v>
      </c>
      <c r="CB125" s="4">
        <f t="shared" si="513"/>
        <v>1227.6099999999999</v>
      </c>
      <c r="CC125" s="4">
        <f t="shared" si="514"/>
        <v>1231.17</v>
      </c>
      <c r="CD125" s="4">
        <f t="shared" si="515"/>
        <v>-3.5600000000001728</v>
      </c>
      <c r="CE125" s="3"/>
      <c r="CF125" s="4">
        <f>930.78</f>
        <v>930.78</v>
      </c>
      <c r="CG125" s="4">
        <f t="shared" si="516"/>
        <v>-930.78</v>
      </c>
      <c r="CH125" s="3"/>
      <c r="CI125" s="3"/>
      <c r="CJ125" s="4">
        <f t="shared" si="517"/>
        <v>0</v>
      </c>
      <c r="CK125" s="3"/>
      <c r="CL125" s="3"/>
      <c r="CM125" s="4">
        <f t="shared" si="518"/>
        <v>0</v>
      </c>
      <c r="CN125" s="4">
        <f t="shared" si="519"/>
        <v>0</v>
      </c>
      <c r="CO125" s="4">
        <f t="shared" si="520"/>
        <v>0</v>
      </c>
      <c r="CP125" s="4">
        <f t="shared" si="521"/>
        <v>0</v>
      </c>
      <c r="CQ125" s="3"/>
      <c r="CR125" s="3"/>
      <c r="CS125" s="4">
        <f t="shared" si="522"/>
        <v>0</v>
      </c>
      <c r="CT125" s="4">
        <f>5480.83</f>
        <v>5480.83</v>
      </c>
      <c r="CU125" s="4">
        <f>5200.47</f>
        <v>5200.47</v>
      </c>
      <c r="CV125" s="4">
        <f t="shared" si="523"/>
        <v>280.35999999999967</v>
      </c>
      <c r="CW125" s="3"/>
      <c r="CX125" s="3"/>
      <c r="CY125" s="4">
        <f t="shared" si="524"/>
        <v>0</v>
      </c>
      <c r="CZ125" s="4">
        <f t="shared" si="525"/>
        <v>5480.83</v>
      </c>
      <c r="DA125" s="4">
        <f t="shared" si="526"/>
        <v>5200.47</v>
      </c>
      <c r="DB125" s="4">
        <f t="shared" si="527"/>
        <v>280.35999999999967</v>
      </c>
      <c r="DC125" s="4">
        <f t="shared" si="528"/>
        <v>23367.57</v>
      </c>
      <c r="DD125" s="4">
        <f t="shared" si="529"/>
        <v>24403.289999999994</v>
      </c>
      <c r="DE125" s="4">
        <f t="shared" si="530"/>
        <v>-1035.7199999999939</v>
      </c>
      <c r="DF125" s="3"/>
      <c r="DG125" s="3"/>
      <c r="DH125" s="4">
        <f t="shared" si="531"/>
        <v>0</v>
      </c>
      <c r="DI125" s="4">
        <f>1083.11</f>
        <v>1083.1099999999999</v>
      </c>
      <c r="DJ125" s="4">
        <f>2048.7</f>
        <v>2048.6999999999998</v>
      </c>
      <c r="DK125" s="4">
        <f t="shared" si="532"/>
        <v>-965.58999999999992</v>
      </c>
      <c r="DL125" s="4">
        <f t="shared" si="533"/>
        <v>1083.1099999999999</v>
      </c>
      <c r="DM125" s="4">
        <f t="shared" si="534"/>
        <v>2048.6999999999998</v>
      </c>
      <c r="DN125" s="4">
        <f t="shared" si="535"/>
        <v>-965.58999999999992</v>
      </c>
      <c r="DO125" s="3"/>
      <c r="DP125" s="3"/>
      <c r="DQ125" s="4">
        <f t="shared" si="536"/>
        <v>0</v>
      </c>
      <c r="DR125" s="3"/>
      <c r="DS125" s="3"/>
      <c r="DT125" s="4">
        <f t="shared" si="537"/>
        <v>0</v>
      </c>
      <c r="DU125" s="4">
        <f t="shared" si="538"/>
        <v>0</v>
      </c>
      <c r="DV125" s="4">
        <f t="shared" si="539"/>
        <v>0</v>
      </c>
      <c r="DW125" s="4">
        <f t="shared" si="540"/>
        <v>0</v>
      </c>
      <c r="DX125" s="20">
        <f t="shared" si="541"/>
        <v>29401.61</v>
      </c>
      <c r="DY125" s="20">
        <f t="shared" si="542"/>
        <v>31092.029999999995</v>
      </c>
      <c r="DZ125" s="20">
        <f t="shared" si="543"/>
        <v>-1690.4199999999946</v>
      </c>
      <c r="EA125" s="19"/>
      <c r="EB125" s="19"/>
      <c r="EC125" s="20">
        <f t="shared" si="544"/>
        <v>0</v>
      </c>
      <c r="ED125" s="19"/>
      <c r="EE125" s="19"/>
      <c r="EF125" s="20">
        <f t="shared" si="545"/>
        <v>0</v>
      </c>
      <c r="EG125" s="20">
        <f>1328.33</f>
        <v>1328.33</v>
      </c>
      <c r="EH125" s="20">
        <f>3628.38</f>
        <v>3628.38</v>
      </c>
      <c r="EI125" s="20">
        <f t="shared" si="546"/>
        <v>-2300.0500000000002</v>
      </c>
      <c r="EJ125" s="19"/>
      <c r="EK125" s="19"/>
      <c r="EL125" s="20">
        <f t="shared" si="547"/>
        <v>0</v>
      </c>
      <c r="EM125" s="20">
        <f t="shared" si="548"/>
        <v>1328.33</v>
      </c>
      <c r="EN125" s="20">
        <f t="shared" si="549"/>
        <v>3628.38</v>
      </c>
      <c r="EO125" s="20">
        <f t="shared" si="550"/>
        <v>-2300.0500000000002</v>
      </c>
      <c r="EP125" s="20">
        <f>4650.12</f>
        <v>4650.12</v>
      </c>
      <c r="EQ125" s="20">
        <f>5060.64</f>
        <v>5060.6400000000003</v>
      </c>
      <c r="ER125" s="20">
        <f t="shared" si="551"/>
        <v>-410.52000000000044</v>
      </c>
      <c r="ES125" s="19"/>
      <c r="ET125" s="19"/>
      <c r="EU125" s="20">
        <f t="shared" si="552"/>
        <v>0</v>
      </c>
      <c r="EV125" s="20">
        <f>1184.79</f>
        <v>1184.79</v>
      </c>
      <c r="EW125" s="20">
        <f>771.75</f>
        <v>771.75</v>
      </c>
      <c r="EX125" s="20">
        <f t="shared" si="553"/>
        <v>413.03999999999996</v>
      </c>
      <c r="EY125" s="19"/>
      <c r="EZ125" s="19"/>
      <c r="FA125" s="20">
        <f t="shared" si="554"/>
        <v>0</v>
      </c>
      <c r="FB125" s="20">
        <f t="shared" si="555"/>
        <v>1184.79</v>
      </c>
      <c r="FC125" s="20">
        <f t="shared" si="556"/>
        <v>771.75</v>
      </c>
      <c r="FD125" s="20">
        <f t="shared" si="557"/>
        <v>413.03999999999996</v>
      </c>
      <c r="FE125" s="19"/>
      <c r="FF125" s="19"/>
      <c r="FG125" s="20">
        <f t="shared" si="558"/>
        <v>0</v>
      </c>
      <c r="FH125" s="20">
        <f>1691.78</f>
        <v>1691.78</v>
      </c>
      <c r="FI125" s="20">
        <f>1890.51</f>
        <v>1890.51</v>
      </c>
      <c r="FJ125" s="20">
        <f t="shared" si="559"/>
        <v>-198.73000000000002</v>
      </c>
      <c r="FK125" s="19"/>
      <c r="FL125" s="19"/>
      <c r="FM125" s="20">
        <f t="shared" si="560"/>
        <v>0</v>
      </c>
      <c r="FN125" s="20">
        <f t="shared" si="561"/>
        <v>1691.78</v>
      </c>
      <c r="FO125" s="20">
        <f t="shared" si="562"/>
        <v>1890.51</v>
      </c>
      <c r="FP125" s="20">
        <f t="shared" si="563"/>
        <v>-198.73000000000002</v>
      </c>
      <c r="FQ125" s="19"/>
      <c r="FR125" s="19"/>
      <c r="FS125" s="20">
        <f t="shared" si="564"/>
        <v>0</v>
      </c>
      <c r="FT125" s="20">
        <f>1035.17</f>
        <v>1035.17</v>
      </c>
      <c r="FU125" s="20">
        <f>975.39</f>
        <v>975.39</v>
      </c>
      <c r="FV125" s="20">
        <f t="shared" si="565"/>
        <v>59.780000000000086</v>
      </c>
      <c r="FW125" s="19"/>
      <c r="FX125" s="19"/>
      <c r="FY125" s="20">
        <f t="shared" si="566"/>
        <v>0</v>
      </c>
      <c r="FZ125" s="20">
        <f t="shared" si="567"/>
        <v>1035.17</v>
      </c>
      <c r="GA125" s="20">
        <f t="shared" si="568"/>
        <v>975.39</v>
      </c>
      <c r="GB125" s="20">
        <f t="shared" si="569"/>
        <v>59.780000000000086</v>
      </c>
      <c r="GC125" s="19"/>
      <c r="GD125" s="19"/>
      <c r="GE125" s="20">
        <f t="shared" si="570"/>
        <v>0</v>
      </c>
      <c r="GF125" s="19"/>
      <c r="GG125" s="19"/>
      <c r="GH125" s="20">
        <f t="shared" si="571"/>
        <v>0</v>
      </c>
      <c r="GI125" s="20">
        <f>856.8</f>
        <v>856.8</v>
      </c>
      <c r="GJ125" s="20">
        <f>795.6</f>
        <v>795.6</v>
      </c>
      <c r="GK125" s="20">
        <f t="shared" si="572"/>
        <v>61.199999999999932</v>
      </c>
      <c r="GL125" s="19"/>
      <c r="GM125" s="19"/>
      <c r="GN125" s="20">
        <f t="shared" si="573"/>
        <v>0</v>
      </c>
      <c r="GO125" s="20">
        <f t="shared" si="574"/>
        <v>856.8</v>
      </c>
      <c r="GP125" s="20">
        <f t="shared" si="575"/>
        <v>795.6</v>
      </c>
      <c r="GQ125" s="20">
        <f t="shared" si="576"/>
        <v>61.199999999999932</v>
      </c>
      <c r="GR125" s="19"/>
      <c r="GS125" s="19"/>
      <c r="GT125" s="20">
        <f t="shared" si="577"/>
        <v>0</v>
      </c>
      <c r="GU125" s="19"/>
      <c r="GV125" s="20">
        <f>192.78</f>
        <v>192.78</v>
      </c>
      <c r="GW125" s="20">
        <f t="shared" si="578"/>
        <v>-192.78</v>
      </c>
      <c r="GX125" s="19"/>
      <c r="GY125" s="19"/>
      <c r="GZ125" s="20">
        <f t="shared" si="579"/>
        <v>0</v>
      </c>
      <c r="HA125" s="20">
        <f t="shared" si="580"/>
        <v>10746.99</v>
      </c>
      <c r="HB125" s="20">
        <f t="shared" si="581"/>
        <v>13315.050000000001</v>
      </c>
      <c r="HC125" s="20">
        <f t="shared" si="582"/>
        <v>-2568.0600000000013</v>
      </c>
      <c r="HD125" s="19"/>
      <c r="HE125" s="19"/>
      <c r="HF125" s="20">
        <f t="shared" si="583"/>
        <v>0</v>
      </c>
      <c r="HG125" s="19"/>
      <c r="HH125" s="19"/>
      <c r="HI125" s="20">
        <f t="shared" si="584"/>
        <v>0</v>
      </c>
      <c r="HJ125" s="20">
        <f>926.87</f>
        <v>926.87</v>
      </c>
      <c r="HK125" s="20">
        <f>860.64</f>
        <v>860.64</v>
      </c>
      <c r="HL125" s="20">
        <f t="shared" si="585"/>
        <v>66.230000000000018</v>
      </c>
      <c r="HM125" s="19"/>
      <c r="HN125" s="19"/>
      <c r="HO125" s="20">
        <f t="shared" si="586"/>
        <v>0</v>
      </c>
      <c r="HP125" s="20">
        <f t="shared" si="587"/>
        <v>926.87</v>
      </c>
      <c r="HQ125" s="20">
        <f t="shared" si="588"/>
        <v>860.64</v>
      </c>
      <c r="HR125" s="20">
        <f t="shared" si="589"/>
        <v>66.230000000000018</v>
      </c>
      <c r="HS125" s="20">
        <f>344.42</f>
        <v>344.42</v>
      </c>
      <c r="HT125" s="20">
        <f>508.23</f>
        <v>508.23</v>
      </c>
      <c r="HU125" s="20">
        <f t="shared" si="590"/>
        <v>-163.81</v>
      </c>
      <c r="HV125" s="19"/>
      <c r="HW125" s="19"/>
      <c r="HX125" s="20">
        <f t="shared" si="591"/>
        <v>0</v>
      </c>
      <c r="HY125" s="20">
        <f>783.8</f>
        <v>783.8</v>
      </c>
      <c r="HZ125" s="20">
        <f>730.83</f>
        <v>730.83</v>
      </c>
      <c r="IA125" s="20">
        <f t="shared" si="592"/>
        <v>52.969999999999914</v>
      </c>
      <c r="IB125" s="19"/>
      <c r="IC125" s="19"/>
      <c r="ID125" s="20">
        <f t="shared" si="593"/>
        <v>0</v>
      </c>
      <c r="IE125" s="20">
        <f t="shared" si="594"/>
        <v>783.8</v>
      </c>
      <c r="IF125" s="20">
        <f t="shared" si="595"/>
        <v>730.83</v>
      </c>
      <c r="IG125" s="20">
        <f t="shared" si="596"/>
        <v>52.969999999999914</v>
      </c>
      <c r="IH125" s="20">
        <f t="shared" si="597"/>
        <v>2055.09</v>
      </c>
      <c r="II125" s="20">
        <f t="shared" si="598"/>
        <v>2099.6999999999998</v>
      </c>
      <c r="IJ125" s="20">
        <f t="shared" si="599"/>
        <v>-44.609999999999673</v>
      </c>
      <c r="IK125" s="20">
        <f>2134.26</f>
        <v>2134.2600000000002</v>
      </c>
      <c r="IL125" s="20">
        <f>3315.99</f>
        <v>3315.99</v>
      </c>
      <c r="IM125" s="20">
        <f t="shared" si="600"/>
        <v>-1181.7299999999996</v>
      </c>
      <c r="IN125" s="19"/>
      <c r="IO125" s="19"/>
      <c r="IP125" s="20">
        <f t="shared" si="601"/>
        <v>0</v>
      </c>
      <c r="IQ125" s="19"/>
      <c r="IR125" s="19"/>
      <c r="IS125" s="20">
        <f t="shared" si="602"/>
        <v>0</v>
      </c>
      <c r="IT125" s="20">
        <f t="shared" si="603"/>
        <v>0</v>
      </c>
      <c r="IU125" s="20">
        <f t="shared" si="604"/>
        <v>0</v>
      </c>
      <c r="IV125" s="20">
        <f t="shared" si="605"/>
        <v>0</v>
      </c>
      <c r="IW125" s="20">
        <f t="shared" si="606"/>
        <v>4189.3500000000004</v>
      </c>
      <c r="IX125" s="20">
        <f t="shared" si="607"/>
        <v>5415.69</v>
      </c>
      <c r="IY125" s="20">
        <f t="shared" si="608"/>
        <v>-1226.3399999999992</v>
      </c>
      <c r="IZ125" s="20">
        <f>608.28</f>
        <v>608.28</v>
      </c>
      <c r="JA125" s="20">
        <f>1512.72</f>
        <v>1512.72</v>
      </c>
      <c r="JB125" s="20">
        <f t="shared" si="609"/>
        <v>-904.44</v>
      </c>
      <c r="JC125" s="20">
        <f>800.6</f>
        <v>800.6</v>
      </c>
      <c r="JD125" s="19"/>
      <c r="JE125" s="20">
        <f t="shared" si="610"/>
        <v>800.6</v>
      </c>
      <c r="JF125" s="19"/>
      <c r="JG125" s="19"/>
      <c r="JH125" s="20">
        <f t="shared" si="611"/>
        <v>0</v>
      </c>
      <c r="JI125" s="20">
        <f t="shared" si="612"/>
        <v>1408.88</v>
      </c>
      <c r="JJ125" s="20">
        <f t="shared" si="613"/>
        <v>1512.72</v>
      </c>
      <c r="JK125" s="20">
        <f t="shared" si="614"/>
        <v>-103.83999999999992</v>
      </c>
      <c r="JL125" s="19"/>
      <c r="JM125" s="19"/>
      <c r="JN125" s="20">
        <f t="shared" si="615"/>
        <v>0</v>
      </c>
      <c r="JO125" s="20">
        <f>23128.62</f>
        <v>23128.62</v>
      </c>
      <c r="JP125" s="20">
        <f>25205.88</f>
        <v>25205.88</v>
      </c>
      <c r="JQ125" s="20">
        <f t="shared" si="616"/>
        <v>-2077.260000000002</v>
      </c>
      <c r="JR125" s="19"/>
      <c r="JS125" s="19"/>
      <c r="JT125" s="20">
        <f t="shared" si="617"/>
        <v>0</v>
      </c>
      <c r="JU125" s="20">
        <f t="shared" si="618"/>
        <v>23128.62</v>
      </c>
      <c r="JV125" s="20">
        <f t="shared" si="619"/>
        <v>25205.88</v>
      </c>
      <c r="JW125" s="20">
        <f t="shared" si="620"/>
        <v>-2077.260000000002</v>
      </c>
      <c r="JX125" s="20">
        <f>4244.11</f>
        <v>4244.1099999999997</v>
      </c>
      <c r="JY125" s="20">
        <f>3858</f>
        <v>3858</v>
      </c>
      <c r="JZ125" s="20">
        <f t="shared" si="621"/>
        <v>386.10999999999967</v>
      </c>
      <c r="KA125" s="19"/>
      <c r="KB125" s="19"/>
      <c r="KC125" s="20">
        <f t="shared" si="622"/>
        <v>0</v>
      </c>
      <c r="KD125" s="20">
        <f t="shared" si="623"/>
        <v>4244.1099999999997</v>
      </c>
      <c r="KE125" s="20">
        <f t="shared" si="624"/>
        <v>3858</v>
      </c>
      <c r="KF125" s="20">
        <f t="shared" si="625"/>
        <v>386.10999999999967</v>
      </c>
      <c r="KG125" s="20">
        <f>3336.29</f>
        <v>3336.29</v>
      </c>
      <c r="KH125" s="20">
        <f>3487.5</f>
        <v>3487.5</v>
      </c>
      <c r="KI125" s="20">
        <f t="shared" si="626"/>
        <v>-151.21000000000004</v>
      </c>
      <c r="KJ125" s="19"/>
      <c r="KK125" s="19"/>
      <c r="KL125" s="20">
        <f t="shared" si="627"/>
        <v>0</v>
      </c>
      <c r="KM125" s="19"/>
      <c r="KN125" s="19"/>
      <c r="KO125" s="20">
        <f t="shared" si="628"/>
        <v>0</v>
      </c>
      <c r="KP125" s="19"/>
      <c r="KQ125" s="19"/>
      <c r="KR125" s="20">
        <f t="shared" si="629"/>
        <v>0</v>
      </c>
      <c r="KS125" s="19"/>
      <c r="KT125" s="19"/>
      <c r="KU125" s="20">
        <f t="shared" si="630"/>
        <v>0</v>
      </c>
      <c r="KV125" s="19"/>
      <c r="KW125" s="19"/>
      <c r="KX125" s="20">
        <f t="shared" si="631"/>
        <v>0</v>
      </c>
      <c r="KY125" s="19"/>
      <c r="KZ125" s="19"/>
      <c r="LA125" s="20">
        <f t="shared" si="632"/>
        <v>0</v>
      </c>
      <c r="LB125" s="20">
        <f t="shared" si="633"/>
        <v>0</v>
      </c>
      <c r="LC125" s="20">
        <f t="shared" si="634"/>
        <v>0</v>
      </c>
      <c r="LD125" s="20">
        <f t="shared" si="635"/>
        <v>0</v>
      </c>
      <c r="LE125" s="20">
        <f t="shared" si="636"/>
        <v>3336.29</v>
      </c>
      <c r="LF125" s="20">
        <f t="shared" si="637"/>
        <v>3487.5</v>
      </c>
      <c r="LG125" s="20">
        <f t="shared" si="638"/>
        <v>-151.21000000000004</v>
      </c>
      <c r="LH125" s="20">
        <f>5052.76</f>
        <v>5052.76</v>
      </c>
      <c r="LI125" s="20">
        <f>4861</f>
        <v>4861</v>
      </c>
      <c r="LJ125" s="20">
        <f t="shared" si="639"/>
        <v>191.76000000000022</v>
      </c>
      <c r="LK125" s="19"/>
      <c r="LL125" s="19"/>
      <c r="LM125" s="20">
        <f t="shared" si="640"/>
        <v>0</v>
      </c>
      <c r="LN125" s="20">
        <f t="shared" si="641"/>
        <v>81508.609999999986</v>
      </c>
      <c r="LO125" s="20">
        <f t="shared" si="642"/>
        <v>88747.87</v>
      </c>
      <c r="LP125" s="20">
        <f t="shared" si="643"/>
        <v>-7239.2600000000093</v>
      </c>
    </row>
    <row r="126" spans="1:328" x14ac:dyDescent="0.3">
      <c r="A126" s="2" t="s">
        <v>231</v>
      </c>
      <c r="B126" s="3"/>
      <c r="C126" s="3"/>
      <c r="D126" s="4">
        <f t="shared" si="483"/>
        <v>0</v>
      </c>
      <c r="E126" s="3"/>
      <c r="F126" s="4">
        <f>792.24</f>
        <v>792.24</v>
      </c>
      <c r="G126" s="4">
        <f t="shared" si="484"/>
        <v>-792.24</v>
      </c>
      <c r="H126" s="3"/>
      <c r="I126" s="3"/>
      <c r="J126" s="4">
        <f t="shared" si="485"/>
        <v>0</v>
      </c>
      <c r="K126" s="3"/>
      <c r="L126" s="3"/>
      <c r="M126" s="4">
        <f t="shared" si="486"/>
        <v>0</v>
      </c>
      <c r="N126" s="3"/>
      <c r="O126" s="3"/>
      <c r="P126" s="4">
        <f t="shared" si="487"/>
        <v>0</v>
      </c>
      <c r="Q126" s="3"/>
      <c r="R126" s="3"/>
      <c r="S126" s="4">
        <f t="shared" si="488"/>
        <v>0</v>
      </c>
      <c r="T126" s="3"/>
      <c r="U126" s="3"/>
      <c r="V126" s="4">
        <f t="shared" si="489"/>
        <v>0</v>
      </c>
      <c r="W126" s="3"/>
      <c r="X126" s="3"/>
      <c r="Y126" s="4">
        <f t="shared" si="490"/>
        <v>0</v>
      </c>
      <c r="Z126" s="3"/>
      <c r="AA126" s="3"/>
      <c r="AB126" s="4">
        <f t="shared" si="491"/>
        <v>0</v>
      </c>
      <c r="AC126" s="3"/>
      <c r="AD126" s="3"/>
      <c r="AE126" s="4">
        <f t="shared" si="492"/>
        <v>0</v>
      </c>
      <c r="AF126" s="3"/>
      <c r="AG126" s="3"/>
      <c r="AH126" s="4">
        <f t="shared" si="493"/>
        <v>0</v>
      </c>
      <c r="AI126" s="3"/>
      <c r="AJ126" s="3"/>
      <c r="AK126" s="4">
        <f t="shared" si="494"/>
        <v>0</v>
      </c>
      <c r="AL126" s="4">
        <f t="shared" si="495"/>
        <v>0</v>
      </c>
      <c r="AM126" s="4">
        <f t="shared" si="496"/>
        <v>0</v>
      </c>
      <c r="AN126" s="4">
        <f t="shared" si="497"/>
        <v>0</v>
      </c>
      <c r="AO126" s="3"/>
      <c r="AP126" s="3"/>
      <c r="AQ126" s="4">
        <f t="shared" si="498"/>
        <v>0</v>
      </c>
      <c r="AR126" s="3"/>
      <c r="AS126" s="3"/>
      <c r="AT126" s="4">
        <f t="shared" si="499"/>
        <v>0</v>
      </c>
      <c r="AU126" s="3"/>
      <c r="AV126" s="3"/>
      <c r="AW126" s="4">
        <f t="shared" si="500"/>
        <v>0</v>
      </c>
      <c r="AX126" s="3"/>
      <c r="AY126" s="3"/>
      <c r="AZ126" s="4">
        <f t="shared" si="501"/>
        <v>0</v>
      </c>
      <c r="BA126" s="3"/>
      <c r="BB126" s="3"/>
      <c r="BC126" s="4">
        <f t="shared" si="502"/>
        <v>0</v>
      </c>
      <c r="BD126" s="3"/>
      <c r="BE126" s="3"/>
      <c r="BF126" s="4">
        <f t="shared" si="503"/>
        <v>0</v>
      </c>
      <c r="BG126" s="4">
        <f t="shared" si="504"/>
        <v>0</v>
      </c>
      <c r="BH126" s="4">
        <f t="shared" si="505"/>
        <v>0</v>
      </c>
      <c r="BI126" s="4">
        <f t="shared" si="506"/>
        <v>0</v>
      </c>
      <c r="BJ126" s="3"/>
      <c r="BK126" s="3"/>
      <c r="BL126" s="4">
        <f t="shared" si="507"/>
        <v>0</v>
      </c>
      <c r="BM126" s="3"/>
      <c r="BN126" s="3"/>
      <c r="BO126" s="4">
        <f t="shared" si="508"/>
        <v>0</v>
      </c>
      <c r="BP126" s="3"/>
      <c r="BQ126" s="3"/>
      <c r="BR126" s="4">
        <f t="shared" si="509"/>
        <v>0</v>
      </c>
      <c r="BS126" s="3"/>
      <c r="BT126" s="3"/>
      <c r="BU126" s="4">
        <f t="shared" si="510"/>
        <v>0</v>
      </c>
      <c r="BV126" s="3"/>
      <c r="BW126" s="3"/>
      <c r="BX126" s="4">
        <f t="shared" si="511"/>
        <v>0</v>
      </c>
      <c r="BY126" s="3"/>
      <c r="BZ126" s="3"/>
      <c r="CA126" s="4">
        <f t="shared" si="512"/>
        <v>0</v>
      </c>
      <c r="CB126" s="4">
        <f t="shared" si="513"/>
        <v>0</v>
      </c>
      <c r="CC126" s="4">
        <f t="shared" si="514"/>
        <v>0</v>
      </c>
      <c r="CD126" s="4">
        <f t="shared" si="515"/>
        <v>0</v>
      </c>
      <c r="CE126" s="3"/>
      <c r="CF126" s="3"/>
      <c r="CG126" s="4">
        <f t="shared" si="516"/>
        <v>0</v>
      </c>
      <c r="CH126" s="3"/>
      <c r="CI126" s="3"/>
      <c r="CJ126" s="4">
        <f t="shared" si="517"/>
        <v>0</v>
      </c>
      <c r="CK126" s="3"/>
      <c r="CL126" s="3"/>
      <c r="CM126" s="4">
        <f t="shared" si="518"/>
        <v>0</v>
      </c>
      <c r="CN126" s="4">
        <f t="shared" si="519"/>
        <v>0</v>
      </c>
      <c r="CO126" s="4">
        <f t="shared" si="520"/>
        <v>0</v>
      </c>
      <c r="CP126" s="4">
        <f t="shared" si="521"/>
        <v>0</v>
      </c>
      <c r="CQ126" s="3"/>
      <c r="CR126" s="3"/>
      <c r="CS126" s="4">
        <f t="shared" si="522"/>
        <v>0</v>
      </c>
      <c r="CT126" s="3"/>
      <c r="CU126" s="3"/>
      <c r="CV126" s="4">
        <f t="shared" si="523"/>
        <v>0</v>
      </c>
      <c r="CW126" s="3"/>
      <c r="CX126" s="3"/>
      <c r="CY126" s="4">
        <f t="shared" si="524"/>
        <v>0</v>
      </c>
      <c r="CZ126" s="4">
        <f t="shared" si="525"/>
        <v>0</v>
      </c>
      <c r="DA126" s="4">
        <f t="shared" si="526"/>
        <v>0</v>
      </c>
      <c r="DB126" s="4">
        <f t="shared" si="527"/>
        <v>0</v>
      </c>
      <c r="DC126" s="4">
        <f t="shared" si="528"/>
        <v>0</v>
      </c>
      <c r="DD126" s="4">
        <f t="shared" si="529"/>
        <v>0</v>
      </c>
      <c r="DE126" s="4">
        <f t="shared" si="530"/>
        <v>0</v>
      </c>
      <c r="DF126" s="3"/>
      <c r="DG126" s="3"/>
      <c r="DH126" s="4">
        <f t="shared" si="531"/>
        <v>0</v>
      </c>
      <c r="DI126" s="3"/>
      <c r="DJ126" s="3"/>
      <c r="DK126" s="4">
        <f t="shared" si="532"/>
        <v>0</v>
      </c>
      <c r="DL126" s="4">
        <f t="shared" si="533"/>
        <v>0</v>
      </c>
      <c r="DM126" s="4">
        <f t="shared" si="534"/>
        <v>0</v>
      </c>
      <c r="DN126" s="4">
        <f t="shared" si="535"/>
        <v>0</v>
      </c>
      <c r="DO126" s="3"/>
      <c r="DP126" s="3"/>
      <c r="DQ126" s="4">
        <f t="shared" si="536"/>
        <v>0</v>
      </c>
      <c r="DR126" s="3"/>
      <c r="DS126" s="3"/>
      <c r="DT126" s="4">
        <f t="shared" si="537"/>
        <v>0</v>
      </c>
      <c r="DU126" s="4">
        <f t="shared" si="538"/>
        <v>0</v>
      </c>
      <c r="DV126" s="4">
        <f t="shared" si="539"/>
        <v>0</v>
      </c>
      <c r="DW126" s="4">
        <f t="shared" si="540"/>
        <v>0</v>
      </c>
      <c r="DX126" s="20">
        <f t="shared" si="541"/>
        <v>0</v>
      </c>
      <c r="DY126" s="20">
        <f t="shared" si="542"/>
        <v>792.24</v>
      </c>
      <c r="DZ126" s="20">
        <f t="shared" si="543"/>
        <v>-792.24</v>
      </c>
      <c r="EA126" s="19"/>
      <c r="EB126" s="19"/>
      <c r="EC126" s="20">
        <f t="shared" si="544"/>
        <v>0</v>
      </c>
      <c r="ED126" s="19"/>
      <c r="EE126" s="19"/>
      <c r="EF126" s="20">
        <f t="shared" si="545"/>
        <v>0</v>
      </c>
      <c r="EG126" s="19"/>
      <c r="EH126" s="19"/>
      <c r="EI126" s="20">
        <f t="shared" si="546"/>
        <v>0</v>
      </c>
      <c r="EJ126" s="19"/>
      <c r="EK126" s="19"/>
      <c r="EL126" s="20">
        <f t="shared" si="547"/>
        <v>0</v>
      </c>
      <c r="EM126" s="20">
        <f t="shared" si="548"/>
        <v>0</v>
      </c>
      <c r="EN126" s="20">
        <f t="shared" si="549"/>
        <v>0</v>
      </c>
      <c r="EO126" s="20">
        <f t="shared" si="550"/>
        <v>0</v>
      </c>
      <c r="EP126" s="19"/>
      <c r="EQ126" s="19"/>
      <c r="ER126" s="20">
        <f t="shared" si="551"/>
        <v>0</v>
      </c>
      <c r="ES126" s="19"/>
      <c r="ET126" s="19"/>
      <c r="EU126" s="20">
        <f t="shared" si="552"/>
        <v>0</v>
      </c>
      <c r="EV126" s="19"/>
      <c r="EW126" s="19"/>
      <c r="EX126" s="20">
        <f t="shared" si="553"/>
        <v>0</v>
      </c>
      <c r="EY126" s="19"/>
      <c r="EZ126" s="19"/>
      <c r="FA126" s="20">
        <f t="shared" si="554"/>
        <v>0</v>
      </c>
      <c r="FB126" s="20">
        <f t="shared" si="555"/>
        <v>0</v>
      </c>
      <c r="FC126" s="20">
        <f t="shared" si="556"/>
        <v>0</v>
      </c>
      <c r="FD126" s="20">
        <f t="shared" si="557"/>
        <v>0</v>
      </c>
      <c r="FE126" s="19"/>
      <c r="FF126" s="19"/>
      <c r="FG126" s="20">
        <f t="shared" si="558"/>
        <v>0</v>
      </c>
      <c r="FH126" s="19"/>
      <c r="FI126" s="19"/>
      <c r="FJ126" s="20">
        <f t="shared" si="559"/>
        <v>0</v>
      </c>
      <c r="FK126" s="19"/>
      <c r="FL126" s="19"/>
      <c r="FM126" s="20">
        <f t="shared" si="560"/>
        <v>0</v>
      </c>
      <c r="FN126" s="20">
        <f t="shared" si="561"/>
        <v>0</v>
      </c>
      <c r="FO126" s="20">
        <f t="shared" si="562"/>
        <v>0</v>
      </c>
      <c r="FP126" s="20">
        <f t="shared" si="563"/>
        <v>0</v>
      </c>
      <c r="FQ126" s="19"/>
      <c r="FR126" s="19"/>
      <c r="FS126" s="20">
        <f t="shared" si="564"/>
        <v>0</v>
      </c>
      <c r="FT126" s="19"/>
      <c r="FU126" s="19"/>
      <c r="FV126" s="20">
        <f t="shared" si="565"/>
        <v>0</v>
      </c>
      <c r="FW126" s="19"/>
      <c r="FX126" s="19"/>
      <c r="FY126" s="20">
        <f t="shared" si="566"/>
        <v>0</v>
      </c>
      <c r="FZ126" s="20">
        <f t="shared" si="567"/>
        <v>0</v>
      </c>
      <c r="GA126" s="20">
        <f t="shared" si="568"/>
        <v>0</v>
      </c>
      <c r="GB126" s="20">
        <f t="shared" si="569"/>
        <v>0</v>
      </c>
      <c r="GC126" s="19"/>
      <c r="GD126" s="19"/>
      <c r="GE126" s="20">
        <f t="shared" si="570"/>
        <v>0</v>
      </c>
      <c r="GF126" s="19"/>
      <c r="GG126" s="19"/>
      <c r="GH126" s="20">
        <f t="shared" si="571"/>
        <v>0</v>
      </c>
      <c r="GI126" s="19"/>
      <c r="GJ126" s="19"/>
      <c r="GK126" s="20">
        <f t="shared" si="572"/>
        <v>0</v>
      </c>
      <c r="GL126" s="19"/>
      <c r="GM126" s="19"/>
      <c r="GN126" s="20">
        <f t="shared" si="573"/>
        <v>0</v>
      </c>
      <c r="GO126" s="20">
        <f t="shared" si="574"/>
        <v>0</v>
      </c>
      <c r="GP126" s="20">
        <f t="shared" si="575"/>
        <v>0</v>
      </c>
      <c r="GQ126" s="20">
        <f t="shared" si="576"/>
        <v>0</v>
      </c>
      <c r="GR126" s="19"/>
      <c r="GS126" s="19"/>
      <c r="GT126" s="20">
        <f t="shared" si="577"/>
        <v>0</v>
      </c>
      <c r="GU126" s="19"/>
      <c r="GV126" s="19"/>
      <c r="GW126" s="20">
        <f t="shared" si="578"/>
        <v>0</v>
      </c>
      <c r="GX126" s="19"/>
      <c r="GY126" s="19"/>
      <c r="GZ126" s="20">
        <f t="shared" si="579"/>
        <v>0</v>
      </c>
      <c r="HA126" s="20">
        <f t="shared" si="580"/>
        <v>0</v>
      </c>
      <c r="HB126" s="20">
        <f t="shared" si="581"/>
        <v>0</v>
      </c>
      <c r="HC126" s="20">
        <f t="shared" si="582"/>
        <v>0</v>
      </c>
      <c r="HD126" s="19"/>
      <c r="HE126" s="19"/>
      <c r="HF126" s="20">
        <f t="shared" si="583"/>
        <v>0</v>
      </c>
      <c r="HG126" s="19"/>
      <c r="HH126" s="19"/>
      <c r="HI126" s="20">
        <f t="shared" si="584"/>
        <v>0</v>
      </c>
      <c r="HJ126" s="19"/>
      <c r="HK126" s="19"/>
      <c r="HL126" s="20">
        <f t="shared" si="585"/>
        <v>0</v>
      </c>
      <c r="HM126" s="19"/>
      <c r="HN126" s="19"/>
      <c r="HO126" s="20">
        <f t="shared" si="586"/>
        <v>0</v>
      </c>
      <c r="HP126" s="20">
        <f t="shared" si="587"/>
        <v>0</v>
      </c>
      <c r="HQ126" s="20">
        <f t="shared" si="588"/>
        <v>0</v>
      </c>
      <c r="HR126" s="20">
        <f t="shared" si="589"/>
        <v>0</v>
      </c>
      <c r="HS126" s="19"/>
      <c r="HT126" s="19"/>
      <c r="HU126" s="20">
        <f t="shared" si="590"/>
        <v>0</v>
      </c>
      <c r="HV126" s="19"/>
      <c r="HW126" s="19"/>
      <c r="HX126" s="20">
        <f t="shared" si="591"/>
        <v>0</v>
      </c>
      <c r="HY126" s="19"/>
      <c r="HZ126" s="19"/>
      <c r="IA126" s="20">
        <f t="shared" si="592"/>
        <v>0</v>
      </c>
      <c r="IB126" s="19"/>
      <c r="IC126" s="19"/>
      <c r="ID126" s="20">
        <f t="shared" si="593"/>
        <v>0</v>
      </c>
      <c r="IE126" s="20">
        <f t="shared" si="594"/>
        <v>0</v>
      </c>
      <c r="IF126" s="20">
        <f t="shared" si="595"/>
        <v>0</v>
      </c>
      <c r="IG126" s="20">
        <f t="shared" si="596"/>
        <v>0</v>
      </c>
      <c r="IH126" s="20">
        <f t="shared" si="597"/>
        <v>0</v>
      </c>
      <c r="II126" s="20">
        <f t="shared" si="598"/>
        <v>0</v>
      </c>
      <c r="IJ126" s="20">
        <f t="shared" si="599"/>
        <v>0</v>
      </c>
      <c r="IK126" s="19"/>
      <c r="IL126" s="19"/>
      <c r="IM126" s="20">
        <f t="shared" si="600"/>
        <v>0</v>
      </c>
      <c r="IN126" s="19"/>
      <c r="IO126" s="19"/>
      <c r="IP126" s="20">
        <f t="shared" si="601"/>
        <v>0</v>
      </c>
      <c r="IQ126" s="19"/>
      <c r="IR126" s="19"/>
      <c r="IS126" s="20">
        <f t="shared" si="602"/>
        <v>0</v>
      </c>
      <c r="IT126" s="20">
        <f t="shared" si="603"/>
        <v>0</v>
      </c>
      <c r="IU126" s="20">
        <f t="shared" si="604"/>
        <v>0</v>
      </c>
      <c r="IV126" s="20">
        <f t="shared" si="605"/>
        <v>0</v>
      </c>
      <c r="IW126" s="20">
        <f t="shared" si="606"/>
        <v>0</v>
      </c>
      <c r="IX126" s="20">
        <f t="shared" si="607"/>
        <v>0</v>
      </c>
      <c r="IY126" s="20">
        <f t="shared" si="608"/>
        <v>0</v>
      </c>
      <c r="IZ126" s="19"/>
      <c r="JA126" s="19"/>
      <c r="JB126" s="20">
        <f t="shared" si="609"/>
        <v>0</v>
      </c>
      <c r="JC126" s="19"/>
      <c r="JD126" s="19"/>
      <c r="JE126" s="20">
        <f t="shared" si="610"/>
        <v>0</v>
      </c>
      <c r="JF126" s="19"/>
      <c r="JG126" s="19"/>
      <c r="JH126" s="20">
        <f t="shared" si="611"/>
        <v>0</v>
      </c>
      <c r="JI126" s="20">
        <f t="shared" si="612"/>
        <v>0</v>
      </c>
      <c r="JJ126" s="20">
        <f t="shared" si="613"/>
        <v>0</v>
      </c>
      <c r="JK126" s="20">
        <f t="shared" si="614"/>
        <v>0</v>
      </c>
      <c r="JL126" s="19"/>
      <c r="JM126" s="19"/>
      <c r="JN126" s="20">
        <f t="shared" si="615"/>
        <v>0</v>
      </c>
      <c r="JO126" s="19"/>
      <c r="JP126" s="19"/>
      <c r="JQ126" s="20">
        <f t="shared" si="616"/>
        <v>0</v>
      </c>
      <c r="JR126" s="19"/>
      <c r="JS126" s="19"/>
      <c r="JT126" s="20">
        <f t="shared" si="617"/>
        <v>0</v>
      </c>
      <c r="JU126" s="20">
        <f t="shared" si="618"/>
        <v>0</v>
      </c>
      <c r="JV126" s="20">
        <f t="shared" si="619"/>
        <v>0</v>
      </c>
      <c r="JW126" s="20">
        <f t="shared" si="620"/>
        <v>0</v>
      </c>
      <c r="JX126" s="19"/>
      <c r="JY126" s="19"/>
      <c r="JZ126" s="20">
        <f t="shared" si="621"/>
        <v>0</v>
      </c>
      <c r="KA126" s="19"/>
      <c r="KB126" s="19"/>
      <c r="KC126" s="20">
        <f t="shared" si="622"/>
        <v>0</v>
      </c>
      <c r="KD126" s="20">
        <f t="shared" si="623"/>
        <v>0</v>
      </c>
      <c r="KE126" s="20">
        <f t="shared" si="624"/>
        <v>0</v>
      </c>
      <c r="KF126" s="20">
        <f t="shared" si="625"/>
        <v>0</v>
      </c>
      <c r="KG126" s="19"/>
      <c r="KH126" s="19"/>
      <c r="KI126" s="20">
        <f t="shared" si="626"/>
        <v>0</v>
      </c>
      <c r="KJ126" s="19"/>
      <c r="KK126" s="19"/>
      <c r="KL126" s="20">
        <f t="shared" si="627"/>
        <v>0</v>
      </c>
      <c r="KM126" s="19"/>
      <c r="KN126" s="19"/>
      <c r="KO126" s="20">
        <f t="shared" si="628"/>
        <v>0</v>
      </c>
      <c r="KP126" s="19"/>
      <c r="KQ126" s="19"/>
      <c r="KR126" s="20">
        <f t="shared" si="629"/>
        <v>0</v>
      </c>
      <c r="KS126" s="19"/>
      <c r="KT126" s="19"/>
      <c r="KU126" s="20">
        <f t="shared" si="630"/>
        <v>0</v>
      </c>
      <c r="KV126" s="19"/>
      <c r="KW126" s="19"/>
      <c r="KX126" s="20">
        <f t="shared" si="631"/>
        <v>0</v>
      </c>
      <c r="KY126" s="19"/>
      <c r="KZ126" s="19"/>
      <c r="LA126" s="20">
        <f t="shared" si="632"/>
        <v>0</v>
      </c>
      <c r="LB126" s="20">
        <f t="shared" si="633"/>
        <v>0</v>
      </c>
      <c r="LC126" s="20">
        <f t="shared" si="634"/>
        <v>0</v>
      </c>
      <c r="LD126" s="20">
        <f t="shared" si="635"/>
        <v>0</v>
      </c>
      <c r="LE126" s="20">
        <f t="shared" si="636"/>
        <v>0</v>
      </c>
      <c r="LF126" s="20">
        <f t="shared" si="637"/>
        <v>0</v>
      </c>
      <c r="LG126" s="20">
        <f t="shared" si="638"/>
        <v>0</v>
      </c>
      <c r="LH126" s="19"/>
      <c r="LI126" s="19"/>
      <c r="LJ126" s="20">
        <f t="shared" si="639"/>
        <v>0</v>
      </c>
      <c r="LK126" s="19"/>
      <c r="LL126" s="19"/>
      <c r="LM126" s="20">
        <f t="shared" si="640"/>
        <v>0</v>
      </c>
      <c r="LN126" s="20">
        <f t="shared" si="641"/>
        <v>0</v>
      </c>
      <c r="LO126" s="20">
        <f t="shared" si="642"/>
        <v>792.24</v>
      </c>
      <c r="LP126" s="20">
        <f t="shared" si="643"/>
        <v>-792.24</v>
      </c>
    </row>
    <row r="127" spans="1:328" x14ac:dyDescent="0.3">
      <c r="A127" s="2" t="s">
        <v>232</v>
      </c>
      <c r="B127" s="3"/>
      <c r="C127" s="3"/>
      <c r="D127" s="4">
        <f t="shared" si="483"/>
        <v>0</v>
      </c>
      <c r="E127" s="4">
        <f>-278.75</f>
        <v>-278.75</v>
      </c>
      <c r="F127" s="3"/>
      <c r="G127" s="4">
        <f t="shared" si="484"/>
        <v>-278.75</v>
      </c>
      <c r="H127" s="3"/>
      <c r="I127" s="3"/>
      <c r="J127" s="4">
        <f t="shared" si="485"/>
        <v>0</v>
      </c>
      <c r="K127" s="3"/>
      <c r="L127" s="3"/>
      <c r="M127" s="4">
        <f t="shared" si="486"/>
        <v>0</v>
      </c>
      <c r="N127" s="3"/>
      <c r="O127" s="3"/>
      <c r="P127" s="4">
        <f t="shared" si="487"/>
        <v>0</v>
      </c>
      <c r="Q127" s="4">
        <f>-189.11</f>
        <v>-189.11</v>
      </c>
      <c r="R127" s="3"/>
      <c r="S127" s="4">
        <f t="shared" si="488"/>
        <v>-189.11</v>
      </c>
      <c r="T127" s="4">
        <f>124.46</f>
        <v>124.46</v>
      </c>
      <c r="U127" s="3"/>
      <c r="V127" s="4">
        <f t="shared" si="489"/>
        <v>124.46</v>
      </c>
      <c r="W127" s="3"/>
      <c r="X127" s="3"/>
      <c r="Y127" s="4">
        <f t="shared" si="490"/>
        <v>0</v>
      </c>
      <c r="Z127" s="3"/>
      <c r="AA127" s="3"/>
      <c r="AB127" s="4">
        <f t="shared" si="491"/>
        <v>0</v>
      </c>
      <c r="AC127" s="3"/>
      <c r="AD127" s="3"/>
      <c r="AE127" s="4">
        <f t="shared" si="492"/>
        <v>0</v>
      </c>
      <c r="AF127" s="3"/>
      <c r="AG127" s="3"/>
      <c r="AH127" s="4">
        <f t="shared" si="493"/>
        <v>0</v>
      </c>
      <c r="AI127" s="3"/>
      <c r="AJ127" s="3"/>
      <c r="AK127" s="4">
        <f t="shared" si="494"/>
        <v>0</v>
      </c>
      <c r="AL127" s="4">
        <f t="shared" si="495"/>
        <v>-64.65000000000002</v>
      </c>
      <c r="AM127" s="4">
        <f t="shared" si="496"/>
        <v>0</v>
      </c>
      <c r="AN127" s="4">
        <f t="shared" si="497"/>
        <v>-64.65000000000002</v>
      </c>
      <c r="AO127" s="3"/>
      <c r="AP127" s="3"/>
      <c r="AQ127" s="4">
        <f t="shared" si="498"/>
        <v>0</v>
      </c>
      <c r="AR127" s="4">
        <f>-314.04</f>
        <v>-314.04000000000002</v>
      </c>
      <c r="AS127" s="3"/>
      <c r="AT127" s="4">
        <f t="shared" si="499"/>
        <v>-314.04000000000002</v>
      </c>
      <c r="AU127" s="4">
        <f>-9.11</f>
        <v>-9.11</v>
      </c>
      <c r="AV127" s="3"/>
      <c r="AW127" s="4">
        <f t="shared" si="500"/>
        <v>-9.11</v>
      </c>
      <c r="AX127" s="4">
        <f>-552.53</f>
        <v>-552.53</v>
      </c>
      <c r="AY127" s="3"/>
      <c r="AZ127" s="4">
        <f t="shared" si="501"/>
        <v>-552.53</v>
      </c>
      <c r="BA127" s="3"/>
      <c r="BB127" s="3"/>
      <c r="BC127" s="4">
        <f t="shared" si="502"/>
        <v>0</v>
      </c>
      <c r="BD127" s="4">
        <f>-61.38</f>
        <v>-61.38</v>
      </c>
      <c r="BE127" s="3"/>
      <c r="BF127" s="4">
        <f t="shared" si="503"/>
        <v>-61.38</v>
      </c>
      <c r="BG127" s="4">
        <f t="shared" si="504"/>
        <v>-61.38</v>
      </c>
      <c r="BH127" s="4">
        <f t="shared" si="505"/>
        <v>0</v>
      </c>
      <c r="BI127" s="4">
        <f t="shared" si="506"/>
        <v>-61.38</v>
      </c>
      <c r="BJ127" s="3"/>
      <c r="BK127" s="3"/>
      <c r="BL127" s="4">
        <f t="shared" si="507"/>
        <v>0</v>
      </c>
      <c r="BM127" s="4">
        <f>-216.52</f>
        <v>-216.52</v>
      </c>
      <c r="BN127" s="3"/>
      <c r="BO127" s="4">
        <f t="shared" si="508"/>
        <v>-216.52</v>
      </c>
      <c r="BP127" s="4">
        <f>87.53</f>
        <v>87.53</v>
      </c>
      <c r="BQ127" s="3"/>
      <c r="BR127" s="4">
        <f t="shared" si="509"/>
        <v>87.53</v>
      </c>
      <c r="BS127" s="3"/>
      <c r="BT127" s="3"/>
      <c r="BU127" s="4">
        <f t="shared" si="510"/>
        <v>0</v>
      </c>
      <c r="BV127" s="3"/>
      <c r="BW127" s="3"/>
      <c r="BX127" s="4">
        <f t="shared" si="511"/>
        <v>0</v>
      </c>
      <c r="BY127" s="4">
        <f>-177.25</f>
        <v>-177.25</v>
      </c>
      <c r="BZ127" s="3"/>
      <c r="CA127" s="4">
        <f t="shared" si="512"/>
        <v>-177.25</v>
      </c>
      <c r="CB127" s="4">
        <f t="shared" si="513"/>
        <v>-89.72</v>
      </c>
      <c r="CC127" s="4">
        <f t="shared" si="514"/>
        <v>0</v>
      </c>
      <c r="CD127" s="4">
        <f t="shared" si="515"/>
        <v>-89.72</v>
      </c>
      <c r="CE127" s="3"/>
      <c r="CF127" s="3"/>
      <c r="CG127" s="4">
        <f t="shared" si="516"/>
        <v>0</v>
      </c>
      <c r="CH127" s="3"/>
      <c r="CI127" s="3"/>
      <c r="CJ127" s="4">
        <f t="shared" si="517"/>
        <v>0</v>
      </c>
      <c r="CK127" s="3"/>
      <c r="CL127" s="3"/>
      <c r="CM127" s="4">
        <f t="shared" si="518"/>
        <v>0</v>
      </c>
      <c r="CN127" s="4">
        <f t="shared" si="519"/>
        <v>0</v>
      </c>
      <c r="CO127" s="4">
        <f t="shared" si="520"/>
        <v>0</v>
      </c>
      <c r="CP127" s="4">
        <f t="shared" si="521"/>
        <v>0</v>
      </c>
      <c r="CQ127" s="3"/>
      <c r="CR127" s="3"/>
      <c r="CS127" s="4">
        <f t="shared" si="522"/>
        <v>0</v>
      </c>
      <c r="CT127" s="3"/>
      <c r="CU127" s="3"/>
      <c r="CV127" s="4">
        <f t="shared" si="523"/>
        <v>0</v>
      </c>
      <c r="CW127" s="4">
        <f>-369.49</f>
        <v>-369.49</v>
      </c>
      <c r="CX127" s="3"/>
      <c r="CY127" s="4">
        <f t="shared" si="524"/>
        <v>-369.49</v>
      </c>
      <c r="CZ127" s="4">
        <f t="shared" si="525"/>
        <v>-369.49</v>
      </c>
      <c r="DA127" s="4">
        <f t="shared" si="526"/>
        <v>0</v>
      </c>
      <c r="DB127" s="4">
        <f t="shared" si="527"/>
        <v>-369.49</v>
      </c>
      <c r="DC127" s="4">
        <f t="shared" si="528"/>
        <v>-1612.7900000000002</v>
      </c>
      <c r="DD127" s="4">
        <f t="shared" si="529"/>
        <v>0</v>
      </c>
      <c r="DE127" s="4">
        <f t="shared" si="530"/>
        <v>-1612.7900000000002</v>
      </c>
      <c r="DF127" s="3"/>
      <c r="DG127" s="3"/>
      <c r="DH127" s="4">
        <f t="shared" si="531"/>
        <v>0</v>
      </c>
      <c r="DI127" s="4">
        <f>-73.27</f>
        <v>-73.27</v>
      </c>
      <c r="DJ127" s="3"/>
      <c r="DK127" s="4">
        <f t="shared" si="532"/>
        <v>-73.27</v>
      </c>
      <c r="DL127" s="4">
        <f t="shared" si="533"/>
        <v>-73.27</v>
      </c>
      <c r="DM127" s="4">
        <f t="shared" si="534"/>
        <v>0</v>
      </c>
      <c r="DN127" s="4">
        <f t="shared" si="535"/>
        <v>-73.27</v>
      </c>
      <c r="DO127" s="3"/>
      <c r="DP127" s="3"/>
      <c r="DQ127" s="4">
        <f t="shared" si="536"/>
        <v>0</v>
      </c>
      <c r="DR127" s="3"/>
      <c r="DS127" s="3"/>
      <c r="DT127" s="4">
        <f t="shared" si="537"/>
        <v>0</v>
      </c>
      <c r="DU127" s="4">
        <f t="shared" si="538"/>
        <v>0</v>
      </c>
      <c r="DV127" s="4">
        <f t="shared" si="539"/>
        <v>0</v>
      </c>
      <c r="DW127" s="4">
        <f t="shared" si="540"/>
        <v>0</v>
      </c>
      <c r="DX127" s="20">
        <f t="shared" si="541"/>
        <v>-2029.4600000000003</v>
      </c>
      <c r="DY127" s="20">
        <f t="shared" si="542"/>
        <v>0</v>
      </c>
      <c r="DZ127" s="20">
        <f t="shared" si="543"/>
        <v>-2029.4600000000003</v>
      </c>
      <c r="EA127" s="19"/>
      <c r="EB127" s="19"/>
      <c r="EC127" s="20">
        <f t="shared" si="544"/>
        <v>0</v>
      </c>
      <c r="ED127" s="19"/>
      <c r="EE127" s="19"/>
      <c r="EF127" s="20">
        <f t="shared" si="545"/>
        <v>0</v>
      </c>
      <c r="EG127" s="20">
        <f>-179.51</f>
        <v>-179.51</v>
      </c>
      <c r="EH127" s="19"/>
      <c r="EI127" s="20">
        <f t="shared" si="546"/>
        <v>-179.51</v>
      </c>
      <c r="EJ127" s="20">
        <f>141.29</f>
        <v>141.29</v>
      </c>
      <c r="EK127" s="19"/>
      <c r="EL127" s="20">
        <f t="shared" si="547"/>
        <v>141.29</v>
      </c>
      <c r="EM127" s="20">
        <f t="shared" si="548"/>
        <v>-38.22</v>
      </c>
      <c r="EN127" s="20">
        <f t="shared" si="549"/>
        <v>0</v>
      </c>
      <c r="EO127" s="20">
        <f t="shared" si="550"/>
        <v>-38.22</v>
      </c>
      <c r="EP127" s="20">
        <f>-310.65</f>
        <v>-310.64999999999998</v>
      </c>
      <c r="EQ127" s="19"/>
      <c r="ER127" s="20">
        <f t="shared" si="551"/>
        <v>-310.64999999999998</v>
      </c>
      <c r="ES127" s="19"/>
      <c r="ET127" s="19"/>
      <c r="EU127" s="20">
        <f t="shared" si="552"/>
        <v>0</v>
      </c>
      <c r="EV127" s="20">
        <f>-169.4</f>
        <v>-169.4</v>
      </c>
      <c r="EW127" s="19"/>
      <c r="EX127" s="20">
        <f t="shared" si="553"/>
        <v>-169.4</v>
      </c>
      <c r="EY127" s="20">
        <f>104.01</f>
        <v>104.01</v>
      </c>
      <c r="EZ127" s="19"/>
      <c r="FA127" s="20">
        <f t="shared" si="554"/>
        <v>104.01</v>
      </c>
      <c r="FB127" s="20">
        <f t="shared" si="555"/>
        <v>-65.39</v>
      </c>
      <c r="FC127" s="20">
        <f t="shared" si="556"/>
        <v>0</v>
      </c>
      <c r="FD127" s="20">
        <f t="shared" si="557"/>
        <v>-65.39</v>
      </c>
      <c r="FE127" s="19"/>
      <c r="FF127" s="19"/>
      <c r="FG127" s="20">
        <f t="shared" si="558"/>
        <v>0</v>
      </c>
      <c r="FH127" s="20">
        <f>-268.14</f>
        <v>-268.14</v>
      </c>
      <c r="FI127" s="19"/>
      <c r="FJ127" s="20">
        <f t="shared" si="559"/>
        <v>-268.14</v>
      </c>
      <c r="FK127" s="20">
        <f>82.23</f>
        <v>82.23</v>
      </c>
      <c r="FL127" s="19"/>
      <c r="FM127" s="20">
        <f t="shared" si="560"/>
        <v>82.23</v>
      </c>
      <c r="FN127" s="20">
        <f t="shared" si="561"/>
        <v>-185.90999999999997</v>
      </c>
      <c r="FO127" s="20">
        <f t="shared" si="562"/>
        <v>0</v>
      </c>
      <c r="FP127" s="20">
        <f t="shared" si="563"/>
        <v>-185.90999999999997</v>
      </c>
      <c r="FQ127" s="19"/>
      <c r="FR127" s="19"/>
      <c r="FS127" s="20">
        <f t="shared" si="564"/>
        <v>0</v>
      </c>
      <c r="FT127" s="20">
        <f>-147.35</f>
        <v>-147.35</v>
      </c>
      <c r="FU127" s="19"/>
      <c r="FV127" s="20">
        <f t="shared" si="565"/>
        <v>-147.35</v>
      </c>
      <c r="FW127" s="20">
        <f>110.09</f>
        <v>110.09</v>
      </c>
      <c r="FX127" s="19"/>
      <c r="FY127" s="20">
        <f t="shared" si="566"/>
        <v>110.09</v>
      </c>
      <c r="FZ127" s="20">
        <f t="shared" si="567"/>
        <v>-37.259999999999991</v>
      </c>
      <c r="GA127" s="20">
        <f t="shared" si="568"/>
        <v>0</v>
      </c>
      <c r="GB127" s="20">
        <f t="shared" si="569"/>
        <v>-37.259999999999991</v>
      </c>
      <c r="GC127" s="19"/>
      <c r="GD127" s="19"/>
      <c r="GE127" s="20">
        <f t="shared" si="570"/>
        <v>0</v>
      </c>
      <c r="GF127" s="19"/>
      <c r="GG127" s="19"/>
      <c r="GH127" s="20">
        <f t="shared" si="571"/>
        <v>0</v>
      </c>
      <c r="GI127" s="20">
        <f>-122.4</f>
        <v>-122.4</v>
      </c>
      <c r="GJ127" s="19"/>
      <c r="GK127" s="20">
        <f t="shared" si="572"/>
        <v>-122.4</v>
      </c>
      <c r="GL127" s="20">
        <f>61.2</f>
        <v>61.2</v>
      </c>
      <c r="GM127" s="19"/>
      <c r="GN127" s="20">
        <f t="shared" si="573"/>
        <v>61.2</v>
      </c>
      <c r="GO127" s="20">
        <f t="shared" si="574"/>
        <v>-61.2</v>
      </c>
      <c r="GP127" s="20">
        <f t="shared" si="575"/>
        <v>0</v>
      </c>
      <c r="GQ127" s="20">
        <f t="shared" si="576"/>
        <v>-61.2</v>
      </c>
      <c r="GR127" s="19"/>
      <c r="GS127" s="19"/>
      <c r="GT127" s="20">
        <f t="shared" si="577"/>
        <v>0</v>
      </c>
      <c r="GU127" s="19"/>
      <c r="GV127" s="19"/>
      <c r="GW127" s="20">
        <f t="shared" si="578"/>
        <v>0</v>
      </c>
      <c r="GX127" s="19"/>
      <c r="GY127" s="19"/>
      <c r="GZ127" s="20">
        <f t="shared" si="579"/>
        <v>0</v>
      </c>
      <c r="HA127" s="20">
        <f t="shared" si="580"/>
        <v>-698.63</v>
      </c>
      <c r="HB127" s="20">
        <f t="shared" si="581"/>
        <v>0</v>
      </c>
      <c r="HC127" s="20">
        <f t="shared" si="582"/>
        <v>-698.63</v>
      </c>
      <c r="HD127" s="19"/>
      <c r="HE127" s="19"/>
      <c r="HF127" s="20">
        <f t="shared" si="583"/>
        <v>0</v>
      </c>
      <c r="HG127" s="19"/>
      <c r="HH127" s="19"/>
      <c r="HI127" s="20">
        <f t="shared" si="584"/>
        <v>0</v>
      </c>
      <c r="HJ127" s="20">
        <f>-66.2</f>
        <v>-66.2</v>
      </c>
      <c r="HK127" s="19"/>
      <c r="HL127" s="20">
        <f t="shared" si="585"/>
        <v>-66.2</v>
      </c>
      <c r="HM127" s="19"/>
      <c r="HN127" s="19"/>
      <c r="HO127" s="20">
        <f t="shared" si="586"/>
        <v>0</v>
      </c>
      <c r="HP127" s="20">
        <f t="shared" si="587"/>
        <v>-66.2</v>
      </c>
      <c r="HQ127" s="20">
        <f t="shared" si="588"/>
        <v>0</v>
      </c>
      <c r="HR127" s="20">
        <f t="shared" si="589"/>
        <v>-66.2</v>
      </c>
      <c r="HS127" s="20">
        <f>14.57</f>
        <v>14.57</v>
      </c>
      <c r="HT127" s="19"/>
      <c r="HU127" s="20">
        <f t="shared" si="590"/>
        <v>14.57</v>
      </c>
      <c r="HV127" s="19"/>
      <c r="HW127" s="19"/>
      <c r="HX127" s="20">
        <f t="shared" si="591"/>
        <v>0</v>
      </c>
      <c r="HY127" s="19"/>
      <c r="HZ127" s="19"/>
      <c r="IA127" s="20">
        <f t="shared" si="592"/>
        <v>0</v>
      </c>
      <c r="IB127" s="20">
        <f>-52.94</f>
        <v>-52.94</v>
      </c>
      <c r="IC127" s="19"/>
      <c r="ID127" s="20">
        <f t="shared" si="593"/>
        <v>-52.94</v>
      </c>
      <c r="IE127" s="20">
        <f t="shared" si="594"/>
        <v>-52.94</v>
      </c>
      <c r="IF127" s="20">
        <f t="shared" si="595"/>
        <v>0</v>
      </c>
      <c r="IG127" s="20">
        <f t="shared" si="596"/>
        <v>-52.94</v>
      </c>
      <c r="IH127" s="20">
        <f t="shared" si="597"/>
        <v>-104.57</v>
      </c>
      <c r="II127" s="20">
        <f t="shared" si="598"/>
        <v>0</v>
      </c>
      <c r="IJ127" s="20">
        <f t="shared" si="599"/>
        <v>-104.57</v>
      </c>
      <c r="IK127" s="20">
        <f>-137.8</f>
        <v>-137.80000000000001</v>
      </c>
      <c r="IL127" s="19"/>
      <c r="IM127" s="20">
        <f t="shared" si="600"/>
        <v>-137.80000000000001</v>
      </c>
      <c r="IN127" s="19"/>
      <c r="IO127" s="19"/>
      <c r="IP127" s="20">
        <f t="shared" si="601"/>
        <v>0</v>
      </c>
      <c r="IQ127" s="19"/>
      <c r="IR127" s="19"/>
      <c r="IS127" s="20">
        <f t="shared" si="602"/>
        <v>0</v>
      </c>
      <c r="IT127" s="20">
        <f t="shared" si="603"/>
        <v>0</v>
      </c>
      <c r="IU127" s="20">
        <f t="shared" si="604"/>
        <v>0</v>
      </c>
      <c r="IV127" s="20">
        <f t="shared" si="605"/>
        <v>0</v>
      </c>
      <c r="IW127" s="20">
        <f t="shared" si="606"/>
        <v>-242.37</v>
      </c>
      <c r="IX127" s="20">
        <f t="shared" si="607"/>
        <v>0</v>
      </c>
      <c r="IY127" s="20">
        <f t="shared" si="608"/>
        <v>-242.37</v>
      </c>
      <c r="IZ127" s="20">
        <f>-44.67</f>
        <v>-44.67</v>
      </c>
      <c r="JA127" s="19"/>
      <c r="JB127" s="20">
        <f t="shared" si="609"/>
        <v>-44.67</v>
      </c>
      <c r="JC127" s="19"/>
      <c r="JD127" s="19"/>
      <c r="JE127" s="20">
        <f t="shared" si="610"/>
        <v>0</v>
      </c>
      <c r="JF127" s="19"/>
      <c r="JG127" s="19"/>
      <c r="JH127" s="20">
        <f t="shared" si="611"/>
        <v>0</v>
      </c>
      <c r="JI127" s="20">
        <f t="shared" si="612"/>
        <v>-44.67</v>
      </c>
      <c r="JJ127" s="20">
        <f t="shared" si="613"/>
        <v>0</v>
      </c>
      <c r="JK127" s="20">
        <f t="shared" si="614"/>
        <v>-44.67</v>
      </c>
      <c r="JL127" s="19"/>
      <c r="JM127" s="19"/>
      <c r="JN127" s="20">
        <f t="shared" si="615"/>
        <v>0</v>
      </c>
      <c r="JO127" s="19"/>
      <c r="JP127" s="19"/>
      <c r="JQ127" s="20">
        <f t="shared" si="616"/>
        <v>0</v>
      </c>
      <c r="JR127" s="20">
        <f>-1372.87</f>
        <v>-1372.87</v>
      </c>
      <c r="JS127" s="19"/>
      <c r="JT127" s="20">
        <f t="shared" si="617"/>
        <v>-1372.87</v>
      </c>
      <c r="JU127" s="20">
        <f t="shared" si="618"/>
        <v>-1372.87</v>
      </c>
      <c r="JV127" s="20">
        <f t="shared" si="619"/>
        <v>0</v>
      </c>
      <c r="JW127" s="20">
        <f t="shared" si="620"/>
        <v>-1372.87</v>
      </c>
      <c r="JX127" s="20">
        <f>-271.63</f>
        <v>-271.63</v>
      </c>
      <c r="JY127" s="19"/>
      <c r="JZ127" s="20">
        <f t="shared" si="621"/>
        <v>-271.63</v>
      </c>
      <c r="KA127" s="19"/>
      <c r="KB127" s="19"/>
      <c r="KC127" s="20">
        <f t="shared" si="622"/>
        <v>0</v>
      </c>
      <c r="KD127" s="20">
        <f t="shared" si="623"/>
        <v>-271.63</v>
      </c>
      <c r="KE127" s="20">
        <f t="shared" si="624"/>
        <v>0</v>
      </c>
      <c r="KF127" s="20">
        <f t="shared" si="625"/>
        <v>-271.63</v>
      </c>
      <c r="KG127" s="20">
        <f>-191.95</f>
        <v>-191.95</v>
      </c>
      <c r="KH127" s="19"/>
      <c r="KI127" s="20">
        <f t="shared" si="626"/>
        <v>-191.95</v>
      </c>
      <c r="KJ127" s="19"/>
      <c r="KK127" s="19"/>
      <c r="KL127" s="20">
        <f t="shared" si="627"/>
        <v>0</v>
      </c>
      <c r="KM127" s="19"/>
      <c r="KN127" s="19"/>
      <c r="KO127" s="20">
        <f t="shared" si="628"/>
        <v>0</v>
      </c>
      <c r="KP127" s="19"/>
      <c r="KQ127" s="19"/>
      <c r="KR127" s="20">
        <f t="shared" si="629"/>
        <v>0</v>
      </c>
      <c r="KS127" s="19"/>
      <c r="KT127" s="19"/>
      <c r="KU127" s="20">
        <f t="shared" si="630"/>
        <v>0</v>
      </c>
      <c r="KV127" s="19"/>
      <c r="KW127" s="19"/>
      <c r="KX127" s="20">
        <f t="shared" si="631"/>
        <v>0</v>
      </c>
      <c r="KY127" s="19"/>
      <c r="KZ127" s="19"/>
      <c r="LA127" s="20">
        <f t="shared" si="632"/>
        <v>0</v>
      </c>
      <c r="LB127" s="20">
        <f t="shared" si="633"/>
        <v>0</v>
      </c>
      <c r="LC127" s="20">
        <f t="shared" si="634"/>
        <v>0</v>
      </c>
      <c r="LD127" s="20">
        <f t="shared" si="635"/>
        <v>0</v>
      </c>
      <c r="LE127" s="20">
        <f t="shared" si="636"/>
        <v>-191.95</v>
      </c>
      <c r="LF127" s="20">
        <f t="shared" si="637"/>
        <v>0</v>
      </c>
      <c r="LG127" s="20">
        <f t="shared" si="638"/>
        <v>-191.95</v>
      </c>
      <c r="LH127" s="20">
        <f>-340.52</f>
        <v>-340.52</v>
      </c>
      <c r="LI127" s="19"/>
      <c r="LJ127" s="20">
        <f t="shared" si="639"/>
        <v>-340.52</v>
      </c>
      <c r="LK127" s="19"/>
      <c r="LL127" s="19"/>
      <c r="LM127" s="20">
        <f t="shared" si="640"/>
        <v>0</v>
      </c>
      <c r="LN127" s="20">
        <f t="shared" si="641"/>
        <v>-5192.1000000000004</v>
      </c>
      <c r="LO127" s="20">
        <f t="shared" si="642"/>
        <v>0</v>
      </c>
      <c r="LP127" s="20">
        <f t="shared" si="643"/>
        <v>-5192.1000000000004</v>
      </c>
    </row>
    <row r="128" spans="1:328" x14ac:dyDescent="0.3">
      <c r="A128" s="2" t="s">
        <v>233</v>
      </c>
      <c r="B128" s="3"/>
      <c r="C128" s="3"/>
      <c r="D128" s="4">
        <f t="shared" si="483"/>
        <v>0</v>
      </c>
      <c r="E128" s="3"/>
      <c r="F128" s="3"/>
      <c r="G128" s="4">
        <f t="shared" si="484"/>
        <v>0</v>
      </c>
      <c r="H128" s="3"/>
      <c r="I128" s="3"/>
      <c r="J128" s="4">
        <f t="shared" si="485"/>
        <v>0</v>
      </c>
      <c r="K128" s="3"/>
      <c r="L128" s="3"/>
      <c r="M128" s="4">
        <f t="shared" si="486"/>
        <v>0</v>
      </c>
      <c r="N128" s="3"/>
      <c r="O128" s="3"/>
      <c r="P128" s="4">
        <f t="shared" si="487"/>
        <v>0</v>
      </c>
      <c r="Q128" s="3"/>
      <c r="R128" s="3"/>
      <c r="S128" s="4">
        <f t="shared" si="488"/>
        <v>0</v>
      </c>
      <c r="T128" s="3"/>
      <c r="U128" s="3"/>
      <c r="V128" s="4">
        <f t="shared" si="489"/>
        <v>0</v>
      </c>
      <c r="W128" s="3"/>
      <c r="X128" s="3"/>
      <c r="Y128" s="4">
        <f t="shared" si="490"/>
        <v>0</v>
      </c>
      <c r="Z128" s="3"/>
      <c r="AA128" s="3"/>
      <c r="AB128" s="4">
        <f t="shared" si="491"/>
        <v>0</v>
      </c>
      <c r="AC128" s="3"/>
      <c r="AD128" s="3"/>
      <c r="AE128" s="4">
        <f t="shared" si="492"/>
        <v>0</v>
      </c>
      <c r="AF128" s="3"/>
      <c r="AG128" s="3"/>
      <c r="AH128" s="4">
        <f t="shared" si="493"/>
        <v>0</v>
      </c>
      <c r="AI128" s="3"/>
      <c r="AJ128" s="3"/>
      <c r="AK128" s="4">
        <f t="shared" si="494"/>
        <v>0</v>
      </c>
      <c r="AL128" s="4">
        <f t="shared" si="495"/>
        <v>0</v>
      </c>
      <c r="AM128" s="4">
        <f t="shared" si="496"/>
        <v>0</v>
      </c>
      <c r="AN128" s="4">
        <f t="shared" si="497"/>
        <v>0</v>
      </c>
      <c r="AO128" s="3"/>
      <c r="AP128" s="3"/>
      <c r="AQ128" s="4">
        <f t="shared" si="498"/>
        <v>0</v>
      </c>
      <c r="AR128" s="3"/>
      <c r="AS128" s="3"/>
      <c r="AT128" s="4">
        <f t="shared" si="499"/>
        <v>0</v>
      </c>
      <c r="AU128" s="3"/>
      <c r="AV128" s="3"/>
      <c r="AW128" s="4">
        <f t="shared" si="500"/>
        <v>0</v>
      </c>
      <c r="AX128" s="3"/>
      <c r="AY128" s="3"/>
      <c r="AZ128" s="4">
        <f t="shared" si="501"/>
        <v>0</v>
      </c>
      <c r="BA128" s="3"/>
      <c r="BB128" s="3"/>
      <c r="BC128" s="4">
        <f t="shared" si="502"/>
        <v>0</v>
      </c>
      <c r="BD128" s="3"/>
      <c r="BE128" s="3"/>
      <c r="BF128" s="4">
        <f t="shared" si="503"/>
        <v>0</v>
      </c>
      <c r="BG128" s="4">
        <f t="shared" si="504"/>
        <v>0</v>
      </c>
      <c r="BH128" s="4">
        <f t="shared" si="505"/>
        <v>0</v>
      </c>
      <c r="BI128" s="4">
        <f t="shared" si="506"/>
        <v>0</v>
      </c>
      <c r="BJ128" s="3"/>
      <c r="BK128" s="3"/>
      <c r="BL128" s="4">
        <f t="shared" si="507"/>
        <v>0</v>
      </c>
      <c r="BM128" s="3"/>
      <c r="BN128" s="3"/>
      <c r="BO128" s="4">
        <f t="shared" si="508"/>
        <v>0</v>
      </c>
      <c r="BP128" s="3"/>
      <c r="BQ128" s="3"/>
      <c r="BR128" s="4">
        <f t="shared" si="509"/>
        <v>0</v>
      </c>
      <c r="BS128" s="3"/>
      <c r="BT128" s="3"/>
      <c r="BU128" s="4">
        <f t="shared" si="510"/>
        <v>0</v>
      </c>
      <c r="BV128" s="3"/>
      <c r="BW128" s="3"/>
      <c r="BX128" s="4">
        <f t="shared" si="511"/>
        <v>0</v>
      </c>
      <c r="BY128" s="3"/>
      <c r="BZ128" s="3"/>
      <c r="CA128" s="4">
        <f t="shared" si="512"/>
        <v>0</v>
      </c>
      <c r="CB128" s="4">
        <f t="shared" si="513"/>
        <v>0</v>
      </c>
      <c r="CC128" s="4">
        <f t="shared" si="514"/>
        <v>0</v>
      </c>
      <c r="CD128" s="4">
        <f t="shared" si="515"/>
        <v>0</v>
      </c>
      <c r="CE128" s="3"/>
      <c r="CF128" s="3"/>
      <c r="CG128" s="4">
        <f t="shared" si="516"/>
        <v>0</v>
      </c>
      <c r="CH128" s="3"/>
      <c r="CI128" s="3"/>
      <c r="CJ128" s="4">
        <f t="shared" si="517"/>
        <v>0</v>
      </c>
      <c r="CK128" s="3"/>
      <c r="CL128" s="3"/>
      <c r="CM128" s="4">
        <f t="shared" si="518"/>
        <v>0</v>
      </c>
      <c r="CN128" s="4">
        <f t="shared" si="519"/>
        <v>0</v>
      </c>
      <c r="CO128" s="4">
        <f t="shared" si="520"/>
        <v>0</v>
      </c>
      <c r="CP128" s="4">
        <f t="shared" si="521"/>
        <v>0</v>
      </c>
      <c r="CQ128" s="3"/>
      <c r="CR128" s="3"/>
      <c r="CS128" s="4">
        <f t="shared" si="522"/>
        <v>0</v>
      </c>
      <c r="CT128" s="3"/>
      <c r="CU128" s="3"/>
      <c r="CV128" s="4">
        <f t="shared" si="523"/>
        <v>0</v>
      </c>
      <c r="CW128" s="3"/>
      <c r="CX128" s="3"/>
      <c r="CY128" s="4">
        <f t="shared" si="524"/>
        <v>0</v>
      </c>
      <c r="CZ128" s="4">
        <f t="shared" si="525"/>
        <v>0</v>
      </c>
      <c r="DA128" s="4">
        <f t="shared" si="526"/>
        <v>0</v>
      </c>
      <c r="DB128" s="4">
        <f t="shared" si="527"/>
        <v>0</v>
      </c>
      <c r="DC128" s="4">
        <f t="shared" si="528"/>
        <v>0</v>
      </c>
      <c r="DD128" s="4">
        <f t="shared" si="529"/>
        <v>0</v>
      </c>
      <c r="DE128" s="4">
        <f t="shared" si="530"/>
        <v>0</v>
      </c>
      <c r="DF128" s="3"/>
      <c r="DG128" s="3"/>
      <c r="DH128" s="4">
        <f t="shared" si="531"/>
        <v>0</v>
      </c>
      <c r="DI128" s="3"/>
      <c r="DJ128" s="3"/>
      <c r="DK128" s="4">
        <f t="shared" si="532"/>
        <v>0</v>
      </c>
      <c r="DL128" s="4">
        <f t="shared" si="533"/>
        <v>0</v>
      </c>
      <c r="DM128" s="4">
        <f t="shared" si="534"/>
        <v>0</v>
      </c>
      <c r="DN128" s="4">
        <f t="shared" si="535"/>
        <v>0</v>
      </c>
      <c r="DO128" s="3"/>
      <c r="DP128" s="3"/>
      <c r="DQ128" s="4">
        <f t="shared" si="536"/>
        <v>0</v>
      </c>
      <c r="DR128" s="3"/>
      <c r="DS128" s="3"/>
      <c r="DT128" s="4">
        <f t="shared" si="537"/>
        <v>0</v>
      </c>
      <c r="DU128" s="4">
        <f t="shared" si="538"/>
        <v>0</v>
      </c>
      <c r="DV128" s="4">
        <f t="shared" si="539"/>
        <v>0</v>
      </c>
      <c r="DW128" s="4">
        <f t="shared" si="540"/>
        <v>0</v>
      </c>
      <c r="DX128" s="20">
        <f t="shared" si="541"/>
        <v>0</v>
      </c>
      <c r="DY128" s="20">
        <f t="shared" si="542"/>
        <v>0</v>
      </c>
      <c r="DZ128" s="20">
        <f t="shared" si="543"/>
        <v>0</v>
      </c>
      <c r="EA128" s="19"/>
      <c r="EB128" s="19"/>
      <c r="EC128" s="20">
        <f t="shared" si="544"/>
        <v>0</v>
      </c>
      <c r="ED128" s="19"/>
      <c r="EE128" s="19"/>
      <c r="EF128" s="20">
        <f t="shared" si="545"/>
        <v>0</v>
      </c>
      <c r="EG128" s="19"/>
      <c r="EH128" s="19"/>
      <c r="EI128" s="20">
        <f t="shared" si="546"/>
        <v>0</v>
      </c>
      <c r="EJ128" s="19"/>
      <c r="EK128" s="19"/>
      <c r="EL128" s="20">
        <f t="shared" si="547"/>
        <v>0</v>
      </c>
      <c r="EM128" s="20">
        <f t="shared" si="548"/>
        <v>0</v>
      </c>
      <c r="EN128" s="20">
        <f t="shared" si="549"/>
        <v>0</v>
      </c>
      <c r="EO128" s="20">
        <f t="shared" si="550"/>
        <v>0</v>
      </c>
      <c r="EP128" s="19"/>
      <c r="EQ128" s="19"/>
      <c r="ER128" s="20">
        <f t="shared" si="551"/>
        <v>0</v>
      </c>
      <c r="ES128" s="19"/>
      <c r="ET128" s="19"/>
      <c r="EU128" s="20">
        <f t="shared" si="552"/>
        <v>0</v>
      </c>
      <c r="EV128" s="19"/>
      <c r="EW128" s="19"/>
      <c r="EX128" s="20">
        <f t="shared" si="553"/>
        <v>0</v>
      </c>
      <c r="EY128" s="19"/>
      <c r="EZ128" s="19"/>
      <c r="FA128" s="20">
        <f t="shared" si="554"/>
        <v>0</v>
      </c>
      <c r="FB128" s="20">
        <f t="shared" si="555"/>
        <v>0</v>
      </c>
      <c r="FC128" s="20">
        <f t="shared" si="556"/>
        <v>0</v>
      </c>
      <c r="FD128" s="20">
        <f t="shared" si="557"/>
        <v>0</v>
      </c>
      <c r="FE128" s="19"/>
      <c r="FF128" s="19"/>
      <c r="FG128" s="20">
        <f t="shared" si="558"/>
        <v>0</v>
      </c>
      <c r="FH128" s="19"/>
      <c r="FI128" s="19"/>
      <c r="FJ128" s="20">
        <f t="shared" si="559"/>
        <v>0</v>
      </c>
      <c r="FK128" s="19"/>
      <c r="FL128" s="19"/>
      <c r="FM128" s="20">
        <f t="shared" si="560"/>
        <v>0</v>
      </c>
      <c r="FN128" s="20">
        <f t="shared" si="561"/>
        <v>0</v>
      </c>
      <c r="FO128" s="20">
        <f t="shared" si="562"/>
        <v>0</v>
      </c>
      <c r="FP128" s="20">
        <f t="shared" si="563"/>
        <v>0</v>
      </c>
      <c r="FQ128" s="19"/>
      <c r="FR128" s="19"/>
      <c r="FS128" s="20">
        <f t="shared" si="564"/>
        <v>0</v>
      </c>
      <c r="FT128" s="19"/>
      <c r="FU128" s="19"/>
      <c r="FV128" s="20">
        <f t="shared" si="565"/>
        <v>0</v>
      </c>
      <c r="FW128" s="19"/>
      <c r="FX128" s="19"/>
      <c r="FY128" s="20">
        <f t="shared" si="566"/>
        <v>0</v>
      </c>
      <c r="FZ128" s="20">
        <f t="shared" si="567"/>
        <v>0</v>
      </c>
      <c r="GA128" s="20">
        <f t="shared" si="568"/>
        <v>0</v>
      </c>
      <c r="GB128" s="20">
        <f t="shared" si="569"/>
        <v>0</v>
      </c>
      <c r="GC128" s="19"/>
      <c r="GD128" s="19"/>
      <c r="GE128" s="20">
        <f t="shared" si="570"/>
        <v>0</v>
      </c>
      <c r="GF128" s="19"/>
      <c r="GG128" s="19"/>
      <c r="GH128" s="20">
        <f t="shared" si="571"/>
        <v>0</v>
      </c>
      <c r="GI128" s="19"/>
      <c r="GJ128" s="19"/>
      <c r="GK128" s="20">
        <f t="shared" si="572"/>
        <v>0</v>
      </c>
      <c r="GL128" s="19"/>
      <c r="GM128" s="19"/>
      <c r="GN128" s="20">
        <f t="shared" si="573"/>
        <v>0</v>
      </c>
      <c r="GO128" s="20">
        <f t="shared" si="574"/>
        <v>0</v>
      </c>
      <c r="GP128" s="20">
        <f t="shared" si="575"/>
        <v>0</v>
      </c>
      <c r="GQ128" s="20">
        <f t="shared" si="576"/>
        <v>0</v>
      </c>
      <c r="GR128" s="19"/>
      <c r="GS128" s="19"/>
      <c r="GT128" s="20">
        <f t="shared" si="577"/>
        <v>0</v>
      </c>
      <c r="GU128" s="19"/>
      <c r="GV128" s="19"/>
      <c r="GW128" s="20">
        <f t="shared" si="578"/>
        <v>0</v>
      </c>
      <c r="GX128" s="19"/>
      <c r="GY128" s="19"/>
      <c r="GZ128" s="20">
        <f t="shared" si="579"/>
        <v>0</v>
      </c>
      <c r="HA128" s="20">
        <f t="shared" si="580"/>
        <v>0</v>
      </c>
      <c r="HB128" s="20">
        <f t="shared" si="581"/>
        <v>0</v>
      </c>
      <c r="HC128" s="20">
        <f t="shared" si="582"/>
        <v>0</v>
      </c>
      <c r="HD128" s="19"/>
      <c r="HE128" s="19"/>
      <c r="HF128" s="20">
        <f t="shared" si="583"/>
        <v>0</v>
      </c>
      <c r="HG128" s="19"/>
      <c r="HH128" s="19"/>
      <c r="HI128" s="20">
        <f t="shared" si="584"/>
        <v>0</v>
      </c>
      <c r="HJ128" s="19"/>
      <c r="HK128" s="20">
        <f>0</f>
        <v>0</v>
      </c>
      <c r="HL128" s="20">
        <f t="shared" si="585"/>
        <v>0</v>
      </c>
      <c r="HM128" s="19"/>
      <c r="HN128" s="19"/>
      <c r="HO128" s="20">
        <f t="shared" si="586"/>
        <v>0</v>
      </c>
      <c r="HP128" s="20">
        <f t="shared" si="587"/>
        <v>0</v>
      </c>
      <c r="HQ128" s="20">
        <f t="shared" si="588"/>
        <v>0</v>
      </c>
      <c r="HR128" s="20">
        <f t="shared" si="589"/>
        <v>0</v>
      </c>
      <c r="HS128" s="19"/>
      <c r="HT128" s="19"/>
      <c r="HU128" s="20">
        <f t="shared" si="590"/>
        <v>0</v>
      </c>
      <c r="HV128" s="19"/>
      <c r="HW128" s="19"/>
      <c r="HX128" s="20">
        <f t="shared" si="591"/>
        <v>0</v>
      </c>
      <c r="HY128" s="19"/>
      <c r="HZ128" s="20">
        <f>0</f>
        <v>0</v>
      </c>
      <c r="IA128" s="20">
        <f t="shared" si="592"/>
        <v>0</v>
      </c>
      <c r="IB128" s="19"/>
      <c r="IC128" s="19"/>
      <c r="ID128" s="20">
        <f t="shared" si="593"/>
        <v>0</v>
      </c>
      <c r="IE128" s="20">
        <f t="shared" si="594"/>
        <v>0</v>
      </c>
      <c r="IF128" s="20">
        <f t="shared" si="595"/>
        <v>0</v>
      </c>
      <c r="IG128" s="20">
        <f t="shared" si="596"/>
        <v>0</v>
      </c>
      <c r="IH128" s="20">
        <f t="shared" si="597"/>
        <v>0</v>
      </c>
      <c r="II128" s="20">
        <f t="shared" si="598"/>
        <v>0</v>
      </c>
      <c r="IJ128" s="20">
        <f t="shared" si="599"/>
        <v>0</v>
      </c>
      <c r="IK128" s="19"/>
      <c r="IL128" s="19"/>
      <c r="IM128" s="20">
        <f t="shared" si="600"/>
        <v>0</v>
      </c>
      <c r="IN128" s="19"/>
      <c r="IO128" s="19"/>
      <c r="IP128" s="20">
        <f t="shared" si="601"/>
        <v>0</v>
      </c>
      <c r="IQ128" s="19"/>
      <c r="IR128" s="19"/>
      <c r="IS128" s="20">
        <f t="shared" si="602"/>
        <v>0</v>
      </c>
      <c r="IT128" s="20">
        <f t="shared" si="603"/>
        <v>0</v>
      </c>
      <c r="IU128" s="20">
        <f t="shared" si="604"/>
        <v>0</v>
      </c>
      <c r="IV128" s="20">
        <f t="shared" si="605"/>
        <v>0</v>
      </c>
      <c r="IW128" s="20">
        <f t="shared" si="606"/>
        <v>0</v>
      </c>
      <c r="IX128" s="20">
        <f t="shared" si="607"/>
        <v>0</v>
      </c>
      <c r="IY128" s="20">
        <f t="shared" si="608"/>
        <v>0</v>
      </c>
      <c r="IZ128" s="19"/>
      <c r="JA128" s="19"/>
      <c r="JB128" s="20">
        <f t="shared" si="609"/>
        <v>0</v>
      </c>
      <c r="JC128" s="19"/>
      <c r="JD128" s="19"/>
      <c r="JE128" s="20">
        <f t="shared" si="610"/>
        <v>0</v>
      </c>
      <c r="JF128" s="19"/>
      <c r="JG128" s="19"/>
      <c r="JH128" s="20">
        <f t="shared" si="611"/>
        <v>0</v>
      </c>
      <c r="JI128" s="20">
        <f t="shared" si="612"/>
        <v>0</v>
      </c>
      <c r="JJ128" s="20">
        <f t="shared" si="613"/>
        <v>0</v>
      </c>
      <c r="JK128" s="20">
        <f t="shared" si="614"/>
        <v>0</v>
      </c>
      <c r="JL128" s="19"/>
      <c r="JM128" s="19"/>
      <c r="JN128" s="20">
        <f t="shared" si="615"/>
        <v>0</v>
      </c>
      <c r="JO128" s="19"/>
      <c r="JP128" s="19"/>
      <c r="JQ128" s="20">
        <f t="shared" si="616"/>
        <v>0</v>
      </c>
      <c r="JR128" s="19"/>
      <c r="JS128" s="19"/>
      <c r="JT128" s="20">
        <f t="shared" si="617"/>
        <v>0</v>
      </c>
      <c r="JU128" s="20">
        <f t="shared" si="618"/>
        <v>0</v>
      </c>
      <c r="JV128" s="20">
        <f t="shared" si="619"/>
        <v>0</v>
      </c>
      <c r="JW128" s="20">
        <f t="shared" si="620"/>
        <v>0</v>
      </c>
      <c r="JX128" s="19"/>
      <c r="JY128" s="20">
        <f>191.25</f>
        <v>191.25</v>
      </c>
      <c r="JZ128" s="20">
        <f t="shared" si="621"/>
        <v>-191.25</v>
      </c>
      <c r="KA128" s="19"/>
      <c r="KB128" s="19"/>
      <c r="KC128" s="20">
        <f t="shared" si="622"/>
        <v>0</v>
      </c>
      <c r="KD128" s="20">
        <f t="shared" si="623"/>
        <v>0</v>
      </c>
      <c r="KE128" s="20">
        <f t="shared" si="624"/>
        <v>191.25</v>
      </c>
      <c r="KF128" s="20">
        <f t="shared" si="625"/>
        <v>-191.25</v>
      </c>
      <c r="KG128" s="19"/>
      <c r="KH128" s="19"/>
      <c r="KI128" s="20">
        <f t="shared" si="626"/>
        <v>0</v>
      </c>
      <c r="KJ128" s="19"/>
      <c r="KK128" s="19"/>
      <c r="KL128" s="20">
        <f t="shared" si="627"/>
        <v>0</v>
      </c>
      <c r="KM128" s="19"/>
      <c r="KN128" s="19"/>
      <c r="KO128" s="20">
        <f t="shared" si="628"/>
        <v>0</v>
      </c>
      <c r="KP128" s="19"/>
      <c r="KQ128" s="19"/>
      <c r="KR128" s="20">
        <f t="shared" si="629"/>
        <v>0</v>
      </c>
      <c r="KS128" s="19"/>
      <c r="KT128" s="19"/>
      <c r="KU128" s="20">
        <f t="shared" si="630"/>
        <v>0</v>
      </c>
      <c r="KV128" s="19"/>
      <c r="KW128" s="19"/>
      <c r="KX128" s="20">
        <f t="shared" si="631"/>
        <v>0</v>
      </c>
      <c r="KY128" s="19"/>
      <c r="KZ128" s="19"/>
      <c r="LA128" s="20">
        <f t="shared" si="632"/>
        <v>0</v>
      </c>
      <c r="LB128" s="20">
        <f t="shared" si="633"/>
        <v>0</v>
      </c>
      <c r="LC128" s="20">
        <f t="shared" si="634"/>
        <v>0</v>
      </c>
      <c r="LD128" s="20">
        <f t="shared" si="635"/>
        <v>0</v>
      </c>
      <c r="LE128" s="20">
        <f t="shared" si="636"/>
        <v>0</v>
      </c>
      <c r="LF128" s="20">
        <f t="shared" si="637"/>
        <v>0</v>
      </c>
      <c r="LG128" s="20">
        <f t="shared" si="638"/>
        <v>0</v>
      </c>
      <c r="LH128" s="19"/>
      <c r="LI128" s="19"/>
      <c r="LJ128" s="20">
        <f t="shared" si="639"/>
        <v>0</v>
      </c>
      <c r="LK128" s="19"/>
      <c r="LL128" s="19"/>
      <c r="LM128" s="20">
        <f t="shared" si="640"/>
        <v>0</v>
      </c>
      <c r="LN128" s="20">
        <f t="shared" si="641"/>
        <v>0</v>
      </c>
      <c r="LO128" s="20">
        <f t="shared" si="642"/>
        <v>191.25</v>
      </c>
      <c r="LP128" s="20">
        <f t="shared" si="643"/>
        <v>-191.25</v>
      </c>
    </row>
    <row r="129" spans="1:328" x14ac:dyDescent="0.3">
      <c r="A129" s="2" t="s">
        <v>234</v>
      </c>
      <c r="B129" s="5">
        <f>((((B124)+(B125))+(B126))+(B127))+(B128)</f>
        <v>0</v>
      </c>
      <c r="C129" s="5">
        <f>((((C124)+(C125))+(C126))+(C127))+(C128)</f>
        <v>0</v>
      </c>
      <c r="D129" s="5">
        <f t="shared" si="483"/>
        <v>0</v>
      </c>
      <c r="E129" s="5">
        <f>((((E124)+(E125))+(E126))+(E127))+(E128)</f>
        <v>3661.97</v>
      </c>
      <c r="F129" s="5">
        <f>((((F124)+(F125))+(F126))+(F127))+(F128)</f>
        <v>4486.74</v>
      </c>
      <c r="G129" s="5">
        <f t="shared" si="484"/>
        <v>-824.77</v>
      </c>
      <c r="H129" s="5">
        <f>((((H124)+(H125))+(H126))+(H127))+(H128)</f>
        <v>0</v>
      </c>
      <c r="I129" s="5">
        <f>((((I124)+(I125))+(I126))+(I127))+(I128)</f>
        <v>0</v>
      </c>
      <c r="J129" s="5">
        <f t="shared" si="485"/>
        <v>0</v>
      </c>
      <c r="K129" s="5">
        <f>((((K124)+(K125))+(K126))+(K127))+(K128)</f>
        <v>0</v>
      </c>
      <c r="L129" s="5">
        <f>((((L124)+(L125))+(L126))+(L127))+(L128)</f>
        <v>0</v>
      </c>
      <c r="M129" s="5">
        <f t="shared" si="486"/>
        <v>0</v>
      </c>
      <c r="N129" s="5">
        <f>((((N124)+(N125))+(N126))+(N127))+(N128)</f>
        <v>0</v>
      </c>
      <c r="O129" s="5">
        <f>((((O124)+(O125))+(O126))+(O127))+(O128)</f>
        <v>0</v>
      </c>
      <c r="P129" s="5">
        <f t="shared" si="487"/>
        <v>0</v>
      </c>
      <c r="Q129" s="5">
        <f>((((Q124)+(Q125))+(Q126))+(Q127))+(Q128)</f>
        <v>821.1</v>
      </c>
      <c r="R129" s="5">
        <f>((((R124)+(R125))+(R126))+(R127))+(R128)</f>
        <v>945.54</v>
      </c>
      <c r="S129" s="5">
        <f t="shared" si="488"/>
        <v>-124.43999999999994</v>
      </c>
      <c r="T129" s="5">
        <f>((((T124)+(T125))+(T126))+(T127))+(T128)</f>
        <v>124.46</v>
      </c>
      <c r="U129" s="5">
        <f>((((U124)+(U125))+(U126))+(U127))+(U128)</f>
        <v>0</v>
      </c>
      <c r="V129" s="5">
        <f t="shared" si="489"/>
        <v>124.46</v>
      </c>
      <c r="W129" s="5">
        <f>((((W124)+(W125))+(W126))+(W127))+(W128)</f>
        <v>0</v>
      </c>
      <c r="X129" s="5">
        <f>((((X124)+(X125))+(X126))+(X127))+(X128)</f>
        <v>0</v>
      </c>
      <c r="Y129" s="5">
        <f t="shared" si="490"/>
        <v>0</v>
      </c>
      <c r="Z129" s="5">
        <f>((((Z124)+(Z125))+(Z126))+(Z127))+(Z128)</f>
        <v>0</v>
      </c>
      <c r="AA129" s="5">
        <f>((((AA124)+(AA125))+(AA126))+(AA127))+(AA128)</f>
        <v>0</v>
      </c>
      <c r="AB129" s="5">
        <f t="shared" si="491"/>
        <v>0</v>
      </c>
      <c r="AC129" s="5">
        <f>((((AC124)+(AC125))+(AC126))+(AC127))+(AC128)</f>
        <v>0</v>
      </c>
      <c r="AD129" s="5">
        <f>((((AD124)+(AD125))+(AD126))+(AD127))+(AD128)</f>
        <v>0</v>
      </c>
      <c r="AE129" s="5">
        <f t="shared" si="492"/>
        <v>0</v>
      </c>
      <c r="AF129" s="5">
        <f>((((AF124)+(AF125))+(AF126))+(AF127))+(AF128)</f>
        <v>0</v>
      </c>
      <c r="AG129" s="5">
        <f>((((AG124)+(AG125))+(AG126))+(AG127))+(AG128)</f>
        <v>0</v>
      </c>
      <c r="AH129" s="5">
        <f t="shared" si="493"/>
        <v>0</v>
      </c>
      <c r="AI129" s="5">
        <f>((((AI124)+(AI125))+(AI126))+(AI127))+(AI128)</f>
        <v>0</v>
      </c>
      <c r="AJ129" s="5">
        <f>((((AJ124)+(AJ125))+(AJ126))+(AJ127))+(AJ128)</f>
        <v>0</v>
      </c>
      <c r="AK129" s="5">
        <f t="shared" si="494"/>
        <v>0</v>
      </c>
      <c r="AL129" s="5">
        <f t="shared" si="495"/>
        <v>945.56000000000006</v>
      </c>
      <c r="AM129" s="5">
        <f t="shared" si="496"/>
        <v>945.54</v>
      </c>
      <c r="AN129" s="5">
        <f t="shared" si="497"/>
        <v>2.0000000000095497E-2</v>
      </c>
      <c r="AO129" s="5">
        <f>((((AO124)+(AO125))+(AO126))+(AO127))+(AO128)</f>
        <v>0</v>
      </c>
      <c r="AP129" s="5">
        <f>((((AP124)+(AP125))+(AP126))+(AP127))+(AP128)</f>
        <v>0</v>
      </c>
      <c r="AQ129" s="5">
        <f t="shared" si="498"/>
        <v>0</v>
      </c>
      <c r="AR129" s="5">
        <f>((((AR124)+(AR125))+(AR126))+(AR127))+(AR128)</f>
        <v>5881.77</v>
      </c>
      <c r="AS129" s="5">
        <f>((((AS124)+(AS125))+(AS126))+(AS127))+(AS128)</f>
        <v>6163.65</v>
      </c>
      <c r="AT129" s="5">
        <f t="shared" si="499"/>
        <v>-281.8799999999992</v>
      </c>
      <c r="AU129" s="5">
        <f>((((AU124)+(AU125))+(AU126))+(AU127))+(AU128)</f>
        <v>1290.3500000000001</v>
      </c>
      <c r="AV129" s="5">
        <f>((((AV124)+(AV125))+(AV126))+(AV127))+(AV128)</f>
        <v>1377</v>
      </c>
      <c r="AW129" s="5">
        <f t="shared" si="500"/>
        <v>-86.649999999999864</v>
      </c>
      <c r="AX129" s="5">
        <f>((((AX124)+(AX125))+(AX126))+(AX127))+(AX128)</f>
        <v>6452.56</v>
      </c>
      <c r="AY129" s="5">
        <f>((((AY124)+(AY125))+(AY126))+(AY127))+(AY128)</f>
        <v>9086.5499999999993</v>
      </c>
      <c r="AZ129" s="5">
        <f t="shared" si="501"/>
        <v>-2633.9899999999989</v>
      </c>
      <c r="BA129" s="5">
        <f>((((BA124)+(BA125))+(BA126))+(BA127))+(BA128)</f>
        <v>0</v>
      </c>
      <c r="BB129" s="5">
        <f>((((BB124)+(BB125))+(BB126))+(BB127))+(BB128)</f>
        <v>0</v>
      </c>
      <c r="BC129" s="5">
        <f t="shared" si="502"/>
        <v>0</v>
      </c>
      <c r="BD129" s="5">
        <f>((((BD124)+(BD125))+(BD126))+(BD127))+(BD128)</f>
        <v>153.66</v>
      </c>
      <c r="BE129" s="5">
        <f>((((BE124)+(BE125))+(BE126))+(BE127))+(BE128)</f>
        <v>413.67</v>
      </c>
      <c r="BF129" s="5">
        <f t="shared" si="503"/>
        <v>-260.01</v>
      </c>
      <c r="BG129" s="5">
        <f t="shared" si="504"/>
        <v>153.66</v>
      </c>
      <c r="BH129" s="5">
        <f t="shared" si="505"/>
        <v>413.67</v>
      </c>
      <c r="BI129" s="5">
        <f t="shared" si="506"/>
        <v>-260.01</v>
      </c>
      <c r="BJ129" s="5">
        <f>((((BJ124)+(BJ125))+(BJ126))+(BJ127))+(BJ128)</f>
        <v>0</v>
      </c>
      <c r="BK129" s="5">
        <f>((((BK124)+(BK125))+(BK126))+(BK127))+(BK128)</f>
        <v>0</v>
      </c>
      <c r="BL129" s="5">
        <f t="shared" si="507"/>
        <v>0</v>
      </c>
      <c r="BM129" s="5">
        <f>((((BM124)+(BM125))+(BM126))+(BM127))+(BM128)</f>
        <v>1727.21</v>
      </c>
      <c r="BN129" s="5">
        <f>((((BN124)+(BN125))+(BN126))+(BN127))+(BN128)</f>
        <v>0</v>
      </c>
      <c r="BO129" s="5">
        <f t="shared" si="508"/>
        <v>1727.21</v>
      </c>
      <c r="BP129" s="5">
        <f>((((BP124)+(BP125))+(BP126))+(BP127))+(BP128)</f>
        <v>87.53</v>
      </c>
      <c r="BQ129" s="5">
        <f>((((BQ124)+(BQ125))+(BQ126))+(BQ127))+(BQ128)</f>
        <v>0</v>
      </c>
      <c r="BR129" s="5">
        <f t="shared" si="509"/>
        <v>87.53</v>
      </c>
      <c r="BS129" s="5">
        <f>((((BS124)+(BS125))+(BS126))+(BS127))+(BS128)</f>
        <v>0</v>
      </c>
      <c r="BT129" s="5">
        <f>((((BT124)+(BT125))+(BT126))+(BT127))+(BT128)</f>
        <v>0</v>
      </c>
      <c r="BU129" s="5">
        <f t="shared" si="510"/>
        <v>0</v>
      </c>
      <c r="BV129" s="5">
        <f>((((BV124)+(BV125))+(BV126))+(BV127))+(BV128)</f>
        <v>0</v>
      </c>
      <c r="BW129" s="5">
        <f>((((BW124)+(BW125))+(BW126))+(BW127))+(BW128)</f>
        <v>0</v>
      </c>
      <c r="BX129" s="5">
        <f t="shared" si="511"/>
        <v>0</v>
      </c>
      <c r="BY129" s="5">
        <f>((((BY124)+(BY125))+(BY126))+(BY127))+(BY128)</f>
        <v>1050.3599999999999</v>
      </c>
      <c r="BZ129" s="5">
        <f>((((BZ124)+(BZ125))+(BZ126))+(BZ127))+(BZ128)</f>
        <v>1231.17</v>
      </c>
      <c r="CA129" s="5">
        <f t="shared" si="512"/>
        <v>-180.81000000000017</v>
      </c>
      <c r="CB129" s="5">
        <f t="shared" si="513"/>
        <v>1137.8899999999999</v>
      </c>
      <c r="CC129" s="5">
        <f t="shared" si="514"/>
        <v>1231.17</v>
      </c>
      <c r="CD129" s="5">
        <f t="shared" si="515"/>
        <v>-93.2800000000002</v>
      </c>
      <c r="CE129" s="5">
        <f>((((CE124)+(CE125))+(CE126))+(CE127))+(CE128)</f>
        <v>0</v>
      </c>
      <c r="CF129" s="5">
        <f>((((CF124)+(CF125))+(CF126))+(CF127))+(CF128)</f>
        <v>930.78</v>
      </c>
      <c r="CG129" s="5">
        <f t="shared" si="516"/>
        <v>-930.78</v>
      </c>
      <c r="CH129" s="5">
        <f>((((CH124)+(CH125))+(CH126))+(CH127))+(CH128)</f>
        <v>0</v>
      </c>
      <c r="CI129" s="5">
        <f>((((CI124)+(CI125))+(CI126))+(CI127))+(CI128)</f>
        <v>0</v>
      </c>
      <c r="CJ129" s="5">
        <f t="shared" si="517"/>
        <v>0</v>
      </c>
      <c r="CK129" s="5">
        <f>((((CK124)+(CK125))+(CK126))+(CK127))+(CK128)</f>
        <v>0</v>
      </c>
      <c r="CL129" s="5">
        <f>((((CL124)+(CL125))+(CL126))+(CL127))+(CL128)</f>
        <v>0</v>
      </c>
      <c r="CM129" s="5">
        <f t="shared" si="518"/>
        <v>0</v>
      </c>
      <c r="CN129" s="5">
        <f t="shared" si="519"/>
        <v>0</v>
      </c>
      <c r="CO129" s="5">
        <f t="shared" si="520"/>
        <v>0</v>
      </c>
      <c r="CP129" s="5">
        <f t="shared" si="521"/>
        <v>0</v>
      </c>
      <c r="CQ129" s="5">
        <f>((((CQ124)+(CQ125))+(CQ126))+(CQ127))+(CQ128)</f>
        <v>0</v>
      </c>
      <c r="CR129" s="5">
        <f>((((CR124)+(CR125))+(CR126))+(CR127))+(CR128)</f>
        <v>0</v>
      </c>
      <c r="CS129" s="5">
        <f t="shared" si="522"/>
        <v>0</v>
      </c>
      <c r="CT129" s="5">
        <f>((((CT124)+(CT125))+(CT126))+(CT127))+(CT128)</f>
        <v>5480.83</v>
      </c>
      <c r="CU129" s="5">
        <f>((((CU124)+(CU125))+(CU126))+(CU127))+(CU128)</f>
        <v>5200.47</v>
      </c>
      <c r="CV129" s="5">
        <f t="shared" si="523"/>
        <v>280.35999999999967</v>
      </c>
      <c r="CW129" s="5">
        <f>((((CW124)+(CW125))+(CW126))+(CW127))+(CW128)</f>
        <v>-369.49</v>
      </c>
      <c r="CX129" s="5">
        <f>((((CX124)+(CX125))+(CX126))+(CX127))+(CX128)</f>
        <v>0</v>
      </c>
      <c r="CY129" s="5">
        <f t="shared" si="524"/>
        <v>-369.49</v>
      </c>
      <c r="CZ129" s="5">
        <f t="shared" si="525"/>
        <v>5111.34</v>
      </c>
      <c r="DA129" s="5">
        <f t="shared" si="526"/>
        <v>5200.47</v>
      </c>
      <c r="DB129" s="5">
        <f t="shared" si="527"/>
        <v>-89.130000000000109</v>
      </c>
      <c r="DC129" s="5">
        <f t="shared" si="528"/>
        <v>21754.78</v>
      </c>
      <c r="DD129" s="5">
        <f t="shared" si="529"/>
        <v>24403.289999999994</v>
      </c>
      <c r="DE129" s="5">
        <f t="shared" si="530"/>
        <v>-2648.5099999999948</v>
      </c>
      <c r="DF129" s="5">
        <f>((((DF124)+(DF125))+(DF126))+(DF127))+(DF128)</f>
        <v>0</v>
      </c>
      <c r="DG129" s="5">
        <f>((((DG124)+(DG125))+(DG126))+(DG127))+(DG128)</f>
        <v>0</v>
      </c>
      <c r="DH129" s="5">
        <f t="shared" si="531"/>
        <v>0</v>
      </c>
      <c r="DI129" s="5">
        <f>((((DI124)+(DI125))+(DI126))+(DI127))+(DI128)</f>
        <v>1009.8399999999999</v>
      </c>
      <c r="DJ129" s="5">
        <f>((((DJ124)+(DJ125))+(DJ126))+(DJ127))+(DJ128)</f>
        <v>2048.6999999999998</v>
      </c>
      <c r="DK129" s="5">
        <f t="shared" si="532"/>
        <v>-1038.8599999999999</v>
      </c>
      <c r="DL129" s="5">
        <f t="shared" si="533"/>
        <v>1009.8399999999999</v>
      </c>
      <c r="DM129" s="5">
        <f t="shared" si="534"/>
        <v>2048.6999999999998</v>
      </c>
      <c r="DN129" s="5">
        <f t="shared" si="535"/>
        <v>-1038.8599999999999</v>
      </c>
      <c r="DO129" s="5">
        <f>((((DO124)+(DO125))+(DO126))+(DO127))+(DO128)</f>
        <v>0</v>
      </c>
      <c r="DP129" s="5">
        <f>((((DP124)+(DP125))+(DP126))+(DP127))+(DP128)</f>
        <v>0</v>
      </c>
      <c r="DQ129" s="5">
        <f t="shared" si="536"/>
        <v>0</v>
      </c>
      <c r="DR129" s="5">
        <f>((((DR124)+(DR125))+(DR126))+(DR127))+(DR128)</f>
        <v>0</v>
      </c>
      <c r="DS129" s="5">
        <f>((((DS124)+(DS125))+(DS126))+(DS127))+(DS128)</f>
        <v>0</v>
      </c>
      <c r="DT129" s="5">
        <f t="shared" si="537"/>
        <v>0</v>
      </c>
      <c r="DU129" s="5">
        <f t="shared" si="538"/>
        <v>0</v>
      </c>
      <c r="DV129" s="5">
        <f t="shared" si="539"/>
        <v>0</v>
      </c>
      <c r="DW129" s="5">
        <f t="shared" si="540"/>
        <v>0</v>
      </c>
      <c r="DX129" s="21">
        <f t="shared" si="541"/>
        <v>27372.149999999998</v>
      </c>
      <c r="DY129" s="21">
        <f t="shared" si="542"/>
        <v>31884.269999999993</v>
      </c>
      <c r="DZ129" s="21">
        <f t="shared" si="543"/>
        <v>-4512.1199999999953</v>
      </c>
      <c r="EA129" s="21">
        <f>((((EA124)+(EA125))+(EA126))+(EA127))+(EA128)</f>
        <v>0</v>
      </c>
      <c r="EB129" s="21">
        <f>((((EB124)+(EB125))+(EB126))+(EB127))+(EB128)</f>
        <v>0</v>
      </c>
      <c r="EC129" s="21">
        <f t="shared" si="544"/>
        <v>0</v>
      </c>
      <c r="ED129" s="21">
        <f>((((ED124)+(ED125))+(ED126))+(ED127))+(ED128)</f>
        <v>0</v>
      </c>
      <c r="EE129" s="21">
        <f>((((EE124)+(EE125))+(EE126))+(EE127))+(EE128)</f>
        <v>0</v>
      </c>
      <c r="EF129" s="21">
        <f t="shared" si="545"/>
        <v>0</v>
      </c>
      <c r="EG129" s="21">
        <f>((((EG124)+(EG125))+(EG126))+(EG127))+(EG128)</f>
        <v>1148.82</v>
      </c>
      <c r="EH129" s="21">
        <f>((((EH124)+(EH125))+(EH126))+(EH127))+(EH128)</f>
        <v>3628.38</v>
      </c>
      <c r="EI129" s="21">
        <f t="shared" si="546"/>
        <v>-2479.5600000000004</v>
      </c>
      <c r="EJ129" s="21">
        <f>((((EJ124)+(EJ125))+(EJ126))+(EJ127))+(EJ128)</f>
        <v>141.29</v>
      </c>
      <c r="EK129" s="21">
        <f>((((EK124)+(EK125))+(EK126))+(EK127))+(EK128)</f>
        <v>0</v>
      </c>
      <c r="EL129" s="21">
        <f t="shared" si="547"/>
        <v>141.29</v>
      </c>
      <c r="EM129" s="21">
        <f t="shared" si="548"/>
        <v>1290.1099999999999</v>
      </c>
      <c r="EN129" s="21">
        <f t="shared" si="549"/>
        <v>3628.38</v>
      </c>
      <c r="EO129" s="21">
        <f t="shared" si="550"/>
        <v>-2338.2700000000004</v>
      </c>
      <c r="EP129" s="21">
        <f>((((EP124)+(EP125))+(EP126))+(EP127))+(EP128)</f>
        <v>4339.47</v>
      </c>
      <c r="EQ129" s="21">
        <f>((((EQ124)+(EQ125))+(EQ126))+(EQ127))+(EQ128)</f>
        <v>5060.6400000000003</v>
      </c>
      <c r="ER129" s="21">
        <f t="shared" si="551"/>
        <v>-721.17000000000007</v>
      </c>
      <c r="ES129" s="21">
        <f>((((ES124)+(ES125))+(ES126))+(ES127))+(ES128)</f>
        <v>0</v>
      </c>
      <c r="ET129" s="21">
        <f>((((ET124)+(ET125))+(ET126))+(ET127))+(ET128)</f>
        <v>0</v>
      </c>
      <c r="EU129" s="21">
        <f t="shared" si="552"/>
        <v>0</v>
      </c>
      <c r="EV129" s="21">
        <f>((((EV124)+(EV125))+(EV126))+(EV127))+(EV128)</f>
        <v>1015.39</v>
      </c>
      <c r="EW129" s="21">
        <f>((((EW124)+(EW125))+(EW126))+(EW127))+(EW128)</f>
        <v>771.75</v>
      </c>
      <c r="EX129" s="21">
        <f t="shared" si="553"/>
        <v>243.64</v>
      </c>
      <c r="EY129" s="21">
        <f>((((EY124)+(EY125))+(EY126))+(EY127))+(EY128)</f>
        <v>104.01</v>
      </c>
      <c r="EZ129" s="21">
        <f>((((EZ124)+(EZ125))+(EZ126))+(EZ127))+(EZ128)</f>
        <v>0</v>
      </c>
      <c r="FA129" s="21">
        <f t="shared" si="554"/>
        <v>104.01</v>
      </c>
      <c r="FB129" s="21">
        <f t="shared" si="555"/>
        <v>1119.4000000000001</v>
      </c>
      <c r="FC129" s="21">
        <f t="shared" si="556"/>
        <v>771.75</v>
      </c>
      <c r="FD129" s="21">
        <f t="shared" si="557"/>
        <v>347.65000000000009</v>
      </c>
      <c r="FE129" s="21">
        <f>((((FE124)+(FE125))+(FE126))+(FE127))+(FE128)</f>
        <v>0</v>
      </c>
      <c r="FF129" s="21">
        <f>((((FF124)+(FF125))+(FF126))+(FF127))+(FF128)</f>
        <v>0</v>
      </c>
      <c r="FG129" s="21">
        <f t="shared" si="558"/>
        <v>0</v>
      </c>
      <c r="FH129" s="21">
        <f>((((FH124)+(FH125))+(FH126))+(FH127))+(FH128)</f>
        <v>1423.6399999999999</v>
      </c>
      <c r="FI129" s="21">
        <f>((((FI124)+(FI125))+(FI126))+(FI127))+(FI128)</f>
        <v>1890.51</v>
      </c>
      <c r="FJ129" s="21">
        <f t="shared" si="559"/>
        <v>-466.87000000000012</v>
      </c>
      <c r="FK129" s="21">
        <f>((((FK124)+(FK125))+(FK126))+(FK127))+(FK128)</f>
        <v>82.23</v>
      </c>
      <c r="FL129" s="21">
        <f>((((FL124)+(FL125))+(FL126))+(FL127))+(FL128)</f>
        <v>0</v>
      </c>
      <c r="FM129" s="21">
        <f t="shared" si="560"/>
        <v>82.23</v>
      </c>
      <c r="FN129" s="21">
        <f t="shared" si="561"/>
        <v>1505.87</v>
      </c>
      <c r="FO129" s="21">
        <f t="shared" si="562"/>
        <v>1890.51</v>
      </c>
      <c r="FP129" s="21">
        <f t="shared" si="563"/>
        <v>-384.6400000000001</v>
      </c>
      <c r="FQ129" s="21">
        <f>((((FQ124)+(FQ125))+(FQ126))+(FQ127))+(FQ128)</f>
        <v>0</v>
      </c>
      <c r="FR129" s="21">
        <f>((((FR124)+(FR125))+(FR126))+(FR127))+(FR128)</f>
        <v>0</v>
      </c>
      <c r="FS129" s="21">
        <f t="shared" si="564"/>
        <v>0</v>
      </c>
      <c r="FT129" s="21">
        <f>((((FT124)+(FT125))+(FT126))+(FT127))+(FT128)</f>
        <v>887.82</v>
      </c>
      <c r="FU129" s="21">
        <f>((((FU124)+(FU125))+(FU126))+(FU127))+(FU128)</f>
        <v>975.39</v>
      </c>
      <c r="FV129" s="21">
        <f t="shared" si="565"/>
        <v>-87.569999999999936</v>
      </c>
      <c r="FW129" s="21">
        <f>((((FW124)+(FW125))+(FW126))+(FW127))+(FW128)</f>
        <v>110.09</v>
      </c>
      <c r="FX129" s="21">
        <f>((((FX124)+(FX125))+(FX126))+(FX127))+(FX128)</f>
        <v>0</v>
      </c>
      <c r="FY129" s="21">
        <f t="shared" si="566"/>
        <v>110.09</v>
      </c>
      <c r="FZ129" s="21">
        <f t="shared" si="567"/>
        <v>997.91000000000008</v>
      </c>
      <c r="GA129" s="21">
        <f t="shared" si="568"/>
        <v>975.39</v>
      </c>
      <c r="GB129" s="21">
        <f t="shared" si="569"/>
        <v>22.520000000000095</v>
      </c>
      <c r="GC129" s="21">
        <f>((((GC124)+(GC125))+(GC126))+(GC127))+(GC128)</f>
        <v>0</v>
      </c>
      <c r="GD129" s="21">
        <f>((((GD124)+(GD125))+(GD126))+(GD127))+(GD128)</f>
        <v>0</v>
      </c>
      <c r="GE129" s="21">
        <f t="shared" si="570"/>
        <v>0</v>
      </c>
      <c r="GF129" s="21">
        <f>((((GF124)+(GF125))+(GF126))+(GF127))+(GF128)</f>
        <v>0</v>
      </c>
      <c r="GG129" s="21">
        <f>((((GG124)+(GG125))+(GG126))+(GG127))+(GG128)</f>
        <v>0</v>
      </c>
      <c r="GH129" s="21">
        <f t="shared" si="571"/>
        <v>0</v>
      </c>
      <c r="GI129" s="21">
        <f>((((GI124)+(GI125))+(GI126))+(GI127))+(GI128)</f>
        <v>734.4</v>
      </c>
      <c r="GJ129" s="21">
        <f>((((GJ124)+(GJ125))+(GJ126))+(GJ127))+(GJ128)</f>
        <v>795.6</v>
      </c>
      <c r="GK129" s="21">
        <f t="shared" si="572"/>
        <v>-61.200000000000045</v>
      </c>
      <c r="GL129" s="21">
        <f>((((GL124)+(GL125))+(GL126))+(GL127))+(GL128)</f>
        <v>61.2</v>
      </c>
      <c r="GM129" s="21">
        <f>((((GM124)+(GM125))+(GM126))+(GM127))+(GM128)</f>
        <v>0</v>
      </c>
      <c r="GN129" s="21">
        <f t="shared" si="573"/>
        <v>61.2</v>
      </c>
      <c r="GO129" s="21">
        <f t="shared" si="574"/>
        <v>795.6</v>
      </c>
      <c r="GP129" s="21">
        <f t="shared" si="575"/>
        <v>795.6</v>
      </c>
      <c r="GQ129" s="21">
        <f t="shared" si="576"/>
        <v>0</v>
      </c>
      <c r="GR129" s="21">
        <f>((((GR124)+(GR125))+(GR126))+(GR127))+(GR128)</f>
        <v>0</v>
      </c>
      <c r="GS129" s="21">
        <f>((((GS124)+(GS125))+(GS126))+(GS127))+(GS128)</f>
        <v>0</v>
      </c>
      <c r="GT129" s="21">
        <f t="shared" si="577"/>
        <v>0</v>
      </c>
      <c r="GU129" s="21">
        <f>((((GU124)+(GU125))+(GU126))+(GU127))+(GU128)</f>
        <v>0</v>
      </c>
      <c r="GV129" s="21">
        <f>((((GV124)+(GV125))+(GV126))+(GV127))+(GV128)</f>
        <v>192.78</v>
      </c>
      <c r="GW129" s="21">
        <f t="shared" si="578"/>
        <v>-192.78</v>
      </c>
      <c r="GX129" s="21">
        <f>((((GX124)+(GX125))+(GX126))+(GX127))+(GX128)</f>
        <v>0</v>
      </c>
      <c r="GY129" s="21">
        <f>((((GY124)+(GY125))+(GY126))+(GY127))+(GY128)</f>
        <v>0</v>
      </c>
      <c r="GZ129" s="21">
        <f t="shared" si="579"/>
        <v>0</v>
      </c>
      <c r="HA129" s="21">
        <f t="shared" si="580"/>
        <v>10048.359999999999</v>
      </c>
      <c r="HB129" s="21">
        <f t="shared" si="581"/>
        <v>13315.050000000001</v>
      </c>
      <c r="HC129" s="21">
        <f t="shared" si="582"/>
        <v>-3266.6900000000023</v>
      </c>
      <c r="HD129" s="21">
        <f>((((HD124)+(HD125))+(HD126))+(HD127))+(HD128)</f>
        <v>0</v>
      </c>
      <c r="HE129" s="21">
        <f>((((HE124)+(HE125))+(HE126))+(HE127))+(HE128)</f>
        <v>0</v>
      </c>
      <c r="HF129" s="21">
        <f t="shared" si="583"/>
        <v>0</v>
      </c>
      <c r="HG129" s="21">
        <f>((((HG124)+(HG125))+(HG126))+(HG127))+(HG128)</f>
        <v>0</v>
      </c>
      <c r="HH129" s="21">
        <f>((((HH124)+(HH125))+(HH126))+(HH127))+(HH128)</f>
        <v>0</v>
      </c>
      <c r="HI129" s="21">
        <f t="shared" si="584"/>
        <v>0</v>
      </c>
      <c r="HJ129" s="21">
        <f>((((HJ124)+(HJ125))+(HJ126))+(HJ127))+(HJ128)</f>
        <v>860.67</v>
      </c>
      <c r="HK129" s="21">
        <f>((((HK124)+(HK125))+(HK126))+(HK127))+(HK128)</f>
        <v>860.64</v>
      </c>
      <c r="HL129" s="21">
        <f t="shared" si="585"/>
        <v>2.9999999999972715E-2</v>
      </c>
      <c r="HM129" s="21">
        <f>((((HM124)+(HM125))+(HM126))+(HM127))+(HM128)</f>
        <v>0</v>
      </c>
      <c r="HN129" s="21">
        <f>((((HN124)+(HN125))+(HN126))+(HN127))+(HN128)</f>
        <v>0</v>
      </c>
      <c r="HO129" s="21">
        <f t="shared" si="586"/>
        <v>0</v>
      </c>
      <c r="HP129" s="21">
        <f t="shared" si="587"/>
        <v>860.67</v>
      </c>
      <c r="HQ129" s="21">
        <f t="shared" si="588"/>
        <v>860.64</v>
      </c>
      <c r="HR129" s="21">
        <f t="shared" si="589"/>
        <v>2.9999999999972715E-2</v>
      </c>
      <c r="HS129" s="21">
        <f>((((HS124)+(HS125))+(HS126))+(HS127))+(HS128)</f>
        <v>358.99</v>
      </c>
      <c r="HT129" s="21">
        <f>((((HT124)+(HT125))+(HT126))+(HT127))+(HT128)</f>
        <v>508.23</v>
      </c>
      <c r="HU129" s="21">
        <f t="shared" si="590"/>
        <v>-149.24</v>
      </c>
      <c r="HV129" s="21">
        <f>((((HV124)+(HV125))+(HV126))+(HV127))+(HV128)</f>
        <v>0</v>
      </c>
      <c r="HW129" s="21">
        <f>((((HW124)+(HW125))+(HW126))+(HW127))+(HW128)</f>
        <v>0</v>
      </c>
      <c r="HX129" s="21">
        <f t="shared" si="591"/>
        <v>0</v>
      </c>
      <c r="HY129" s="21">
        <f>((((HY124)+(HY125))+(HY126))+(HY127))+(HY128)</f>
        <v>783.8</v>
      </c>
      <c r="HZ129" s="21">
        <f>((((HZ124)+(HZ125))+(HZ126))+(HZ127))+(HZ128)</f>
        <v>730.83</v>
      </c>
      <c r="IA129" s="21">
        <f t="shared" si="592"/>
        <v>52.969999999999914</v>
      </c>
      <c r="IB129" s="21">
        <f>((((IB124)+(IB125))+(IB126))+(IB127))+(IB128)</f>
        <v>-52.94</v>
      </c>
      <c r="IC129" s="21">
        <f>((((IC124)+(IC125))+(IC126))+(IC127))+(IC128)</f>
        <v>0</v>
      </c>
      <c r="ID129" s="21">
        <f t="shared" si="593"/>
        <v>-52.94</v>
      </c>
      <c r="IE129" s="21">
        <f t="shared" si="594"/>
        <v>730.8599999999999</v>
      </c>
      <c r="IF129" s="21">
        <f t="shared" si="595"/>
        <v>730.83</v>
      </c>
      <c r="IG129" s="21">
        <f t="shared" si="596"/>
        <v>2.9999999999859028E-2</v>
      </c>
      <c r="IH129" s="21">
        <f t="shared" si="597"/>
        <v>1950.5199999999998</v>
      </c>
      <c r="II129" s="21">
        <f t="shared" si="598"/>
        <v>2099.6999999999998</v>
      </c>
      <c r="IJ129" s="21">
        <f t="shared" si="599"/>
        <v>-149.18000000000006</v>
      </c>
      <c r="IK129" s="21">
        <f>((((IK124)+(IK125))+(IK126))+(IK127))+(IK128)</f>
        <v>1996.4600000000003</v>
      </c>
      <c r="IL129" s="21">
        <f>((((IL124)+(IL125))+(IL126))+(IL127))+(IL128)</f>
        <v>3315.99</v>
      </c>
      <c r="IM129" s="21">
        <f t="shared" si="600"/>
        <v>-1319.5299999999995</v>
      </c>
      <c r="IN129" s="21">
        <f>((((IN124)+(IN125))+(IN126))+(IN127))+(IN128)</f>
        <v>0</v>
      </c>
      <c r="IO129" s="21">
        <f>((((IO124)+(IO125))+(IO126))+(IO127))+(IO128)</f>
        <v>0</v>
      </c>
      <c r="IP129" s="21">
        <f t="shared" si="601"/>
        <v>0</v>
      </c>
      <c r="IQ129" s="21">
        <f>((((IQ124)+(IQ125))+(IQ126))+(IQ127))+(IQ128)</f>
        <v>0</v>
      </c>
      <c r="IR129" s="21">
        <f>((((IR124)+(IR125))+(IR126))+(IR127))+(IR128)</f>
        <v>0</v>
      </c>
      <c r="IS129" s="21">
        <f t="shared" si="602"/>
        <v>0</v>
      </c>
      <c r="IT129" s="21">
        <f t="shared" si="603"/>
        <v>0</v>
      </c>
      <c r="IU129" s="21">
        <f t="shared" si="604"/>
        <v>0</v>
      </c>
      <c r="IV129" s="21">
        <f t="shared" si="605"/>
        <v>0</v>
      </c>
      <c r="IW129" s="21">
        <f t="shared" si="606"/>
        <v>3946.98</v>
      </c>
      <c r="IX129" s="21">
        <f t="shared" si="607"/>
        <v>5415.69</v>
      </c>
      <c r="IY129" s="21">
        <f t="shared" si="608"/>
        <v>-1468.7099999999996</v>
      </c>
      <c r="IZ129" s="21">
        <f>((((IZ124)+(IZ125))+(IZ126))+(IZ127))+(IZ128)</f>
        <v>563.61</v>
      </c>
      <c r="JA129" s="21">
        <f>((((JA124)+(JA125))+(JA126))+(JA127))+(JA128)</f>
        <v>1512.72</v>
      </c>
      <c r="JB129" s="21">
        <f t="shared" si="609"/>
        <v>-949.11</v>
      </c>
      <c r="JC129" s="21">
        <f>((((JC124)+(JC125))+(JC126))+(JC127))+(JC128)</f>
        <v>800.6</v>
      </c>
      <c r="JD129" s="21">
        <f>((((JD124)+(JD125))+(JD126))+(JD127))+(JD128)</f>
        <v>0</v>
      </c>
      <c r="JE129" s="21">
        <f t="shared" si="610"/>
        <v>800.6</v>
      </c>
      <c r="JF129" s="21">
        <f>((((JF124)+(JF125))+(JF126))+(JF127))+(JF128)</f>
        <v>0</v>
      </c>
      <c r="JG129" s="21">
        <f>((((JG124)+(JG125))+(JG126))+(JG127))+(JG128)</f>
        <v>0</v>
      </c>
      <c r="JH129" s="21">
        <f t="shared" si="611"/>
        <v>0</v>
      </c>
      <c r="JI129" s="21">
        <f t="shared" si="612"/>
        <v>1364.21</v>
      </c>
      <c r="JJ129" s="21">
        <f t="shared" si="613"/>
        <v>1512.72</v>
      </c>
      <c r="JK129" s="21">
        <f t="shared" si="614"/>
        <v>-148.51</v>
      </c>
      <c r="JL129" s="21">
        <f>((((JL124)+(JL125))+(JL126))+(JL127))+(JL128)</f>
        <v>0</v>
      </c>
      <c r="JM129" s="21">
        <f>((((JM124)+(JM125))+(JM126))+(JM127))+(JM128)</f>
        <v>0</v>
      </c>
      <c r="JN129" s="21">
        <f t="shared" si="615"/>
        <v>0</v>
      </c>
      <c r="JO129" s="21">
        <f>((((JO124)+(JO125))+(JO126))+(JO127))+(JO128)</f>
        <v>23128.62</v>
      </c>
      <c r="JP129" s="21">
        <f>((((JP124)+(JP125))+(JP126))+(JP127))+(JP128)</f>
        <v>25205.88</v>
      </c>
      <c r="JQ129" s="21">
        <f t="shared" si="616"/>
        <v>-2077.260000000002</v>
      </c>
      <c r="JR129" s="21">
        <f>((((JR124)+(JR125))+(JR126))+(JR127))+(JR128)</f>
        <v>-1372.87</v>
      </c>
      <c r="JS129" s="21">
        <f>((((JS124)+(JS125))+(JS126))+(JS127))+(JS128)</f>
        <v>0</v>
      </c>
      <c r="JT129" s="21">
        <f t="shared" si="617"/>
        <v>-1372.87</v>
      </c>
      <c r="JU129" s="21">
        <f t="shared" si="618"/>
        <v>21755.75</v>
      </c>
      <c r="JV129" s="21">
        <f t="shared" si="619"/>
        <v>25205.88</v>
      </c>
      <c r="JW129" s="21">
        <f t="shared" si="620"/>
        <v>-3450.130000000001</v>
      </c>
      <c r="JX129" s="21">
        <f>((((JX124)+(JX125))+(JX126))+(JX127))+(JX128)</f>
        <v>3972.4799999999996</v>
      </c>
      <c r="JY129" s="21">
        <f>((((JY124)+(JY125))+(JY126))+(JY127))+(JY128)</f>
        <v>4049.25</v>
      </c>
      <c r="JZ129" s="21">
        <f t="shared" si="621"/>
        <v>-76.770000000000437</v>
      </c>
      <c r="KA129" s="21">
        <f>((((KA124)+(KA125))+(KA126))+(KA127))+(KA128)</f>
        <v>0</v>
      </c>
      <c r="KB129" s="21">
        <f>((((KB124)+(KB125))+(KB126))+(KB127))+(KB128)</f>
        <v>0</v>
      </c>
      <c r="KC129" s="21">
        <f t="shared" si="622"/>
        <v>0</v>
      </c>
      <c r="KD129" s="21">
        <f t="shared" si="623"/>
        <v>3972.4799999999996</v>
      </c>
      <c r="KE129" s="21">
        <f t="shared" si="624"/>
        <v>4049.25</v>
      </c>
      <c r="KF129" s="21">
        <f t="shared" si="625"/>
        <v>-76.770000000000437</v>
      </c>
      <c r="KG129" s="21">
        <f>((((KG124)+(KG125))+(KG126))+(KG127))+(KG128)</f>
        <v>3144.34</v>
      </c>
      <c r="KH129" s="21">
        <f>((((KH124)+(KH125))+(KH126))+(KH127))+(KH128)</f>
        <v>3487.5</v>
      </c>
      <c r="KI129" s="21">
        <f t="shared" si="626"/>
        <v>-343.15999999999985</v>
      </c>
      <c r="KJ129" s="21">
        <f>((((KJ124)+(KJ125))+(KJ126))+(KJ127))+(KJ128)</f>
        <v>0</v>
      </c>
      <c r="KK129" s="21">
        <f>((((KK124)+(KK125))+(KK126))+(KK127))+(KK128)</f>
        <v>0</v>
      </c>
      <c r="KL129" s="21">
        <f t="shared" si="627"/>
        <v>0</v>
      </c>
      <c r="KM129" s="21">
        <f>((((KM124)+(KM125))+(KM126))+(KM127))+(KM128)</f>
        <v>0</v>
      </c>
      <c r="KN129" s="21">
        <f>((((KN124)+(KN125))+(KN126))+(KN127))+(KN128)</f>
        <v>0</v>
      </c>
      <c r="KO129" s="21">
        <f t="shared" si="628"/>
        <v>0</v>
      </c>
      <c r="KP129" s="21">
        <f>((((KP124)+(KP125))+(KP126))+(KP127))+(KP128)</f>
        <v>0</v>
      </c>
      <c r="KQ129" s="21">
        <f>((((KQ124)+(KQ125))+(KQ126))+(KQ127))+(KQ128)</f>
        <v>0</v>
      </c>
      <c r="KR129" s="21">
        <f t="shared" si="629"/>
        <v>0</v>
      </c>
      <c r="KS129" s="21">
        <f>((((KS124)+(KS125))+(KS126))+(KS127))+(KS128)</f>
        <v>0</v>
      </c>
      <c r="KT129" s="21">
        <f>((((KT124)+(KT125))+(KT126))+(KT127))+(KT128)</f>
        <v>0</v>
      </c>
      <c r="KU129" s="21">
        <f t="shared" si="630"/>
        <v>0</v>
      </c>
      <c r="KV129" s="21">
        <f>((((KV124)+(KV125))+(KV126))+(KV127))+(KV128)</f>
        <v>0</v>
      </c>
      <c r="KW129" s="21">
        <f>((((KW124)+(KW125))+(KW126))+(KW127))+(KW128)</f>
        <v>0</v>
      </c>
      <c r="KX129" s="21">
        <f t="shared" si="631"/>
        <v>0</v>
      </c>
      <c r="KY129" s="21">
        <f>((((KY124)+(KY125))+(KY126))+(KY127))+(KY128)</f>
        <v>0</v>
      </c>
      <c r="KZ129" s="21">
        <f>((((KZ124)+(KZ125))+(KZ126))+(KZ127))+(KZ128)</f>
        <v>0</v>
      </c>
      <c r="LA129" s="21">
        <f t="shared" si="632"/>
        <v>0</v>
      </c>
      <c r="LB129" s="21">
        <f t="shared" si="633"/>
        <v>0</v>
      </c>
      <c r="LC129" s="21">
        <f t="shared" si="634"/>
        <v>0</v>
      </c>
      <c r="LD129" s="21">
        <f t="shared" si="635"/>
        <v>0</v>
      </c>
      <c r="LE129" s="21">
        <f t="shared" si="636"/>
        <v>3144.34</v>
      </c>
      <c r="LF129" s="21">
        <f t="shared" si="637"/>
        <v>3487.5</v>
      </c>
      <c r="LG129" s="21">
        <f t="shared" si="638"/>
        <v>-343.15999999999985</v>
      </c>
      <c r="LH129" s="21">
        <f>((((LH124)+(LH125))+(LH126))+(LH127))+(LH128)</f>
        <v>4712.24</v>
      </c>
      <c r="LI129" s="21">
        <f>((((LI124)+(LI125))+(LI126))+(LI127))+(LI128)</f>
        <v>4861</v>
      </c>
      <c r="LJ129" s="21">
        <f t="shared" si="639"/>
        <v>-148.76000000000022</v>
      </c>
      <c r="LK129" s="21">
        <f>((((LK124)+(LK125))+(LK126))+(LK127))+(LK128)</f>
        <v>0</v>
      </c>
      <c r="LL129" s="21">
        <f>((((LL124)+(LL125))+(LL126))+(LL127))+(LL128)</f>
        <v>0</v>
      </c>
      <c r="LM129" s="21">
        <f t="shared" si="640"/>
        <v>0</v>
      </c>
      <c r="LN129" s="21">
        <f t="shared" si="641"/>
        <v>76316.509999999995</v>
      </c>
      <c r="LO129" s="21">
        <f t="shared" si="642"/>
        <v>89731.36</v>
      </c>
      <c r="LP129" s="21">
        <f t="shared" si="643"/>
        <v>-13414.850000000006</v>
      </c>
    </row>
    <row r="130" spans="1:328" x14ac:dyDescent="0.3">
      <c r="A130" s="2" t="s">
        <v>235</v>
      </c>
      <c r="B130" s="5">
        <f>(((B102)+(B109))+(B123))+(B129)</f>
        <v>0</v>
      </c>
      <c r="C130" s="5">
        <f>(((C102)+(C109))+(C123))+(C129)</f>
        <v>0</v>
      </c>
      <c r="D130" s="5">
        <f t="shared" si="483"/>
        <v>0</v>
      </c>
      <c r="E130" s="5">
        <f>(((E102)+(E109))+(E123))+(E129)</f>
        <v>54687.030000000006</v>
      </c>
      <c r="F130" s="5">
        <f>(((F102)+(F109))+(F123))+(F129)</f>
        <v>64139.729999999996</v>
      </c>
      <c r="G130" s="5">
        <f t="shared" si="484"/>
        <v>-9452.6999999999898</v>
      </c>
      <c r="H130" s="5">
        <f>(((H102)+(H109))+(H123))+(H129)</f>
        <v>0</v>
      </c>
      <c r="I130" s="5">
        <f>(((I102)+(I109))+(I123))+(I129)</f>
        <v>0</v>
      </c>
      <c r="J130" s="5">
        <f t="shared" si="485"/>
        <v>0</v>
      </c>
      <c r="K130" s="5">
        <f>(((K102)+(K109))+(K123))+(K129)</f>
        <v>0</v>
      </c>
      <c r="L130" s="5">
        <f>(((L102)+(L109))+(L123))+(L129)</f>
        <v>0</v>
      </c>
      <c r="M130" s="5">
        <f t="shared" si="486"/>
        <v>0</v>
      </c>
      <c r="N130" s="5">
        <f>(((N102)+(N109))+(N123))+(N129)</f>
        <v>0</v>
      </c>
      <c r="O130" s="5">
        <f>(((O102)+(O109))+(O123))+(O129)</f>
        <v>0</v>
      </c>
      <c r="P130" s="5">
        <f t="shared" si="487"/>
        <v>0</v>
      </c>
      <c r="Q130" s="5">
        <f>(((Q102)+(Q109))+(Q123))+(Q129)</f>
        <v>13650.28</v>
      </c>
      <c r="R130" s="5">
        <f>(((R102)+(R109))+(R123))+(R129)</f>
        <v>15118.170000000002</v>
      </c>
      <c r="S130" s="5">
        <f t="shared" si="488"/>
        <v>-1467.8900000000012</v>
      </c>
      <c r="T130" s="5">
        <f>(((T102)+(T109))+(T123))+(T129)</f>
        <v>1797.99</v>
      </c>
      <c r="U130" s="5">
        <f>(((U102)+(U109))+(U123))+(U129)</f>
        <v>0</v>
      </c>
      <c r="V130" s="5">
        <f t="shared" si="489"/>
        <v>1797.99</v>
      </c>
      <c r="W130" s="5">
        <f>(((W102)+(W109))+(W123))+(W129)</f>
        <v>0</v>
      </c>
      <c r="X130" s="5">
        <f>(((X102)+(X109))+(X123))+(X129)</f>
        <v>0</v>
      </c>
      <c r="Y130" s="5">
        <f t="shared" si="490"/>
        <v>0</v>
      </c>
      <c r="Z130" s="5">
        <f>(((Z102)+(Z109))+(Z123))+(Z129)</f>
        <v>0</v>
      </c>
      <c r="AA130" s="5">
        <f>(((AA102)+(AA109))+(AA123))+(AA129)</f>
        <v>0</v>
      </c>
      <c r="AB130" s="5">
        <f t="shared" si="491"/>
        <v>0</v>
      </c>
      <c r="AC130" s="5">
        <f>(((AC102)+(AC109))+(AC123))+(AC129)</f>
        <v>0</v>
      </c>
      <c r="AD130" s="5">
        <f>(((AD102)+(AD109))+(AD123))+(AD129)</f>
        <v>0</v>
      </c>
      <c r="AE130" s="5">
        <f t="shared" si="492"/>
        <v>0</v>
      </c>
      <c r="AF130" s="5">
        <f>(((AF102)+(AF109))+(AF123))+(AF129)</f>
        <v>0</v>
      </c>
      <c r="AG130" s="5">
        <f>(((AG102)+(AG109))+(AG123))+(AG129)</f>
        <v>0</v>
      </c>
      <c r="AH130" s="5">
        <f t="shared" si="493"/>
        <v>0</v>
      </c>
      <c r="AI130" s="5">
        <f>(((AI102)+(AI109))+(AI123))+(AI129)</f>
        <v>0</v>
      </c>
      <c r="AJ130" s="5">
        <f>(((AJ102)+(AJ109))+(AJ123))+(AJ129)</f>
        <v>0</v>
      </c>
      <c r="AK130" s="5">
        <f t="shared" si="494"/>
        <v>0</v>
      </c>
      <c r="AL130" s="5">
        <f t="shared" si="495"/>
        <v>15448.27</v>
      </c>
      <c r="AM130" s="5">
        <f t="shared" si="496"/>
        <v>15118.170000000002</v>
      </c>
      <c r="AN130" s="5">
        <f t="shared" si="497"/>
        <v>330.09999999999854</v>
      </c>
      <c r="AO130" s="5">
        <f>(((AO102)+(AO109))+(AO123))+(AO129)</f>
        <v>0</v>
      </c>
      <c r="AP130" s="5">
        <f>(((AP102)+(AP109))+(AP123))+(AP129)</f>
        <v>0</v>
      </c>
      <c r="AQ130" s="5">
        <f t="shared" si="498"/>
        <v>0</v>
      </c>
      <c r="AR130" s="5">
        <f>(((AR102)+(AR109))+(AR123))+(AR129)</f>
        <v>90552.42</v>
      </c>
      <c r="AS130" s="5">
        <f>(((AS102)+(AS109))+(AS123))+(AS129)</f>
        <v>98785.77</v>
      </c>
      <c r="AT130" s="5">
        <f t="shared" si="499"/>
        <v>-8233.3500000000058</v>
      </c>
      <c r="AU130" s="5">
        <f>(((AU102)+(AU109))+(AU123))+(AU129)</f>
        <v>18157.53</v>
      </c>
      <c r="AV130" s="5">
        <f>(((AV102)+(AV109))+(AV123))+(AV129)</f>
        <v>19377</v>
      </c>
      <c r="AW130" s="5">
        <f t="shared" si="500"/>
        <v>-1219.4700000000012</v>
      </c>
      <c r="AX130" s="5">
        <f>(((AX102)+(AX109))+(AX123))+(AX129)</f>
        <v>104490.77999999998</v>
      </c>
      <c r="AY130" s="5">
        <f>(((AY102)+(AY109))+(AY123))+(AY129)</f>
        <v>147890.94</v>
      </c>
      <c r="AZ130" s="5">
        <f t="shared" si="501"/>
        <v>-43400.160000000018</v>
      </c>
      <c r="BA130" s="5">
        <f>(((BA102)+(BA109))+(BA123))+(BA129)</f>
        <v>0</v>
      </c>
      <c r="BB130" s="5">
        <f>(((BB102)+(BB109))+(BB123))+(BB129)</f>
        <v>0</v>
      </c>
      <c r="BC130" s="5">
        <f t="shared" si="502"/>
        <v>0</v>
      </c>
      <c r="BD130" s="5">
        <f>(((BD102)+(BD109))+(BD123))+(BD129)</f>
        <v>2223.9699999999998</v>
      </c>
      <c r="BE130" s="5">
        <f>(((BE102)+(BE109))+(BE123))+(BE129)</f>
        <v>6217.26</v>
      </c>
      <c r="BF130" s="5">
        <f t="shared" si="503"/>
        <v>-3993.2900000000004</v>
      </c>
      <c r="BG130" s="5">
        <f t="shared" si="504"/>
        <v>2223.9699999999998</v>
      </c>
      <c r="BH130" s="5">
        <f t="shared" si="505"/>
        <v>6217.26</v>
      </c>
      <c r="BI130" s="5">
        <f t="shared" si="506"/>
        <v>-3993.2900000000004</v>
      </c>
      <c r="BJ130" s="5">
        <f>(((BJ102)+(BJ109))+(BJ123))+(BJ129)</f>
        <v>0</v>
      </c>
      <c r="BK130" s="5">
        <f>(((BK102)+(BK109))+(BK123))+(BK129)</f>
        <v>0</v>
      </c>
      <c r="BL130" s="5">
        <f t="shared" si="507"/>
        <v>0</v>
      </c>
      <c r="BM130" s="5">
        <f>(((BM102)+(BM109))+(BM123))+(BM129)</f>
        <v>27570.420000000002</v>
      </c>
      <c r="BN130" s="5">
        <f>(((BN102)+(BN109))+(BN123))+(BN129)</f>
        <v>29718.45</v>
      </c>
      <c r="BO130" s="5">
        <f t="shared" si="508"/>
        <v>-2148.0299999999988</v>
      </c>
      <c r="BP130" s="5">
        <f>(((BP102)+(BP109))+(BP123))+(BP129)</f>
        <v>1289.46</v>
      </c>
      <c r="BQ130" s="5">
        <f>(((BQ102)+(BQ109))+(BQ123))+(BQ129)</f>
        <v>0</v>
      </c>
      <c r="BR130" s="5">
        <f t="shared" si="509"/>
        <v>1289.46</v>
      </c>
      <c r="BS130" s="5">
        <f>(((BS102)+(BS109))+(BS123))+(BS129)</f>
        <v>0</v>
      </c>
      <c r="BT130" s="5">
        <f>(((BT102)+(BT109))+(BT123))+(BT129)</f>
        <v>0</v>
      </c>
      <c r="BU130" s="5">
        <f t="shared" si="510"/>
        <v>0</v>
      </c>
      <c r="BV130" s="5">
        <f>(((BV102)+(BV109))+(BV123))+(BV129)</f>
        <v>0</v>
      </c>
      <c r="BW130" s="5">
        <f>(((BW102)+(BW109))+(BW123))+(BW129)</f>
        <v>0</v>
      </c>
      <c r="BX130" s="5">
        <f t="shared" si="511"/>
        <v>0</v>
      </c>
      <c r="BY130" s="5">
        <f>(((BY102)+(BY109))+(BY123))+(BY129)</f>
        <v>16708.88</v>
      </c>
      <c r="BZ130" s="5">
        <f>(((BZ102)+(BZ109))+(BZ123))+(BZ129)</f>
        <v>19140.839999999997</v>
      </c>
      <c r="CA130" s="5">
        <f t="shared" si="512"/>
        <v>-2431.9599999999955</v>
      </c>
      <c r="CB130" s="5">
        <f t="shared" si="513"/>
        <v>17998.34</v>
      </c>
      <c r="CC130" s="5">
        <f t="shared" si="514"/>
        <v>19140.839999999997</v>
      </c>
      <c r="CD130" s="5">
        <f t="shared" si="515"/>
        <v>-1142.4999999999964</v>
      </c>
      <c r="CE130" s="5">
        <f>(((CE102)+(CE109))+(CE123))+(CE129)</f>
        <v>0</v>
      </c>
      <c r="CF130" s="5">
        <f>(((CF102)+(CF109))+(CF123))+(CF129)</f>
        <v>13988.85</v>
      </c>
      <c r="CG130" s="5">
        <f t="shared" si="516"/>
        <v>-13988.85</v>
      </c>
      <c r="CH130" s="5">
        <f>(((CH102)+(CH109))+(CH123))+(CH129)</f>
        <v>0</v>
      </c>
      <c r="CI130" s="5">
        <f>(((CI102)+(CI109))+(CI123))+(CI129)</f>
        <v>0</v>
      </c>
      <c r="CJ130" s="5">
        <f t="shared" si="517"/>
        <v>0</v>
      </c>
      <c r="CK130" s="5">
        <f>(((CK102)+(CK109))+(CK123))+(CK129)</f>
        <v>0</v>
      </c>
      <c r="CL130" s="5">
        <f>(((CL102)+(CL109))+(CL123))+(CL129)</f>
        <v>0</v>
      </c>
      <c r="CM130" s="5">
        <f t="shared" si="518"/>
        <v>0</v>
      </c>
      <c r="CN130" s="5">
        <f t="shared" si="519"/>
        <v>0</v>
      </c>
      <c r="CO130" s="5">
        <f t="shared" si="520"/>
        <v>0</v>
      </c>
      <c r="CP130" s="5">
        <f t="shared" si="521"/>
        <v>0</v>
      </c>
      <c r="CQ130" s="5">
        <f>(((CQ102)+(CQ109))+(CQ123))+(CQ129)</f>
        <v>0</v>
      </c>
      <c r="CR130" s="5">
        <f>(((CR102)+(CR109))+(CR123))+(CR129)</f>
        <v>0</v>
      </c>
      <c r="CS130" s="5">
        <f t="shared" si="522"/>
        <v>0</v>
      </c>
      <c r="CT130" s="5">
        <f>(((CT102)+(CT109))+(CT123))+(CT129)</f>
        <v>83596.94</v>
      </c>
      <c r="CU130" s="5">
        <f>(((CU102)+(CU109))+(CU123))+(CU129)</f>
        <v>81441.72</v>
      </c>
      <c r="CV130" s="5">
        <f t="shared" si="523"/>
        <v>2155.2200000000012</v>
      </c>
      <c r="CW130" s="5">
        <f>(((CW102)+(CW109))+(CW123))+(CW129)</f>
        <v>-4305.2999999999993</v>
      </c>
      <c r="CX130" s="5">
        <f>(((CX102)+(CX109))+(CX123))+(CX129)</f>
        <v>0</v>
      </c>
      <c r="CY130" s="5">
        <f t="shared" si="524"/>
        <v>-4305.2999999999993</v>
      </c>
      <c r="CZ130" s="5">
        <f t="shared" si="525"/>
        <v>79291.64</v>
      </c>
      <c r="DA130" s="5">
        <f t="shared" si="526"/>
        <v>81441.72</v>
      </c>
      <c r="DB130" s="5">
        <f t="shared" si="527"/>
        <v>-2150.0800000000017</v>
      </c>
      <c r="DC130" s="5">
        <f t="shared" si="528"/>
        <v>340285.1</v>
      </c>
      <c r="DD130" s="5">
        <f t="shared" si="529"/>
        <v>416560.82999999996</v>
      </c>
      <c r="DE130" s="5">
        <f t="shared" si="530"/>
        <v>-76275.729999999981</v>
      </c>
      <c r="DF130" s="5">
        <f>(((DF102)+(DF109))+(DF123))+(DF129)</f>
        <v>0</v>
      </c>
      <c r="DG130" s="5">
        <f>(((DG102)+(DG109))+(DG123))+(DG129)</f>
        <v>0</v>
      </c>
      <c r="DH130" s="5">
        <f t="shared" si="531"/>
        <v>0</v>
      </c>
      <c r="DI130" s="5">
        <f>(((DI102)+(DI109))+(DI123))+(DI129)</f>
        <v>16112.27</v>
      </c>
      <c r="DJ130" s="5">
        <f>(((DJ102)+(DJ109))+(DJ123))+(DJ129)</f>
        <v>32383.919999999998</v>
      </c>
      <c r="DK130" s="5">
        <f t="shared" si="532"/>
        <v>-16271.649999999998</v>
      </c>
      <c r="DL130" s="5">
        <f t="shared" si="533"/>
        <v>16112.27</v>
      </c>
      <c r="DM130" s="5">
        <f t="shared" si="534"/>
        <v>32383.919999999998</v>
      </c>
      <c r="DN130" s="5">
        <f t="shared" si="535"/>
        <v>-16271.649999999998</v>
      </c>
      <c r="DO130" s="5">
        <f>(((DO102)+(DO109))+(DO123))+(DO129)</f>
        <v>0</v>
      </c>
      <c r="DP130" s="5">
        <f>(((DP102)+(DP109))+(DP123))+(DP129)</f>
        <v>0</v>
      </c>
      <c r="DQ130" s="5">
        <f t="shared" si="536"/>
        <v>0</v>
      </c>
      <c r="DR130" s="5">
        <f>(((DR102)+(DR109))+(DR123))+(DR129)</f>
        <v>0</v>
      </c>
      <c r="DS130" s="5">
        <f>(((DS102)+(DS109))+(DS123))+(DS129)</f>
        <v>0</v>
      </c>
      <c r="DT130" s="5">
        <f t="shared" si="537"/>
        <v>0</v>
      </c>
      <c r="DU130" s="5">
        <f t="shared" si="538"/>
        <v>0</v>
      </c>
      <c r="DV130" s="5">
        <f t="shared" si="539"/>
        <v>0</v>
      </c>
      <c r="DW130" s="5">
        <f t="shared" si="540"/>
        <v>0</v>
      </c>
      <c r="DX130" s="21">
        <f t="shared" si="541"/>
        <v>426532.67</v>
      </c>
      <c r="DY130" s="21">
        <f t="shared" si="542"/>
        <v>528202.65</v>
      </c>
      <c r="DZ130" s="21">
        <f t="shared" si="543"/>
        <v>-101669.98000000004</v>
      </c>
      <c r="EA130" s="21">
        <f>(((EA102)+(EA109))+(EA123))+(EA129)</f>
        <v>0</v>
      </c>
      <c r="EB130" s="21">
        <f>(((EB102)+(EB109))+(EB123))+(EB129)</f>
        <v>0</v>
      </c>
      <c r="EC130" s="21">
        <f t="shared" si="544"/>
        <v>0</v>
      </c>
      <c r="ED130" s="21">
        <f>(((ED102)+(ED109))+(ED123))+(ED129)</f>
        <v>0</v>
      </c>
      <c r="EE130" s="21">
        <f>(((EE102)+(EE109))+(EE123))+(EE129)</f>
        <v>0</v>
      </c>
      <c r="EF130" s="21">
        <f t="shared" si="545"/>
        <v>0</v>
      </c>
      <c r="EG130" s="21">
        <f>(((EG102)+(EG109))+(EG123))+(EG129)</f>
        <v>21097.97</v>
      </c>
      <c r="EH130" s="21">
        <f>(((EH102)+(EH109))+(EH123))+(EH129)</f>
        <v>55153.200000000004</v>
      </c>
      <c r="EI130" s="21">
        <f t="shared" si="546"/>
        <v>-34055.230000000003</v>
      </c>
      <c r="EJ130" s="21">
        <f>(((EJ102)+(EJ109))+(EJ123))+(EJ129)</f>
        <v>-379.31000000000006</v>
      </c>
      <c r="EK130" s="21">
        <f>(((EK102)+(EK109))+(EK123))+(EK129)</f>
        <v>0</v>
      </c>
      <c r="EL130" s="21">
        <f t="shared" si="547"/>
        <v>-379.31000000000006</v>
      </c>
      <c r="EM130" s="21">
        <f t="shared" si="548"/>
        <v>20718.66</v>
      </c>
      <c r="EN130" s="21">
        <f t="shared" si="549"/>
        <v>55153.200000000004</v>
      </c>
      <c r="EO130" s="21">
        <f t="shared" si="550"/>
        <v>-34434.540000000008</v>
      </c>
      <c r="EP130" s="21">
        <f>(((EP102)+(EP109))+(EP123))+(EP129)</f>
        <v>72809.69</v>
      </c>
      <c r="EQ130" s="21">
        <f>(((EQ102)+(EQ109))+(EQ123))+(EQ129)</f>
        <v>81324.179999999993</v>
      </c>
      <c r="ER130" s="21">
        <f t="shared" si="551"/>
        <v>-8514.4899999999907</v>
      </c>
      <c r="ES130" s="21">
        <f>(((ES102)+(ES109))+(ES123))+(ES129)</f>
        <v>0</v>
      </c>
      <c r="ET130" s="21">
        <f>(((ET102)+(ET109))+(ET123))+(ET129)</f>
        <v>0</v>
      </c>
      <c r="EU130" s="21">
        <f t="shared" si="552"/>
        <v>0</v>
      </c>
      <c r="EV130" s="21">
        <f>(((EV102)+(EV109))+(EV123))+(EV129)</f>
        <v>16503.13</v>
      </c>
      <c r="EW130" s="21">
        <f>(((EW102)+(EW109))+(EW123))+(EW129)</f>
        <v>12255</v>
      </c>
      <c r="EX130" s="21">
        <f t="shared" si="553"/>
        <v>4248.130000000001</v>
      </c>
      <c r="EY130" s="21">
        <f>(((EY102)+(EY109))+(EY123))+(EY129)</f>
        <v>-750.72</v>
      </c>
      <c r="EZ130" s="21">
        <f>(((EZ102)+(EZ109))+(EZ123))+(EZ129)</f>
        <v>0</v>
      </c>
      <c r="FA130" s="21">
        <f t="shared" si="554"/>
        <v>-750.72</v>
      </c>
      <c r="FB130" s="21">
        <f t="shared" si="555"/>
        <v>15752.410000000002</v>
      </c>
      <c r="FC130" s="21">
        <f t="shared" si="556"/>
        <v>12255</v>
      </c>
      <c r="FD130" s="21">
        <f t="shared" si="557"/>
        <v>3497.4100000000017</v>
      </c>
      <c r="FE130" s="21">
        <f>(((FE102)+(FE109))+(FE123))+(FE129)</f>
        <v>0</v>
      </c>
      <c r="FF130" s="21">
        <f>(((FF102)+(FF109))+(FF123))+(FF129)</f>
        <v>0</v>
      </c>
      <c r="FG130" s="21">
        <f t="shared" si="558"/>
        <v>0</v>
      </c>
      <c r="FH130" s="21">
        <f>(((FH102)+(FH109))+(FH123))+(FH129)</f>
        <v>25338.489999999998</v>
      </c>
      <c r="FI130" s="21">
        <f>(((FI102)+(FI109))+(FI123))+(FI129)</f>
        <v>29338.829999999998</v>
      </c>
      <c r="FJ130" s="21">
        <f t="shared" si="559"/>
        <v>-4000.34</v>
      </c>
      <c r="FK130" s="21">
        <f>(((FK102)+(FK109))+(FK123))+(FK129)</f>
        <v>-2373.3000000000002</v>
      </c>
      <c r="FL130" s="21">
        <f>(((FL102)+(FL109))+(FL123))+(FL129)</f>
        <v>0</v>
      </c>
      <c r="FM130" s="21">
        <f t="shared" si="560"/>
        <v>-2373.3000000000002</v>
      </c>
      <c r="FN130" s="21">
        <f t="shared" si="561"/>
        <v>22965.19</v>
      </c>
      <c r="FO130" s="21">
        <f t="shared" si="562"/>
        <v>29338.829999999998</v>
      </c>
      <c r="FP130" s="21">
        <f t="shared" si="563"/>
        <v>-6373.6399999999994</v>
      </c>
      <c r="FQ130" s="21">
        <f>(((FQ102)+(FQ109))+(FQ123))+(FQ129)</f>
        <v>0</v>
      </c>
      <c r="FR130" s="21">
        <f>(((FR102)+(FR109))+(FR123))+(FR129)</f>
        <v>0</v>
      </c>
      <c r="FS130" s="21">
        <f t="shared" si="564"/>
        <v>0</v>
      </c>
      <c r="FT130" s="21">
        <f>(((FT102)+(FT109))+(FT123))+(FT129)</f>
        <v>14854.779999999999</v>
      </c>
      <c r="FU130" s="21">
        <f>(((FU102)+(FU109))+(FU123))+(FU129)</f>
        <v>14886.48</v>
      </c>
      <c r="FV130" s="21">
        <f t="shared" si="565"/>
        <v>-31.700000000000728</v>
      </c>
      <c r="FW130" s="21">
        <f>(((FW102)+(FW109))+(FW123))+(FW129)</f>
        <v>-385.36</v>
      </c>
      <c r="FX130" s="21">
        <f>(((FX102)+(FX109))+(FX123))+(FX129)</f>
        <v>0</v>
      </c>
      <c r="FY130" s="21">
        <f t="shared" si="566"/>
        <v>-385.36</v>
      </c>
      <c r="FZ130" s="21">
        <f t="shared" si="567"/>
        <v>14469.419999999998</v>
      </c>
      <c r="GA130" s="21">
        <f t="shared" si="568"/>
        <v>14886.48</v>
      </c>
      <c r="GB130" s="21">
        <f t="shared" si="569"/>
        <v>-417.06000000000131</v>
      </c>
      <c r="GC130" s="21">
        <f>(((GC102)+(GC109))+(GC123))+(GC129)</f>
        <v>0</v>
      </c>
      <c r="GD130" s="21">
        <f>(((GD102)+(GD109))+(GD123))+(GD129)</f>
        <v>0</v>
      </c>
      <c r="GE130" s="21">
        <f t="shared" si="570"/>
        <v>0</v>
      </c>
      <c r="GF130" s="21">
        <f>(((GF102)+(GF109))+(GF123))+(GF129)</f>
        <v>0</v>
      </c>
      <c r="GG130" s="21">
        <f>(((GG102)+(GG109))+(GG123))+(GG129)</f>
        <v>0</v>
      </c>
      <c r="GH130" s="21">
        <f t="shared" si="571"/>
        <v>0</v>
      </c>
      <c r="GI130" s="21">
        <f>(((GI102)+(GI109))+(GI123))+(GI129)</f>
        <v>13418.3</v>
      </c>
      <c r="GJ130" s="21">
        <f>(((GJ102)+(GJ109))+(GJ123))+(GJ129)</f>
        <v>13175.61</v>
      </c>
      <c r="GK130" s="21">
        <f t="shared" si="572"/>
        <v>242.68999999999869</v>
      </c>
      <c r="GL130" s="21">
        <f>(((GL102)+(GL109))+(GL123))+(GL129)</f>
        <v>-738.8</v>
      </c>
      <c r="GM130" s="21">
        <f>(((GM102)+(GM109))+(GM123))+(GM129)</f>
        <v>0</v>
      </c>
      <c r="GN130" s="21">
        <f t="shared" si="573"/>
        <v>-738.8</v>
      </c>
      <c r="GO130" s="21">
        <f t="shared" si="574"/>
        <v>12679.5</v>
      </c>
      <c r="GP130" s="21">
        <f t="shared" si="575"/>
        <v>13175.61</v>
      </c>
      <c r="GQ130" s="21">
        <f t="shared" si="576"/>
        <v>-496.11000000000058</v>
      </c>
      <c r="GR130" s="21">
        <f>(((GR102)+(GR109))+(GR123))+(GR129)</f>
        <v>0</v>
      </c>
      <c r="GS130" s="21">
        <f>(((GS102)+(GS109))+(GS123))+(GS129)</f>
        <v>0</v>
      </c>
      <c r="GT130" s="21">
        <f t="shared" si="577"/>
        <v>0</v>
      </c>
      <c r="GU130" s="21">
        <f>(((GU102)+(GU109))+(GU123))+(GU129)</f>
        <v>0</v>
      </c>
      <c r="GV130" s="21">
        <f>(((GV102)+(GV109))+(GV123))+(GV129)</f>
        <v>3126.78</v>
      </c>
      <c r="GW130" s="21">
        <f t="shared" si="578"/>
        <v>-3126.78</v>
      </c>
      <c r="GX130" s="21">
        <f>(((GX102)+(GX109))+(GX123))+(GX129)</f>
        <v>0</v>
      </c>
      <c r="GY130" s="21">
        <f>(((GY102)+(GY109))+(GY123))+(GY129)</f>
        <v>0</v>
      </c>
      <c r="GZ130" s="21">
        <f t="shared" si="579"/>
        <v>0</v>
      </c>
      <c r="HA130" s="21">
        <f t="shared" si="580"/>
        <v>159394.87</v>
      </c>
      <c r="HB130" s="21">
        <f t="shared" si="581"/>
        <v>209260.08</v>
      </c>
      <c r="HC130" s="21">
        <f t="shared" si="582"/>
        <v>-49865.209999999992</v>
      </c>
      <c r="HD130" s="21">
        <f>(((HD102)+(HD109))+(HD123))+(HD129)</f>
        <v>0</v>
      </c>
      <c r="HE130" s="21">
        <f>(((HE102)+(HE109))+(HE123))+(HE129)</f>
        <v>0</v>
      </c>
      <c r="HF130" s="21">
        <f t="shared" si="583"/>
        <v>0</v>
      </c>
      <c r="HG130" s="21">
        <f>(((HG102)+(HG109))+(HG123))+(HG129)</f>
        <v>0</v>
      </c>
      <c r="HH130" s="21">
        <f>(((HH102)+(HH109))+(HH123))+(HH129)</f>
        <v>0</v>
      </c>
      <c r="HI130" s="21">
        <f t="shared" si="584"/>
        <v>0</v>
      </c>
      <c r="HJ130" s="21">
        <f>(((HJ102)+(HJ109))+(HJ123))+(HJ129)</f>
        <v>12297.130000000001</v>
      </c>
      <c r="HK130" s="21">
        <f>(((HK102)+(HK109))+(HK123))+(HK129)</f>
        <v>14164.14</v>
      </c>
      <c r="HL130" s="21">
        <f t="shared" si="585"/>
        <v>-1867.0099999999984</v>
      </c>
      <c r="HM130" s="21">
        <f>(((HM102)+(HM109))+(HM123))+(HM129)</f>
        <v>0</v>
      </c>
      <c r="HN130" s="21">
        <f>(((HN102)+(HN109))+(HN123))+(HN129)</f>
        <v>0</v>
      </c>
      <c r="HO130" s="21">
        <f t="shared" si="586"/>
        <v>0</v>
      </c>
      <c r="HP130" s="21">
        <f t="shared" si="587"/>
        <v>12297.130000000001</v>
      </c>
      <c r="HQ130" s="21">
        <f t="shared" si="588"/>
        <v>14164.14</v>
      </c>
      <c r="HR130" s="21">
        <f t="shared" si="589"/>
        <v>-1867.0099999999984</v>
      </c>
      <c r="HS130" s="21">
        <f>(((HS102)+(HS109))+(HS123))+(HS129)</f>
        <v>5051.8</v>
      </c>
      <c r="HT130" s="21">
        <f>(((HT102)+(HT109))+(HT123))+(HT129)</f>
        <v>7151.73</v>
      </c>
      <c r="HU130" s="21">
        <f t="shared" si="590"/>
        <v>-2099.9299999999994</v>
      </c>
      <c r="HV130" s="21">
        <f>(((HV102)+(HV109))+(HV123))+(HV129)</f>
        <v>0</v>
      </c>
      <c r="HW130" s="21">
        <f>(((HW102)+(HW109))+(HW123))+(HW129)</f>
        <v>0</v>
      </c>
      <c r="HX130" s="21">
        <f t="shared" si="591"/>
        <v>0</v>
      </c>
      <c r="HY130" s="21">
        <f>(((HY102)+(HY109))+(HY123))+(HY129)</f>
        <v>11182.819999999998</v>
      </c>
      <c r="HZ130" s="21">
        <f>(((HZ102)+(HZ109))+(HZ123))+(HZ129)</f>
        <v>12119.49</v>
      </c>
      <c r="IA130" s="21">
        <f t="shared" si="592"/>
        <v>-936.67000000000189</v>
      </c>
      <c r="IB130" s="21">
        <f>(((IB102)+(IB109))+(IB123))+(IB129)</f>
        <v>-392.24999999999994</v>
      </c>
      <c r="IC130" s="21">
        <f>(((IC102)+(IC109))+(IC123))+(IC129)</f>
        <v>0</v>
      </c>
      <c r="ID130" s="21">
        <f t="shared" si="593"/>
        <v>-392.24999999999994</v>
      </c>
      <c r="IE130" s="21">
        <f t="shared" si="594"/>
        <v>10790.569999999998</v>
      </c>
      <c r="IF130" s="21">
        <f t="shared" si="595"/>
        <v>12119.49</v>
      </c>
      <c r="IG130" s="21">
        <f t="shared" si="596"/>
        <v>-1328.9200000000019</v>
      </c>
      <c r="IH130" s="21">
        <f t="shared" si="597"/>
        <v>28139.5</v>
      </c>
      <c r="II130" s="21">
        <f t="shared" si="598"/>
        <v>33435.360000000001</v>
      </c>
      <c r="IJ130" s="21">
        <f t="shared" si="599"/>
        <v>-5295.8600000000006</v>
      </c>
      <c r="IK130" s="21">
        <f>(((IK102)+(IK109))+(IK123))+(IK129)</f>
        <v>31643.63</v>
      </c>
      <c r="IL130" s="21">
        <f>(((IL102)+(IL109))+(IL123))+(IL129)</f>
        <v>56074.969999999994</v>
      </c>
      <c r="IM130" s="21">
        <f t="shared" si="600"/>
        <v>-24431.339999999993</v>
      </c>
      <c r="IN130" s="21">
        <f>(((IN102)+(IN109))+(IN123))+(IN129)</f>
        <v>0</v>
      </c>
      <c r="IO130" s="21">
        <f>(((IO102)+(IO109))+(IO123))+(IO129)</f>
        <v>0</v>
      </c>
      <c r="IP130" s="21">
        <f t="shared" si="601"/>
        <v>0</v>
      </c>
      <c r="IQ130" s="21">
        <f>(((IQ102)+(IQ109))+(IQ123))+(IQ129)</f>
        <v>0</v>
      </c>
      <c r="IR130" s="21">
        <f>(((IR102)+(IR109))+(IR123))+(IR129)</f>
        <v>0</v>
      </c>
      <c r="IS130" s="21">
        <f t="shared" si="602"/>
        <v>0</v>
      </c>
      <c r="IT130" s="21">
        <f t="shared" si="603"/>
        <v>0</v>
      </c>
      <c r="IU130" s="21">
        <f t="shared" si="604"/>
        <v>0</v>
      </c>
      <c r="IV130" s="21">
        <f t="shared" si="605"/>
        <v>0</v>
      </c>
      <c r="IW130" s="21">
        <f t="shared" si="606"/>
        <v>59783.130000000005</v>
      </c>
      <c r="IX130" s="21">
        <f t="shared" si="607"/>
        <v>89510.329999999987</v>
      </c>
      <c r="IY130" s="21">
        <f t="shared" si="608"/>
        <v>-29727.199999999983</v>
      </c>
      <c r="IZ130" s="21">
        <f>(((IZ102)+(IZ109))+(IZ123))+(IZ129)</f>
        <v>8586.24</v>
      </c>
      <c r="JA130" s="21">
        <f>(((JA102)+(JA109))+(JA123))+(JA129)</f>
        <v>23503.47</v>
      </c>
      <c r="JB130" s="21">
        <f t="shared" si="609"/>
        <v>-14917.230000000001</v>
      </c>
      <c r="JC130" s="21">
        <f>(((JC102)+(JC109))+(JC123))+(JC129)</f>
        <v>13060.15</v>
      </c>
      <c r="JD130" s="21">
        <f>(((JD102)+(JD109))+(JD123))+(JD129)</f>
        <v>0</v>
      </c>
      <c r="JE130" s="21">
        <f t="shared" si="610"/>
        <v>13060.15</v>
      </c>
      <c r="JF130" s="21">
        <f>(((JF102)+(JF109))+(JF123))+(JF129)</f>
        <v>0</v>
      </c>
      <c r="JG130" s="21">
        <f>(((JG102)+(JG109))+(JG123))+(JG129)</f>
        <v>0</v>
      </c>
      <c r="JH130" s="21">
        <f t="shared" si="611"/>
        <v>0</v>
      </c>
      <c r="JI130" s="21">
        <f t="shared" si="612"/>
        <v>21646.39</v>
      </c>
      <c r="JJ130" s="21">
        <f t="shared" si="613"/>
        <v>23503.47</v>
      </c>
      <c r="JK130" s="21">
        <f t="shared" si="614"/>
        <v>-1857.0800000000017</v>
      </c>
      <c r="JL130" s="21">
        <f>(((JL102)+(JL109))+(JL123))+(JL129)</f>
        <v>0</v>
      </c>
      <c r="JM130" s="21">
        <f>(((JM102)+(JM109))+(JM123))+(JM129)</f>
        <v>0</v>
      </c>
      <c r="JN130" s="21">
        <f t="shared" si="615"/>
        <v>0</v>
      </c>
      <c r="JO130" s="21">
        <f>(((JO102)+(JO109))+(JO123))+(JO129)</f>
        <v>356193.68</v>
      </c>
      <c r="JP130" s="21">
        <f>(((JP102)+(JP109))+(JP123))+(JP129)</f>
        <v>395605.86000000004</v>
      </c>
      <c r="JQ130" s="21">
        <f t="shared" si="616"/>
        <v>-39412.180000000051</v>
      </c>
      <c r="JR130" s="21">
        <f>(((JR102)+(JR109))+(JR123))+(JR129)</f>
        <v>-14751.219999999998</v>
      </c>
      <c r="JS130" s="21">
        <f>(((JS102)+(JS109))+(JS123))+(JS129)</f>
        <v>0</v>
      </c>
      <c r="JT130" s="21">
        <f t="shared" si="617"/>
        <v>-14751.219999999998</v>
      </c>
      <c r="JU130" s="21">
        <f t="shared" si="618"/>
        <v>341442.46</v>
      </c>
      <c r="JV130" s="21">
        <f t="shared" si="619"/>
        <v>395605.86000000004</v>
      </c>
      <c r="JW130" s="21">
        <f t="shared" si="620"/>
        <v>-54163.400000000023</v>
      </c>
      <c r="JX130" s="21">
        <f>(((JX102)+(JX109))+(JX123))+(JX129)</f>
        <v>61406.119999999995</v>
      </c>
      <c r="JY130" s="21">
        <f>(((JY102)+(JY109))+(JY123))+(JY129)</f>
        <v>63811.86</v>
      </c>
      <c r="JZ130" s="21">
        <f t="shared" si="621"/>
        <v>-2405.7400000000052</v>
      </c>
      <c r="KA130" s="21">
        <f>(((KA102)+(KA109))+(KA123))+(KA129)</f>
        <v>0</v>
      </c>
      <c r="KB130" s="21">
        <f>(((KB102)+(KB109))+(KB123))+(KB129)</f>
        <v>0</v>
      </c>
      <c r="KC130" s="21">
        <f t="shared" si="622"/>
        <v>0</v>
      </c>
      <c r="KD130" s="21">
        <f t="shared" si="623"/>
        <v>61406.119999999995</v>
      </c>
      <c r="KE130" s="21">
        <f t="shared" si="624"/>
        <v>63811.86</v>
      </c>
      <c r="KF130" s="21">
        <f t="shared" si="625"/>
        <v>-2405.7400000000052</v>
      </c>
      <c r="KG130" s="21">
        <f>(((KG102)+(KG109))+(KG123))+(KG129)</f>
        <v>60474.159999999989</v>
      </c>
      <c r="KH130" s="21">
        <f>(((KH102)+(KH109))+(KH123))+(KH129)</f>
        <v>68612.100000000006</v>
      </c>
      <c r="KI130" s="21">
        <f t="shared" si="626"/>
        <v>-8137.9400000000169</v>
      </c>
      <c r="KJ130" s="21">
        <f>(((KJ102)+(KJ109))+(KJ123))+(KJ129)</f>
        <v>0</v>
      </c>
      <c r="KK130" s="21">
        <f>(((KK102)+(KK109))+(KK123))+(KK129)</f>
        <v>0</v>
      </c>
      <c r="KL130" s="21">
        <f t="shared" si="627"/>
        <v>0</v>
      </c>
      <c r="KM130" s="21">
        <f>(((KM102)+(KM109))+(KM123))+(KM129)</f>
        <v>0</v>
      </c>
      <c r="KN130" s="21">
        <f>(((KN102)+(KN109))+(KN123))+(KN129)</f>
        <v>0</v>
      </c>
      <c r="KO130" s="21">
        <f t="shared" si="628"/>
        <v>0</v>
      </c>
      <c r="KP130" s="21">
        <f>(((KP102)+(KP109))+(KP123))+(KP129)</f>
        <v>0</v>
      </c>
      <c r="KQ130" s="21">
        <f>(((KQ102)+(KQ109))+(KQ123))+(KQ129)</f>
        <v>0</v>
      </c>
      <c r="KR130" s="21">
        <f t="shared" si="629"/>
        <v>0</v>
      </c>
      <c r="KS130" s="21">
        <f>(((KS102)+(KS109))+(KS123))+(KS129)</f>
        <v>89.52</v>
      </c>
      <c r="KT130" s="21">
        <f>(((KT102)+(KT109))+(KT123))+(KT129)</f>
        <v>0</v>
      </c>
      <c r="KU130" s="21">
        <f t="shared" si="630"/>
        <v>89.52</v>
      </c>
      <c r="KV130" s="21">
        <f>(((KV102)+(KV109))+(KV123))+(KV129)</f>
        <v>0</v>
      </c>
      <c r="KW130" s="21">
        <f>(((KW102)+(KW109))+(KW123))+(KW129)</f>
        <v>0</v>
      </c>
      <c r="KX130" s="21">
        <f t="shared" si="631"/>
        <v>0</v>
      </c>
      <c r="KY130" s="21">
        <f>(((KY102)+(KY109))+(KY123))+(KY129)</f>
        <v>0</v>
      </c>
      <c r="KZ130" s="21">
        <f>(((KZ102)+(KZ109))+(KZ123))+(KZ129)</f>
        <v>0</v>
      </c>
      <c r="LA130" s="21">
        <f t="shared" si="632"/>
        <v>0</v>
      </c>
      <c r="LB130" s="21">
        <f t="shared" si="633"/>
        <v>0</v>
      </c>
      <c r="LC130" s="21">
        <f t="shared" si="634"/>
        <v>0</v>
      </c>
      <c r="LD130" s="21">
        <f t="shared" si="635"/>
        <v>0</v>
      </c>
      <c r="LE130" s="21">
        <f t="shared" si="636"/>
        <v>60563.679999999986</v>
      </c>
      <c r="LF130" s="21">
        <f t="shared" si="637"/>
        <v>68612.100000000006</v>
      </c>
      <c r="LG130" s="21">
        <f t="shared" si="638"/>
        <v>-8048.4200000000201</v>
      </c>
      <c r="LH130" s="21">
        <f>(((LH102)+(LH109))+(LH123))+(LH129)</f>
        <v>75498.400000000009</v>
      </c>
      <c r="LI130" s="21">
        <f>(((LI102)+(LI109))+(LI123))+(LI129)</f>
        <v>76658.009999999995</v>
      </c>
      <c r="LJ130" s="21">
        <f t="shared" si="639"/>
        <v>-1159.609999999986</v>
      </c>
      <c r="LK130" s="21">
        <f>(((LK102)+(LK109))+(LK123))+(LK129)</f>
        <v>0</v>
      </c>
      <c r="LL130" s="21">
        <f>(((LL102)+(LL109))+(LL123))+(LL129)</f>
        <v>0</v>
      </c>
      <c r="LM130" s="21">
        <f t="shared" si="640"/>
        <v>0</v>
      </c>
      <c r="LN130" s="21">
        <f t="shared" si="641"/>
        <v>1206267.72</v>
      </c>
      <c r="LO130" s="21">
        <f t="shared" si="642"/>
        <v>1455164.36</v>
      </c>
      <c r="LP130" s="21">
        <f t="shared" si="643"/>
        <v>-248896.64000000013</v>
      </c>
    </row>
    <row r="131" spans="1:328" x14ac:dyDescent="0.3">
      <c r="A131" s="2" t="s">
        <v>236</v>
      </c>
      <c r="B131" s="3"/>
      <c r="C131" s="3"/>
      <c r="D131" s="4">
        <f t="shared" si="483"/>
        <v>0</v>
      </c>
      <c r="E131" s="3"/>
      <c r="F131" s="3"/>
      <c r="G131" s="4">
        <f t="shared" si="484"/>
        <v>0</v>
      </c>
      <c r="H131" s="3"/>
      <c r="I131" s="3"/>
      <c r="J131" s="4">
        <f t="shared" si="485"/>
        <v>0</v>
      </c>
      <c r="K131" s="3"/>
      <c r="L131" s="3"/>
      <c r="M131" s="4">
        <f t="shared" si="486"/>
        <v>0</v>
      </c>
      <c r="N131" s="3"/>
      <c r="O131" s="3"/>
      <c r="P131" s="4">
        <f t="shared" si="487"/>
        <v>0</v>
      </c>
      <c r="Q131" s="3"/>
      <c r="R131" s="3"/>
      <c r="S131" s="4">
        <f t="shared" si="488"/>
        <v>0</v>
      </c>
      <c r="T131" s="3"/>
      <c r="U131" s="3"/>
      <c r="V131" s="4">
        <f t="shared" si="489"/>
        <v>0</v>
      </c>
      <c r="W131" s="3"/>
      <c r="X131" s="3"/>
      <c r="Y131" s="4">
        <f t="shared" si="490"/>
        <v>0</v>
      </c>
      <c r="Z131" s="3"/>
      <c r="AA131" s="3"/>
      <c r="AB131" s="4">
        <f t="shared" si="491"/>
        <v>0</v>
      </c>
      <c r="AC131" s="3"/>
      <c r="AD131" s="3"/>
      <c r="AE131" s="4">
        <f t="shared" si="492"/>
        <v>0</v>
      </c>
      <c r="AF131" s="3"/>
      <c r="AG131" s="3"/>
      <c r="AH131" s="4">
        <f t="shared" si="493"/>
        <v>0</v>
      </c>
      <c r="AI131" s="3"/>
      <c r="AJ131" s="3"/>
      <c r="AK131" s="4">
        <f t="shared" si="494"/>
        <v>0</v>
      </c>
      <c r="AL131" s="4">
        <f t="shared" si="495"/>
        <v>0</v>
      </c>
      <c r="AM131" s="4">
        <f t="shared" si="496"/>
        <v>0</v>
      </c>
      <c r="AN131" s="4">
        <f t="shared" si="497"/>
        <v>0</v>
      </c>
      <c r="AO131" s="3"/>
      <c r="AP131" s="3"/>
      <c r="AQ131" s="4">
        <f t="shared" si="498"/>
        <v>0</v>
      </c>
      <c r="AR131" s="3"/>
      <c r="AS131" s="3"/>
      <c r="AT131" s="4">
        <f t="shared" si="499"/>
        <v>0</v>
      </c>
      <c r="AU131" s="3"/>
      <c r="AV131" s="3"/>
      <c r="AW131" s="4">
        <f t="shared" si="500"/>
        <v>0</v>
      </c>
      <c r="AX131" s="3"/>
      <c r="AY131" s="3"/>
      <c r="AZ131" s="4">
        <f t="shared" si="501"/>
        <v>0</v>
      </c>
      <c r="BA131" s="3"/>
      <c r="BB131" s="3"/>
      <c r="BC131" s="4">
        <f t="shared" si="502"/>
        <v>0</v>
      </c>
      <c r="BD131" s="3"/>
      <c r="BE131" s="3"/>
      <c r="BF131" s="4">
        <f t="shared" si="503"/>
        <v>0</v>
      </c>
      <c r="BG131" s="4">
        <f t="shared" si="504"/>
        <v>0</v>
      </c>
      <c r="BH131" s="4">
        <f t="shared" si="505"/>
        <v>0</v>
      </c>
      <c r="BI131" s="4">
        <f t="shared" si="506"/>
        <v>0</v>
      </c>
      <c r="BJ131" s="3"/>
      <c r="BK131" s="3"/>
      <c r="BL131" s="4">
        <f t="shared" si="507"/>
        <v>0</v>
      </c>
      <c r="BM131" s="3"/>
      <c r="BN131" s="3"/>
      <c r="BO131" s="4">
        <f t="shared" si="508"/>
        <v>0</v>
      </c>
      <c r="BP131" s="3"/>
      <c r="BQ131" s="3"/>
      <c r="BR131" s="4">
        <f t="shared" si="509"/>
        <v>0</v>
      </c>
      <c r="BS131" s="3"/>
      <c r="BT131" s="3"/>
      <c r="BU131" s="4">
        <f t="shared" si="510"/>
        <v>0</v>
      </c>
      <c r="BV131" s="3"/>
      <c r="BW131" s="3"/>
      <c r="BX131" s="4">
        <f t="shared" si="511"/>
        <v>0</v>
      </c>
      <c r="BY131" s="3"/>
      <c r="BZ131" s="3"/>
      <c r="CA131" s="4">
        <f t="shared" si="512"/>
        <v>0</v>
      </c>
      <c r="CB131" s="4">
        <f t="shared" si="513"/>
        <v>0</v>
      </c>
      <c r="CC131" s="4">
        <f t="shared" si="514"/>
        <v>0</v>
      </c>
      <c r="CD131" s="4">
        <f t="shared" si="515"/>
        <v>0</v>
      </c>
      <c r="CE131" s="3"/>
      <c r="CF131" s="3"/>
      <c r="CG131" s="4">
        <f t="shared" si="516"/>
        <v>0</v>
      </c>
      <c r="CH131" s="3"/>
      <c r="CI131" s="3"/>
      <c r="CJ131" s="4">
        <f t="shared" si="517"/>
        <v>0</v>
      </c>
      <c r="CK131" s="3"/>
      <c r="CL131" s="3"/>
      <c r="CM131" s="4">
        <f t="shared" si="518"/>
        <v>0</v>
      </c>
      <c r="CN131" s="4">
        <f t="shared" si="519"/>
        <v>0</v>
      </c>
      <c r="CO131" s="4">
        <f t="shared" si="520"/>
        <v>0</v>
      </c>
      <c r="CP131" s="4">
        <f t="shared" si="521"/>
        <v>0</v>
      </c>
      <c r="CQ131" s="3"/>
      <c r="CR131" s="3"/>
      <c r="CS131" s="4">
        <f t="shared" si="522"/>
        <v>0</v>
      </c>
      <c r="CT131" s="3"/>
      <c r="CU131" s="3"/>
      <c r="CV131" s="4">
        <f t="shared" si="523"/>
        <v>0</v>
      </c>
      <c r="CW131" s="3"/>
      <c r="CX131" s="3"/>
      <c r="CY131" s="4">
        <f t="shared" si="524"/>
        <v>0</v>
      </c>
      <c r="CZ131" s="4">
        <f t="shared" si="525"/>
        <v>0</v>
      </c>
      <c r="DA131" s="4">
        <f t="shared" si="526"/>
        <v>0</v>
      </c>
      <c r="DB131" s="4">
        <f t="shared" si="527"/>
        <v>0</v>
      </c>
      <c r="DC131" s="4">
        <f t="shared" si="528"/>
        <v>0</v>
      </c>
      <c r="DD131" s="4">
        <f t="shared" si="529"/>
        <v>0</v>
      </c>
      <c r="DE131" s="4">
        <f t="shared" si="530"/>
        <v>0</v>
      </c>
      <c r="DF131" s="3"/>
      <c r="DG131" s="3"/>
      <c r="DH131" s="4">
        <f t="shared" si="531"/>
        <v>0</v>
      </c>
      <c r="DI131" s="3"/>
      <c r="DJ131" s="3"/>
      <c r="DK131" s="4">
        <f t="shared" si="532"/>
        <v>0</v>
      </c>
      <c r="DL131" s="4">
        <f t="shared" si="533"/>
        <v>0</v>
      </c>
      <c r="DM131" s="4">
        <f t="shared" si="534"/>
        <v>0</v>
      </c>
      <c r="DN131" s="4">
        <f t="shared" si="535"/>
        <v>0</v>
      </c>
      <c r="DO131" s="3"/>
      <c r="DP131" s="3"/>
      <c r="DQ131" s="4">
        <f t="shared" si="536"/>
        <v>0</v>
      </c>
      <c r="DR131" s="3"/>
      <c r="DS131" s="3"/>
      <c r="DT131" s="4">
        <f t="shared" si="537"/>
        <v>0</v>
      </c>
      <c r="DU131" s="4">
        <f t="shared" si="538"/>
        <v>0</v>
      </c>
      <c r="DV131" s="4">
        <f t="shared" si="539"/>
        <v>0</v>
      </c>
      <c r="DW131" s="4">
        <f t="shared" si="540"/>
        <v>0</v>
      </c>
      <c r="DX131" s="20">
        <f t="shared" si="541"/>
        <v>0</v>
      </c>
      <c r="DY131" s="20">
        <f t="shared" si="542"/>
        <v>0</v>
      </c>
      <c r="DZ131" s="20">
        <f t="shared" si="543"/>
        <v>0</v>
      </c>
      <c r="EA131" s="19"/>
      <c r="EB131" s="19"/>
      <c r="EC131" s="20">
        <f t="shared" si="544"/>
        <v>0</v>
      </c>
      <c r="ED131" s="19"/>
      <c r="EE131" s="19"/>
      <c r="EF131" s="20">
        <f t="shared" si="545"/>
        <v>0</v>
      </c>
      <c r="EG131" s="19"/>
      <c r="EH131" s="19"/>
      <c r="EI131" s="20">
        <f t="shared" si="546"/>
        <v>0</v>
      </c>
      <c r="EJ131" s="19"/>
      <c r="EK131" s="19"/>
      <c r="EL131" s="20">
        <f t="shared" si="547"/>
        <v>0</v>
      </c>
      <c r="EM131" s="20">
        <f t="shared" si="548"/>
        <v>0</v>
      </c>
      <c r="EN131" s="20">
        <f t="shared" si="549"/>
        <v>0</v>
      </c>
      <c r="EO131" s="20">
        <f t="shared" si="550"/>
        <v>0</v>
      </c>
      <c r="EP131" s="19"/>
      <c r="EQ131" s="19"/>
      <c r="ER131" s="20">
        <f t="shared" si="551"/>
        <v>0</v>
      </c>
      <c r="ES131" s="19"/>
      <c r="ET131" s="19"/>
      <c r="EU131" s="20">
        <f t="shared" si="552"/>
        <v>0</v>
      </c>
      <c r="EV131" s="19"/>
      <c r="EW131" s="19"/>
      <c r="EX131" s="20">
        <f t="shared" si="553"/>
        <v>0</v>
      </c>
      <c r="EY131" s="19"/>
      <c r="EZ131" s="19"/>
      <c r="FA131" s="20">
        <f t="shared" si="554"/>
        <v>0</v>
      </c>
      <c r="FB131" s="20">
        <f t="shared" si="555"/>
        <v>0</v>
      </c>
      <c r="FC131" s="20">
        <f t="shared" si="556"/>
        <v>0</v>
      </c>
      <c r="FD131" s="20">
        <f t="shared" si="557"/>
        <v>0</v>
      </c>
      <c r="FE131" s="19"/>
      <c r="FF131" s="19"/>
      <c r="FG131" s="20">
        <f t="shared" si="558"/>
        <v>0</v>
      </c>
      <c r="FH131" s="19"/>
      <c r="FI131" s="19"/>
      <c r="FJ131" s="20">
        <f t="shared" si="559"/>
        <v>0</v>
      </c>
      <c r="FK131" s="19"/>
      <c r="FL131" s="19"/>
      <c r="FM131" s="20">
        <f t="shared" si="560"/>
        <v>0</v>
      </c>
      <c r="FN131" s="20">
        <f t="shared" si="561"/>
        <v>0</v>
      </c>
      <c r="FO131" s="20">
        <f t="shared" si="562"/>
        <v>0</v>
      </c>
      <c r="FP131" s="20">
        <f t="shared" si="563"/>
        <v>0</v>
      </c>
      <c r="FQ131" s="19"/>
      <c r="FR131" s="19"/>
      <c r="FS131" s="20">
        <f t="shared" si="564"/>
        <v>0</v>
      </c>
      <c r="FT131" s="19"/>
      <c r="FU131" s="19"/>
      <c r="FV131" s="20">
        <f t="shared" si="565"/>
        <v>0</v>
      </c>
      <c r="FW131" s="19"/>
      <c r="FX131" s="19"/>
      <c r="FY131" s="20">
        <f t="shared" si="566"/>
        <v>0</v>
      </c>
      <c r="FZ131" s="20">
        <f t="shared" si="567"/>
        <v>0</v>
      </c>
      <c r="GA131" s="20">
        <f t="shared" si="568"/>
        <v>0</v>
      </c>
      <c r="GB131" s="20">
        <f t="shared" si="569"/>
        <v>0</v>
      </c>
      <c r="GC131" s="19"/>
      <c r="GD131" s="19"/>
      <c r="GE131" s="20">
        <f t="shared" si="570"/>
        <v>0</v>
      </c>
      <c r="GF131" s="19"/>
      <c r="GG131" s="19"/>
      <c r="GH131" s="20">
        <f t="shared" si="571"/>
        <v>0</v>
      </c>
      <c r="GI131" s="19"/>
      <c r="GJ131" s="19"/>
      <c r="GK131" s="20">
        <f t="shared" si="572"/>
        <v>0</v>
      </c>
      <c r="GL131" s="19"/>
      <c r="GM131" s="19"/>
      <c r="GN131" s="20">
        <f t="shared" si="573"/>
        <v>0</v>
      </c>
      <c r="GO131" s="20">
        <f t="shared" si="574"/>
        <v>0</v>
      </c>
      <c r="GP131" s="20">
        <f t="shared" si="575"/>
        <v>0</v>
      </c>
      <c r="GQ131" s="20">
        <f t="shared" si="576"/>
        <v>0</v>
      </c>
      <c r="GR131" s="19"/>
      <c r="GS131" s="19"/>
      <c r="GT131" s="20">
        <f t="shared" si="577"/>
        <v>0</v>
      </c>
      <c r="GU131" s="19"/>
      <c r="GV131" s="19"/>
      <c r="GW131" s="20">
        <f t="shared" si="578"/>
        <v>0</v>
      </c>
      <c r="GX131" s="19"/>
      <c r="GY131" s="19"/>
      <c r="GZ131" s="20">
        <f t="shared" si="579"/>
        <v>0</v>
      </c>
      <c r="HA131" s="20">
        <f t="shared" si="580"/>
        <v>0</v>
      </c>
      <c r="HB131" s="20">
        <f t="shared" si="581"/>
        <v>0</v>
      </c>
      <c r="HC131" s="20">
        <f t="shared" si="582"/>
        <v>0</v>
      </c>
      <c r="HD131" s="19"/>
      <c r="HE131" s="19"/>
      <c r="HF131" s="20">
        <f t="shared" si="583"/>
        <v>0</v>
      </c>
      <c r="HG131" s="19"/>
      <c r="HH131" s="19"/>
      <c r="HI131" s="20">
        <f t="shared" si="584"/>
        <v>0</v>
      </c>
      <c r="HJ131" s="19"/>
      <c r="HK131" s="19"/>
      <c r="HL131" s="20">
        <f t="shared" si="585"/>
        <v>0</v>
      </c>
      <c r="HM131" s="19"/>
      <c r="HN131" s="19"/>
      <c r="HO131" s="20">
        <f t="shared" si="586"/>
        <v>0</v>
      </c>
      <c r="HP131" s="20">
        <f t="shared" si="587"/>
        <v>0</v>
      </c>
      <c r="HQ131" s="20">
        <f t="shared" si="588"/>
        <v>0</v>
      </c>
      <c r="HR131" s="20">
        <f t="shared" si="589"/>
        <v>0</v>
      </c>
      <c r="HS131" s="19"/>
      <c r="HT131" s="19"/>
      <c r="HU131" s="20">
        <f t="shared" si="590"/>
        <v>0</v>
      </c>
      <c r="HV131" s="19"/>
      <c r="HW131" s="19"/>
      <c r="HX131" s="20">
        <f t="shared" si="591"/>
        <v>0</v>
      </c>
      <c r="HY131" s="19"/>
      <c r="HZ131" s="19"/>
      <c r="IA131" s="20">
        <f t="shared" si="592"/>
        <v>0</v>
      </c>
      <c r="IB131" s="19"/>
      <c r="IC131" s="19"/>
      <c r="ID131" s="20">
        <f t="shared" si="593"/>
        <v>0</v>
      </c>
      <c r="IE131" s="20">
        <f t="shared" si="594"/>
        <v>0</v>
      </c>
      <c r="IF131" s="20">
        <f t="shared" si="595"/>
        <v>0</v>
      </c>
      <c r="IG131" s="20">
        <f t="shared" si="596"/>
        <v>0</v>
      </c>
      <c r="IH131" s="20">
        <f t="shared" si="597"/>
        <v>0</v>
      </c>
      <c r="II131" s="20">
        <f t="shared" si="598"/>
        <v>0</v>
      </c>
      <c r="IJ131" s="20">
        <f t="shared" si="599"/>
        <v>0</v>
      </c>
      <c r="IK131" s="19"/>
      <c r="IL131" s="19"/>
      <c r="IM131" s="20">
        <f t="shared" si="600"/>
        <v>0</v>
      </c>
      <c r="IN131" s="19"/>
      <c r="IO131" s="19"/>
      <c r="IP131" s="20">
        <f t="shared" si="601"/>
        <v>0</v>
      </c>
      <c r="IQ131" s="19"/>
      <c r="IR131" s="19"/>
      <c r="IS131" s="20">
        <f t="shared" si="602"/>
        <v>0</v>
      </c>
      <c r="IT131" s="20">
        <f t="shared" si="603"/>
        <v>0</v>
      </c>
      <c r="IU131" s="20">
        <f t="shared" si="604"/>
        <v>0</v>
      </c>
      <c r="IV131" s="20">
        <f t="shared" si="605"/>
        <v>0</v>
      </c>
      <c r="IW131" s="20">
        <f t="shared" si="606"/>
        <v>0</v>
      </c>
      <c r="IX131" s="20">
        <f t="shared" si="607"/>
        <v>0</v>
      </c>
      <c r="IY131" s="20">
        <f t="shared" si="608"/>
        <v>0</v>
      </c>
      <c r="IZ131" s="19"/>
      <c r="JA131" s="19"/>
      <c r="JB131" s="20">
        <f t="shared" si="609"/>
        <v>0</v>
      </c>
      <c r="JC131" s="19"/>
      <c r="JD131" s="19"/>
      <c r="JE131" s="20">
        <f t="shared" si="610"/>
        <v>0</v>
      </c>
      <c r="JF131" s="19"/>
      <c r="JG131" s="19"/>
      <c r="JH131" s="20">
        <f t="shared" si="611"/>
        <v>0</v>
      </c>
      <c r="JI131" s="20">
        <f t="shared" si="612"/>
        <v>0</v>
      </c>
      <c r="JJ131" s="20">
        <f t="shared" si="613"/>
        <v>0</v>
      </c>
      <c r="JK131" s="20">
        <f t="shared" si="614"/>
        <v>0</v>
      </c>
      <c r="JL131" s="19"/>
      <c r="JM131" s="19"/>
      <c r="JN131" s="20">
        <f t="shared" si="615"/>
        <v>0</v>
      </c>
      <c r="JO131" s="19"/>
      <c r="JP131" s="19"/>
      <c r="JQ131" s="20">
        <f t="shared" si="616"/>
        <v>0</v>
      </c>
      <c r="JR131" s="19"/>
      <c r="JS131" s="19"/>
      <c r="JT131" s="20">
        <f t="shared" si="617"/>
        <v>0</v>
      </c>
      <c r="JU131" s="20">
        <f t="shared" si="618"/>
        <v>0</v>
      </c>
      <c r="JV131" s="20">
        <f t="shared" si="619"/>
        <v>0</v>
      </c>
      <c r="JW131" s="20">
        <f t="shared" si="620"/>
        <v>0</v>
      </c>
      <c r="JX131" s="19"/>
      <c r="JY131" s="19"/>
      <c r="JZ131" s="20">
        <f t="shared" si="621"/>
        <v>0</v>
      </c>
      <c r="KA131" s="19"/>
      <c r="KB131" s="19"/>
      <c r="KC131" s="20">
        <f t="shared" si="622"/>
        <v>0</v>
      </c>
      <c r="KD131" s="20">
        <f t="shared" si="623"/>
        <v>0</v>
      </c>
      <c r="KE131" s="20">
        <f t="shared" si="624"/>
        <v>0</v>
      </c>
      <c r="KF131" s="20">
        <f t="shared" si="625"/>
        <v>0</v>
      </c>
      <c r="KG131" s="19"/>
      <c r="KH131" s="19"/>
      <c r="KI131" s="20">
        <f t="shared" si="626"/>
        <v>0</v>
      </c>
      <c r="KJ131" s="19"/>
      <c r="KK131" s="19"/>
      <c r="KL131" s="20">
        <f t="shared" si="627"/>
        <v>0</v>
      </c>
      <c r="KM131" s="19"/>
      <c r="KN131" s="19"/>
      <c r="KO131" s="20">
        <f t="shared" si="628"/>
        <v>0</v>
      </c>
      <c r="KP131" s="19"/>
      <c r="KQ131" s="19"/>
      <c r="KR131" s="20">
        <f t="shared" si="629"/>
        <v>0</v>
      </c>
      <c r="KS131" s="19"/>
      <c r="KT131" s="19"/>
      <c r="KU131" s="20">
        <f t="shared" si="630"/>
        <v>0</v>
      </c>
      <c r="KV131" s="19"/>
      <c r="KW131" s="19"/>
      <c r="KX131" s="20">
        <f t="shared" si="631"/>
        <v>0</v>
      </c>
      <c r="KY131" s="19"/>
      <c r="KZ131" s="19"/>
      <c r="LA131" s="20">
        <f t="shared" si="632"/>
        <v>0</v>
      </c>
      <c r="LB131" s="20">
        <f t="shared" si="633"/>
        <v>0</v>
      </c>
      <c r="LC131" s="20">
        <f t="shared" si="634"/>
        <v>0</v>
      </c>
      <c r="LD131" s="20">
        <f t="shared" si="635"/>
        <v>0</v>
      </c>
      <c r="LE131" s="20">
        <f t="shared" si="636"/>
        <v>0</v>
      </c>
      <c r="LF131" s="20">
        <f t="shared" si="637"/>
        <v>0</v>
      </c>
      <c r="LG131" s="20">
        <f t="shared" si="638"/>
        <v>0</v>
      </c>
      <c r="LH131" s="19"/>
      <c r="LI131" s="19"/>
      <c r="LJ131" s="20">
        <f t="shared" si="639"/>
        <v>0</v>
      </c>
      <c r="LK131" s="19"/>
      <c r="LL131" s="19"/>
      <c r="LM131" s="20">
        <f t="shared" si="640"/>
        <v>0</v>
      </c>
      <c r="LN131" s="20">
        <f t="shared" si="641"/>
        <v>0</v>
      </c>
      <c r="LO131" s="20">
        <f t="shared" si="642"/>
        <v>0</v>
      </c>
      <c r="LP131" s="20">
        <f t="shared" si="643"/>
        <v>0</v>
      </c>
    </row>
    <row r="132" spans="1:328" x14ac:dyDescent="0.3">
      <c r="A132" s="2" t="s">
        <v>237</v>
      </c>
      <c r="B132" s="3"/>
      <c r="C132" s="3"/>
      <c r="D132" s="4">
        <f t="shared" si="483"/>
        <v>0</v>
      </c>
      <c r="E132" s="3"/>
      <c r="F132" s="3"/>
      <c r="G132" s="4">
        <f t="shared" si="484"/>
        <v>0</v>
      </c>
      <c r="H132" s="3"/>
      <c r="I132" s="3"/>
      <c r="J132" s="4">
        <f t="shared" si="485"/>
        <v>0</v>
      </c>
      <c r="K132" s="3"/>
      <c r="L132" s="3"/>
      <c r="M132" s="4">
        <f t="shared" si="486"/>
        <v>0</v>
      </c>
      <c r="N132" s="3"/>
      <c r="O132" s="3"/>
      <c r="P132" s="4">
        <f t="shared" si="487"/>
        <v>0</v>
      </c>
      <c r="Q132" s="3"/>
      <c r="R132" s="3"/>
      <c r="S132" s="4">
        <f t="shared" si="488"/>
        <v>0</v>
      </c>
      <c r="T132" s="3"/>
      <c r="U132" s="3"/>
      <c r="V132" s="4">
        <f t="shared" si="489"/>
        <v>0</v>
      </c>
      <c r="W132" s="3"/>
      <c r="X132" s="3"/>
      <c r="Y132" s="4">
        <f t="shared" si="490"/>
        <v>0</v>
      </c>
      <c r="Z132" s="3"/>
      <c r="AA132" s="3"/>
      <c r="AB132" s="4">
        <f t="shared" si="491"/>
        <v>0</v>
      </c>
      <c r="AC132" s="3"/>
      <c r="AD132" s="3"/>
      <c r="AE132" s="4">
        <f t="shared" si="492"/>
        <v>0</v>
      </c>
      <c r="AF132" s="3"/>
      <c r="AG132" s="3"/>
      <c r="AH132" s="4">
        <f t="shared" si="493"/>
        <v>0</v>
      </c>
      <c r="AI132" s="3"/>
      <c r="AJ132" s="3"/>
      <c r="AK132" s="4">
        <f t="shared" si="494"/>
        <v>0</v>
      </c>
      <c r="AL132" s="4">
        <f t="shared" si="495"/>
        <v>0</v>
      </c>
      <c r="AM132" s="4">
        <f t="shared" si="496"/>
        <v>0</v>
      </c>
      <c r="AN132" s="4">
        <f t="shared" si="497"/>
        <v>0</v>
      </c>
      <c r="AO132" s="3"/>
      <c r="AP132" s="3"/>
      <c r="AQ132" s="4">
        <f t="shared" si="498"/>
        <v>0</v>
      </c>
      <c r="AR132" s="3"/>
      <c r="AS132" s="3"/>
      <c r="AT132" s="4">
        <f t="shared" si="499"/>
        <v>0</v>
      </c>
      <c r="AU132" s="3"/>
      <c r="AV132" s="3"/>
      <c r="AW132" s="4">
        <f t="shared" si="500"/>
        <v>0</v>
      </c>
      <c r="AX132" s="3"/>
      <c r="AY132" s="3"/>
      <c r="AZ132" s="4">
        <f t="shared" si="501"/>
        <v>0</v>
      </c>
      <c r="BA132" s="3"/>
      <c r="BB132" s="3"/>
      <c r="BC132" s="4">
        <f t="shared" si="502"/>
        <v>0</v>
      </c>
      <c r="BD132" s="3"/>
      <c r="BE132" s="3"/>
      <c r="BF132" s="4">
        <f t="shared" si="503"/>
        <v>0</v>
      </c>
      <c r="BG132" s="4">
        <f t="shared" si="504"/>
        <v>0</v>
      </c>
      <c r="BH132" s="4">
        <f t="shared" si="505"/>
        <v>0</v>
      </c>
      <c r="BI132" s="4">
        <f t="shared" si="506"/>
        <v>0</v>
      </c>
      <c r="BJ132" s="3"/>
      <c r="BK132" s="3"/>
      <c r="BL132" s="4">
        <f t="shared" si="507"/>
        <v>0</v>
      </c>
      <c r="BM132" s="3"/>
      <c r="BN132" s="3"/>
      <c r="BO132" s="4">
        <f t="shared" si="508"/>
        <v>0</v>
      </c>
      <c r="BP132" s="3"/>
      <c r="BQ132" s="3"/>
      <c r="BR132" s="4">
        <f t="shared" si="509"/>
        <v>0</v>
      </c>
      <c r="BS132" s="3"/>
      <c r="BT132" s="3"/>
      <c r="BU132" s="4">
        <f t="shared" si="510"/>
        <v>0</v>
      </c>
      <c r="BV132" s="3"/>
      <c r="BW132" s="3"/>
      <c r="BX132" s="4">
        <f t="shared" si="511"/>
        <v>0</v>
      </c>
      <c r="BY132" s="3"/>
      <c r="BZ132" s="3"/>
      <c r="CA132" s="4">
        <f t="shared" si="512"/>
        <v>0</v>
      </c>
      <c r="CB132" s="4">
        <f t="shared" si="513"/>
        <v>0</v>
      </c>
      <c r="CC132" s="4">
        <f t="shared" si="514"/>
        <v>0</v>
      </c>
      <c r="CD132" s="4">
        <f t="shared" si="515"/>
        <v>0</v>
      </c>
      <c r="CE132" s="3"/>
      <c r="CF132" s="3"/>
      <c r="CG132" s="4">
        <f t="shared" si="516"/>
        <v>0</v>
      </c>
      <c r="CH132" s="3"/>
      <c r="CI132" s="3"/>
      <c r="CJ132" s="4">
        <f t="shared" si="517"/>
        <v>0</v>
      </c>
      <c r="CK132" s="3"/>
      <c r="CL132" s="3"/>
      <c r="CM132" s="4">
        <f t="shared" si="518"/>
        <v>0</v>
      </c>
      <c r="CN132" s="4">
        <f t="shared" si="519"/>
        <v>0</v>
      </c>
      <c r="CO132" s="4">
        <f t="shared" si="520"/>
        <v>0</v>
      </c>
      <c r="CP132" s="4">
        <f t="shared" si="521"/>
        <v>0</v>
      </c>
      <c r="CQ132" s="3"/>
      <c r="CR132" s="3"/>
      <c r="CS132" s="4">
        <f t="shared" si="522"/>
        <v>0</v>
      </c>
      <c r="CT132" s="3"/>
      <c r="CU132" s="3"/>
      <c r="CV132" s="4">
        <f t="shared" si="523"/>
        <v>0</v>
      </c>
      <c r="CW132" s="3"/>
      <c r="CX132" s="3"/>
      <c r="CY132" s="4">
        <f t="shared" si="524"/>
        <v>0</v>
      </c>
      <c r="CZ132" s="4">
        <f t="shared" si="525"/>
        <v>0</v>
      </c>
      <c r="DA132" s="4">
        <f t="shared" si="526"/>
        <v>0</v>
      </c>
      <c r="DB132" s="4">
        <f t="shared" si="527"/>
        <v>0</v>
      </c>
      <c r="DC132" s="4">
        <f t="shared" si="528"/>
        <v>0</v>
      </c>
      <c r="DD132" s="4">
        <f t="shared" si="529"/>
        <v>0</v>
      </c>
      <c r="DE132" s="4">
        <f t="shared" si="530"/>
        <v>0</v>
      </c>
      <c r="DF132" s="3"/>
      <c r="DG132" s="3"/>
      <c r="DH132" s="4">
        <f t="shared" si="531"/>
        <v>0</v>
      </c>
      <c r="DI132" s="3"/>
      <c r="DJ132" s="3"/>
      <c r="DK132" s="4">
        <f t="shared" si="532"/>
        <v>0</v>
      </c>
      <c r="DL132" s="4">
        <f t="shared" si="533"/>
        <v>0</v>
      </c>
      <c r="DM132" s="4">
        <f t="shared" si="534"/>
        <v>0</v>
      </c>
      <c r="DN132" s="4">
        <f t="shared" si="535"/>
        <v>0</v>
      </c>
      <c r="DO132" s="3"/>
      <c r="DP132" s="3"/>
      <c r="DQ132" s="4">
        <f t="shared" si="536"/>
        <v>0</v>
      </c>
      <c r="DR132" s="3"/>
      <c r="DS132" s="3"/>
      <c r="DT132" s="4">
        <f t="shared" si="537"/>
        <v>0</v>
      </c>
      <c r="DU132" s="4">
        <f t="shared" si="538"/>
        <v>0</v>
      </c>
      <c r="DV132" s="4">
        <f t="shared" si="539"/>
        <v>0</v>
      </c>
      <c r="DW132" s="4">
        <f t="shared" si="540"/>
        <v>0</v>
      </c>
      <c r="DX132" s="20">
        <f t="shared" si="541"/>
        <v>0</v>
      </c>
      <c r="DY132" s="20">
        <f t="shared" si="542"/>
        <v>0</v>
      </c>
      <c r="DZ132" s="20">
        <f t="shared" si="543"/>
        <v>0</v>
      </c>
      <c r="EA132" s="19"/>
      <c r="EB132" s="19"/>
      <c r="EC132" s="20">
        <f t="shared" si="544"/>
        <v>0</v>
      </c>
      <c r="ED132" s="19"/>
      <c r="EE132" s="19"/>
      <c r="EF132" s="20">
        <f t="shared" si="545"/>
        <v>0</v>
      </c>
      <c r="EG132" s="19"/>
      <c r="EH132" s="19"/>
      <c r="EI132" s="20">
        <f t="shared" si="546"/>
        <v>0</v>
      </c>
      <c r="EJ132" s="19"/>
      <c r="EK132" s="19"/>
      <c r="EL132" s="20">
        <f t="shared" si="547"/>
        <v>0</v>
      </c>
      <c r="EM132" s="20">
        <f t="shared" si="548"/>
        <v>0</v>
      </c>
      <c r="EN132" s="20">
        <f t="shared" si="549"/>
        <v>0</v>
      </c>
      <c r="EO132" s="20">
        <f t="shared" si="550"/>
        <v>0</v>
      </c>
      <c r="EP132" s="19"/>
      <c r="EQ132" s="19"/>
      <c r="ER132" s="20">
        <f t="shared" si="551"/>
        <v>0</v>
      </c>
      <c r="ES132" s="19"/>
      <c r="ET132" s="19"/>
      <c r="EU132" s="20">
        <f t="shared" si="552"/>
        <v>0</v>
      </c>
      <c r="EV132" s="19"/>
      <c r="EW132" s="19"/>
      <c r="EX132" s="20">
        <f t="shared" si="553"/>
        <v>0</v>
      </c>
      <c r="EY132" s="19"/>
      <c r="EZ132" s="19"/>
      <c r="FA132" s="20">
        <f t="shared" si="554"/>
        <v>0</v>
      </c>
      <c r="FB132" s="20">
        <f t="shared" si="555"/>
        <v>0</v>
      </c>
      <c r="FC132" s="20">
        <f t="shared" si="556"/>
        <v>0</v>
      </c>
      <c r="FD132" s="20">
        <f t="shared" si="557"/>
        <v>0</v>
      </c>
      <c r="FE132" s="19"/>
      <c r="FF132" s="19"/>
      <c r="FG132" s="20">
        <f t="shared" si="558"/>
        <v>0</v>
      </c>
      <c r="FH132" s="19"/>
      <c r="FI132" s="19"/>
      <c r="FJ132" s="20">
        <f t="shared" si="559"/>
        <v>0</v>
      </c>
      <c r="FK132" s="19"/>
      <c r="FL132" s="19"/>
      <c r="FM132" s="20">
        <f t="shared" si="560"/>
        <v>0</v>
      </c>
      <c r="FN132" s="20">
        <f t="shared" si="561"/>
        <v>0</v>
      </c>
      <c r="FO132" s="20">
        <f t="shared" si="562"/>
        <v>0</v>
      </c>
      <c r="FP132" s="20">
        <f t="shared" si="563"/>
        <v>0</v>
      </c>
      <c r="FQ132" s="19"/>
      <c r="FR132" s="19"/>
      <c r="FS132" s="20">
        <f t="shared" si="564"/>
        <v>0</v>
      </c>
      <c r="FT132" s="19"/>
      <c r="FU132" s="19"/>
      <c r="FV132" s="20">
        <f t="shared" si="565"/>
        <v>0</v>
      </c>
      <c r="FW132" s="19"/>
      <c r="FX132" s="19"/>
      <c r="FY132" s="20">
        <f t="shared" si="566"/>
        <v>0</v>
      </c>
      <c r="FZ132" s="20">
        <f t="shared" si="567"/>
        <v>0</v>
      </c>
      <c r="GA132" s="20">
        <f t="shared" si="568"/>
        <v>0</v>
      </c>
      <c r="GB132" s="20">
        <f t="shared" si="569"/>
        <v>0</v>
      </c>
      <c r="GC132" s="19"/>
      <c r="GD132" s="19"/>
      <c r="GE132" s="20">
        <f t="shared" si="570"/>
        <v>0</v>
      </c>
      <c r="GF132" s="19"/>
      <c r="GG132" s="19"/>
      <c r="GH132" s="20">
        <f t="shared" si="571"/>
        <v>0</v>
      </c>
      <c r="GI132" s="19"/>
      <c r="GJ132" s="19"/>
      <c r="GK132" s="20">
        <f t="shared" si="572"/>
        <v>0</v>
      </c>
      <c r="GL132" s="19"/>
      <c r="GM132" s="19"/>
      <c r="GN132" s="20">
        <f t="shared" si="573"/>
        <v>0</v>
      </c>
      <c r="GO132" s="20">
        <f t="shared" si="574"/>
        <v>0</v>
      </c>
      <c r="GP132" s="20">
        <f t="shared" si="575"/>
        <v>0</v>
      </c>
      <c r="GQ132" s="20">
        <f t="shared" si="576"/>
        <v>0</v>
      </c>
      <c r="GR132" s="19"/>
      <c r="GS132" s="19"/>
      <c r="GT132" s="20">
        <f t="shared" si="577"/>
        <v>0</v>
      </c>
      <c r="GU132" s="19"/>
      <c r="GV132" s="19"/>
      <c r="GW132" s="20">
        <f t="shared" si="578"/>
        <v>0</v>
      </c>
      <c r="GX132" s="19"/>
      <c r="GY132" s="19"/>
      <c r="GZ132" s="20">
        <f t="shared" si="579"/>
        <v>0</v>
      </c>
      <c r="HA132" s="20">
        <f t="shared" si="580"/>
        <v>0</v>
      </c>
      <c r="HB132" s="20">
        <f t="shared" si="581"/>
        <v>0</v>
      </c>
      <c r="HC132" s="20">
        <f t="shared" si="582"/>
        <v>0</v>
      </c>
      <c r="HD132" s="19"/>
      <c r="HE132" s="19"/>
      <c r="HF132" s="20">
        <f t="shared" si="583"/>
        <v>0</v>
      </c>
      <c r="HG132" s="19"/>
      <c r="HH132" s="19"/>
      <c r="HI132" s="20">
        <f t="shared" si="584"/>
        <v>0</v>
      </c>
      <c r="HJ132" s="19"/>
      <c r="HK132" s="19"/>
      <c r="HL132" s="20">
        <f t="shared" si="585"/>
        <v>0</v>
      </c>
      <c r="HM132" s="19"/>
      <c r="HN132" s="19"/>
      <c r="HO132" s="20">
        <f t="shared" si="586"/>
        <v>0</v>
      </c>
      <c r="HP132" s="20">
        <f t="shared" si="587"/>
        <v>0</v>
      </c>
      <c r="HQ132" s="20">
        <f t="shared" si="588"/>
        <v>0</v>
      </c>
      <c r="HR132" s="20">
        <f t="shared" si="589"/>
        <v>0</v>
      </c>
      <c r="HS132" s="19"/>
      <c r="HT132" s="19"/>
      <c r="HU132" s="20">
        <f t="shared" si="590"/>
        <v>0</v>
      </c>
      <c r="HV132" s="19"/>
      <c r="HW132" s="19"/>
      <c r="HX132" s="20">
        <f t="shared" si="591"/>
        <v>0</v>
      </c>
      <c r="HY132" s="19"/>
      <c r="HZ132" s="19"/>
      <c r="IA132" s="20">
        <f t="shared" si="592"/>
        <v>0</v>
      </c>
      <c r="IB132" s="19"/>
      <c r="IC132" s="19"/>
      <c r="ID132" s="20">
        <f t="shared" si="593"/>
        <v>0</v>
      </c>
      <c r="IE132" s="20">
        <f t="shared" si="594"/>
        <v>0</v>
      </c>
      <c r="IF132" s="20">
        <f t="shared" si="595"/>
        <v>0</v>
      </c>
      <c r="IG132" s="20">
        <f t="shared" si="596"/>
        <v>0</v>
      </c>
      <c r="IH132" s="20">
        <f t="shared" si="597"/>
        <v>0</v>
      </c>
      <c r="II132" s="20">
        <f t="shared" si="598"/>
        <v>0</v>
      </c>
      <c r="IJ132" s="20">
        <f t="shared" si="599"/>
        <v>0</v>
      </c>
      <c r="IK132" s="19"/>
      <c r="IL132" s="19"/>
      <c r="IM132" s="20">
        <f t="shared" si="600"/>
        <v>0</v>
      </c>
      <c r="IN132" s="19"/>
      <c r="IO132" s="19"/>
      <c r="IP132" s="20">
        <f t="shared" si="601"/>
        <v>0</v>
      </c>
      <c r="IQ132" s="19"/>
      <c r="IR132" s="19"/>
      <c r="IS132" s="20">
        <f t="shared" si="602"/>
        <v>0</v>
      </c>
      <c r="IT132" s="20">
        <f t="shared" si="603"/>
        <v>0</v>
      </c>
      <c r="IU132" s="20">
        <f t="shared" si="604"/>
        <v>0</v>
      </c>
      <c r="IV132" s="20">
        <f t="shared" si="605"/>
        <v>0</v>
      </c>
      <c r="IW132" s="20">
        <f t="shared" si="606"/>
        <v>0</v>
      </c>
      <c r="IX132" s="20">
        <f t="shared" si="607"/>
        <v>0</v>
      </c>
      <c r="IY132" s="20">
        <f t="shared" si="608"/>
        <v>0</v>
      </c>
      <c r="IZ132" s="19"/>
      <c r="JA132" s="19"/>
      <c r="JB132" s="20">
        <f t="shared" si="609"/>
        <v>0</v>
      </c>
      <c r="JC132" s="19"/>
      <c r="JD132" s="19"/>
      <c r="JE132" s="20">
        <f t="shared" si="610"/>
        <v>0</v>
      </c>
      <c r="JF132" s="19"/>
      <c r="JG132" s="19"/>
      <c r="JH132" s="20">
        <f t="shared" si="611"/>
        <v>0</v>
      </c>
      <c r="JI132" s="20">
        <f t="shared" si="612"/>
        <v>0</v>
      </c>
      <c r="JJ132" s="20">
        <f t="shared" si="613"/>
        <v>0</v>
      </c>
      <c r="JK132" s="20">
        <f t="shared" si="614"/>
        <v>0</v>
      </c>
      <c r="JL132" s="19"/>
      <c r="JM132" s="19"/>
      <c r="JN132" s="20">
        <f t="shared" si="615"/>
        <v>0</v>
      </c>
      <c r="JO132" s="19"/>
      <c r="JP132" s="19"/>
      <c r="JQ132" s="20">
        <f t="shared" si="616"/>
        <v>0</v>
      </c>
      <c r="JR132" s="19"/>
      <c r="JS132" s="19"/>
      <c r="JT132" s="20">
        <f t="shared" si="617"/>
        <v>0</v>
      </c>
      <c r="JU132" s="20">
        <f t="shared" si="618"/>
        <v>0</v>
      </c>
      <c r="JV132" s="20">
        <f t="shared" si="619"/>
        <v>0</v>
      </c>
      <c r="JW132" s="20">
        <f t="shared" si="620"/>
        <v>0</v>
      </c>
      <c r="JX132" s="19"/>
      <c r="JY132" s="19"/>
      <c r="JZ132" s="20">
        <f t="shared" si="621"/>
        <v>0</v>
      </c>
      <c r="KA132" s="19"/>
      <c r="KB132" s="19"/>
      <c r="KC132" s="20">
        <f t="shared" si="622"/>
        <v>0</v>
      </c>
      <c r="KD132" s="20">
        <f t="shared" si="623"/>
        <v>0</v>
      </c>
      <c r="KE132" s="20">
        <f t="shared" si="624"/>
        <v>0</v>
      </c>
      <c r="KF132" s="20">
        <f t="shared" si="625"/>
        <v>0</v>
      </c>
      <c r="KG132" s="19"/>
      <c r="KH132" s="19"/>
      <c r="KI132" s="20">
        <f t="shared" si="626"/>
        <v>0</v>
      </c>
      <c r="KJ132" s="19"/>
      <c r="KK132" s="19"/>
      <c r="KL132" s="20">
        <f t="shared" si="627"/>
        <v>0</v>
      </c>
      <c r="KM132" s="19"/>
      <c r="KN132" s="19"/>
      <c r="KO132" s="20">
        <f t="shared" si="628"/>
        <v>0</v>
      </c>
      <c r="KP132" s="19"/>
      <c r="KQ132" s="19"/>
      <c r="KR132" s="20">
        <f t="shared" si="629"/>
        <v>0</v>
      </c>
      <c r="KS132" s="19"/>
      <c r="KT132" s="19"/>
      <c r="KU132" s="20">
        <f t="shared" si="630"/>
        <v>0</v>
      </c>
      <c r="KV132" s="19"/>
      <c r="KW132" s="19"/>
      <c r="KX132" s="20">
        <f t="shared" si="631"/>
        <v>0</v>
      </c>
      <c r="KY132" s="19"/>
      <c r="KZ132" s="19"/>
      <c r="LA132" s="20">
        <f t="shared" si="632"/>
        <v>0</v>
      </c>
      <c r="LB132" s="20">
        <f t="shared" si="633"/>
        <v>0</v>
      </c>
      <c r="LC132" s="20">
        <f t="shared" si="634"/>
        <v>0</v>
      </c>
      <c r="LD132" s="20">
        <f t="shared" si="635"/>
        <v>0</v>
      </c>
      <c r="LE132" s="20">
        <f t="shared" si="636"/>
        <v>0</v>
      </c>
      <c r="LF132" s="20">
        <f t="shared" si="637"/>
        <v>0</v>
      </c>
      <c r="LG132" s="20">
        <f t="shared" si="638"/>
        <v>0</v>
      </c>
      <c r="LH132" s="19"/>
      <c r="LI132" s="19"/>
      <c r="LJ132" s="20">
        <f t="shared" si="639"/>
        <v>0</v>
      </c>
      <c r="LK132" s="19"/>
      <c r="LL132" s="19"/>
      <c r="LM132" s="20">
        <f t="shared" si="640"/>
        <v>0</v>
      </c>
      <c r="LN132" s="20">
        <f t="shared" si="641"/>
        <v>0</v>
      </c>
      <c r="LO132" s="20">
        <f t="shared" si="642"/>
        <v>0</v>
      </c>
      <c r="LP132" s="20">
        <f t="shared" si="643"/>
        <v>0</v>
      </c>
    </row>
    <row r="133" spans="1:328" x14ac:dyDescent="0.3">
      <c r="A133" s="2" t="s">
        <v>238</v>
      </c>
      <c r="B133" s="3"/>
      <c r="C133" s="3"/>
      <c r="D133" s="4">
        <f t="shared" si="483"/>
        <v>0</v>
      </c>
      <c r="E133" s="3"/>
      <c r="F133" s="3"/>
      <c r="G133" s="4">
        <f t="shared" si="484"/>
        <v>0</v>
      </c>
      <c r="H133" s="3"/>
      <c r="I133" s="3"/>
      <c r="J133" s="4">
        <f t="shared" si="485"/>
        <v>0</v>
      </c>
      <c r="K133" s="3"/>
      <c r="L133" s="3"/>
      <c r="M133" s="4">
        <f t="shared" si="486"/>
        <v>0</v>
      </c>
      <c r="N133" s="3"/>
      <c r="O133" s="3"/>
      <c r="P133" s="4">
        <f t="shared" si="487"/>
        <v>0</v>
      </c>
      <c r="Q133" s="3"/>
      <c r="R133" s="3"/>
      <c r="S133" s="4">
        <f t="shared" si="488"/>
        <v>0</v>
      </c>
      <c r="T133" s="3"/>
      <c r="U133" s="3"/>
      <c r="V133" s="4">
        <f t="shared" si="489"/>
        <v>0</v>
      </c>
      <c r="W133" s="3"/>
      <c r="X133" s="3"/>
      <c r="Y133" s="4">
        <f t="shared" si="490"/>
        <v>0</v>
      </c>
      <c r="Z133" s="3"/>
      <c r="AA133" s="3"/>
      <c r="AB133" s="4">
        <f t="shared" si="491"/>
        <v>0</v>
      </c>
      <c r="AC133" s="3"/>
      <c r="AD133" s="3"/>
      <c r="AE133" s="4">
        <f t="shared" si="492"/>
        <v>0</v>
      </c>
      <c r="AF133" s="3"/>
      <c r="AG133" s="3"/>
      <c r="AH133" s="4">
        <f t="shared" si="493"/>
        <v>0</v>
      </c>
      <c r="AI133" s="3"/>
      <c r="AJ133" s="3"/>
      <c r="AK133" s="4">
        <f t="shared" si="494"/>
        <v>0</v>
      </c>
      <c r="AL133" s="4">
        <f t="shared" si="495"/>
        <v>0</v>
      </c>
      <c r="AM133" s="4">
        <f t="shared" si="496"/>
        <v>0</v>
      </c>
      <c r="AN133" s="4">
        <f t="shared" si="497"/>
        <v>0</v>
      </c>
      <c r="AO133" s="3"/>
      <c r="AP133" s="3"/>
      <c r="AQ133" s="4">
        <f t="shared" si="498"/>
        <v>0</v>
      </c>
      <c r="AR133" s="3"/>
      <c r="AS133" s="3"/>
      <c r="AT133" s="4">
        <f t="shared" si="499"/>
        <v>0</v>
      </c>
      <c r="AU133" s="3"/>
      <c r="AV133" s="3"/>
      <c r="AW133" s="4">
        <f t="shared" si="500"/>
        <v>0</v>
      </c>
      <c r="AX133" s="3"/>
      <c r="AY133" s="3"/>
      <c r="AZ133" s="4">
        <f t="shared" si="501"/>
        <v>0</v>
      </c>
      <c r="BA133" s="3"/>
      <c r="BB133" s="3"/>
      <c r="BC133" s="4">
        <f t="shared" si="502"/>
        <v>0</v>
      </c>
      <c r="BD133" s="3"/>
      <c r="BE133" s="3"/>
      <c r="BF133" s="4">
        <f t="shared" si="503"/>
        <v>0</v>
      </c>
      <c r="BG133" s="4">
        <f t="shared" si="504"/>
        <v>0</v>
      </c>
      <c r="BH133" s="4">
        <f t="shared" si="505"/>
        <v>0</v>
      </c>
      <c r="BI133" s="4">
        <f t="shared" si="506"/>
        <v>0</v>
      </c>
      <c r="BJ133" s="3"/>
      <c r="BK133" s="3"/>
      <c r="BL133" s="4">
        <f t="shared" si="507"/>
        <v>0</v>
      </c>
      <c r="BM133" s="3"/>
      <c r="BN133" s="3"/>
      <c r="BO133" s="4">
        <f t="shared" si="508"/>
        <v>0</v>
      </c>
      <c r="BP133" s="3"/>
      <c r="BQ133" s="3"/>
      <c r="BR133" s="4">
        <f t="shared" si="509"/>
        <v>0</v>
      </c>
      <c r="BS133" s="3"/>
      <c r="BT133" s="3"/>
      <c r="BU133" s="4">
        <f t="shared" si="510"/>
        <v>0</v>
      </c>
      <c r="BV133" s="3"/>
      <c r="BW133" s="3"/>
      <c r="BX133" s="4">
        <f t="shared" si="511"/>
        <v>0</v>
      </c>
      <c r="BY133" s="3"/>
      <c r="BZ133" s="3"/>
      <c r="CA133" s="4">
        <f t="shared" si="512"/>
        <v>0</v>
      </c>
      <c r="CB133" s="4">
        <f t="shared" si="513"/>
        <v>0</v>
      </c>
      <c r="CC133" s="4">
        <f t="shared" si="514"/>
        <v>0</v>
      </c>
      <c r="CD133" s="4">
        <f t="shared" si="515"/>
        <v>0</v>
      </c>
      <c r="CE133" s="3"/>
      <c r="CF133" s="3"/>
      <c r="CG133" s="4">
        <f t="shared" si="516"/>
        <v>0</v>
      </c>
      <c r="CH133" s="3"/>
      <c r="CI133" s="3"/>
      <c r="CJ133" s="4">
        <f t="shared" si="517"/>
        <v>0</v>
      </c>
      <c r="CK133" s="3"/>
      <c r="CL133" s="3"/>
      <c r="CM133" s="4">
        <f t="shared" si="518"/>
        <v>0</v>
      </c>
      <c r="CN133" s="4">
        <f t="shared" si="519"/>
        <v>0</v>
      </c>
      <c r="CO133" s="4">
        <f t="shared" si="520"/>
        <v>0</v>
      </c>
      <c r="CP133" s="4">
        <f t="shared" si="521"/>
        <v>0</v>
      </c>
      <c r="CQ133" s="3"/>
      <c r="CR133" s="3"/>
      <c r="CS133" s="4">
        <f t="shared" si="522"/>
        <v>0</v>
      </c>
      <c r="CT133" s="3"/>
      <c r="CU133" s="3"/>
      <c r="CV133" s="4">
        <f t="shared" si="523"/>
        <v>0</v>
      </c>
      <c r="CW133" s="3"/>
      <c r="CX133" s="3"/>
      <c r="CY133" s="4">
        <f t="shared" si="524"/>
        <v>0</v>
      </c>
      <c r="CZ133" s="4">
        <f t="shared" si="525"/>
        <v>0</v>
      </c>
      <c r="DA133" s="4">
        <f t="shared" si="526"/>
        <v>0</v>
      </c>
      <c r="DB133" s="4">
        <f t="shared" si="527"/>
        <v>0</v>
      </c>
      <c r="DC133" s="4">
        <f t="shared" si="528"/>
        <v>0</v>
      </c>
      <c r="DD133" s="4">
        <f t="shared" si="529"/>
        <v>0</v>
      </c>
      <c r="DE133" s="4">
        <f t="shared" si="530"/>
        <v>0</v>
      </c>
      <c r="DF133" s="3"/>
      <c r="DG133" s="3"/>
      <c r="DH133" s="4">
        <f t="shared" si="531"/>
        <v>0</v>
      </c>
      <c r="DI133" s="3"/>
      <c r="DJ133" s="3"/>
      <c r="DK133" s="4">
        <f t="shared" si="532"/>
        <v>0</v>
      </c>
      <c r="DL133" s="4">
        <f t="shared" si="533"/>
        <v>0</v>
      </c>
      <c r="DM133" s="4">
        <f t="shared" si="534"/>
        <v>0</v>
      </c>
      <c r="DN133" s="4">
        <f t="shared" si="535"/>
        <v>0</v>
      </c>
      <c r="DO133" s="3"/>
      <c r="DP133" s="3"/>
      <c r="DQ133" s="4">
        <f t="shared" si="536"/>
        <v>0</v>
      </c>
      <c r="DR133" s="3"/>
      <c r="DS133" s="3"/>
      <c r="DT133" s="4">
        <f t="shared" si="537"/>
        <v>0</v>
      </c>
      <c r="DU133" s="4">
        <f t="shared" si="538"/>
        <v>0</v>
      </c>
      <c r="DV133" s="4">
        <f t="shared" si="539"/>
        <v>0</v>
      </c>
      <c r="DW133" s="4">
        <f t="shared" si="540"/>
        <v>0</v>
      </c>
      <c r="DX133" s="20">
        <f t="shared" si="541"/>
        <v>0</v>
      </c>
      <c r="DY133" s="20">
        <f t="shared" si="542"/>
        <v>0</v>
      </c>
      <c r="DZ133" s="20">
        <f t="shared" si="543"/>
        <v>0</v>
      </c>
      <c r="EA133" s="19"/>
      <c r="EB133" s="19"/>
      <c r="EC133" s="20">
        <f t="shared" si="544"/>
        <v>0</v>
      </c>
      <c r="ED133" s="19"/>
      <c r="EE133" s="19"/>
      <c r="EF133" s="20">
        <f t="shared" si="545"/>
        <v>0</v>
      </c>
      <c r="EG133" s="19"/>
      <c r="EH133" s="19"/>
      <c r="EI133" s="20">
        <f t="shared" si="546"/>
        <v>0</v>
      </c>
      <c r="EJ133" s="19"/>
      <c r="EK133" s="19"/>
      <c r="EL133" s="20">
        <f t="shared" si="547"/>
        <v>0</v>
      </c>
      <c r="EM133" s="20">
        <f t="shared" si="548"/>
        <v>0</v>
      </c>
      <c r="EN133" s="20">
        <f t="shared" si="549"/>
        <v>0</v>
      </c>
      <c r="EO133" s="20">
        <f t="shared" si="550"/>
        <v>0</v>
      </c>
      <c r="EP133" s="19"/>
      <c r="EQ133" s="19"/>
      <c r="ER133" s="20">
        <f t="shared" si="551"/>
        <v>0</v>
      </c>
      <c r="ES133" s="19"/>
      <c r="ET133" s="19"/>
      <c r="EU133" s="20">
        <f t="shared" si="552"/>
        <v>0</v>
      </c>
      <c r="EV133" s="19"/>
      <c r="EW133" s="19"/>
      <c r="EX133" s="20">
        <f t="shared" si="553"/>
        <v>0</v>
      </c>
      <c r="EY133" s="19"/>
      <c r="EZ133" s="19"/>
      <c r="FA133" s="20">
        <f t="shared" si="554"/>
        <v>0</v>
      </c>
      <c r="FB133" s="20">
        <f t="shared" si="555"/>
        <v>0</v>
      </c>
      <c r="FC133" s="20">
        <f t="shared" si="556"/>
        <v>0</v>
      </c>
      <c r="FD133" s="20">
        <f t="shared" si="557"/>
        <v>0</v>
      </c>
      <c r="FE133" s="19"/>
      <c r="FF133" s="19"/>
      <c r="FG133" s="20">
        <f t="shared" si="558"/>
        <v>0</v>
      </c>
      <c r="FH133" s="19"/>
      <c r="FI133" s="19"/>
      <c r="FJ133" s="20">
        <f t="shared" si="559"/>
        <v>0</v>
      </c>
      <c r="FK133" s="19"/>
      <c r="FL133" s="19"/>
      <c r="FM133" s="20">
        <f t="shared" si="560"/>
        <v>0</v>
      </c>
      <c r="FN133" s="20">
        <f t="shared" si="561"/>
        <v>0</v>
      </c>
      <c r="FO133" s="20">
        <f t="shared" si="562"/>
        <v>0</v>
      </c>
      <c r="FP133" s="20">
        <f t="shared" si="563"/>
        <v>0</v>
      </c>
      <c r="FQ133" s="19"/>
      <c r="FR133" s="19"/>
      <c r="FS133" s="20">
        <f t="shared" si="564"/>
        <v>0</v>
      </c>
      <c r="FT133" s="19"/>
      <c r="FU133" s="19"/>
      <c r="FV133" s="20">
        <f t="shared" si="565"/>
        <v>0</v>
      </c>
      <c r="FW133" s="19"/>
      <c r="FX133" s="19"/>
      <c r="FY133" s="20">
        <f t="shared" si="566"/>
        <v>0</v>
      </c>
      <c r="FZ133" s="20">
        <f t="shared" si="567"/>
        <v>0</v>
      </c>
      <c r="GA133" s="20">
        <f t="shared" si="568"/>
        <v>0</v>
      </c>
      <c r="GB133" s="20">
        <f t="shared" si="569"/>
        <v>0</v>
      </c>
      <c r="GC133" s="19"/>
      <c r="GD133" s="19"/>
      <c r="GE133" s="20">
        <f t="shared" si="570"/>
        <v>0</v>
      </c>
      <c r="GF133" s="19"/>
      <c r="GG133" s="19"/>
      <c r="GH133" s="20">
        <f t="shared" si="571"/>
        <v>0</v>
      </c>
      <c r="GI133" s="19"/>
      <c r="GJ133" s="19"/>
      <c r="GK133" s="20">
        <f t="shared" si="572"/>
        <v>0</v>
      </c>
      <c r="GL133" s="19"/>
      <c r="GM133" s="19"/>
      <c r="GN133" s="20">
        <f t="shared" si="573"/>
        <v>0</v>
      </c>
      <c r="GO133" s="20">
        <f t="shared" si="574"/>
        <v>0</v>
      </c>
      <c r="GP133" s="20">
        <f t="shared" si="575"/>
        <v>0</v>
      </c>
      <c r="GQ133" s="20">
        <f t="shared" si="576"/>
        <v>0</v>
      </c>
      <c r="GR133" s="19"/>
      <c r="GS133" s="19"/>
      <c r="GT133" s="20">
        <f t="shared" si="577"/>
        <v>0</v>
      </c>
      <c r="GU133" s="19"/>
      <c r="GV133" s="19"/>
      <c r="GW133" s="20">
        <f t="shared" si="578"/>
        <v>0</v>
      </c>
      <c r="GX133" s="19"/>
      <c r="GY133" s="19"/>
      <c r="GZ133" s="20">
        <f t="shared" si="579"/>
        <v>0</v>
      </c>
      <c r="HA133" s="20">
        <f t="shared" si="580"/>
        <v>0</v>
      </c>
      <c r="HB133" s="20">
        <f t="shared" si="581"/>
        <v>0</v>
      </c>
      <c r="HC133" s="20">
        <f t="shared" si="582"/>
        <v>0</v>
      </c>
      <c r="HD133" s="19"/>
      <c r="HE133" s="19"/>
      <c r="HF133" s="20">
        <f t="shared" si="583"/>
        <v>0</v>
      </c>
      <c r="HG133" s="19"/>
      <c r="HH133" s="19"/>
      <c r="HI133" s="20">
        <f t="shared" si="584"/>
        <v>0</v>
      </c>
      <c r="HJ133" s="19"/>
      <c r="HK133" s="19"/>
      <c r="HL133" s="20">
        <f t="shared" si="585"/>
        <v>0</v>
      </c>
      <c r="HM133" s="19"/>
      <c r="HN133" s="19"/>
      <c r="HO133" s="20">
        <f t="shared" si="586"/>
        <v>0</v>
      </c>
      <c r="HP133" s="20">
        <f t="shared" si="587"/>
        <v>0</v>
      </c>
      <c r="HQ133" s="20">
        <f t="shared" si="588"/>
        <v>0</v>
      </c>
      <c r="HR133" s="20">
        <f t="shared" si="589"/>
        <v>0</v>
      </c>
      <c r="HS133" s="19"/>
      <c r="HT133" s="19"/>
      <c r="HU133" s="20">
        <f t="shared" si="590"/>
        <v>0</v>
      </c>
      <c r="HV133" s="19"/>
      <c r="HW133" s="19"/>
      <c r="HX133" s="20">
        <f t="shared" si="591"/>
        <v>0</v>
      </c>
      <c r="HY133" s="19"/>
      <c r="HZ133" s="19"/>
      <c r="IA133" s="20">
        <f t="shared" si="592"/>
        <v>0</v>
      </c>
      <c r="IB133" s="19"/>
      <c r="IC133" s="19"/>
      <c r="ID133" s="20">
        <f t="shared" si="593"/>
        <v>0</v>
      </c>
      <c r="IE133" s="20">
        <f t="shared" si="594"/>
        <v>0</v>
      </c>
      <c r="IF133" s="20">
        <f t="shared" si="595"/>
        <v>0</v>
      </c>
      <c r="IG133" s="20">
        <f t="shared" si="596"/>
        <v>0</v>
      </c>
      <c r="IH133" s="20">
        <f t="shared" si="597"/>
        <v>0</v>
      </c>
      <c r="II133" s="20">
        <f t="shared" si="598"/>
        <v>0</v>
      </c>
      <c r="IJ133" s="20">
        <f t="shared" si="599"/>
        <v>0</v>
      </c>
      <c r="IK133" s="19"/>
      <c r="IL133" s="19"/>
      <c r="IM133" s="20">
        <f t="shared" si="600"/>
        <v>0</v>
      </c>
      <c r="IN133" s="19"/>
      <c r="IO133" s="19"/>
      <c r="IP133" s="20">
        <f t="shared" si="601"/>
        <v>0</v>
      </c>
      <c r="IQ133" s="19"/>
      <c r="IR133" s="19"/>
      <c r="IS133" s="20">
        <f t="shared" si="602"/>
        <v>0</v>
      </c>
      <c r="IT133" s="20">
        <f t="shared" si="603"/>
        <v>0</v>
      </c>
      <c r="IU133" s="20">
        <f t="shared" si="604"/>
        <v>0</v>
      </c>
      <c r="IV133" s="20">
        <f t="shared" si="605"/>
        <v>0</v>
      </c>
      <c r="IW133" s="20">
        <f t="shared" si="606"/>
        <v>0</v>
      </c>
      <c r="IX133" s="20">
        <f t="shared" si="607"/>
        <v>0</v>
      </c>
      <c r="IY133" s="20">
        <f t="shared" si="608"/>
        <v>0</v>
      </c>
      <c r="IZ133" s="19"/>
      <c r="JA133" s="19"/>
      <c r="JB133" s="20">
        <f t="shared" si="609"/>
        <v>0</v>
      </c>
      <c r="JC133" s="19"/>
      <c r="JD133" s="19"/>
      <c r="JE133" s="20">
        <f t="shared" si="610"/>
        <v>0</v>
      </c>
      <c r="JF133" s="19"/>
      <c r="JG133" s="19"/>
      <c r="JH133" s="20">
        <f t="shared" si="611"/>
        <v>0</v>
      </c>
      <c r="JI133" s="20">
        <f t="shared" si="612"/>
        <v>0</v>
      </c>
      <c r="JJ133" s="20">
        <f t="shared" si="613"/>
        <v>0</v>
      </c>
      <c r="JK133" s="20">
        <f t="shared" si="614"/>
        <v>0</v>
      </c>
      <c r="JL133" s="19"/>
      <c r="JM133" s="19"/>
      <c r="JN133" s="20">
        <f t="shared" si="615"/>
        <v>0</v>
      </c>
      <c r="JO133" s="19"/>
      <c r="JP133" s="20">
        <f>0</f>
        <v>0</v>
      </c>
      <c r="JQ133" s="20">
        <f t="shared" si="616"/>
        <v>0</v>
      </c>
      <c r="JR133" s="19"/>
      <c r="JS133" s="19"/>
      <c r="JT133" s="20">
        <f t="shared" si="617"/>
        <v>0</v>
      </c>
      <c r="JU133" s="20">
        <f t="shared" si="618"/>
        <v>0</v>
      </c>
      <c r="JV133" s="20">
        <f t="shared" si="619"/>
        <v>0</v>
      </c>
      <c r="JW133" s="20">
        <f t="shared" si="620"/>
        <v>0</v>
      </c>
      <c r="JX133" s="19"/>
      <c r="JY133" s="19"/>
      <c r="JZ133" s="20">
        <f t="shared" si="621"/>
        <v>0</v>
      </c>
      <c r="KA133" s="19"/>
      <c r="KB133" s="19"/>
      <c r="KC133" s="20">
        <f t="shared" si="622"/>
        <v>0</v>
      </c>
      <c r="KD133" s="20">
        <f t="shared" si="623"/>
        <v>0</v>
      </c>
      <c r="KE133" s="20">
        <f t="shared" si="624"/>
        <v>0</v>
      </c>
      <c r="KF133" s="20">
        <f t="shared" si="625"/>
        <v>0</v>
      </c>
      <c r="KG133" s="19"/>
      <c r="KH133" s="20">
        <f>0</f>
        <v>0</v>
      </c>
      <c r="KI133" s="20">
        <f t="shared" si="626"/>
        <v>0</v>
      </c>
      <c r="KJ133" s="19"/>
      <c r="KK133" s="19"/>
      <c r="KL133" s="20">
        <f t="shared" si="627"/>
        <v>0</v>
      </c>
      <c r="KM133" s="19"/>
      <c r="KN133" s="19"/>
      <c r="KO133" s="20">
        <f t="shared" si="628"/>
        <v>0</v>
      </c>
      <c r="KP133" s="19"/>
      <c r="KQ133" s="19"/>
      <c r="KR133" s="20">
        <f t="shared" si="629"/>
        <v>0</v>
      </c>
      <c r="KS133" s="19"/>
      <c r="KT133" s="19"/>
      <c r="KU133" s="20">
        <f t="shared" si="630"/>
        <v>0</v>
      </c>
      <c r="KV133" s="19"/>
      <c r="KW133" s="19"/>
      <c r="KX133" s="20">
        <f t="shared" si="631"/>
        <v>0</v>
      </c>
      <c r="KY133" s="19"/>
      <c r="KZ133" s="19"/>
      <c r="LA133" s="20">
        <f t="shared" si="632"/>
        <v>0</v>
      </c>
      <c r="LB133" s="20">
        <f t="shared" si="633"/>
        <v>0</v>
      </c>
      <c r="LC133" s="20">
        <f t="shared" si="634"/>
        <v>0</v>
      </c>
      <c r="LD133" s="20">
        <f t="shared" si="635"/>
        <v>0</v>
      </c>
      <c r="LE133" s="20">
        <f t="shared" si="636"/>
        <v>0</v>
      </c>
      <c r="LF133" s="20">
        <f t="shared" si="637"/>
        <v>0</v>
      </c>
      <c r="LG133" s="20">
        <f t="shared" si="638"/>
        <v>0</v>
      </c>
      <c r="LH133" s="19"/>
      <c r="LI133" s="19"/>
      <c r="LJ133" s="20">
        <f t="shared" si="639"/>
        <v>0</v>
      </c>
      <c r="LK133" s="19"/>
      <c r="LL133" s="19"/>
      <c r="LM133" s="20">
        <f t="shared" si="640"/>
        <v>0</v>
      </c>
      <c r="LN133" s="20">
        <f t="shared" si="641"/>
        <v>0</v>
      </c>
      <c r="LO133" s="20">
        <f t="shared" si="642"/>
        <v>0</v>
      </c>
      <c r="LP133" s="20">
        <f t="shared" si="643"/>
        <v>0</v>
      </c>
    </row>
    <row r="134" spans="1:328" x14ac:dyDescent="0.3">
      <c r="A134" s="2" t="s">
        <v>239</v>
      </c>
      <c r="B134" s="5">
        <f>(B132)+(B133)</f>
        <v>0</v>
      </c>
      <c r="C134" s="5">
        <f>(C132)+(C133)</f>
        <v>0</v>
      </c>
      <c r="D134" s="5">
        <f t="shared" ref="D134:D165" si="644">(B134)-(C134)</f>
        <v>0</v>
      </c>
      <c r="E134" s="5">
        <f>(E132)+(E133)</f>
        <v>0</v>
      </c>
      <c r="F134" s="5">
        <f>(F132)+(F133)</f>
        <v>0</v>
      </c>
      <c r="G134" s="5">
        <f t="shared" ref="G134:G165" si="645">(E134)-(F134)</f>
        <v>0</v>
      </c>
      <c r="H134" s="5">
        <f>(H132)+(H133)</f>
        <v>0</v>
      </c>
      <c r="I134" s="5">
        <f>(I132)+(I133)</f>
        <v>0</v>
      </c>
      <c r="J134" s="5">
        <f t="shared" ref="J134:J165" si="646">(H134)-(I134)</f>
        <v>0</v>
      </c>
      <c r="K134" s="5">
        <f>(K132)+(K133)</f>
        <v>0</v>
      </c>
      <c r="L134" s="5">
        <f>(L132)+(L133)</f>
        <v>0</v>
      </c>
      <c r="M134" s="5">
        <f t="shared" ref="M134:M165" si="647">(K134)-(L134)</f>
        <v>0</v>
      </c>
      <c r="N134" s="5">
        <f>(N132)+(N133)</f>
        <v>0</v>
      </c>
      <c r="O134" s="5">
        <f>(O132)+(O133)</f>
        <v>0</v>
      </c>
      <c r="P134" s="5">
        <f t="shared" ref="P134:P165" si="648">(N134)-(O134)</f>
        <v>0</v>
      </c>
      <c r="Q134" s="5">
        <f>(Q132)+(Q133)</f>
        <v>0</v>
      </c>
      <c r="R134" s="5">
        <f>(R132)+(R133)</f>
        <v>0</v>
      </c>
      <c r="S134" s="5">
        <f t="shared" ref="S134:S165" si="649">(Q134)-(R134)</f>
        <v>0</v>
      </c>
      <c r="T134" s="5">
        <f>(T132)+(T133)</f>
        <v>0</v>
      </c>
      <c r="U134" s="5">
        <f>(U132)+(U133)</f>
        <v>0</v>
      </c>
      <c r="V134" s="5">
        <f t="shared" ref="V134:V165" si="650">(T134)-(U134)</f>
        <v>0</v>
      </c>
      <c r="W134" s="5">
        <f>(W132)+(W133)</f>
        <v>0</v>
      </c>
      <c r="X134" s="5">
        <f>(X132)+(X133)</f>
        <v>0</v>
      </c>
      <c r="Y134" s="5">
        <f t="shared" ref="Y134:Y165" si="651">(W134)-(X134)</f>
        <v>0</v>
      </c>
      <c r="Z134" s="5">
        <f>(Z132)+(Z133)</f>
        <v>0</v>
      </c>
      <c r="AA134" s="5">
        <f>(AA132)+(AA133)</f>
        <v>0</v>
      </c>
      <c r="AB134" s="5">
        <f t="shared" ref="AB134:AB165" si="652">(Z134)-(AA134)</f>
        <v>0</v>
      </c>
      <c r="AC134" s="5">
        <f>(AC132)+(AC133)</f>
        <v>0</v>
      </c>
      <c r="AD134" s="5">
        <f>(AD132)+(AD133)</f>
        <v>0</v>
      </c>
      <c r="AE134" s="5">
        <f t="shared" ref="AE134:AE165" si="653">(AC134)-(AD134)</f>
        <v>0</v>
      </c>
      <c r="AF134" s="5">
        <f>(AF132)+(AF133)</f>
        <v>0</v>
      </c>
      <c r="AG134" s="5">
        <f>(AG132)+(AG133)</f>
        <v>0</v>
      </c>
      <c r="AH134" s="5">
        <f t="shared" ref="AH134:AH165" si="654">(AF134)-(AG134)</f>
        <v>0</v>
      </c>
      <c r="AI134" s="5">
        <f>(AI132)+(AI133)</f>
        <v>0</v>
      </c>
      <c r="AJ134" s="5">
        <f>(AJ132)+(AJ133)</f>
        <v>0</v>
      </c>
      <c r="AK134" s="5">
        <f t="shared" ref="AK134:AK165" si="655">(AI134)-(AJ134)</f>
        <v>0</v>
      </c>
      <c r="AL134" s="5">
        <f t="shared" ref="AL134:AL165" si="656">(((((((((H134)+(K134))+(N134))+(Q134))+(T134))+(W134))+(Z134))+(AC134))+(AF134))+(AI134)</f>
        <v>0</v>
      </c>
      <c r="AM134" s="5">
        <f t="shared" ref="AM134:AM165" si="657">(((((((((I134)+(L134))+(O134))+(R134))+(U134))+(X134))+(AA134))+(AD134))+(AG134))+(AJ134)</f>
        <v>0</v>
      </c>
      <c r="AN134" s="5">
        <f t="shared" ref="AN134:AN165" si="658">(AL134)-(AM134)</f>
        <v>0</v>
      </c>
      <c r="AO134" s="5">
        <f>(AO132)+(AO133)</f>
        <v>0</v>
      </c>
      <c r="AP134" s="5">
        <f>(AP132)+(AP133)</f>
        <v>0</v>
      </c>
      <c r="AQ134" s="5">
        <f t="shared" ref="AQ134:AQ165" si="659">(AO134)-(AP134)</f>
        <v>0</v>
      </c>
      <c r="AR134" s="5">
        <f>(AR132)+(AR133)</f>
        <v>0</v>
      </c>
      <c r="AS134" s="5">
        <f>(AS132)+(AS133)</f>
        <v>0</v>
      </c>
      <c r="AT134" s="5">
        <f t="shared" ref="AT134:AT165" si="660">(AR134)-(AS134)</f>
        <v>0</v>
      </c>
      <c r="AU134" s="5">
        <f>(AU132)+(AU133)</f>
        <v>0</v>
      </c>
      <c r="AV134" s="5">
        <f>(AV132)+(AV133)</f>
        <v>0</v>
      </c>
      <c r="AW134" s="5">
        <f t="shared" ref="AW134:AW165" si="661">(AU134)-(AV134)</f>
        <v>0</v>
      </c>
      <c r="AX134" s="5">
        <f>(AX132)+(AX133)</f>
        <v>0</v>
      </c>
      <c r="AY134" s="5">
        <f>(AY132)+(AY133)</f>
        <v>0</v>
      </c>
      <c r="AZ134" s="5">
        <f t="shared" ref="AZ134:AZ165" si="662">(AX134)-(AY134)</f>
        <v>0</v>
      </c>
      <c r="BA134" s="5">
        <f>(BA132)+(BA133)</f>
        <v>0</v>
      </c>
      <c r="BB134" s="5">
        <f>(BB132)+(BB133)</f>
        <v>0</v>
      </c>
      <c r="BC134" s="5">
        <f t="shared" ref="BC134:BC165" si="663">(BA134)-(BB134)</f>
        <v>0</v>
      </c>
      <c r="BD134" s="5">
        <f>(BD132)+(BD133)</f>
        <v>0</v>
      </c>
      <c r="BE134" s="5">
        <f>(BE132)+(BE133)</f>
        <v>0</v>
      </c>
      <c r="BF134" s="5">
        <f t="shared" ref="BF134:BF165" si="664">(BD134)-(BE134)</f>
        <v>0</v>
      </c>
      <c r="BG134" s="5">
        <f t="shared" ref="BG134:BG165" si="665">(BA134)+(BD134)</f>
        <v>0</v>
      </c>
      <c r="BH134" s="5">
        <f t="shared" ref="BH134:BH165" si="666">(BB134)+(BE134)</f>
        <v>0</v>
      </c>
      <c r="BI134" s="5">
        <f t="shared" ref="BI134:BI165" si="667">(BG134)-(BH134)</f>
        <v>0</v>
      </c>
      <c r="BJ134" s="5">
        <f>(BJ132)+(BJ133)</f>
        <v>0</v>
      </c>
      <c r="BK134" s="5">
        <f>(BK132)+(BK133)</f>
        <v>0</v>
      </c>
      <c r="BL134" s="5">
        <f t="shared" ref="BL134:BL165" si="668">(BJ134)-(BK134)</f>
        <v>0</v>
      </c>
      <c r="BM134" s="5">
        <f>(BM132)+(BM133)</f>
        <v>0</v>
      </c>
      <c r="BN134" s="5">
        <f>(BN132)+(BN133)</f>
        <v>0</v>
      </c>
      <c r="BO134" s="5">
        <f t="shared" ref="BO134:BO165" si="669">(BM134)-(BN134)</f>
        <v>0</v>
      </c>
      <c r="BP134" s="5">
        <f>(BP132)+(BP133)</f>
        <v>0</v>
      </c>
      <c r="BQ134" s="5">
        <f>(BQ132)+(BQ133)</f>
        <v>0</v>
      </c>
      <c r="BR134" s="5">
        <f t="shared" ref="BR134:BR165" si="670">(BP134)-(BQ134)</f>
        <v>0</v>
      </c>
      <c r="BS134" s="5">
        <f>(BS132)+(BS133)</f>
        <v>0</v>
      </c>
      <c r="BT134" s="5">
        <f>(BT132)+(BT133)</f>
        <v>0</v>
      </c>
      <c r="BU134" s="5">
        <f t="shared" ref="BU134:BU165" si="671">(BS134)-(BT134)</f>
        <v>0</v>
      </c>
      <c r="BV134" s="5">
        <f>(BV132)+(BV133)</f>
        <v>0</v>
      </c>
      <c r="BW134" s="5">
        <f>(BW132)+(BW133)</f>
        <v>0</v>
      </c>
      <c r="BX134" s="5">
        <f t="shared" ref="BX134:BX165" si="672">(BV134)-(BW134)</f>
        <v>0</v>
      </c>
      <c r="BY134" s="5">
        <f>(BY132)+(BY133)</f>
        <v>0</v>
      </c>
      <c r="BZ134" s="5">
        <f>(BZ132)+(BZ133)</f>
        <v>0</v>
      </c>
      <c r="CA134" s="5">
        <f t="shared" ref="CA134:CA165" si="673">(BY134)-(BZ134)</f>
        <v>0</v>
      </c>
      <c r="CB134" s="5">
        <f t="shared" ref="CB134:CB165" si="674">(((BP134)+(BS134))+(BV134))+(BY134)</f>
        <v>0</v>
      </c>
      <c r="CC134" s="5">
        <f t="shared" ref="CC134:CC165" si="675">(((BQ134)+(BT134))+(BW134))+(BZ134)</f>
        <v>0</v>
      </c>
      <c r="CD134" s="5">
        <f t="shared" ref="CD134:CD165" si="676">(CB134)-(CC134)</f>
        <v>0</v>
      </c>
      <c r="CE134" s="5">
        <f>(CE132)+(CE133)</f>
        <v>0</v>
      </c>
      <c r="CF134" s="5">
        <f>(CF132)+(CF133)</f>
        <v>0</v>
      </c>
      <c r="CG134" s="5">
        <f t="shared" ref="CG134:CG165" si="677">(CE134)-(CF134)</f>
        <v>0</v>
      </c>
      <c r="CH134" s="5">
        <f>(CH132)+(CH133)</f>
        <v>0</v>
      </c>
      <c r="CI134" s="5">
        <f>(CI132)+(CI133)</f>
        <v>0</v>
      </c>
      <c r="CJ134" s="5">
        <f t="shared" ref="CJ134:CJ165" si="678">(CH134)-(CI134)</f>
        <v>0</v>
      </c>
      <c r="CK134" s="5">
        <f>(CK132)+(CK133)</f>
        <v>0</v>
      </c>
      <c r="CL134" s="5">
        <f>(CL132)+(CL133)</f>
        <v>0</v>
      </c>
      <c r="CM134" s="5">
        <f t="shared" ref="CM134:CM165" si="679">(CK134)-(CL134)</f>
        <v>0</v>
      </c>
      <c r="CN134" s="5">
        <f t="shared" ref="CN134:CN165" si="680">(CH134)+(CK134)</f>
        <v>0</v>
      </c>
      <c r="CO134" s="5">
        <f t="shared" ref="CO134:CO165" si="681">(CI134)+(CL134)</f>
        <v>0</v>
      </c>
      <c r="CP134" s="5">
        <f t="shared" ref="CP134:CP165" si="682">(CN134)-(CO134)</f>
        <v>0</v>
      </c>
      <c r="CQ134" s="5">
        <f>(CQ132)+(CQ133)</f>
        <v>0</v>
      </c>
      <c r="CR134" s="5">
        <f>(CR132)+(CR133)</f>
        <v>0</v>
      </c>
      <c r="CS134" s="5">
        <f t="shared" ref="CS134:CS165" si="683">(CQ134)-(CR134)</f>
        <v>0</v>
      </c>
      <c r="CT134" s="5">
        <f>(CT132)+(CT133)</f>
        <v>0</v>
      </c>
      <c r="CU134" s="5">
        <f>(CU132)+(CU133)</f>
        <v>0</v>
      </c>
      <c r="CV134" s="5">
        <f t="shared" ref="CV134:CV165" si="684">(CT134)-(CU134)</f>
        <v>0</v>
      </c>
      <c r="CW134" s="5">
        <f>(CW132)+(CW133)</f>
        <v>0</v>
      </c>
      <c r="CX134" s="5">
        <f>(CX132)+(CX133)</f>
        <v>0</v>
      </c>
      <c r="CY134" s="5">
        <f t="shared" ref="CY134:CY165" si="685">(CW134)-(CX134)</f>
        <v>0</v>
      </c>
      <c r="CZ134" s="5">
        <f t="shared" ref="CZ134:CZ165" si="686">((CQ134)+(CT134))+(CW134)</f>
        <v>0</v>
      </c>
      <c r="DA134" s="5">
        <f t="shared" ref="DA134:DA165" si="687">((CR134)+(CU134))+(CX134)</f>
        <v>0</v>
      </c>
      <c r="DB134" s="5">
        <f t="shared" ref="DB134:DB165" si="688">(CZ134)-(DA134)</f>
        <v>0</v>
      </c>
      <c r="DC134" s="5">
        <f t="shared" ref="DC134:DC165" si="689">((((((((((AO134)+(AR134))+(AU134))+(AX134))+(BG134))+(BJ134))+(BM134))+(CB134))+(CE134))+(CN134))+(CZ134)</f>
        <v>0</v>
      </c>
      <c r="DD134" s="5">
        <f t="shared" ref="DD134:DD165" si="690">((((((((((AP134)+(AS134))+(AV134))+(AY134))+(BH134))+(BK134))+(BN134))+(CC134))+(CF134))+(CO134))+(DA134)</f>
        <v>0</v>
      </c>
      <c r="DE134" s="5">
        <f t="shared" ref="DE134:DE165" si="691">(DC134)-(DD134)</f>
        <v>0</v>
      </c>
      <c r="DF134" s="5">
        <f>(DF132)+(DF133)</f>
        <v>0</v>
      </c>
      <c r="DG134" s="5">
        <f>(DG132)+(DG133)</f>
        <v>0</v>
      </c>
      <c r="DH134" s="5">
        <f t="shared" ref="DH134:DH165" si="692">(DF134)-(DG134)</f>
        <v>0</v>
      </c>
      <c r="DI134" s="5">
        <f>(DI132)+(DI133)</f>
        <v>0</v>
      </c>
      <c r="DJ134" s="5">
        <f>(DJ132)+(DJ133)</f>
        <v>0</v>
      </c>
      <c r="DK134" s="5">
        <f t="shared" ref="DK134:DK165" si="693">(DI134)-(DJ134)</f>
        <v>0</v>
      </c>
      <c r="DL134" s="5">
        <f t="shared" ref="DL134:DL165" si="694">(DF134)+(DI134)</f>
        <v>0</v>
      </c>
      <c r="DM134" s="5">
        <f t="shared" ref="DM134:DM165" si="695">(DG134)+(DJ134)</f>
        <v>0</v>
      </c>
      <c r="DN134" s="5">
        <f t="shared" ref="DN134:DN165" si="696">(DL134)-(DM134)</f>
        <v>0</v>
      </c>
      <c r="DO134" s="5">
        <f>(DO132)+(DO133)</f>
        <v>0</v>
      </c>
      <c r="DP134" s="5">
        <f>(DP132)+(DP133)</f>
        <v>0</v>
      </c>
      <c r="DQ134" s="5">
        <f t="shared" ref="DQ134:DQ165" si="697">(DO134)-(DP134)</f>
        <v>0</v>
      </c>
      <c r="DR134" s="5">
        <f>(DR132)+(DR133)</f>
        <v>0</v>
      </c>
      <c r="DS134" s="5">
        <f>(DS132)+(DS133)</f>
        <v>0</v>
      </c>
      <c r="DT134" s="5">
        <f t="shared" ref="DT134:DT165" si="698">(DR134)-(DS134)</f>
        <v>0</v>
      </c>
      <c r="DU134" s="5">
        <f t="shared" ref="DU134:DU165" si="699">(DO134)+(DR134)</f>
        <v>0</v>
      </c>
      <c r="DV134" s="5">
        <f t="shared" ref="DV134:DV165" si="700">(DP134)+(DS134)</f>
        <v>0</v>
      </c>
      <c r="DW134" s="5">
        <f t="shared" ref="DW134:DW165" si="701">(DU134)-(DV134)</f>
        <v>0</v>
      </c>
      <c r="DX134" s="21">
        <f t="shared" ref="DX134:DX165" si="702">(((((B134)+(E134))+(AL134))+(DC134))+(DL134))+(DU134)</f>
        <v>0</v>
      </c>
      <c r="DY134" s="21">
        <f t="shared" ref="DY134:DY165" si="703">(((((C134)+(F134))+(AM134))+(DD134))+(DM134))+(DV134)</f>
        <v>0</v>
      </c>
      <c r="DZ134" s="21">
        <f t="shared" ref="DZ134:DZ165" si="704">(DX134)-(DY134)</f>
        <v>0</v>
      </c>
      <c r="EA134" s="21">
        <f>(EA132)+(EA133)</f>
        <v>0</v>
      </c>
      <c r="EB134" s="21">
        <f>(EB132)+(EB133)</f>
        <v>0</v>
      </c>
      <c r="EC134" s="21">
        <f t="shared" ref="EC134:EC165" si="705">(EA134)-(EB134)</f>
        <v>0</v>
      </c>
      <c r="ED134" s="21">
        <f>(ED132)+(ED133)</f>
        <v>0</v>
      </c>
      <c r="EE134" s="21">
        <f>(EE132)+(EE133)</f>
        <v>0</v>
      </c>
      <c r="EF134" s="21">
        <f t="shared" ref="EF134:EF165" si="706">(ED134)-(EE134)</f>
        <v>0</v>
      </c>
      <c r="EG134" s="21">
        <f>(EG132)+(EG133)</f>
        <v>0</v>
      </c>
      <c r="EH134" s="21">
        <f>(EH132)+(EH133)</f>
        <v>0</v>
      </c>
      <c r="EI134" s="21">
        <f t="shared" ref="EI134:EI165" si="707">(EG134)-(EH134)</f>
        <v>0</v>
      </c>
      <c r="EJ134" s="21">
        <f>(EJ132)+(EJ133)</f>
        <v>0</v>
      </c>
      <c r="EK134" s="21">
        <f>(EK132)+(EK133)</f>
        <v>0</v>
      </c>
      <c r="EL134" s="21">
        <f t="shared" ref="EL134:EL165" si="708">(EJ134)-(EK134)</f>
        <v>0</v>
      </c>
      <c r="EM134" s="21">
        <f t="shared" ref="EM134:EM165" si="709">((ED134)+(EG134))+(EJ134)</f>
        <v>0</v>
      </c>
      <c r="EN134" s="21">
        <f t="shared" ref="EN134:EN165" si="710">((EE134)+(EH134))+(EK134)</f>
        <v>0</v>
      </c>
      <c r="EO134" s="21">
        <f t="shared" ref="EO134:EO165" si="711">(EM134)-(EN134)</f>
        <v>0</v>
      </c>
      <c r="EP134" s="21">
        <f>(EP132)+(EP133)</f>
        <v>0</v>
      </c>
      <c r="EQ134" s="21">
        <f>(EQ132)+(EQ133)</f>
        <v>0</v>
      </c>
      <c r="ER134" s="21">
        <f t="shared" ref="ER134:ER165" si="712">(EP134)-(EQ134)</f>
        <v>0</v>
      </c>
      <c r="ES134" s="21">
        <f>(ES132)+(ES133)</f>
        <v>0</v>
      </c>
      <c r="ET134" s="21">
        <f>(ET132)+(ET133)</f>
        <v>0</v>
      </c>
      <c r="EU134" s="21">
        <f t="shared" ref="EU134:EU165" si="713">(ES134)-(ET134)</f>
        <v>0</v>
      </c>
      <c r="EV134" s="21">
        <f>(EV132)+(EV133)</f>
        <v>0</v>
      </c>
      <c r="EW134" s="21">
        <f>(EW132)+(EW133)</f>
        <v>0</v>
      </c>
      <c r="EX134" s="21">
        <f t="shared" ref="EX134:EX165" si="714">(EV134)-(EW134)</f>
        <v>0</v>
      </c>
      <c r="EY134" s="21">
        <f>(EY132)+(EY133)</f>
        <v>0</v>
      </c>
      <c r="EZ134" s="21">
        <f>(EZ132)+(EZ133)</f>
        <v>0</v>
      </c>
      <c r="FA134" s="21">
        <f t="shared" ref="FA134:FA165" si="715">(EY134)-(EZ134)</f>
        <v>0</v>
      </c>
      <c r="FB134" s="21">
        <f t="shared" ref="FB134:FB165" si="716">((ES134)+(EV134))+(EY134)</f>
        <v>0</v>
      </c>
      <c r="FC134" s="21">
        <f t="shared" ref="FC134:FC165" si="717">((ET134)+(EW134))+(EZ134)</f>
        <v>0</v>
      </c>
      <c r="FD134" s="21">
        <f t="shared" ref="FD134:FD165" si="718">(FB134)-(FC134)</f>
        <v>0</v>
      </c>
      <c r="FE134" s="21">
        <f>(FE132)+(FE133)</f>
        <v>0</v>
      </c>
      <c r="FF134" s="21">
        <f>(FF132)+(FF133)</f>
        <v>0</v>
      </c>
      <c r="FG134" s="21">
        <f t="shared" ref="FG134:FG165" si="719">(FE134)-(FF134)</f>
        <v>0</v>
      </c>
      <c r="FH134" s="21">
        <f>(FH132)+(FH133)</f>
        <v>0</v>
      </c>
      <c r="FI134" s="21">
        <f>(FI132)+(FI133)</f>
        <v>0</v>
      </c>
      <c r="FJ134" s="21">
        <f t="shared" ref="FJ134:FJ165" si="720">(FH134)-(FI134)</f>
        <v>0</v>
      </c>
      <c r="FK134" s="21">
        <f>(FK132)+(FK133)</f>
        <v>0</v>
      </c>
      <c r="FL134" s="21">
        <f>(FL132)+(FL133)</f>
        <v>0</v>
      </c>
      <c r="FM134" s="21">
        <f t="shared" ref="FM134:FM165" si="721">(FK134)-(FL134)</f>
        <v>0</v>
      </c>
      <c r="FN134" s="21">
        <f t="shared" ref="FN134:FN165" si="722">((FE134)+(FH134))+(FK134)</f>
        <v>0</v>
      </c>
      <c r="FO134" s="21">
        <f t="shared" ref="FO134:FO165" si="723">((FF134)+(FI134))+(FL134)</f>
        <v>0</v>
      </c>
      <c r="FP134" s="21">
        <f t="shared" ref="FP134:FP165" si="724">(FN134)-(FO134)</f>
        <v>0</v>
      </c>
      <c r="FQ134" s="21">
        <f>(FQ132)+(FQ133)</f>
        <v>0</v>
      </c>
      <c r="FR134" s="21">
        <f>(FR132)+(FR133)</f>
        <v>0</v>
      </c>
      <c r="FS134" s="21">
        <f t="shared" ref="FS134:FS165" si="725">(FQ134)-(FR134)</f>
        <v>0</v>
      </c>
      <c r="FT134" s="21">
        <f>(FT132)+(FT133)</f>
        <v>0</v>
      </c>
      <c r="FU134" s="21">
        <f>(FU132)+(FU133)</f>
        <v>0</v>
      </c>
      <c r="FV134" s="21">
        <f t="shared" ref="FV134:FV165" si="726">(FT134)-(FU134)</f>
        <v>0</v>
      </c>
      <c r="FW134" s="21">
        <f>(FW132)+(FW133)</f>
        <v>0</v>
      </c>
      <c r="FX134" s="21">
        <f>(FX132)+(FX133)</f>
        <v>0</v>
      </c>
      <c r="FY134" s="21">
        <f t="shared" ref="FY134:FY165" si="727">(FW134)-(FX134)</f>
        <v>0</v>
      </c>
      <c r="FZ134" s="21">
        <f t="shared" ref="FZ134:FZ165" si="728">((FQ134)+(FT134))+(FW134)</f>
        <v>0</v>
      </c>
      <c r="GA134" s="21">
        <f t="shared" ref="GA134:GA165" si="729">((FR134)+(FU134))+(FX134)</f>
        <v>0</v>
      </c>
      <c r="GB134" s="21">
        <f t="shared" ref="GB134:GB165" si="730">(FZ134)-(GA134)</f>
        <v>0</v>
      </c>
      <c r="GC134" s="21">
        <f>(GC132)+(GC133)</f>
        <v>0</v>
      </c>
      <c r="GD134" s="21">
        <f>(GD132)+(GD133)</f>
        <v>0</v>
      </c>
      <c r="GE134" s="21">
        <f t="shared" ref="GE134:GE165" si="731">(GC134)-(GD134)</f>
        <v>0</v>
      </c>
      <c r="GF134" s="21">
        <f>(GF132)+(GF133)</f>
        <v>0</v>
      </c>
      <c r="GG134" s="21">
        <f>(GG132)+(GG133)</f>
        <v>0</v>
      </c>
      <c r="GH134" s="21">
        <f t="shared" ref="GH134:GH165" si="732">(GF134)-(GG134)</f>
        <v>0</v>
      </c>
      <c r="GI134" s="21">
        <f>(GI132)+(GI133)</f>
        <v>0</v>
      </c>
      <c r="GJ134" s="21">
        <f>(GJ132)+(GJ133)</f>
        <v>0</v>
      </c>
      <c r="GK134" s="21">
        <f t="shared" ref="GK134:GK165" si="733">(GI134)-(GJ134)</f>
        <v>0</v>
      </c>
      <c r="GL134" s="21">
        <f>(GL132)+(GL133)</f>
        <v>0</v>
      </c>
      <c r="GM134" s="21">
        <f>(GM132)+(GM133)</f>
        <v>0</v>
      </c>
      <c r="GN134" s="21">
        <f t="shared" ref="GN134:GN165" si="734">(GL134)-(GM134)</f>
        <v>0</v>
      </c>
      <c r="GO134" s="21">
        <f t="shared" ref="GO134:GO165" si="735">((GF134)+(GI134))+(GL134)</f>
        <v>0</v>
      </c>
      <c r="GP134" s="21">
        <f t="shared" ref="GP134:GP165" si="736">((GG134)+(GJ134))+(GM134)</f>
        <v>0</v>
      </c>
      <c r="GQ134" s="21">
        <f t="shared" ref="GQ134:GQ165" si="737">(GO134)-(GP134)</f>
        <v>0</v>
      </c>
      <c r="GR134" s="21">
        <f>(GR132)+(GR133)</f>
        <v>0</v>
      </c>
      <c r="GS134" s="21">
        <f>(GS132)+(GS133)</f>
        <v>0</v>
      </c>
      <c r="GT134" s="21">
        <f t="shared" ref="GT134:GT165" si="738">(GR134)-(GS134)</f>
        <v>0</v>
      </c>
      <c r="GU134" s="21">
        <f>(GU132)+(GU133)</f>
        <v>0</v>
      </c>
      <c r="GV134" s="21">
        <f>(GV132)+(GV133)</f>
        <v>0</v>
      </c>
      <c r="GW134" s="21">
        <f t="shared" ref="GW134:GW165" si="739">(GU134)-(GV134)</f>
        <v>0</v>
      </c>
      <c r="GX134" s="21">
        <f>(GX132)+(GX133)</f>
        <v>0</v>
      </c>
      <c r="GY134" s="21">
        <f>(GY132)+(GY133)</f>
        <v>0</v>
      </c>
      <c r="GZ134" s="21">
        <f t="shared" ref="GZ134:GZ165" si="740">(GX134)-(GY134)</f>
        <v>0</v>
      </c>
      <c r="HA134" s="21">
        <f t="shared" ref="HA134:HA165" si="741">((((((((((EA134)+(EM134))+(EP134))+(FB134))+(FN134))+(FZ134))+(GC134))+(GO134))+(GR134))+(GU134))+(GX134)</f>
        <v>0</v>
      </c>
      <c r="HB134" s="21">
        <f t="shared" ref="HB134:HB165" si="742">((((((((((EB134)+(EN134))+(EQ134))+(FC134))+(FO134))+(GA134))+(GD134))+(GP134))+(GS134))+(GV134))+(GY134)</f>
        <v>0</v>
      </c>
      <c r="HC134" s="21">
        <f t="shared" ref="HC134:HC165" si="743">(HA134)-(HB134)</f>
        <v>0</v>
      </c>
      <c r="HD134" s="21">
        <f>(HD132)+(HD133)</f>
        <v>0</v>
      </c>
      <c r="HE134" s="21">
        <f>(HE132)+(HE133)</f>
        <v>0</v>
      </c>
      <c r="HF134" s="21">
        <f t="shared" ref="HF134:HF165" si="744">(HD134)-(HE134)</f>
        <v>0</v>
      </c>
      <c r="HG134" s="21">
        <f>(HG132)+(HG133)</f>
        <v>0</v>
      </c>
      <c r="HH134" s="21">
        <f>(HH132)+(HH133)</f>
        <v>0</v>
      </c>
      <c r="HI134" s="21">
        <f t="shared" ref="HI134:HI165" si="745">(HG134)-(HH134)</f>
        <v>0</v>
      </c>
      <c r="HJ134" s="21">
        <f>(HJ132)+(HJ133)</f>
        <v>0</v>
      </c>
      <c r="HK134" s="21">
        <f>(HK132)+(HK133)</f>
        <v>0</v>
      </c>
      <c r="HL134" s="21">
        <f t="shared" ref="HL134:HL165" si="746">(HJ134)-(HK134)</f>
        <v>0</v>
      </c>
      <c r="HM134" s="21">
        <f>(HM132)+(HM133)</f>
        <v>0</v>
      </c>
      <c r="HN134" s="21">
        <f>(HN132)+(HN133)</f>
        <v>0</v>
      </c>
      <c r="HO134" s="21">
        <f t="shared" ref="HO134:HO165" si="747">(HM134)-(HN134)</f>
        <v>0</v>
      </c>
      <c r="HP134" s="21">
        <f t="shared" ref="HP134:HP165" si="748">(HJ134)+(HM134)</f>
        <v>0</v>
      </c>
      <c r="HQ134" s="21">
        <f t="shared" ref="HQ134:HQ165" si="749">(HK134)+(HN134)</f>
        <v>0</v>
      </c>
      <c r="HR134" s="21">
        <f t="shared" ref="HR134:HR165" si="750">(HP134)-(HQ134)</f>
        <v>0</v>
      </c>
      <c r="HS134" s="21">
        <f>(HS132)+(HS133)</f>
        <v>0</v>
      </c>
      <c r="HT134" s="21">
        <f>(HT132)+(HT133)</f>
        <v>0</v>
      </c>
      <c r="HU134" s="21">
        <f t="shared" ref="HU134:HU165" si="751">(HS134)-(HT134)</f>
        <v>0</v>
      </c>
      <c r="HV134" s="21">
        <f>(HV132)+(HV133)</f>
        <v>0</v>
      </c>
      <c r="HW134" s="21">
        <f>(HW132)+(HW133)</f>
        <v>0</v>
      </c>
      <c r="HX134" s="21">
        <f t="shared" ref="HX134:HX165" si="752">(HV134)-(HW134)</f>
        <v>0</v>
      </c>
      <c r="HY134" s="21">
        <f>(HY132)+(HY133)</f>
        <v>0</v>
      </c>
      <c r="HZ134" s="21">
        <f>(HZ132)+(HZ133)</f>
        <v>0</v>
      </c>
      <c r="IA134" s="21">
        <f t="shared" ref="IA134:IA165" si="753">(HY134)-(HZ134)</f>
        <v>0</v>
      </c>
      <c r="IB134" s="21">
        <f>(IB132)+(IB133)</f>
        <v>0</v>
      </c>
      <c r="IC134" s="21">
        <f>(IC132)+(IC133)</f>
        <v>0</v>
      </c>
      <c r="ID134" s="21">
        <f t="shared" ref="ID134:ID165" si="754">(IB134)-(IC134)</f>
        <v>0</v>
      </c>
      <c r="IE134" s="21">
        <f t="shared" ref="IE134:IE165" si="755">((HV134)+(HY134))+(IB134)</f>
        <v>0</v>
      </c>
      <c r="IF134" s="21">
        <f t="shared" ref="IF134:IF165" si="756">((HW134)+(HZ134))+(IC134)</f>
        <v>0</v>
      </c>
      <c r="IG134" s="21">
        <f t="shared" ref="IG134:IG165" si="757">(IE134)-(IF134)</f>
        <v>0</v>
      </c>
      <c r="IH134" s="21">
        <f t="shared" ref="IH134:IH165" si="758">(((HG134)+(HP134))+(HS134))+(IE134)</f>
        <v>0</v>
      </c>
      <c r="II134" s="21">
        <f t="shared" ref="II134:II165" si="759">(((HH134)+(HQ134))+(HT134))+(IF134)</f>
        <v>0</v>
      </c>
      <c r="IJ134" s="21">
        <f t="shared" ref="IJ134:IJ165" si="760">(IH134)-(II134)</f>
        <v>0</v>
      </c>
      <c r="IK134" s="21">
        <f>(IK132)+(IK133)</f>
        <v>0</v>
      </c>
      <c r="IL134" s="21">
        <f>(IL132)+(IL133)</f>
        <v>0</v>
      </c>
      <c r="IM134" s="21">
        <f t="shared" ref="IM134:IM165" si="761">(IK134)-(IL134)</f>
        <v>0</v>
      </c>
      <c r="IN134" s="21">
        <f>(IN132)+(IN133)</f>
        <v>0</v>
      </c>
      <c r="IO134" s="21">
        <f>(IO132)+(IO133)</f>
        <v>0</v>
      </c>
      <c r="IP134" s="21">
        <f t="shared" ref="IP134:IP165" si="762">(IN134)-(IO134)</f>
        <v>0</v>
      </c>
      <c r="IQ134" s="21">
        <f>(IQ132)+(IQ133)</f>
        <v>0</v>
      </c>
      <c r="IR134" s="21">
        <f>(IR132)+(IR133)</f>
        <v>0</v>
      </c>
      <c r="IS134" s="21">
        <f t="shared" ref="IS134:IS165" si="763">(IQ134)-(IR134)</f>
        <v>0</v>
      </c>
      <c r="IT134" s="21">
        <f t="shared" ref="IT134:IT165" si="764">(IN134)+(IQ134)</f>
        <v>0</v>
      </c>
      <c r="IU134" s="21">
        <f t="shared" ref="IU134:IU165" si="765">(IO134)+(IR134)</f>
        <v>0</v>
      </c>
      <c r="IV134" s="21">
        <f t="shared" ref="IV134:IV165" si="766">(IT134)-(IU134)</f>
        <v>0</v>
      </c>
      <c r="IW134" s="21">
        <f t="shared" ref="IW134:IW165" si="767">(((HD134)+(IH134))+(IK134))+(IT134)</f>
        <v>0</v>
      </c>
      <c r="IX134" s="21">
        <f t="shared" ref="IX134:IX165" si="768">(((HE134)+(II134))+(IL134))+(IU134)</f>
        <v>0</v>
      </c>
      <c r="IY134" s="21">
        <f t="shared" ref="IY134:IY165" si="769">(IW134)-(IX134)</f>
        <v>0</v>
      </c>
      <c r="IZ134" s="21">
        <f>(IZ132)+(IZ133)</f>
        <v>0</v>
      </c>
      <c r="JA134" s="21">
        <f>(JA132)+(JA133)</f>
        <v>0</v>
      </c>
      <c r="JB134" s="21">
        <f t="shared" ref="JB134:JB165" si="770">(IZ134)-(JA134)</f>
        <v>0</v>
      </c>
      <c r="JC134" s="21">
        <f>(JC132)+(JC133)</f>
        <v>0</v>
      </c>
      <c r="JD134" s="21">
        <f>(JD132)+(JD133)</f>
        <v>0</v>
      </c>
      <c r="JE134" s="21">
        <f t="shared" ref="JE134:JE165" si="771">(JC134)-(JD134)</f>
        <v>0</v>
      </c>
      <c r="JF134" s="21">
        <f>(JF132)+(JF133)</f>
        <v>0</v>
      </c>
      <c r="JG134" s="21">
        <f>(JG132)+(JG133)</f>
        <v>0</v>
      </c>
      <c r="JH134" s="21">
        <f t="shared" ref="JH134:JH165" si="772">(JF134)-(JG134)</f>
        <v>0</v>
      </c>
      <c r="JI134" s="21">
        <f t="shared" ref="JI134:JI165" si="773">((IZ134)+(JC134))+(JF134)</f>
        <v>0</v>
      </c>
      <c r="JJ134" s="21">
        <f t="shared" ref="JJ134:JJ165" si="774">((JA134)+(JD134))+(JG134)</f>
        <v>0</v>
      </c>
      <c r="JK134" s="21">
        <f t="shared" ref="JK134:JK165" si="775">(JI134)-(JJ134)</f>
        <v>0</v>
      </c>
      <c r="JL134" s="21">
        <f>(JL132)+(JL133)</f>
        <v>0</v>
      </c>
      <c r="JM134" s="21">
        <f>(JM132)+(JM133)</f>
        <v>0</v>
      </c>
      <c r="JN134" s="21">
        <f t="shared" ref="JN134:JN165" si="776">(JL134)-(JM134)</f>
        <v>0</v>
      </c>
      <c r="JO134" s="21">
        <f>(JO132)+(JO133)</f>
        <v>0</v>
      </c>
      <c r="JP134" s="21">
        <f>(JP132)+(JP133)</f>
        <v>0</v>
      </c>
      <c r="JQ134" s="21">
        <f t="shared" ref="JQ134:JQ165" si="777">(JO134)-(JP134)</f>
        <v>0</v>
      </c>
      <c r="JR134" s="21">
        <f>(JR132)+(JR133)</f>
        <v>0</v>
      </c>
      <c r="JS134" s="21">
        <f>(JS132)+(JS133)</f>
        <v>0</v>
      </c>
      <c r="JT134" s="21">
        <f t="shared" ref="JT134:JT165" si="778">(JR134)-(JS134)</f>
        <v>0</v>
      </c>
      <c r="JU134" s="21">
        <f t="shared" ref="JU134:JU165" si="779">((JL134)+(JO134))+(JR134)</f>
        <v>0</v>
      </c>
      <c r="JV134" s="21">
        <f t="shared" ref="JV134:JV165" si="780">((JM134)+(JP134))+(JS134)</f>
        <v>0</v>
      </c>
      <c r="JW134" s="21">
        <f t="shared" ref="JW134:JW165" si="781">(JU134)-(JV134)</f>
        <v>0</v>
      </c>
      <c r="JX134" s="21">
        <f>(JX132)+(JX133)</f>
        <v>0</v>
      </c>
      <c r="JY134" s="21">
        <f>(JY132)+(JY133)</f>
        <v>0</v>
      </c>
      <c r="JZ134" s="21">
        <f t="shared" ref="JZ134:JZ165" si="782">(JX134)-(JY134)</f>
        <v>0</v>
      </c>
      <c r="KA134" s="21">
        <f>(KA132)+(KA133)</f>
        <v>0</v>
      </c>
      <c r="KB134" s="21">
        <f>(KB132)+(KB133)</f>
        <v>0</v>
      </c>
      <c r="KC134" s="21">
        <f t="shared" ref="KC134:KC165" si="783">(KA134)-(KB134)</f>
        <v>0</v>
      </c>
      <c r="KD134" s="21">
        <f t="shared" ref="KD134:KD165" si="784">(JX134)+(KA134)</f>
        <v>0</v>
      </c>
      <c r="KE134" s="21">
        <f t="shared" ref="KE134:KE165" si="785">(JY134)+(KB134)</f>
        <v>0</v>
      </c>
      <c r="KF134" s="21">
        <f t="shared" ref="KF134:KF165" si="786">(KD134)-(KE134)</f>
        <v>0</v>
      </c>
      <c r="KG134" s="21">
        <f>(KG132)+(KG133)</f>
        <v>0</v>
      </c>
      <c r="KH134" s="21">
        <f>(KH132)+(KH133)</f>
        <v>0</v>
      </c>
      <c r="KI134" s="21">
        <f t="shared" ref="KI134:KI165" si="787">(KG134)-(KH134)</f>
        <v>0</v>
      </c>
      <c r="KJ134" s="21">
        <f>(KJ132)+(KJ133)</f>
        <v>0</v>
      </c>
      <c r="KK134" s="21">
        <f>(KK132)+(KK133)</f>
        <v>0</v>
      </c>
      <c r="KL134" s="21">
        <f t="shared" ref="KL134:KL165" si="788">(KJ134)-(KK134)</f>
        <v>0</v>
      </c>
      <c r="KM134" s="21">
        <f>(KM132)+(KM133)</f>
        <v>0</v>
      </c>
      <c r="KN134" s="21">
        <f>(KN132)+(KN133)</f>
        <v>0</v>
      </c>
      <c r="KO134" s="21">
        <f t="shared" ref="KO134:KO165" si="789">(KM134)-(KN134)</f>
        <v>0</v>
      </c>
      <c r="KP134" s="21">
        <f>(KP132)+(KP133)</f>
        <v>0</v>
      </c>
      <c r="KQ134" s="21">
        <f>(KQ132)+(KQ133)</f>
        <v>0</v>
      </c>
      <c r="KR134" s="21">
        <f t="shared" ref="KR134:KR165" si="790">(KP134)-(KQ134)</f>
        <v>0</v>
      </c>
      <c r="KS134" s="21">
        <f>(KS132)+(KS133)</f>
        <v>0</v>
      </c>
      <c r="KT134" s="21">
        <f>(KT132)+(KT133)</f>
        <v>0</v>
      </c>
      <c r="KU134" s="21">
        <f t="shared" ref="KU134:KU165" si="791">(KS134)-(KT134)</f>
        <v>0</v>
      </c>
      <c r="KV134" s="21">
        <f>(KV132)+(KV133)</f>
        <v>0</v>
      </c>
      <c r="KW134" s="21">
        <f>(KW132)+(KW133)</f>
        <v>0</v>
      </c>
      <c r="KX134" s="21">
        <f t="shared" ref="KX134:KX165" si="792">(KV134)-(KW134)</f>
        <v>0</v>
      </c>
      <c r="KY134" s="21">
        <f>(KY132)+(KY133)</f>
        <v>0</v>
      </c>
      <c r="KZ134" s="21">
        <f>(KZ132)+(KZ133)</f>
        <v>0</v>
      </c>
      <c r="LA134" s="21">
        <f t="shared" ref="LA134:LA165" si="793">(KY134)-(KZ134)</f>
        <v>0</v>
      </c>
      <c r="LB134" s="21">
        <f t="shared" ref="LB134:LB165" si="794">(KV134)+(KY134)</f>
        <v>0</v>
      </c>
      <c r="LC134" s="21">
        <f t="shared" ref="LC134:LC165" si="795">(KW134)+(KZ134)</f>
        <v>0</v>
      </c>
      <c r="LD134" s="21">
        <f t="shared" ref="LD134:LD165" si="796">(LB134)-(LC134)</f>
        <v>0</v>
      </c>
      <c r="LE134" s="21">
        <f t="shared" ref="LE134:LE165" si="797">(((((KG134)+(KJ134))+(KM134))+(KP134))+(KS134))+(LB134)</f>
        <v>0</v>
      </c>
      <c r="LF134" s="21">
        <f t="shared" ref="LF134:LF165" si="798">(((((KH134)+(KK134))+(KN134))+(KQ134))+(KT134))+(LC134)</f>
        <v>0</v>
      </c>
      <c r="LG134" s="21">
        <f t="shared" ref="LG134:LG165" si="799">(LE134)-(LF134)</f>
        <v>0</v>
      </c>
      <c r="LH134" s="21">
        <f>(LH132)+(LH133)</f>
        <v>0</v>
      </c>
      <c r="LI134" s="21">
        <f>(LI132)+(LI133)</f>
        <v>0</v>
      </c>
      <c r="LJ134" s="21">
        <f t="shared" ref="LJ134:LJ165" si="800">(LH134)-(LI134)</f>
        <v>0</v>
      </c>
      <c r="LK134" s="21">
        <f>(LK132)+(LK133)</f>
        <v>0</v>
      </c>
      <c r="LL134" s="21">
        <f>(LL132)+(LL133)</f>
        <v>0</v>
      </c>
      <c r="LM134" s="21">
        <f t="shared" ref="LM134:LM165" si="801">(LK134)-(LL134)</f>
        <v>0</v>
      </c>
      <c r="LN134" s="21">
        <f t="shared" ref="LN134:LN165" si="802">((((((((DX134)+(HA134))+(IW134))+(JI134))+(JU134))+(KD134))+(LE134))+(LH134))+(LK134)</f>
        <v>0</v>
      </c>
      <c r="LO134" s="21">
        <f t="shared" ref="LO134:LO165" si="803">((((((((DY134)+(HB134))+(IX134))+(JJ134))+(JV134))+(KE134))+(LF134))+(LI134))+(LL134)</f>
        <v>0</v>
      </c>
      <c r="LP134" s="21">
        <f t="shared" ref="LP134:LP165" si="804">(LN134)-(LO134)</f>
        <v>0</v>
      </c>
    </row>
    <row r="135" spans="1:328" x14ac:dyDescent="0.3">
      <c r="A135" s="2" t="s">
        <v>240</v>
      </c>
      <c r="B135" s="3"/>
      <c r="C135" s="3"/>
      <c r="D135" s="4">
        <f t="shared" si="644"/>
        <v>0</v>
      </c>
      <c r="E135" s="3"/>
      <c r="F135" s="3"/>
      <c r="G135" s="4">
        <f t="shared" si="645"/>
        <v>0</v>
      </c>
      <c r="H135" s="3"/>
      <c r="I135" s="3"/>
      <c r="J135" s="4">
        <f t="shared" si="646"/>
        <v>0</v>
      </c>
      <c r="K135" s="3"/>
      <c r="L135" s="3"/>
      <c r="M135" s="4">
        <f t="shared" si="647"/>
        <v>0</v>
      </c>
      <c r="N135" s="3"/>
      <c r="O135" s="3"/>
      <c r="P135" s="4">
        <f t="shared" si="648"/>
        <v>0</v>
      </c>
      <c r="Q135" s="3"/>
      <c r="R135" s="3"/>
      <c r="S135" s="4">
        <f t="shared" si="649"/>
        <v>0</v>
      </c>
      <c r="T135" s="3"/>
      <c r="U135" s="3"/>
      <c r="V135" s="4">
        <f t="shared" si="650"/>
        <v>0</v>
      </c>
      <c r="W135" s="3"/>
      <c r="X135" s="3"/>
      <c r="Y135" s="4">
        <f t="shared" si="651"/>
        <v>0</v>
      </c>
      <c r="Z135" s="3"/>
      <c r="AA135" s="3"/>
      <c r="AB135" s="4">
        <f t="shared" si="652"/>
        <v>0</v>
      </c>
      <c r="AC135" s="3"/>
      <c r="AD135" s="3"/>
      <c r="AE135" s="4">
        <f t="shared" si="653"/>
        <v>0</v>
      </c>
      <c r="AF135" s="3"/>
      <c r="AG135" s="3"/>
      <c r="AH135" s="4">
        <f t="shared" si="654"/>
        <v>0</v>
      </c>
      <c r="AI135" s="3"/>
      <c r="AJ135" s="3"/>
      <c r="AK135" s="4">
        <f t="shared" si="655"/>
        <v>0</v>
      </c>
      <c r="AL135" s="4">
        <f t="shared" si="656"/>
        <v>0</v>
      </c>
      <c r="AM135" s="4">
        <f t="shared" si="657"/>
        <v>0</v>
      </c>
      <c r="AN135" s="4">
        <f t="shared" si="658"/>
        <v>0</v>
      </c>
      <c r="AO135" s="3"/>
      <c r="AP135" s="3"/>
      <c r="AQ135" s="4">
        <f t="shared" si="659"/>
        <v>0</v>
      </c>
      <c r="AR135" s="3"/>
      <c r="AS135" s="3"/>
      <c r="AT135" s="4">
        <f t="shared" si="660"/>
        <v>0</v>
      </c>
      <c r="AU135" s="3"/>
      <c r="AV135" s="3"/>
      <c r="AW135" s="4">
        <f t="shared" si="661"/>
        <v>0</v>
      </c>
      <c r="AX135" s="3"/>
      <c r="AY135" s="3"/>
      <c r="AZ135" s="4">
        <f t="shared" si="662"/>
        <v>0</v>
      </c>
      <c r="BA135" s="3"/>
      <c r="BB135" s="3"/>
      <c r="BC135" s="4">
        <f t="shared" si="663"/>
        <v>0</v>
      </c>
      <c r="BD135" s="3"/>
      <c r="BE135" s="3"/>
      <c r="BF135" s="4">
        <f t="shared" si="664"/>
        <v>0</v>
      </c>
      <c r="BG135" s="4">
        <f t="shared" si="665"/>
        <v>0</v>
      </c>
      <c r="BH135" s="4">
        <f t="shared" si="666"/>
        <v>0</v>
      </c>
      <c r="BI135" s="4">
        <f t="shared" si="667"/>
        <v>0</v>
      </c>
      <c r="BJ135" s="3"/>
      <c r="BK135" s="3"/>
      <c r="BL135" s="4">
        <f t="shared" si="668"/>
        <v>0</v>
      </c>
      <c r="BM135" s="3"/>
      <c r="BN135" s="3"/>
      <c r="BO135" s="4">
        <f t="shared" si="669"/>
        <v>0</v>
      </c>
      <c r="BP135" s="3"/>
      <c r="BQ135" s="3"/>
      <c r="BR135" s="4">
        <f t="shared" si="670"/>
        <v>0</v>
      </c>
      <c r="BS135" s="3"/>
      <c r="BT135" s="3"/>
      <c r="BU135" s="4">
        <f t="shared" si="671"/>
        <v>0</v>
      </c>
      <c r="BV135" s="3"/>
      <c r="BW135" s="3"/>
      <c r="BX135" s="4">
        <f t="shared" si="672"/>
        <v>0</v>
      </c>
      <c r="BY135" s="3"/>
      <c r="BZ135" s="3"/>
      <c r="CA135" s="4">
        <f t="shared" si="673"/>
        <v>0</v>
      </c>
      <c r="CB135" s="4">
        <f t="shared" si="674"/>
        <v>0</v>
      </c>
      <c r="CC135" s="4">
        <f t="shared" si="675"/>
        <v>0</v>
      </c>
      <c r="CD135" s="4">
        <f t="shared" si="676"/>
        <v>0</v>
      </c>
      <c r="CE135" s="3"/>
      <c r="CF135" s="3"/>
      <c r="CG135" s="4">
        <f t="shared" si="677"/>
        <v>0</v>
      </c>
      <c r="CH135" s="3"/>
      <c r="CI135" s="3"/>
      <c r="CJ135" s="4">
        <f t="shared" si="678"/>
        <v>0</v>
      </c>
      <c r="CK135" s="3"/>
      <c r="CL135" s="3"/>
      <c r="CM135" s="4">
        <f t="shared" si="679"/>
        <v>0</v>
      </c>
      <c r="CN135" s="4">
        <f t="shared" si="680"/>
        <v>0</v>
      </c>
      <c r="CO135" s="4">
        <f t="shared" si="681"/>
        <v>0</v>
      </c>
      <c r="CP135" s="4">
        <f t="shared" si="682"/>
        <v>0</v>
      </c>
      <c r="CQ135" s="3"/>
      <c r="CR135" s="3"/>
      <c r="CS135" s="4">
        <f t="shared" si="683"/>
        <v>0</v>
      </c>
      <c r="CT135" s="3"/>
      <c r="CU135" s="3"/>
      <c r="CV135" s="4">
        <f t="shared" si="684"/>
        <v>0</v>
      </c>
      <c r="CW135" s="3"/>
      <c r="CX135" s="3"/>
      <c r="CY135" s="4">
        <f t="shared" si="685"/>
        <v>0</v>
      </c>
      <c r="CZ135" s="4">
        <f t="shared" si="686"/>
        <v>0</v>
      </c>
      <c r="DA135" s="4">
        <f t="shared" si="687"/>
        <v>0</v>
      </c>
      <c r="DB135" s="4">
        <f t="shared" si="688"/>
        <v>0</v>
      </c>
      <c r="DC135" s="4">
        <f t="shared" si="689"/>
        <v>0</v>
      </c>
      <c r="DD135" s="4">
        <f t="shared" si="690"/>
        <v>0</v>
      </c>
      <c r="DE135" s="4">
        <f t="shared" si="691"/>
        <v>0</v>
      </c>
      <c r="DF135" s="3"/>
      <c r="DG135" s="3"/>
      <c r="DH135" s="4">
        <f t="shared" si="692"/>
        <v>0</v>
      </c>
      <c r="DI135" s="3"/>
      <c r="DJ135" s="3"/>
      <c r="DK135" s="4">
        <f t="shared" si="693"/>
        <v>0</v>
      </c>
      <c r="DL135" s="4">
        <f t="shared" si="694"/>
        <v>0</v>
      </c>
      <c r="DM135" s="4">
        <f t="shared" si="695"/>
        <v>0</v>
      </c>
      <c r="DN135" s="4">
        <f t="shared" si="696"/>
        <v>0</v>
      </c>
      <c r="DO135" s="3"/>
      <c r="DP135" s="3"/>
      <c r="DQ135" s="4">
        <f t="shared" si="697"/>
        <v>0</v>
      </c>
      <c r="DR135" s="3"/>
      <c r="DS135" s="3"/>
      <c r="DT135" s="4">
        <f t="shared" si="698"/>
        <v>0</v>
      </c>
      <c r="DU135" s="4">
        <f t="shared" si="699"/>
        <v>0</v>
      </c>
      <c r="DV135" s="4">
        <f t="shared" si="700"/>
        <v>0</v>
      </c>
      <c r="DW135" s="4">
        <f t="shared" si="701"/>
        <v>0</v>
      </c>
      <c r="DX135" s="20">
        <f t="shared" si="702"/>
        <v>0</v>
      </c>
      <c r="DY135" s="20">
        <f t="shared" si="703"/>
        <v>0</v>
      </c>
      <c r="DZ135" s="20">
        <f t="shared" si="704"/>
        <v>0</v>
      </c>
      <c r="EA135" s="19"/>
      <c r="EB135" s="19"/>
      <c r="EC135" s="20">
        <f t="shared" si="705"/>
        <v>0</v>
      </c>
      <c r="ED135" s="19"/>
      <c r="EE135" s="19"/>
      <c r="EF135" s="20">
        <f t="shared" si="706"/>
        <v>0</v>
      </c>
      <c r="EG135" s="19"/>
      <c r="EH135" s="19"/>
      <c r="EI135" s="20">
        <f t="shared" si="707"/>
        <v>0</v>
      </c>
      <c r="EJ135" s="19"/>
      <c r="EK135" s="19"/>
      <c r="EL135" s="20">
        <f t="shared" si="708"/>
        <v>0</v>
      </c>
      <c r="EM135" s="20">
        <f t="shared" si="709"/>
        <v>0</v>
      </c>
      <c r="EN135" s="20">
        <f t="shared" si="710"/>
        <v>0</v>
      </c>
      <c r="EO135" s="20">
        <f t="shared" si="711"/>
        <v>0</v>
      </c>
      <c r="EP135" s="19"/>
      <c r="EQ135" s="19"/>
      <c r="ER135" s="20">
        <f t="shared" si="712"/>
        <v>0</v>
      </c>
      <c r="ES135" s="19"/>
      <c r="ET135" s="19"/>
      <c r="EU135" s="20">
        <f t="shared" si="713"/>
        <v>0</v>
      </c>
      <c r="EV135" s="19"/>
      <c r="EW135" s="19"/>
      <c r="EX135" s="20">
        <f t="shared" si="714"/>
        <v>0</v>
      </c>
      <c r="EY135" s="19"/>
      <c r="EZ135" s="19"/>
      <c r="FA135" s="20">
        <f t="shared" si="715"/>
        <v>0</v>
      </c>
      <c r="FB135" s="20">
        <f t="shared" si="716"/>
        <v>0</v>
      </c>
      <c r="FC135" s="20">
        <f t="shared" si="717"/>
        <v>0</v>
      </c>
      <c r="FD135" s="20">
        <f t="shared" si="718"/>
        <v>0</v>
      </c>
      <c r="FE135" s="19"/>
      <c r="FF135" s="19"/>
      <c r="FG135" s="20">
        <f t="shared" si="719"/>
        <v>0</v>
      </c>
      <c r="FH135" s="19"/>
      <c r="FI135" s="19"/>
      <c r="FJ135" s="20">
        <f t="shared" si="720"/>
        <v>0</v>
      </c>
      <c r="FK135" s="19"/>
      <c r="FL135" s="19"/>
      <c r="FM135" s="20">
        <f t="shared" si="721"/>
        <v>0</v>
      </c>
      <c r="FN135" s="20">
        <f t="shared" si="722"/>
        <v>0</v>
      </c>
      <c r="FO135" s="20">
        <f t="shared" si="723"/>
        <v>0</v>
      </c>
      <c r="FP135" s="20">
        <f t="shared" si="724"/>
        <v>0</v>
      </c>
      <c r="FQ135" s="19"/>
      <c r="FR135" s="19"/>
      <c r="FS135" s="20">
        <f t="shared" si="725"/>
        <v>0</v>
      </c>
      <c r="FT135" s="19"/>
      <c r="FU135" s="19"/>
      <c r="FV135" s="20">
        <f t="shared" si="726"/>
        <v>0</v>
      </c>
      <c r="FW135" s="19"/>
      <c r="FX135" s="19"/>
      <c r="FY135" s="20">
        <f t="shared" si="727"/>
        <v>0</v>
      </c>
      <c r="FZ135" s="20">
        <f t="shared" si="728"/>
        <v>0</v>
      </c>
      <c r="GA135" s="20">
        <f t="shared" si="729"/>
        <v>0</v>
      </c>
      <c r="GB135" s="20">
        <f t="shared" si="730"/>
        <v>0</v>
      </c>
      <c r="GC135" s="19"/>
      <c r="GD135" s="19"/>
      <c r="GE135" s="20">
        <f t="shared" si="731"/>
        <v>0</v>
      </c>
      <c r="GF135" s="19"/>
      <c r="GG135" s="19"/>
      <c r="GH135" s="20">
        <f t="shared" si="732"/>
        <v>0</v>
      </c>
      <c r="GI135" s="19"/>
      <c r="GJ135" s="19"/>
      <c r="GK135" s="20">
        <f t="shared" si="733"/>
        <v>0</v>
      </c>
      <c r="GL135" s="19"/>
      <c r="GM135" s="19"/>
      <c r="GN135" s="20">
        <f t="shared" si="734"/>
        <v>0</v>
      </c>
      <c r="GO135" s="20">
        <f t="shared" si="735"/>
        <v>0</v>
      </c>
      <c r="GP135" s="20">
        <f t="shared" si="736"/>
        <v>0</v>
      </c>
      <c r="GQ135" s="20">
        <f t="shared" si="737"/>
        <v>0</v>
      </c>
      <c r="GR135" s="19"/>
      <c r="GS135" s="19"/>
      <c r="GT135" s="20">
        <f t="shared" si="738"/>
        <v>0</v>
      </c>
      <c r="GU135" s="19"/>
      <c r="GV135" s="19"/>
      <c r="GW135" s="20">
        <f t="shared" si="739"/>
        <v>0</v>
      </c>
      <c r="GX135" s="19"/>
      <c r="GY135" s="19"/>
      <c r="GZ135" s="20">
        <f t="shared" si="740"/>
        <v>0</v>
      </c>
      <c r="HA135" s="20">
        <f t="shared" si="741"/>
        <v>0</v>
      </c>
      <c r="HB135" s="20">
        <f t="shared" si="742"/>
        <v>0</v>
      </c>
      <c r="HC135" s="20">
        <f t="shared" si="743"/>
        <v>0</v>
      </c>
      <c r="HD135" s="19"/>
      <c r="HE135" s="19"/>
      <c r="HF135" s="20">
        <f t="shared" si="744"/>
        <v>0</v>
      </c>
      <c r="HG135" s="19"/>
      <c r="HH135" s="19"/>
      <c r="HI135" s="20">
        <f t="shared" si="745"/>
        <v>0</v>
      </c>
      <c r="HJ135" s="19"/>
      <c r="HK135" s="19"/>
      <c r="HL135" s="20">
        <f t="shared" si="746"/>
        <v>0</v>
      </c>
      <c r="HM135" s="19"/>
      <c r="HN135" s="19"/>
      <c r="HO135" s="20">
        <f t="shared" si="747"/>
        <v>0</v>
      </c>
      <c r="HP135" s="20">
        <f t="shared" si="748"/>
        <v>0</v>
      </c>
      <c r="HQ135" s="20">
        <f t="shared" si="749"/>
        <v>0</v>
      </c>
      <c r="HR135" s="20">
        <f t="shared" si="750"/>
        <v>0</v>
      </c>
      <c r="HS135" s="19"/>
      <c r="HT135" s="19"/>
      <c r="HU135" s="20">
        <f t="shared" si="751"/>
        <v>0</v>
      </c>
      <c r="HV135" s="19"/>
      <c r="HW135" s="19"/>
      <c r="HX135" s="20">
        <f t="shared" si="752"/>
        <v>0</v>
      </c>
      <c r="HY135" s="19"/>
      <c r="HZ135" s="19"/>
      <c r="IA135" s="20">
        <f t="shared" si="753"/>
        <v>0</v>
      </c>
      <c r="IB135" s="19"/>
      <c r="IC135" s="19"/>
      <c r="ID135" s="20">
        <f t="shared" si="754"/>
        <v>0</v>
      </c>
      <c r="IE135" s="20">
        <f t="shared" si="755"/>
        <v>0</v>
      </c>
      <c r="IF135" s="20">
        <f t="shared" si="756"/>
        <v>0</v>
      </c>
      <c r="IG135" s="20">
        <f t="shared" si="757"/>
        <v>0</v>
      </c>
      <c r="IH135" s="20">
        <f t="shared" si="758"/>
        <v>0</v>
      </c>
      <c r="II135" s="20">
        <f t="shared" si="759"/>
        <v>0</v>
      </c>
      <c r="IJ135" s="20">
        <f t="shared" si="760"/>
        <v>0</v>
      </c>
      <c r="IK135" s="19"/>
      <c r="IL135" s="19"/>
      <c r="IM135" s="20">
        <f t="shared" si="761"/>
        <v>0</v>
      </c>
      <c r="IN135" s="19"/>
      <c r="IO135" s="19"/>
      <c r="IP135" s="20">
        <f t="shared" si="762"/>
        <v>0</v>
      </c>
      <c r="IQ135" s="19"/>
      <c r="IR135" s="19"/>
      <c r="IS135" s="20">
        <f t="shared" si="763"/>
        <v>0</v>
      </c>
      <c r="IT135" s="20">
        <f t="shared" si="764"/>
        <v>0</v>
      </c>
      <c r="IU135" s="20">
        <f t="shared" si="765"/>
        <v>0</v>
      </c>
      <c r="IV135" s="20">
        <f t="shared" si="766"/>
        <v>0</v>
      </c>
      <c r="IW135" s="20">
        <f t="shared" si="767"/>
        <v>0</v>
      </c>
      <c r="IX135" s="20">
        <f t="shared" si="768"/>
        <v>0</v>
      </c>
      <c r="IY135" s="20">
        <f t="shared" si="769"/>
        <v>0</v>
      </c>
      <c r="IZ135" s="19"/>
      <c r="JA135" s="19"/>
      <c r="JB135" s="20">
        <f t="shared" si="770"/>
        <v>0</v>
      </c>
      <c r="JC135" s="19"/>
      <c r="JD135" s="19"/>
      <c r="JE135" s="20">
        <f t="shared" si="771"/>
        <v>0</v>
      </c>
      <c r="JF135" s="19"/>
      <c r="JG135" s="19"/>
      <c r="JH135" s="20">
        <f t="shared" si="772"/>
        <v>0</v>
      </c>
      <c r="JI135" s="20">
        <f t="shared" si="773"/>
        <v>0</v>
      </c>
      <c r="JJ135" s="20">
        <f t="shared" si="774"/>
        <v>0</v>
      </c>
      <c r="JK135" s="20">
        <f t="shared" si="775"/>
        <v>0</v>
      </c>
      <c r="JL135" s="19"/>
      <c r="JM135" s="19"/>
      <c r="JN135" s="20">
        <f t="shared" si="776"/>
        <v>0</v>
      </c>
      <c r="JO135" s="19"/>
      <c r="JP135" s="19"/>
      <c r="JQ135" s="20">
        <f t="shared" si="777"/>
        <v>0</v>
      </c>
      <c r="JR135" s="19"/>
      <c r="JS135" s="19"/>
      <c r="JT135" s="20">
        <f t="shared" si="778"/>
        <v>0</v>
      </c>
      <c r="JU135" s="20">
        <f t="shared" si="779"/>
        <v>0</v>
      </c>
      <c r="JV135" s="20">
        <f t="shared" si="780"/>
        <v>0</v>
      </c>
      <c r="JW135" s="20">
        <f t="shared" si="781"/>
        <v>0</v>
      </c>
      <c r="JX135" s="19"/>
      <c r="JY135" s="19"/>
      <c r="JZ135" s="20">
        <f t="shared" si="782"/>
        <v>0</v>
      </c>
      <c r="KA135" s="19"/>
      <c r="KB135" s="19"/>
      <c r="KC135" s="20">
        <f t="shared" si="783"/>
        <v>0</v>
      </c>
      <c r="KD135" s="20">
        <f t="shared" si="784"/>
        <v>0</v>
      </c>
      <c r="KE135" s="20">
        <f t="shared" si="785"/>
        <v>0</v>
      </c>
      <c r="KF135" s="20">
        <f t="shared" si="786"/>
        <v>0</v>
      </c>
      <c r="KG135" s="20">
        <f>9000</f>
        <v>9000</v>
      </c>
      <c r="KH135" s="20">
        <f>9000</f>
        <v>9000</v>
      </c>
      <c r="KI135" s="20">
        <f t="shared" si="787"/>
        <v>0</v>
      </c>
      <c r="KJ135" s="19"/>
      <c r="KK135" s="19"/>
      <c r="KL135" s="20">
        <f t="shared" si="788"/>
        <v>0</v>
      </c>
      <c r="KM135" s="19"/>
      <c r="KN135" s="19"/>
      <c r="KO135" s="20">
        <f t="shared" si="789"/>
        <v>0</v>
      </c>
      <c r="KP135" s="19"/>
      <c r="KQ135" s="19"/>
      <c r="KR135" s="20">
        <f t="shared" si="790"/>
        <v>0</v>
      </c>
      <c r="KS135" s="19"/>
      <c r="KT135" s="19"/>
      <c r="KU135" s="20">
        <f t="shared" si="791"/>
        <v>0</v>
      </c>
      <c r="KV135" s="19"/>
      <c r="KW135" s="19"/>
      <c r="KX135" s="20">
        <f t="shared" si="792"/>
        <v>0</v>
      </c>
      <c r="KY135" s="19"/>
      <c r="KZ135" s="19"/>
      <c r="LA135" s="20">
        <f t="shared" si="793"/>
        <v>0</v>
      </c>
      <c r="LB135" s="20">
        <f t="shared" si="794"/>
        <v>0</v>
      </c>
      <c r="LC135" s="20">
        <f t="shared" si="795"/>
        <v>0</v>
      </c>
      <c r="LD135" s="20">
        <f t="shared" si="796"/>
        <v>0</v>
      </c>
      <c r="LE135" s="20">
        <f t="shared" si="797"/>
        <v>9000</v>
      </c>
      <c r="LF135" s="20">
        <f t="shared" si="798"/>
        <v>9000</v>
      </c>
      <c r="LG135" s="20">
        <f t="shared" si="799"/>
        <v>0</v>
      </c>
      <c r="LH135" s="19"/>
      <c r="LI135" s="19"/>
      <c r="LJ135" s="20">
        <f t="shared" si="800"/>
        <v>0</v>
      </c>
      <c r="LK135" s="19"/>
      <c r="LL135" s="19"/>
      <c r="LM135" s="20">
        <f t="shared" si="801"/>
        <v>0</v>
      </c>
      <c r="LN135" s="20">
        <f t="shared" si="802"/>
        <v>9000</v>
      </c>
      <c r="LO135" s="20">
        <f t="shared" si="803"/>
        <v>9000</v>
      </c>
      <c r="LP135" s="20">
        <f t="shared" si="804"/>
        <v>0</v>
      </c>
    </row>
    <row r="136" spans="1:328" x14ac:dyDescent="0.3">
      <c r="A136" s="2" t="s">
        <v>241</v>
      </c>
      <c r="B136" s="3"/>
      <c r="C136" s="3"/>
      <c r="D136" s="4">
        <f t="shared" si="644"/>
        <v>0</v>
      </c>
      <c r="E136" s="3"/>
      <c r="F136" s="3"/>
      <c r="G136" s="4">
        <f t="shared" si="645"/>
        <v>0</v>
      </c>
      <c r="H136" s="3"/>
      <c r="I136" s="3"/>
      <c r="J136" s="4">
        <f t="shared" si="646"/>
        <v>0</v>
      </c>
      <c r="K136" s="3"/>
      <c r="L136" s="3"/>
      <c r="M136" s="4">
        <f t="shared" si="647"/>
        <v>0</v>
      </c>
      <c r="N136" s="3"/>
      <c r="O136" s="3"/>
      <c r="P136" s="4">
        <f t="shared" si="648"/>
        <v>0</v>
      </c>
      <c r="Q136" s="3"/>
      <c r="R136" s="3"/>
      <c r="S136" s="4">
        <f t="shared" si="649"/>
        <v>0</v>
      </c>
      <c r="T136" s="3"/>
      <c r="U136" s="3"/>
      <c r="V136" s="4">
        <f t="shared" si="650"/>
        <v>0</v>
      </c>
      <c r="W136" s="3"/>
      <c r="X136" s="3"/>
      <c r="Y136" s="4">
        <f t="shared" si="651"/>
        <v>0</v>
      </c>
      <c r="Z136" s="3"/>
      <c r="AA136" s="3"/>
      <c r="AB136" s="4">
        <f t="shared" si="652"/>
        <v>0</v>
      </c>
      <c r="AC136" s="3"/>
      <c r="AD136" s="3"/>
      <c r="AE136" s="4">
        <f t="shared" si="653"/>
        <v>0</v>
      </c>
      <c r="AF136" s="3"/>
      <c r="AG136" s="3"/>
      <c r="AH136" s="4">
        <f t="shared" si="654"/>
        <v>0</v>
      </c>
      <c r="AI136" s="3"/>
      <c r="AJ136" s="3"/>
      <c r="AK136" s="4">
        <f t="shared" si="655"/>
        <v>0</v>
      </c>
      <c r="AL136" s="4">
        <f t="shared" si="656"/>
        <v>0</v>
      </c>
      <c r="AM136" s="4">
        <f t="shared" si="657"/>
        <v>0</v>
      </c>
      <c r="AN136" s="4">
        <f t="shared" si="658"/>
        <v>0</v>
      </c>
      <c r="AO136" s="3"/>
      <c r="AP136" s="3"/>
      <c r="AQ136" s="4">
        <f t="shared" si="659"/>
        <v>0</v>
      </c>
      <c r="AR136" s="3"/>
      <c r="AS136" s="3"/>
      <c r="AT136" s="4">
        <f t="shared" si="660"/>
        <v>0</v>
      </c>
      <c r="AU136" s="3"/>
      <c r="AV136" s="3"/>
      <c r="AW136" s="4">
        <f t="shared" si="661"/>
        <v>0</v>
      </c>
      <c r="AX136" s="3"/>
      <c r="AY136" s="3"/>
      <c r="AZ136" s="4">
        <f t="shared" si="662"/>
        <v>0</v>
      </c>
      <c r="BA136" s="3"/>
      <c r="BB136" s="3"/>
      <c r="BC136" s="4">
        <f t="shared" si="663"/>
        <v>0</v>
      </c>
      <c r="BD136" s="3"/>
      <c r="BE136" s="3"/>
      <c r="BF136" s="4">
        <f t="shared" si="664"/>
        <v>0</v>
      </c>
      <c r="BG136" s="4">
        <f t="shared" si="665"/>
        <v>0</v>
      </c>
      <c r="BH136" s="4">
        <f t="shared" si="666"/>
        <v>0</v>
      </c>
      <c r="BI136" s="4">
        <f t="shared" si="667"/>
        <v>0</v>
      </c>
      <c r="BJ136" s="3"/>
      <c r="BK136" s="3"/>
      <c r="BL136" s="4">
        <f t="shared" si="668"/>
        <v>0</v>
      </c>
      <c r="BM136" s="3"/>
      <c r="BN136" s="3"/>
      <c r="BO136" s="4">
        <f t="shared" si="669"/>
        <v>0</v>
      </c>
      <c r="BP136" s="3"/>
      <c r="BQ136" s="3"/>
      <c r="BR136" s="4">
        <f t="shared" si="670"/>
        <v>0</v>
      </c>
      <c r="BS136" s="3"/>
      <c r="BT136" s="3"/>
      <c r="BU136" s="4">
        <f t="shared" si="671"/>
        <v>0</v>
      </c>
      <c r="BV136" s="3"/>
      <c r="BW136" s="3"/>
      <c r="BX136" s="4">
        <f t="shared" si="672"/>
        <v>0</v>
      </c>
      <c r="BY136" s="3"/>
      <c r="BZ136" s="3"/>
      <c r="CA136" s="4">
        <f t="shared" si="673"/>
        <v>0</v>
      </c>
      <c r="CB136" s="4">
        <f t="shared" si="674"/>
        <v>0</v>
      </c>
      <c r="CC136" s="4">
        <f t="shared" si="675"/>
        <v>0</v>
      </c>
      <c r="CD136" s="4">
        <f t="shared" si="676"/>
        <v>0</v>
      </c>
      <c r="CE136" s="3"/>
      <c r="CF136" s="3"/>
      <c r="CG136" s="4">
        <f t="shared" si="677"/>
        <v>0</v>
      </c>
      <c r="CH136" s="3"/>
      <c r="CI136" s="3"/>
      <c r="CJ136" s="4">
        <f t="shared" si="678"/>
        <v>0</v>
      </c>
      <c r="CK136" s="3"/>
      <c r="CL136" s="3"/>
      <c r="CM136" s="4">
        <f t="shared" si="679"/>
        <v>0</v>
      </c>
      <c r="CN136" s="4">
        <f t="shared" si="680"/>
        <v>0</v>
      </c>
      <c r="CO136" s="4">
        <f t="shared" si="681"/>
        <v>0</v>
      </c>
      <c r="CP136" s="4">
        <f t="shared" si="682"/>
        <v>0</v>
      </c>
      <c r="CQ136" s="3"/>
      <c r="CR136" s="3"/>
      <c r="CS136" s="4">
        <f t="shared" si="683"/>
        <v>0</v>
      </c>
      <c r="CT136" s="3"/>
      <c r="CU136" s="3"/>
      <c r="CV136" s="4">
        <f t="shared" si="684"/>
        <v>0</v>
      </c>
      <c r="CW136" s="3"/>
      <c r="CX136" s="3"/>
      <c r="CY136" s="4">
        <f t="shared" si="685"/>
        <v>0</v>
      </c>
      <c r="CZ136" s="4">
        <f t="shared" si="686"/>
        <v>0</v>
      </c>
      <c r="DA136" s="4">
        <f t="shared" si="687"/>
        <v>0</v>
      </c>
      <c r="DB136" s="4">
        <f t="shared" si="688"/>
        <v>0</v>
      </c>
      <c r="DC136" s="4">
        <f t="shared" si="689"/>
        <v>0</v>
      </c>
      <c r="DD136" s="4">
        <f t="shared" si="690"/>
        <v>0</v>
      </c>
      <c r="DE136" s="4">
        <f t="shared" si="691"/>
        <v>0</v>
      </c>
      <c r="DF136" s="3"/>
      <c r="DG136" s="3"/>
      <c r="DH136" s="4">
        <f t="shared" si="692"/>
        <v>0</v>
      </c>
      <c r="DI136" s="3"/>
      <c r="DJ136" s="3"/>
      <c r="DK136" s="4">
        <f t="shared" si="693"/>
        <v>0</v>
      </c>
      <c r="DL136" s="4">
        <f t="shared" si="694"/>
        <v>0</v>
      </c>
      <c r="DM136" s="4">
        <f t="shared" si="695"/>
        <v>0</v>
      </c>
      <c r="DN136" s="4">
        <f t="shared" si="696"/>
        <v>0</v>
      </c>
      <c r="DO136" s="3"/>
      <c r="DP136" s="3"/>
      <c r="DQ136" s="4">
        <f t="shared" si="697"/>
        <v>0</v>
      </c>
      <c r="DR136" s="3"/>
      <c r="DS136" s="3"/>
      <c r="DT136" s="4">
        <f t="shared" si="698"/>
        <v>0</v>
      </c>
      <c r="DU136" s="4">
        <f t="shared" si="699"/>
        <v>0</v>
      </c>
      <c r="DV136" s="4">
        <f t="shared" si="700"/>
        <v>0</v>
      </c>
      <c r="DW136" s="4">
        <f t="shared" si="701"/>
        <v>0</v>
      </c>
      <c r="DX136" s="20">
        <f t="shared" si="702"/>
        <v>0</v>
      </c>
      <c r="DY136" s="20">
        <f t="shared" si="703"/>
        <v>0</v>
      </c>
      <c r="DZ136" s="20">
        <f t="shared" si="704"/>
        <v>0</v>
      </c>
      <c r="EA136" s="19"/>
      <c r="EB136" s="19"/>
      <c r="EC136" s="20">
        <f t="shared" si="705"/>
        <v>0</v>
      </c>
      <c r="ED136" s="19"/>
      <c r="EE136" s="19"/>
      <c r="EF136" s="20">
        <f t="shared" si="706"/>
        <v>0</v>
      </c>
      <c r="EG136" s="19"/>
      <c r="EH136" s="19"/>
      <c r="EI136" s="20">
        <f t="shared" si="707"/>
        <v>0</v>
      </c>
      <c r="EJ136" s="19"/>
      <c r="EK136" s="19"/>
      <c r="EL136" s="20">
        <f t="shared" si="708"/>
        <v>0</v>
      </c>
      <c r="EM136" s="20">
        <f t="shared" si="709"/>
        <v>0</v>
      </c>
      <c r="EN136" s="20">
        <f t="shared" si="710"/>
        <v>0</v>
      </c>
      <c r="EO136" s="20">
        <f t="shared" si="711"/>
        <v>0</v>
      </c>
      <c r="EP136" s="19"/>
      <c r="EQ136" s="19"/>
      <c r="ER136" s="20">
        <f t="shared" si="712"/>
        <v>0</v>
      </c>
      <c r="ES136" s="19"/>
      <c r="ET136" s="19"/>
      <c r="EU136" s="20">
        <f t="shared" si="713"/>
        <v>0</v>
      </c>
      <c r="EV136" s="19"/>
      <c r="EW136" s="19"/>
      <c r="EX136" s="20">
        <f t="shared" si="714"/>
        <v>0</v>
      </c>
      <c r="EY136" s="19"/>
      <c r="EZ136" s="19"/>
      <c r="FA136" s="20">
        <f t="shared" si="715"/>
        <v>0</v>
      </c>
      <c r="FB136" s="20">
        <f t="shared" si="716"/>
        <v>0</v>
      </c>
      <c r="FC136" s="20">
        <f t="shared" si="717"/>
        <v>0</v>
      </c>
      <c r="FD136" s="20">
        <f t="shared" si="718"/>
        <v>0</v>
      </c>
      <c r="FE136" s="19"/>
      <c r="FF136" s="19"/>
      <c r="FG136" s="20">
        <f t="shared" si="719"/>
        <v>0</v>
      </c>
      <c r="FH136" s="19"/>
      <c r="FI136" s="19"/>
      <c r="FJ136" s="20">
        <f t="shared" si="720"/>
        <v>0</v>
      </c>
      <c r="FK136" s="19"/>
      <c r="FL136" s="19"/>
      <c r="FM136" s="20">
        <f t="shared" si="721"/>
        <v>0</v>
      </c>
      <c r="FN136" s="20">
        <f t="shared" si="722"/>
        <v>0</v>
      </c>
      <c r="FO136" s="20">
        <f t="shared" si="723"/>
        <v>0</v>
      </c>
      <c r="FP136" s="20">
        <f t="shared" si="724"/>
        <v>0</v>
      </c>
      <c r="FQ136" s="19"/>
      <c r="FR136" s="19"/>
      <c r="FS136" s="20">
        <f t="shared" si="725"/>
        <v>0</v>
      </c>
      <c r="FT136" s="19"/>
      <c r="FU136" s="19"/>
      <c r="FV136" s="20">
        <f t="shared" si="726"/>
        <v>0</v>
      </c>
      <c r="FW136" s="19"/>
      <c r="FX136" s="19"/>
      <c r="FY136" s="20">
        <f t="shared" si="727"/>
        <v>0</v>
      </c>
      <c r="FZ136" s="20">
        <f t="shared" si="728"/>
        <v>0</v>
      </c>
      <c r="GA136" s="20">
        <f t="shared" si="729"/>
        <v>0</v>
      </c>
      <c r="GB136" s="20">
        <f t="shared" si="730"/>
        <v>0</v>
      </c>
      <c r="GC136" s="19"/>
      <c r="GD136" s="19"/>
      <c r="GE136" s="20">
        <f t="shared" si="731"/>
        <v>0</v>
      </c>
      <c r="GF136" s="19"/>
      <c r="GG136" s="19"/>
      <c r="GH136" s="20">
        <f t="shared" si="732"/>
        <v>0</v>
      </c>
      <c r="GI136" s="19"/>
      <c r="GJ136" s="19"/>
      <c r="GK136" s="20">
        <f t="shared" si="733"/>
        <v>0</v>
      </c>
      <c r="GL136" s="19"/>
      <c r="GM136" s="19"/>
      <c r="GN136" s="20">
        <f t="shared" si="734"/>
        <v>0</v>
      </c>
      <c r="GO136" s="20">
        <f t="shared" si="735"/>
        <v>0</v>
      </c>
      <c r="GP136" s="20">
        <f t="shared" si="736"/>
        <v>0</v>
      </c>
      <c r="GQ136" s="20">
        <f t="shared" si="737"/>
        <v>0</v>
      </c>
      <c r="GR136" s="19"/>
      <c r="GS136" s="19"/>
      <c r="GT136" s="20">
        <f t="shared" si="738"/>
        <v>0</v>
      </c>
      <c r="GU136" s="19"/>
      <c r="GV136" s="19"/>
      <c r="GW136" s="20">
        <f t="shared" si="739"/>
        <v>0</v>
      </c>
      <c r="GX136" s="19"/>
      <c r="GY136" s="19"/>
      <c r="GZ136" s="20">
        <f t="shared" si="740"/>
        <v>0</v>
      </c>
      <c r="HA136" s="20">
        <f t="shared" si="741"/>
        <v>0</v>
      </c>
      <c r="HB136" s="20">
        <f t="shared" si="742"/>
        <v>0</v>
      </c>
      <c r="HC136" s="20">
        <f t="shared" si="743"/>
        <v>0</v>
      </c>
      <c r="HD136" s="19"/>
      <c r="HE136" s="19"/>
      <c r="HF136" s="20">
        <f t="shared" si="744"/>
        <v>0</v>
      </c>
      <c r="HG136" s="19"/>
      <c r="HH136" s="19"/>
      <c r="HI136" s="20">
        <f t="shared" si="745"/>
        <v>0</v>
      </c>
      <c r="HJ136" s="19"/>
      <c r="HK136" s="19"/>
      <c r="HL136" s="20">
        <f t="shared" si="746"/>
        <v>0</v>
      </c>
      <c r="HM136" s="19"/>
      <c r="HN136" s="19"/>
      <c r="HO136" s="20">
        <f t="shared" si="747"/>
        <v>0</v>
      </c>
      <c r="HP136" s="20">
        <f t="shared" si="748"/>
        <v>0</v>
      </c>
      <c r="HQ136" s="20">
        <f t="shared" si="749"/>
        <v>0</v>
      </c>
      <c r="HR136" s="20">
        <f t="shared" si="750"/>
        <v>0</v>
      </c>
      <c r="HS136" s="19"/>
      <c r="HT136" s="19"/>
      <c r="HU136" s="20">
        <f t="shared" si="751"/>
        <v>0</v>
      </c>
      <c r="HV136" s="19"/>
      <c r="HW136" s="19"/>
      <c r="HX136" s="20">
        <f t="shared" si="752"/>
        <v>0</v>
      </c>
      <c r="HY136" s="19"/>
      <c r="HZ136" s="19"/>
      <c r="IA136" s="20">
        <f t="shared" si="753"/>
        <v>0</v>
      </c>
      <c r="IB136" s="19"/>
      <c r="IC136" s="19"/>
      <c r="ID136" s="20">
        <f t="shared" si="754"/>
        <v>0</v>
      </c>
      <c r="IE136" s="20">
        <f t="shared" si="755"/>
        <v>0</v>
      </c>
      <c r="IF136" s="20">
        <f t="shared" si="756"/>
        <v>0</v>
      </c>
      <c r="IG136" s="20">
        <f t="shared" si="757"/>
        <v>0</v>
      </c>
      <c r="IH136" s="20">
        <f t="shared" si="758"/>
        <v>0</v>
      </c>
      <c r="II136" s="20">
        <f t="shared" si="759"/>
        <v>0</v>
      </c>
      <c r="IJ136" s="20">
        <f t="shared" si="760"/>
        <v>0</v>
      </c>
      <c r="IK136" s="19"/>
      <c r="IL136" s="19"/>
      <c r="IM136" s="20">
        <f t="shared" si="761"/>
        <v>0</v>
      </c>
      <c r="IN136" s="19"/>
      <c r="IO136" s="19"/>
      <c r="IP136" s="20">
        <f t="shared" si="762"/>
        <v>0</v>
      </c>
      <c r="IQ136" s="19"/>
      <c r="IR136" s="19"/>
      <c r="IS136" s="20">
        <f t="shared" si="763"/>
        <v>0</v>
      </c>
      <c r="IT136" s="20">
        <f t="shared" si="764"/>
        <v>0</v>
      </c>
      <c r="IU136" s="20">
        <f t="shared" si="765"/>
        <v>0</v>
      </c>
      <c r="IV136" s="20">
        <f t="shared" si="766"/>
        <v>0</v>
      </c>
      <c r="IW136" s="20">
        <f t="shared" si="767"/>
        <v>0</v>
      </c>
      <c r="IX136" s="20">
        <f t="shared" si="768"/>
        <v>0</v>
      </c>
      <c r="IY136" s="20">
        <f t="shared" si="769"/>
        <v>0</v>
      </c>
      <c r="IZ136" s="19"/>
      <c r="JA136" s="19"/>
      <c r="JB136" s="20">
        <f t="shared" si="770"/>
        <v>0</v>
      </c>
      <c r="JC136" s="19"/>
      <c r="JD136" s="19"/>
      <c r="JE136" s="20">
        <f t="shared" si="771"/>
        <v>0</v>
      </c>
      <c r="JF136" s="19"/>
      <c r="JG136" s="19"/>
      <c r="JH136" s="20">
        <f t="shared" si="772"/>
        <v>0</v>
      </c>
      <c r="JI136" s="20">
        <f t="shared" si="773"/>
        <v>0</v>
      </c>
      <c r="JJ136" s="20">
        <f t="shared" si="774"/>
        <v>0</v>
      </c>
      <c r="JK136" s="20">
        <f t="shared" si="775"/>
        <v>0</v>
      </c>
      <c r="JL136" s="19"/>
      <c r="JM136" s="19"/>
      <c r="JN136" s="20">
        <f t="shared" si="776"/>
        <v>0</v>
      </c>
      <c r="JO136" s="19"/>
      <c r="JP136" s="19"/>
      <c r="JQ136" s="20">
        <f t="shared" si="777"/>
        <v>0</v>
      </c>
      <c r="JR136" s="19"/>
      <c r="JS136" s="19"/>
      <c r="JT136" s="20">
        <f t="shared" si="778"/>
        <v>0</v>
      </c>
      <c r="JU136" s="20">
        <f t="shared" si="779"/>
        <v>0</v>
      </c>
      <c r="JV136" s="20">
        <f t="shared" si="780"/>
        <v>0</v>
      </c>
      <c r="JW136" s="20">
        <f t="shared" si="781"/>
        <v>0</v>
      </c>
      <c r="JX136" s="19"/>
      <c r="JY136" s="19"/>
      <c r="JZ136" s="20">
        <f t="shared" si="782"/>
        <v>0</v>
      </c>
      <c r="KA136" s="19"/>
      <c r="KB136" s="19"/>
      <c r="KC136" s="20">
        <f t="shared" si="783"/>
        <v>0</v>
      </c>
      <c r="KD136" s="20">
        <f t="shared" si="784"/>
        <v>0</v>
      </c>
      <c r="KE136" s="20">
        <f t="shared" si="785"/>
        <v>0</v>
      </c>
      <c r="KF136" s="20">
        <f t="shared" si="786"/>
        <v>0</v>
      </c>
      <c r="KG136" s="20">
        <f>8129.31</f>
        <v>8129.31</v>
      </c>
      <c r="KH136" s="20">
        <f>6300</f>
        <v>6300</v>
      </c>
      <c r="KI136" s="20">
        <f t="shared" si="787"/>
        <v>1829.3100000000004</v>
      </c>
      <c r="KJ136" s="19"/>
      <c r="KK136" s="19"/>
      <c r="KL136" s="20">
        <f t="shared" si="788"/>
        <v>0</v>
      </c>
      <c r="KM136" s="19"/>
      <c r="KN136" s="19"/>
      <c r="KO136" s="20">
        <f t="shared" si="789"/>
        <v>0</v>
      </c>
      <c r="KP136" s="19"/>
      <c r="KQ136" s="19"/>
      <c r="KR136" s="20">
        <f t="shared" si="790"/>
        <v>0</v>
      </c>
      <c r="KS136" s="19"/>
      <c r="KT136" s="19"/>
      <c r="KU136" s="20">
        <f t="shared" si="791"/>
        <v>0</v>
      </c>
      <c r="KV136" s="19"/>
      <c r="KW136" s="19"/>
      <c r="KX136" s="20">
        <f t="shared" si="792"/>
        <v>0</v>
      </c>
      <c r="KY136" s="19"/>
      <c r="KZ136" s="19"/>
      <c r="LA136" s="20">
        <f t="shared" si="793"/>
        <v>0</v>
      </c>
      <c r="LB136" s="20">
        <f t="shared" si="794"/>
        <v>0</v>
      </c>
      <c r="LC136" s="20">
        <f t="shared" si="795"/>
        <v>0</v>
      </c>
      <c r="LD136" s="20">
        <f t="shared" si="796"/>
        <v>0</v>
      </c>
      <c r="LE136" s="20">
        <f t="shared" si="797"/>
        <v>8129.31</v>
      </c>
      <c r="LF136" s="20">
        <f t="shared" si="798"/>
        <v>6300</v>
      </c>
      <c r="LG136" s="20">
        <f t="shared" si="799"/>
        <v>1829.3100000000004</v>
      </c>
      <c r="LH136" s="19"/>
      <c r="LI136" s="19"/>
      <c r="LJ136" s="20">
        <f t="shared" si="800"/>
        <v>0</v>
      </c>
      <c r="LK136" s="19"/>
      <c r="LL136" s="19"/>
      <c r="LM136" s="20">
        <f t="shared" si="801"/>
        <v>0</v>
      </c>
      <c r="LN136" s="20">
        <f t="shared" si="802"/>
        <v>8129.31</v>
      </c>
      <c r="LO136" s="20">
        <f t="shared" si="803"/>
        <v>6300</v>
      </c>
      <c r="LP136" s="20">
        <f t="shared" si="804"/>
        <v>1829.3100000000004</v>
      </c>
    </row>
    <row r="137" spans="1:328" x14ac:dyDescent="0.3">
      <c r="A137" s="2" t="s">
        <v>242</v>
      </c>
      <c r="B137" s="3"/>
      <c r="C137" s="3"/>
      <c r="D137" s="4">
        <f t="shared" si="644"/>
        <v>0</v>
      </c>
      <c r="E137" s="3"/>
      <c r="F137" s="3"/>
      <c r="G137" s="4">
        <f t="shared" si="645"/>
        <v>0</v>
      </c>
      <c r="H137" s="3"/>
      <c r="I137" s="3"/>
      <c r="J137" s="4">
        <f t="shared" si="646"/>
        <v>0</v>
      </c>
      <c r="K137" s="3"/>
      <c r="L137" s="3"/>
      <c r="M137" s="4">
        <f t="shared" si="647"/>
        <v>0</v>
      </c>
      <c r="N137" s="3"/>
      <c r="O137" s="3"/>
      <c r="P137" s="4">
        <f t="shared" si="648"/>
        <v>0</v>
      </c>
      <c r="Q137" s="3"/>
      <c r="R137" s="3"/>
      <c r="S137" s="4">
        <f t="shared" si="649"/>
        <v>0</v>
      </c>
      <c r="T137" s="3"/>
      <c r="U137" s="3"/>
      <c r="V137" s="4">
        <f t="shared" si="650"/>
        <v>0</v>
      </c>
      <c r="W137" s="3"/>
      <c r="X137" s="3"/>
      <c r="Y137" s="4">
        <f t="shared" si="651"/>
        <v>0</v>
      </c>
      <c r="Z137" s="3"/>
      <c r="AA137" s="3"/>
      <c r="AB137" s="4">
        <f t="shared" si="652"/>
        <v>0</v>
      </c>
      <c r="AC137" s="3"/>
      <c r="AD137" s="3"/>
      <c r="AE137" s="4">
        <f t="shared" si="653"/>
        <v>0</v>
      </c>
      <c r="AF137" s="3"/>
      <c r="AG137" s="3"/>
      <c r="AH137" s="4">
        <f t="shared" si="654"/>
        <v>0</v>
      </c>
      <c r="AI137" s="3"/>
      <c r="AJ137" s="3"/>
      <c r="AK137" s="4">
        <f t="shared" si="655"/>
        <v>0</v>
      </c>
      <c r="AL137" s="4">
        <f t="shared" si="656"/>
        <v>0</v>
      </c>
      <c r="AM137" s="4">
        <f t="shared" si="657"/>
        <v>0</v>
      </c>
      <c r="AN137" s="4">
        <f t="shared" si="658"/>
        <v>0</v>
      </c>
      <c r="AO137" s="3"/>
      <c r="AP137" s="3"/>
      <c r="AQ137" s="4">
        <f t="shared" si="659"/>
        <v>0</v>
      </c>
      <c r="AR137" s="3"/>
      <c r="AS137" s="3"/>
      <c r="AT137" s="4">
        <f t="shared" si="660"/>
        <v>0</v>
      </c>
      <c r="AU137" s="3"/>
      <c r="AV137" s="3"/>
      <c r="AW137" s="4">
        <f t="shared" si="661"/>
        <v>0</v>
      </c>
      <c r="AX137" s="3"/>
      <c r="AY137" s="3"/>
      <c r="AZ137" s="4">
        <f t="shared" si="662"/>
        <v>0</v>
      </c>
      <c r="BA137" s="3"/>
      <c r="BB137" s="3"/>
      <c r="BC137" s="4">
        <f t="shared" si="663"/>
        <v>0</v>
      </c>
      <c r="BD137" s="3"/>
      <c r="BE137" s="3"/>
      <c r="BF137" s="4">
        <f t="shared" si="664"/>
        <v>0</v>
      </c>
      <c r="BG137" s="4">
        <f t="shared" si="665"/>
        <v>0</v>
      </c>
      <c r="BH137" s="4">
        <f t="shared" si="666"/>
        <v>0</v>
      </c>
      <c r="BI137" s="4">
        <f t="shared" si="667"/>
        <v>0</v>
      </c>
      <c r="BJ137" s="3"/>
      <c r="BK137" s="3"/>
      <c r="BL137" s="4">
        <f t="shared" si="668"/>
        <v>0</v>
      </c>
      <c r="BM137" s="3"/>
      <c r="BN137" s="3"/>
      <c r="BO137" s="4">
        <f t="shared" si="669"/>
        <v>0</v>
      </c>
      <c r="BP137" s="3"/>
      <c r="BQ137" s="3"/>
      <c r="BR137" s="4">
        <f t="shared" si="670"/>
        <v>0</v>
      </c>
      <c r="BS137" s="4">
        <f>34632</f>
        <v>34632</v>
      </c>
      <c r="BT137" s="4">
        <f>34725</f>
        <v>34725</v>
      </c>
      <c r="BU137" s="4">
        <f t="shared" si="671"/>
        <v>-93</v>
      </c>
      <c r="BV137" s="4">
        <f>11400</f>
        <v>11400</v>
      </c>
      <c r="BW137" s="4">
        <f>9000</f>
        <v>9000</v>
      </c>
      <c r="BX137" s="4">
        <f t="shared" si="672"/>
        <v>2400</v>
      </c>
      <c r="BY137" s="3"/>
      <c r="BZ137" s="3"/>
      <c r="CA137" s="4">
        <f t="shared" si="673"/>
        <v>0</v>
      </c>
      <c r="CB137" s="4">
        <f t="shared" si="674"/>
        <v>46032</v>
      </c>
      <c r="CC137" s="4">
        <f t="shared" si="675"/>
        <v>43725</v>
      </c>
      <c r="CD137" s="4">
        <f t="shared" si="676"/>
        <v>2307</v>
      </c>
      <c r="CE137" s="3"/>
      <c r="CF137" s="3"/>
      <c r="CG137" s="4">
        <f t="shared" si="677"/>
        <v>0</v>
      </c>
      <c r="CH137" s="3"/>
      <c r="CI137" s="3"/>
      <c r="CJ137" s="4">
        <f t="shared" si="678"/>
        <v>0</v>
      </c>
      <c r="CK137" s="3"/>
      <c r="CL137" s="3"/>
      <c r="CM137" s="4">
        <f t="shared" si="679"/>
        <v>0</v>
      </c>
      <c r="CN137" s="4">
        <f t="shared" si="680"/>
        <v>0</v>
      </c>
      <c r="CO137" s="4">
        <f t="shared" si="681"/>
        <v>0</v>
      </c>
      <c r="CP137" s="4">
        <f t="shared" si="682"/>
        <v>0</v>
      </c>
      <c r="CQ137" s="3"/>
      <c r="CR137" s="3"/>
      <c r="CS137" s="4">
        <f t="shared" si="683"/>
        <v>0</v>
      </c>
      <c r="CT137" s="3"/>
      <c r="CU137" s="3"/>
      <c r="CV137" s="4">
        <f t="shared" si="684"/>
        <v>0</v>
      </c>
      <c r="CW137" s="3"/>
      <c r="CX137" s="3"/>
      <c r="CY137" s="4">
        <f t="shared" si="685"/>
        <v>0</v>
      </c>
      <c r="CZ137" s="4">
        <f t="shared" si="686"/>
        <v>0</v>
      </c>
      <c r="DA137" s="4">
        <f t="shared" si="687"/>
        <v>0</v>
      </c>
      <c r="DB137" s="4">
        <f t="shared" si="688"/>
        <v>0</v>
      </c>
      <c r="DC137" s="4">
        <f t="shared" si="689"/>
        <v>46032</v>
      </c>
      <c r="DD137" s="4">
        <f t="shared" si="690"/>
        <v>43725</v>
      </c>
      <c r="DE137" s="4">
        <f t="shared" si="691"/>
        <v>2307</v>
      </c>
      <c r="DF137" s="3"/>
      <c r="DG137" s="3"/>
      <c r="DH137" s="4">
        <f t="shared" si="692"/>
        <v>0</v>
      </c>
      <c r="DI137" s="3"/>
      <c r="DJ137" s="3"/>
      <c r="DK137" s="4">
        <f t="shared" si="693"/>
        <v>0</v>
      </c>
      <c r="DL137" s="4">
        <f t="shared" si="694"/>
        <v>0</v>
      </c>
      <c r="DM137" s="4">
        <f t="shared" si="695"/>
        <v>0</v>
      </c>
      <c r="DN137" s="4">
        <f t="shared" si="696"/>
        <v>0</v>
      </c>
      <c r="DO137" s="3"/>
      <c r="DP137" s="3"/>
      <c r="DQ137" s="4">
        <f t="shared" si="697"/>
        <v>0</v>
      </c>
      <c r="DR137" s="3"/>
      <c r="DS137" s="3"/>
      <c r="DT137" s="4">
        <f t="shared" si="698"/>
        <v>0</v>
      </c>
      <c r="DU137" s="4">
        <f t="shared" si="699"/>
        <v>0</v>
      </c>
      <c r="DV137" s="4">
        <f t="shared" si="700"/>
        <v>0</v>
      </c>
      <c r="DW137" s="4">
        <f t="shared" si="701"/>
        <v>0</v>
      </c>
      <c r="DX137" s="20">
        <f t="shared" si="702"/>
        <v>46032</v>
      </c>
      <c r="DY137" s="20">
        <f t="shared" si="703"/>
        <v>43725</v>
      </c>
      <c r="DZ137" s="20">
        <f t="shared" si="704"/>
        <v>2307</v>
      </c>
      <c r="EA137" s="19"/>
      <c r="EB137" s="19"/>
      <c r="EC137" s="20">
        <f t="shared" si="705"/>
        <v>0</v>
      </c>
      <c r="ED137" s="19"/>
      <c r="EE137" s="19"/>
      <c r="EF137" s="20">
        <f t="shared" si="706"/>
        <v>0</v>
      </c>
      <c r="EG137" s="19"/>
      <c r="EH137" s="19"/>
      <c r="EI137" s="20">
        <f t="shared" si="707"/>
        <v>0</v>
      </c>
      <c r="EJ137" s="19"/>
      <c r="EK137" s="19"/>
      <c r="EL137" s="20">
        <f t="shared" si="708"/>
        <v>0</v>
      </c>
      <c r="EM137" s="20">
        <f t="shared" si="709"/>
        <v>0</v>
      </c>
      <c r="EN137" s="20">
        <f t="shared" si="710"/>
        <v>0</v>
      </c>
      <c r="EO137" s="20">
        <f t="shared" si="711"/>
        <v>0</v>
      </c>
      <c r="EP137" s="19"/>
      <c r="EQ137" s="19"/>
      <c r="ER137" s="20">
        <f t="shared" si="712"/>
        <v>0</v>
      </c>
      <c r="ES137" s="19"/>
      <c r="ET137" s="19"/>
      <c r="EU137" s="20">
        <f t="shared" si="713"/>
        <v>0</v>
      </c>
      <c r="EV137" s="19"/>
      <c r="EW137" s="19"/>
      <c r="EX137" s="20">
        <f t="shared" si="714"/>
        <v>0</v>
      </c>
      <c r="EY137" s="19"/>
      <c r="EZ137" s="19"/>
      <c r="FA137" s="20">
        <f t="shared" si="715"/>
        <v>0</v>
      </c>
      <c r="FB137" s="20">
        <f t="shared" si="716"/>
        <v>0</v>
      </c>
      <c r="FC137" s="20">
        <f t="shared" si="717"/>
        <v>0</v>
      </c>
      <c r="FD137" s="20">
        <f t="shared" si="718"/>
        <v>0</v>
      </c>
      <c r="FE137" s="19"/>
      <c r="FF137" s="19"/>
      <c r="FG137" s="20">
        <f t="shared" si="719"/>
        <v>0</v>
      </c>
      <c r="FH137" s="19"/>
      <c r="FI137" s="19"/>
      <c r="FJ137" s="20">
        <f t="shared" si="720"/>
        <v>0</v>
      </c>
      <c r="FK137" s="19"/>
      <c r="FL137" s="19"/>
      <c r="FM137" s="20">
        <f t="shared" si="721"/>
        <v>0</v>
      </c>
      <c r="FN137" s="20">
        <f t="shared" si="722"/>
        <v>0</v>
      </c>
      <c r="FO137" s="20">
        <f t="shared" si="723"/>
        <v>0</v>
      </c>
      <c r="FP137" s="20">
        <f t="shared" si="724"/>
        <v>0</v>
      </c>
      <c r="FQ137" s="19"/>
      <c r="FR137" s="19"/>
      <c r="FS137" s="20">
        <f t="shared" si="725"/>
        <v>0</v>
      </c>
      <c r="FT137" s="19"/>
      <c r="FU137" s="19"/>
      <c r="FV137" s="20">
        <f t="shared" si="726"/>
        <v>0</v>
      </c>
      <c r="FW137" s="19"/>
      <c r="FX137" s="19"/>
      <c r="FY137" s="20">
        <f t="shared" si="727"/>
        <v>0</v>
      </c>
      <c r="FZ137" s="20">
        <f t="shared" si="728"/>
        <v>0</v>
      </c>
      <c r="GA137" s="20">
        <f t="shared" si="729"/>
        <v>0</v>
      </c>
      <c r="GB137" s="20">
        <f t="shared" si="730"/>
        <v>0</v>
      </c>
      <c r="GC137" s="19"/>
      <c r="GD137" s="19"/>
      <c r="GE137" s="20">
        <f t="shared" si="731"/>
        <v>0</v>
      </c>
      <c r="GF137" s="19"/>
      <c r="GG137" s="19"/>
      <c r="GH137" s="20">
        <f t="shared" si="732"/>
        <v>0</v>
      </c>
      <c r="GI137" s="19"/>
      <c r="GJ137" s="19"/>
      <c r="GK137" s="20">
        <f t="shared" si="733"/>
        <v>0</v>
      </c>
      <c r="GL137" s="19"/>
      <c r="GM137" s="19"/>
      <c r="GN137" s="20">
        <f t="shared" si="734"/>
        <v>0</v>
      </c>
      <c r="GO137" s="20">
        <f t="shared" si="735"/>
        <v>0</v>
      </c>
      <c r="GP137" s="20">
        <f t="shared" si="736"/>
        <v>0</v>
      </c>
      <c r="GQ137" s="20">
        <f t="shared" si="737"/>
        <v>0</v>
      </c>
      <c r="GR137" s="19"/>
      <c r="GS137" s="19"/>
      <c r="GT137" s="20">
        <f t="shared" si="738"/>
        <v>0</v>
      </c>
      <c r="GU137" s="19"/>
      <c r="GV137" s="19"/>
      <c r="GW137" s="20">
        <f t="shared" si="739"/>
        <v>0</v>
      </c>
      <c r="GX137" s="19"/>
      <c r="GY137" s="19"/>
      <c r="GZ137" s="20">
        <f t="shared" si="740"/>
        <v>0</v>
      </c>
      <c r="HA137" s="20">
        <f t="shared" si="741"/>
        <v>0</v>
      </c>
      <c r="HB137" s="20">
        <f t="shared" si="742"/>
        <v>0</v>
      </c>
      <c r="HC137" s="20">
        <f t="shared" si="743"/>
        <v>0</v>
      </c>
      <c r="HD137" s="19"/>
      <c r="HE137" s="19"/>
      <c r="HF137" s="20">
        <f t="shared" si="744"/>
        <v>0</v>
      </c>
      <c r="HG137" s="19"/>
      <c r="HH137" s="19"/>
      <c r="HI137" s="20">
        <f t="shared" si="745"/>
        <v>0</v>
      </c>
      <c r="HJ137" s="19"/>
      <c r="HK137" s="19"/>
      <c r="HL137" s="20">
        <f t="shared" si="746"/>
        <v>0</v>
      </c>
      <c r="HM137" s="19"/>
      <c r="HN137" s="19"/>
      <c r="HO137" s="20">
        <f t="shared" si="747"/>
        <v>0</v>
      </c>
      <c r="HP137" s="20">
        <f t="shared" si="748"/>
        <v>0</v>
      </c>
      <c r="HQ137" s="20">
        <f t="shared" si="749"/>
        <v>0</v>
      </c>
      <c r="HR137" s="20">
        <f t="shared" si="750"/>
        <v>0</v>
      </c>
      <c r="HS137" s="19"/>
      <c r="HT137" s="19"/>
      <c r="HU137" s="20">
        <f t="shared" si="751"/>
        <v>0</v>
      </c>
      <c r="HV137" s="19"/>
      <c r="HW137" s="19"/>
      <c r="HX137" s="20">
        <f t="shared" si="752"/>
        <v>0</v>
      </c>
      <c r="HY137" s="19"/>
      <c r="HZ137" s="19"/>
      <c r="IA137" s="20">
        <f t="shared" si="753"/>
        <v>0</v>
      </c>
      <c r="IB137" s="19"/>
      <c r="IC137" s="19"/>
      <c r="ID137" s="20">
        <f t="shared" si="754"/>
        <v>0</v>
      </c>
      <c r="IE137" s="20">
        <f t="shared" si="755"/>
        <v>0</v>
      </c>
      <c r="IF137" s="20">
        <f t="shared" si="756"/>
        <v>0</v>
      </c>
      <c r="IG137" s="20">
        <f t="shared" si="757"/>
        <v>0</v>
      </c>
      <c r="IH137" s="20">
        <f t="shared" si="758"/>
        <v>0</v>
      </c>
      <c r="II137" s="20">
        <f t="shared" si="759"/>
        <v>0</v>
      </c>
      <c r="IJ137" s="20">
        <f t="shared" si="760"/>
        <v>0</v>
      </c>
      <c r="IK137" s="19"/>
      <c r="IL137" s="19"/>
      <c r="IM137" s="20">
        <f t="shared" si="761"/>
        <v>0</v>
      </c>
      <c r="IN137" s="19"/>
      <c r="IO137" s="19"/>
      <c r="IP137" s="20">
        <f t="shared" si="762"/>
        <v>0</v>
      </c>
      <c r="IQ137" s="19"/>
      <c r="IR137" s="19"/>
      <c r="IS137" s="20">
        <f t="shared" si="763"/>
        <v>0</v>
      </c>
      <c r="IT137" s="20">
        <f t="shared" si="764"/>
        <v>0</v>
      </c>
      <c r="IU137" s="20">
        <f t="shared" si="765"/>
        <v>0</v>
      </c>
      <c r="IV137" s="20">
        <f t="shared" si="766"/>
        <v>0</v>
      </c>
      <c r="IW137" s="20">
        <f t="shared" si="767"/>
        <v>0</v>
      </c>
      <c r="IX137" s="20">
        <f t="shared" si="768"/>
        <v>0</v>
      </c>
      <c r="IY137" s="20">
        <f t="shared" si="769"/>
        <v>0</v>
      </c>
      <c r="IZ137" s="19"/>
      <c r="JA137" s="19"/>
      <c r="JB137" s="20">
        <f t="shared" si="770"/>
        <v>0</v>
      </c>
      <c r="JC137" s="19"/>
      <c r="JD137" s="19"/>
      <c r="JE137" s="20">
        <f t="shared" si="771"/>
        <v>0</v>
      </c>
      <c r="JF137" s="19"/>
      <c r="JG137" s="19"/>
      <c r="JH137" s="20">
        <f t="shared" si="772"/>
        <v>0</v>
      </c>
      <c r="JI137" s="20">
        <f t="shared" si="773"/>
        <v>0</v>
      </c>
      <c r="JJ137" s="20">
        <f t="shared" si="774"/>
        <v>0</v>
      </c>
      <c r="JK137" s="20">
        <f t="shared" si="775"/>
        <v>0</v>
      </c>
      <c r="JL137" s="19"/>
      <c r="JM137" s="19"/>
      <c r="JN137" s="20">
        <f t="shared" si="776"/>
        <v>0</v>
      </c>
      <c r="JO137" s="20">
        <f>5180</f>
        <v>5180</v>
      </c>
      <c r="JP137" s="20">
        <f>4932</f>
        <v>4932</v>
      </c>
      <c r="JQ137" s="20">
        <f t="shared" si="777"/>
        <v>248</v>
      </c>
      <c r="JR137" s="19"/>
      <c r="JS137" s="19"/>
      <c r="JT137" s="20">
        <f t="shared" si="778"/>
        <v>0</v>
      </c>
      <c r="JU137" s="20">
        <f t="shared" si="779"/>
        <v>5180</v>
      </c>
      <c r="JV137" s="20">
        <f t="shared" si="780"/>
        <v>4932</v>
      </c>
      <c r="JW137" s="20">
        <f t="shared" si="781"/>
        <v>248</v>
      </c>
      <c r="JX137" s="19"/>
      <c r="JY137" s="19"/>
      <c r="JZ137" s="20">
        <f t="shared" si="782"/>
        <v>0</v>
      </c>
      <c r="KA137" s="19"/>
      <c r="KB137" s="19"/>
      <c r="KC137" s="20">
        <f t="shared" si="783"/>
        <v>0</v>
      </c>
      <c r="KD137" s="20">
        <f t="shared" si="784"/>
        <v>0</v>
      </c>
      <c r="KE137" s="20">
        <f t="shared" si="785"/>
        <v>0</v>
      </c>
      <c r="KF137" s="20">
        <f t="shared" si="786"/>
        <v>0</v>
      </c>
      <c r="KG137" s="19"/>
      <c r="KH137" s="19"/>
      <c r="KI137" s="20">
        <f t="shared" si="787"/>
        <v>0</v>
      </c>
      <c r="KJ137" s="19"/>
      <c r="KK137" s="19"/>
      <c r="KL137" s="20">
        <f t="shared" si="788"/>
        <v>0</v>
      </c>
      <c r="KM137" s="19"/>
      <c r="KN137" s="19"/>
      <c r="KO137" s="20">
        <f t="shared" si="789"/>
        <v>0</v>
      </c>
      <c r="KP137" s="19"/>
      <c r="KQ137" s="19"/>
      <c r="KR137" s="20">
        <f t="shared" si="790"/>
        <v>0</v>
      </c>
      <c r="KS137" s="19"/>
      <c r="KT137" s="19"/>
      <c r="KU137" s="20">
        <f t="shared" si="791"/>
        <v>0</v>
      </c>
      <c r="KV137" s="19"/>
      <c r="KW137" s="19"/>
      <c r="KX137" s="20">
        <f t="shared" si="792"/>
        <v>0</v>
      </c>
      <c r="KY137" s="19"/>
      <c r="KZ137" s="19"/>
      <c r="LA137" s="20">
        <f t="shared" si="793"/>
        <v>0</v>
      </c>
      <c r="LB137" s="20">
        <f t="shared" si="794"/>
        <v>0</v>
      </c>
      <c r="LC137" s="20">
        <f t="shared" si="795"/>
        <v>0</v>
      </c>
      <c r="LD137" s="20">
        <f t="shared" si="796"/>
        <v>0</v>
      </c>
      <c r="LE137" s="20">
        <f t="shared" si="797"/>
        <v>0</v>
      </c>
      <c r="LF137" s="20">
        <f t="shared" si="798"/>
        <v>0</v>
      </c>
      <c r="LG137" s="20">
        <f t="shared" si="799"/>
        <v>0</v>
      </c>
      <c r="LH137" s="19"/>
      <c r="LI137" s="19"/>
      <c r="LJ137" s="20">
        <f t="shared" si="800"/>
        <v>0</v>
      </c>
      <c r="LK137" s="19"/>
      <c r="LL137" s="19"/>
      <c r="LM137" s="20">
        <f t="shared" si="801"/>
        <v>0</v>
      </c>
      <c r="LN137" s="20">
        <f t="shared" si="802"/>
        <v>51212</v>
      </c>
      <c r="LO137" s="20">
        <f t="shared" si="803"/>
        <v>48657</v>
      </c>
      <c r="LP137" s="20">
        <f t="shared" si="804"/>
        <v>2555</v>
      </c>
    </row>
    <row r="138" spans="1:328" x14ac:dyDescent="0.3">
      <c r="A138" s="2" t="s">
        <v>243</v>
      </c>
      <c r="B138" s="3"/>
      <c r="C138" s="3"/>
      <c r="D138" s="4">
        <f t="shared" si="644"/>
        <v>0</v>
      </c>
      <c r="E138" s="3"/>
      <c r="F138" s="3"/>
      <c r="G138" s="4">
        <f t="shared" si="645"/>
        <v>0</v>
      </c>
      <c r="H138" s="3"/>
      <c r="I138" s="3"/>
      <c r="J138" s="4">
        <f t="shared" si="646"/>
        <v>0</v>
      </c>
      <c r="K138" s="3"/>
      <c r="L138" s="3"/>
      <c r="M138" s="4">
        <f t="shared" si="647"/>
        <v>0</v>
      </c>
      <c r="N138" s="3"/>
      <c r="O138" s="3"/>
      <c r="P138" s="4">
        <f t="shared" si="648"/>
        <v>0</v>
      </c>
      <c r="Q138" s="3"/>
      <c r="R138" s="3"/>
      <c r="S138" s="4">
        <f t="shared" si="649"/>
        <v>0</v>
      </c>
      <c r="T138" s="3"/>
      <c r="U138" s="3"/>
      <c r="V138" s="4">
        <f t="shared" si="650"/>
        <v>0</v>
      </c>
      <c r="W138" s="3"/>
      <c r="X138" s="3"/>
      <c r="Y138" s="4">
        <f t="shared" si="651"/>
        <v>0</v>
      </c>
      <c r="Z138" s="3"/>
      <c r="AA138" s="3"/>
      <c r="AB138" s="4">
        <f t="shared" si="652"/>
        <v>0</v>
      </c>
      <c r="AC138" s="3"/>
      <c r="AD138" s="3"/>
      <c r="AE138" s="4">
        <f t="shared" si="653"/>
        <v>0</v>
      </c>
      <c r="AF138" s="3"/>
      <c r="AG138" s="3"/>
      <c r="AH138" s="4">
        <f t="shared" si="654"/>
        <v>0</v>
      </c>
      <c r="AI138" s="3"/>
      <c r="AJ138" s="3"/>
      <c r="AK138" s="4">
        <f t="shared" si="655"/>
        <v>0</v>
      </c>
      <c r="AL138" s="4">
        <f t="shared" si="656"/>
        <v>0</v>
      </c>
      <c r="AM138" s="4">
        <f t="shared" si="657"/>
        <v>0</v>
      </c>
      <c r="AN138" s="4">
        <f t="shared" si="658"/>
        <v>0</v>
      </c>
      <c r="AO138" s="3"/>
      <c r="AP138" s="3"/>
      <c r="AQ138" s="4">
        <f t="shared" si="659"/>
        <v>0</v>
      </c>
      <c r="AR138" s="3"/>
      <c r="AS138" s="3"/>
      <c r="AT138" s="4">
        <f t="shared" si="660"/>
        <v>0</v>
      </c>
      <c r="AU138" s="3"/>
      <c r="AV138" s="3"/>
      <c r="AW138" s="4">
        <f t="shared" si="661"/>
        <v>0</v>
      </c>
      <c r="AX138" s="3"/>
      <c r="AY138" s="3"/>
      <c r="AZ138" s="4">
        <f t="shared" si="662"/>
        <v>0</v>
      </c>
      <c r="BA138" s="3"/>
      <c r="BB138" s="3"/>
      <c r="BC138" s="4">
        <f t="shared" si="663"/>
        <v>0</v>
      </c>
      <c r="BD138" s="3"/>
      <c r="BE138" s="3"/>
      <c r="BF138" s="4">
        <f t="shared" si="664"/>
        <v>0</v>
      </c>
      <c r="BG138" s="4">
        <f t="shared" si="665"/>
        <v>0</v>
      </c>
      <c r="BH138" s="4">
        <f t="shared" si="666"/>
        <v>0</v>
      </c>
      <c r="BI138" s="4">
        <f t="shared" si="667"/>
        <v>0</v>
      </c>
      <c r="BJ138" s="3"/>
      <c r="BK138" s="3"/>
      <c r="BL138" s="4">
        <f t="shared" si="668"/>
        <v>0</v>
      </c>
      <c r="BM138" s="3"/>
      <c r="BN138" s="3"/>
      <c r="BO138" s="4">
        <f t="shared" si="669"/>
        <v>0</v>
      </c>
      <c r="BP138" s="3"/>
      <c r="BQ138" s="3"/>
      <c r="BR138" s="4">
        <f t="shared" si="670"/>
        <v>0</v>
      </c>
      <c r="BS138" s="3"/>
      <c r="BT138" s="3"/>
      <c r="BU138" s="4">
        <f t="shared" si="671"/>
        <v>0</v>
      </c>
      <c r="BV138" s="3"/>
      <c r="BW138" s="3"/>
      <c r="BX138" s="4">
        <f t="shared" si="672"/>
        <v>0</v>
      </c>
      <c r="BY138" s="3"/>
      <c r="BZ138" s="3"/>
      <c r="CA138" s="4">
        <f t="shared" si="673"/>
        <v>0</v>
      </c>
      <c r="CB138" s="4">
        <f t="shared" si="674"/>
        <v>0</v>
      </c>
      <c r="CC138" s="4">
        <f t="shared" si="675"/>
        <v>0</v>
      </c>
      <c r="CD138" s="4">
        <f t="shared" si="676"/>
        <v>0</v>
      </c>
      <c r="CE138" s="3"/>
      <c r="CF138" s="3"/>
      <c r="CG138" s="4">
        <f t="shared" si="677"/>
        <v>0</v>
      </c>
      <c r="CH138" s="3"/>
      <c r="CI138" s="3"/>
      <c r="CJ138" s="4">
        <f t="shared" si="678"/>
        <v>0</v>
      </c>
      <c r="CK138" s="3"/>
      <c r="CL138" s="3"/>
      <c r="CM138" s="4">
        <f t="shared" si="679"/>
        <v>0</v>
      </c>
      <c r="CN138" s="4">
        <f t="shared" si="680"/>
        <v>0</v>
      </c>
      <c r="CO138" s="4">
        <f t="shared" si="681"/>
        <v>0</v>
      </c>
      <c r="CP138" s="4">
        <f t="shared" si="682"/>
        <v>0</v>
      </c>
      <c r="CQ138" s="3"/>
      <c r="CR138" s="3"/>
      <c r="CS138" s="4">
        <f t="shared" si="683"/>
        <v>0</v>
      </c>
      <c r="CT138" s="3"/>
      <c r="CU138" s="3"/>
      <c r="CV138" s="4">
        <f t="shared" si="684"/>
        <v>0</v>
      </c>
      <c r="CW138" s="3"/>
      <c r="CX138" s="3"/>
      <c r="CY138" s="4">
        <f t="shared" si="685"/>
        <v>0</v>
      </c>
      <c r="CZ138" s="4">
        <f t="shared" si="686"/>
        <v>0</v>
      </c>
      <c r="DA138" s="4">
        <f t="shared" si="687"/>
        <v>0</v>
      </c>
      <c r="DB138" s="4">
        <f t="shared" si="688"/>
        <v>0</v>
      </c>
      <c r="DC138" s="4">
        <f t="shared" si="689"/>
        <v>0</v>
      </c>
      <c r="DD138" s="4">
        <f t="shared" si="690"/>
        <v>0</v>
      </c>
      <c r="DE138" s="4">
        <f t="shared" si="691"/>
        <v>0</v>
      </c>
      <c r="DF138" s="3"/>
      <c r="DG138" s="3"/>
      <c r="DH138" s="4">
        <f t="shared" si="692"/>
        <v>0</v>
      </c>
      <c r="DI138" s="3"/>
      <c r="DJ138" s="3"/>
      <c r="DK138" s="4">
        <f t="shared" si="693"/>
        <v>0</v>
      </c>
      <c r="DL138" s="4">
        <f t="shared" si="694"/>
        <v>0</v>
      </c>
      <c r="DM138" s="4">
        <f t="shared" si="695"/>
        <v>0</v>
      </c>
      <c r="DN138" s="4">
        <f t="shared" si="696"/>
        <v>0</v>
      </c>
      <c r="DO138" s="3"/>
      <c r="DP138" s="3"/>
      <c r="DQ138" s="4">
        <f t="shared" si="697"/>
        <v>0</v>
      </c>
      <c r="DR138" s="3"/>
      <c r="DS138" s="3"/>
      <c r="DT138" s="4">
        <f t="shared" si="698"/>
        <v>0</v>
      </c>
      <c r="DU138" s="4">
        <f t="shared" si="699"/>
        <v>0</v>
      </c>
      <c r="DV138" s="4">
        <f t="shared" si="700"/>
        <v>0</v>
      </c>
      <c r="DW138" s="4">
        <f t="shared" si="701"/>
        <v>0</v>
      </c>
      <c r="DX138" s="20">
        <f t="shared" si="702"/>
        <v>0</v>
      </c>
      <c r="DY138" s="20">
        <f t="shared" si="703"/>
        <v>0</v>
      </c>
      <c r="DZ138" s="20">
        <f t="shared" si="704"/>
        <v>0</v>
      </c>
      <c r="EA138" s="19"/>
      <c r="EB138" s="19"/>
      <c r="EC138" s="20">
        <f t="shared" si="705"/>
        <v>0</v>
      </c>
      <c r="ED138" s="19"/>
      <c r="EE138" s="19"/>
      <c r="EF138" s="20">
        <f t="shared" si="706"/>
        <v>0</v>
      </c>
      <c r="EG138" s="19"/>
      <c r="EH138" s="19"/>
      <c r="EI138" s="20">
        <f t="shared" si="707"/>
        <v>0</v>
      </c>
      <c r="EJ138" s="19"/>
      <c r="EK138" s="19"/>
      <c r="EL138" s="20">
        <f t="shared" si="708"/>
        <v>0</v>
      </c>
      <c r="EM138" s="20">
        <f t="shared" si="709"/>
        <v>0</v>
      </c>
      <c r="EN138" s="20">
        <f t="shared" si="710"/>
        <v>0</v>
      </c>
      <c r="EO138" s="20">
        <f t="shared" si="711"/>
        <v>0</v>
      </c>
      <c r="EP138" s="19"/>
      <c r="EQ138" s="19"/>
      <c r="ER138" s="20">
        <f t="shared" si="712"/>
        <v>0</v>
      </c>
      <c r="ES138" s="19"/>
      <c r="ET138" s="19"/>
      <c r="EU138" s="20">
        <f t="shared" si="713"/>
        <v>0</v>
      </c>
      <c r="EV138" s="19"/>
      <c r="EW138" s="19"/>
      <c r="EX138" s="20">
        <f t="shared" si="714"/>
        <v>0</v>
      </c>
      <c r="EY138" s="19"/>
      <c r="EZ138" s="19"/>
      <c r="FA138" s="20">
        <f t="shared" si="715"/>
        <v>0</v>
      </c>
      <c r="FB138" s="20">
        <f t="shared" si="716"/>
        <v>0</v>
      </c>
      <c r="FC138" s="20">
        <f t="shared" si="717"/>
        <v>0</v>
      </c>
      <c r="FD138" s="20">
        <f t="shared" si="718"/>
        <v>0</v>
      </c>
      <c r="FE138" s="19"/>
      <c r="FF138" s="19"/>
      <c r="FG138" s="20">
        <f t="shared" si="719"/>
        <v>0</v>
      </c>
      <c r="FH138" s="19"/>
      <c r="FI138" s="19"/>
      <c r="FJ138" s="20">
        <f t="shared" si="720"/>
        <v>0</v>
      </c>
      <c r="FK138" s="19"/>
      <c r="FL138" s="19"/>
      <c r="FM138" s="20">
        <f t="shared" si="721"/>
        <v>0</v>
      </c>
      <c r="FN138" s="20">
        <f t="shared" si="722"/>
        <v>0</v>
      </c>
      <c r="FO138" s="20">
        <f t="shared" si="723"/>
        <v>0</v>
      </c>
      <c r="FP138" s="20">
        <f t="shared" si="724"/>
        <v>0</v>
      </c>
      <c r="FQ138" s="19"/>
      <c r="FR138" s="19"/>
      <c r="FS138" s="20">
        <f t="shared" si="725"/>
        <v>0</v>
      </c>
      <c r="FT138" s="19"/>
      <c r="FU138" s="19"/>
      <c r="FV138" s="20">
        <f t="shared" si="726"/>
        <v>0</v>
      </c>
      <c r="FW138" s="19"/>
      <c r="FX138" s="19"/>
      <c r="FY138" s="20">
        <f t="shared" si="727"/>
        <v>0</v>
      </c>
      <c r="FZ138" s="20">
        <f t="shared" si="728"/>
        <v>0</v>
      </c>
      <c r="GA138" s="20">
        <f t="shared" si="729"/>
        <v>0</v>
      </c>
      <c r="GB138" s="20">
        <f t="shared" si="730"/>
        <v>0</v>
      </c>
      <c r="GC138" s="19"/>
      <c r="GD138" s="19"/>
      <c r="GE138" s="20">
        <f t="shared" si="731"/>
        <v>0</v>
      </c>
      <c r="GF138" s="19"/>
      <c r="GG138" s="19"/>
      <c r="GH138" s="20">
        <f t="shared" si="732"/>
        <v>0</v>
      </c>
      <c r="GI138" s="19"/>
      <c r="GJ138" s="19"/>
      <c r="GK138" s="20">
        <f t="shared" si="733"/>
        <v>0</v>
      </c>
      <c r="GL138" s="19"/>
      <c r="GM138" s="19"/>
      <c r="GN138" s="20">
        <f t="shared" si="734"/>
        <v>0</v>
      </c>
      <c r="GO138" s="20">
        <f t="shared" si="735"/>
        <v>0</v>
      </c>
      <c r="GP138" s="20">
        <f t="shared" si="736"/>
        <v>0</v>
      </c>
      <c r="GQ138" s="20">
        <f t="shared" si="737"/>
        <v>0</v>
      </c>
      <c r="GR138" s="19"/>
      <c r="GS138" s="19"/>
      <c r="GT138" s="20">
        <f t="shared" si="738"/>
        <v>0</v>
      </c>
      <c r="GU138" s="19"/>
      <c r="GV138" s="19"/>
      <c r="GW138" s="20">
        <f t="shared" si="739"/>
        <v>0</v>
      </c>
      <c r="GX138" s="19"/>
      <c r="GY138" s="19"/>
      <c r="GZ138" s="20">
        <f t="shared" si="740"/>
        <v>0</v>
      </c>
      <c r="HA138" s="20">
        <f t="shared" si="741"/>
        <v>0</v>
      </c>
      <c r="HB138" s="20">
        <f t="shared" si="742"/>
        <v>0</v>
      </c>
      <c r="HC138" s="20">
        <f t="shared" si="743"/>
        <v>0</v>
      </c>
      <c r="HD138" s="19"/>
      <c r="HE138" s="19"/>
      <c r="HF138" s="20">
        <f t="shared" si="744"/>
        <v>0</v>
      </c>
      <c r="HG138" s="19"/>
      <c r="HH138" s="19"/>
      <c r="HI138" s="20">
        <f t="shared" si="745"/>
        <v>0</v>
      </c>
      <c r="HJ138" s="19"/>
      <c r="HK138" s="19"/>
      <c r="HL138" s="20">
        <f t="shared" si="746"/>
        <v>0</v>
      </c>
      <c r="HM138" s="19"/>
      <c r="HN138" s="19"/>
      <c r="HO138" s="20">
        <f t="shared" si="747"/>
        <v>0</v>
      </c>
      <c r="HP138" s="20">
        <f t="shared" si="748"/>
        <v>0</v>
      </c>
      <c r="HQ138" s="20">
        <f t="shared" si="749"/>
        <v>0</v>
      </c>
      <c r="HR138" s="20">
        <f t="shared" si="750"/>
        <v>0</v>
      </c>
      <c r="HS138" s="19"/>
      <c r="HT138" s="19"/>
      <c r="HU138" s="20">
        <f t="shared" si="751"/>
        <v>0</v>
      </c>
      <c r="HV138" s="19"/>
      <c r="HW138" s="19"/>
      <c r="HX138" s="20">
        <f t="shared" si="752"/>
        <v>0</v>
      </c>
      <c r="HY138" s="19"/>
      <c r="HZ138" s="19"/>
      <c r="IA138" s="20">
        <f t="shared" si="753"/>
        <v>0</v>
      </c>
      <c r="IB138" s="19"/>
      <c r="IC138" s="19"/>
      <c r="ID138" s="20">
        <f t="shared" si="754"/>
        <v>0</v>
      </c>
      <c r="IE138" s="20">
        <f t="shared" si="755"/>
        <v>0</v>
      </c>
      <c r="IF138" s="20">
        <f t="shared" si="756"/>
        <v>0</v>
      </c>
      <c r="IG138" s="20">
        <f t="shared" si="757"/>
        <v>0</v>
      </c>
      <c r="IH138" s="20">
        <f t="shared" si="758"/>
        <v>0</v>
      </c>
      <c r="II138" s="20">
        <f t="shared" si="759"/>
        <v>0</v>
      </c>
      <c r="IJ138" s="20">
        <f t="shared" si="760"/>
        <v>0</v>
      </c>
      <c r="IK138" s="19"/>
      <c r="IL138" s="19"/>
      <c r="IM138" s="20">
        <f t="shared" si="761"/>
        <v>0</v>
      </c>
      <c r="IN138" s="19"/>
      <c r="IO138" s="19"/>
      <c r="IP138" s="20">
        <f t="shared" si="762"/>
        <v>0</v>
      </c>
      <c r="IQ138" s="19"/>
      <c r="IR138" s="19"/>
      <c r="IS138" s="20">
        <f t="shared" si="763"/>
        <v>0</v>
      </c>
      <c r="IT138" s="20">
        <f t="shared" si="764"/>
        <v>0</v>
      </c>
      <c r="IU138" s="20">
        <f t="shared" si="765"/>
        <v>0</v>
      </c>
      <c r="IV138" s="20">
        <f t="shared" si="766"/>
        <v>0</v>
      </c>
      <c r="IW138" s="20">
        <f t="shared" si="767"/>
        <v>0</v>
      </c>
      <c r="IX138" s="20">
        <f t="shared" si="768"/>
        <v>0</v>
      </c>
      <c r="IY138" s="20">
        <f t="shared" si="769"/>
        <v>0</v>
      </c>
      <c r="IZ138" s="19"/>
      <c r="JA138" s="19"/>
      <c r="JB138" s="20">
        <f t="shared" si="770"/>
        <v>0</v>
      </c>
      <c r="JC138" s="19"/>
      <c r="JD138" s="19"/>
      <c r="JE138" s="20">
        <f t="shared" si="771"/>
        <v>0</v>
      </c>
      <c r="JF138" s="19"/>
      <c r="JG138" s="19"/>
      <c r="JH138" s="20">
        <f t="shared" si="772"/>
        <v>0</v>
      </c>
      <c r="JI138" s="20">
        <f t="shared" si="773"/>
        <v>0</v>
      </c>
      <c r="JJ138" s="20">
        <f t="shared" si="774"/>
        <v>0</v>
      </c>
      <c r="JK138" s="20">
        <f t="shared" si="775"/>
        <v>0</v>
      </c>
      <c r="JL138" s="19"/>
      <c r="JM138" s="19"/>
      <c r="JN138" s="20">
        <f t="shared" si="776"/>
        <v>0</v>
      </c>
      <c r="JO138" s="19"/>
      <c r="JP138" s="19"/>
      <c r="JQ138" s="20">
        <f t="shared" si="777"/>
        <v>0</v>
      </c>
      <c r="JR138" s="19"/>
      <c r="JS138" s="19"/>
      <c r="JT138" s="20">
        <f t="shared" si="778"/>
        <v>0</v>
      </c>
      <c r="JU138" s="20">
        <f t="shared" si="779"/>
        <v>0</v>
      </c>
      <c r="JV138" s="20">
        <f t="shared" si="780"/>
        <v>0</v>
      </c>
      <c r="JW138" s="20">
        <f t="shared" si="781"/>
        <v>0</v>
      </c>
      <c r="JX138" s="19"/>
      <c r="JY138" s="19"/>
      <c r="JZ138" s="20">
        <f t="shared" si="782"/>
        <v>0</v>
      </c>
      <c r="KA138" s="19"/>
      <c r="KB138" s="19"/>
      <c r="KC138" s="20">
        <f t="shared" si="783"/>
        <v>0</v>
      </c>
      <c r="KD138" s="20">
        <f t="shared" si="784"/>
        <v>0</v>
      </c>
      <c r="KE138" s="20">
        <f t="shared" si="785"/>
        <v>0</v>
      </c>
      <c r="KF138" s="20">
        <f t="shared" si="786"/>
        <v>0</v>
      </c>
      <c r="KG138" s="19"/>
      <c r="KH138" s="19"/>
      <c r="KI138" s="20">
        <f t="shared" si="787"/>
        <v>0</v>
      </c>
      <c r="KJ138" s="19"/>
      <c r="KK138" s="19"/>
      <c r="KL138" s="20">
        <f t="shared" si="788"/>
        <v>0</v>
      </c>
      <c r="KM138" s="19"/>
      <c r="KN138" s="19"/>
      <c r="KO138" s="20">
        <f t="shared" si="789"/>
        <v>0</v>
      </c>
      <c r="KP138" s="19"/>
      <c r="KQ138" s="19"/>
      <c r="KR138" s="20">
        <f t="shared" si="790"/>
        <v>0</v>
      </c>
      <c r="KS138" s="19"/>
      <c r="KT138" s="19"/>
      <c r="KU138" s="20">
        <f t="shared" si="791"/>
        <v>0</v>
      </c>
      <c r="KV138" s="19"/>
      <c r="KW138" s="19"/>
      <c r="KX138" s="20">
        <f t="shared" si="792"/>
        <v>0</v>
      </c>
      <c r="KY138" s="19"/>
      <c r="KZ138" s="19"/>
      <c r="LA138" s="20">
        <f t="shared" si="793"/>
        <v>0</v>
      </c>
      <c r="LB138" s="20">
        <f t="shared" si="794"/>
        <v>0</v>
      </c>
      <c r="LC138" s="20">
        <f t="shared" si="795"/>
        <v>0</v>
      </c>
      <c r="LD138" s="20">
        <f t="shared" si="796"/>
        <v>0</v>
      </c>
      <c r="LE138" s="20">
        <f t="shared" si="797"/>
        <v>0</v>
      </c>
      <c r="LF138" s="20">
        <f t="shared" si="798"/>
        <v>0</v>
      </c>
      <c r="LG138" s="20">
        <f t="shared" si="799"/>
        <v>0</v>
      </c>
      <c r="LH138" s="19"/>
      <c r="LI138" s="19"/>
      <c r="LJ138" s="20">
        <f t="shared" si="800"/>
        <v>0</v>
      </c>
      <c r="LK138" s="19"/>
      <c r="LL138" s="19"/>
      <c r="LM138" s="20">
        <f t="shared" si="801"/>
        <v>0</v>
      </c>
      <c r="LN138" s="20">
        <f t="shared" si="802"/>
        <v>0</v>
      </c>
      <c r="LO138" s="20">
        <f t="shared" si="803"/>
        <v>0</v>
      </c>
      <c r="LP138" s="20">
        <f t="shared" si="804"/>
        <v>0</v>
      </c>
    </row>
    <row r="139" spans="1:328" x14ac:dyDescent="0.3">
      <c r="A139" s="2" t="s">
        <v>244</v>
      </c>
      <c r="B139" s="3"/>
      <c r="C139" s="3"/>
      <c r="D139" s="4">
        <f t="shared" si="644"/>
        <v>0</v>
      </c>
      <c r="E139" s="3"/>
      <c r="F139" s="3"/>
      <c r="G139" s="4">
        <f t="shared" si="645"/>
        <v>0</v>
      </c>
      <c r="H139" s="3"/>
      <c r="I139" s="3"/>
      <c r="J139" s="4">
        <f t="shared" si="646"/>
        <v>0</v>
      </c>
      <c r="K139" s="3"/>
      <c r="L139" s="3"/>
      <c r="M139" s="4">
        <f t="shared" si="647"/>
        <v>0</v>
      </c>
      <c r="N139" s="3"/>
      <c r="O139" s="3"/>
      <c r="P139" s="4">
        <f t="shared" si="648"/>
        <v>0</v>
      </c>
      <c r="Q139" s="3"/>
      <c r="R139" s="3"/>
      <c r="S139" s="4">
        <f t="shared" si="649"/>
        <v>0</v>
      </c>
      <c r="T139" s="3"/>
      <c r="U139" s="3"/>
      <c r="V139" s="4">
        <f t="shared" si="650"/>
        <v>0</v>
      </c>
      <c r="W139" s="3"/>
      <c r="X139" s="3"/>
      <c r="Y139" s="4">
        <f t="shared" si="651"/>
        <v>0</v>
      </c>
      <c r="Z139" s="3"/>
      <c r="AA139" s="3"/>
      <c r="AB139" s="4">
        <f t="shared" si="652"/>
        <v>0</v>
      </c>
      <c r="AC139" s="3"/>
      <c r="AD139" s="3"/>
      <c r="AE139" s="4">
        <f t="shared" si="653"/>
        <v>0</v>
      </c>
      <c r="AF139" s="3"/>
      <c r="AG139" s="3"/>
      <c r="AH139" s="4">
        <f t="shared" si="654"/>
        <v>0</v>
      </c>
      <c r="AI139" s="3"/>
      <c r="AJ139" s="3"/>
      <c r="AK139" s="4">
        <f t="shared" si="655"/>
        <v>0</v>
      </c>
      <c r="AL139" s="4">
        <f t="shared" si="656"/>
        <v>0</v>
      </c>
      <c r="AM139" s="4">
        <f t="shared" si="657"/>
        <v>0</v>
      </c>
      <c r="AN139" s="4">
        <f t="shared" si="658"/>
        <v>0</v>
      </c>
      <c r="AO139" s="3"/>
      <c r="AP139" s="3"/>
      <c r="AQ139" s="4">
        <f t="shared" si="659"/>
        <v>0</v>
      </c>
      <c r="AR139" s="3"/>
      <c r="AS139" s="3"/>
      <c r="AT139" s="4">
        <f t="shared" si="660"/>
        <v>0</v>
      </c>
      <c r="AU139" s="3"/>
      <c r="AV139" s="3"/>
      <c r="AW139" s="4">
        <f t="shared" si="661"/>
        <v>0</v>
      </c>
      <c r="AX139" s="3"/>
      <c r="AY139" s="3"/>
      <c r="AZ139" s="4">
        <f t="shared" si="662"/>
        <v>0</v>
      </c>
      <c r="BA139" s="3"/>
      <c r="BB139" s="3"/>
      <c r="BC139" s="4">
        <f t="shared" si="663"/>
        <v>0</v>
      </c>
      <c r="BD139" s="3"/>
      <c r="BE139" s="3"/>
      <c r="BF139" s="4">
        <f t="shared" si="664"/>
        <v>0</v>
      </c>
      <c r="BG139" s="4">
        <f t="shared" si="665"/>
        <v>0</v>
      </c>
      <c r="BH139" s="4">
        <f t="shared" si="666"/>
        <v>0</v>
      </c>
      <c r="BI139" s="4">
        <f t="shared" si="667"/>
        <v>0</v>
      </c>
      <c r="BJ139" s="3"/>
      <c r="BK139" s="3"/>
      <c r="BL139" s="4">
        <f t="shared" si="668"/>
        <v>0</v>
      </c>
      <c r="BM139" s="3"/>
      <c r="BN139" s="3"/>
      <c r="BO139" s="4">
        <f t="shared" si="669"/>
        <v>0</v>
      </c>
      <c r="BP139" s="3"/>
      <c r="BQ139" s="3"/>
      <c r="BR139" s="4">
        <f t="shared" si="670"/>
        <v>0</v>
      </c>
      <c r="BS139" s="3"/>
      <c r="BT139" s="3"/>
      <c r="BU139" s="4">
        <f t="shared" si="671"/>
        <v>0</v>
      </c>
      <c r="BV139" s="3"/>
      <c r="BW139" s="3"/>
      <c r="BX139" s="4">
        <f t="shared" si="672"/>
        <v>0</v>
      </c>
      <c r="BY139" s="3"/>
      <c r="BZ139" s="3"/>
      <c r="CA139" s="4">
        <f t="shared" si="673"/>
        <v>0</v>
      </c>
      <c r="CB139" s="4">
        <f t="shared" si="674"/>
        <v>0</v>
      </c>
      <c r="CC139" s="4">
        <f t="shared" si="675"/>
        <v>0</v>
      </c>
      <c r="CD139" s="4">
        <f t="shared" si="676"/>
        <v>0</v>
      </c>
      <c r="CE139" s="3"/>
      <c r="CF139" s="3"/>
      <c r="CG139" s="4">
        <f t="shared" si="677"/>
        <v>0</v>
      </c>
      <c r="CH139" s="3"/>
      <c r="CI139" s="3"/>
      <c r="CJ139" s="4">
        <f t="shared" si="678"/>
        <v>0</v>
      </c>
      <c r="CK139" s="3"/>
      <c r="CL139" s="3"/>
      <c r="CM139" s="4">
        <f t="shared" si="679"/>
        <v>0</v>
      </c>
      <c r="CN139" s="4">
        <f t="shared" si="680"/>
        <v>0</v>
      </c>
      <c r="CO139" s="4">
        <f t="shared" si="681"/>
        <v>0</v>
      </c>
      <c r="CP139" s="4">
        <f t="shared" si="682"/>
        <v>0</v>
      </c>
      <c r="CQ139" s="3"/>
      <c r="CR139" s="3"/>
      <c r="CS139" s="4">
        <f t="shared" si="683"/>
        <v>0</v>
      </c>
      <c r="CT139" s="3"/>
      <c r="CU139" s="3"/>
      <c r="CV139" s="4">
        <f t="shared" si="684"/>
        <v>0</v>
      </c>
      <c r="CW139" s="3"/>
      <c r="CX139" s="3"/>
      <c r="CY139" s="4">
        <f t="shared" si="685"/>
        <v>0</v>
      </c>
      <c r="CZ139" s="4">
        <f t="shared" si="686"/>
        <v>0</v>
      </c>
      <c r="DA139" s="4">
        <f t="shared" si="687"/>
        <v>0</v>
      </c>
      <c r="DB139" s="4">
        <f t="shared" si="688"/>
        <v>0</v>
      </c>
      <c r="DC139" s="4">
        <f t="shared" si="689"/>
        <v>0</v>
      </c>
      <c r="DD139" s="4">
        <f t="shared" si="690"/>
        <v>0</v>
      </c>
      <c r="DE139" s="4">
        <f t="shared" si="691"/>
        <v>0</v>
      </c>
      <c r="DF139" s="3"/>
      <c r="DG139" s="3"/>
      <c r="DH139" s="4">
        <f t="shared" si="692"/>
        <v>0</v>
      </c>
      <c r="DI139" s="3"/>
      <c r="DJ139" s="3"/>
      <c r="DK139" s="4">
        <f t="shared" si="693"/>
        <v>0</v>
      </c>
      <c r="DL139" s="4">
        <f t="shared" si="694"/>
        <v>0</v>
      </c>
      <c r="DM139" s="4">
        <f t="shared" si="695"/>
        <v>0</v>
      </c>
      <c r="DN139" s="4">
        <f t="shared" si="696"/>
        <v>0</v>
      </c>
      <c r="DO139" s="3"/>
      <c r="DP139" s="3"/>
      <c r="DQ139" s="4">
        <f t="shared" si="697"/>
        <v>0</v>
      </c>
      <c r="DR139" s="3"/>
      <c r="DS139" s="3"/>
      <c r="DT139" s="4">
        <f t="shared" si="698"/>
        <v>0</v>
      </c>
      <c r="DU139" s="4">
        <f t="shared" si="699"/>
        <v>0</v>
      </c>
      <c r="DV139" s="4">
        <f t="shared" si="700"/>
        <v>0</v>
      </c>
      <c r="DW139" s="4">
        <f t="shared" si="701"/>
        <v>0</v>
      </c>
      <c r="DX139" s="20">
        <f t="shared" si="702"/>
        <v>0</v>
      </c>
      <c r="DY139" s="20">
        <f t="shared" si="703"/>
        <v>0</v>
      </c>
      <c r="DZ139" s="20">
        <f t="shared" si="704"/>
        <v>0</v>
      </c>
      <c r="EA139" s="19"/>
      <c r="EB139" s="19"/>
      <c r="EC139" s="20">
        <f t="shared" si="705"/>
        <v>0</v>
      </c>
      <c r="ED139" s="19"/>
      <c r="EE139" s="19"/>
      <c r="EF139" s="20">
        <f t="shared" si="706"/>
        <v>0</v>
      </c>
      <c r="EG139" s="19"/>
      <c r="EH139" s="19"/>
      <c r="EI139" s="20">
        <f t="shared" si="707"/>
        <v>0</v>
      </c>
      <c r="EJ139" s="19"/>
      <c r="EK139" s="19"/>
      <c r="EL139" s="20">
        <f t="shared" si="708"/>
        <v>0</v>
      </c>
      <c r="EM139" s="20">
        <f t="shared" si="709"/>
        <v>0</v>
      </c>
      <c r="EN139" s="20">
        <f t="shared" si="710"/>
        <v>0</v>
      </c>
      <c r="EO139" s="20">
        <f t="shared" si="711"/>
        <v>0</v>
      </c>
      <c r="EP139" s="19"/>
      <c r="EQ139" s="19"/>
      <c r="ER139" s="20">
        <f t="shared" si="712"/>
        <v>0</v>
      </c>
      <c r="ES139" s="19"/>
      <c r="ET139" s="19"/>
      <c r="EU139" s="20">
        <f t="shared" si="713"/>
        <v>0</v>
      </c>
      <c r="EV139" s="19"/>
      <c r="EW139" s="19"/>
      <c r="EX139" s="20">
        <f t="shared" si="714"/>
        <v>0</v>
      </c>
      <c r="EY139" s="19"/>
      <c r="EZ139" s="19"/>
      <c r="FA139" s="20">
        <f t="shared" si="715"/>
        <v>0</v>
      </c>
      <c r="FB139" s="20">
        <f t="shared" si="716"/>
        <v>0</v>
      </c>
      <c r="FC139" s="20">
        <f t="shared" si="717"/>
        <v>0</v>
      </c>
      <c r="FD139" s="20">
        <f t="shared" si="718"/>
        <v>0</v>
      </c>
      <c r="FE139" s="19"/>
      <c r="FF139" s="19"/>
      <c r="FG139" s="20">
        <f t="shared" si="719"/>
        <v>0</v>
      </c>
      <c r="FH139" s="19"/>
      <c r="FI139" s="19"/>
      <c r="FJ139" s="20">
        <f t="shared" si="720"/>
        <v>0</v>
      </c>
      <c r="FK139" s="19"/>
      <c r="FL139" s="19"/>
      <c r="FM139" s="20">
        <f t="shared" si="721"/>
        <v>0</v>
      </c>
      <c r="FN139" s="20">
        <f t="shared" si="722"/>
        <v>0</v>
      </c>
      <c r="FO139" s="20">
        <f t="shared" si="723"/>
        <v>0</v>
      </c>
      <c r="FP139" s="20">
        <f t="shared" si="724"/>
        <v>0</v>
      </c>
      <c r="FQ139" s="19"/>
      <c r="FR139" s="19"/>
      <c r="FS139" s="20">
        <f t="shared" si="725"/>
        <v>0</v>
      </c>
      <c r="FT139" s="19"/>
      <c r="FU139" s="19"/>
      <c r="FV139" s="20">
        <f t="shared" si="726"/>
        <v>0</v>
      </c>
      <c r="FW139" s="19"/>
      <c r="FX139" s="19"/>
      <c r="FY139" s="20">
        <f t="shared" si="727"/>
        <v>0</v>
      </c>
      <c r="FZ139" s="20">
        <f t="shared" si="728"/>
        <v>0</v>
      </c>
      <c r="GA139" s="20">
        <f t="shared" si="729"/>
        <v>0</v>
      </c>
      <c r="GB139" s="20">
        <f t="shared" si="730"/>
        <v>0</v>
      </c>
      <c r="GC139" s="19"/>
      <c r="GD139" s="19"/>
      <c r="GE139" s="20">
        <f t="shared" si="731"/>
        <v>0</v>
      </c>
      <c r="GF139" s="19"/>
      <c r="GG139" s="19"/>
      <c r="GH139" s="20">
        <f t="shared" si="732"/>
        <v>0</v>
      </c>
      <c r="GI139" s="19"/>
      <c r="GJ139" s="19"/>
      <c r="GK139" s="20">
        <f t="shared" si="733"/>
        <v>0</v>
      </c>
      <c r="GL139" s="19"/>
      <c r="GM139" s="19"/>
      <c r="GN139" s="20">
        <f t="shared" si="734"/>
        <v>0</v>
      </c>
      <c r="GO139" s="20">
        <f t="shared" si="735"/>
        <v>0</v>
      </c>
      <c r="GP139" s="20">
        <f t="shared" si="736"/>
        <v>0</v>
      </c>
      <c r="GQ139" s="20">
        <f t="shared" si="737"/>
        <v>0</v>
      </c>
      <c r="GR139" s="19"/>
      <c r="GS139" s="19"/>
      <c r="GT139" s="20">
        <f t="shared" si="738"/>
        <v>0</v>
      </c>
      <c r="GU139" s="19"/>
      <c r="GV139" s="19"/>
      <c r="GW139" s="20">
        <f t="shared" si="739"/>
        <v>0</v>
      </c>
      <c r="GX139" s="19"/>
      <c r="GY139" s="19"/>
      <c r="GZ139" s="20">
        <f t="shared" si="740"/>
        <v>0</v>
      </c>
      <c r="HA139" s="20">
        <f t="shared" si="741"/>
        <v>0</v>
      </c>
      <c r="HB139" s="20">
        <f t="shared" si="742"/>
        <v>0</v>
      </c>
      <c r="HC139" s="20">
        <f t="shared" si="743"/>
        <v>0</v>
      </c>
      <c r="HD139" s="19"/>
      <c r="HE139" s="19"/>
      <c r="HF139" s="20">
        <f t="shared" si="744"/>
        <v>0</v>
      </c>
      <c r="HG139" s="19"/>
      <c r="HH139" s="19"/>
      <c r="HI139" s="20">
        <f t="shared" si="745"/>
        <v>0</v>
      </c>
      <c r="HJ139" s="19"/>
      <c r="HK139" s="19"/>
      <c r="HL139" s="20">
        <f t="shared" si="746"/>
        <v>0</v>
      </c>
      <c r="HM139" s="19"/>
      <c r="HN139" s="19"/>
      <c r="HO139" s="20">
        <f t="shared" si="747"/>
        <v>0</v>
      </c>
      <c r="HP139" s="20">
        <f t="shared" si="748"/>
        <v>0</v>
      </c>
      <c r="HQ139" s="20">
        <f t="shared" si="749"/>
        <v>0</v>
      </c>
      <c r="HR139" s="20">
        <f t="shared" si="750"/>
        <v>0</v>
      </c>
      <c r="HS139" s="19"/>
      <c r="HT139" s="19"/>
      <c r="HU139" s="20">
        <f t="shared" si="751"/>
        <v>0</v>
      </c>
      <c r="HV139" s="19"/>
      <c r="HW139" s="19"/>
      <c r="HX139" s="20">
        <f t="shared" si="752"/>
        <v>0</v>
      </c>
      <c r="HY139" s="19"/>
      <c r="HZ139" s="19"/>
      <c r="IA139" s="20">
        <f t="shared" si="753"/>
        <v>0</v>
      </c>
      <c r="IB139" s="19"/>
      <c r="IC139" s="19"/>
      <c r="ID139" s="20">
        <f t="shared" si="754"/>
        <v>0</v>
      </c>
      <c r="IE139" s="20">
        <f t="shared" si="755"/>
        <v>0</v>
      </c>
      <c r="IF139" s="20">
        <f t="shared" si="756"/>
        <v>0</v>
      </c>
      <c r="IG139" s="20">
        <f t="shared" si="757"/>
        <v>0</v>
      </c>
      <c r="IH139" s="20">
        <f t="shared" si="758"/>
        <v>0</v>
      </c>
      <c r="II139" s="20">
        <f t="shared" si="759"/>
        <v>0</v>
      </c>
      <c r="IJ139" s="20">
        <f t="shared" si="760"/>
        <v>0</v>
      </c>
      <c r="IK139" s="19"/>
      <c r="IL139" s="19"/>
      <c r="IM139" s="20">
        <f t="shared" si="761"/>
        <v>0</v>
      </c>
      <c r="IN139" s="19"/>
      <c r="IO139" s="19"/>
      <c r="IP139" s="20">
        <f t="shared" si="762"/>
        <v>0</v>
      </c>
      <c r="IQ139" s="19"/>
      <c r="IR139" s="19"/>
      <c r="IS139" s="20">
        <f t="shared" si="763"/>
        <v>0</v>
      </c>
      <c r="IT139" s="20">
        <f t="shared" si="764"/>
        <v>0</v>
      </c>
      <c r="IU139" s="20">
        <f t="shared" si="765"/>
        <v>0</v>
      </c>
      <c r="IV139" s="20">
        <f t="shared" si="766"/>
        <v>0</v>
      </c>
      <c r="IW139" s="20">
        <f t="shared" si="767"/>
        <v>0</v>
      </c>
      <c r="IX139" s="20">
        <f t="shared" si="768"/>
        <v>0</v>
      </c>
      <c r="IY139" s="20">
        <f t="shared" si="769"/>
        <v>0</v>
      </c>
      <c r="IZ139" s="19"/>
      <c r="JA139" s="19"/>
      <c r="JB139" s="20">
        <f t="shared" si="770"/>
        <v>0</v>
      </c>
      <c r="JC139" s="19"/>
      <c r="JD139" s="19"/>
      <c r="JE139" s="20">
        <f t="shared" si="771"/>
        <v>0</v>
      </c>
      <c r="JF139" s="19"/>
      <c r="JG139" s="19"/>
      <c r="JH139" s="20">
        <f t="shared" si="772"/>
        <v>0</v>
      </c>
      <c r="JI139" s="20">
        <f t="shared" si="773"/>
        <v>0</v>
      </c>
      <c r="JJ139" s="20">
        <f t="shared" si="774"/>
        <v>0</v>
      </c>
      <c r="JK139" s="20">
        <f t="shared" si="775"/>
        <v>0</v>
      </c>
      <c r="JL139" s="19"/>
      <c r="JM139" s="19"/>
      <c r="JN139" s="20">
        <f t="shared" si="776"/>
        <v>0</v>
      </c>
      <c r="JO139" s="20">
        <f>19652</f>
        <v>19652</v>
      </c>
      <c r="JP139" s="20">
        <f>13250.01</f>
        <v>13250.01</v>
      </c>
      <c r="JQ139" s="20">
        <f t="shared" si="777"/>
        <v>6401.99</v>
      </c>
      <c r="JR139" s="20">
        <f>-200</f>
        <v>-200</v>
      </c>
      <c r="JS139" s="19"/>
      <c r="JT139" s="20">
        <f t="shared" si="778"/>
        <v>-200</v>
      </c>
      <c r="JU139" s="20">
        <f t="shared" si="779"/>
        <v>19452</v>
      </c>
      <c r="JV139" s="20">
        <f t="shared" si="780"/>
        <v>13250.01</v>
      </c>
      <c r="JW139" s="20">
        <f t="shared" si="781"/>
        <v>6201.99</v>
      </c>
      <c r="JX139" s="19"/>
      <c r="JY139" s="19"/>
      <c r="JZ139" s="20">
        <f t="shared" si="782"/>
        <v>0</v>
      </c>
      <c r="KA139" s="20">
        <f>4325</f>
        <v>4325</v>
      </c>
      <c r="KB139" s="19"/>
      <c r="KC139" s="20">
        <f t="shared" si="783"/>
        <v>4325</v>
      </c>
      <c r="KD139" s="20">
        <f t="shared" si="784"/>
        <v>4325</v>
      </c>
      <c r="KE139" s="20">
        <f t="shared" si="785"/>
        <v>0</v>
      </c>
      <c r="KF139" s="20">
        <f t="shared" si="786"/>
        <v>4325</v>
      </c>
      <c r="KG139" s="20">
        <f>7500</f>
        <v>7500</v>
      </c>
      <c r="KH139" s="20">
        <f>8000</f>
        <v>8000</v>
      </c>
      <c r="KI139" s="20">
        <f t="shared" si="787"/>
        <v>-500</v>
      </c>
      <c r="KJ139" s="19"/>
      <c r="KK139" s="19"/>
      <c r="KL139" s="20">
        <f t="shared" si="788"/>
        <v>0</v>
      </c>
      <c r="KM139" s="19"/>
      <c r="KN139" s="19"/>
      <c r="KO139" s="20">
        <f t="shared" si="789"/>
        <v>0</v>
      </c>
      <c r="KP139" s="19"/>
      <c r="KQ139" s="19"/>
      <c r="KR139" s="20">
        <f t="shared" si="790"/>
        <v>0</v>
      </c>
      <c r="KS139" s="19"/>
      <c r="KT139" s="19"/>
      <c r="KU139" s="20">
        <f t="shared" si="791"/>
        <v>0</v>
      </c>
      <c r="KV139" s="19"/>
      <c r="KW139" s="19"/>
      <c r="KX139" s="20">
        <f t="shared" si="792"/>
        <v>0</v>
      </c>
      <c r="KY139" s="19"/>
      <c r="KZ139" s="19"/>
      <c r="LA139" s="20">
        <f t="shared" si="793"/>
        <v>0</v>
      </c>
      <c r="LB139" s="20">
        <f t="shared" si="794"/>
        <v>0</v>
      </c>
      <c r="LC139" s="20">
        <f t="shared" si="795"/>
        <v>0</v>
      </c>
      <c r="LD139" s="20">
        <f t="shared" si="796"/>
        <v>0</v>
      </c>
      <c r="LE139" s="20">
        <f t="shared" si="797"/>
        <v>7500</v>
      </c>
      <c r="LF139" s="20">
        <f t="shared" si="798"/>
        <v>8000</v>
      </c>
      <c r="LG139" s="20">
        <f t="shared" si="799"/>
        <v>-500</v>
      </c>
      <c r="LH139" s="19"/>
      <c r="LI139" s="19"/>
      <c r="LJ139" s="20">
        <f t="shared" si="800"/>
        <v>0</v>
      </c>
      <c r="LK139" s="19"/>
      <c r="LL139" s="19"/>
      <c r="LM139" s="20">
        <f t="shared" si="801"/>
        <v>0</v>
      </c>
      <c r="LN139" s="20">
        <f t="shared" si="802"/>
        <v>31277</v>
      </c>
      <c r="LO139" s="20">
        <f t="shared" si="803"/>
        <v>21250.010000000002</v>
      </c>
      <c r="LP139" s="20">
        <f t="shared" si="804"/>
        <v>10026.989999999998</v>
      </c>
    </row>
    <row r="140" spans="1:328" x14ac:dyDescent="0.3">
      <c r="A140" s="2" t="s">
        <v>245</v>
      </c>
      <c r="B140" s="3"/>
      <c r="C140" s="3"/>
      <c r="D140" s="4">
        <f t="shared" si="644"/>
        <v>0</v>
      </c>
      <c r="E140" s="3"/>
      <c r="F140" s="3"/>
      <c r="G140" s="4">
        <f t="shared" si="645"/>
        <v>0</v>
      </c>
      <c r="H140" s="3"/>
      <c r="I140" s="3"/>
      <c r="J140" s="4">
        <f t="shared" si="646"/>
        <v>0</v>
      </c>
      <c r="K140" s="3"/>
      <c r="L140" s="3"/>
      <c r="M140" s="4">
        <f t="shared" si="647"/>
        <v>0</v>
      </c>
      <c r="N140" s="3"/>
      <c r="O140" s="3"/>
      <c r="P140" s="4">
        <f t="shared" si="648"/>
        <v>0</v>
      </c>
      <c r="Q140" s="3"/>
      <c r="R140" s="3"/>
      <c r="S140" s="4">
        <f t="shared" si="649"/>
        <v>0</v>
      </c>
      <c r="T140" s="3"/>
      <c r="U140" s="3"/>
      <c r="V140" s="4">
        <f t="shared" si="650"/>
        <v>0</v>
      </c>
      <c r="W140" s="3"/>
      <c r="X140" s="3"/>
      <c r="Y140" s="4">
        <f t="shared" si="651"/>
        <v>0</v>
      </c>
      <c r="Z140" s="3"/>
      <c r="AA140" s="3"/>
      <c r="AB140" s="4">
        <f t="shared" si="652"/>
        <v>0</v>
      </c>
      <c r="AC140" s="3"/>
      <c r="AD140" s="3"/>
      <c r="AE140" s="4">
        <f t="shared" si="653"/>
        <v>0</v>
      </c>
      <c r="AF140" s="3"/>
      <c r="AG140" s="3"/>
      <c r="AH140" s="4">
        <f t="shared" si="654"/>
        <v>0</v>
      </c>
      <c r="AI140" s="3"/>
      <c r="AJ140" s="3"/>
      <c r="AK140" s="4">
        <f t="shared" si="655"/>
        <v>0</v>
      </c>
      <c r="AL140" s="4">
        <f t="shared" si="656"/>
        <v>0</v>
      </c>
      <c r="AM140" s="4">
        <f t="shared" si="657"/>
        <v>0</v>
      </c>
      <c r="AN140" s="4">
        <f t="shared" si="658"/>
        <v>0</v>
      </c>
      <c r="AO140" s="3"/>
      <c r="AP140" s="3"/>
      <c r="AQ140" s="4">
        <f t="shared" si="659"/>
        <v>0</v>
      </c>
      <c r="AR140" s="3"/>
      <c r="AS140" s="3"/>
      <c r="AT140" s="4">
        <f t="shared" si="660"/>
        <v>0</v>
      </c>
      <c r="AU140" s="3"/>
      <c r="AV140" s="3"/>
      <c r="AW140" s="4">
        <f t="shared" si="661"/>
        <v>0</v>
      </c>
      <c r="AX140" s="3"/>
      <c r="AY140" s="3"/>
      <c r="AZ140" s="4">
        <f t="shared" si="662"/>
        <v>0</v>
      </c>
      <c r="BA140" s="3"/>
      <c r="BB140" s="3"/>
      <c r="BC140" s="4">
        <f t="shared" si="663"/>
        <v>0</v>
      </c>
      <c r="BD140" s="3"/>
      <c r="BE140" s="3"/>
      <c r="BF140" s="4">
        <f t="shared" si="664"/>
        <v>0</v>
      </c>
      <c r="BG140" s="4">
        <f t="shared" si="665"/>
        <v>0</v>
      </c>
      <c r="BH140" s="4">
        <f t="shared" si="666"/>
        <v>0</v>
      </c>
      <c r="BI140" s="4">
        <f t="shared" si="667"/>
        <v>0</v>
      </c>
      <c r="BJ140" s="3"/>
      <c r="BK140" s="3"/>
      <c r="BL140" s="4">
        <f t="shared" si="668"/>
        <v>0</v>
      </c>
      <c r="BM140" s="3"/>
      <c r="BN140" s="3"/>
      <c r="BO140" s="4">
        <f t="shared" si="669"/>
        <v>0</v>
      </c>
      <c r="BP140" s="3"/>
      <c r="BQ140" s="3"/>
      <c r="BR140" s="4">
        <f t="shared" si="670"/>
        <v>0</v>
      </c>
      <c r="BS140" s="3"/>
      <c r="BT140" s="3"/>
      <c r="BU140" s="4">
        <f t="shared" si="671"/>
        <v>0</v>
      </c>
      <c r="BV140" s="3"/>
      <c r="BW140" s="3"/>
      <c r="BX140" s="4">
        <f t="shared" si="672"/>
        <v>0</v>
      </c>
      <c r="BY140" s="3"/>
      <c r="BZ140" s="3"/>
      <c r="CA140" s="4">
        <f t="shared" si="673"/>
        <v>0</v>
      </c>
      <c r="CB140" s="4">
        <f t="shared" si="674"/>
        <v>0</v>
      </c>
      <c r="CC140" s="4">
        <f t="shared" si="675"/>
        <v>0</v>
      </c>
      <c r="CD140" s="4">
        <f t="shared" si="676"/>
        <v>0</v>
      </c>
      <c r="CE140" s="3"/>
      <c r="CF140" s="3"/>
      <c r="CG140" s="4">
        <f t="shared" si="677"/>
        <v>0</v>
      </c>
      <c r="CH140" s="3"/>
      <c r="CI140" s="3"/>
      <c r="CJ140" s="4">
        <f t="shared" si="678"/>
        <v>0</v>
      </c>
      <c r="CK140" s="3"/>
      <c r="CL140" s="3"/>
      <c r="CM140" s="4">
        <f t="shared" si="679"/>
        <v>0</v>
      </c>
      <c r="CN140" s="4">
        <f t="shared" si="680"/>
        <v>0</v>
      </c>
      <c r="CO140" s="4">
        <f t="shared" si="681"/>
        <v>0</v>
      </c>
      <c r="CP140" s="4">
        <f t="shared" si="682"/>
        <v>0</v>
      </c>
      <c r="CQ140" s="3"/>
      <c r="CR140" s="3"/>
      <c r="CS140" s="4">
        <f t="shared" si="683"/>
        <v>0</v>
      </c>
      <c r="CT140" s="3"/>
      <c r="CU140" s="3"/>
      <c r="CV140" s="4">
        <f t="shared" si="684"/>
        <v>0</v>
      </c>
      <c r="CW140" s="3"/>
      <c r="CX140" s="3"/>
      <c r="CY140" s="4">
        <f t="shared" si="685"/>
        <v>0</v>
      </c>
      <c r="CZ140" s="4">
        <f t="shared" si="686"/>
        <v>0</v>
      </c>
      <c r="DA140" s="4">
        <f t="shared" si="687"/>
        <v>0</v>
      </c>
      <c r="DB140" s="4">
        <f t="shared" si="688"/>
        <v>0</v>
      </c>
      <c r="DC140" s="4">
        <f t="shared" si="689"/>
        <v>0</v>
      </c>
      <c r="DD140" s="4">
        <f t="shared" si="690"/>
        <v>0</v>
      </c>
      <c r="DE140" s="4">
        <f t="shared" si="691"/>
        <v>0</v>
      </c>
      <c r="DF140" s="3"/>
      <c r="DG140" s="3"/>
      <c r="DH140" s="4">
        <f t="shared" si="692"/>
        <v>0</v>
      </c>
      <c r="DI140" s="3"/>
      <c r="DJ140" s="3"/>
      <c r="DK140" s="4">
        <f t="shared" si="693"/>
        <v>0</v>
      </c>
      <c r="DL140" s="4">
        <f t="shared" si="694"/>
        <v>0</v>
      </c>
      <c r="DM140" s="4">
        <f t="shared" si="695"/>
        <v>0</v>
      </c>
      <c r="DN140" s="4">
        <f t="shared" si="696"/>
        <v>0</v>
      </c>
      <c r="DO140" s="3"/>
      <c r="DP140" s="3"/>
      <c r="DQ140" s="4">
        <f t="shared" si="697"/>
        <v>0</v>
      </c>
      <c r="DR140" s="3"/>
      <c r="DS140" s="3"/>
      <c r="DT140" s="4">
        <f t="shared" si="698"/>
        <v>0</v>
      </c>
      <c r="DU140" s="4">
        <f t="shared" si="699"/>
        <v>0</v>
      </c>
      <c r="DV140" s="4">
        <f t="shared" si="700"/>
        <v>0</v>
      </c>
      <c r="DW140" s="4">
        <f t="shared" si="701"/>
        <v>0</v>
      </c>
      <c r="DX140" s="20">
        <f t="shared" si="702"/>
        <v>0</v>
      </c>
      <c r="DY140" s="20">
        <f t="shared" si="703"/>
        <v>0</v>
      </c>
      <c r="DZ140" s="20">
        <f t="shared" si="704"/>
        <v>0</v>
      </c>
      <c r="EA140" s="19"/>
      <c r="EB140" s="19"/>
      <c r="EC140" s="20">
        <f t="shared" si="705"/>
        <v>0</v>
      </c>
      <c r="ED140" s="19"/>
      <c r="EE140" s="19"/>
      <c r="EF140" s="20">
        <f t="shared" si="706"/>
        <v>0</v>
      </c>
      <c r="EG140" s="19"/>
      <c r="EH140" s="19"/>
      <c r="EI140" s="20">
        <f t="shared" si="707"/>
        <v>0</v>
      </c>
      <c r="EJ140" s="19"/>
      <c r="EK140" s="19"/>
      <c r="EL140" s="20">
        <f t="shared" si="708"/>
        <v>0</v>
      </c>
      <c r="EM140" s="20">
        <f t="shared" si="709"/>
        <v>0</v>
      </c>
      <c r="EN140" s="20">
        <f t="shared" si="710"/>
        <v>0</v>
      </c>
      <c r="EO140" s="20">
        <f t="shared" si="711"/>
        <v>0</v>
      </c>
      <c r="EP140" s="19"/>
      <c r="EQ140" s="19"/>
      <c r="ER140" s="20">
        <f t="shared" si="712"/>
        <v>0</v>
      </c>
      <c r="ES140" s="19"/>
      <c r="ET140" s="19"/>
      <c r="EU140" s="20">
        <f t="shared" si="713"/>
        <v>0</v>
      </c>
      <c r="EV140" s="19"/>
      <c r="EW140" s="19"/>
      <c r="EX140" s="20">
        <f t="shared" si="714"/>
        <v>0</v>
      </c>
      <c r="EY140" s="19"/>
      <c r="EZ140" s="19"/>
      <c r="FA140" s="20">
        <f t="shared" si="715"/>
        <v>0</v>
      </c>
      <c r="FB140" s="20">
        <f t="shared" si="716"/>
        <v>0</v>
      </c>
      <c r="FC140" s="20">
        <f t="shared" si="717"/>
        <v>0</v>
      </c>
      <c r="FD140" s="20">
        <f t="shared" si="718"/>
        <v>0</v>
      </c>
      <c r="FE140" s="19"/>
      <c r="FF140" s="19"/>
      <c r="FG140" s="20">
        <f t="shared" si="719"/>
        <v>0</v>
      </c>
      <c r="FH140" s="19"/>
      <c r="FI140" s="19"/>
      <c r="FJ140" s="20">
        <f t="shared" si="720"/>
        <v>0</v>
      </c>
      <c r="FK140" s="19"/>
      <c r="FL140" s="19"/>
      <c r="FM140" s="20">
        <f t="shared" si="721"/>
        <v>0</v>
      </c>
      <c r="FN140" s="20">
        <f t="shared" si="722"/>
        <v>0</v>
      </c>
      <c r="FO140" s="20">
        <f t="shared" si="723"/>
        <v>0</v>
      </c>
      <c r="FP140" s="20">
        <f t="shared" si="724"/>
        <v>0</v>
      </c>
      <c r="FQ140" s="19"/>
      <c r="FR140" s="19"/>
      <c r="FS140" s="20">
        <f t="shared" si="725"/>
        <v>0</v>
      </c>
      <c r="FT140" s="19"/>
      <c r="FU140" s="19"/>
      <c r="FV140" s="20">
        <f t="shared" si="726"/>
        <v>0</v>
      </c>
      <c r="FW140" s="19"/>
      <c r="FX140" s="19"/>
      <c r="FY140" s="20">
        <f t="shared" si="727"/>
        <v>0</v>
      </c>
      <c r="FZ140" s="20">
        <f t="shared" si="728"/>
        <v>0</v>
      </c>
      <c r="GA140" s="20">
        <f t="shared" si="729"/>
        <v>0</v>
      </c>
      <c r="GB140" s="20">
        <f t="shared" si="730"/>
        <v>0</v>
      </c>
      <c r="GC140" s="19"/>
      <c r="GD140" s="19"/>
      <c r="GE140" s="20">
        <f t="shared" si="731"/>
        <v>0</v>
      </c>
      <c r="GF140" s="19"/>
      <c r="GG140" s="19"/>
      <c r="GH140" s="20">
        <f t="shared" si="732"/>
        <v>0</v>
      </c>
      <c r="GI140" s="19"/>
      <c r="GJ140" s="19"/>
      <c r="GK140" s="20">
        <f t="shared" si="733"/>
        <v>0</v>
      </c>
      <c r="GL140" s="19"/>
      <c r="GM140" s="19"/>
      <c r="GN140" s="20">
        <f t="shared" si="734"/>
        <v>0</v>
      </c>
      <c r="GO140" s="20">
        <f t="shared" si="735"/>
        <v>0</v>
      </c>
      <c r="GP140" s="20">
        <f t="shared" si="736"/>
        <v>0</v>
      </c>
      <c r="GQ140" s="20">
        <f t="shared" si="737"/>
        <v>0</v>
      </c>
      <c r="GR140" s="19"/>
      <c r="GS140" s="19"/>
      <c r="GT140" s="20">
        <f t="shared" si="738"/>
        <v>0</v>
      </c>
      <c r="GU140" s="19"/>
      <c r="GV140" s="19"/>
      <c r="GW140" s="20">
        <f t="shared" si="739"/>
        <v>0</v>
      </c>
      <c r="GX140" s="19"/>
      <c r="GY140" s="19"/>
      <c r="GZ140" s="20">
        <f t="shared" si="740"/>
        <v>0</v>
      </c>
      <c r="HA140" s="20">
        <f t="shared" si="741"/>
        <v>0</v>
      </c>
      <c r="HB140" s="20">
        <f t="shared" si="742"/>
        <v>0</v>
      </c>
      <c r="HC140" s="20">
        <f t="shared" si="743"/>
        <v>0</v>
      </c>
      <c r="HD140" s="19"/>
      <c r="HE140" s="19"/>
      <c r="HF140" s="20">
        <f t="shared" si="744"/>
        <v>0</v>
      </c>
      <c r="HG140" s="19"/>
      <c r="HH140" s="19"/>
      <c r="HI140" s="20">
        <f t="shared" si="745"/>
        <v>0</v>
      </c>
      <c r="HJ140" s="19"/>
      <c r="HK140" s="19"/>
      <c r="HL140" s="20">
        <f t="shared" si="746"/>
        <v>0</v>
      </c>
      <c r="HM140" s="19"/>
      <c r="HN140" s="19"/>
      <c r="HO140" s="20">
        <f t="shared" si="747"/>
        <v>0</v>
      </c>
      <c r="HP140" s="20">
        <f t="shared" si="748"/>
        <v>0</v>
      </c>
      <c r="HQ140" s="20">
        <f t="shared" si="749"/>
        <v>0</v>
      </c>
      <c r="HR140" s="20">
        <f t="shared" si="750"/>
        <v>0</v>
      </c>
      <c r="HS140" s="19"/>
      <c r="HT140" s="19"/>
      <c r="HU140" s="20">
        <f t="shared" si="751"/>
        <v>0</v>
      </c>
      <c r="HV140" s="19"/>
      <c r="HW140" s="19"/>
      <c r="HX140" s="20">
        <f t="shared" si="752"/>
        <v>0</v>
      </c>
      <c r="HY140" s="19"/>
      <c r="HZ140" s="19"/>
      <c r="IA140" s="20">
        <f t="shared" si="753"/>
        <v>0</v>
      </c>
      <c r="IB140" s="19"/>
      <c r="IC140" s="19"/>
      <c r="ID140" s="20">
        <f t="shared" si="754"/>
        <v>0</v>
      </c>
      <c r="IE140" s="20">
        <f t="shared" si="755"/>
        <v>0</v>
      </c>
      <c r="IF140" s="20">
        <f t="shared" si="756"/>
        <v>0</v>
      </c>
      <c r="IG140" s="20">
        <f t="shared" si="757"/>
        <v>0</v>
      </c>
      <c r="IH140" s="20">
        <f t="shared" si="758"/>
        <v>0</v>
      </c>
      <c r="II140" s="20">
        <f t="shared" si="759"/>
        <v>0</v>
      </c>
      <c r="IJ140" s="20">
        <f t="shared" si="760"/>
        <v>0</v>
      </c>
      <c r="IK140" s="19"/>
      <c r="IL140" s="19"/>
      <c r="IM140" s="20">
        <f t="shared" si="761"/>
        <v>0</v>
      </c>
      <c r="IN140" s="19"/>
      <c r="IO140" s="19"/>
      <c r="IP140" s="20">
        <f t="shared" si="762"/>
        <v>0</v>
      </c>
      <c r="IQ140" s="19"/>
      <c r="IR140" s="19"/>
      <c r="IS140" s="20">
        <f t="shared" si="763"/>
        <v>0</v>
      </c>
      <c r="IT140" s="20">
        <f t="shared" si="764"/>
        <v>0</v>
      </c>
      <c r="IU140" s="20">
        <f t="shared" si="765"/>
        <v>0</v>
      </c>
      <c r="IV140" s="20">
        <f t="shared" si="766"/>
        <v>0</v>
      </c>
      <c r="IW140" s="20">
        <f t="shared" si="767"/>
        <v>0</v>
      </c>
      <c r="IX140" s="20">
        <f t="shared" si="768"/>
        <v>0</v>
      </c>
      <c r="IY140" s="20">
        <f t="shared" si="769"/>
        <v>0</v>
      </c>
      <c r="IZ140" s="20">
        <f>24375</f>
        <v>24375</v>
      </c>
      <c r="JA140" s="20">
        <f>24375</f>
        <v>24375</v>
      </c>
      <c r="JB140" s="20">
        <f t="shared" si="770"/>
        <v>0</v>
      </c>
      <c r="JC140" s="19"/>
      <c r="JD140" s="19"/>
      <c r="JE140" s="20">
        <f t="shared" si="771"/>
        <v>0</v>
      </c>
      <c r="JF140" s="19"/>
      <c r="JG140" s="19"/>
      <c r="JH140" s="20">
        <f t="shared" si="772"/>
        <v>0</v>
      </c>
      <c r="JI140" s="20">
        <f t="shared" si="773"/>
        <v>24375</v>
      </c>
      <c r="JJ140" s="20">
        <f t="shared" si="774"/>
        <v>24375</v>
      </c>
      <c r="JK140" s="20">
        <f t="shared" si="775"/>
        <v>0</v>
      </c>
      <c r="JL140" s="19"/>
      <c r="JM140" s="19"/>
      <c r="JN140" s="20">
        <f t="shared" si="776"/>
        <v>0</v>
      </c>
      <c r="JO140" s="19"/>
      <c r="JP140" s="19"/>
      <c r="JQ140" s="20">
        <f t="shared" si="777"/>
        <v>0</v>
      </c>
      <c r="JR140" s="19"/>
      <c r="JS140" s="19"/>
      <c r="JT140" s="20">
        <f t="shared" si="778"/>
        <v>0</v>
      </c>
      <c r="JU140" s="20">
        <f t="shared" si="779"/>
        <v>0</v>
      </c>
      <c r="JV140" s="20">
        <f t="shared" si="780"/>
        <v>0</v>
      </c>
      <c r="JW140" s="20">
        <f t="shared" si="781"/>
        <v>0</v>
      </c>
      <c r="JX140" s="19"/>
      <c r="JY140" s="19"/>
      <c r="JZ140" s="20">
        <f t="shared" si="782"/>
        <v>0</v>
      </c>
      <c r="KA140" s="19"/>
      <c r="KB140" s="19"/>
      <c r="KC140" s="20">
        <f t="shared" si="783"/>
        <v>0</v>
      </c>
      <c r="KD140" s="20">
        <f t="shared" si="784"/>
        <v>0</v>
      </c>
      <c r="KE140" s="20">
        <f t="shared" si="785"/>
        <v>0</v>
      </c>
      <c r="KF140" s="20">
        <f t="shared" si="786"/>
        <v>0</v>
      </c>
      <c r="KG140" s="19"/>
      <c r="KH140" s="19"/>
      <c r="KI140" s="20">
        <f t="shared" si="787"/>
        <v>0</v>
      </c>
      <c r="KJ140" s="19"/>
      <c r="KK140" s="19"/>
      <c r="KL140" s="20">
        <f t="shared" si="788"/>
        <v>0</v>
      </c>
      <c r="KM140" s="19"/>
      <c r="KN140" s="19"/>
      <c r="KO140" s="20">
        <f t="shared" si="789"/>
        <v>0</v>
      </c>
      <c r="KP140" s="19"/>
      <c r="KQ140" s="19"/>
      <c r="KR140" s="20">
        <f t="shared" si="790"/>
        <v>0</v>
      </c>
      <c r="KS140" s="19"/>
      <c r="KT140" s="19"/>
      <c r="KU140" s="20">
        <f t="shared" si="791"/>
        <v>0</v>
      </c>
      <c r="KV140" s="19"/>
      <c r="KW140" s="19"/>
      <c r="KX140" s="20">
        <f t="shared" si="792"/>
        <v>0</v>
      </c>
      <c r="KY140" s="19"/>
      <c r="KZ140" s="19"/>
      <c r="LA140" s="20">
        <f t="shared" si="793"/>
        <v>0</v>
      </c>
      <c r="LB140" s="20">
        <f t="shared" si="794"/>
        <v>0</v>
      </c>
      <c r="LC140" s="20">
        <f t="shared" si="795"/>
        <v>0</v>
      </c>
      <c r="LD140" s="20">
        <f t="shared" si="796"/>
        <v>0</v>
      </c>
      <c r="LE140" s="20">
        <f t="shared" si="797"/>
        <v>0</v>
      </c>
      <c r="LF140" s="20">
        <f t="shared" si="798"/>
        <v>0</v>
      </c>
      <c r="LG140" s="20">
        <f t="shared" si="799"/>
        <v>0</v>
      </c>
      <c r="LH140" s="19"/>
      <c r="LI140" s="19"/>
      <c r="LJ140" s="20">
        <f t="shared" si="800"/>
        <v>0</v>
      </c>
      <c r="LK140" s="19"/>
      <c r="LL140" s="19"/>
      <c r="LM140" s="20">
        <f t="shared" si="801"/>
        <v>0</v>
      </c>
      <c r="LN140" s="20">
        <f t="shared" si="802"/>
        <v>24375</v>
      </c>
      <c r="LO140" s="20">
        <f t="shared" si="803"/>
        <v>24375</v>
      </c>
      <c r="LP140" s="20">
        <f t="shared" si="804"/>
        <v>0</v>
      </c>
    </row>
    <row r="141" spans="1:328" x14ac:dyDescent="0.3">
      <c r="A141" s="2" t="s">
        <v>246</v>
      </c>
      <c r="B141" s="3"/>
      <c r="C141" s="3"/>
      <c r="D141" s="4">
        <f t="shared" si="644"/>
        <v>0</v>
      </c>
      <c r="E141" s="3"/>
      <c r="F141" s="3"/>
      <c r="G141" s="4">
        <f t="shared" si="645"/>
        <v>0</v>
      </c>
      <c r="H141" s="3"/>
      <c r="I141" s="3"/>
      <c r="J141" s="4">
        <f t="shared" si="646"/>
        <v>0</v>
      </c>
      <c r="K141" s="3"/>
      <c r="L141" s="3"/>
      <c r="M141" s="4">
        <f t="shared" si="647"/>
        <v>0</v>
      </c>
      <c r="N141" s="3"/>
      <c r="O141" s="3"/>
      <c r="P141" s="4">
        <f t="shared" si="648"/>
        <v>0</v>
      </c>
      <c r="Q141" s="3"/>
      <c r="R141" s="3"/>
      <c r="S141" s="4">
        <f t="shared" si="649"/>
        <v>0</v>
      </c>
      <c r="T141" s="3"/>
      <c r="U141" s="3"/>
      <c r="V141" s="4">
        <f t="shared" si="650"/>
        <v>0</v>
      </c>
      <c r="W141" s="3"/>
      <c r="X141" s="3"/>
      <c r="Y141" s="4">
        <f t="shared" si="651"/>
        <v>0</v>
      </c>
      <c r="Z141" s="3"/>
      <c r="AA141" s="3"/>
      <c r="AB141" s="4">
        <f t="shared" si="652"/>
        <v>0</v>
      </c>
      <c r="AC141" s="3"/>
      <c r="AD141" s="3"/>
      <c r="AE141" s="4">
        <f t="shared" si="653"/>
        <v>0</v>
      </c>
      <c r="AF141" s="3"/>
      <c r="AG141" s="3"/>
      <c r="AH141" s="4">
        <f t="shared" si="654"/>
        <v>0</v>
      </c>
      <c r="AI141" s="3"/>
      <c r="AJ141" s="3"/>
      <c r="AK141" s="4">
        <f t="shared" si="655"/>
        <v>0</v>
      </c>
      <c r="AL141" s="4">
        <f t="shared" si="656"/>
        <v>0</v>
      </c>
      <c r="AM141" s="4">
        <f t="shared" si="657"/>
        <v>0</v>
      </c>
      <c r="AN141" s="4">
        <f t="shared" si="658"/>
        <v>0</v>
      </c>
      <c r="AO141" s="3"/>
      <c r="AP141" s="3"/>
      <c r="AQ141" s="4">
        <f t="shared" si="659"/>
        <v>0</v>
      </c>
      <c r="AR141" s="3"/>
      <c r="AS141" s="3"/>
      <c r="AT141" s="4">
        <f t="shared" si="660"/>
        <v>0</v>
      </c>
      <c r="AU141" s="3"/>
      <c r="AV141" s="3"/>
      <c r="AW141" s="4">
        <f t="shared" si="661"/>
        <v>0</v>
      </c>
      <c r="AX141" s="3"/>
      <c r="AY141" s="3"/>
      <c r="AZ141" s="4">
        <f t="shared" si="662"/>
        <v>0</v>
      </c>
      <c r="BA141" s="3"/>
      <c r="BB141" s="3"/>
      <c r="BC141" s="4">
        <f t="shared" si="663"/>
        <v>0</v>
      </c>
      <c r="BD141" s="3"/>
      <c r="BE141" s="3"/>
      <c r="BF141" s="4">
        <f t="shared" si="664"/>
        <v>0</v>
      </c>
      <c r="BG141" s="4">
        <f t="shared" si="665"/>
        <v>0</v>
      </c>
      <c r="BH141" s="4">
        <f t="shared" si="666"/>
        <v>0</v>
      </c>
      <c r="BI141" s="4">
        <f t="shared" si="667"/>
        <v>0</v>
      </c>
      <c r="BJ141" s="3"/>
      <c r="BK141" s="3"/>
      <c r="BL141" s="4">
        <f t="shared" si="668"/>
        <v>0</v>
      </c>
      <c r="BM141" s="3"/>
      <c r="BN141" s="3"/>
      <c r="BO141" s="4">
        <f t="shared" si="669"/>
        <v>0</v>
      </c>
      <c r="BP141" s="3"/>
      <c r="BQ141" s="3"/>
      <c r="BR141" s="4">
        <f t="shared" si="670"/>
        <v>0</v>
      </c>
      <c r="BS141" s="3"/>
      <c r="BT141" s="3"/>
      <c r="BU141" s="4">
        <f t="shared" si="671"/>
        <v>0</v>
      </c>
      <c r="BV141" s="3"/>
      <c r="BW141" s="3"/>
      <c r="BX141" s="4">
        <f t="shared" si="672"/>
        <v>0</v>
      </c>
      <c r="BY141" s="3"/>
      <c r="BZ141" s="3"/>
      <c r="CA141" s="4">
        <f t="shared" si="673"/>
        <v>0</v>
      </c>
      <c r="CB141" s="4">
        <f t="shared" si="674"/>
        <v>0</v>
      </c>
      <c r="CC141" s="4">
        <f t="shared" si="675"/>
        <v>0</v>
      </c>
      <c r="CD141" s="4">
        <f t="shared" si="676"/>
        <v>0</v>
      </c>
      <c r="CE141" s="3"/>
      <c r="CF141" s="3"/>
      <c r="CG141" s="4">
        <f t="shared" si="677"/>
        <v>0</v>
      </c>
      <c r="CH141" s="3"/>
      <c r="CI141" s="3"/>
      <c r="CJ141" s="4">
        <f t="shared" si="678"/>
        <v>0</v>
      </c>
      <c r="CK141" s="3"/>
      <c r="CL141" s="3"/>
      <c r="CM141" s="4">
        <f t="shared" si="679"/>
        <v>0</v>
      </c>
      <c r="CN141" s="4">
        <f t="shared" si="680"/>
        <v>0</v>
      </c>
      <c r="CO141" s="4">
        <f t="shared" si="681"/>
        <v>0</v>
      </c>
      <c r="CP141" s="4">
        <f t="shared" si="682"/>
        <v>0</v>
      </c>
      <c r="CQ141" s="3"/>
      <c r="CR141" s="3"/>
      <c r="CS141" s="4">
        <f t="shared" si="683"/>
        <v>0</v>
      </c>
      <c r="CT141" s="3"/>
      <c r="CU141" s="3"/>
      <c r="CV141" s="4">
        <f t="shared" si="684"/>
        <v>0</v>
      </c>
      <c r="CW141" s="3"/>
      <c r="CX141" s="3"/>
      <c r="CY141" s="4">
        <f t="shared" si="685"/>
        <v>0</v>
      </c>
      <c r="CZ141" s="4">
        <f t="shared" si="686"/>
        <v>0</v>
      </c>
      <c r="DA141" s="4">
        <f t="shared" si="687"/>
        <v>0</v>
      </c>
      <c r="DB141" s="4">
        <f t="shared" si="688"/>
        <v>0</v>
      </c>
      <c r="DC141" s="4">
        <f t="shared" si="689"/>
        <v>0</v>
      </c>
      <c r="DD141" s="4">
        <f t="shared" si="690"/>
        <v>0</v>
      </c>
      <c r="DE141" s="4">
        <f t="shared" si="691"/>
        <v>0</v>
      </c>
      <c r="DF141" s="3"/>
      <c r="DG141" s="3"/>
      <c r="DH141" s="4">
        <f t="shared" si="692"/>
        <v>0</v>
      </c>
      <c r="DI141" s="3"/>
      <c r="DJ141" s="3"/>
      <c r="DK141" s="4">
        <f t="shared" si="693"/>
        <v>0</v>
      </c>
      <c r="DL141" s="4">
        <f t="shared" si="694"/>
        <v>0</v>
      </c>
      <c r="DM141" s="4">
        <f t="shared" si="695"/>
        <v>0</v>
      </c>
      <c r="DN141" s="4">
        <f t="shared" si="696"/>
        <v>0</v>
      </c>
      <c r="DO141" s="3"/>
      <c r="DP141" s="3"/>
      <c r="DQ141" s="4">
        <f t="shared" si="697"/>
        <v>0</v>
      </c>
      <c r="DR141" s="3"/>
      <c r="DS141" s="3"/>
      <c r="DT141" s="4">
        <f t="shared" si="698"/>
        <v>0</v>
      </c>
      <c r="DU141" s="4">
        <f t="shared" si="699"/>
        <v>0</v>
      </c>
      <c r="DV141" s="4">
        <f t="shared" si="700"/>
        <v>0</v>
      </c>
      <c r="DW141" s="4">
        <f t="shared" si="701"/>
        <v>0</v>
      </c>
      <c r="DX141" s="20">
        <f t="shared" si="702"/>
        <v>0</v>
      </c>
      <c r="DY141" s="20">
        <f t="shared" si="703"/>
        <v>0</v>
      </c>
      <c r="DZ141" s="20">
        <f t="shared" si="704"/>
        <v>0</v>
      </c>
      <c r="EA141" s="19"/>
      <c r="EB141" s="19"/>
      <c r="EC141" s="20">
        <f t="shared" si="705"/>
        <v>0</v>
      </c>
      <c r="ED141" s="19"/>
      <c r="EE141" s="19"/>
      <c r="EF141" s="20">
        <f t="shared" si="706"/>
        <v>0</v>
      </c>
      <c r="EG141" s="19"/>
      <c r="EH141" s="19"/>
      <c r="EI141" s="20">
        <f t="shared" si="707"/>
        <v>0</v>
      </c>
      <c r="EJ141" s="19"/>
      <c r="EK141" s="19"/>
      <c r="EL141" s="20">
        <f t="shared" si="708"/>
        <v>0</v>
      </c>
      <c r="EM141" s="20">
        <f t="shared" si="709"/>
        <v>0</v>
      </c>
      <c r="EN141" s="20">
        <f t="shared" si="710"/>
        <v>0</v>
      </c>
      <c r="EO141" s="20">
        <f t="shared" si="711"/>
        <v>0</v>
      </c>
      <c r="EP141" s="19"/>
      <c r="EQ141" s="19"/>
      <c r="ER141" s="20">
        <f t="shared" si="712"/>
        <v>0</v>
      </c>
      <c r="ES141" s="19"/>
      <c r="ET141" s="19"/>
      <c r="EU141" s="20">
        <f t="shared" si="713"/>
        <v>0</v>
      </c>
      <c r="EV141" s="19"/>
      <c r="EW141" s="19"/>
      <c r="EX141" s="20">
        <f t="shared" si="714"/>
        <v>0</v>
      </c>
      <c r="EY141" s="19"/>
      <c r="EZ141" s="19"/>
      <c r="FA141" s="20">
        <f t="shared" si="715"/>
        <v>0</v>
      </c>
      <c r="FB141" s="20">
        <f t="shared" si="716"/>
        <v>0</v>
      </c>
      <c r="FC141" s="20">
        <f t="shared" si="717"/>
        <v>0</v>
      </c>
      <c r="FD141" s="20">
        <f t="shared" si="718"/>
        <v>0</v>
      </c>
      <c r="FE141" s="19"/>
      <c r="FF141" s="19"/>
      <c r="FG141" s="20">
        <f t="shared" si="719"/>
        <v>0</v>
      </c>
      <c r="FH141" s="19"/>
      <c r="FI141" s="19"/>
      <c r="FJ141" s="20">
        <f t="shared" si="720"/>
        <v>0</v>
      </c>
      <c r="FK141" s="19"/>
      <c r="FL141" s="19"/>
      <c r="FM141" s="20">
        <f t="shared" si="721"/>
        <v>0</v>
      </c>
      <c r="FN141" s="20">
        <f t="shared" si="722"/>
        <v>0</v>
      </c>
      <c r="FO141" s="20">
        <f t="shared" si="723"/>
        <v>0</v>
      </c>
      <c r="FP141" s="20">
        <f t="shared" si="724"/>
        <v>0</v>
      </c>
      <c r="FQ141" s="19"/>
      <c r="FR141" s="19"/>
      <c r="FS141" s="20">
        <f t="shared" si="725"/>
        <v>0</v>
      </c>
      <c r="FT141" s="19"/>
      <c r="FU141" s="19"/>
      <c r="FV141" s="20">
        <f t="shared" si="726"/>
        <v>0</v>
      </c>
      <c r="FW141" s="19"/>
      <c r="FX141" s="19"/>
      <c r="FY141" s="20">
        <f t="shared" si="727"/>
        <v>0</v>
      </c>
      <c r="FZ141" s="20">
        <f t="shared" si="728"/>
        <v>0</v>
      </c>
      <c r="GA141" s="20">
        <f t="shared" si="729"/>
        <v>0</v>
      </c>
      <c r="GB141" s="20">
        <f t="shared" si="730"/>
        <v>0</v>
      </c>
      <c r="GC141" s="19"/>
      <c r="GD141" s="19"/>
      <c r="GE141" s="20">
        <f t="shared" si="731"/>
        <v>0</v>
      </c>
      <c r="GF141" s="19"/>
      <c r="GG141" s="19"/>
      <c r="GH141" s="20">
        <f t="shared" si="732"/>
        <v>0</v>
      </c>
      <c r="GI141" s="19"/>
      <c r="GJ141" s="19"/>
      <c r="GK141" s="20">
        <f t="shared" si="733"/>
        <v>0</v>
      </c>
      <c r="GL141" s="19"/>
      <c r="GM141" s="19"/>
      <c r="GN141" s="20">
        <f t="shared" si="734"/>
        <v>0</v>
      </c>
      <c r="GO141" s="20">
        <f t="shared" si="735"/>
        <v>0</v>
      </c>
      <c r="GP141" s="20">
        <f t="shared" si="736"/>
        <v>0</v>
      </c>
      <c r="GQ141" s="20">
        <f t="shared" si="737"/>
        <v>0</v>
      </c>
      <c r="GR141" s="19"/>
      <c r="GS141" s="19"/>
      <c r="GT141" s="20">
        <f t="shared" si="738"/>
        <v>0</v>
      </c>
      <c r="GU141" s="19"/>
      <c r="GV141" s="19"/>
      <c r="GW141" s="20">
        <f t="shared" si="739"/>
        <v>0</v>
      </c>
      <c r="GX141" s="19"/>
      <c r="GY141" s="19"/>
      <c r="GZ141" s="20">
        <f t="shared" si="740"/>
        <v>0</v>
      </c>
      <c r="HA141" s="20">
        <f t="shared" si="741"/>
        <v>0</v>
      </c>
      <c r="HB141" s="20">
        <f t="shared" si="742"/>
        <v>0</v>
      </c>
      <c r="HC141" s="20">
        <f t="shared" si="743"/>
        <v>0</v>
      </c>
      <c r="HD141" s="19"/>
      <c r="HE141" s="19"/>
      <c r="HF141" s="20">
        <f t="shared" si="744"/>
        <v>0</v>
      </c>
      <c r="HG141" s="19"/>
      <c r="HH141" s="19"/>
      <c r="HI141" s="20">
        <f t="shared" si="745"/>
        <v>0</v>
      </c>
      <c r="HJ141" s="19"/>
      <c r="HK141" s="19"/>
      <c r="HL141" s="20">
        <f t="shared" si="746"/>
        <v>0</v>
      </c>
      <c r="HM141" s="19"/>
      <c r="HN141" s="19"/>
      <c r="HO141" s="20">
        <f t="shared" si="747"/>
        <v>0</v>
      </c>
      <c r="HP141" s="20">
        <f t="shared" si="748"/>
        <v>0</v>
      </c>
      <c r="HQ141" s="20">
        <f t="shared" si="749"/>
        <v>0</v>
      </c>
      <c r="HR141" s="20">
        <f t="shared" si="750"/>
        <v>0</v>
      </c>
      <c r="HS141" s="19"/>
      <c r="HT141" s="19"/>
      <c r="HU141" s="20">
        <f t="shared" si="751"/>
        <v>0</v>
      </c>
      <c r="HV141" s="19"/>
      <c r="HW141" s="19"/>
      <c r="HX141" s="20">
        <f t="shared" si="752"/>
        <v>0</v>
      </c>
      <c r="HY141" s="19"/>
      <c r="HZ141" s="19"/>
      <c r="IA141" s="20">
        <f t="shared" si="753"/>
        <v>0</v>
      </c>
      <c r="IB141" s="19"/>
      <c r="IC141" s="19"/>
      <c r="ID141" s="20">
        <f t="shared" si="754"/>
        <v>0</v>
      </c>
      <c r="IE141" s="20">
        <f t="shared" si="755"/>
        <v>0</v>
      </c>
      <c r="IF141" s="20">
        <f t="shared" si="756"/>
        <v>0</v>
      </c>
      <c r="IG141" s="20">
        <f t="shared" si="757"/>
        <v>0</v>
      </c>
      <c r="IH141" s="20">
        <f t="shared" si="758"/>
        <v>0</v>
      </c>
      <c r="II141" s="20">
        <f t="shared" si="759"/>
        <v>0</v>
      </c>
      <c r="IJ141" s="20">
        <f t="shared" si="760"/>
        <v>0</v>
      </c>
      <c r="IK141" s="19"/>
      <c r="IL141" s="19"/>
      <c r="IM141" s="20">
        <f t="shared" si="761"/>
        <v>0</v>
      </c>
      <c r="IN141" s="19"/>
      <c r="IO141" s="19"/>
      <c r="IP141" s="20">
        <f t="shared" si="762"/>
        <v>0</v>
      </c>
      <c r="IQ141" s="19"/>
      <c r="IR141" s="19"/>
      <c r="IS141" s="20">
        <f t="shared" si="763"/>
        <v>0</v>
      </c>
      <c r="IT141" s="20">
        <f t="shared" si="764"/>
        <v>0</v>
      </c>
      <c r="IU141" s="20">
        <f t="shared" si="765"/>
        <v>0</v>
      </c>
      <c r="IV141" s="20">
        <f t="shared" si="766"/>
        <v>0</v>
      </c>
      <c r="IW141" s="20">
        <f t="shared" si="767"/>
        <v>0</v>
      </c>
      <c r="IX141" s="20">
        <f t="shared" si="768"/>
        <v>0</v>
      </c>
      <c r="IY141" s="20">
        <f t="shared" si="769"/>
        <v>0</v>
      </c>
      <c r="IZ141" s="19"/>
      <c r="JA141" s="19"/>
      <c r="JB141" s="20">
        <f t="shared" si="770"/>
        <v>0</v>
      </c>
      <c r="JC141" s="19"/>
      <c r="JD141" s="19"/>
      <c r="JE141" s="20">
        <f t="shared" si="771"/>
        <v>0</v>
      </c>
      <c r="JF141" s="19"/>
      <c r="JG141" s="19"/>
      <c r="JH141" s="20">
        <f t="shared" si="772"/>
        <v>0</v>
      </c>
      <c r="JI141" s="20">
        <f t="shared" si="773"/>
        <v>0</v>
      </c>
      <c r="JJ141" s="20">
        <f t="shared" si="774"/>
        <v>0</v>
      </c>
      <c r="JK141" s="20">
        <f t="shared" si="775"/>
        <v>0</v>
      </c>
      <c r="JL141" s="19"/>
      <c r="JM141" s="19"/>
      <c r="JN141" s="20">
        <f t="shared" si="776"/>
        <v>0</v>
      </c>
      <c r="JO141" s="19"/>
      <c r="JP141" s="19"/>
      <c r="JQ141" s="20">
        <f t="shared" si="777"/>
        <v>0</v>
      </c>
      <c r="JR141" s="19"/>
      <c r="JS141" s="19"/>
      <c r="JT141" s="20">
        <f t="shared" si="778"/>
        <v>0</v>
      </c>
      <c r="JU141" s="20">
        <f t="shared" si="779"/>
        <v>0</v>
      </c>
      <c r="JV141" s="20">
        <f t="shared" si="780"/>
        <v>0</v>
      </c>
      <c r="JW141" s="20">
        <f t="shared" si="781"/>
        <v>0</v>
      </c>
      <c r="JX141" s="19"/>
      <c r="JY141" s="19"/>
      <c r="JZ141" s="20">
        <f t="shared" si="782"/>
        <v>0</v>
      </c>
      <c r="KA141" s="19"/>
      <c r="KB141" s="19"/>
      <c r="KC141" s="20">
        <f t="shared" si="783"/>
        <v>0</v>
      </c>
      <c r="KD141" s="20">
        <f t="shared" si="784"/>
        <v>0</v>
      </c>
      <c r="KE141" s="20">
        <f t="shared" si="785"/>
        <v>0</v>
      </c>
      <c r="KF141" s="20">
        <f t="shared" si="786"/>
        <v>0</v>
      </c>
      <c r="KG141" s="19"/>
      <c r="KH141" s="19"/>
      <c r="KI141" s="20">
        <f t="shared" si="787"/>
        <v>0</v>
      </c>
      <c r="KJ141" s="19"/>
      <c r="KK141" s="19"/>
      <c r="KL141" s="20">
        <f t="shared" si="788"/>
        <v>0</v>
      </c>
      <c r="KM141" s="19"/>
      <c r="KN141" s="19"/>
      <c r="KO141" s="20">
        <f t="shared" si="789"/>
        <v>0</v>
      </c>
      <c r="KP141" s="19"/>
      <c r="KQ141" s="19"/>
      <c r="KR141" s="20">
        <f t="shared" si="790"/>
        <v>0</v>
      </c>
      <c r="KS141" s="19"/>
      <c r="KT141" s="19"/>
      <c r="KU141" s="20">
        <f t="shared" si="791"/>
        <v>0</v>
      </c>
      <c r="KV141" s="19"/>
      <c r="KW141" s="19"/>
      <c r="KX141" s="20">
        <f t="shared" si="792"/>
        <v>0</v>
      </c>
      <c r="KY141" s="19"/>
      <c r="KZ141" s="19"/>
      <c r="LA141" s="20">
        <f t="shared" si="793"/>
        <v>0</v>
      </c>
      <c r="LB141" s="20">
        <f t="shared" si="794"/>
        <v>0</v>
      </c>
      <c r="LC141" s="20">
        <f t="shared" si="795"/>
        <v>0</v>
      </c>
      <c r="LD141" s="20">
        <f t="shared" si="796"/>
        <v>0</v>
      </c>
      <c r="LE141" s="20">
        <f t="shared" si="797"/>
        <v>0</v>
      </c>
      <c r="LF141" s="20">
        <f t="shared" si="798"/>
        <v>0</v>
      </c>
      <c r="LG141" s="20">
        <f t="shared" si="799"/>
        <v>0</v>
      </c>
      <c r="LH141" s="20">
        <f>1902.25</f>
        <v>1902.25</v>
      </c>
      <c r="LI141" s="20">
        <f>4103</f>
        <v>4103</v>
      </c>
      <c r="LJ141" s="20">
        <f t="shared" si="800"/>
        <v>-2200.75</v>
      </c>
      <c r="LK141" s="19"/>
      <c r="LL141" s="19"/>
      <c r="LM141" s="20">
        <f t="shared" si="801"/>
        <v>0</v>
      </c>
      <c r="LN141" s="20">
        <f t="shared" si="802"/>
        <v>1902.25</v>
      </c>
      <c r="LO141" s="20">
        <f t="shared" si="803"/>
        <v>4103</v>
      </c>
      <c r="LP141" s="20">
        <f t="shared" si="804"/>
        <v>-2200.75</v>
      </c>
    </row>
    <row r="142" spans="1:328" x14ac:dyDescent="0.3">
      <c r="A142" s="2" t="s">
        <v>247</v>
      </c>
      <c r="B142" s="3"/>
      <c r="C142" s="3"/>
      <c r="D142" s="4">
        <f t="shared" si="644"/>
        <v>0</v>
      </c>
      <c r="E142" s="3"/>
      <c r="F142" s="3"/>
      <c r="G142" s="4">
        <f t="shared" si="645"/>
        <v>0</v>
      </c>
      <c r="H142" s="3"/>
      <c r="I142" s="3"/>
      <c r="J142" s="4">
        <f t="shared" si="646"/>
        <v>0</v>
      </c>
      <c r="K142" s="3"/>
      <c r="L142" s="3"/>
      <c r="M142" s="4">
        <f t="shared" si="647"/>
        <v>0</v>
      </c>
      <c r="N142" s="3"/>
      <c r="O142" s="3"/>
      <c r="P142" s="4">
        <f t="shared" si="648"/>
        <v>0</v>
      </c>
      <c r="Q142" s="3"/>
      <c r="R142" s="3"/>
      <c r="S142" s="4">
        <f t="shared" si="649"/>
        <v>0</v>
      </c>
      <c r="T142" s="3"/>
      <c r="U142" s="3"/>
      <c r="V142" s="4">
        <f t="shared" si="650"/>
        <v>0</v>
      </c>
      <c r="W142" s="3"/>
      <c r="X142" s="3"/>
      <c r="Y142" s="4">
        <f t="shared" si="651"/>
        <v>0</v>
      </c>
      <c r="Z142" s="3"/>
      <c r="AA142" s="3"/>
      <c r="AB142" s="4">
        <f t="shared" si="652"/>
        <v>0</v>
      </c>
      <c r="AC142" s="3"/>
      <c r="AD142" s="3"/>
      <c r="AE142" s="4">
        <f t="shared" si="653"/>
        <v>0</v>
      </c>
      <c r="AF142" s="3"/>
      <c r="AG142" s="3"/>
      <c r="AH142" s="4">
        <f t="shared" si="654"/>
        <v>0</v>
      </c>
      <c r="AI142" s="3"/>
      <c r="AJ142" s="3"/>
      <c r="AK142" s="4">
        <f t="shared" si="655"/>
        <v>0</v>
      </c>
      <c r="AL142" s="4">
        <f t="shared" si="656"/>
        <v>0</v>
      </c>
      <c r="AM142" s="4">
        <f t="shared" si="657"/>
        <v>0</v>
      </c>
      <c r="AN142" s="4">
        <f t="shared" si="658"/>
        <v>0</v>
      </c>
      <c r="AO142" s="3"/>
      <c r="AP142" s="3"/>
      <c r="AQ142" s="4">
        <f t="shared" si="659"/>
        <v>0</v>
      </c>
      <c r="AR142" s="3"/>
      <c r="AS142" s="3"/>
      <c r="AT142" s="4">
        <f t="shared" si="660"/>
        <v>0</v>
      </c>
      <c r="AU142" s="3"/>
      <c r="AV142" s="3"/>
      <c r="AW142" s="4">
        <f t="shared" si="661"/>
        <v>0</v>
      </c>
      <c r="AX142" s="3"/>
      <c r="AY142" s="3"/>
      <c r="AZ142" s="4">
        <f t="shared" si="662"/>
        <v>0</v>
      </c>
      <c r="BA142" s="3"/>
      <c r="BB142" s="3"/>
      <c r="BC142" s="4">
        <f t="shared" si="663"/>
        <v>0</v>
      </c>
      <c r="BD142" s="3"/>
      <c r="BE142" s="3"/>
      <c r="BF142" s="4">
        <f t="shared" si="664"/>
        <v>0</v>
      </c>
      <c r="BG142" s="4">
        <f t="shared" si="665"/>
        <v>0</v>
      </c>
      <c r="BH142" s="4">
        <f t="shared" si="666"/>
        <v>0</v>
      </c>
      <c r="BI142" s="4">
        <f t="shared" si="667"/>
        <v>0</v>
      </c>
      <c r="BJ142" s="3"/>
      <c r="BK142" s="3"/>
      <c r="BL142" s="4">
        <f t="shared" si="668"/>
        <v>0</v>
      </c>
      <c r="BM142" s="3"/>
      <c r="BN142" s="3"/>
      <c r="BO142" s="4">
        <f t="shared" si="669"/>
        <v>0</v>
      </c>
      <c r="BP142" s="3"/>
      <c r="BQ142" s="3"/>
      <c r="BR142" s="4">
        <f t="shared" si="670"/>
        <v>0</v>
      </c>
      <c r="BS142" s="3"/>
      <c r="BT142" s="3"/>
      <c r="BU142" s="4">
        <f t="shared" si="671"/>
        <v>0</v>
      </c>
      <c r="BV142" s="3"/>
      <c r="BW142" s="3"/>
      <c r="BX142" s="4">
        <f t="shared" si="672"/>
        <v>0</v>
      </c>
      <c r="BY142" s="3"/>
      <c r="BZ142" s="3"/>
      <c r="CA142" s="4">
        <f t="shared" si="673"/>
        <v>0</v>
      </c>
      <c r="CB142" s="4">
        <f t="shared" si="674"/>
        <v>0</v>
      </c>
      <c r="CC142" s="4">
        <f t="shared" si="675"/>
        <v>0</v>
      </c>
      <c r="CD142" s="4">
        <f t="shared" si="676"/>
        <v>0</v>
      </c>
      <c r="CE142" s="3"/>
      <c r="CF142" s="3"/>
      <c r="CG142" s="4">
        <f t="shared" si="677"/>
        <v>0</v>
      </c>
      <c r="CH142" s="3"/>
      <c r="CI142" s="3"/>
      <c r="CJ142" s="4">
        <f t="shared" si="678"/>
        <v>0</v>
      </c>
      <c r="CK142" s="3"/>
      <c r="CL142" s="3"/>
      <c r="CM142" s="4">
        <f t="shared" si="679"/>
        <v>0</v>
      </c>
      <c r="CN142" s="4">
        <f t="shared" si="680"/>
        <v>0</v>
      </c>
      <c r="CO142" s="4">
        <f t="shared" si="681"/>
        <v>0</v>
      </c>
      <c r="CP142" s="4">
        <f t="shared" si="682"/>
        <v>0</v>
      </c>
      <c r="CQ142" s="3"/>
      <c r="CR142" s="3"/>
      <c r="CS142" s="4">
        <f t="shared" si="683"/>
        <v>0</v>
      </c>
      <c r="CT142" s="3"/>
      <c r="CU142" s="3"/>
      <c r="CV142" s="4">
        <f t="shared" si="684"/>
        <v>0</v>
      </c>
      <c r="CW142" s="3"/>
      <c r="CX142" s="3"/>
      <c r="CY142" s="4">
        <f t="shared" si="685"/>
        <v>0</v>
      </c>
      <c r="CZ142" s="4">
        <f t="shared" si="686"/>
        <v>0</v>
      </c>
      <c r="DA142" s="4">
        <f t="shared" si="687"/>
        <v>0</v>
      </c>
      <c r="DB142" s="4">
        <f t="shared" si="688"/>
        <v>0</v>
      </c>
      <c r="DC142" s="4">
        <f t="shared" si="689"/>
        <v>0</v>
      </c>
      <c r="DD142" s="4">
        <f t="shared" si="690"/>
        <v>0</v>
      </c>
      <c r="DE142" s="4">
        <f t="shared" si="691"/>
        <v>0</v>
      </c>
      <c r="DF142" s="3"/>
      <c r="DG142" s="3"/>
      <c r="DH142" s="4">
        <f t="shared" si="692"/>
        <v>0</v>
      </c>
      <c r="DI142" s="3"/>
      <c r="DJ142" s="3"/>
      <c r="DK142" s="4">
        <f t="shared" si="693"/>
        <v>0</v>
      </c>
      <c r="DL142" s="4">
        <f t="shared" si="694"/>
        <v>0</v>
      </c>
      <c r="DM142" s="4">
        <f t="shared" si="695"/>
        <v>0</v>
      </c>
      <c r="DN142" s="4">
        <f t="shared" si="696"/>
        <v>0</v>
      </c>
      <c r="DO142" s="3"/>
      <c r="DP142" s="3"/>
      <c r="DQ142" s="4">
        <f t="shared" si="697"/>
        <v>0</v>
      </c>
      <c r="DR142" s="3"/>
      <c r="DS142" s="3"/>
      <c r="DT142" s="4">
        <f t="shared" si="698"/>
        <v>0</v>
      </c>
      <c r="DU142" s="4">
        <f t="shared" si="699"/>
        <v>0</v>
      </c>
      <c r="DV142" s="4">
        <f t="shared" si="700"/>
        <v>0</v>
      </c>
      <c r="DW142" s="4">
        <f t="shared" si="701"/>
        <v>0</v>
      </c>
      <c r="DX142" s="20">
        <f t="shared" si="702"/>
        <v>0</v>
      </c>
      <c r="DY142" s="20">
        <f t="shared" si="703"/>
        <v>0</v>
      </c>
      <c r="DZ142" s="20">
        <f t="shared" si="704"/>
        <v>0</v>
      </c>
      <c r="EA142" s="19"/>
      <c r="EB142" s="19"/>
      <c r="EC142" s="20">
        <f t="shared" si="705"/>
        <v>0</v>
      </c>
      <c r="ED142" s="19"/>
      <c r="EE142" s="19"/>
      <c r="EF142" s="20">
        <f t="shared" si="706"/>
        <v>0</v>
      </c>
      <c r="EG142" s="19"/>
      <c r="EH142" s="19"/>
      <c r="EI142" s="20">
        <f t="shared" si="707"/>
        <v>0</v>
      </c>
      <c r="EJ142" s="19"/>
      <c r="EK142" s="19"/>
      <c r="EL142" s="20">
        <f t="shared" si="708"/>
        <v>0</v>
      </c>
      <c r="EM142" s="20">
        <f t="shared" si="709"/>
        <v>0</v>
      </c>
      <c r="EN142" s="20">
        <f t="shared" si="710"/>
        <v>0</v>
      </c>
      <c r="EO142" s="20">
        <f t="shared" si="711"/>
        <v>0</v>
      </c>
      <c r="EP142" s="19"/>
      <c r="EQ142" s="19"/>
      <c r="ER142" s="20">
        <f t="shared" si="712"/>
        <v>0</v>
      </c>
      <c r="ES142" s="19"/>
      <c r="ET142" s="19"/>
      <c r="EU142" s="20">
        <f t="shared" si="713"/>
        <v>0</v>
      </c>
      <c r="EV142" s="19"/>
      <c r="EW142" s="19"/>
      <c r="EX142" s="20">
        <f t="shared" si="714"/>
        <v>0</v>
      </c>
      <c r="EY142" s="19"/>
      <c r="EZ142" s="19"/>
      <c r="FA142" s="20">
        <f t="shared" si="715"/>
        <v>0</v>
      </c>
      <c r="FB142" s="20">
        <f t="shared" si="716"/>
        <v>0</v>
      </c>
      <c r="FC142" s="20">
        <f t="shared" si="717"/>
        <v>0</v>
      </c>
      <c r="FD142" s="20">
        <f t="shared" si="718"/>
        <v>0</v>
      </c>
      <c r="FE142" s="19"/>
      <c r="FF142" s="19"/>
      <c r="FG142" s="20">
        <f t="shared" si="719"/>
        <v>0</v>
      </c>
      <c r="FH142" s="19"/>
      <c r="FI142" s="19"/>
      <c r="FJ142" s="20">
        <f t="shared" si="720"/>
        <v>0</v>
      </c>
      <c r="FK142" s="19"/>
      <c r="FL142" s="19"/>
      <c r="FM142" s="20">
        <f t="shared" si="721"/>
        <v>0</v>
      </c>
      <c r="FN142" s="20">
        <f t="shared" si="722"/>
        <v>0</v>
      </c>
      <c r="FO142" s="20">
        <f t="shared" si="723"/>
        <v>0</v>
      </c>
      <c r="FP142" s="20">
        <f t="shared" si="724"/>
        <v>0</v>
      </c>
      <c r="FQ142" s="19"/>
      <c r="FR142" s="19"/>
      <c r="FS142" s="20">
        <f t="shared" si="725"/>
        <v>0</v>
      </c>
      <c r="FT142" s="19"/>
      <c r="FU142" s="19"/>
      <c r="FV142" s="20">
        <f t="shared" si="726"/>
        <v>0</v>
      </c>
      <c r="FW142" s="19"/>
      <c r="FX142" s="19"/>
      <c r="FY142" s="20">
        <f t="shared" si="727"/>
        <v>0</v>
      </c>
      <c r="FZ142" s="20">
        <f t="shared" si="728"/>
        <v>0</v>
      </c>
      <c r="GA142" s="20">
        <f t="shared" si="729"/>
        <v>0</v>
      </c>
      <c r="GB142" s="20">
        <f t="shared" si="730"/>
        <v>0</v>
      </c>
      <c r="GC142" s="19"/>
      <c r="GD142" s="19"/>
      <c r="GE142" s="20">
        <f t="shared" si="731"/>
        <v>0</v>
      </c>
      <c r="GF142" s="19"/>
      <c r="GG142" s="19"/>
      <c r="GH142" s="20">
        <f t="shared" si="732"/>
        <v>0</v>
      </c>
      <c r="GI142" s="19"/>
      <c r="GJ142" s="19"/>
      <c r="GK142" s="20">
        <f t="shared" si="733"/>
        <v>0</v>
      </c>
      <c r="GL142" s="19"/>
      <c r="GM142" s="19"/>
      <c r="GN142" s="20">
        <f t="shared" si="734"/>
        <v>0</v>
      </c>
      <c r="GO142" s="20">
        <f t="shared" si="735"/>
        <v>0</v>
      </c>
      <c r="GP142" s="20">
        <f t="shared" si="736"/>
        <v>0</v>
      </c>
      <c r="GQ142" s="20">
        <f t="shared" si="737"/>
        <v>0</v>
      </c>
      <c r="GR142" s="19"/>
      <c r="GS142" s="19"/>
      <c r="GT142" s="20">
        <f t="shared" si="738"/>
        <v>0</v>
      </c>
      <c r="GU142" s="19"/>
      <c r="GV142" s="19"/>
      <c r="GW142" s="20">
        <f t="shared" si="739"/>
        <v>0</v>
      </c>
      <c r="GX142" s="19"/>
      <c r="GY142" s="19"/>
      <c r="GZ142" s="20">
        <f t="shared" si="740"/>
        <v>0</v>
      </c>
      <c r="HA142" s="20">
        <f t="shared" si="741"/>
        <v>0</v>
      </c>
      <c r="HB142" s="20">
        <f t="shared" si="742"/>
        <v>0</v>
      </c>
      <c r="HC142" s="20">
        <f t="shared" si="743"/>
        <v>0</v>
      </c>
      <c r="HD142" s="19"/>
      <c r="HE142" s="19"/>
      <c r="HF142" s="20">
        <f t="shared" si="744"/>
        <v>0</v>
      </c>
      <c r="HG142" s="19"/>
      <c r="HH142" s="19"/>
      <c r="HI142" s="20">
        <f t="shared" si="745"/>
        <v>0</v>
      </c>
      <c r="HJ142" s="20">
        <f>14000</f>
        <v>14000</v>
      </c>
      <c r="HK142" s="20">
        <f>4200</f>
        <v>4200</v>
      </c>
      <c r="HL142" s="20">
        <f t="shared" si="746"/>
        <v>9800</v>
      </c>
      <c r="HM142" s="19"/>
      <c r="HN142" s="19"/>
      <c r="HO142" s="20">
        <f t="shared" si="747"/>
        <v>0</v>
      </c>
      <c r="HP142" s="20">
        <f t="shared" si="748"/>
        <v>14000</v>
      </c>
      <c r="HQ142" s="20">
        <f t="shared" si="749"/>
        <v>4200</v>
      </c>
      <c r="HR142" s="20">
        <f t="shared" si="750"/>
        <v>9800</v>
      </c>
      <c r="HS142" s="19"/>
      <c r="HT142" s="19"/>
      <c r="HU142" s="20">
        <f t="shared" si="751"/>
        <v>0</v>
      </c>
      <c r="HV142" s="19"/>
      <c r="HW142" s="19"/>
      <c r="HX142" s="20">
        <f t="shared" si="752"/>
        <v>0</v>
      </c>
      <c r="HY142" s="20">
        <f>14000</f>
        <v>14000</v>
      </c>
      <c r="HZ142" s="20">
        <f>4200</f>
        <v>4200</v>
      </c>
      <c r="IA142" s="20">
        <f t="shared" si="753"/>
        <v>9800</v>
      </c>
      <c r="IB142" s="19"/>
      <c r="IC142" s="19"/>
      <c r="ID142" s="20">
        <f t="shared" si="754"/>
        <v>0</v>
      </c>
      <c r="IE142" s="20">
        <f t="shared" si="755"/>
        <v>14000</v>
      </c>
      <c r="IF142" s="20">
        <f t="shared" si="756"/>
        <v>4200</v>
      </c>
      <c r="IG142" s="20">
        <f t="shared" si="757"/>
        <v>9800</v>
      </c>
      <c r="IH142" s="20">
        <f t="shared" si="758"/>
        <v>28000</v>
      </c>
      <c r="II142" s="20">
        <f t="shared" si="759"/>
        <v>8400</v>
      </c>
      <c r="IJ142" s="20">
        <f t="shared" si="760"/>
        <v>19600</v>
      </c>
      <c r="IK142" s="19"/>
      <c r="IL142" s="19"/>
      <c r="IM142" s="20">
        <f t="shared" si="761"/>
        <v>0</v>
      </c>
      <c r="IN142" s="19"/>
      <c r="IO142" s="19"/>
      <c r="IP142" s="20">
        <f t="shared" si="762"/>
        <v>0</v>
      </c>
      <c r="IQ142" s="19"/>
      <c r="IR142" s="19"/>
      <c r="IS142" s="20">
        <f t="shared" si="763"/>
        <v>0</v>
      </c>
      <c r="IT142" s="20">
        <f t="shared" si="764"/>
        <v>0</v>
      </c>
      <c r="IU142" s="20">
        <f t="shared" si="765"/>
        <v>0</v>
      </c>
      <c r="IV142" s="20">
        <f t="shared" si="766"/>
        <v>0</v>
      </c>
      <c r="IW142" s="20">
        <f t="shared" si="767"/>
        <v>28000</v>
      </c>
      <c r="IX142" s="20">
        <f t="shared" si="768"/>
        <v>8400</v>
      </c>
      <c r="IY142" s="20">
        <f t="shared" si="769"/>
        <v>19600</v>
      </c>
      <c r="IZ142" s="19"/>
      <c r="JA142" s="19"/>
      <c r="JB142" s="20">
        <f t="shared" si="770"/>
        <v>0</v>
      </c>
      <c r="JC142" s="19"/>
      <c r="JD142" s="19"/>
      <c r="JE142" s="20">
        <f t="shared" si="771"/>
        <v>0</v>
      </c>
      <c r="JF142" s="19"/>
      <c r="JG142" s="19"/>
      <c r="JH142" s="20">
        <f t="shared" si="772"/>
        <v>0</v>
      </c>
      <c r="JI142" s="20">
        <f t="shared" si="773"/>
        <v>0</v>
      </c>
      <c r="JJ142" s="20">
        <f t="shared" si="774"/>
        <v>0</v>
      </c>
      <c r="JK142" s="20">
        <f t="shared" si="775"/>
        <v>0</v>
      </c>
      <c r="JL142" s="19"/>
      <c r="JM142" s="19"/>
      <c r="JN142" s="20">
        <f t="shared" si="776"/>
        <v>0</v>
      </c>
      <c r="JO142" s="19"/>
      <c r="JP142" s="19"/>
      <c r="JQ142" s="20">
        <f t="shared" si="777"/>
        <v>0</v>
      </c>
      <c r="JR142" s="19"/>
      <c r="JS142" s="19"/>
      <c r="JT142" s="20">
        <f t="shared" si="778"/>
        <v>0</v>
      </c>
      <c r="JU142" s="20">
        <f t="shared" si="779"/>
        <v>0</v>
      </c>
      <c r="JV142" s="20">
        <f t="shared" si="780"/>
        <v>0</v>
      </c>
      <c r="JW142" s="20">
        <f t="shared" si="781"/>
        <v>0</v>
      </c>
      <c r="JX142" s="19"/>
      <c r="JY142" s="19"/>
      <c r="JZ142" s="20">
        <f t="shared" si="782"/>
        <v>0</v>
      </c>
      <c r="KA142" s="19"/>
      <c r="KB142" s="19"/>
      <c r="KC142" s="20">
        <f t="shared" si="783"/>
        <v>0</v>
      </c>
      <c r="KD142" s="20">
        <f t="shared" si="784"/>
        <v>0</v>
      </c>
      <c r="KE142" s="20">
        <f t="shared" si="785"/>
        <v>0</v>
      </c>
      <c r="KF142" s="20">
        <f t="shared" si="786"/>
        <v>0</v>
      </c>
      <c r="KG142" s="19"/>
      <c r="KH142" s="19"/>
      <c r="KI142" s="20">
        <f t="shared" si="787"/>
        <v>0</v>
      </c>
      <c r="KJ142" s="19"/>
      <c r="KK142" s="19"/>
      <c r="KL142" s="20">
        <f t="shared" si="788"/>
        <v>0</v>
      </c>
      <c r="KM142" s="19"/>
      <c r="KN142" s="19"/>
      <c r="KO142" s="20">
        <f t="shared" si="789"/>
        <v>0</v>
      </c>
      <c r="KP142" s="19"/>
      <c r="KQ142" s="19"/>
      <c r="KR142" s="20">
        <f t="shared" si="790"/>
        <v>0</v>
      </c>
      <c r="KS142" s="19"/>
      <c r="KT142" s="19"/>
      <c r="KU142" s="20">
        <f t="shared" si="791"/>
        <v>0</v>
      </c>
      <c r="KV142" s="19"/>
      <c r="KW142" s="19"/>
      <c r="KX142" s="20">
        <f t="shared" si="792"/>
        <v>0</v>
      </c>
      <c r="KY142" s="19"/>
      <c r="KZ142" s="19"/>
      <c r="LA142" s="20">
        <f t="shared" si="793"/>
        <v>0</v>
      </c>
      <c r="LB142" s="20">
        <f t="shared" si="794"/>
        <v>0</v>
      </c>
      <c r="LC142" s="20">
        <f t="shared" si="795"/>
        <v>0</v>
      </c>
      <c r="LD142" s="20">
        <f t="shared" si="796"/>
        <v>0</v>
      </c>
      <c r="LE142" s="20">
        <f t="shared" si="797"/>
        <v>0</v>
      </c>
      <c r="LF142" s="20">
        <f t="shared" si="798"/>
        <v>0</v>
      </c>
      <c r="LG142" s="20">
        <f t="shared" si="799"/>
        <v>0</v>
      </c>
      <c r="LH142" s="19"/>
      <c r="LI142" s="19"/>
      <c r="LJ142" s="20">
        <f t="shared" si="800"/>
        <v>0</v>
      </c>
      <c r="LK142" s="19"/>
      <c r="LL142" s="19"/>
      <c r="LM142" s="20">
        <f t="shared" si="801"/>
        <v>0</v>
      </c>
      <c r="LN142" s="20">
        <f t="shared" si="802"/>
        <v>28000</v>
      </c>
      <c r="LO142" s="20">
        <f t="shared" si="803"/>
        <v>8400</v>
      </c>
      <c r="LP142" s="20">
        <f t="shared" si="804"/>
        <v>19600</v>
      </c>
    </row>
    <row r="143" spans="1:328" x14ac:dyDescent="0.3">
      <c r="A143" s="2" t="s">
        <v>248</v>
      </c>
      <c r="B143" s="3"/>
      <c r="C143" s="3"/>
      <c r="D143" s="4">
        <f t="shared" si="644"/>
        <v>0</v>
      </c>
      <c r="E143" s="3"/>
      <c r="F143" s="3"/>
      <c r="G143" s="4">
        <f t="shared" si="645"/>
        <v>0</v>
      </c>
      <c r="H143" s="3"/>
      <c r="I143" s="3"/>
      <c r="J143" s="4">
        <f t="shared" si="646"/>
        <v>0</v>
      </c>
      <c r="K143" s="3"/>
      <c r="L143" s="3"/>
      <c r="M143" s="4">
        <f t="shared" si="647"/>
        <v>0</v>
      </c>
      <c r="N143" s="3"/>
      <c r="O143" s="3"/>
      <c r="P143" s="4">
        <f t="shared" si="648"/>
        <v>0</v>
      </c>
      <c r="Q143" s="3"/>
      <c r="R143" s="3"/>
      <c r="S143" s="4">
        <f t="shared" si="649"/>
        <v>0</v>
      </c>
      <c r="T143" s="3"/>
      <c r="U143" s="3"/>
      <c r="V143" s="4">
        <f t="shared" si="650"/>
        <v>0</v>
      </c>
      <c r="W143" s="3"/>
      <c r="X143" s="3"/>
      <c r="Y143" s="4">
        <f t="shared" si="651"/>
        <v>0</v>
      </c>
      <c r="Z143" s="3"/>
      <c r="AA143" s="3"/>
      <c r="AB143" s="4">
        <f t="shared" si="652"/>
        <v>0</v>
      </c>
      <c r="AC143" s="3"/>
      <c r="AD143" s="3"/>
      <c r="AE143" s="4">
        <f t="shared" si="653"/>
        <v>0</v>
      </c>
      <c r="AF143" s="3"/>
      <c r="AG143" s="3"/>
      <c r="AH143" s="4">
        <f t="shared" si="654"/>
        <v>0</v>
      </c>
      <c r="AI143" s="3"/>
      <c r="AJ143" s="3"/>
      <c r="AK143" s="4">
        <f t="shared" si="655"/>
        <v>0</v>
      </c>
      <c r="AL143" s="4">
        <f t="shared" si="656"/>
        <v>0</v>
      </c>
      <c r="AM143" s="4">
        <f t="shared" si="657"/>
        <v>0</v>
      </c>
      <c r="AN143" s="4">
        <f t="shared" si="658"/>
        <v>0</v>
      </c>
      <c r="AO143" s="3"/>
      <c r="AP143" s="3"/>
      <c r="AQ143" s="4">
        <f t="shared" si="659"/>
        <v>0</v>
      </c>
      <c r="AR143" s="3"/>
      <c r="AS143" s="3"/>
      <c r="AT143" s="4">
        <f t="shared" si="660"/>
        <v>0</v>
      </c>
      <c r="AU143" s="3"/>
      <c r="AV143" s="3"/>
      <c r="AW143" s="4">
        <f t="shared" si="661"/>
        <v>0</v>
      </c>
      <c r="AX143" s="3"/>
      <c r="AY143" s="3"/>
      <c r="AZ143" s="4">
        <f t="shared" si="662"/>
        <v>0</v>
      </c>
      <c r="BA143" s="3"/>
      <c r="BB143" s="3"/>
      <c r="BC143" s="4">
        <f t="shared" si="663"/>
        <v>0</v>
      </c>
      <c r="BD143" s="3"/>
      <c r="BE143" s="3"/>
      <c r="BF143" s="4">
        <f t="shared" si="664"/>
        <v>0</v>
      </c>
      <c r="BG143" s="4">
        <f t="shared" si="665"/>
        <v>0</v>
      </c>
      <c r="BH143" s="4">
        <f t="shared" si="666"/>
        <v>0</v>
      </c>
      <c r="BI143" s="4">
        <f t="shared" si="667"/>
        <v>0</v>
      </c>
      <c r="BJ143" s="3"/>
      <c r="BK143" s="3"/>
      <c r="BL143" s="4">
        <f t="shared" si="668"/>
        <v>0</v>
      </c>
      <c r="BM143" s="3"/>
      <c r="BN143" s="3"/>
      <c r="BO143" s="4">
        <f t="shared" si="669"/>
        <v>0</v>
      </c>
      <c r="BP143" s="3"/>
      <c r="BQ143" s="3"/>
      <c r="BR143" s="4">
        <f t="shared" si="670"/>
        <v>0</v>
      </c>
      <c r="BS143" s="3"/>
      <c r="BT143" s="3"/>
      <c r="BU143" s="4">
        <f t="shared" si="671"/>
        <v>0</v>
      </c>
      <c r="BV143" s="3"/>
      <c r="BW143" s="3"/>
      <c r="BX143" s="4">
        <f t="shared" si="672"/>
        <v>0</v>
      </c>
      <c r="BY143" s="3"/>
      <c r="BZ143" s="3"/>
      <c r="CA143" s="4">
        <f t="shared" si="673"/>
        <v>0</v>
      </c>
      <c r="CB143" s="4">
        <f t="shared" si="674"/>
        <v>0</v>
      </c>
      <c r="CC143" s="4">
        <f t="shared" si="675"/>
        <v>0</v>
      </c>
      <c r="CD143" s="4">
        <f t="shared" si="676"/>
        <v>0</v>
      </c>
      <c r="CE143" s="3"/>
      <c r="CF143" s="3"/>
      <c r="CG143" s="4">
        <f t="shared" si="677"/>
        <v>0</v>
      </c>
      <c r="CH143" s="3"/>
      <c r="CI143" s="3"/>
      <c r="CJ143" s="4">
        <f t="shared" si="678"/>
        <v>0</v>
      </c>
      <c r="CK143" s="3"/>
      <c r="CL143" s="3"/>
      <c r="CM143" s="4">
        <f t="shared" si="679"/>
        <v>0</v>
      </c>
      <c r="CN143" s="4">
        <f t="shared" si="680"/>
        <v>0</v>
      </c>
      <c r="CO143" s="4">
        <f t="shared" si="681"/>
        <v>0</v>
      </c>
      <c r="CP143" s="4">
        <f t="shared" si="682"/>
        <v>0</v>
      </c>
      <c r="CQ143" s="3"/>
      <c r="CR143" s="3"/>
      <c r="CS143" s="4">
        <f t="shared" si="683"/>
        <v>0</v>
      </c>
      <c r="CT143" s="3"/>
      <c r="CU143" s="3"/>
      <c r="CV143" s="4">
        <f t="shared" si="684"/>
        <v>0</v>
      </c>
      <c r="CW143" s="3"/>
      <c r="CX143" s="3"/>
      <c r="CY143" s="4">
        <f t="shared" si="685"/>
        <v>0</v>
      </c>
      <c r="CZ143" s="4">
        <f t="shared" si="686"/>
        <v>0</v>
      </c>
      <c r="DA143" s="4">
        <f t="shared" si="687"/>
        <v>0</v>
      </c>
      <c r="DB143" s="4">
        <f t="shared" si="688"/>
        <v>0</v>
      </c>
      <c r="DC143" s="4">
        <f t="shared" si="689"/>
        <v>0</v>
      </c>
      <c r="DD143" s="4">
        <f t="shared" si="690"/>
        <v>0</v>
      </c>
      <c r="DE143" s="4">
        <f t="shared" si="691"/>
        <v>0</v>
      </c>
      <c r="DF143" s="3"/>
      <c r="DG143" s="3"/>
      <c r="DH143" s="4">
        <f t="shared" si="692"/>
        <v>0</v>
      </c>
      <c r="DI143" s="3"/>
      <c r="DJ143" s="3"/>
      <c r="DK143" s="4">
        <f t="shared" si="693"/>
        <v>0</v>
      </c>
      <c r="DL143" s="4">
        <f t="shared" si="694"/>
        <v>0</v>
      </c>
      <c r="DM143" s="4">
        <f t="shared" si="695"/>
        <v>0</v>
      </c>
      <c r="DN143" s="4">
        <f t="shared" si="696"/>
        <v>0</v>
      </c>
      <c r="DO143" s="3"/>
      <c r="DP143" s="3"/>
      <c r="DQ143" s="4">
        <f t="shared" si="697"/>
        <v>0</v>
      </c>
      <c r="DR143" s="3"/>
      <c r="DS143" s="3"/>
      <c r="DT143" s="4">
        <f t="shared" si="698"/>
        <v>0</v>
      </c>
      <c r="DU143" s="4">
        <f t="shared" si="699"/>
        <v>0</v>
      </c>
      <c r="DV143" s="4">
        <f t="shared" si="700"/>
        <v>0</v>
      </c>
      <c r="DW143" s="4">
        <f t="shared" si="701"/>
        <v>0</v>
      </c>
      <c r="DX143" s="20">
        <f t="shared" si="702"/>
        <v>0</v>
      </c>
      <c r="DY143" s="20">
        <f t="shared" si="703"/>
        <v>0</v>
      </c>
      <c r="DZ143" s="20">
        <f t="shared" si="704"/>
        <v>0</v>
      </c>
      <c r="EA143" s="19"/>
      <c r="EB143" s="19"/>
      <c r="EC143" s="20">
        <f t="shared" si="705"/>
        <v>0</v>
      </c>
      <c r="ED143" s="19"/>
      <c r="EE143" s="19"/>
      <c r="EF143" s="20">
        <f t="shared" si="706"/>
        <v>0</v>
      </c>
      <c r="EG143" s="19"/>
      <c r="EH143" s="19"/>
      <c r="EI143" s="20">
        <f t="shared" si="707"/>
        <v>0</v>
      </c>
      <c r="EJ143" s="19"/>
      <c r="EK143" s="19"/>
      <c r="EL143" s="20">
        <f t="shared" si="708"/>
        <v>0</v>
      </c>
      <c r="EM143" s="20">
        <f t="shared" si="709"/>
        <v>0</v>
      </c>
      <c r="EN143" s="20">
        <f t="shared" si="710"/>
        <v>0</v>
      </c>
      <c r="EO143" s="20">
        <f t="shared" si="711"/>
        <v>0</v>
      </c>
      <c r="EP143" s="19"/>
      <c r="EQ143" s="19"/>
      <c r="ER143" s="20">
        <f t="shared" si="712"/>
        <v>0</v>
      </c>
      <c r="ES143" s="19"/>
      <c r="ET143" s="19"/>
      <c r="EU143" s="20">
        <f t="shared" si="713"/>
        <v>0</v>
      </c>
      <c r="EV143" s="19"/>
      <c r="EW143" s="19"/>
      <c r="EX143" s="20">
        <f t="shared" si="714"/>
        <v>0</v>
      </c>
      <c r="EY143" s="19"/>
      <c r="EZ143" s="19"/>
      <c r="FA143" s="20">
        <f t="shared" si="715"/>
        <v>0</v>
      </c>
      <c r="FB143" s="20">
        <f t="shared" si="716"/>
        <v>0</v>
      </c>
      <c r="FC143" s="20">
        <f t="shared" si="717"/>
        <v>0</v>
      </c>
      <c r="FD143" s="20">
        <f t="shared" si="718"/>
        <v>0</v>
      </c>
      <c r="FE143" s="19"/>
      <c r="FF143" s="19"/>
      <c r="FG143" s="20">
        <f t="shared" si="719"/>
        <v>0</v>
      </c>
      <c r="FH143" s="19"/>
      <c r="FI143" s="19"/>
      <c r="FJ143" s="20">
        <f t="shared" si="720"/>
        <v>0</v>
      </c>
      <c r="FK143" s="19"/>
      <c r="FL143" s="19"/>
      <c r="FM143" s="20">
        <f t="shared" si="721"/>
        <v>0</v>
      </c>
      <c r="FN143" s="20">
        <f t="shared" si="722"/>
        <v>0</v>
      </c>
      <c r="FO143" s="20">
        <f t="shared" si="723"/>
        <v>0</v>
      </c>
      <c r="FP143" s="20">
        <f t="shared" si="724"/>
        <v>0</v>
      </c>
      <c r="FQ143" s="19"/>
      <c r="FR143" s="19"/>
      <c r="FS143" s="20">
        <f t="shared" si="725"/>
        <v>0</v>
      </c>
      <c r="FT143" s="19"/>
      <c r="FU143" s="19"/>
      <c r="FV143" s="20">
        <f t="shared" si="726"/>
        <v>0</v>
      </c>
      <c r="FW143" s="19"/>
      <c r="FX143" s="19"/>
      <c r="FY143" s="20">
        <f t="shared" si="727"/>
        <v>0</v>
      </c>
      <c r="FZ143" s="20">
        <f t="shared" si="728"/>
        <v>0</v>
      </c>
      <c r="GA143" s="20">
        <f t="shared" si="729"/>
        <v>0</v>
      </c>
      <c r="GB143" s="20">
        <f t="shared" si="730"/>
        <v>0</v>
      </c>
      <c r="GC143" s="19"/>
      <c r="GD143" s="19"/>
      <c r="GE143" s="20">
        <f t="shared" si="731"/>
        <v>0</v>
      </c>
      <c r="GF143" s="19"/>
      <c r="GG143" s="19"/>
      <c r="GH143" s="20">
        <f t="shared" si="732"/>
        <v>0</v>
      </c>
      <c r="GI143" s="19"/>
      <c r="GJ143" s="19"/>
      <c r="GK143" s="20">
        <f t="shared" si="733"/>
        <v>0</v>
      </c>
      <c r="GL143" s="19"/>
      <c r="GM143" s="19"/>
      <c r="GN143" s="20">
        <f t="shared" si="734"/>
        <v>0</v>
      </c>
      <c r="GO143" s="20">
        <f t="shared" si="735"/>
        <v>0</v>
      </c>
      <c r="GP143" s="20">
        <f t="shared" si="736"/>
        <v>0</v>
      </c>
      <c r="GQ143" s="20">
        <f t="shared" si="737"/>
        <v>0</v>
      </c>
      <c r="GR143" s="19"/>
      <c r="GS143" s="19"/>
      <c r="GT143" s="20">
        <f t="shared" si="738"/>
        <v>0</v>
      </c>
      <c r="GU143" s="19"/>
      <c r="GV143" s="19"/>
      <c r="GW143" s="20">
        <f t="shared" si="739"/>
        <v>0</v>
      </c>
      <c r="GX143" s="19"/>
      <c r="GY143" s="19"/>
      <c r="GZ143" s="20">
        <f t="shared" si="740"/>
        <v>0</v>
      </c>
      <c r="HA143" s="20">
        <f t="shared" si="741"/>
        <v>0</v>
      </c>
      <c r="HB143" s="20">
        <f t="shared" si="742"/>
        <v>0</v>
      </c>
      <c r="HC143" s="20">
        <f t="shared" si="743"/>
        <v>0</v>
      </c>
      <c r="HD143" s="19"/>
      <c r="HE143" s="19"/>
      <c r="HF143" s="20">
        <f t="shared" si="744"/>
        <v>0</v>
      </c>
      <c r="HG143" s="19"/>
      <c r="HH143" s="19"/>
      <c r="HI143" s="20">
        <f t="shared" si="745"/>
        <v>0</v>
      </c>
      <c r="HJ143" s="19"/>
      <c r="HK143" s="19"/>
      <c r="HL143" s="20">
        <f t="shared" si="746"/>
        <v>0</v>
      </c>
      <c r="HM143" s="19"/>
      <c r="HN143" s="19"/>
      <c r="HO143" s="20">
        <f t="shared" si="747"/>
        <v>0</v>
      </c>
      <c r="HP143" s="20">
        <f t="shared" si="748"/>
        <v>0</v>
      </c>
      <c r="HQ143" s="20">
        <f t="shared" si="749"/>
        <v>0</v>
      </c>
      <c r="HR143" s="20">
        <f t="shared" si="750"/>
        <v>0</v>
      </c>
      <c r="HS143" s="19"/>
      <c r="HT143" s="19"/>
      <c r="HU143" s="20">
        <f t="shared" si="751"/>
        <v>0</v>
      </c>
      <c r="HV143" s="19"/>
      <c r="HW143" s="19"/>
      <c r="HX143" s="20">
        <f t="shared" si="752"/>
        <v>0</v>
      </c>
      <c r="HY143" s="19"/>
      <c r="HZ143" s="19"/>
      <c r="IA143" s="20">
        <f t="shared" si="753"/>
        <v>0</v>
      </c>
      <c r="IB143" s="19"/>
      <c r="IC143" s="19"/>
      <c r="ID143" s="20">
        <f t="shared" si="754"/>
        <v>0</v>
      </c>
      <c r="IE143" s="20">
        <f t="shared" si="755"/>
        <v>0</v>
      </c>
      <c r="IF143" s="20">
        <f t="shared" si="756"/>
        <v>0</v>
      </c>
      <c r="IG143" s="20">
        <f t="shared" si="757"/>
        <v>0</v>
      </c>
      <c r="IH143" s="20">
        <f t="shared" si="758"/>
        <v>0</v>
      </c>
      <c r="II143" s="20">
        <f t="shared" si="759"/>
        <v>0</v>
      </c>
      <c r="IJ143" s="20">
        <f t="shared" si="760"/>
        <v>0</v>
      </c>
      <c r="IK143" s="19"/>
      <c r="IL143" s="19"/>
      <c r="IM143" s="20">
        <f t="shared" si="761"/>
        <v>0</v>
      </c>
      <c r="IN143" s="19"/>
      <c r="IO143" s="19"/>
      <c r="IP143" s="20">
        <f t="shared" si="762"/>
        <v>0</v>
      </c>
      <c r="IQ143" s="19"/>
      <c r="IR143" s="19"/>
      <c r="IS143" s="20">
        <f t="shared" si="763"/>
        <v>0</v>
      </c>
      <c r="IT143" s="20">
        <f t="shared" si="764"/>
        <v>0</v>
      </c>
      <c r="IU143" s="20">
        <f t="shared" si="765"/>
        <v>0</v>
      </c>
      <c r="IV143" s="20">
        <f t="shared" si="766"/>
        <v>0</v>
      </c>
      <c r="IW143" s="20">
        <f t="shared" si="767"/>
        <v>0</v>
      </c>
      <c r="IX143" s="20">
        <f t="shared" si="768"/>
        <v>0</v>
      </c>
      <c r="IY143" s="20">
        <f t="shared" si="769"/>
        <v>0</v>
      </c>
      <c r="IZ143" s="19"/>
      <c r="JA143" s="19"/>
      <c r="JB143" s="20">
        <f t="shared" si="770"/>
        <v>0</v>
      </c>
      <c r="JC143" s="19"/>
      <c r="JD143" s="19"/>
      <c r="JE143" s="20">
        <f t="shared" si="771"/>
        <v>0</v>
      </c>
      <c r="JF143" s="19"/>
      <c r="JG143" s="19"/>
      <c r="JH143" s="20">
        <f t="shared" si="772"/>
        <v>0</v>
      </c>
      <c r="JI143" s="20">
        <f t="shared" si="773"/>
        <v>0</v>
      </c>
      <c r="JJ143" s="20">
        <f t="shared" si="774"/>
        <v>0</v>
      </c>
      <c r="JK143" s="20">
        <f t="shared" si="775"/>
        <v>0</v>
      </c>
      <c r="JL143" s="19"/>
      <c r="JM143" s="19"/>
      <c r="JN143" s="20">
        <f t="shared" si="776"/>
        <v>0</v>
      </c>
      <c r="JO143" s="19"/>
      <c r="JP143" s="19"/>
      <c r="JQ143" s="20">
        <f t="shared" si="777"/>
        <v>0</v>
      </c>
      <c r="JR143" s="19"/>
      <c r="JS143" s="19"/>
      <c r="JT143" s="20">
        <f t="shared" si="778"/>
        <v>0</v>
      </c>
      <c r="JU143" s="20">
        <f t="shared" si="779"/>
        <v>0</v>
      </c>
      <c r="JV143" s="20">
        <f t="shared" si="780"/>
        <v>0</v>
      </c>
      <c r="JW143" s="20">
        <f t="shared" si="781"/>
        <v>0</v>
      </c>
      <c r="JX143" s="19"/>
      <c r="JY143" s="19"/>
      <c r="JZ143" s="20">
        <f t="shared" si="782"/>
        <v>0</v>
      </c>
      <c r="KA143" s="19"/>
      <c r="KB143" s="19"/>
      <c r="KC143" s="20">
        <f t="shared" si="783"/>
        <v>0</v>
      </c>
      <c r="KD143" s="20">
        <f t="shared" si="784"/>
        <v>0</v>
      </c>
      <c r="KE143" s="20">
        <f t="shared" si="785"/>
        <v>0</v>
      </c>
      <c r="KF143" s="20">
        <f t="shared" si="786"/>
        <v>0</v>
      </c>
      <c r="KG143" s="19"/>
      <c r="KH143" s="20">
        <f>0</f>
        <v>0</v>
      </c>
      <c r="KI143" s="20">
        <f t="shared" si="787"/>
        <v>0</v>
      </c>
      <c r="KJ143" s="19"/>
      <c r="KK143" s="19"/>
      <c r="KL143" s="20">
        <f t="shared" si="788"/>
        <v>0</v>
      </c>
      <c r="KM143" s="19"/>
      <c r="KN143" s="19"/>
      <c r="KO143" s="20">
        <f t="shared" si="789"/>
        <v>0</v>
      </c>
      <c r="KP143" s="19"/>
      <c r="KQ143" s="19"/>
      <c r="KR143" s="20">
        <f t="shared" si="790"/>
        <v>0</v>
      </c>
      <c r="KS143" s="19"/>
      <c r="KT143" s="19"/>
      <c r="KU143" s="20">
        <f t="shared" si="791"/>
        <v>0</v>
      </c>
      <c r="KV143" s="19"/>
      <c r="KW143" s="19"/>
      <c r="KX143" s="20">
        <f t="shared" si="792"/>
        <v>0</v>
      </c>
      <c r="KY143" s="19"/>
      <c r="KZ143" s="19"/>
      <c r="LA143" s="20">
        <f t="shared" si="793"/>
        <v>0</v>
      </c>
      <c r="LB143" s="20">
        <f t="shared" si="794"/>
        <v>0</v>
      </c>
      <c r="LC143" s="20">
        <f t="shared" si="795"/>
        <v>0</v>
      </c>
      <c r="LD143" s="20">
        <f t="shared" si="796"/>
        <v>0</v>
      </c>
      <c r="LE143" s="20">
        <f t="shared" si="797"/>
        <v>0</v>
      </c>
      <c r="LF143" s="20">
        <f t="shared" si="798"/>
        <v>0</v>
      </c>
      <c r="LG143" s="20">
        <f t="shared" si="799"/>
        <v>0</v>
      </c>
      <c r="LH143" s="19"/>
      <c r="LI143" s="19"/>
      <c r="LJ143" s="20">
        <f t="shared" si="800"/>
        <v>0</v>
      </c>
      <c r="LK143" s="19"/>
      <c r="LL143" s="19"/>
      <c r="LM143" s="20">
        <f t="shared" si="801"/>
        <v>0</v>
      </c>
      <c r="LN143" s="20">
        <f t="shared" si="802"/>
        <v>0</v>
      </c>
      <c r="LO143" s="20">
        <f t="shared" si="803"/>
        <v>0</v>
      </c>
      <c r="LP143" s="20">
        <f t="shared" si="804"/>
        <v>0</v>
      </c>
    </row>
    <row r="144" spans="1:328" x14ac:dyDescent="0.3">
      <c r="A144" s="2" t="s">
        <v>249</v>
      </c>
      <c r="B144" s="3"/>
      <c r="C144" s="3"/>
      <c r="D144" s="4">
        <f t="shared" si="644"/>
        <v>0</v>
      </c>
      <c r="E144" s="3"/>
      <c r="F144" s="3"/>
      <c r="G144" s="4">
        <f t="shared" si="645"/>
        <v>0</v>
      </c>
      <c r="H144" s="3"/>
      <c r="I144" s="3"/>
      <c r="J144" s="4">
        <f t="shared" si="646"/>
        <v>0</v>
      </c>
      <c r="K144" s="3"/>
      <c r="L144" s="3"/>
      <c r="M144" s="4">
        <f t="shared" si="647"/>
        <v>0</v>
      </c>
      <c r="N144" s="3"/>
      <c r="O144" s="3"/>
      <c r="P144" s="4">
        <f t="shared" si="648"/>
        <v>0</v>
      </c>
      <c r="Q144" s="3"/>
      <c r="R144" s="3"/>
      <c r="S144" s="4">
        <f t="shared" si="649"/>
        <v>0</v>
      </c>
      <c r="T144" s="3"/>
      <c r="U144" s="3"/>
      <c r="V144" s="4">
        <f t="shared" si="650"/>
        <v>0</v>
      </c>
      <c r="W144" s="3"/>
      <c r="X144" s="3"/>
      <c r="Y144" s="4">
        <f t="shared" si="651"/>
        <v>0</v>
      </c>
      <c r="Z144" s="3"/>
      <c r="AA144" s="3"/>
      <c r="AB144" s="4">
        <f t="shared" si="652"/>
        <v>0</v>
      </c>
      <c r="AC144" s="3"/>
      <c r="AD144" s="3"/>
      <c r="AE144" s="4">
        <f t="shared" si="653"/>
        <v>0</v>
      </c>
      <c r="AF144" s="3"/>
      <c r="AG144" s="3"/>
      <c r="AH144" s="4">
        <f t="shared" si="654"/>
        <v>0</v>
      </c>
      <c r="AI144" s="3"/>
      <c r="AJ144" s="3"/>
      <c r="AK144" s="4">
        <f t="shared" si="655"/>
        <v>0</v>
      </c>
      <c r="AL144" s="4">
        <f t="shared" si="656"/>
        <v>0</v>
      </c>
      <c r="AM144" s="4">
        <f t="shared" si="657"/>
        <v>0</v>
      </c>
      <c r="AN144" s="4">
        <f t="shared" si="658"/>
        <v>0</v>
      </c>
      <c r="AO144" s="3"/>
      <c r="AP144" s="3"/>
      <c r="AQ144" s="4">
        <f t="shared" si="659"/>
        <v>0</v>
      </c>
      <c r="AR144" s="3"/>
      <c r="AS144" s="3"/>
      <c r="AT144" s="4">
        <f t="shared" si="660"/>
        <v>0</v>
      </c>
      <c r="AU144" s="3"/>
      <c r="AV144" s="3"/>
      <c r="AW144" s="4">
        <f t="shared" si="661"/>
        <v>0</v>
      </c>
      <c r="AX144" s="3"/>
      <c r="AY144" s="3"/>
      <c r="AZ144" s="4">
        <f t="shared" si="662"/>
        <v>0</v>
      </c>
      <c r="BA144" s="3"/>
      <c r="BB144" s="3"/>
      <c r="BC144" s="4">
        <f t="shared" si="663"/>
        <v>0</v>
      </c>
      <c r="BD144" s="3"/>
      <c r="BE144" s="3"/>
      <c r="BF144" s="4">
        <f t="shared" si="664"/>
        <v>0</v>
      </c>
      <c r="BG144" s="4">
        <f t="shared" si="665"/>
        <v>0</v>
      </c>
      <c r="BH144" s="4">
        <f t="shared" si="666"/>
        <v>0</v>
      </c>
      <c r="BI144" s="4">
        <f t="shared" si="667"/>
        <v>0</v>
      </c>
      <c r="BJ144" s="3"/>
      <c r="BK144" s="3"/>
      <c r="BL144" s="4">
        <f t="shared" si="668"/>
        <v>0</v>
      </c>
      <c r="BM144" s="3"/>
      <c r="BN144" s="3"/>
      <c r="BO144" s="4">
        <f t="shared" si="669"/>
        <v>0</v>
      </c>
      <c r="BP144" s="3"/>
      <c r="BQ144" s="3"/>
      <c r="BR144" s="4">
        <f t="shared" si="670"/>
        <v>0</v>
      </c>
      <c r="BS144" s="3"/>
      <c r="BT144" s="3"/>
      <c r="BU144" s="4">
        <f t="shared" si="671"/>
        <v>0</v>
      </c>
      <c r="BV144" s="3"/>
      <c r="BW144" s="3"/>
      <c r="BX144" s="4">
        <f t="shared" si="672"/>
        <v>0</v>
      </c>
      <c r="BY144" s="3"/>
      <c r="BZ144" s="3"/>
      <c r="CA144" s="4">
        <f t="shared" si="673"/>
        <v>0</v>
      </c>
      <c r="CB144" s="4">
        <f t="shared" si="674"/>
        <v>0</v>
      </c>
      <c r="CC144" s="4">
        <f t="shared" si="675"/>
        <v>0</v>
      </c>
      <c r="CD144" s="4">
        <f t="shared" si="676"/>
        <v>0</v>
      </c>
      <c r="CE144" s="3"/>
      <c r="CF144" s="3"/>
      <c r="CG144" s="4">
        <f t="shared" si="677"/>
        <v>0</v>
      </c>
      <c r="CH144" s="3"/>
      <c r="CI144" s="3"/>
      <c r="CJ144" s="4">
        <f t="shared" si="678"/>
        <v>0</v>
      </c>
      <c r="CK144" s="3"/>
      <c r="CL144" s="3"/>
      <c r="CM144" s="4">
        <f t="shared" si="679"/>
        <v>0</v>
      </c>
      <c r="CN144" s="4">
        <f t="shared" si="680"/>
        <v>0</v>
      </c>
      <c r="CO144" s="4">
        <f t="shared" si="681"/>
        <v>0</v>
      </c>
      <c r="CP144" s="4">
        <f t="shared" si="682"/>
        <v>0</v>
      </c>
      <c r="CQ144" s="3"/>
      <c r="CR144" s="3"/>
      <c r="CS144" s="4">
        <f t="shared" si="683"/>
        <v>0</v>
      </c>
      <c r="CT144" s="3"/>
      <c r="CU144" s="3"/>
      <c r="CV144" s="4">
        <f t="shared" si="684"/>
        <v>0</v>
      </c>
      <c r="CW144" s="3"/>
      <c r="CX144" s="3"/>
      <c r="CY144" s="4">
        <f t="shared" si="685"/>
        <v>0</v>
      </c>
      <c r="CZ144" s="4">
        <f t="shared" si="686"/>
        <v>0</v>
      </c>
      <c r="DA144" s="4">
        <f t="shared" si="687"/>
        <v>0</v>
      </c>
      <c r="DB144" s="4">
        <f t="shared" si="688"/>
        <v>0</v>
      </c>
      <c r="DC144" s="4">
        <f t="shared" si="689"/>
        <v>0</v>
      </c>
      <c r="DD144" s="4">
        <f t="shared" si="690"/>
        <v>0</v>
      </c>
      <c r="DE144" s="4">
        <f t="shared" si="691"/>
        <v>0</v>
      </c>
      <c r="DF144" s="3"/>
      <c r="DG144" s="3"/>
      <c r="DH144" s="4">
        <f t="shared" si="692"/>
        <v>0</v>
      </c>
      <c r="DI144" s="3"/>
      <c r="DJ144" s="3"/>
      <c r="DK144" s="4">
        <f t="shared" si="693"/>
        <v>0</v>
      </c>
      <c r="DL144" s="4">
        <f t="shared" si="694"/>
        <v>0</v>
      </c>
      <c r="DM144" s="4">
        <f t="shared" si="695"/>
        <v>0</v>
      </c>
      <c r="DN144" s="4">
        <f t="shared" si="696"/>
        <v>0</v>
      </c>
      <c r="DO144" s="3"/>
      <c r="DP144" s="3"/>
      <c r="DQ144" s="4">
        <f t="shared" si="697"/>
        <v>0</v>
      </c>
      <c r="DR144" s="3"/>
      <c r="DS144" s="3"/>
      <c r="DT144" s="4">
        <f t="shared" si="698"/>
        <v>0</v>
      </c>
      <c r="DU144" s="4">
        <f t="shared" si="699"/>
        <v>0</v>
      </c>
      <c r="DV144" s="4">
        <f t="shared" si="700"/>
        <v>0</v>
      </c>
      <c r="DW144" s="4">
        <f t="shared" si="701"/>
        <v>0</v>
      </c>
      <c r="DX144" s="20">
        <f t="shared" si="702"/>
        <v>0</v>
      </c>
      <c r="DY144" s="20">
        <f t="shared" si="703"/>
        <v>0</v>
      </c>
      <c r="DZ144" s="20">
        <f t="shared" si="704"/>
        <v>0</v>
      </c>
      <c r="EA144" s="19"/>
      <c r="EB144" s="19"/>
      <c r="EC144" s="20">
        <f t="shared" si="705"/>
        <v>0</v>
      </c>
      <c r="ED144" s="19"/>
      <c r="EE144" s="19"/>
      <c r="EF144" s="20">
        <f t="shared" si="706"/>
        <v>0</v>
      </c>
      <c r="EG144" s="19"/>
      <c r="EH144" s="19"/>
      <c r="EI144" s="20">
        <f t="shared" si="707"/>
        <v>0</v>
      </c>
      <c r="EJ144" s="19"/>
      <c r="EK144" s="19"/>
      <c r="EL144" s="20">
        <f t="shared" si="708"/>
        <v>0</v>
      </c>
      <c r="EM144" s="20">
        <f t="shared" si="709"/>
        <v>0</v>
      </c>
      <c r="EN144" s="20">
        <f t="shared" si="710"/>
        <v>0</v>
      </c>
      <c r="EO144" s="20">
        <f t="shared" si="711"/>
        <v>0</v>
      </c>
      <c r="EP144" s="19"/>
      <c r="EQ144" s="19"/>
      <c r="ER144" s="20">
        <f t="shared" si="712"/>
        <v>0</v>
      </c>
      <c r="ES144" s="19"/>
      <c r="ET144" s="19"/>
      <c r="EU144" s="20">
        <f t="shared" si="713"/>
        <v>0</v>
      </c>
      <c r="EV144" s="19"/>
      <c r="EW144" s="19"/>
      <c r="EX144" s="20">
        <f t="shared" si="714"/>
        <v>0</v>
      </c>
      <c r="EY144" s="19"/>
      <c r="EZ144" s="19"/>
      <c r="FA144" s="20">
        <f t="shared" si="715"/>
        <v>0</v>
      </c>
      <c r="FB144" s="20">
        <f t="shared" si="716"/>
        <v>0</v>
      </c>
      <c r="FC144" s="20">
        <f t="shared" si="717"/>
        <v>0</v>
      </c>
      <c r="FD144" s="20">
        <f t="shared" si="718"/>
        <v>0</v>
      </c>
      <c r="FE144" s="19"/>
      <c r="FF144" s="19"/>
      <c r="FG144" s="20">
        <f t="shared" si="719"/>
        <v>0</v>
      </c>
      <c r="FH144" s="19"/>
      <c r="FI144" s="19"/>
      <c r="FJ144" s="20">
        <f t="shared" si="720"/>
        <v>0</v>
      </c>
      <c r="FK144" s="19"/>
      <c r="FL144" s="19"/>
      <c r="FM144" s="20">
        <f t="shared" si="721"/>
        <v>0</v>
      </c>
      <c r="FN144" s="20">
        <f t="shared" si="722"/>
        <v>0</v>
      </c>
      <c r="FO144" s="20">
        <f t="shared" si="723"/>
        <v>0</v>
      </c>
      <c r="FP144" s="20">
        <f t="shared" si="724"/>
        <v>0</v>
      </c>
      <c r="FQ144" s="19"/>
      <c r="FR144" s="19"/>
      <c r="FS144" s="20">
        <f t="shared" si="725"/>
        <v>0</v>
      </c>
      <c r="FT144" s="19"/>
      <c r="FU144" s="19"/>
      <c r="FV144" s="20">
        <f t="shared" si="726"/>
        <v>0</v>
      </c>
      <c r="FW144" s="19"/>
      <c r="FX144" s="19"/>
      <c r="FY144" s="20">
        <f t="shared" si="727"/>
        <v>0</v>
      </c>
      <c r="FZ144" s="20">
        <f t="shared" si="728"/>
        <v>0</v>
      </c>
      <c r="GA144" s="20">
        <f t="shared" si="729"/>
        <v>0</v>
      </c>
      <c r="GB144" s="20">
        <f t="shared" si="730"/>
        <v>0</v>
      </c>
      <c r="GC144" s="19"/>
      <c r="GD144" s="19"/>
      <c r="GE144" s="20">
        <f t="shared" si="731"/>
        <v>0</v>
      </c>
      <c r="GF144" s="19"/>
      <c r="GG144" s="19"/>
      <c r="GH144" s="20">
        <f t="shared" si="732"/>
        <v>0</v>
      </c>
      <c r="GI144" s="19"/>
      <c r="GJ144" s="19"/>
      <c r="GK144" s="20">
        <f t="shared" si="733"/>
        <v>0</v>
      </c>
      <c r="GL144" s="19"/>
      <c r="GM144" s="19"/>
      <c r="GN144" s="20">
        <f t="shared" si="734"/>
        <v>0</v>
      </c>
      <c r="GO144" s="20">
        <f t="shared" si="735"/>
        <v>0</v>
      </c>
      <c r="GP144" s="20">
        <f t="shared" si="736"/>
        <v>0</v>
      </c>
      <c r="GQ144" s="20">
        <f t="shared" si="737"/>
        <v>0</v>
      </c>
      <c r="GR144" s="19"/>
      <c r="GS144" s="19"/>
      <c r="GT144" s="20">
        <f t="shared" si="738"/>
        <v>0</v>
      </c>
      <c r="GU144" s="19"/>
      <c r="GV144" s="19"/>
      <c r="GW144" s="20">
        <f t="shared" si="739"/>
        <v>0</v>
      </c>
      <c r="GX144" s="19"/>
      <c r="GY144" s="19"/>
      <c r="GZ144" s="20">
        <f t="shared" si="740"/>
        <v>0</v>
      </c>
      <c r="HA144" s="20">
        <f t="shared" si="741"/>
        <v>0</v>
      </c>
      <c r="HB144" s="20">
        <f t="shared" si="742"/>
        <v>0</v>
      </c>
      <c r="HC144" s="20">
        <f t="shared" si="743"/>
        <v>0</v>
      </c>
      <c r="HD144" s="19"/>
      <c r="HE144" s="19"/>
      <c r="HF144" s="20">
        <f t="shared" si="744"/>
        <v>0</v>
      </c>
      <c r="HG144" s="19"/>
      <c r="HH144" s="19"/>
      <c r="HI144" s="20">
        <f t="shared" si="745"/>
        <v>0</v>
      </c>
      <c r="HJ144" s="19"/>
      <c r="HK144" s="19"/>
      <c r="HL144" s="20">
        <f t="shared" si="746"/>
        <v>0</v>
      </c>
      <c r="HM144" s="19"/>
      <c r="HN144" s="19"/>
      <c r="HO144" s="20">
        <f t="shared" si="747"/>
        <v>0</v>
      </c>
      <c r="HP144" s="20">
        <f t="shared" si="748"/>
        <v>0</v>
      </c>
      <c r="HQ144" s="20">
        <f t="shared" si="749"/>
        <v>0</v>
      </c>
      <c r="HR144" s="20">
        <f t="shared" si="750"/>
        <v>0</v>
      </c>
      <c r="HS144" s="19"/>
      <c r="HT144" s="19"/>
      <c r="HU144" s="20">
        <f t="shared" si="751"/>
        <v>0</v>
      </c>
      <c r="HV144" s="19"/>
      <c r="HW144" s="19"/>
      <c r="HX144" s="20">
        <f t="shared" si="752"/>
        <v>0</v>
      </c>
      <c r="HY144" s="19"/>
      <c r="HZ144" s="19"/>
      <c r="IA144" s="20">
        <f t="shared" si="753"/>
        <v>0</v>
      </c>
      <c r="IB144" s="19"/>
      <c r="IC144" s="19"/>
      <c r="ID144" s="20">
        <f t="shared" si="754"/>
        <v>0</v>
      </c>
      <c r="IE144" s="20">
        <f t="shared" si="755"/>
        <v>0</v>
      </c>
      <c r="IF144" s="20">
        <f t="shared" si="756"/>
        <v>0</v>
      </c>
      <c r="IG144" s="20">
        <f t="shared" si="757"/>
        <v>0</v>
      </c>
      <c r="IH144" s="20">
        <f t="shared" si="758"/>
        <v>0</v>
      </c>
      <c r="II144" s="20">
        <f t="shared" si="759"/>
        <v>0</v>
      </c>
      <c r="IJ144" s="20">
        <f t="shared" si="760"/>
        <v>0</v>
      </c>
      <c r="IK144" s="19"/>
      <c r="IL144" s="19"/>
      <c r="IM144" s="20">
        <f t="shared" si="761"/>
        <v>0</v>
      </c>
      <c r="IN144" s="19"/>
      <c r="IO144" s="19"/>
      <c r="IP144" s="20">
        <f t="shared" si="762"/>
        <v>0</v>
      </c>
      <c r="IQ144" s="19"/>
      <c r="IR144" s="19"/>
      <c r="IS144" s="20">
        <f t="shared" si="763"/>
        <v>0</v>
      </c>
      <c r="IT144" s="20">
        <f t="shared" si="764"/>
        <v>0</v>
      </c>
      <c r="IU144" s="20">
        <f t="shared" si="765"/>
        <v>0</v>
      </c>
      <c r="IV144" s="20">
        <f t="shared" si="766"/>
        <v>0</v>
      </c>
      <c r="IW144" s="20">
        <f t="shared" si="767"/>
        <v>0</v>
      </c>
      <c r="IX144" s="20">
        <f t="shared" si="768"/>
        <v>0</v>
      </c>
      <c r="IY144" s="20">
        <f t="shared" si="769"/>
        <v>0</v>
      </c>
      <c r="IZ144" s="19"/>
      <c r="JA144" s="19"/>
      <c r="JB144" s="20">
        <f t="shared" si="770"/>
        <v>0</v>
      </c>
      <c r="JC144" s="19"/>
      <c r="JD144" s="19"/>
      <c r="JE144" s="20">
        <f t="shared" si="771"/>
        <v>0</v>
      </c>
      <c r="JF144" s="19"/>
      <c r="JG144" s="19"/>
      <c r="JH144" s="20">
        <f t="shared" si="772"/>
        <v>0</v>
      </c>
      <c r="JI144" s="20">
        <f t="shared" si="773"/>
        <v>0</v>
      </c>
      <c r="JJ144" s="20">
        <f t="shared" si="774"/>
        <v>0</v>
      </c>
      <c r="JK144" s="20">
        <f t="shared" si="775"/>
        <v>0</v>
      </c>
      <c r="JL144" s="19"/>
      <c r="JM144" s="19"/>
      <c r="JN144" s="20">
        <f t="shared" si="776"/>
        <v>0</v>
      </c>
      <c r="JO144" s="19"/>
      <c r="JP144" s="19"/>
      <c r="JQ144" s="20">
        <f t="shared" si="777"/>
        <v>0</v>
      </c>
      <c r="JR144" s="19"/>
      <c r="JS144" s="19"/>
      <c r="JT144" s="20">
        <f t="shared" si="778"/>
        <v>0</v>
      </c>
      <c r="JU144" s="20">
        <f t="shared" si="779"/>
        <v>0</v>
      </c>
      <c r="JV144" s="20">
        <f t="shared" si="780"/>
        <v>0</v>
      </c>
      <c r="JW144" s="20">
        <f t="shared" si="781"/>
        <v>0</v>
      </c>
      <c r="JX144" s="19"/>
      <c r="JY144" s="19"/>
      <c r="JZ144" s="20">
        <f t="shared" si="782"/>
        <v>0</v>
      </c>
      <c r="KA144" s="19"/>
      <c r="KB144" s="20">
        <f>2000</f>
        <v>2000</v>
      </c>
      <c r="KC144" s="20">
        <f t="shared" si="783"/>
        <v>-2000</v>
      </c>
      <c r="KD144" s="20">
        <f t="shared" si="784"/>
        <v>0</v>
      </c>
      <c r="KE144" s="20">
        <f t="shared" si="785"/>
        <v>2000</v>
      </c>
      <c r="KF144" s="20">
        <f t="shared" si="786"/>
        <v>-2000</v>
      </c>
      <c r="KG144" s="19"/>
      <c r="KH144" s="19"/>
      <c r="KI144" s="20">
        <f t="shared" si="787"/>
        <v>0</v>
      </c>
      <c r="KJ144" s="19"/>
      <c r="KK144" s="19"/>
      <c r="KL144" s="20">
        <f t="shared" si="788"/>
        <v>0</v>
      </c>
      <c r="KM144" s="19"/>
      <c r="KN144" s="19"/>
      <c r="KO144" s="20">
        <f t="shared" si="789"/>
        <v>0</v>
      </c>
      <c r="KP144" s="19"/>
      <c r="KQ144" s="19"/>
      <c r="KR144" s="20">
        <f t="shared" si="790"/>
        <v>0</v>
      </c>
      <c r="KS144" s="19"/>
      <c r="KT144" s="19"/>
      <c r="KU144" s="20">
        <f t="shared" si="791"/>
        <v>0</v>
      </c>
      <c r="KV144" s="19"/>
      <c r="KW144" s="19"/>
      <c r="KX144" s="20">
        <f t="shared" si="792"/>
        <v>0</v>
      </c>
      <c r="KY144" s="19"/>
      <c r="KZ144" s="19"/>
      <c r="LA144" s="20">
        <f t="shared" si="793"/>
        <v>0</v>
      </c>
      <c r="LB144" s="20">
        <f t="shared" si="794"/>
        <v>0</v>
      </c>
      <c r="LC144" s="20">
        <f t="shared" si="795"/>
        <v>0</v>
      </c>
      <c r="LD144" s="20">
        <f t="shared" si="796"/>
        <v>0</v>
      </c>
      <c r="LE144" s="20">
        <f t="shared" si="797"/>
        <v>0</v>
      </c>
      <c r="LF144" s="20">
        <f t="shared" si="798"/>
        <v>0</v>
      </c>
      <c r="LG144" s="20">
        <f t="shared" si="799"/>
        <v>0</v>
      </c>
      <c r="LH144" s="19"/>
      <c r="LI144" s="19"/>
      <c r="LJ144" s="20">
        <f t="shared" si="800"/>
        <v>0</v>
      </c>
      <c r="LK144" s="19"/>
      <c r="LL144" s="19"/>
      <c r="LM144" s="20">
        <f t="shared" si="801"/>
        <v>0</v>
      </c>
      <c r="LN144" s="20">
        <f t="shared" si="802"/>
        <v>0</v>
      </c>
      <c r="LO144" s="20">
        <f t="shared" si="803"/>
        <v>2000</v>
      </c>
      <c r="LP144" s="20">
        <f t="shared" si="804"/>
        <v>-2000</v>
      </c>
    </row>
    <row r="145" spans="1:328" x14ac:dyDescent="0.3">
      <c r="A145" s="2" t="s">
        <v>250</v>
      </c>
      <c r="B145" s="3"/>
      <c r="C145" s="3"/>
      <c r="D145" s="4">
        <f t="shared" si="644"/>
        <v>0</v>
      </c>
      <c r="E145" s="3"/>
      <c r="F145" s="3"/>
      <c r="G145" s="4">
        <f t="shared" si="645"/>
        <v>0</v>
      </c>
      <c r="H145" s="3"/>
      <c r="I145" s="3"/>
      <c r="J145" s="4">
        <f t="shared" si="646"/>
        <v>0</v>
      </c>
      <c r="K145" s="3"/>
      <c r="L145" s="3"/>
      <c r="M145" s="4">
        <f t="shared" si="647"/>
        <v>0</v>
      </c>
      <c r="N145" s="3"/>
      <c r="O145" s="3"/>
      <c r="P145" s="4">
        <f t="shared" si="648"/>
        <v>0</v>
      </c>
      <c r="Q145" s="3"/>
      <c r="R145" s="3"/>
      <c r="S145" s="4">
        <f t="shared" si="649"/>
        <v>0</v>
      </c>
      <c r="T145" s="3"/>
      <c r="U145" s="3"/>
      <c r="V145" s="4">
        <f t="shared" si="650"/>
        <v>0</v>
      </c>
      <c r="W145" s="3"/>
      <c r="X145" s="3"/>
      <c r="Y145" s="4">
        <f t="shared" si="651"/>
        <v>0</v>
      </c>
      <c r="Z145" s="3"/>
      <c r="AA145" s="3"/>
      <c r="AB145" s="4">
        <f t="shared" si="652"/>
        <v>0</v>
      </c>
      <c r="AC145" s="3"/>
      <c r="AD145" s="3"/>
      <c r="AE145" s="4">
        <f t="shared" si="653"/>
        <v>0</v>
      </c>
      <c r="AF145" s="3"/>
      <c r="AG145" s="3"/>
      <c r="AH145" s="4">
        <f t="shared" si="654"/>
        <v>0</v>
      </c>
      <c r="AI145" s="3"/>
      <c r="AJ145" s="3"/>
      <c r="AK145" s="4">
        <f t="shared" si="655"/>
        <v>0</v>
      </c>
      <c r="AL145" s="4">
        <f t="shared" si="656"/>
        <v>0</v>
      </c>
      <c r="AM145" s="4">
        <f t="shared" si="657"/>
        <v>0</v>
      </c>
      <c r="AN145" s="4">
        <f t="shared" si="658"/>
        <v>0</v>
      </c>
      <c r="AO145" s="3"/>
      <c r="AP145" s="3"/>
      <c r="AQ145" s="4">
        <f t="shared" si="659"/>
        <v>0</v>
      </c>
      <c r="AR145" s="3"/>
      <c r="AS145" s="3"/>
      <c r="AT145" s="4">
        <f t="shared" si="660"/>
        <v>0</v>
      </c>
      <c r="AU145" s="3"/>
      <c r="AV145" s="3"/>
      <c r="AW145" s="4">
        <f t="shared" si="661"/>
        <v>0</v>
      </c>
      <c r="AX145" s="3"/>
      <c r="AY145" s="3"/>
      <c r="AZ145" s="4">
        <f t="shared" si="662"/>
        <v>0</v>
      </c>
      <c r="BA145" s="3"/>
      <c r="BB145" s="3"/>
      <c r="BC145" s="4">
        <f t="shared" si="663"/>
        <v>0</v>
      </c>
      <c r="BD145" s="3"/>
      <c r="BE145" s="3"/>
      <c r="BF145" s="4">
        <f t="shared" si="664"/>
        <v>0</v>
      </c>
      <c r="BG145" s="4">
        <f t="shared" si="665"/>
        <v>0</v>
      </c>
      <c r="BH145" s="4">
        <f t="shared" si="666"/>
        <v>0</v>
      </c>
      <c r="BI145" s="4">
        <f t="shared" si="667"/>
        <v>0</v>
      </c>
      <c r="BJ145" s="3"/>
      <c r="BK145" s="3"/>
      <c r="BL145" s="4">
        <f t="shared" si="668"/>
        <v>0</v>
      </c>
      <c r="BM145" s="3"/>
      <c r="BN145" s="3"/>
      <c r="BO145" s="4">
        <f t="shared" si="669"/>
        <v>0</v>
      </c>
      <c r="BP145" s="3"/>
      <c r="BQ145" s="3"/>
      <c r="BR145" s="4">
        <f t="shared" si="670"/>
        <v>0</v>
      </c>
      <c r="BS145" s="3"/>
      <c r="BT145" s="3"/>
      <c r="BU145" s="4">
        <f t="shared" si="671"/>
        <v>0</v>
      </c>
      <c r="BV145" s="3"/>
      <c r="BW145" s="3"/>
      <c r="BX145" s="4">
        <f t="shared" si="672"/>
        <v>0</v>
      </c>
      <c r="BY145" s="3"/>
      <c r="BZ145" s="3"/>
      <c r="CA145" s="4">
        <f t="shared" si="673"/>
        <v>0</v>
      </c>
      <c r="CB145" s="4">
        <f t="shared" si="674"/>
        <v>0</v>
      </c>
      <c r="CC145" s="4">
        <f t="shared" si="675"/>
        <v>0</v>
      </c>
      <c r="CD145" s="4">
        <f t="shared" si="676"/>
        <v>0</v>
      </c>
      <c r="CE145" s="3"/>
      <c r="CF145" s="3"/>
      <c r="CG145" s="4">
        <f t="shared" si="677"/>
        <v>0</v>
      </c>
      <c r="CH145" s="3"/>
      <c r="CI145" s="3"/>
      <c r="CJ145" s="4">
        <f t="shared" si="678"/>
        <v>0</v>
      </c>
      <c r="CK145" s="3"/>
      <c r="CL145" s="3"/>
      <c r="CM145" s="4">
        <f t="shared" si="679"/>
        <v>0</v>
      </c>
      <c r="CN145" s="4">
        <f t="shared" si="680"/>
        <v>0</v>
      </c>
      <c r="CO145" s="4">
        <f t="shared" si="681"/>
        <v>0</v>
      </c>
      <c r="CP145" s="4">
        <f t="shared" si="682"/>
        <v>0</v>
      </c>
      <c r="CQ145" s="3"/>
      <c r="CR145" s="3"/>
      <c r="CS145" s="4">
        <f t="shared" si="683"/>
        <v>0</v>
      </c>
      <c r="CT145" s="3"/>
      <c r="CU145" s="3"/>
      <c r="CV145" s="4">
        <f t="shared" si="684"/>
        <v>0</v>
      </c>
      <c r="CW145" s="3"/>
      <c r="CX145" s="3"/>
      <c r="CY145" s="4">
        <f t="shared" si="685"/>
        <v>0</v>
      </c>
      <c r="CZ145" s="4">
        <f t="shared" si="686"/>
        <v>0</v>
      </c>
      <c r="DA145" s="4">
        <f t="shared" si="687"/>
        <v>0</v>
      </c>
      <c r="DB145" s="4">
        <f t="shared" si="688"/>
        <v>0</v>
      </c>
      <c r="DC145" s="4">
        <f t="shared" si="689"/>
        <v>0</v>
      </c>
      <c r="DD145" s="4">
        <f t="shared" si="690"/>
        <v>0</v>
      </c>
      <c r="DE145" s="4">
        <f t="shared" si="691"/>
        <v>0</v>
      </c>
      <c r="DF145" s="3"/>
      <c r="DG145" s="3"/>
      <c r="DH145" s="4">
        <f t="shared" si="692"/>
        <v>0</v>
      </c>
      <c r="DI145" s="3"/>
      <c r="DJ145" s="3"/>
      <c r="DK145" s="4">
        <f t="shared" si="693"/>
        <v>0</v>
      </c>
      <c r="DL145" s="4">
        <f t="shared" si="694"/>
        <v>0</v>
      </c>
      <c r="DM145" s="4">
        <f t="shared" si="695"/>
        <v>0</v>
      </c>
      <c r="DN145" s="4">
        <f t="shared" si="696"/>
        <v>0</v>
      </c>
      <c r="DO145" s="3"/>
      <c r="DP145" s="3"/>
      <c r="DQ145" s="4">
        <f t="shared" si="697"/>
        <v>0</v>
      </c>
      <c r="DR145" s="3"/>
      <c r="DS145" s="3"/>
      <c r="DT145" s="4">
        <f t="shared" si="698"/>
        <v>0</v>
      </c>
      <c r="DU145" s="4">
        <f t="shared" si="699"/>
        <v>0</v>
      </c>
      <c r="DV145" s="4">
        <f t="shared" si="700"/>
        <v>0</v>
      </c>
      <c r="DW145" s="4">
        <f t="shared" si="701"/>
        <v>0</v>
      </c>
      <c r="DX145" s="20">
        <f t="shared" si="702"/>
        <v>0</v>
      </c>
      <c r="DY145" s="20">
        <f t="shared" si="703"/>
        <v>0</v>
      </c>
      <c r="DZ145" s="20">
        <f t="shared" si="704"/>
        <v>0</v>
      </c>
      <c r="EA145" s="19"/>
      <c r="EB145" s="19"/>
      <c r="EC145" s="20">
        <f t="shared" si="705"/>
        <v>0</v>
      </c>
      <c r="ED145" s="19"/>
      <c r="EE145" s="19"/>
      <c r="EF145" s="20">
        <f t="shared" si="706"/>
        <v>0</v>
      </c>
      <c r="EG145" s="19"/>
      <c r="EH145" s="19"/>
      <c r="EI145" s="20">
        <f t="shared" si="707"/>
        <v>0</v>
      </c>
      <c r="EJ145" s="19"/>
      <c r="EK145" s="19"/>
      <c r="EL145" s="20">
        <f t="shared" si="708"/>
        <v>0</v>
      </c>
      <c r="EM145" s="20">
        <f t="shared" si="709"/>
        <v>0</v>
      </c>
      <c r="EN145" s="20">
        <f t="shared" si="710"/>
        <v>0</v>
      </c>
      <c r="EO145" s="20">
        <f t="shared" si="711"/>
        <v>0</v>
      </c>
      <c r="EP145" s="19"/>
      <c r="EQ145" s="19"/>
      <c r="ER145" s="20">
        <f t="shared" si="712"/>
        <v>0</v>
      </c>
      <c r="ES145" s="19"/>
      <c r="ET145" s="19"/>
      <c r="EU145" s="20">
        <f t="shared" si="713"/>
        <v>0</v>
      </c>
      <c r="EV145" s="19"/>
      <c r="EW145" s="19"/>
      <c r="EX145" s="20">
        <f t="shared" si="714"/>
        <v>0</v>
      </c>
      <c r="EY145" s="19"/>
      <c r="EZ145" s="19"/>
      <c r="FA145" s="20">
        <f t="shared" si="715"/>
        <v>0</v>
      </c>
      <c r="FB145" s="20">
        <f t="shared" si="716"/>
        <v>0</v>
      </c>
      <c r="FC145" s="20">
        <f t="shared" si="717"/>
        <v>0</v>
      </c>
      <c r="FD145" s="20">
        <f t="shared" si="718"/>
        <v>0</v>
      </c>
      <c r="FE145" s="19"/>
      <c r="FF145" s="19"/>
      <c r="FG145" s="20">
        <f t="shared" si="719"/>
        <v>0</v>
      </c>
      <c r="FH145" s="19"/>
      <c r="FI145" s="19"/>
      <c r="FJ145" s="20">
        <f t="shared" si="720"/>
        <v>0</v>
      </c>
      <c r="FK145" s="19"/>
      <c r="FL145" s="19"/>
      <c r="FM145" s="20">
        <f t="shared" si="721"/>
        <v>0</v>
      </c>
      <c r="FN145" s="20">
        <f t="shared" si="722"/>
        <v>0</v>
      </c>
      <c r="FO145" s="20">
        <f t="shared" si="723"/>
        <v>0</v>
      </c>
      <c r="FP145" s="20">
        <f t="shared" si="724"/>
        <v>0</v>
      </c>
      <c r="FQ145" s="19"/>
      <c r="FR145" s="19"/>
      <c r="FS145" s="20">
        <f t="shared" si="725"/>
        <v>0</v>
      </c>
      <c r="FT145" s="19"/>
      <c r="FU145" s="19"/>
      <c r="FV145" s="20">
        <f t="shared" si="726"/>
        <v>0</v>
      </c>
      <c r="FW145" s="19"/>
      <c r="FX145" s="19"/>
      <c r="FY145" s="20">
        <f t="shared" si="727"/>
        <v>0</v>
      </c>
      <c r="FZ145" s="20">
        <f t="shared" si="728"/>
        <v>0</v>
      </c>
      <c r="GA145" s="20">
        <f t="shared" si="729"/>
        <v>0</v>
      </c>
      <c r="GB145" s="20">
        <f t="shared" si="730"/>
        <v>0</v>
      </c>
      <c r="GC145" s="19"/>
      <c r="GD145" s="19"/>
      <c r="GE145" s="20">
        <f t="shared" si="731"/>
        <v>0</v>
      </c>
      <c r="GF145" s="19"/>
      <c r="GG145" s="19"/>
      <c r="GH145" s="20">
        <f t="shared" si="732"/>
        <v>0</v>
      </c>
      <c r="GI145" s="19"/>
      <c r="GJ145" s="19"/>
      <c r="GK145" s="20">
        <f t="shared" si="733"/>
        <v>0</v>
      </c>
      <c r="GL145" s="19"/>
      <c r="GM145" s="19"/>
      <c r="GN145" s="20">
        <f t="shared" si="734"/>
        <v>0</v>
      </c>
      <c r="GO145" s="20">
        <f t="shared" si="735"/>
        <v>0</v>
      </c>
      <c r="GP145" s="20">
        <f t="shared" si="736"/>
        <v>0</v>
      </c>
      <c r="GQ145" s="20">
        <f t="shared" si="737"/>
        <v>0</v>
      </c>
      <c r="GR145" s="19"/>
      <c r="GS145" s="19"/>
      <c r="GT145" s="20">
        <f t="shared" si="738"/>
        <v>0</v>
      </c>
      <c r="GU145" s="19"/>
      <c r="GV145" s="19"/>
      <c r="GW145" s="20">
        <f t="shared" si="739"/>
        <v>0</v>
      </c>
      <c r="GX145" s="19"/>
      <c r="GY145" s="19"/>
      <c r="GZ145" s="20">
        <f t="shared" si="740"/>
        <v>0</v>
      </c>
      <c r="HA145" s="20">
        <f t="shared" si="741"/>
        <v>0</v>
      </c>
      <c r="HB145" s="20">
        <f t="shared" si="742"/>
        <v>0</v>
      </c>
      <c r="HC145" s="20">
        <f t="shared" si="743"/>
        <v>0</v>
      </c>
      <c r="HD145" s="19"/>
      <c r="HE145" s="19"/>
      <c r="HF145" s="20">
        <f t="shared" si="744"/>
        <v>0</v>
      </c>
      <c r="HG145" s="19"/>
      <c r="HH145" s="19"/>
      <c r="HI145" s="20">
        <f t="shared" si="745"/>
        <v>0</v>
      </c>
      <c r="HJ145" s="19"/>
      <c r="HK145" s="19"/>
      <c r="HL145" s="20">
        <f t="shared" si="746"/>
        <v>0</v>
      </c>
      <c r="HM145" s="19"/>
      <c r="HN145" s="19"/>
      <c r="HO145" s="20">
        <f t="shared" si="747"/>
        <v>0</v>
      </c>
      <c r="HP145" s="20">
        <f t="shared" si="748"/>
        <v>0</v>
      </c>
      <c r="HQ145" s="20">
        <f t="shared" si="749"/>
        <v>0</v>
      </c>
      <c r="HR145" s="20">
        <f t="shared" si="750"/>
        <v>0</v>
      </c>
      <c r="HS145" s="19"/>
      <c r="HT145" s="19"/>
      <c r="HU145" s="20">
        <f t="shared" si="751"/>
        <v>0</v>
      </c>
      <c r="HV145" s="19"/>
      <c r="HW145" s="19"/>
      <c r="HX145" s="20">
        <f t="shared" si="752"/>
        <v>0</v>
      </c>
      <c r="HY145" s="19"/>
      <c r="HZ145" s="19"/>
      <c r="IA145" s="20">
        <f t="shared" si="753"/>
        <v>0</v>
      </c>
      <c r="IB145" s="19"/>
      <c r="IC145" s="19"/>
      <c r="ID145" s="20">
        <f t="shared" si="754"/>
        <v>0</v>
      </c>
      <c r="IE145" s="20">
        <f t="shared" si="755"/>
        <v>0</v>
      </c>
      <c r="IF145" s="20">
        <f t="shared" si="756"/>
        <v>0</v>
      </c>
      <c r="IG145" s="20">
        <f t="shared" si="757"/>
        <v>0</v>
      </c>
      <c r="IH145" s="20">
        <f t="shared" si="758"/>
        <v>0</v>
      </c>
      <c r="II145" s="20">
        <f t="shared" si="759"/>
        <v>0</v>
      </c>
      <c r="IJ145" s="20">
        <f t="shared" si="760"/>
        <v>0</v>
      </c>
      <c r="IK145" s="19"/>
      <c r="IL145" s="19"/>
      <c r="IM145" s="20">
        <f t="shared" si="761"/>
        <v>0</v>
      </c>
      <c r="IN145" s="19"/>
      <c r="IO145" s="19"/>
      <c r="IP145" s="20">
        <f t="shared" si="762"/>
        <v>0</v>
      </c>
      <c r="IQ145" s="19"/>
      <c r="IR145" s="19"/>
      <c r="IS145" s="20">
        <f t="shared" si="763"/>
        <v>0</v>
      </c>
      <c r="IT145" s="20">
        <f t="shared" si="764"/>
        <v>0</v>
      </c>
      <c r="IU145" s="20">
        <f t="shared" si="765"/>
        <v>0</v>
      </c>
      <c r="IV145" s="20">
        <f t="shared" si="766"/>
        <v>0</v>
      </c>
      <c r="IW145" s="20">
        <f t="shared" si="767"/>
        <v>0</v>
      </c>
      <c r="IX145" s="20">
        <f t="shared" si="768"/>
        <v>0</v>
      </c>
      <c r="IY145" s="20">
        <f t="shared" si="769"/>
        <v>0</v>
      </c>
      <c r="IZ145" s="19"/>
      <c r="JA145" s="19"/>
      <c r="JB145" s="20">
        <f t="shared" si="770"/>
        <v>0</v>
      </c>
      <c r="JC145" s="19"/>
      <c r="JD145" s="19"/>
      <c r="JE145" s="20">
        <f t="shared" si="771"/>
        <v>0</v>
      </c>
      <c r="JF145" s="19"/>
      <c r="JG145" s="19"/>
      <c r="JH145" s="20">
        <f t="shared" si="772"/>
        <v>0</v>
      </c>
      <c r="JI145" s="20">
        <f t="shared" si="773"/>
        <v>0</v>
      </c>
      <c r="JJ145" s="20">
        <f t="shared" si="774"/>
        <v>0</v>
      </c>
      <c r="JK145" s="20">
        <f t="shared" si="775"/>
        <v>0</v>
      </c>
      <c r="JL145" s="19"/>
      <c r="JM145" s="19"/>
      <c r="JN145" s="20">
        <f t="shared" si="776"/>
        <v>0</v>
      </c>
      <c r="JO145" s="19"/>
      <c r="JP145" s="19"/>
      <c r="JQ145" s="20">
        <f t="shared" si="777"/>
        <v>0</v>
      </c>
      <c r="JR145" s="19"/>
      <c r="JS145" s="19"/>
      <c r="JT145" s="20">
        <f t="shared" si="778"/>
        <v>0</v>
      </c>
      <c r="JU145" s="20">
        <f t="shared" si="779"/>
        <v>0</v>
      </c>
      <c r="JV145" s="20">
        <f t="shared" si="780"/>
        <v>0</v>
      </c>
      <c r="JW145" s="20">
        <f t="shared" si="781"/>
        <v>0</v>
      </c>
      <c r="JX145" s="19"/>
      <c r="JY145" s="19"/>
      <c r="JZ145" s="20">
        <f t="shared" si="782"/>
        <v>0</v>
      </c>
      <c r="KA145" s="19"/>
      <c r="KB145" s="20">
        <f>2000</f>
        <v>2000</v>
      </c>
      <c r="KC145" s="20">
        <f t="shared" si="783"/>
        <v>-2000</v>
      </c>
      <c r="KD145" s="20">
        <f t="shared" si="784"/>
        <v>0</v>
      </c>
      <c r="KE145" s="20">
        <f t="shared" si="785"/>
        <v>2000</v>
      </c>
      <c r="KF145" s="20">
        <f t="shared" si="786"/>
        <v>-2000</v>
      </c>
      <c r="KG145" s="19"/>
      <c r="KH145" s="19"/>
      <c r="KI145" s="20">
        <f t="shared" si="787"/>
        <v>0</v>
      </c>
      <c r="KJ145" s="19"/>
      <c r="KK145" s="19"/>
      <c r="KL145" s="20">
        <f t="shared" si="788"/>
        <v>0</v>
      </c>
      <c r="KM145" s="19"/>
      <c r="KN145" s="19"/>
      <c r="KO145" s="20">
        <f t="shared" si="789"/>
        <v>0</v>
      </c>
      <c r="KP145" s="19"/>
      <c r="KQ145" s="19"/>
      <c r="KR145" s="20">
        <f t="shared" si="790"/>
        <v>0</v>
      </c>
      <c r="KS145" s="19"/>
      <c r="KT145" s="19"/>
      <c r="KU145" s="20">
        <f t="shared" si="791"/>
        <v>0</v>
      </c>
      <c r="KV145" s="19"/>
      <c r="KW145" s="19"/>
      <c r="KX145" s="20">
        <f t="shared" si="792"/>
        <v>0</v>
      </c>
      <c r="KY145" s="19"/>
      <c r="KZ145" s="19"/>
      <c r="LA145" s="20">
        <f t="shared" si="793"/>
        <v>0</v>
      </c>
      <c r="LB145" s="20">
        <f t="shared" si="794"/>
        <v>0</v>
      </c>
      <c r="LC145" s="20">
        <f t="shared" si="795"/>
        <v>0</v>
      </c>
      <c r="LD145" s="20">
        <f t="shared" si="796"/>
        <v>0</v>
      </c>
      <c r="LE145" s="20">
        <f t="shared" si="797"/>
        <v>0</v>
      </c>
      <c r="LF145" s="20">
        <f t="shared" si="798"/>
        <v>0</v>
      </c>
      <c r="LG145" s="20">
        <f t="shared" si="799"/>
        <v>0</v>
      </c>
      <c r="LH145" s="19"/>
      <c r="LI145" s="19"/>
      <c r="LJ145" s="20">
        <f t="shared" si="800"/>
        <v>0</v>
      </c>
      <c r="LK145" s="19"/>
      <c r="LL145" s="19"/>
      <c r="LM145" s="20">
        <f t="shared" si="801"/>
        <v>0</v>
      </c>
      <c r="LN145" s="20">
        <f t="shared" si="802"/>
        <v>0</v>
      </c>
      <c r="LO145" s="20">
        <f t="shared" si="803"/>
        <v>2000</v>
      </c>
      <c r="LP145" s="20">
        <f t="shared" si="804"/>
        <v>-2000</v>
      </c>
    </row>
    <row r="146" spans="1:328" x14ac:dyDescent="0.3">
      <c r="A146" s="2" t="s">
        <v>251</v>
      </c>
      <c r="B146" s="3"/>
      <c r="C146" s="3"/>
      <c r="D146" s="4">
        <f t="shared" si="644"/>
        <v>0</v>
      </c>
      <c r="E146" s="3"/>
      <c r="F146" s="3"/>
      <c r="G146" s="4">
        <f t="shared" si="645"/>
        <v>0</v>
      </c>
      <c r="H146" s="3"/>
      <c r="I146" s="3"/>
      <c r="J146" s="4">
        <f t="shared" si="646"/>
        <v>0</v>
      </c>
      <c r="K146" s="3"/>
      <c r="L146" s="3"/>
      <c r="M146" s="4">
        <f t="shared" si="647"/>
        <v>0</v>
      </c>
      <c r="N146" s="3"/>
      <c r="O146" s="3"/>
      <c r="P146" s="4">
        <f t="shared" si="648"/>
        <v>0</v>
      </c>
      <c r="Q146" s="3"/>
      <c r="R146" s="3"/>
      <c r="S146" s="4">
        <f t="shared" si="649"/>
        <v>0</v>
      </c>
      <c r="T146" s="3"/>
      <c r="U146" s="3"/>
      <c r="V146" s="4">
        <f t="shared" si="650"/>
        <v>0</v>
      </c>
      <c r="W146" s="3"/>
      <c r="X146" s="3"/>
      <c r="Y146" s="4">
        <f t="shared" si="651"/>
        <v>0</v>
      </c>
      <c r="Z146" s="3"/>
      <c r="AA146" s="3"/>
      <c r="AB146" s="4">
        <f t="shared" si="652"/>
        <v>0</v>
      </c>
      <c r="AC146" s="3"/>
      <c r="AD146" s="3"/>
      <c r="AE146" s="4">
        <f t="shared" si="653"/>
        <v>0</v>
      </c>
      <c r="AF146" s="3"/>
      <c r="AG146" s="3"/>
      <c r="AH146" s="4">
        <f t="shared" si="654"/>
        <v>0</v>
      </c>
      <c r="AI146" s="3"/>
      <c r="AJ146" s="3"/>
      <c r="AK146" s="4">
        <f t="shared" si="655"/>
        <v>0</v>
      </c>
      <c r="AL146" s="4">
        <f t="shared" si="656"/>
        <v>0</v>
      </c>
      <c r="AM146" s="4">
        <f t="shared" si="657"/>
        <v>0</v>
      </c>
      <c r="AN146" s="4">
        <f t="shared" si="658"/>
        <v>0</v>
      </c>
      <c r="AO146" s="3"/>
      <c r="AP146" s="3"/>
      <c r="AQ146" s="4">
        <f t="shared" si="659"/>
        <v>0</v>
      </c>
      <c r="AR146" s="3"/>
      <c r="AS146" s="3"/>
      <c r="AT146" s="4">
        <f t="shared" si="660"/>
        <v>0</v>
      </c>
      <c r="AU146" s="3"/>
      <c r="AV146" s="3"/>
      <c r="AW146" s="4">
        <f t="shared" si="661"/>
        <v>0</v>
      </c>
      <c r="AX146" s="3"/>
      <c r="AY146" s="3"/>
      <c r="AZ146" s="4">
        <f t="shared" si="662"/>
        <v>0</v>
      </c>
      <c r="BA146" s="3"/>
      <c r="BB146" s="3"/>
      <c r="BC146" s="4">
        <f t="shared" si="663"/>
        <v>0</v>
      </c>
      <c r="BD146" s="3"/>
      <c r="BE146" s="3"/>
      <c r="BF146" s="4">
        <f t="shared" si="664"/>
        <v>0</v>
      </c>
      <c r="BG146" s="4">
        <f t="shared" si="665"/>
        <v>0</v>
      </c>
      <c r="BH146" s="4">
        <f t="shared" si="666"/>
        <v>0</v>
      </c>
      <c r="BI146" s="4">
        <f t="shared" si="667"/>
        <v>0</v>
      </c>
      <c r="BJ146" s="3"/>
      <c r="BK146" s="3"/>
      <c r="BL146" s="4">
        <f t="shared" si="668"/>
        <v>0</v>
      </c>
      <c r="BM146" s="3"/>
      <c r="BN146" s="3"/>
      <c r="BO146" s="4">
        <f t="shared" si="669"/>
        <v>0</v>
      </c>
      <c r="BP146" s="3"/>
      <c r="BQ146" s="3"/>
      <c r="BR146" s="4">
        <f t="shared" si="670"/>
        <v>0</v>
      </c>
      <c r="BS146" s="3"/>
      <c r="BT146" s="3"/>
      <c r="BU146" s="4">
        <f t="shared" si="671"/>
        <v>0</v>
      </c>
      <c r="BV146" s="3"/>
      <c r="BW146" s="3"/>
      <c r="BX146" s="4">
        <f t="shared" si="672"/>
        <v>0</v>
      </c>
      <c r="BY146" s="3"/>
      <c r="BZ146" s="3"/>
      <c r="CA146" s="4">
        <f t="shared" si="673"/>
        <v>0</v>
      </c>
      <c r="CB146" s="4">
        <f t="shared" si="674"/>
        <v>0</v>
      </c>
      <c r="CC146" s="4">
        <f t="shared" si="675"/>
        <v>0</v>
      </c>
      <c r="CD146" s="4">
        <f t="shared" si="676"/>
        <v>0</v>
      </c>
      <c r="CE146" s="3"/>
      <c r="CF146" s="3"/>
      <c r="CG146" s="4">
        <f t="shared" si="677"/>
        <v>0</v>
      </c>
      <c r="CH146" s="3"/>
      <c r="CI146" s="3"/>
      <c r="CJ146" s="4">
        <f t="shared" si="678"/>
        <v>0</v>
      </c>
      <c r="CK146" s="3"/>
      <c r="CL146" s="3"/>
      <c r="CM146" s="4">
        <f t="shared" si="679"/>
        <v>0</v>
      </c>
      <c r="CN146" s="4">
        <f t="shared" si="680"/>
        <v>0</v>
      </c>
      <c r="CO146" s="4">
        <f t="shared" si="681"/>
        <v>0</v>
      </c>
      <c r="CP146" s="4">
        <f t="shared" si="682"/>
        <v>0</v>
      </c>
      <c r="CQ146" s="3"/>
      <c r="CR146" s="3"/>
      <c r="CS146" s="4">
        <f t="shared" si="683"/>
        <v>0</v>
      </c>
      <c r="CT146" s="3"/>
      <c r="CU146" s="3"/>
      <c r="CV146" s="4">
        <f t="shared" si="684"/>
        <v>0</v>
      </c>
      <c r="CW146" s="3"/>
      <c r="CX146" s="3"/>
      <c r="CY146" s="4">
        <f t="shared" si="685"/>
        <v>0</v>
      </c>
      <c r="CZ146" s="4">
        <f t="shared" si="686"/>
        <v>0</v>
      </c>
      <c r="DA146" s="4">
        <f t="shared" si="687"/>
        <v>0</v>
      </c>
      <c r="DB146" s="4">
        <f t="shared" si="688"/>
        <v>0</v>
      </c>
      <c r="DC146" s="4">
        <f t="shared" si="689"/>
        <v>0</v>
      </c>
      <c r="DD146" s="4">
        <f t="shared" si="690"/>
        <v>0</v>
      </c>
      <c r="DE146" s="4">
        <f t="shared" si="691"/>
        <v>0</v>
      </c>
      <c r="DF146" s="3"/>
      <c r="DG146" s="3"/>
      <c r="DH146" s="4">
        <f t="shared" si="692"/>
        <v>0</v>
      </c>
      <c r="DI146" s="3"/>
      <c r="DJ146" s="3"/>
      <c r="DK146" s="4">
        <f t="shared" si="693"/>
        <v>0</v>
      </c>
      <c r="DL146" s="4">
        <f t="shared" si="694"/>
        <v>0</v>
      </c>
      <c r="DM146" s="4">
        <f t="shared" si="695"/>
        <v>0</v>
      </c>
      <c r="DN146" s="4">
        <f t="shared" si="696"/>
        <v>0</v>
      </c>
      <c r="DO146" s="3"/>
      <c r="DP146" s="3"/>
      <c r="DQ146" s="4">
        <f t="shared" si="697"/>
        <v>0</v>
      </c>
      <c r="DR146" s="3"/>
      <c r="DS146" s="3"/>
      <c r="DT146" s="4">
        <f t="shared" si="698"/>
        <v>0</v>
      </c>
      <c r="DU146" s="4">
        <f t="shared" si="699"/>
        <v>0</v>
      </c>
      <c r="DV146" s="4">
        <f t="shared" si="700"/>
        <v>0</v>
      </c>
      <c r="DW146" s="4">
        <f t="shared" si="701"/>
        <v>0</v>
      </c>
      <c r="DX146" s="20">
        <f t="shared" si="702"/>
        <v>0</v>
      </c>
      <c r="DY146" s="20">
        <f t="shared" si="703"/>
        <v>0</v>
      </c>
      <c r="DZ146" s="20">
        <f t="shared" si="704"/>
        <v>0</v>
      </c>
      <c r="EA146" s="19"/>
      <c r="EB146" s="19"/>
      <c r="EC146" s="20">
        <f t="shared" si="705"/>
        <v>0</v>
      </c>
      <c r="ED146" s="19"/>
      <c r="EE146" s="19"/>
      <c r="EF146" s="20">
        <f t="shared" si="706"/>
        <v>0</v>
      </c>
      <c r="EG146" s="19"/>
      <c r="EH146" s="19"/>
      <c r="EI146" s="20">
        <f t="shared" si="707"/>
        <v>0</v>
      </c>
      <c r="EJ146" s="19"/>
      <c r="EK146" s="19"/>
      <c r="EL146" s="20">
        <f t="shared" si="708"/>
        <v>0</v>
      </c>
      <c r="EM146" s="20">
        <f t="shared" si="709"/>
        <v>0</v>
      </c>
      <c r="EN146" s="20">
        <f t="shared" si="710"/>
        <v>0</v>
      </c>
      <c r="EO146" s="20">
        <f t="shared" si="711"/>
        <v>0</v>
      </c>
      <c r="EP146" s="19"/>
      <c r="EQ146" s="19"/>
      <c r="ER146" s="20">
        <f t="shared" si="712"/>
        <v>0</v>
      </c>
      <c r="ES146" s="19"/>
      <c r="ET146" s="19"/>
      <c r="EU146" s="20">
        <f t="shared" si="713"/>
        <v>0</v>
      </c>
      <c r="EV146" s="19"/>
      <c r="EW146" s="19"/>
      <c r="EX146" s="20">
        <f t="shared" si="714"/>
        <v>0</v>
      </c>
      <c r="EY146" s="19"/>
      <c r="EZ146" s="19"/>
      <c r="FA146" s="20">
        <f t="shared" si="715"/>
        <v>0</v>
      </c>
      <c r="FB146" s="20">
        <f t="shared" si="716"/>
        <v>0</v>
      </c>
      <c r="FC146" s="20">
        <f t="shared" si="717"/>
        <v>0</v>
      </c>
      <c r="FD146" s="20">
        <f t="shared" si="718"/>
        <v>0</v>
      </c>
      <c r="FE146" s="19"/>
      <c r="FF146" s="19"/>
      <c r="FG146" s="20">
        <f t="shared" si="719"/>
        <v>0</v>
      </c>
      <c r="FH146" s="19"/>
      <c r="FI146" s="19"/>
      <c r="FJ146" s="20">
        <f t="shared" si="720"/>
        <v>0</v>
      </c>
      <c r="FK146" s="19"/>
      <c r="FL146" s="19"/>
      <c r="FM146" s="20">
        <f t="shared" si="721"/>
        <v>0</v>
      </c>
      <c r="FN146" s="20">
        <f t="shared" si="722"/>
        <v>0</v>
      </c>
      <c r="FO146" s="20">
        <f t="shared" si="723"/>
        <v>0</v>
      </c>
      <c r="FP146" s="20">
        <f t="shared" si="724"/>
        <v>0</v>
      </c>
      <c r="FQ146" s="19"/>
      <c r="FR146" s="19"/>
      <c r="FS146" s="20">
        <f t="shared" si="725"/>
        <v>0</v>
      </c>
      <c r="FT146" s="19"/>
      <c r="FU146" s="19"/>
      <c r="FV146" s="20">
        <f t="shared" si="726"/>
        <v>0</v>
      </c>
      <c r="FW146" s="19"/>
      <c r="FX146" s="19"/>
      <c r="FY146" s="20">
        <f t="shared" si="727"/>
        <v>0</v>
      </c>
      <c r="FZ146" s="20">
        <f t="shared" si="728"/>
        <v>0</v>
      </c>
      <c r="GA146" s="20">
        <f t="shared" si="729"/>
        <v>0</v>
      </c>
      <c r="GB146" s="20">
        <f t="shared" si="730"/>
        <v>0</v>
      </c>
      <c r="GC146" s="19"/>
      <c r="GD146" s="19"/>
      <c r="GE146" s="20">
        <f t="shared" si="731"/>
        <v>0</v>
      </c>
      <c r="GF146" s="19"/>
      <c r="GG146" s="19"/>
      <c r="GH146" s="20">
        <f t="shared" si="732"/>
        <v>0</v>
      </c>
      <c r="GI146" s="19"/>
      <c r="GJ146" s="19"/>
      <c r="GK146" s="20">
        <f t="shared" si="733"/>
        <v>0</v>
      </c>
      <c r="GL146" s="19"/>
      <c r="GM146" s="19"/>
      <c r="GN146" s="20">
        <f t="shared" si="734"/>
        <v>0</v>
      </c>
      <c r="GO146" s="20">
        <f t="shared" si="735"/>
        <v>0</v>
      </c>
      <c r="GP146" s="20">
        <f t="shared" si="736"/>
        <v>0</v>
      </c>
      <c r="GQ146" s="20">
        <f t="shared" si="737"/>
        <v>0</v>
      </c>
      <c r="GR146" s="19"/>
      <c r="GS146" s="19"/>
      <c r="GT146" s="20">
        <f t="shared" si="738"/>
        <v>0</v>
      </c>
      <c r="GU146" s="19"/>
      <c r="GV146" s="19"/>
      <c r="GW146" s="20">
        <f t="shared" si="739"/>
        <v>0</v>
      </c>
      <c r="GX146" s="19"/>
      <c r="GY146" s="19"/>
      <c r="GZ146" s="20">
        <f t="shared" si="740"/>
        <v>0</v>
      </c>
      <c r="HA146" s="20">
        <f t="shared" si="741"/>
        <v>0</v>
      </c>
      <c r="HB146" s="20">
        <f t="shared" si="742"/>
        <v>0</v>
      </c>
      <c r="HC146" s="20">
        <f t="shared" si="743"/>
        <v>0</v>
      </c>
      <c r="HD146" s="19"/>
      <c r="HE146" s="19"/>
      <c r="HF146" s="20">
        <f t="shared" si="744"/>
        <v>0</v>
      </c>
      <c r="HG146" s="19"/>
      <c r="HH146" s="19"/>
      <c r="HI146" s="20">
        <f t="shared" si="745"/>
        <v>0</v>
      </c>
      <c r="HJ146" s="19"/>
      <c r="HK146" s="19"/>
      <c r="HL146" s="20">
        <f t="shared" si="746"/>
        <v>0</v>
      </c>
      <c r="HM146" s="19"/>
      <c r="HN146" s="19"/>
      <c r="HO146" s="20">
        <f t="shared" si="747"/>
        <v>0</v>
      </c>
      <c r="HP146" s="20">
        <f t="shared" si="748"/>
        <v>0</v>
      </c>
      <c r="HQ146" s="20">
        <f t="shared" si="749"/>
        <v>0</v>
      </c>
      <c r="HR146" s="20">
        <f t="shared" si="750"/>
        <v>0</v>
      </c>
      <c r="HS146" s="19"/>
      <c r="HT146" s="19"/>
      <c r="HU146" s="20">
        <f t="shared" si="751"/>
        <v>0</v>
      </c>
      <c r="HV146" s="19"/>
      <c r="HW146" s="19"/>
      <c r="HX146" s="20">
        <f t="shared" si="752"/>
        <v>0</v>
      </c>
      <c r="HY146" s="19"/>
      <c r="HZ146" s="19"/>
      <c r="IA146" s="20">
        <f t="shared" si="753"/>
        <v>0</v>
      </c>
      <c r="IB146" s="19"/>
      <c r="IC146" s="19"/>
      <c r="ID146" s="20">
        <f t="shared" si="754"/>
        <v>0</v>
      </c>
      <c r="IE146" s="20">
        <f t="shared" si="755"/>
        <v>0</v>
      </c>
      <c r="IF146" s="20">
        <f t="shared" si="756"/>
        <v>0</v>
      </c>
      <c r="IG146" s="20">
        <f t="shared" si="757"/>
        <v>0</v>
      </c>
      <c r="IH146" s="20">
        <f t="shared" si="758"/>
        <v>0</v>
      </c>
      <c r="II146" s="20">
        <f t="shared" si="759"/>
        <v>0</v>
      </c>
      <c r="IJ146" s="20">
        <f t="shared" si="760"/>
        <v>0</v>
      </c>
      <c r="IK146" s="19"/>
      <c r="IL146" s="19"/>
      <c r="IM146" s="20">
        <f t="shared" si="761"/>
        <v>0</v>
      </c>
      <c r="IN146" s="19"/>
      <c r="IO146" s="19"/>
      <c r="IP146" s="20">
        <f t="shared" si="762"/>
        <v>0</v>
      </c>
      <c r="IQ146" s="19"/>
      <c r="IR146" s="19"/>
      <c r="IS146" s="20">
        <f t="shared" si="763"/>
        <v>0</v>
      </c>
      <c r="IT146" s="20">
        <f t="shared" si="764"/>
        <v>0</v>
      </c>
      <c r="IU146" s="20">
        <f t="shared" si="765"/>
        <v>0</v>
      </c>
      <c r="IV146" s="20">
        <f t="shared" si="766"/>
        <v>0</v>
      </c>
      <c r="IW146" s="20">
        <f t="shared" si="767"/>
        <v>0</v>
      </c>
      <c r="IX146" s="20">
        <f t="shared" si="768"/>
        <v>0</v>
      </c>
      <c r="IY146" s="20">
        <f t="shared" si="769"/>
        <v>0</v>
      </c>
      <c r="IZ146" s="19"/>
      <c r="JA146" s="19"/>
      <c r="JB146" s="20">
        <f t="shared" si="770"/>
        <v>0</v>
      </c>
      <c r="JC146" s="19"/>
      <c r="JD146" s="19"/>
      <c r="JE146" s="20">
        <f t="shared" si="771"/>
        <v>0</v>
      </c>
      <c r="JF146" s="19"/>
      <c r="JG146" s="19"/>
      <c r="JH146" s="20">
        <f t="shared" si="772"/>
        <v>0</v>
      </c>
      <c r="JI146" s="20">
        <f t="shared" si="773"/>
        <v>0</v>
      </c>
      <c r="JJ146" s="20">
        <f t="shared" si="774"/>
        <v>0</v>
      </c>
      <c r="JK146" s="20">
        <f t="shared" si="775"/>
        <v>0</v>
      </c>
      <c r="JL146" s="19"/>
      <c r="JM146" s="19"/>
      <c r="JN146" s="20">
        <f t="shared" si="776"/>
        <v>0</v>
      </c>
      <c r="JO146" s="20">
        <f>2418.8</f>
        <v>2418.8000000000002</v>
      </c>
      <c r="JP146" s="20">
        <f>3000</f>
        <v>3000</v>
      </c>
      <c r="JQ146" s="20">
        <f t="shared" si="777"/>
        <v>-581.19999999999982</v>
      </c>
      <c r="JR146" s="20">
        <f>-279.2</f>
        <v>-279.2</v>
      </c>
      <c r="JS146" s="19"/>
      <c r="JT146" s="20">
        <f t="shared" si="778"/>
        <v>-279.2</v>
      </c>
      <c r="JU146" s="20">
        <f t="shared" si="779"/>
        <v>2139.6000000000004</v>
      </c>
      <c r="JV146" s="20">
        <f t="shared" si="780"/>
        <v>3000</v>
      </c>
      <c r="JW146" s="20">
        <f t="shared" si="781"/>
        <v>-860.39999999999964</v>
      </c>
      <c r="JX146" s="19"/>
      <c r="JY146" s="19"/>
      <c r="JZ146" s="20">
        <f t="shared" si="782"/>
        <v>0</v>
      </c>
      <c r="KA146" s="19"/>
      <c r="KB146" s="19"/>
      <c r="KC146" s="20">
        <f t="shared" si="783"/>
        <v>0</v>
      </c>
      <c r="KD146" s="20">
        <f t="shared" si="784"/>
        <v>0</v>
      </c>
      <c r="KE146" s="20">
        <f t="shared" si="785"/>
        <v>0</v>
      </c>
      <c r="KF146" s="20">
        <f t="shared" si="786"/>
        <v>0</v>
      </c>
      <c r="KG146" s="20">
        <f>3206.4</f>
        <v>3206.4</v>
      </c>
      <c r="KH146" s="20">
        <f>4500</f>
        <v>4500</v>
      </c>
      <c r="KI146" s="20">
        <f t="shared" si="787"/>
        <v>-1293.5999999999999</v>
      </c>
      <c r="KJ146" s="19"/>
      <c r="KK146" s="19"/>
      <c r="KL146" s="20">
        <f t="shared" si="788"/>
        <v>0</v>
      </c>
      <c r="KM146" s="19"/>
      <c r="KN146" s="19"/>
      <c r="KO146" s="20">
        <f t="shared" si="789"/>
        <v>0</v>
      </c>
      <c r="KP146" s="19"/>
      <c r="KQ146" s="19"/>
      <c r="KR146" s="20">
        <f t="shared" si="790"/>
        <v>0</v>
      </c>
      <c r="KS146" s="19"/>
      <c r="KT146" s="19"/>
      <c r="KU146" s="20">
        <f t="shared" si="791"/>
        <v>0</v>
      </c>
      <c r="KV146" s="19"/>
      <c r="KW146" s="19"/>
      <c r="KX146" s="20">
        <f t="shared" si="792"/>
        <v>0</v>
      </c>
      <c r="KY146" s="19"/>
      <c r="KZ146" s="19"/>
      <c r="LA146" s="20">
        <f t="shared" si="793"/>
        <v>0</v>
      </c>
      <c r="LB146" s="20">
        <f t="shared" si="794"/>
        <v>0</v>
      </c>
      <c r="LC146" s="20">
        <f t="shared" si="795"/>
        <v>0</v>
      </c>
      <c r="LD146" s="20">
        <f t="shared" si="796"/>
        <v>0</v>
      </c>
      <c r="LE146" s="20">
        <f t="shared" si="797"/>
        <v>3206.4</v>
      </c>
      <c r="LF146" s="20">
        <f t="shared" si="798"/>
        <v>4500</v>
      </c>
      <c r="LG146" s="20">
        <f t="shared" si="799"/>
        <v>-1293.5999999999999</v>
      </c>
      <c r="LH146" s="19"/>
      <c r="LI146" s="19"/>
      <c r="LJ146" s="20">
        <f t="shared" si="800"/>
        <v>0</v>
      </c>
      <c r="LK146" s="19"/>
      <c r="LL146" s="19"/>
      <c r="LM146" s="20">
        <f t="shared" si="801"/>
        <v>0</v>
      </c>
      <c r="LN146" s="20">
        <f t="shared" si="802"/>
        <v>5346</v>
      </c>
      <c r="LO146" s="20">
        <f t="shared" si="803"/>
        <v>7500</v>
      </c>
      <c r="LP146" s="20">
        <f t="shared" si="804"/>
        <v>-2154</v>
      </c>
    </row>
    <row r="147" spans="1:328" x14ac:dyDescent="0.3">
      <c r="A147" s="2" t="s">
        <v>252</v>
      </c>
      <c r="B147" s="5">
        <f>((((((((B138)+(B139))+(B140))+(B141))+(B142))+(B143))+(B144))+(B145))+(B146)</f>
        <v>0</v>
      </c>
      <c r="C147" s="5">
        <f>((((((((C138)+(C139))+(C140))+(C141))+(C142))+(C143))+(C144))+(C145))+(C146)</f>
        <v>0</v>
      </c>
      <c r="D147" s="5">
        <f t="shared" si="644"/>
        <v>0</v>
      </c>
      <c r="E147" s="5">
        <f>((((((((E138)+(E139))+(E140))+(E141))+(E142))+(E143))+(E144))+(E145))+(E146)</f>
        <v>0</v>
      </c>
      <c r="F147" s="5">
        <f>((((((((F138)+(F139))+(F140))+(F141))+(F142))+(F143))+(F144))+(F145))+(F146)</f>
        <v>0</v>
      </c>
      <c r="G147" s="5">
        <f t="shared" si="645"/>
        <v>0</v>
      </c>
      <c r="H147" s="5">
        <f>((((((((H138)+(H139))+(H140))+(H141))+(H142))+(H143))+(H144))+(H145))+(H146)</f>
        <v>0</v>
      </c>
      <c r="I147" s="5">
        <f>((((((((I138)+(I139))+(I140))+(I141))+(I142))+(I143))+(I144))+(I145))+(I146)</f>
        <v>0</v>
      </c>
      <c r="J147" s="5">
        <f t="shared" si="646"/>
        <v>0</v>
      </c>
      <c r="K147" s="5">
        <f>((((((((K138)+(K139))+(K140))+(K141))+(K142))+(K143))+(K144))+(K145))+(K146)</f>
        <v>0</v>
      </c>
      <c r="L147" s="5">
        <f>((((((((L138)+(L139))+(L140))+(L141))+(L142))+(L143))+(L144))+(L145))+(L146)</f>
        <v>0</v>
      </c>
      <c r="M147" s="5">
        <f t="shared" si="647"/>
        <v>0</v>
      </c>
      <c r="N147" s="5">
        <f>((((((((N138)+(N139))+(N140))+(N141))+(N142))+(N143))+(N144))+(N145))+(N146)</f>
        <v>0</v>
      </c>
      <c r="O147" s="5">
        <f>((((((((O138)+(O139))+(O140))+(O141))+(O142))+(O143))+(O144))+(O145))+(O146)</f>
        <v>0</v>
      </c>
      <c r="P147" s="5">
        <f t="shared" si="648"/>
        <v>0</v>
      </c>
      <c r="Q147" s="5">
        <f>((((((((Q138)+(Q139))+(Q140))+(Q141))+(Q142))+(Q143))+(Q144))+(Q145))+(Q146)</f>
        <v>0</v>
      </c>
      <c r="R147" s="5">
        <f>((((((((R138)+(R139))+(R140))+(R141))+(R142))+(R143))+(R144))+(R145))+(R146)</f>
        <v>0</v>
      </c>
      <c r="S147" s="5">
        <f t="shared" si="649"/>
        <v>0</v>
      </c>
      <c r="T147" s="5">
        <f>((((((((T138)+(T139))+(T140))+(T141))+(T142))+(T143))+(T144))+(T145))+(T146)</f>
        <v>0</v>
      </c>
      <c r="U147" s="5">
        <f>((((((((U138)+(U139))+(U140))+(U141))+(U142))+(U143))+(U144))+(U145))+(U146)</f>
        <v>0</v>
      </c>
      <c r="V147" s="5">
        <f t="shared" si="650"/>
        <v>0</v>
      </c>
      <c r="W147" s="5">
        <f>((((((((W138)+(W139))+(W140))+(W141))+(W142))+(W143))+(W144))+(W145))+(W146)</f>
        <v>0</v>
      </c>
      <c r="X147" s="5">
        <f>((((((((X138)+(X139))+(X140))+(X141))+(X142))+(X143))+(X144))+(X145))+(X146)</f>
        <v>0</v>
      </c>
      <c r="Y147" s="5">
        <f t="shared" si="651"/>
        <v>0</v>
      </c>
      <c r="Z147" s="5">
        <f>((((((((Z138)+(Z139))+(Z140))+(Z141))+(Z142))+(Z143))+(Z144))+(Z145))+(Z146)</f>
        <v>0</v>
      </c>
      <c r="AA147" s="5">
        <f>((((((((AA138)+(AA139))+(AA140))+(AA141))+(AA142))+(AA143))+(AA144))+(AA145))+(AA146)</f>
        <v>0</v>
      </c>
      <c r="AB147" s="5">
        <f t="shared" si="652"/>
        <v>0</v>
      </c>
      <c r="AC147" s="5">
        <f>((((((((AC138)+(AC139))+(AC140))+(AC141))+(AC142))+(AC143))+(AC144))+(AC145))+(AC146)</f>
        <v>0</v>
      </c>
      <c r="AD147" s="5">
        <f>((((((((AD138)+(AD139))+(AD140))+(AD141))+(AD142))+(AD143))+(AD144))+(AD145))+(AD146)</f>
        <v>0</v>
      </c>
      <c r="AE147" s="5">
        <f t="shared" si="653"/>
        <v>0</v>
      </c>
      <c r="AF147" s="5">
        <f>((((((((AF138)+(AF139))+(AF140))+(AF141))+(AF142))+(AF143))+(AF144))+(AF145))+(AF146)</f>
        <v>0</v>
      </c>
      <c r="AG147" s="5">
        <f>((((((((AG138)+(AG139))+(AG140))+(AG141))+(AG142))+(AG143))+(AG144))+(AG145))+(AG146)</f>
        <v>0</v>
      </c>
      <c r="AH147" s="5">
        <f t="shared" si="654"/>
        <v>0</v>
      </c>
      <c r="AI147" s="5">
        <f>((((((((AI138)+(AI139))+(AI140))+(AI141))+(AI142))+(AI143))+(AI144))+(AI145))+(AI146)</f>
        <v>0</v>
      </c>
      <c r="AJ147" s="5">
        <f>((((((((AJ138)+(AJ139))+(AJ140))+(AJ141))+(AJ142))+(AJ143))+(AJ144))+(AJ145))+(AJ146)</f>
        <v>0</v>
      </c>
      <c r="AK147" s="5">
        <f t="shared" si="655"/>
        <v>0</v>
      </c>
      <c r="AL147" s="5">
        <f t="shared" si="656"/>
        <v>0</v>
      </c>
      <c r="AM147" s="5">
        <f t="shared" si="657"/>
        <v>0</v>
      </c>
      <c r="AN147" s="5">
        <f t="shared" si="658"/>
        <v>0</v>
      </c>
      <c r="AO147" s="5">
        <f>((((((((AO138)+(AO139))+(AO140))+(AO141))+(AO142))+(AO143))+(AO144))+(AO145))+(AO146)</f>
        <v>0</v>
      </c>
      <c r="AP147" s="5">
        <f>((((((((AP138)+(AP139))+(AP140))+(AP141))+(AP142))+(AP143))+(AP144))+(AP145))+(AP146)</f>
        <v>0</v>
      </c>
      <c r="AQ147" s="5">
        <f t="shared" si="659"/>
        <v>0</v>
      </c>
      <c r="AR147" s="5">
        <f>((((((((AR138)+(AR139))+(AR140))+(AR141))+(AR142))+(AR143))+(AR144))+(AR145))+(AR146)</f>
        <v>0</v>
      </c>
      <c r="AS147" s="5">
        <f>((((((((AS138)+(AS139))+(AS140))+(AS141))+(AS142))+(AS143))+(AS144))+(AS145))+(AS146)</f>
        <v>0</v>
      </c>
      <c r="AT147" s="5">
        <f t="shared" si="660"/>
        <v>0</v>
      </c>
      <c r="AU147" s="5">
        <f>((((((((AU138)+(AU139))+(AU140))+(AU141))+(AU142))+(AU143))+(AU144))+(AU145))+(AU146)</f>
        <v>0</v>
      </c>
      <c r="AV147" s="5">
        <f>((((((((AV138)+(AV139))+(AV140))+(AV141))+(AV142))+(AV143))+(AV144))+(AV145))+(AV146)</f>
        <v>0</v>
      </c>
      <c r="AW147" s="5">
        <f t="shared" si="661"/>
        <v>0</v>
      </c>
      <c r="AX147" s="5">
        <f>((((((((AX138)+(AX139))+(AX140))+(AX141))+(AX142))+(AX143))+(AX144))+(AX145))+(AX146)</f>
        <v>0</v>
      </c>
      <c r="AY147" s="5">
        <f>((((((((AY138)+(AY139))+(AY140))+(AY141))+(AY142))+(AY143))+(AY144))+(AY145))+(AY146)</f>
        <v>0</v>
      </c>
      <c r="AZ147" s="5">
        <f t="shared" si="662"/>
        <v>0</v>
      </c>
      <c r="BA147" s="5">
        <f>((((((((BA138)+(BA139))+(BA140))+(BA141))+(BA142))+(BA143))+(BA144))+(BA145))+(BA146)</f>
        <v>0</v>
      </c>
      <c r="BB147" s="5">
        <f>((((((((BB138)+(BB139))+(BB140))+(BB141))+(BB142))+(BB143))+(BB144))+(BB145))+(BB146)</f>
        <v>0</v>
      </c>
      <c r="BC147" s="5">
        <f t="shared" si="663"/>
        <v>0</v>
      </c>
      <c r="BD147" s="5">
        <f>((((((((BD138)+(BD139))+(BD140))+(BD141))+(BD142))+(BD143))+(BD144))+(BD145))+(BD146)</f>
        <v>0</v>
      </c>
      <c r="BE147" s="5">
        <f>((((((((BE138)+(BE139))+(BE140))+(BE141))+(BE142))+(BE143))+(BE144))+(BE145))+(BE146)</f>
        <v>0</v>
      </c>
      <c r="BF147" s="5">
        <f t="shared" si="664"/>
        <v>0</v>
      </c>
      <c r="BG147" s="5">
        <f t="shared" si="665"/>
        <v>0</v>
      </c>
      <c r="BH147" s="5">
        <f t="shared" si="666"/>
        <v>0</v>
      </c>
      <c r="BI147" s="5">
        <f t="shared" si="667"/>
        <v>0</v>
      </c>
      <c r="BJ147" s="5">
        <f>((((((((BJ138)+(BJ139))+(BJ140))+(BJ141))+(BJ142))+(BJ143))+(BJ144))+(BJ145))+(BJ146)</f>
        <v>0</v>
      </c>
      <c r="BK147" s="5">
        <f>((((((((BK138)+(BK139))+(BK140))+(BK141))+(BK142))+(BK143))+(BK144))+(BK145))+(BK146)</f>
        <v>0</v>
      </c>
      <c r="BL147" s="5">
        <f t="shared" si="668"/>
        <v>0</v>
      </c>
      <c r="BM147" s="5">
        <f>((((((((BM138)+(BM139))+(BM140))+(BM141))+(BM142))+(BM143))+(BM144))+(BM145))+(BM146)</f>
        <v>0</v>
      </c>
      <c r="BN147" s="5">
        <f>((((((((BN138)+(BN139))+(BN140))+(BN141))+(BN142))+(BN143))+(BN144))+(BN145))+(BN146)</f>
        <v>0</v>
      </c>
      <c r="BO147" s="5">
        <f t="shared" si="669"/>
        <v>0</v>
      </c>
      <c r="BP147" s="5">
        <f>((((((((BP138)+(BP139))+(BP140))+(BP141))+(BP142))+(BP143))+(BP144))+(BP145))+(BP146)</f>
        <v>0</v>
      </c>
      <c r="BQ147" s="5">
        <f>((((((((BQ138)+(BQ139))+(BQ140))+(BQ141))+(BQ142))+(BQ143))+(BQ144))+(BQ145))+(BQ146)</f>
        <v>0</v>
      </c>
      <c r="BR147" s="5">
        <f t="shared" si="670"/>
        <v>0</v>
      </c>
      <c r="BS147" s="5">
        <f>((((((((BS138)+(BS139))+(BS140))+(BS141))+(BS142))+(BS143))+(BS144))+(BS145))+(BS146)</f>
        <v>0</v>
      </c>
      <c r="BT147" s="5">
        <f>((((((((BT138)+(BT139))+(BT140))+(BT141))+(BT142))+(BT143))+(BT144))+(BT145))+(BT146)</f>
        <v>0</v>
      </c>
      <c r="BU147" s="5">
        <f t="shared" si="671"/>
        <v>0</v>
      </c>
      <c r="BV147" s="5">
        <f>((((((((BV138)+(BV139))+(BV140))+(BV141))+(BV142))+(BV143))+(BV144))+(BV145))+(BV146)</f>
        <v>0</v>
      </c>
      <c r="BW147" s="5">
        <f>((((((((BW138)+(BW139))+(BW140))+(BW141))+(BW142))+(BW143))+(BW144))+(BW145))+(BW146)</f>
        <v>0</v>
      </c>
      <c r="BX147" s="5">
        <f t="shared" si="672"/>
        <v>0</v>
      </c>
      <c r="BY147" s="5">
        <f>((((((((BY138)+(BY139))+(BY140))+(BY141))+(BY142))+(BY143))+(BY144))+(BY145))+(BY146)</f>
        <v>0</v>
      </c>
      <c r="BZ147" s="5">
        <f>((((((((BZ138)+(BZ139))+(BZ140))+(BZ141))+(BZ142))+(BZ143))+(BZ144))+(BZ145))+(BZ146)</f>
        <v>0</v>
      </c>
      <c r="CA147" s="5">
        <f t="shared" si="673"/>
        <v>0</v>
      </c>
      <c r="CB147" s="5">
        <f t="shared" si="674"/>
        <v>0</v>
      </c>
      <c r="CC147" s="5">
        <f t="shared" si="675"/>
        <v>0</v>
      </c>
      <c r="CD147" s="5">
        <f t="shared" si="676"/>
        <v>0</v>
      </c>
      <c r="CE147" s="5">
        <f>((((((((CE138)+(CE139))+(CE140))+(CE141))+(CE142))+(CE143))+(CE144))+(CE145))+(CE146)</f>
        <v>0</v>
      </c>
      <c r="CF147" s="5">
        <f>((((((((CF138)+(CF139))+(CF140))+(CF141))+(CF142))+(CF143))+(CF144))+(CF145))+(CF146)</f>
        <v>0</v>
      </c>
      <c r="CG147" s="5">
        <f t="shared" si="677"/>
        <v>0</v>
      </c>
      <c r="CH147" s="5">
        <f>((((((((CH138)+(CH139))+(CH140))+(CH141))+(CH142))+(CH143))+(CH144))+(CH145))+(CH146)</f>
        <v>0</v>
      </c>
      <c r="CI147" s="5">
        <f>((((((((CI138)+(CI139))+(CI140))+(CI141))+(CI142))+(CI143))+(CI144))+(CI145))+(CI146)</f>
        <v>0</v>
      </c>
      <c r="CJ147" s="5">
        <f t="shared" si="678"/>
        <v>0</v>
      </c>
      <c r="CK147" s="5">
        <f>((((((((CK138)+(CK139))+(CK140))+(CK141))+(CK142))+(CK143))+(CK144))+(CK145))+(CK146)</f>
        <v>0</v>
      </c>
      <c r="CL147" s="5">
        <f>((((((((CL138)+(CL139))+(CL140))+(CL141))+(CL142))+(CL143))+(CL144))+(CL145))+(CL146)</f>
        <v>0</v>
      </c>
      <c r="CM147" s="5">
        <f t="shared" si="679"/>
        <v>0</v>
      </c>
      <c r="CN147" s="5">
        <f t="shared" si="680"/>
        <v>0</v>
      </c>
      <c r="CO147" s="5">
        <f t="shared" si="681"/>
        <v>0</v>
      </c>
      <c r="CP147" s="5">
        <f t="shared" si="682"/>
        <v>0</v>
      </c>
      <c r="CQ147" s="5">
        <f>((((((((CQ138)+(CQ139))+(CQ140))+(CQ141))+(CQ142))+(CQ143))+(CQ144))+(CQ145))+(CQ146)</f>
        <v>0</v>
      </c>
      <c r="CR147" s="5">
        <f>((((((((CR138)+(CR139))+(CR140))+(CR141))+(CR142))+(CR143))+(CR144))+(CR145))+(CR146)</f>
        <v>0</v>
      </c>
      <c r="CS147" s="5">
        <f t="shared" si="683"/>
        <v>0</v>
      </c>
      <c r="CT147" s="5">
        <f>((((((((CT138)+(CT139))+(CT140))+(CT141))+(CT142))+(CT143))+(CT144))+(CT145))+(CT146)</f>
        <v>0</v>
      </c>
      <c r="CU147" s="5">
        <f>((((((((CU138)+(CU139))+(CU140))+(CU141))+(CU142))+(CU143))+(CU144))+(CU145))+(CU146)</f>
        <v>0</v>
      </c>
      <c r="CV147" s="5">
        <f t="shared" si="684"/>
        <v>0</v>
      </c>
      <c r="CW147" s="5">
        <f>((((((((CW138)+(CW139))+(CW140))+(CW141))+(CW142))+(CW143))+(CW144))+(CW145))+(CW146)</f>
        <v>0</v>
      </c>
      <c r="CX147" s="5">
        <f>((((((((CX138)+(CX139))+(CX140))+(CX141))+(CX142))+(CX143))+(CX144))+(CX145))+(CX146)</f>
        <v>0</v>
      </c>
      <c r="CY147" s="5">
        <f t="shared" si="685"/>
        <v>0</v>
      </c>
      <c r="CZ147" s="5">
        <f t="shared" si="686"/>
        <v>0</v>
      </c>
      <c r="DA147" s="5">
        <f t="shared" si="687"/>
        <v>0</v>
      </c>
      <c r="DB147" s="5">
        <f t="shared" si="688"/>
        <v>0</v>
      </c>
      <c r="DC147" s="5">
        <f t="shared" si="689"/>
        <v>0</v>
      </c>
      <c r="DD147" s="5">
        <f t="shared" si="690"/>
        <v>0</v>
      </c>
      <c r="DE147" s="5">
        <f t="shared" si="691"/>
        <v>0</v>
      </c>
      <c r="DF147" s="5">
        <f>((((((((DF138)+(DF139))+(DF140))+(DF141))+(DF142))+(DF143))+(DF144))+(DF145))+(DF146)</f>
        <v>0</v>
      </c>
      <c r="DG147" s="5">
        <f>((((((((DG138)+(DG139))+(DG140))+(DG141))+(DG142))+(DG143))+(DG144))+(DG145))+(DG146)</f>
        <v>0</v>
      </c>
      <c r="DH147" s="5">
        <f t="shared" si="692"/>
        <v>0</v>
      </c>
      <c r="DI147" s="5">
        <f>((((((((DI138)+(DI139))+(DI140))+(DI141))+(DI142))+(DI143))+(DI144))+(DI145))+(DI146)</f>
        <v>0</v>
      </c>
      <c r="DJ147" s="5">
        <f>((((((((DJ138)+(DJ139))+(DJ140))+(DJ141))+(DJ142))+(DJ143))+(DJ144))+(DJ145))+(DJ146)</f>
        <v>0</v>
      </c>
      <c r="DK147" s="5">
        <f t="shared" si="693"/>
        <v>0</v>
      </c>
      <c r="DL147" s="5">
        <f t="shared" si="694"/>
        <v>0</v>
      </c>
      <c r="DM147" s="5">
        <f t="shared" si="695"/>
        <v>0</v>
      </c>
      <c r="DN147" s="5">
        <f t="shared" si="696"/>
        <v>0</v>
      </c>
      <c r="DO147" s="5">
        <f>((((((((DO138)+(DO139))+(DO140))+(DO141))+(DO142))+(DO143))+(DO144))+(DO145))+(DO146)</f>
        <v>0</v>
      </c>
      <c r="DP147" s="5">
        <f>((((((((DP138)+(DP139))+(DP140))+(DP141))+(DP142))+(DP143))+(DP144))+(DP145))+(DP146)</f>
        <v>0</v>
      </c>
      <c r="DQ147" s="5">
        <f t="shared" si="697"/>
        <v>0</v>
      </c>
      <c r="DR147" s="5">
        <f>((((((((DR138)+(DR139))+(DR140))+(DR141))+(DR142))+(DR143))+(DR144))+(DR145))+(DR146)</f>
        <v>0</v>
      </c>
      <c r="DS147" s="5">
        <f>((((((((DS138)+(DS139))+(DS140))+(DS141))+(DS142))+(DS143))+(DS144))+(DS145))+(DS146)</f>
        <v>0</v>
      </c>
      <c r="DT147" s="5">
        <f t="shared" si="698"/>
        <v>0</v>
      </c>
      <c r="DU147" s="5">
        <f t="shared" si="699"/>
        <v>0</v>
      </c>
      <c r="DV147" s="5">
        <f t="shared" si="700"/>
        <v>0</v>
      </c>
      <c r="DW147" s="5">
        <f t="shared" si="701"/>
        <v>0</v>
      </c>
      <c r="DX147" s="21">
        <f t="shared" si="702"/>
        <v>0</v>
      </c>
      <c r="DY147" s="21">
        <f t="shared" si="703"/>
        <v>0</v>
      </c>
      <c r="DZ147" s="21">
        <f t="shared" si="704"/>
        <v>0</v>
      </c>
      <c r="EA147" s="21">
        <f>((((((((EA138)+(EA139))+(EA140))+(EA141))+(EA142))+(EA143))+(EA144))+(EA145))+(EA146)</f>
        <v>0</v>
      </c>
      <c r="EB147" s="21">
        <f>((((((((EB138)+(EB139))+(EB140))+(EB141))+(EB142))+(EB143))+(EB144))+(EB145))+(EB146)</f>
        <v>0</v>
      </c>
      <c r="EC147" s="21">
        <f t="shared" si="705"/>
        <v>0</v>
      </c>
      <c r="ED147" s="21">
        <f>((((((((ED138)+(ED139))+(ED140))+(ED141))+(ED142))+(ED143))+(ED144))+(ED145))+(ED146)</f>
        <v>0</v>
      </c>
      <c r="EE147" s="21">
        <f>((((((((EE138)+(EE139))+(EE140))+(EE141))+(EE142))+(EE143))+(EE144))+(EE145))+(EE146)</f>
        <v>0</v>
      </c>
      <c r="EF147" s="21">
        <f t="shared" si="706"/>
        <v>0</v>
      </c>
      <c r="EG147" s="21">
        <f>((((((((EG138)+(EG139))+(EG140))+(EG141))+(EG142))+(EG143))+(EG144))+(EG145))+(EG146)</f>
        <v>0</v>
      </c>
      <c r="EH147" s="21">
        <f>((((((((EH138)+(EH139))+(EH140))+(EH141))+(EH142))+(EH143))+(EH144))+(EH145))+(EH146)</f>
        <v>0</v>
      </c>
      <c r="EI147" s="21">
        <f t="shared" si="707"/>
        <v>0</v>
      </c>
      <c r="EJ147" s="21">
        <f>((((((((EJ138)+(EJ139))+(EJ140))+(EJ141))+(EJ142))+(EJ143))+(EJ144))+(EJ145))+(EJ146)</f>
        <v>0</v>
      </c>
      <c r="EK147" s="21">
        <f>((((((((EK138)+(EK139))+(EK140))+(EK141))+(EK142))+(EK143))+(EK144))+(EK145))+(EK146)</f>
        <v>0</v>
      </c>
      <c r="EL147" s="21">
        <f t="shared" si="708"/>
        <v>0</v>
      </c>
      <c r="EM147" s="21">
        <f t="shared" si="709"/>
        <v>0</v>
      </c>
      <c r="EN147" s="21">
        <f t="shared" si="710"/>
        <v>0</v>
      </c>
      <c r="EO147" s="21">
        <f t="shared" si="711"/>
        <v>0</v>
      </c>
      <c r="EP147" s="21">
        <f>((((((((EP138)+(EP139))+(EP140))+(EP141))+(EP142))+(EP143))+(EP144))+(EP145))+(EP146)</f>
        <v>0</v>
      </c>
      <c r="EQ147" s="21">
        <f>((((((((EQ138)+(EQ139))+(EQ140))+(EQ141))+(EQ142))+(EQ143))+(EQ144))+(EQ145))+(EQ146)</f>
        <v>0</v>
      </c>
      <c r="ER147" s="21">
        <f t="shared" si="712"/>
        <v>0</v>
      </c>
      <c r="ES147" s="21">
        <f>((((((((ES138)+(ES139))+(ES140))+(ES141))+(ES142))+(ES143))+(ES144))+(ES145))+(ES146)</f>
        <v>0</v>
      </c>
      <c r="ET147" s="21">
        <f>((((((((ET138)+(ET139))+(ET140))+(ET141))+(ET142))+(ET143))+(ET144))+(ET145))+(ET146)</f>
        <v>0</v>
      </c>
      <c r="EU147" s="21">
        <f t="shared" si="713"/>
        <v>0</v>
      </c>
      <c r="EV147" s="21">
        <f>((((((((EV138)+(EV139))+(EV140))+(EV141))+(EV142))+(EV143))+(EV144))+(EV145))+(EV146)</f>
        <v>0</v>
      </c>
      <c r="EW147" s="21">
        <f>((((((((EW138)+(EW139))+(EW140))+(EW141))+(EW142))+(EW143))+(EW144))+(EW145))+(EW146)</f>
        <v>0</v>
      </c>
      <c r="EX147" s="21">
        <f t="shared" si="714"/>
        <v>0</v>
      </c>
      <c r="EY147" s="21">
        <f>((((((((EY138)+(EY139))+(EY140))+(EY141))+(EY142))+(EY143))+(EY144))+(EY145))+(EY146)</f>
        <v>0</v>
      </c>
      <c r="EZ147" s="21">
        <f>((((((((EZ138)+(EZ139))+(EZ140))+(EZ141))+(EZ142))+(EZ143))+(EZ144))+(EZ145))+(EZ146)</f>
        <v>0</v>
      </c>
      <c r="FA147" s="21">
        <f t="shared" si="715"/>
        <v>0</v>
      </c>
      <c r="FB147" s="21">
        <f t="shared" si="716"/>
        <v>0</v>
      </c>
      <c r="FC147" s="21">
        <f t="shared" si="717"/>
        <v>0</v>
      </c>
      <c r="FD147" s="21">
        <f t="shared" si="718"/>
        <v>0</v>
      </c>
      <c r="FE147" s="21">
        <f>((((((((FE138)+(FE139))+(FE140))+(FE141))+(FE142))+(FE143))+(FE144))+(FE145))+(FE146)</f>
        <v>0</v>
      </c>
      <c r="FF147" s="21">
        <f>((((((((FF138)+(FF139))+(FF140))+(FF141))+(FF142))+(FF143))+(FF144))+(FF145))+(FF146)</f>
        <v>0</v>
      </c>
      <c r="FG147" s="21">
        <f t="shared" si="719"/>
        <v>0</v>
      </c>
      <c r="FH147" s="21">
        <f>((((((((FH138)+(FH139))+(FH140))+(FH141))+(FH142))+(FH143))+(FH144))+(FH145))+(FH146)</f>
        <v>0</v>
      </c>
      <c r="FI147" s="21">
        <f>((((((((FI138)+(FI139))+(FI140))+(FI141))+(FI142))+(FI143))+(FI144))+(FI145))+(FI146)</f>
        <v>0</v>
      </c>
      <c r="FJ147" s="21">
        <f t="shared" si="720"/>
        <v>0</v>
      </c>
      <c r="FK147" s="21">
        <f>((((((((FK138)+(FK139))+(FK140))+(FK141))+(FK142))+(FK143))+(FK144))+(FK145))+(FK146)</f>
        <v>0</v>
      </c>
      <c r="FL147" s="21">
        <f>((((((((FL138)+(FL139))+(FL140))+(FL141))+(FL142))+(FL143))+(FL144))+(FL145))+(FL146)</f>
        <v>0</v>
      </c>
      <c r="FM147" s="21">
        <f t="shared" si="721"/>
        <v>0</v>
      </c>
      <c r="FN147" s="21">
        <f t="shared" si="722"/>
        <v>0</v>
      </c>
      <c r="FO147" s="21">
        <f t="shared" si="723"/>
        <v>0</v>
      </c>
      <c r="FP147" s="21">
        <f t="shared" si="724"/>
        <v>0</v>
      </c>
      <c r="FQ147" s="21">
        <f>((((((((FQ138)+(FQ139))+(FQ140))+(FQ141))+(FQ142))+(FQ143))+(FQ144))+(FQ145))+(FQ146)</f>
        <v>0</v>
      </c>
      <c r="FR147" s="21">
        <f>((((((((FR138)+(FR139))+(FR140))+(FR141))+(FR142))+(FR143))+(FR144))+(FR145))+(FR146)</f>
        <v>0</v>
      </c>
      <c r="FS147" s="21">
        <f t="shared" si="725"/>
        <v>0</v>
      </c>
      <c r="FT147" s="21">
        <f>((((((((FT138)+(FT139))+(FT140))+(FT141))+(FT142))+(FT143))+(FT144))+(FT145))+(FT146)</f>
        <v>0</v>
      </c>
      <c r="FU147" s="21">
        <f>((((((((FU138)+(FU139))+(FU140))+(FU141))+(FU142))+(FU143))+(FU144))+(FU145))+(FU146)</f>
        <v>0</v>
      </c>
      <c r="FV147" s="21">
        <f t="shared" si="726"/>
        <v>0</v>
      </c>
      <c r="FW147" s="21">
        <f>((((((((FW138)+(FW139))+(FW140))+(FW141))+(FW142))+(FW143))+(FW144))+(FW145))+(FW146)</f>
        <v>0</v>
      </c>
      <c r="FX147" s="21">
        <f>((((((((FX138)+(FX139))+(FX140))+(FX141))+(FX142))+(FX143))+(FX144))+(FX145))+(FX146)</f>
        <v>0</v>
      </c>
      <c r="FY147" s="21">
        <f t="shared" si="727"/>
        <v>0</v>
      </c>
      <c r="FZ147" s="21">
        <f t="shared" si="728"/>
        <v>0</v>
      </c>
      <c r="GA147" s="21">
        <f t="shared" si="729"/>
        <v>0</v>
      </c>
      <c r="GB147" s="21">
        <f t="shared" si="730"/>
        <v>0</v>
      </c>
      <c r="GC147" s="21">
        <f>((((((((GC138)+(GC139))+(GC140))+(GC141))+(GC142))+(GC143))+(GC144))+(GC145))+(GC146)</f>
        <v>0</v>
      </c>
      <c r="GD147" s="21">
        <f>((((((((GD138)+(GD139))+(GD140))+(GD141))+(GD142))+(GD143))+(GD144))+(GD145))+(GD146)</f>
        <v>0</v>
      </c>
      <c r="GE147" s="21">
        <f t="shared" si="731"/>
        <v>0</v>
      </c>
      <c r="GF147" s="21">
        <f>((((((((GF138)+(GF139))+(GF140))+(GF141))+(GF142))+(GF143))+(GF144))+(GF145))+(GF146)</f>
        <v>0</v>
      </c>
      <c r="GG147" s="21">
        <f>((((((((GG138)+(GG139))+(GG140))+(GG141))+(GG142))+(GG143))+(GG144))+(GG145))+(GG146)</f>
        <v>0</v>
      </c>
      <c r="GH147" s="21">
        <f t="shared" si="732"/>
        <v>0</v>
      </c>
      <c r="GI147" s="21">
        <f>((((((((GI138)+(GI139))+(GI140))+(GI141))+(GI142))+(GI143))+(GI144))+(GI145))+(GI146)</f>
        <v>0</v>
      </c>
      <c r="GJ147" s="21">
        <f>((((((((GJ138)+(GJ139))+(GJ140))+(GJ141))+(GJ142))+(GJ143))+(GJ144))+(GJ145))+(GJ146)</f>
        <v>0</v>
      </c>
      <c r="GK147" s="21">
        <f t="shared" si="733"/>
        <v>0</v>
      </c>
      <c r="GL147" s="21">
        <f>((((((((GL138)+(GL139))+(GL140))+(GL141))+(GL142))+(GL143))+(GL144))+(GL145))+(GL146)</f>
        <v>0</v>
      </c>
      <c r="GM147" s="21">
        <f>((((((((GM138)+(GM139))+(GM140))+(GM141))+(GM142))+(GM143))+(GM144))+(GM145))+(GM146)</f>
        <v>0</v>
      </c>
      <c r="GN147" s="21">
        <f t="shared" si="734"/>
        <v>0</v>
      </c>
      <c r="GO147" s="21">
        <f t="shared" si="735"/>
        <v>0</v>
      </c>
      <c r="GP147" s="21">
        <f t="shared" si="736"/>
        <v>0</v>
      </c>
      <c r="GQ147" s="21">
        <f t="shared" si="737"/>
        <v>0</v>
      </c>
      <c r="GR147" s="21">
        <f>((((((((GR138)+(GR139))+(GR140))+(GR141))+(GR142))+(GR143))+(GR144))+(GR145))+(GR146)</f>
        <v>0</v>
      </c>
      <c r="GS147" s="21">
        <f>((((((((GS138)+(GS139))+(GS140))+(GS141))+(GS142))+(GS143))+(GS144))+(GS145))+(GS146)</f>
        <v>0</v>
      </c>
      <c r="GT147" s="21">
        <f t="shared" si="738"/>
        <v>0</v>
      </c>
      <c r="GU147" s="21">
        <f>((((((((GU138)+(GU139))+(GU140))+(GU141))+(GU142))+(GU143))+(GU144))+(GU145))+(GU146)</f>
        <v>0</v>
      </c>
      <c r="GV147" s="21">
        <f>((((((((GV138)+(GV139))+(GV140))+(GV141))+(GV142))+(GV143))+(GV144))+(GV145))+(GV146)</f>
        <v>0</v>
      </c>
      <c r="GW147" s="21">
        <f t="shared" si="739"/>
        <v>0</v>
      </c>
      <c r="GX147" s="21">
        <f>((((((((GX138)+(GX139))+(GX140))+(GX141))+(GX142))+(GX143))+(GX144))+(GX145))+(GX146)</f>
        <v>0</v>
      </c>
      <c r="GY147" s="21">
        <f>((((((((GY138)+(GY139))+(GY140))+(GY141))+(GY142))+(GY143))+(GY144))+(GY145))+(GY146)</f>
        <v>0</v>
      </c>
      <c r="GZ147" s="21">
        <f t="shared" si="740"/>
        <v>0</v>
      </c>
      <c r="HA147" s="21">
        <f t="shared" si="741"/>
        <v>0</v>
      </c>
      <c r="HB147" s="21">
        <f t="shared" si="742"/>
        <v>0</v>
      </c>
      <c r="HC147" s="21">
        <f t="shared" si="743"/>
        <v>0</v>
      </c>
      <c r="HD147" s="21">
        <f>((((((((HD138)+(HD139))+(HD140))+(HD141))+(HD142))+(HD143))+(HD144))+(HD145))+(HD146)</f>
        <v>0</v>
      </c>
      <c r="HE147" s="21">
        <f>((((((((HE138)+(HE139))+(HE140))+(HE141))+(HE142))+(HE143))+(HE144))+(HE145))+(HE146)</f>
        <v>0</v>
      </c>
      <c r="HF147" s="21">
        <f t="shared" si="744"/>
        <v>0</v>
      </c>
      <c r="HG147" s="21">
        <f>((((((((HG138)+(HG139))+(HG140))+(HG141))+(HG142))+(HG143))+(HG144))+(HG145))+(HG146)</f>
        <v>0</v>
      </c>
      <c r="HH147" s="21">
        <f>((((((((HH138)+(HH139))+(HH140))+(HH141))+(HH142))+(HH143))+(HH144))+(HH145))+(HH146)</f>
        <v>0</v>
      </c>
      <c r="HI147" s="21">
        <f t="shared" si="745"/>
        <v>0</v>
      </c>
      <c r="HJ147" s="21">
        <f>((((((((HJ138)+(HJ139))+(HJ140))+(HJ141))+(HJ142))+(HJ143))+(HJ144))+(HJ145))+(HJ146)</f>
        <v>14000</v>
      </c>
      <c r="HK147" s="21">
        <f>((((((((HK138)+(HK139))+(HK140))+(HK141))+(HK142))+(HK143))+(HK144))+(HK145))+(HK146)</f>
        <v>4200</v>
      </c>
      <c r="HL147" s="21">
        <f t="shared" si="746"/>
        <v>9800</v>
      </c>
      <c r="HM147" s="21">
        <f>((((((((HM138)+(HM139))+(HM140))+(HM141))+(HM142))+(HM143))+(HM144))+(HM145))+(HM146)</f>
        <v>0</v>
      </c>
      <c r="HN147" s="21">
        <f>((((((((HN138)+(HN139))+(HN140))+(HN141))+(HN142))+(HN143))+(HN144))+(HN145))+(HN146)</f>
        <v>0</v>
      </c>
      <c r="HO147" s="21">
        <f t="shared" si="747"/>
        <v>0</v>
      </c>
      <c r="HP147" s="21">
        <f t="shared" si="748"/>
        <v>14000</v>
      </c>
      <c r="HQ147" s="21">
        <f t="shared" si="749"/>
        <v>4200</v>
      </c>
      <c r="HR147" s="21">
        <f t="shared" si="750"/>
        <v>9800</v>
      </c>
      <c r="HS147" s="21">
        <f>((((((((HS138)+(HS139))+(HS140))+(HS141))+(HS142))+(HS143))+(HS144))+(HS145))+(HS146)</f>
        <v>0</v>
      </c>
      <c r="HT147" s="21">
        <f>((((((((HT138)+(HT139))+(HT140))+(HT141))+(HT142))+(HT143))+(HT144))+(HT145))+(HT146)</f>
        <v>0</v>
      </c>
      <c r="HU147" s="21">
        <f t="shared" si="751"/>
        <v>0</v>
      </c>
      <c r="HV147" s="21">
        <f>((((((((HV138)+(HV139))+(HV140))+(HV141))+(HV142))+(HV143))+(HV144))+(HV145))+(HV146)</f>
        <v>0</v>
      </c>
      <c r="HW147" s="21">
        <f>((((((((HW138)+(HW139))+(HW140))+(HW141))+(HW142))+(HW143))+(HW144))+(HW145))+(HW146)</f>
        <v>0</v>
      </c>
      <c r="HX147" s="21">
        <f t="shared" si="752"/>
        <v>0</v>
      </c>
      <c r="HY147" s="21">
        <f>((((((((HY138)+(HY139))+(HY140))+(HY141))+(HY142))+(HY143))+(HY144))+(HY145))+(HY146)</f>
        <v>14000</v>
      </c>
      <c r="HZ147" s="21">
        <f>((((((((HZ138)+(HZ139))+(HZ140))+(HZ141))+(HZ142))+(HZ143))+(HZ144))+(HZ145))+(HZ146)</f>
        <v>4200</v>
      </c>
      <c r="IA147" s="21">
        <f t="shared" si="753"/>
        <v>9800</v>
      </c>
      <c r="IB147" s="21">
        <f>((((((((IB138)+(IB139))+(IB140))+(IB141))+(IB142))+(IB143))+(IB144))+(IB145))+(IB146)</f>
        <v>0</v>
      </c>
      <c r="IC147" s="21">
        <f>((((((((IC138)+(IC139))+(IC140))+(IC141))+(IC142))+(IC143))+(IC144))+(IC145))+(IC146)</f>
        <v>0</v>
      </c>
      <c r="ID147" s="21">
        <f t="shared" si="754"/>
        <v>0</v>
      </c>
      <c r="IE147" s="21">
        <f t="shared" si="755"/>
        <v>14000</v>
      </c>
      <c r="IF147" s="21">
        <f t="shared" si="756"/>
        <v>4200</v>
      </c>
      <c r="IG147" s="21">
        <f t="shared" si="757"/>
        <v>9800</v>
      </c>
      <c r="IH147" s="21">
        <f t="shared" si="758"/>
        <v>28000</v>
      </c>
      <c r="II147" s="21">
        <f t="shared" si="759"/>
        <v>8400</v>
      </c>
      <c r="IJ147" s="21">
        <f t="shared" si="760"/>
        <v>19600</v>
      </c>
      <c r="IK147" s="21">
        <f>((((((((IK138)+(IK139))+(IK140))+(IK141))+(IK142))+(IK143))+(IK144))+(IK145))+(IK146)</f>
        <v>0</v>
      </c>
      <c r="IL147" s="21">
        <f>((((((((IL138)+(IL139))+(IL140))+(IL141))+(IL142))+(IL143))+(IL144))+(IL145))+(IL146)</f>
        <v>0</v>
      </c>
      <c r="IM147" s="21">
        <f t="shared" si="761"/>
        <v>0</v>
      </c>
      <c r="IN147" s="21">
        <f>((((((((IN138)+(IN139))+(IN140))+(IN141))+(IN142))+(IN143))+(IN144))+(IN145))+(IN146)</f>
        <v>0</v>
      </c>
      <c r="IO147" s="21">
        <f>((((((((IO138)+(IO139))+(IO140))+(IO141))+(IO142))+(IO143))+(IO144))+(IO145))+(IO146)</f>
        <v>0</v>
      </c>
      <c r="IP147" s="21">
        <f t="shared" si="762"/>
        <v>0</v>
      </c>
      <c r="IQ147" s="21">
        <f>((((((((IQ138)+(IQ139))+(IQ140))+(IQ141))+(IQ142))+(IQ143))+(IQ144))+(IQ145))+(IQ146)</f>
        <v>0</v>
      </c>
      <c r="IR147" s="21">
        <f>((((((((IR138)+(IR139))+(IR140))+(IR141))+(IR142))+(IR143))+(IR144))+(IR145))+(IR146)</f>
        <v>0</v>
      </c>
      <c r="IS147" s="21">
        <f t="shared" si="763"/>
        <v>0</v>
      </c>
      <c r="IT147" s="21">
        <f t="shared" si="764"/>
        <v>0</v>
      </c>
      <c r="IU147" s="21">
        <f t="shared" si="765"/>
        <v>0</v>
      </c>
      <c r="IV147" s="21">
        <f t="shared" si="766"/>
        <v>0</v>
      </c>
      <c r="IW147" s="21">
        <f t="shared" si="767"/>
        <v>28000</v>
      </c>
      <c r="IX147" s="21">
        <f t="shared" si="768"/>
        <v>8400</v>
      </c>
      <c r="IY147" s="21">
        <f t="shared" si="769"/>
        <v>19600</v>
      </c>
      <c r="IZ147" s="21">
        <f>((((((((IZ138)+(IZ139))+(IZ140))+(IZ141))+(IZ142))+(IZ143))+(IZ144))+(IZ145))+(IZ146)</f>
        <v>24375</v>
      </c>
      <c r="JA147" s="21">
        <f>((((((((JA138)+(JA139))+(JA140))+(JA141))+(JA142))+(JA143))+(JA144))+(JA145))+(JA146)</f>
        <v>24375</v>
      </c>
      <c r="JB147" s="21">
        <f t="shared" si="770"/>
        <v>0</v>
      </c>
      <c r="JC147" s="21">
        <f>((((((((JC138)+(JC139))+(JC140))+(JC141))+(JC142))+(JC143))+(JC144))+(JC145))+(JC146)</f>
        <v>0</v>
      </c>
      <c r="JD147" s="21">
        <f>((((((((JD138)+(JD139))+(JD140))+(JD141))+(JD142))+(JD143))+(JD144))+(JD145))+(JD146)</f>
        <v>0</v>
      </c>
      <c r="JE147" s="21">
        <f t="shared" si="771"/>
        <v>0</v>
      </c>
      <c r="JF147" s="21">
        <f>((((((((JF138)+(JF139))+(JF140))+(JF141))+(JF142))+(JF143))+(JF144))+(JF145))+(JF146)</f>
        <v>0</v>
      </c>
      <c r="JG147" s="21">
        <f>((((((((JG138)+(JG139))+(JG140))+(JG141))+(JG142))+(JG143))+(JG144))+(JG145))+(JG146)</f>
        <v>0</v>
      </c>
      <c r="JH147" s="21">
        <f t="shared" si="772"/>
        <v>0</v>
      </c>
      <c r="JI147" s="21">
        <f t="shared" si="773"/>
        <v>24375</v>
      </c>
      <c r="JJ147" s="21">
        <f t="shared" si="774"/>
        <v>24375</v>
      </c>
      <c r="JK147" s="21">
        <f t="shared" si="775"/>
        <v>0</v>
      </c>
      <c r="JL147" s="21">
        <f>((((((((JL138)+(JL139))+(JL140))+(JL141))+(JL142))+(JL143))+(JL144))+(JL145))+(JL146)</f>
        <v>0</v>
      </c>
      <c r="JM147" s="21">
        <f>((((((((JM138)+(JM139))+(JM140))+(JM141))+(JM142))+(JM143))+(JM144))+(JM145))+(JM146)</f>
        <v>0</v>
      </c>
      <c r="JN147" s="21">
        <f t="shared" si="776"/>
        <v>0</v>
      </c>
      <c r="JO147" s="21">
        <f>((((((((JO138)+(JO139))+(JO140))+(JO141))+(JO142))+(JO143))+(JO144))+(JO145))+(JO146)</f>
        <v>22070.799999999999</v>
      </c>
      <c r="JP147" s="21">
        <f>((((((((JP138)+(JP139))+(JP140))+(JP141))+(JP142))+(JP143))+(JP144))+(JP145))+(JP146)</f>
        <v>16250.01</v>
      </c>
      <c r="JQ147" s="21">
        <f t="shared" si="777"/>
        <v>5820.7899999999991</v>
      </c>
      <c r="JR147" s="21">
        <f>((((((((JR138)+(JR139))+(JR140))+(JR141))+(JR142))+(JR143))+(JR144))+(JR145))+(JR146)</f>
        <v>-479.2</v>
      </c>
      <c r="JS147" s="21">
        <f>((((((((JS138)+(JS139))+(JS140))+(JS141))+(JS142))+(JS143))+(JS144))+(JS145))+(JS146)</f>
        <v>0</v>
      </c>
      <c r="JT147" s="21">
        <f t="shared" si="778"/>
        <v>-479.2</v>
      </c>
      <c r="JU147" s="21">
        <f t="shared" si="779"/>
        <v>21591.599999999999</v>
      </c>
      <c r="JV147" s="21">
        <f t="shared" si="780"/>
        <v>16250.01</v>
      </c>
      <c r="JW147" s="21">
        <f t="shared" si="781"/>
        <v>5341.5899999999983</v>
      </c>
      <c r="JX147" s="21">
        <f>((((((((JX138)+(JX139))+(JX140))+(JX141))+(JX142))+(JX143))+(JX144))+(JX145))+(JX146)</f>
        <v>0</v>
      </c>
      <c r="JY147" s="21">
        <f>((((((((JY138)+(JY139))+(JY140))+(JY141))+(JY142))+(JY143))+(JY144))+(JY145))+(JY146)</f>
        <v>0</v>
      </c>
      <c r="JZ147" s="21">
        <f t="shared" si="782"/>
        <v>0</v>
      </c>
      <c r="KA147" s="21">
        <f>((((((((KA138)+(KA139))+(KA140))+(KA141))+(KA142))+(KA143))+(KA144))+(KA145))+(KA146)</f>
        <v>4325</v>
      </c>
      <c r="KB147" s="21">
        <f>((((((((KB138)+(KB139))+(KB140))+(KB141))+(KB142))+(KB143))+(KB144))+(KB145))+(KB146)</f>
        <v>4000</v>
      </c>
      <c r="KC147" s="21">
        <f t="shared" si="783"/>
        <v>325</v>
      </c>
      <c r="KD147" s="21">
        <f t="shared" si="784"/>
        <v>4325</v>
      </c>
      <c r="KE147" s="21">
        <f t="shared" si="785"/>
        <v>4000</v>
      </c>
      <c r="KF147" s="21">
        <f t="shared" si="786"/>
        <v>325</v>
      </c>
      <c r="KG147" s="21">
        <f>((((((((KG138)+(KG139))+(KG140))+(KG141))+(KG142))+(KG143))+(KG144))+(KG145))+(KG146)</f>
        <v>10706.4</v>
      </c>
      <c r="KH147" s="21">
        <f>((((((((KH138)+(KH139))+(KH140))+(KH141))+(KH142))+(KH143))+(KH144))+(KH145))+(KH146)</f>
        <v>12500</v>
      </c>
      <c r="KI147" s="21">
        <f t="shared" si="787"/>
        <v>-1793.6000000000004</v>
      </c>
      <c r="KJ147" s="21">
        <f>((((((((KJ138)+(KJ139))+(KJ140))+(KJ141))+(KJ142))+(KJ143))+(KJ144))+(KJ145))+(KJ146)</f>
        <v>0</v>
      </c>
      <c r="KK147" s="21">
        <f>((((((((KK138)+(KK139))+(KK140))+(KK141))+(KK142))+(KK143))+(KK144))+(KK145))+(KK146)</f>
        <v>0</v>
      </c>
      <c r="KL147" s="21">
        <f t="shared" si="788"/>
        <v>0</v>
      </c>
      <c r="KM147" s="21">
        <f>((((((((KM138)+(KM139))+(KM140))+(KM141))+(KM142))+(KM143))+(KM144))+(KM145))+(KM146)</f>
        <v>0</v>
      </c>
      <c r="KN147" s="21">
        <f>((((((((KN138)+(KN139))+(KN140))+(KN141))+(KN142))+(KN143))+(KN144))+(KN145))+(KN146)</f>
        <v>0</v>
      </c>
      <c r="KO147" s="21">
        <f t="shared" si="789"/>
        <v>0</v>
      </c>
      <c r="KP147" s="21">
        <f>((((((((KP138)+(KP139))+(KP140))+(KP141))+(KP142))+(KP143))+(KP144))+(KP145))+(KP146)</f>
        <v>0</v>
      </c>
      <c r="KQ147" s="21">
        <f>((((((((KQ138)+(KQ139))+(KQ140))+(KQ141))+(KQ142))+(KQ143))+(KQ144))+(KQ145))+(KQ146)</f>
        <v>0</v>
      </c>
      <c r="KR147" s="21">
        <f t="shared" si="790"/>
        <v>0</v>
      </c>
      <c r="KS147" s="21">
        <f>((((((((KS138)+(KS139))+(KS140))+(KS141))+(KS142))+(KS143))+(KS144))+(KS145))+(KS146)</f>
        <v>0</v>
      </c>
      <c r="KT147" s="21">
        <f>((((((((KT138)+(KT139))+(KT140))+(KT141))+(KT142))+(KT143))+(KT144))+(KT145))+(KT146)</f>
        <v>0</v>
      </c>
      <c r="KU147" s="21">
        <f t="shared" si="791"/>
        <v>0</v>
      </c>
      <c r="KV147" s="21">
        <f>((((((((KV138)+(KV139))+(KV140))+(KV141))+(KV142))+(KV143))+(KV144))+(KV145))+(KV146)</f>
        <v>0</v>
      </c>
      <c r="KW147" s="21">
        <f>((((((((KW138)+(KW139))+(KW140))+(KW141))+(KW142))+(KW143))+(KW144))+(KW145))+(KW146)</f>
        <v>0</v>
      </c>
      <c r="KX147" s="21">
        <f t="shared" si="792"/>
        <v>0</v>
      </c>
      <c r="KY147" s="21">
        <f>((((((((KY138)+(KY139))+(KY140))+(KY141))+(KY142))+(KY143))+(KY144))+(KY145))+(KY146)</f>
        <v>0</v>
      </c>
      <c r="KZ147" s="21">
        <f>((((((((KZ138)+(KZ139))+(KZ140))+(KZ141))+(KZ142))+(KZ143))+(KZ144))+(KZ145))+(KZ146)</f>
        <v>0</v>
      </c>
      <c r="LA147" s="21">
        <f t="shared" si="793"/>
        <v>0</v>
      </c>
      <c r="LB147" s="21">
        <f t="shared" si="794"/>
        <v>0</v>
      </c>
      <c r="LC147" s="21">
        <f t="shared" si="795"/>
        <v>0</v>
      </c>
      <c r="LD147" s="21">
        <f t="shared" si="796"/>
        <v>0</v>
      </c>
      <c r="LE147" s="21">
        <f t="shared" si="797"/>
        <v>10706.4</v>
      </c>
      <c r="LF147" s="21">
        <f t="shared" si="798"/>
        <v>12500</v>
      </c>
      <c r="LG147" s="21">
        <f t="shared" si="799"/>
        <v>-1793.6000000000004</v>
      </c>
      <c r="LH147" s="21">
        <f>((((((((LH138)+(LH139))+(LH140))+(LH141))+(LH142))+(LH143))+(LH144))+(LH145))+(LH146)</f>
        <v>1902.25</v>
      </c>
      <c r="LI147" s="21">
        <f>((((((((LI138)+(LI139))+(LI140))+(LI141))+(LI142))+(LI143))+(LI144))+(LI145))+(LI146)</f>
        <v>4103</v>
      </c>
      <c r="LJ147" s="21">
        <f t="shared" si="800"/>
        <v>-2200.75</v>
      </c>
      <c r="LK147" s="21">
        <f>((((((((LK138)+(LK139))+(LK140))+(LK141))+(LK142))+(LK143))+(LK144))+(LK145))+(LK146)</f>
        <v>0</v>
      </c>
      <c r="LL147" s="21">
        <f>((((((((LL138)+(LL139))+(LL140))+(LL141))+(LL142))+(LL143))+(LL144))+(LL145))+(LL146)</f>
        <v>0</v>
      </c>
      <c r="LM147" s="21">
        <f t="shared" si="801"/>
        <v>0</v>
      </c>
      <c r="LN147" s="21">
        <f t="shared" si="802"/>
        <v>90900.25</v>
      </c>
      <c r="LO147" s="21">
        <f t="shared" si="803"/>
        <v>69628.010000000009</v>
      </c>
      <c r="LP147" s="21">
        <f t="shared" si="804"/>
        <v>21272.239999999991</v>
      </c>
    </row>
    <row r="148" spans="1:328" x14ac:dyDescent="0.3">
      <c r="A148" s="2" t="s">
        <v>253</v>
      </c>
      <c r="B148" s="3"/>
      <c r="C148" s="3"/>
      <c r="D148" s="4">
        <f t="shared" si="644"/>
        <v>0</v>
      </c>
      <c r="E148" s="3"/>
      <c r="F148" s="3"/>
      <c r="G148" s="4">
        <f t="shared" si="645"/>
        <v>0</v>
      </c>
      <c r="H148" s="3"/>
      <c r="I148" s="3"/>
      <c r="J148" s="4">
        <f t="shared" si="646"/>
        <v>0</v>
      </c>
      <c r="K148" s="3"/>
      <c r="L148" s="3"/>
      <c r="M148" s="4">
        <f t="shared" si="647"/>
        <v>0</v>
      </c>
      <c r="N148" s="3"/>
      <c r="O148" s="3"/>
      <c r="P148" s="4">
        <f t="shared" si="648"/>
        <v>0</v>
      </c>
      <c r="Q148" s="3"/>
      <c r="R148" s="3"/>
      <c r="S148" s="4">
        <f t="shared" si="649"/>
        <v>0</v>
      </c>
      <c r="T148" s="3"/>
      <c r="U148" s="3"/>
      <c r="V148" s="4">
        <f t="shared" si="650"/>
        <v>0</v>
      </c>
      <c r="W148" s="3"/>
      <c r="X148" s="3"/>
      <c r="Y148" s="4">
        <f t="shared" si="651"/>
        <v>0</v>
      </c>
      <c r="Z148" s="3"/>
      <c r="AA148" s="3"/>
      <c r="AB148" s="4">
        <f t="shared" si="652"/>
        <v>0</v>
      </c>
      <c r="AC148" s="3"/>
      <c r="AD148" s="3"/>
      <c r="AE148" s="4">
        <f t="shared" si="653"/>
        <v>0</v>
      </c>
      <c r="AF148" s="3"/>
      <c r="AG148" s="3"/>
      <c r="AH148" s="4">
        <f t="shared" si="654"/>
        <v>0</v>
      </c>
      <c r="AI148" s="3"/>
      <c r="AJ148" s="3"/>
      <c r="AK148" s="4">
        <f t="shared" si="655"/>
        <v>0</v>
      </c>
      <c r="AL148" s="4">
        <f t="shared" si="656"/>
        <v>0</v>
      </c>
      <c r="AM148" s="4">
        <f t="shared" si="657"/>
        <v>0</v>
      </c>
      <c r="AN148" s="4">
        <f t="shared" si="658"/>
        <v>0</v>
      </c>
      <c r="AO148" s="3"/>
      <c r="AP148" s="3"/>
      <c r="AQ148" s="4">
        <f t="shared" si="659"/>
        <v>0</v>
      </c>
      <c r="AR148" s="3"/>
      <c r="AS148" s="3"/>
      <c r="AT148" s="4">
        <f t="shared" si="660"/>
        <v>0</v>
      </c>
      <c r="AU148" s="3"/>
      <c r="AV148" s="3"/>
      <c r="AW148" s="4">
        <f t="shared" si="661"/>
        <v>0</v>
      </c>
      <c r="AX148" s="3"/>
      <c r="AY148" s="3"/>
      <c r="AZ148" s="4">
        <f t="shared" si="662"/>
        <v>0</v>
      </c>
      <c r="BA148" s="3"/>
      <c r="BB148" s="3"/>
      <c r="BC148" s="4">
        <f t="shared" si="663"/>
        <v>0</v>
      </c>
      <c r="BD148" s="3"/>
      <c r="BE148" s="3"/>
      <c r="BF148" s="4">
        <f t="shared" si="664"/>
        <v>0</v>
      </c>
      <c r="BG148" s="4">
        <f t="shared" si="665"/>
        <v>0</v>
      </c>
      <c r="BH148" s="4">
        <f t="shared" si="666"/>
        <v>0</v>
      </c>
      <c r="BI148" s="4">
        <f t="shared" si="667"/>
        <v>0</v>
      </c>
      <c r="BJ148" s="3"/>
      <c r="BK148" s="3"/>
      <c r="BL148" s="4">
        <f t="shared" si="668"/>
        <v>0</v>
      </c>
      <c r="BM148" s="3"/>
      <c r="BN148" s="3"/>
      <c r="BO148" s="4">
        <f t="shared" si="669"/>
        <v>0</v>
      </c>
      <c r="BP148" s="3"/>
      <c r="BQ148" s="3"/>
      <c r="BR148" s="4">
        <f t="shared" si="670"/>
        <v>0</v>
      </c>
      <c r="BS148" s="3"/>
      <c r="BT148" s="3"/>
      <c r="BU148" s="4">
        <f t="shared" si="671"/>
        <v>0</v>
      </c>
      <c r="BV148" s="3"/>
      <c r="BW148" s="3"/>
      <c r="BX148" s="4">
        <f t="shared" si="672"/>
        <v>0</v>
      </c>
      <c r="BY148" s="3"/>
      <c r="BZ148" s="3"/>
      <c r="CA148" s="4">
        <f t="shared" si="673"/>
        <v>0</v>
      </c>
      <c r="CB148" s="4">
        <f t="shared" si="674"/>
        <v>0</v>
      </c>
      <c r="CC148" s="4">
        <f t="shared" si="675"/>
        <v>0</v>
      </c>
      <c r="CD148" s="4">
        <f t="shared" si="676"/>
        <v>0</v>
      </c>
      <c r="CE148" s="3"/>
      <c r="CF148" s="3"/>
      <c r="CG148" s="4">
        <f t="shared" si="677"/>
        <v>0</v>
      </c>
      <c r="CH148" s="3"/>
      <c r="CI148" s="3"/>
      <c r="CJ148" s="4">
        <f t="shared" si="678"/>
        <v>0</v>
      </c>
      <c r="CK148" s="3"/>
      <c r="CL148" s="3"/>
      <c r="CM148" s="4">
        <f t="shared" si="679"/>
        <v>0</v>
      </c>
      <c r="CN148" s="4">
        <f t="shared" si="680"/>
        <v>0</v>
      </c>
      <c r="CO148" s="4">
        <f t="shared" si="681"/>
        <v>0</v>
      </c>
      <c r="CP148" s="4">
        <f t="shared" si="682"/>
        <v>0</v>
      </c>
      <c r="CQ148" s="3"/>
      <c r="CR148" s="3"/>
      <c r="CS148" s="4">
        <f t="shared" si="683"/>
        <v>0</v>
      </c>
      <c r="CT148" s="3"/>
      <c r="CU148" s="3"/>
      <c r="CV148" s="4">
        <f t="shared" si="684"/>
        <v>0</v>
      </c>
      <c r="CW148" s="3"/>
      <c r="CX148" s="3"/>
      <c r="CY148" s="4">
        <f t="shared" si="685"/>
        <v>0</v>
      </c>
      <c r="CZ148" s="4">
        <f t="shared" si="686"/>
        <v>0</v>
      </c>
      <c r="DA148" s="4">
        <f t="shared" si="687"/>
        <v>0</v>
      </c>
      <c r="DB148" s="4">
        <f t="shared" si="688"/>
        <v>0</v>
      </c>
      <c r="DC148" s="4">
        <f t="shared" si="689"/>
        <v>0</v>
      </c>
      <c r="DD148" s="4">
        <f t="shared" si="690"/>
        <v>0</v>
      </c>
      <c r="DE148" s="4">
        <f t="shared" si="691"/>
        <v>0</v>
      </c>
      <c r="DF148" s="3"/>
      <c r="DG148" s="3"/>
      <c r="DH148" s="4">
        <f t="shared" si="692"/>
        <v>0</v>
      </c>
      <c r="DI148" s="3"/>
      <c r="DJ148" s="3"/>
      <c r="DK148" s="4">
        <f t="shared" si="693"/>
        <v>0</v>
      </c>
      <c r="DL148" s="4">
        <f t="shared" si="694"/>
        <v>0</v>
      </c>
      <c r="DM148" s="4">
        <f t="shared" si="695"/>
        <v>0</v>
      </c>
      <c r="DN148" s="4">
        <f t="shared" si="696"/>
        <v>0</v>
      </c>
      <c r="DO148" s="3"/>
      <c r="DP148" s="3"/>
      <c r="DQ148" s="4">
        <f t="shared" si="697"/>
        <v>0</v>
      </c>
      <c r="DR148" s="3"/>
      <c r="DS148" s="3"/>
      <c r="DT148" s="4">
        <f t="shared" si="698"/>
        <v>0</v>
      </c>
      <c r="DU148" s="4">
        <f t="shared" si="699"/>
        <v>0</v>
      </c>
      <c r="DV148" s="4">
        <f t="shared" si="700"/>
        <v>0</v>
      </c>
      <c r="DW148" s="4">
        <f t="shared" si="701"/>
        <v>0</v>
      </c>
      <c r="DX148" s="20">
        <f t="shared" si="702"/>
        <v>0</v>
      </c>
      <c r="DY148" s="20">
        <f t="shared" si="703"/>
        <v>0</v>
      </c>
      <c r="DZ148" s="20">
        <f t="shared" si="704"/>
        <v>0</v>
      </c>
      <c r="EA148" s="19"/>
      <c r="EB148" s="19"/>
      <c r="EC148" s="20">
        <f t="shared" si="705"/>
        <v>0</v>
      </c>
      <c r="ED148" s="19"/>
      <c r="EE148" s="19"/>
      <c r="EF148" s="20">
        <f t="shared" si="706"/>
        <v>0</v>
      </c>
      <c r="EG148" s="19"/>
      <c r="EH148" s="19"/>
      <c r="EI148" s="20">
        <f t="shared" si="707"/>
        <v>0</v>
      </c>
      <c r="EJ148" s="19"/>
      <c r="EK148" s="19"/>
      <c r="EL148" s="20">
        <f t="shared" si="708"/>
        <v>0</v>
      </c>
      <c r="EM148" s="20">
        <f t="shared" si="709"/>
        <v>0</v>
      </c>
      <c r="EN148" s="20">
        <f t="shared" si="710"/>
        <v>0</v>
      </c>
      <c r="EO148" s="20">
        <f t="shared" si="711"/>
        <v>0</v>
      </c>
      <c r="EP148" s="19"/>
      <c r="EQ148" s="19"/>
      <c r="ER148" s="20">
        <f t="shared" si="712"/>
        <v>0</v>
      </c>
      <c r="ES148" s="19"/>
      <c r="ET148" s="19"/>
      <c r="EU148" s="20">
        <f t="shared" si="713"/>
        <v>0</v>
      </c>
      <c r="EV148" s="19"/>
      <c r="EW148" s="19"/>
      <c r="EX148" s="20">
        <f t="shared" si="714"/>
        <v>0</v>
      </c>
      <c r="EY148" s="19"/>
      <c r="EZ148" s="19"/>
      <c r="FA148" s="20">
        <f t="shared" si="715"/>
        <v>0</v>
      </c>
      <c r="FB148" s="20">
        <f t="shared" si="716"/>
        <v>0</v>
      </c>
      <c r="FC148" s="20">
        <f t="shared" si="717"/>
        <v>0</v>
      </c>
      <c r="FD148" s="20">
        <f t="shared" si="718"/>
        <v>0</v>
      </c>
      <c r="FE148" s="19"/>
      <c r="FF148" s="19"/>
      <c r="FG148" s="20">
        <f t="shared" si="719"/>
        <v>0</v>
      </c>
      <c r="FH148" s="19"/>
      <c r="FI148" s="19"/>
      <c r="FJ148" s="20">
        <f t="shared" si="720"/>
        <v>0</v>
      </c>
      <c r="FK148" s="19"/>
      <c r="FL148" s="19"/>
      <c r="FM148" s="20">
        <f t="shared" si="721"/>
        <v>0</v>
      </c>
      <c r="FN148" s="20">
        <f t="shared" si="722"/>
        <v>0</v>
      </c>
      <c r="FO148" s="20">
        <f t="shared" si="723"/>
        <v>0</v>
      </c>
      <c r="FP148" s="20">
        <f t="shared" si="724"/>
        <v>0</v>
      </c>
      <c r="FQ148" s="19"/>
      <c r="FR148" s="19"/>
      <c r="FS148" s="20">
        <f t="shared" si="725"/>
        <v>0</v>
      </c>
      <c r="FT148" s="19"/>
      <c r="FU148" s="19"/>
      <c r="FV148" s="20">
        <f t="shared" si="726"/>
        <v>0</v>
      </c>
      <c r="FW148" s="19"/>
      <c r="FX148" s="19"/>
      <c r="FY148" s="20">
        <f t="shared" si="727"/>
        <v>0</v>
      </c>
      <c r="FZ148" s="20">
        <f t="shared" si="728"/>
        <v>0</v>
      </c>
      <c r="GA148" s="20">
        <f t="shared" si="729"/>
        <v>0</v>
      </c>
      <c r="GB148" s="20">
        <f t="shared" si="730"/>
        <v>0</v>
      </c>
      <c r="GC148" s="19"/>
      <c r="GD148" s="19"/>
      <c r="GE148" s="20">
        <f t="shared" si="731"/>
        <v>0</v>
      </c>
      <c r="GF148" s="19"/>
      <c r="GG148" s="19"/>
      <c r="GH148" s="20">
        <f t="shared" si="732"/>
        <v>0</v>
      </c>
      <c r="GI148" s="19"/>
      <c r="GJ148" s="19"/>
      <c r="GK148" s="20">
        <f t="shared" si="733"/>
        <v>0</v>
      </c>
      <c r="GL148" s="19"/>
      <c r="GM148" s="19"/>
      <c r="GN148" s="20">
        <f t="shared" si="734"/>
        <v>0</v>
      </c>
      <c r="GO148" s="20">
        <f t="shared" si="735"/>
        <v>0</v>
      </c>
      <c r="GP148" s="20">
        <f t="shared" si="736"/>
        <v>0</v>
      </c>
      <c r="GQ148" s="20">
        <f t="shared" si="737"/>
        <v>0</v>
      </c>
      <c r="GR148" s="19"/>
      <c r="GS148" s="19"/>
      <c r="GT148" s="20">
        <f t="shared" si="738"/>
        <v>0</v>
      </c>
      <c r="GU148" s="19"/>
      <c r="GV148" s="19"/>
      <c r="GW148" s="20">
        <f t="shared" si="739"/>
        <v>0</v>
      </c>
      <c r="GX148" s="19"/>
      <c r="GY148" s="19"/>
      <c r="GZ148" s="20">
        <f t="shared" si="740"/>
        <v>0</v>
      </c>
      <c r="HA148" s="20">
        <f t="shared" si="741"/>
        <v>0</v>
      </c>
      <c r="HB148" s="20">
        <f t="shared" si="742"/>
        <v>0</v>
      </c>
      <c r="HC148" s="20">
        <f t="shared" si="743"/>
        <v>0</v>
      </c>
      <c r="HD148" s="19"/>
      <c r="HE148" s="19"/>
      <c r="HF148" s="20">
        <f t="shared" si="744"/>
        <v>0</v>
      </c>
      <c r="HG148" s="19"/>
      <c r="HH148" s="19"/>
      <c r="HI148" s="20">
        <f t="shared" si="745"/>
        <v>0</v>
      </c>
      <c r="HJ148" s="19"/>
      <c r="HK148" s="19"/>
      <c r="HL148" s="20">
        <f t="shared" si="746"/>
        <v>0</v>
      </c>
      <c r="HM148" s="19"/>
      <c r="HN148" s="19"/>
      <c r="HO148" s="20">
        <f t="shared" si="747"/>
        <v>0</v>
      </c>
      <c r="HP148" s="20">
        <f t="shared" si="748"/>
        <v>0</v>
      </c>
      <c r="HQ148" s="20">
        <f t="shared" si="749"/>
        <v>0</v>
      </c>
      <c r="HR148" s="20">
        <f t="shared" si="750"/>
        <v>0</v>
      </c>
      <c r="HS148" s="19"/>
      <c r="HT148" s="19"/>
      <c r="HU148" s="20">
        <f t="shared" si="751"/>
        <v>0</v>
      </c>
      <c r="HV148" s="19"/>
      <c r="HW148" s="19"/>
      <c r="HX148" s="20">
        <f t="shared" si="752"/>
        <v>0</v>
      </c>
      <c r="HY148" s="19"/>
      <c r="HZ148" s="19"/>
      <c r="IA148" s="20">
        <f t="shared" si="753"/>
        <v>0</v>
      </c>
      <c r="IB148" s="19"/>
      <c r="IC148" s="19"/>
      <c r="ID148" s="20">
        <f t="shared" si="754"/>
        <v>0</v>
      </c>
      <c r="IE148" s="20">
        <f t="shared" si="755"/>
        <v>0</v>
      </c>
      <c r="IF148" s="20">
        <f t="shared" si="756"/>
        <v>0</v>
      </c>
      <c r="IG148" s="20">
        <f t="shared" si="757"/>
        <v>0</v>
      </c>
      <c r="IH148" s="20">
        <f t="shared" si="758"/>
        <v>0</v>
      </c>
      <c r="II148" s="20">
        <f t="shared" si="759"/>
        <v>0</v>
      </c>
      <c r="IJ148" s="20">
        <f t="shared" si="760"/>
        <v>0</v>
      </c>
      <c r="IK148" s="19"/>
      <c r="IL148" s="19"/>
      <c r="IM148" s="20">
        <f t="shared" si="761"/>
        <v>0</v>
      </c>
      <c r="IN148" s="19"/>
      <c r="IO148" s="19"/>
      <c r="IP148" s="20">
        <f t="shared" si="762"/>
        <v>0</v>
      </c>
      <c r="IQ148" s="19"/>
      <c r="IR148" s="19"/>
      <c r="IS148" s="20">
        <f t="shared" si="763"/>
        <v>0</v>
      </c>
      <c r="IT148" s="20">
        <f t="shared" si="764"/>
        <v>0</v>
      </c>
      <c r="IU148" s="20">
        <f t="shared" si="765"/>
        <v>0</v>
      </c>
      <c r="IV148" s="20">
        <f t="shared" si="766"/>
        <v>0</v>
      </c>
      <c r="IW148" s="20">
        <f t="shared" si="767"/>
        <v>0</v>
      </c>
      <c r="IX148" s="20">
        <f t="shared" si="768"/>
        <v>0</v>
      </c>
      <c r="IY148" s="20">
        <f t="shared" si="769"/>
        <v>0</v>
      </c>
      <c r="IZ148" s="19"/>
      <c r="JA148" s="19"/>
      <c r="JB148" s="20">
        <f t="shared" si="770"/>
        <v>0</v>
      </c>
      <c r="JC148" s="19"/>
      <c r="JD148" s="19"/>
      <c r="JE148" s="20">
        <f t="shared" si="771"/>
        <v>0</v>
      </c>
      <c r="JF148" s="19"/>
      <c r="JG148" s="19"/>
      <c r="JH148" s="20">
        <f t="shared" si="772"/>
        <v>0</v>
      </c>
      <c r="JI148" s="20">
        <f t="shared" si="773"/>
        <v>0</v>
      </c>
      <c r="JJ148" s="20">
        <f t="shared" si="774"/>
        <v>0</v>
      </c>
      <c r="JK148" s="20">
        <f t="shared" si="775"/>
        <v>0</v>
      </c>
      <c r="JL148" s="19"/>
      <c r="JM148" s="19"/>
      <c r="JN148" s="20">
        <f t="shared" si="776"/>
        <v>0</v>
      </c>
      <c r="JO148" s="19"/>
      <c r="JP148" s="19"/>
      <c r="JQ148" s="20">
        <f t="shared" si="777"/>
        <v>0</v>
      </c>
      <c r="JR148" s="19"/>
      <c r="JS148" s="19"/>
      <c r="JT148" s="20">
        <f t="shared" si="778"/>
        <v>0</v>
      </c>
      <c r="JU148" s="20">
        <f t="shared" si="779"/>
        <v>0</v>
      </c>
      <c r="JV148" s="20">
        <f t="shared" si="780"/>
        <v>0</v>
      </c>
      <c r="JW148" s="20">
        <f t="shared" si="781"/>
        <v>0</v>
      </c>
      <c r="JX148" s="20">
        <f>1250</f>
        <v>1250</v>
      </c>
      <c r="JY148" s="19"/>
      <c r="JZ148" s="20">
        <f t="shared" si="782"/>
        <v>1250</v>
      </c>
      <c r="KA148" s="19"/>
      <c r="KB148" s="19"/>
      <c r="KC148" s="20">
        <f t="shared" si="783"/>
        <v>0</v>
      </c>
      <c r="KD148" s="20">
        <f t="shared" si="784"/>
        <v>1250</v>
      </c>
      <c r="KE148" s="20">
        <f t="shared" si="785"/>
        <v>0</v>
      </c>
      <c r="KF148" s="20">
        <f t="shared" si="786"/>
        <v>1250</v>
      </c>
      <c r="KG148" s="20">
        <f>4117.54</f>
        <v>4117.54</v>
      </c>
      <c r="KH148" s="20">
        <f>4500</f>
        <v>4500</v>
      </c>
      <c r="KI148" s="20">
        <f t="shared" si="787"/>
        <v>-382.46000000000004</v>
      </c>
      <c r="KJ148" s="19"/>
      <c r="KK148" s="19"/>
      <c r="KL148" s="20">
        <f t="shared" si="788"/>
        <v>0</v>
      </c>
      <c r="KM148" s="19"/>
      <c r="KN148" s="19"/>
      <c r="KO148" s="20">
        <f t="shared" si="789"/>
        <v>0</v>
      </c>
      <c r="KP148" s="19"/>
      <c r="KQ148" s="19"/>
      <c r="KR148" s="20">
        <f t="shared" si="790"/>
        <v>0</v>
      </c>
      <c r="KS148" s="19"/>
      <c r="KT148" s="19"/>
      <c r="KU148" s="20">
        <f t="shared" si="791"/>
        <v>0</v>
      </c>
      <c r="KV148" s="19"/>
      <c r="KW148" s="19"/>
      <c r="KX148" s="20">
        <f t="shared" si="792"/>
        <v>0</v>
      </c>
      <c r="KY148" s="19"/>
      <c r="KZ148" s="19"/>
      <c r="LA148" s="20">
        <f t="shared" si="793"/>
        <v>0</v>
      </c>
      <c r="LB148" s="20">
        <f t="shared" si="794"/>
        <v>0</v>
      </c>
      <c r="LC148" s="20">
        <f t="shared" si="795"/>
        <v>0</v>
      </c>
      <c r="LD148" s="20">
        <f t="shared" si="796"/>
        <v>0</v>
      </c>
      <c r="LE148" s="20">
        <f t="shared" si="797"/>
        <v>4117.54</v>
      </c>
      <c r="LF148" s="20">
        <f t="shared" si="798"/>
        <v>4500</v>
      </c>
      <c r="LG148" s="20">
        <f t="shared" si="799"/>
        <v>-382.46000000000004</v>
      </c>
      <c r="LH148" s="19"/>
      <c r="LI148" s="19"/>
      <c r="LJ148" s="20">
        <f t="shared" si="800"/>
        <v>0</v>
      </c>
      <c r="LK148" s="19"/>
      <c r="LL148" s="19"/>
      <c r="LM148" s="20">
        <f t="shared" si="801"/>
        <v>0</v>
      </c>
      <c r="LN148" s="20">
        <f t="shared" si="802"/>
        <v>5367.54</v>
      </c>
      <c r="LO148" s="20">
        <f t="shared" si="803"/>
        <v>4500</v>
      </c>
      <c r="LP148" s="20">
        <f t="shared" si="804"/>
        <v>867.54</v>
      </c>
    </row>
    <row r="149" spans="1:328" x14ac:dyDescent="0.3">
      <c r="A149" s="2" t="s">
        <v>254</v>
      </c>
      <c r="B149" s="5">
        <f>((((((B131)+(B134))+(B135))+(B136))+(B137))+(B147))+(B148)</f>
        <v>0</v>
      </c>
      <c r="C149" s="5">
        <f>((((((C131)+(C134))+(C135))+(C136))+(C137))+(C147))+(C148)</f>
        <v>0</v>
      </c>
      <c r="D149" s="5">
        <f t="shared" si="644"/>
        <v>0</v>
      </c>
      <c r="E149" s="5">
        <f>((((((E131)+(E134))+(E135))+(E136))+(E137))+(E147))+(E148)</f>
        <v>0</v>
      </c>
      <c r="F149" s="5">
        <f>((((((F131)+(F134))+(F135))+(F136))+(F137))+(F147))+(F148)</f>
        <v>0</v>
      </c>
      <c r="G149" s="5">
        <f t="shared" si="645"/>
        <v>0</v>
      </c>
      <c r="H149" s="5">
        <f>((((((H131)+(H134))+(H135))+(H136))+(H137))+(H147))+(H148)</f>
        <v>0</v>
      </c>
      <c r="I149" s="5">
        <f>((((((I131)+(I134))+(I135))+(I136))+(I137))+(I147))+(I148)</f>
        <v>0</v>
      </c>
      <c r="J149" s="5">
        <f t="shared" si="646"/>
        <v>0</v>
      </c>
      <c r="K149" s="5">
        <f>((((((K131)+(K134))+(K135))+(K136))+(K137))+(K147))+(K148)</f>
        <v>0</v>
      </c>
      <c r="L149" s="5">
        <f>((((((L131)+(L134))+(L135))+(L136))+(L137))+(L147))+(L148)</f>
        <v>0</v>
      </c>
      <c r="M149" s="5">
        <f t="shared" si="647"/>
        <v>0</v>
      </c>
      <c r="N149" s="5">
        <f>((((((N131)+(N134))+(N135))+(N136))+(N137))+(N147))+(N148)</f>
        <v>0</v>
      </c>
      <c r="O149" s="5">
        <f>((((((O131)+(O134))+(O135))+(O136))+(O137))+(O147))+(O148)</f>
        <v>0</v>
      </c>
      <c r="P149" s="5">
        <f t="shared" si="648"/>
        <v>0</v>
      </c>
      <c r="Q149" s="5">
        <f>((((((Q131)+(Q134))+(Q135))+(Q136))+(Q137))+(Q147))+(Q148)</f>
        <v>0</v>
      </c>
      <c r="R149" s="5">
        <f>((((((R131)+(R134))+(R135))+(R136))+(R137))+(R147))+(R148)</f>
        <v>0</v>
      </c>
      <c r="S149" s="5">
        <f t="shared" si="649"/>
        <v>0</v>
      </c>
      <c r="T149" s="5">
        <f>((((((T131)+(T134))+(T135))+(T136))+(T137))+(T147))+(T148)</f>
        <v>0</v>
      </c>
      <c r="U149" s="5">
        <f>((((((U131)+(U134))+(U135))+(U136))+(U137))+(U147))+(U148)</f>
        <v>0</v>
      </c>
      <c r="V149" s="5">
        <f t="shared" si="650"/>
        <v>0</v>
      </c>
      <c r="W149" s="5">
        <f>((((((W131)+(W134))+(W135))+(W136))+(W137))+(W147))+(W148)</f>
        <v>0</v>
      </c>
      <c r="X149" s="5">
        <f>((((((X131)+(X134))+(X135))+(X136))+(X137))+(X147))+(X148)</f>
        <v>0</v>
      </c>
      <c r="Y149" s="5">
        <f t="shared" si="651"/>
        <v>0</v>
      </c>
      <c r="Z149" s="5">
        <f>((((((Z131)+(Z134))+(Z135))+(Z136))+(Z137))+(Z147))+(Z148)</f>
        <v>0</v>
      </c>
      <c r="AA149" s="5">
        <f>((((((AA131)+(AA134))+(AA135))+(AA136))+(AA137))+(AA147))+(AA148)</f>
        <v>0</v>
      </c>
      <c r="AB149" s="5">
        <f t="shared" si="652"/>
        <v>0</v>
      </c>
      <c r="AC149" s="5">
        <f>((((((AC131)+(AC134))+(AC135))+(AC136))+(AC137))+(AC147))+(AC148)</f>
        <v>0</v>
      </c>
      <c r="AD149" s="5">
        <f>((((((AD131)+(AD134))+(AD135))+(AD136))+(AD137))+(AD147))+(AD148)</f>
        <v>0</v>
      </c>
      <c r="AE149" s="5">
        <f t="shared" si="653"/>
        <v>0</v>
      </c>
      <c r="AF149" s="5">
        <f>((((((AF131)+(AF134))+(AF135))+(AF136))+(AF137))+(AF147))+(AF148)</f>
        <v>0</v>
      </c>
      <c r="AG149" s="5">
        <f>((((((AG131)+(AG134))+(AG135))+(AG136))+(AG137))+(AG147))+(AG148)</f>
        <v>0</v>
      </c>
      <c r="AH149" s="5">
        <f t="shared" si="654"/>
        <v>0</v>
      </c>
      <c r="AI149" s="5">
        <f>((((((AI131)+(AI134))+(AI135))+(AI136))+(AI137))+(AI147))+(AI148)</f>
        <v>0</v>
      </c>
      <c r="AJ149" s="5">
        <f>((((((AJ131)+(AJ134))+(AJ135))+(AJ136))+(AJ137))+(AJ147))+(AJ148)</f>
        <v>0</v>
      </c>
      <c r="AK149" s="5">
        <f t="shared" si="655"/>
        <v>0</v>
      </c>
      <c r="AL149" s="5">
        <f t="shared" si="656"/>
        <v>0</v>
      </c>
      <c r="AM149" s="5">
        <f t="shared" si="657"/>
        <v>0</v>
      </c>
      <c r="AN149" s="5">
        <f t="shared" si="658"/>
        <v>0</v>
      </c>
      <c r="AO149" s="5">
        <f>((((((AO131)+(AO134))+(AO135))+(AO136))+(AO137))+(AO147))+(AO148)</f>
        <v>0</v>
      </c>
      <c r="AP149" s="5">
        <f>((((((AP131)+(AP134))+(AP135))+(AP136))+(AP137))+(AP147))+(AP148)</f>
        <v>0</v>
      </c>
      <c r="AQ149" s="5">
        <f t="shared" si="659"/>
        <v>0</v>
      </c>
      <c r="AR149" s="5">
        <f>((((((AR131)+(AR134))+(AR135))+(AR136))+(AR137))+(AR147))+(AR148)</f>
        <v>0</v>
      </c>
      <c r="AS149" s="5">
        <f>((((((AS131)+(AS134))+(AS135))+(AS136))+(AS137))+(AS147))+(AS148)</f>
        <v>0</v>
      </c>
      <c r="AT149" s="5">
        <f t="shared" si="660"/>
        <v>0</v>
      </c>
      <c r="AU149" s="5">
        <f>((((((AU131)+(AU134))+(AU135))+(AU136))+(AU137))+(AU147))+(AU148)</f>
        <v>0</v>
      </c>
      <c r="AV149" s="5">
        <f>((((((AV131)+(AV134))+(AV135))+(AV136))+(AV137))+(AV147))+(AV148)</f>
        <v>0</v>
      </c>
      <c r="AW149" s="5">
        <f t="shared" si="661"/>
        <v>0</v>
      </c>
      <c r="AX149" s="5">
        <f>((((((AX131)+(AX134))+(AX135))+(AX136))+(AX137))+(AX147))+(AX148)</f>
        <v>0</v>
      </c>
      <c r="AY149" s="5">
        <f>((((((AY131)+(AY134))+(AY135))+(AY136))+(AY137))+(AY147))+(AY148)</f>
        <v>0</v>
      </c>
      <c r="AZ149" s="5">
        <f t="shared" si="662"/>
        <v>0</v>
      </c>
      <c r="BA149" s="5">
        <f>((((((BA131)+(BA134))+(BA135))+(BA136))+(BA137))+(BA147))+(BA148)</f>
        <v>0</v>
      </c>
      <c r="BB149" s="5">
        <f>((((((BB131)+(BB134))+(BB135))+(BB136))+(BB137))+(BB147))+(BB148)</f>
        <v>0</v>
      </c>
      <c r="BC149" s="5">
        <f t="shared" si="663"/>
        <v>0</v>
      </c>
      <c r="BD149" s="5">
        <f>((((((BD131)+(BD134))+(BD135))+(BD136))+(BD137))+(BD147))+(BD148)</f>
        <v>0</v>
      </c>
      <c r="BE149" s="5">
        <f>((((((BE131)+(BE134))+(BE135))+(BE136))+(BE137))+(BE147))+(BE148)</f>
        <v>0</v>
      </c>
      <c r="BF149" s="5">
        <f t="shared" si="664"/>
        <v>0</v>
      </c>
      <c r="BG149" s="5">
        <f t="shared" si="665"/>
        <v>0</v>
      </c>
      <c r="BH149" s="5">
        <f t="shared" si="666"/>
        <v>0</v>
      </c>
      <c r="BI149" s="5">
        <f t="shared" si="667"/>
        <v>0</v>
      </c>
      <c r="BJ149" s="5">
        <f>((((((BJ131)+(BJ134))+(BJ135))+(BJ136))+(BJ137))+(BJ147))+(BJ148)</f>
        <v>0</v>
      </c>
      <c r="BK149" s="5">
        <f>((((((BK131)+(BK134))+(BK135))+(BK136))+(BK137))+(BK147))+(BK148)</f>
        <v>0</v>
      </c>
      <c r="BL149" s="5">
        <f t="shared" si="668"/>
        <v>0</v>
      </c>
      <c r="BM149" s="5">
        <f>((((((BM131)+(BM134))+(BM135))+(BM136))+(BM137))+(BM147))+(BM148)</f>
        <v>0</v>
      </c>
      <c r="BN149" s="5">
        <f>((((((BN131)+(BN134))+(BN135))+(BN136))+(BN137))+(BN147))+(BN148)</f>
        <v>0</v>
      </c>
      <c r="BO149" s="5">
        <f t="shared" si="669"/>
        <v>0</v>
      </c>
      <c r="BP149" s="5">
        <f>((((((BP131)+(BP134))+(BP135))+(BP136))+(BP137))+(BP147))+(BP148)</f>
        <v>0</v>
      </c>
      <c r="BQ149" s="5">
        <f>((((((BQ131)+(BQ134))+(BQ135))+(BQ136))+(BQ137))+(BQ147))+(BQ148)</f>
        <v>0</v>
      </c>
      <c r="BR149" s="5">
        <f t="shared" si="670"/>
        <v>0</v>
      </c>
      <c r="BS149" s="5">
        <f>((((((BS131)+(BS134))+(BS135))+(BS136))+(BS137))+(BS147))+(BS148)</f>
        <v>34632</v>
      </c>
      <c r="BT149" s="5">
        <f>((((((BT131)+(BT134))+(BT135))+(BT136))+(BT137))+(BT147))+(BT148)</f>
        <v>34725</v>
      </c>
      <c r="BU149" s="5">
        <f t="shared" si="671"/>
        <v>-93</v>
      </c>
      <c r="BV149" s="5">
        <f>((((((BV131)+(BV134))+(BV135))+(BV136))+(BV137))+(BV147))+(BV148)</f>
        <v>11400</v>
      </c>
      <c r="BW149" s="5">
        <f>((((((BW131)+(BW134))+(BW135))+(BW136))+(BW137))+(BW147))+(BW148)</f>
        <v>9000</v>
      </c>
      <c r="BX149" s="5">
        <f t="shared" si="672"/>
        <v>2400</v>
      </c>
      <c r="BY149" s="5">
        <f>((((((BY131)+(BY134))+(BY135))+(BY136))+(BY137))+(BY147))+(BY148)</f>
        <v>0</v>
      </c>
      <c r="BZ149" s="5">
        <f>((((((BZ131)+(BZ134))+(BZ135))+(BZ136))+(BZ137))+(BZ147))+(BZ148)</f>
        <v>0</v>
      </c>
      <c r="CA149" s="5">
        <f t="shared" si="673"/>
        <v>0</v>
      </c>
      <c r="CB149" s="5">
        <f t="shared" si="674"/>
        <v>46032</v>
      </c>
      <c r="CC149" s="5">
        <f t="shared" si="675"/>
        <v>43725</v>
      </c>
      <c r="CD149" s="5">
        <f t="shared" si="676"/>
        <v>2307</v>
      </c>
      <c r="CE149" s="5">
        <f>((((((CE131)+(CE134))+(CE135))+(CE136))+(CE137))+(CE147))+(CE148)</f>
        <v>0</v>
      </c>
      <c r="CF149" s="5">
        <f>((((((CF131)+(CF134))+(CF135))+(CF136))+(CF137))+(CF147))+(CF148)</f>
        <v>0</v>
      </c>
      <c r="CG149" s="5">
        <f t="shared" si="677"/>
        <v>0</v>
      </c>
      <c r="CH149" s="5">
        <f>((((((CH131)+(CH134))+(CH135))+(CH136))+(CH137))+(CH147))+(CH148)</f>
        <v>0</v>
      </c>
      <c r="CI149" s="5">
        <f>((((((CI131)+(CI134))+(CI135))+(CI136))+(CI137))+(CI147))+(CI148)</f>
        <v>0</v>
      </c>
      <c r="CJ149" s="5">
        <f t="shared" si="678"/>
        <v>0</v>
      </c>
      <c r="CK149" s="5">
        <f>((((((CK131)+(CK134))+(CK135))+(CK136))+(CK137))+(CK147))+(CK148)</f>
        <v>0</v>
      </c>
      <c r="CL149" s="5">
        <f>((((((CL131)+(CL134))+(CL135))+(CL136))+(CL137))+(CL147))+(CL148)</f>
        <v>0</v>
      </c>
      <c r="CM149" s="5">
        <f t="shared" si="679"/>
        <v>0</v>
      </c>
      <c r="CN149" s="5">
        <f t="shared" si="680"/>
        <v>0</v>
      </c>
      <c r="CO149" s="5">
        <f t="shared" si="681"/>
        <v>0</v>
      </c>
      <c r="CP149" s="5">
        <f t="shared" si="682"/>
        <v>0</v>
      </c>
      <c r="CQ149" s="5">
        <f>((((((CQ131)+(CQ134))+(CQ135))+(CQ136))+(CQ137))+(CQ147))+(CQ148)</f>
        <v>0</v>
      </c>
      <c r="CR149" s="5">
        <f>((((((CR131)+(CR134))+(CR135))+(CR136))+(CR137))+(CR147))+(CR148)</f>
        <v>0</v>
      </c>
      <c r="CS149" s="5">
        <f t="shared" si="683"/>
        <v>0</v>
      </c>
      <c r="CT149" s="5">
        <f>((((((CT131)+(CT134))+(CT135))+(CT136))+(CT137))+(CT147))+(CT148)</f>
        <v>0</v>
      </c>
      <c r="CU149" s="5">
        <f>((((((CU131)+(CU134))+(CU135))+(CU136))+(CU137))+(CU147))+(CU148)</f>
        <v>0</v>
      </c>
      <c r="CV149" s="5">
        <f t="shared" si="684"/>
        <v>0</v>
      </c>
      <c r="CW149" s="5">
        <f>((((((CW131)+(CW134))+(CW135))+(CW136))+(CW137))+(CW147))+(CW148)</f>
        <v>0</v>
      </c>
      <c r="CX149" s="5">
        <f>((((((CX131)+(CX134))+(CX135))+(CX136))+(CX137))+(CX147))+(CX148)</f>
        <v>0</v>
      </c>
      <c r="CY149" s="5">
        <f t="shared" si="685"/>
        <v>0</v>
      </c>
      <c r="CZ149" s="5">
        <f t="shared" si="686"/>
        <v>0</v>
      </c>
      <c r="DA149" s="5">
        <f t="shared" si="687"/>
        <v>0</v>
      </c>
      <c r="DB149" s="5">
        <f t="shared" si="688"/>
        <v>0</v>
      </c>
      <c r="DC149" s="5">
        <f t="shared" si="689"/>
        <v>46032</v>
      </c>
      <c r="DD149" s="5">
        <f t="shared" si="690"/>
        <v>43725</v>
      </c>
      <c r="DE149" s="5">
        <f t="shared" si="691"/>
        <v>2307</v>
      </c>
      <c r="DF149" s="5">
        <f>((((((DF131)+(DF134))+(DF135))+(DF136))+(DF137))+(DF147))+(DF148)</f>
        <v>0</v>
      </c>
      <c r="DG149" s="5">
        <f>((((((DG131)+(DG134))+(DG135))+(DG136))+(DG137))+(DG147))+(DG148)</f>
        <v>0</v>
      </c>
      <c r="DH149" s="5">
        <f t="shared" si="692"/>
        <v>0</v>
      </c>
      <c r="DI149" s="5">
        <f>((((((DI131)+(DI134))+(DI135))+(DI136))+(DI137))+(DI147))+(DI148)</f>
        <v>0</v>
      </c>
      <c r="DJ149" s="5">
        <f>((((((DJ131)+(DJ134))+(DJ135))+(DJ136))+(DJ137))+(DJ147))+(DJ148)</f>
        <v>0</v>
      </c>
      <c r="DK149" s="5">
        <f t="shared" si="693"/>
        <v>0</v>
      </c>
      <c r="DL149" s="5">
        <f t="shared" si="694"/>
        <v>0</v>
      </c>
      <c r="DM149" s="5">
        <f t="shared" si="695"/>
        <v>0</v>
      </c>
      <c r="DN149" s="5">
        <f t="shared" si="696"/>
        <v>0</v>
      </c>
      <c r="DO149" s="5">
        <f>((((((DO131)+(DO134))+(DO135))+(DO136))+(DO137))+(DO147))+(DO148)</f>
        <v>0</v>
      </c>
      <c r="DP149" s="5">
        <f>((((((DP131)+(DP134))+(DP135))+(DP136))+(DP137))+(DP147))+(DP148)</f>
        <v>0</v>
      </c>
      <c r="DQ149" s="5">
        <f t="shared" si="697"/>
        <v>0</v>
      </c>
      <c r="DR149" s="5">
        <f>((((((DR131)+(DR134))+(DR135))+(DR136))+(DR137))+(DR147))+(DR148)</f>
        <v>0</v>
      </c>
      <c r="DS149" s="5">
        <f>((((((DS131)+(DS134))+(DS135))+(DS136))+(DS137))+(DS147))+(DS148)</f>
        <v>0</v>
      </c>
      <c r="DT149" s="5">
        <f t="shared" si="698"/>
        <v>0</v>
      </c>
      <c r="DU149" s="5">
        <f t="shared" si="699"/>
        <v>0</v>
      </c>
      <c r="DV149" s="5">
        <f t="shared" si="700"/>
        <v>0</v>
      </c>
      <c r="DW149" s="5">
        <f t="shared" si="701"/>
        <v>0</v>
      </c>
      <c r="DX149" s="21">
        <f t="shared" si="702"/>
        <v>46032</v>
      </c>
      <c r="DY149" s="21">
        <f t="shared" si="703"/>
        <v>43725</v>
      </c>
      <c r="DZ149" s="21">
        <f t="shared" si="704"/>
        <v>2307</v>
      </c>
      <c r="EA149" s="21">
        <f>((((((EA131)+(EA134))+(EA135))+(EA136))+(EA137))+(EA147))+(EA148)</f>
        <v>0</v>
      </c>
      <c r="EB149" s="21">
        <f>((((((EB131)+(EB134))+(EB135))+(EB136))+(EB137))+(EB147))+(EB148)</f>
        <v>0</v>
      </c>
      <c r="EC149" s="21">
        <f t="shared" si="705"/>
        <v>0</v>
      </c>
      <c r="ED149" s="21">
        <f>((((((ED131)+(ED134))+(ED135))+(ED136))+(ED137))+(ED147))+(ED148)</f>
        <v>0</v>
      </c>
      <c r="EE149" s="21">
        <f>((((((EE131)+(EE134))+(EE135))+(EE136))+(EE137))+(EE147))+(EE148)</f>
        <v>0</v>
      </c>
      <c r="EF149" s="21">
        <f t="shared" si="706"/>
        <v>0</v>
      </c>
      <c r="EG149" s="21">
        <f>((((((EG131)+(EG134))+(EG135))+(EG136))+(EG137))+(EG147))+(EG148)</f>
        <v>0</v>
      </c>
      <c r="EH149" s="21">
        <f>((((((EH131)+(EH134))+(EH135))+(EH136))+(EH137))+(EH147))+(EH148)</f>
        <v>0</v>
      </c>
      <c r="EI149" s="21">
        <f t="shared" si="707"/>
        <v>0</v>
      </c>
      <c r="EJ149" s="21">
        <f>((((((EJ131)+(EJ134))+(EJ135))+(EJ136))+(EJ137))+(EJ147))+(EJ148)</f>
        <v>0</v>
      </c>
      <c r="EK149" s="21">
        <f>((((((EK131)+(EK134))+(EK135))+(EK136))+(EK137))+(EK147))+(EK148)</f>
        <v>0</v>
      </c>
      <c r="EL149" s="21">
        <f t="shared" si="708"/>
        <v>0</v>
      </c>
      <c r="EM149" s="21">
        <f t="shared" si="709"/>
        <v>0</v>
      </c>
      <c r="EN149" s="21">
        <f t="shared" si="710"/>
        <v>0</v>
      </c>
      <c r="EO149" s="21">
        <f t="shared" si="711"/>
        <v>0</v>
      </c>
      <c r="EP149" s="21">
        <f>((((((EP131)+(EP134))+(EP135))+(EP136))+(EP137))+(EP147))+(EP148)</f>
        <v>0</v>
      </c>
      <c r="EQ149" s="21">
        <f>((((((EQ131)+(EQ134))+(EQ135))+(EQ136))+(EQ137))+(EQ147))+(EQ148)</f>
        <v>0</v>
      </c>
      <c r="ER149" s="21">
        <f t="shared" si="712"/>
        <v>0</v>
      </c>
      <c r="ES149" s="21">
        <f>((((((ES131)+(ES134))+(ES135))+(ES136))+(ES137))+(ES147))+(ES148)</f>
        <v>0</v>
      </c>
      <c r="ET149" s="21">
        <f>((((((ET131)+(ET134))+(ET135))+(ET136))+(ET137))+(ET147))+(ET148)</f>
        <v>0</v>
      </c>
      <c r="EU149" s="21">
        <f t="shared" si="713"/>
        <v>0</v>
      </c>
      <c r="EV149" s="21">
        <f>((((((EV131)+(EV134))+(EV135))+(EV136))+(EV137))+(EV147))+(EV148)</f>
        <v>0</v>
      </c>
      <c r="EW149" s="21">
        <f>((((((EW131)+(EW134))+(EW135))+(EW136))+(EW137))+(EW147))+(EW148)</f>
        <v>0</v>
      </c>
      <c r="EX149" s="21">
        <f t="shared" si="714"/>
        <v>0</v>
      </c>
      <c r="EY149" s="21">
        <f>((((((EY131)+(EY134))+(EY135))+(EY136))+(EY137))+(EY147))+(EY148)</f>
        <v>0</v>
      </c>
      <c r="EZ149" s="21">
        <f>((((((EZ131)+(EZ134))+(EZ135))+(EZ136))+(EZ137))+(EZ147))+(EZ148)</f>
        <v>0</v>
      </c>
      <c r="FA149" s="21">
        <f t="shared" si="715"/>
        <v>0</v>
      </c>
      <c r="FB149" s="21">
        <f t="shared" si="716"/>
        <v>0</v>
      </c>
      <c r="FC149" s="21">
        <f t="shared" si="717"/>
        <v>0</v>
      </c>
      <c r="FD149" s="21">
        <f t="shared" si="718"/>
        <v>0</v>
      </c>
      <c r="FE149" s="21">
        <f>((((((FE131)+(FE134))+(FE135))+(FE136))+(FE137))+(FE147))+(FE148)</f>
        <v>0</v>
      </c>
      <c r="FF149" s="21">
        <f>((((((FF131)+(FF134))+(FF135))+(FF136))+(FF137))+(FF147))+(FF148)</f>
        <v>0</v>
      </c>
      <c r="FG149" s="21">
        <f t="shared" si="719"/>
        <v>0</v>
      </c>
      <c r="FH149" s="21">
        <f>((((((FH131)+(FH134))+(FH135))+(FH136))+(FH137))+(FH147))+(FH148)</f>
        <v>0</v>
      </c>
      <c r="FI149" s="21">
        <f>((((((FI131)+(FI134))+(FI135))+(FI136))+(FI137))+(FI147))+(FI148)</f>
        <v>0</v>
      </c>
      <c r="FJ149" s="21">
        <f t="shared" si="720"/>
        <v>0</v>
      </c>
      <c r="FK149" s="21">
        <f>((((((FK131)+(FK134))+(FK135))+(FK136))+(FK137))+(FK147))+(FK148)</f>
        <v>0</v>
      </c>
      <c r="FL149" s="21">
        <f>((((((FL131)+(FL134))+(FL135))+(FL136))+(FL137))+(FL147))+(FL148)</f>
        <v>0</v>
      </c>
      <c r="FM149" s="21">
        <f t="shared" si="721"/>
        <v>0</v>
      </c>
      <c r="FN149" s="21">
        <f t="shared" si="722"/>
        <v>0</v>
      </c>
      <c r="FO149" s="21">
        <f t="shared" si="723"/>
        <v>0</v>
      </c>
      <c r="FP149" s="21">
        <f t="shared" si="724"/>
        <v>0</v>
      </c>
      <c r="FQ149" s="21">
        <f>((((((FQ131)+(FQ134))+(FQ135))+(FQ136))+(FQ137))+(FQ147))+(FQ148)</f>
        <v>0</v>
      </c>
      <c r="FR149" s="21">
        <f>((((((FR131)+(FR134))+(FR135))+(FR136))+(FR137))+(FR147))+(FR148)</f>
        <v>0</v>
      </c>
      <c r="FS149" s="21">
        <f t="shared" si="725"/>
        <v>0</v>
      </c>
      <c r="FT149" s="21">
        <f>((((((FT131)+(FT134))+(FT135))+(FT136))+(FT137))+(FT147))+(FT148)</f>
        <v>0</v>
      </c>
      <c r="FU149" s="21">
        <f>((((((FU131)+(FU134))+(FU135))+(FU136))+(FU137))+(FU147))+(FU148)</f>
        <v>0</v>
      </c>
      <c r="FV149" s="21">
        <f t="shared" si="726"/>
        <v>0</v>
      </c>
      <c r="FW149" s="21">
        <f>((((((FW131)+(FW134))+(FW135))+(FW136))+(FW137))+(FW147))+(FW148)</f>
        <v>0</v>
      </c>
      <c r="FX149" s="21">
        <f>((((((FX131)+(FX134))+(FX135))+(FX136))+(FX137))+(FX147))+(FX148)</f>
        <v>0</v>
      </c>
      <c r="FY149" s="21">
        <f t="shared" si="727"/>
        <v>0</v>
      </c>
      <c r="FZ149" s="21">
        <f t="shared" si="728"/>
        <v>0</v>
      </c>
      <c r="GA149" s="21">
        <f t="shared" si="729"/>
        <v>0</v>
      </c>
      <c r="GB149" s="21">
        <f t="shared" si="730"/>
        <v>0</v>
      </c>
      <c r="GC149" s="21">
        <f>((((((GC131)+(GC134))+(GC135))+(GC136))+(GC137))+(GC147))+(GC148)</f>
        <v>0</v>
      </c>
      <c r="GD149" s="21">
        <f>((((((GD131)+(GD134))+(GD135))+(GD136))+(GD137))+(GD147))+(GD148)</f>
        <v>0</v>
      </c>
      <c r="GE149" s="21">
        <f t="shared" si="731"/>
        <v>0</v>
      </c>
      <c r="GF149" s="21">
        <f>((((((GF131)+(GF134))+(GF135))+(GF136))+(GF137))+(GF147))+(GF148)</f>
        <v>0</v>
      </c>
      <c r="GG149" s="21">
        <f>((((((GG131)+(GG134))+(GG135))+(GG136))+(GG137))+(GG147))+(GG148)</f>
        <v>0</v>
      </c>
      <c r="GH149" s="21">
        <f t="shared" si="732"/>
        <v>0</v>
      </c>
      <c r="GI149" s="21">
        <f>((((((GI131)+(GI134))+(GI135))+(GI136))+(GI137))+(GI147))+(GI148)</f>
        <v>0</v>
      </c>
      <c r="GJ149" s="21">
        <f>((((((GJ131)+(GJ134))+(GJ135))+(GJ136))+(GJ137))+(GJ147))+(GJ148)</f>
        <v>0</v>
      </c>
      <c r="GK149" s="21">
        <f t="shared" si="733"/>
        <v>0</v>
      </c>
      <c r="GL149" s="21">
        <f>((((((GL131)+(GL134))+(GL135))+(GL136))+(GL137))+(GL147))+(GL148)</f>
        <v>0</v>
      </c>
      <c r="GM149" s="21">
        <f>((((((GM131)+(GM134))+(GM135))+(GM136))+(GM137))+(GM147))+(GM148)</f>
        <v>0</v>
      </c>
      <c r="GN149" s="21">
        <f t="shared" si="734"/>
        <v>0</v>
      </c>
      <c r="GO149" s="21">
        <f t="shared" si="735"/>
        <v>0</v>
      </c>
      <c r="GP149" s="21">
        <f t="shared" si="736"/>
        <v>0</v>
      </c>
      <c r="GQ149" s="21">
        <f t="shared" si="737"/>
        <v>0</v>
      </c>
      <c r="GR149" s="21">
        <f>((((((GR131)+(GR134))+(GR135))+(GR136))+(GR137))+(GR147))+(GR148)</f>
        <v>0</v>
      </c>
      <c r="GS149" s="21">
        <f>((((((GS131)+(GS134))+(GS135))+(GS136))+(GS137))+(GS147))+(GS148)</f>
        <v>0</v>
      </c>
      <c r="GT149" s="21">
        <f t="shared" si="738"/>
        <v>0</v>
      </c>
      <c r="GU149" s="21">
        <f>((((((GU131)+(GU134))+(GU135))+(GU136))+(GU137))+(GU147))+(GU148)</f>
        <v>0</v>
      </c>
      <c r="GV149" s="21">
        <f>((((((GV131)+(GV134))+(GV135))+(GV136))+(GV137))+(GV147))+(GV148)</f>
        <v>0</v>
      </c>
      <c r="GW149" s="21">
        <f t="shared" si="739"/>
        <v>0</v>
      </c>
      <c r="GX149" s="21">
        <f>((((((GX131)+(GX134))+(GX135))+(GX136))+(GX137))+(GX147))+(GX148)</f>
        <v>0</v>
      </c>
      <c r="GY149" s="21">
        <f>((((((GY131)+(GY134))+(GY135))+(GY136))+(GY137))+(GY147))+(GY148)</f>
        <v>0</v>
      </c>
      <c r="GZ149" s="21">
        <f t="shared" si="740"/>
        <v>0</v>
      </c>
      <c r="HA149" s="21">
        <f t="shared" si="741"/>
        <v>0</v>
      </c>
      <c r="HB149" s="21">
        <f t="shared" si="742"/>
        <v>0</v>
      </c>
      <c r="HC149" s="21">
        <f t="shared" si="743"/>
        <v>0</v>
      </c>
      <c r="HD149" s="21">
        <f>((((((HD131)+(HD134))+(HD135))+(HD136))+(HD137))+(HD147))+(HD148)</f>
        <v>0</v>
      </c>
      <c r="HE149" s="21">
        <f>((((((HE131)+(HE134))+(HE135))+(HE136))+(HE137))+(HE147))+(HE148)</f>
        <v>0</v>
      </c>
      <c r="HF149" s="21">
        <f t="shared" si="744"/>
        <v>0</v>
      </c>
      <c r="HG149" s="21">
        <f>((((((HG131)+(HG134))+(HG135))+(HG136))+(HG137))+(HG147))+(HG148)</f>
        <v>0</v>
      </c>
      <c r="HH149" s="21">
        <f>((((((HH131)+(HH134))+(HH135))+(HH136))+(HH137))+(HH147))+(HH148)</f>
        <v>0</v>
      </c>
      <c r="HI149" s="21">
        <f t="shared" si="745"/>
        <v>0</v>
      </c>
      <c r="HJ149" s="21">
        <f>((((((HJ131)+(HJ134))+(HJ135))+(HJ136))+(HJ137))+(HJ147))+(HJ148)</f>
        <v>14000</v>
      </c>
      <c r="HK149" s="21">
        <f>((((((HK131)+(HK134))+(HK135))+(HK136))+(HK137))+(HK147))+(HK148)</f>
        <v>4200</v>
      </c>
      <c r="HL149" s="21">
        <f t="shared" si="746"/>
        <v>9800</v>
      </c>
      <c r="HM149" s="21">
        <f>((((((HM131)+(HM134))+(HM135))+(HM136))+(HM137))+(HM147))+(HM148)</f>
        <v>0</v>
      </c>
      <c r="HN149" s="21">
        <f>((((((HN131)+(HN134))+(HN135))+(HN136))+(HN137))+(HN147))+(HN148)</f>
        <v>0</v>
      </c>
      <c r="HO149" s="21">
        <f t="shared" si="747"/>
        <v>0</v>
      </c>
      <c r="HP149" s="21">
        <f t="shared" si="748"/>
        <v>14000</v>
      </c>
      <c r="HQ149" s="21">
        <f t="shared" si="749"/>
        <v>4200</v>
      </c>
      <c r="HR149" s="21">
        <f t="shared" si="750"/>
        <v>9800</v>
      </c>
      <c r="HS149" s="21">
        <f>((((((HS131)+(HS134))+(HS135))+(HS136))+(HS137))+(HS147))+(HS148)</f>
        <v>0</v>
      </c>
      <c r="HT149" s="21">
        <f>((((((HT131)+(HT134))+(HT135))+(HT136))+(HT137))+(HT147))+(HT148)</f>
        <v>0</v>
      </c>
      <c r="HU149" s="21">
        <f t="shared" si="751"/>
        <v>0</v>
      </c>
      <c r="HV149" s="21">
        <f>((((((HV131)+(HV134))+(HV135))+(HV136))+(HV137))+(HV147))+(HV148)</f>
        <v>0</v>
      </c>
      <c r="HW149" s="21">
        <f>((((((HW131)+(HW134))+(HW135))+(HW136))+(HW137))+(HW147))+(HW148)</f>
        <v>0</v>
      </c>
      <c r="HX149" s="21">
        <f t="shared" si="752"/>
        <v>0</v>
      </c>
      <c r="HY149" s="21">
        <f>((((((HY131)+(HY134))+(HY135))+(HY136))+(HY137))+(HY147))+(HY148)</f>
        <v>14000</v>
      </c>
      <c r="HZ149" s="21">
        <f>((((((HZ131)+(HZ134))+(HZ135))+(HZ136))+(HZ137))+(HZ147))+(HZ148)</f>
        <v>4200</v>
      </c>
      <c r="IA149" s="21">
        <f t="shared" si="753"/>
        <v>9800</v>
      </c>
      <c r="IB149" s="21">
        <f>((((((IB131)+(IB134))+(IB135))+(IB136))+(IB137))+(IB147))+(IB148)</f>
        <v>0</v>
      </c>
      <c r="IC149" s="21">
        <f>((((((IC131)+(IC134))+(IC135))+(IC136))+(IC137))+(IC147))+(IC148)</f>
        <v>0</v>
      </c>
      <c r="ID149" s="21">
        <f t="shared" si="754"/>
        <v>0</v>
      </c>
      <c r="IE149" s="21">
        <f t="shared" si="755"/>
        <v>14000</v>
      </c>
      <c r="IF149" s="21">
        <f t="shared" si="756"/>
        <v>4200</v>
      </c>
      <c r="IG149" s="21">
        <f t="shared" si="757"/>
        <v>9800</v>
      </c>
      <c r="IH149" s="21">
        <f t="shared" si="758"/>
        <v>28000</v>
      </c>
      <c r="II149" s="21">
        <f t="shared" si="759"/>
        <v>8400</v>
      </c>
      <c r="IJ149" s="21">
        <f t="shared" si="760"/>
        <v>19600</v>
      </c>
      <c r="IK149" s="21">
        <f>((((((IK131)+(IK134))+(IK135))+(IK136))+(IK137))+(IK147))+(IK148)</f>
        <v>0</v>
      </c>
      <c r="IL149" s="21">
        <f>((((((IL131)+(IL134))+(IL135))+(IL136))+(IL137))+(IL147))+(IL148)</f>
        <v>0</v>
      </c>
      <c r="IM149" s="21">
        <f t="shared" si="761"/>
        <v>0</v>
      </c>
      <c r="IN149" s="21">
        <f>((((((IN131)+(IN134))+(IN135))+(IN136))+(IN137))+(IN147))+(IN148)</f>
        <v>0</v>
      </c>
      <c r="IO149" s="21">
        <f>((((((IO131)+(IO134))+(IO135))+(IO136))+(IO137))+(IO147))+(IO148)</f>
        <v>0</v>
      </c>
      <c r="IP149" s="21">
        <f t="shared" si="762"/>
        <v>0</v>
      </c>
      <c r="IQ149" s="21">
        <f>((((((IQ131)+(IQ134))+(IQ135))+(IQ136))+(IQ137))+(IQ147))+(IQ148)</f>
        <v>0</v>
      </c>
      <c r="IR149" s="21">
        <f>((((((IR131)+(IR134))+(IR135))+(IR136))+(IR137))+(IR147))+(IR148)</f>
        <v>0</v>
      </c>
      <c r="IS149" s="21">
        <f t="shared" si="763"/>
        <v>0</v>
      </c>
      <c r="IT149" s="21">
        <f t="shared" si="764"/>
        <v>0</v>
      </c>
      <c r="IU149" s="21">
        <f t="shared" si="765"/>
        <v>0</v>
      </c>
      <c r="IV149" s="21">
        <f t="shared" si="766"/>
        <v>0</v>
      </c>
      <c r="IW149" s="21">
        <f t="shared" si="767"/>
        <v>28000</v>
      </c>
      <c r="IX149" s="21">
        <f t="shared" si="768"/>
        <v>8400</v>
      </c>
      <c r="IY149" s="21">
        <f t="shared" si="769"/>
        <v>19600</v>
      </c>
      <c r="IZ149" s="21">
        <f>((((((IZ131)+(IZ134))+(IZ135))+(IZ136))+(IZ137))+(IZ147))+(IZ148)</f>
        <v>24375</v>
      </c>
      <c r="JA149" s="21">
        <f>((((((JA131)+(JA134))+(JA135))+(JA136))+(JA137))+(JA147))+(JA148)</f>
        <v>24375</v>
      </c>
      <c r="JB149" s="21">
        <f t="shared" si="770"/>
        <v>0</v>
      </c>
      <c r="JC149" s="21">
        <f>((((((JC131)+(JC134))+(JC135))+(JC136))+(JC137))+(JC147))+(JC148)</f>
        <v>0</v>
      </c>
      <c r="JD149" s="21">
        <f>((((((JD131)+(JD134))+(JD135))+(JD136))+(JD137))+(JD147))+(JD148)</f>
        <v>0</v>
      </c>
      <c r="JE149" s="21">
        <f t="shared" si="771"/>
        <v>0</v>
      </c>
      <c r="JF149" s="21">
        <f>((((((JF131)+(JF134))+(JF135))+(JF136))+(JF137))+(JF147))+(JF148)</f>
        <v>0</v>
      </c>
      <c r="JG149" s="21">
        <f>((((((JG131)+(JG134))+(JG135))+(JG136))+(JG137))+(JG147))+(JG148)</f>
        <v>0</v>
      </c>
      <c r="JH149" s="21">
        <f t="shared" si="772"/>
        <v>0</v>
      </c>
      <c r="JI149" s="21">
        <f t="shared" si="773"/>
        <v>24375</v>
      </c>
      <c r="JJ149" s="21">
        <f t="shared" si="774"/>
        <v>24375</v>
      </c>
      <c r="JK149" s="21">
        <f t="shared" si="775"/>
        <v>0</v>
      </c>
      <c r="JL149" s="21">
        <f>((((((JL131)+(JL134))+(JL135))+(JL136))+(JL137))+(JL147))+(JL148)</f>
        <v>0</v>
      </c>
      <c r="JM149" s="21">
        <f>((((((JM131)+(JM134))+(JM135))+(JM136))+(JM137))+(JM147))+(JM148)</f>
        <v>0</v>
      </c>
      <c r="JN149" s="21">
        <f t="shared" si="776"/>
        <v>0</v>
      </c>
      <c r="JO149" s="21">
        <f>((((((JO131)+(JO134))+(JO135))+(JO136))+(JO137))+(JO147))+(JO148)</f>
        <v>27250.799999999999</v>
      </c>
      <c r="JP149" s="21">
        <f>((((((JP131)+(JP134))+(JP135))+(JP136))+(JP137))+(JP147))+(JP148)</f>
        <v>21182.010000000002</v>
      </c>
      <c r="JQ149" s="21">
        <f t="shared" si="777"/>
        <v>6068.7899999999972</v>
      </c>
      <c r="JR149" s="21">
        <f>((((((JR131)+(JR134))+(JR135))+(JR136))+(JR137))+(JR147))+(JR148)</f>
        <v>-479.2</v>
      </c>
      <c r="JS149" s="21">
        <f>((((((JS131)+(JS134))+(JS135))+(JS136))+(JS137))+(JS147))+(JS148)</f>
        <v>0</v>
      </c>
      <c r="JT149" s="21">
        <f t="shared" si="778"/>
        <v>-479.2</v>
      </c>
      <c r="JU149" s="21">
        <f t="shared" si="779"/>
        <v>26771.599999999999</v>
      </c>
      <c r="JV149" s="21">
        <f t="shared" si="780"/>
        <v>21182.010000000002</v>
      </c>
      <c r="JW149" s="21">
        <f t="shared" si="781"/>
        <v>5589.5899999999965</v>
      </c>
      <c r="JX149" s="21">
        <f>((((((JX131)+(JX134))+(JX135))+(JX136))+(JX137))+(JX147))+(JX148)</f>
        <v>1250</v>
      </c>
      <c r="JY149" s="21">
        <f>((((((JY131)+(JY134))+(JY135))+(JY136))+(JY137))+(JY147))+(JY148)</f>
        <v>0</v>
      </c>
      <c r="JZ149" s="21">
        <f t="shared" si="782"/>
        <v>1250</v>
      </c>
      <c r="KA149" s="21">
        <f>((((((KA131)+(KA134))+(KA135))+(KA136))+(KA137))+(KA147))+(KA148)</f>
        <v>4325</v>
      </c>
      <c r="KB149" s="21">
        <f>((((((KB131)+(KB134))+(KB135))+(KB136))+(KB137))+(KB147))+(KB148)</f>
        <v>4000</v>
      </c>
      <c r="KC149" s="21">
        <f t="shared" si="783"/>
        <v>325</v>
      </c>
      <c r="KD149" s="21">
        <f t="shared" si="784"/>
        <v>5575</v>
      </c>
      <c r="KE149" s="21">
        <f t="shared" si="785"/>
        <v>4000</v>
      </c>
      <c r="KF149" s="21">
        <f t="shared" si="786"/>
        <v>1575</v>
      </c>
      <c r="KG149" s="21">
        <f>((((((KG131)+(KG134))+(KG135))+(KG136))+(KG137))+(KG147))+(KG148)</f>
        <v>31953.25</v>
      </c>
      <c r="KH149" s="21">
        <f>((((((KH131)+(KH134))+(KH135))+(KH136))+(KH137))+(KH147))+(KH148)</f>
        <v>32300</v>
      </c>
      <c r="KI149" s="21">
        <f t="shared" si="787"/>
        <v>-346.75</v>
      </c>
      <c r="KJ149" s="21">
        <f>((((((KJ131)+(KJ134))+(KJ135))+(KJ136))+(KJ137))+(KJ147))+(KJ148)</f>
        <v>0</v>
      </c>
      <c r="KK149" s="21">
        <f>((((((KK131)+(KK134))+(KK135))+(KK136))+(KK137))+(KK147))+(KK148)</f>
        <v>0</v>
      </c>
      <c r="KL149" s="21">
        <f t="shared" si="788"/>
        <v>0</v>
      </c>
      <c r="KM149" s="21">
        <f>((((((KM131)+(KM134))+(KM135))+(KM136))+(KM137))+(KM147))+(KM148)</f>
        <v>0</v>
      </c>
      <c r="KN149" s="21">
        <f>((((((KN131)+(KN134))+(KN135))+(KN136))+(KN137))+(KN147))+(KN148)</f>
        <v>0</v>
      </c>
      <c r="KO149" s="21">
        <f t="shared" si="789"/>
        <v>0</v>
      </c>
      <c r="KP149" s="21">
        <f>((((((KP131)+(KP134))+(KP135))+(KP136))+(KP137))+(KP147))+(KP148)</f>
        <v>0</v>
      </c>
      <c r="KQ149" s="21">
        <f>((((((KQ131)+(KQ134))+(KQ135))+(KQ136))+(KQ137))+(KQ147))+(KQ148)</f>
        <v>0</v>
      </c>
      <c r="KR149" s="21">
        <f t="shared" si="790"/>
        <v>0</v>
      </c>
      <c r="KS149" s="21">
        <f>((((((KS131)+(KS134))+(KS135))+(KS136))+(KS137))+(KS147))+(KS148)</f>
        <v>0</v>
      </c>
      <c r="KT149" s="21">
        <f>((((((KT131)+(KT134))+(KT135))+(KT136))+(KT137))+(KT147))+(KT148)</f>
        <v>0</v>
      </c>
      <c r="KU149" s="21">
        <f t="shared" si="791"/>
        <v>0</v>
      </c>
      <c r="KV149" s="21">
        <f>((((((KV131)+(KV134))+(KV135))+(KV136))+(KV137))+(KV147))+(KV148)</f>
        <v>0</v>
      </c>
      <c r="KW149" s="21">
        <f>((((((KW131)+(KW134))+(KW135))+(KW136))+(KW137))+(KW147))+(KW148)</f>
        <v>0</v>
      </c>
      <c r="KX149" s="21">
        <f t="shared" si="792"/>
        <v>0</v>
      </c>
      <c r="KY149" s="21">
        <f>((((((KY131)+(KY134))+(KY135))+(KY136))+(KY137))+(KY147))+(KY148)</f>
        <v>0</v>
      </c>
      <c r="KZ149" s="21">
        <f>((((((KZ131)+(KZ134))+(KZ135))+(KZ136))+(KZ137))+(KZ147))+(KZ148)</f>
        <v>0</v>
      </c>
      <c r="LA149" s="21">
        <f t="shared" si="793"/>
        <v>0</v>
      </c>
      <c r="LB149" s="21">
        <f t="shared" si="794"/>
        <v>0</v>
      </c>
      <c r="LC149" s="21">
        <f t="shared" si="795"/>
        <v>0</v>
      </c>
      <c r="LD149" s="21">
        <f t="shared" si="796"/>
        <v>0</v>
      </c>
      <c r="LE149" s="21">
        <f t="shared" si="797"/>
        <v>31953.25</v>
      </c>
      <c r="LF149" s="21">
        <f t="shared" si="798"/>
        <v>32300</v>
      </c>
      <c r="LG149" s="21">
        <f t="shared" si="799"/>
        <v>-346.75</v>
      </c>
      <c r="LH149" s="21">
        <f>((((((LH131)+(LH134))+(LH135))+(LH136))+(LH137))+(LH147))+(LH148)</f>
        <v>1902.25</v>
      </c>
      <c r="LI149" s="21">
        <f>((((((LI131)+(LI134))+(LI135))+(LI136))+(LI137))+(LI147))+(LI148)</f>
        <v>4103</v>
      </c>
      <c r="LJ149" s="21">
        <f t="shared" si="800"/>
        <v>-2200.75</v>
      </c>
      <c r="LK149" s="21">
        <f>((((((LK131)+(LK134))+(LK135))+(LK136))+(LK137))+(LK147))+(LK148)</f>
        <v>0</v>
      </c>
      <c r="LL149" s="21">
        <f>((((((LL131)+(LL134))+(LL135))+(LL136))+(LL137))+(LL147))+(LL148)</f>
        <v>0</v>
      </c>
      <c r="LM149" s="21">
        <f t="shared" si="801"/>
        <v>0</v>
      </c>
      <c r="LN149" s="21">
        <f t="shared" si="802"/>
        <v>164609.1</v>
      </c>
      <c r="LO149" s="21">
        <f t="shared" si="803"/>
        <v>138085.01</v>
      </c>
      <c r="LP149" s="21">
        <f t="shared" si="804"/>
        <v>26524.089999999997</v>
      </c>
    </row>
    <row r="150" spans="1:328" x14ac:dyDescent="0.3">
      <c r="A150" s="2" t="s">
        <v>255</v>
      </c>
      <c r="B150" s="3"/>
      <c r="C150" s="3"/>
      <c r="D150" s="4">
        <f t="shared" si="644"/>
        <v>0</v>
      </c>
      <c r="E150" s="3"/>
      <c r="F150" s="3"/>
      <c r="G150" s="4">
        <f t="shared" si="645"/>
        <v>0</v>
      </c>
      <c r="H150" s="3"/>
      <c r="I150" s="3"/>
      <c r="J150" s="4">
        <f t="shared" si="646"/>
        <v>0</v>
      </c>
      <c r="K150" s="3"/>
      <c r="L150" s="3"/>
      <c r="M150" s="4">
        <f t="shared" si="647"/>
        <v>0</v>
      </c>
      <c r="N150" s="3"/>
      <c r="O150" s="3"/>
      <c r="P150" s="4">
        <f t="shared" si="648"/>
        <v>0</v>
      </c>
      <c r="Q150" s="3"/>
      <c r="R150" s="3"/>
      <c r="S150" s="4">
        <f t="shared" si="649"/>
        <v>0</v>
      </c>
      <c r="T150" s="3"/>
      <c r="U150" s="3"/>
      <c r="V150" s="4">
        <f t="shared" si="650"/>
        <v>0</v>
      </c>
      <c r="W150" s="3"/>
      <c r="X150" s="3"/>
      <c r="Y150" s="4">
        <f t="shared" si="651"/>
        <v>0</v>
      </c>
      <c r="Z150" s="3"/>
      <c r="AA150" s="3"/>
      <c r="AB150" s="4">
        <f t="shared" si="652"/>
        <v>0</v>
      </c>
      <c r="AC150" s="3"/>
      <c r="AD150" s="3"/>
      <c r="AE150" s="4">
        <f t="shared" si="653"/>
        <v>0</v>
      </c>
      <c r="AF150" s="3"/>
      <c r="AG150" s="3"/>
      <c r="AH150" s="4">
        <f t="shared" si="654"/>
        <v>0</v>
      </c>
      <c r="AI150" s="3"/>
      <c r="AJ150" s="3"/>
      <c r="AK150" s="4">
        <f t="shared" si="655"/>
        <v>0</v>
      </c>
      <c r="AL150" s="4">
        <f t="shared" si="656"/>
        <v>0</v>
      </c>
      <c r="AM150" s="4">
        <f t="shared" si="657"/>
        <v>0</v>
      </c>
      <c r="AN150" s="4">
        <f t="shared" si="658"/>
        <v>0</v>
      </c>
      <c r="AO150" s="3"/>
      <c r="AP150" s="3"/>
      <c r="AQ150" s="4">
        <f t="shared" si="659"/>
        <v>0</v>
      </c>
      <c r="AR150" s="3"/>
      <c r="AS150" s="3"/>
      <c r="AT150" s="4">
        <f t="shared" si="660"/>
        <v>0</v>
      </c>
      <c r="AU150" s="3"/>
      <c r="AV150" s="3"/>
      <c r="AW150" s="4">
        <f t="shared" si="661"/>
        <v>0</v>
      </c>
      <c r="AX150" s="3"/>
      <c r="AY150" s="3"/>
      <c r="AZ150" s="4">
        <f t="shared" si="662"/>
        <v>0</v>
      </c>
      <c r="BA150" s="3"/>
      <c r="BB150" s="3"/>
      <c r="BC150" s="4">
        <f t="shared" si="663"/>
        <v>0</v>
      </c>
      <c r="BD150" s="3"/>
      <c r="BE150" s="3"/>
      <c r="BF150" s="4">
        <f t="shared" si="664"/>
        <v>0</v>
      </c>
      <c r="BG150" s="4">
        <f t="shared" si="665"/>
        <v>0</v>
      </c>
      <c r="BH150" s="4">
        <f t="shared" si="666"/>
        <v>0</v>
      </c>
      <c r="BI150" s="4">
        <f t="shared" si="667"/>
        <v>0</v>
      </c>
      <c r="BJ150" s="3"/>
      <c r="BK150" s="3"/>
      <c r="BL150" s="4">
        <f t="shared" si="668"/>
        <v>0</v>
      </c>
      <c r="BM150" s="3"/>
      <c r="BN150" s="3"/>
      <c r="BO150" s="4">
        <f t="shared" si="669"/>
        <v>0</v>
      </c>
      <c r="BP150" s="3"/>
      <c r="BQ150" s="3"/>
      <c r="BR150" s="4">
        <f t="shared" si="670"/>
        <v>0</v>
      </c>
      <c r="BS150" s="3"/>
      <c r="BT150" s="3"/>
      <c r="BU150" s="4">
        <f t="shared" si="671"/>
        <v>0</v>
      </c>
      <c r="BV150" s="3"/>
      <c r="BW150" s="3"/>
      <c r="BX150" s="4">
        <f t="shared" si="672"/>
        <v>0</v>
      </c>
      <c r="BY150" s="3"/>
      <c r="BZ150" s="3"/>
      <c r="CA150" s="4">
        <f t="shared" si="673"/>
        <v>0</v>
      </c>
      <c r="CB150" s="4">
        <f t="shared" si="674"/>
        <v>0</v>
      </c>
      <c r="CC150" s="4">
        <f t="shared" si="675"/>
        <v>0</v>
      </c>
      <c r="CD150" s="4">
        <f t="shared" si="676"/>
        <v>0</v>
      </c>
      <c r="CE150" s="3"/>
      <c r="CF150" s="3"/>
      <c r="CG150" s="4">
        <f t="shared" si="677"/>
        <v>0</v>
      </c>
      <c r="CH150" s="3"/>
      <c r="CI150" s="3"/>
      <c r="CJ150" s="4">
        <f t="shared" si="678"/>
        <v>0</v>
      </c>
      <c r="CK150" s="3"/>
      <c r="CL150" s="3"/>
      <c r="CM150" s="4">
        <f t="shared" si="679"/>
        <v>0</v>
      </c>
      <c r="CN150" s="4">
        <f t="shared" si="680"/>
        <v>0</v>
      </c>
      <c r="CO150" s="4">
        <f t="shared" si="681"/>
        <v>0</v>
      </c>
      <c r="CP150" s="4">
        <f t="shared" si="682"/>
        <v>0</v>
      </c>
      <c r="CQ150" s="3"/>
      <c r="CR150" s="3"/>
      <c r="CS150" s="4">
        <f t="shared" si="683"/>
        <v>0</v>
      </c>
      <c r="CT150" s="3"/>
      <c r="CU150" s="3"/>
      <c r="CV150" s="4">
        <f t="shared" si="684"/>
        <v>0</v>
      </c>
      <c r="CW150" s="3"/>
      <c r="CX150" s="3"/>
      <c r="CY150" s="4">
        <f t="shared" si="685"/>
        <v>0</v>
      </c>
      <c r="CZ150" s="4">
        <f t="shared" si="686"/>
        <v>0</v>
      </c>
      <c r="DA150" s="4">
        <f t="shared" si="687"/>
        <v>0</v>
      </c>
      <c r="DB150" s="4">
        <f t="shared" si="688"/>
        <v>0</v>
      </c>
      <c r="DC150" s="4">
        <f t="shared" si="689"/>
        <v>0</v>
      </c>
      <c r="DD150" s="4">
        <f t="shared" si="690"/>
        <v>0</v>
      </c>
      <c r="DE150" s="4">
        <f t="shared" si="691"/>
        <v>0</v>
      </c>
      <c r="DF150" s="3"/>
      <c r="DG150" s="3"/>
      <c r="DH150" s="4">
        <f t="shared" si="692"/>
        <v>0</v>
      </c>
      <c r="DI150" s="3"/>
      <c r="DJ150" s="3"/>
      <c r="DK150" s="4">
        <f t="shared" si="693"/>
        <v>0</v>
      </c>
      <c r="DL150" s="4">
        <f t="shared" si="694"/>
        <v>0</v>
      </c>
      <c r="DM150" s="4">
        <f t="shared" si="695"/>
        <v>0</v>
      </c>
      <c r="DN150" s="4">
        <f t="shared" si="696"/>
        <v>0</v>
      </c>
      <c r="DO150" s="3"/>
      <c r="DP150" s="3"/>
      <c r="DQ150" s="4">
        <f t="shared" si="697"/>
        <v>0</v>
      </c>
      <c r="DR150" s="3"/>
      <c r="DS150" s="3"/>
      <c r="DT150" s="4">
        <f t="shared" si="698"/>
        <v>0</v>
      </c>
      <c r="DU150" s="4">
        <f t="shared" si="699"/>
        <v>0</v>
      </c>
      <c r="DV150" s="4">
        <f t="shared" si="700"/>
        <v>0</v>
      </c>
      <c r="DW150" s="4">
        <f t="shared" si="701"/>
        <v>0</v>
      </c>
      <c r="DX150" s="20">
        <f t="shared" si="702"/>
        <v>0</v>
      </c>
      <c r="DY150" s="20">
        <f t="shared" si="703"/>
        <v>0</v>
      </c>
      <c r="DZ150" s="20">
        <f t="shared" si="704"/>
        <v>0</v>
      </c>
      <c r="EA150" s="19"/>
      <c r="EB150" s="19"/>
      <c r="EC150" s="20">
        <f t="shared" si="705"/>
        <v>0</v>
      </c>
      <c r="ED150" s="19"/>
      <c r="EE150" s="19"/>
      <c r="EF150" s="20">
        <f t="shared" si="706"/>
        <v>0</v>
      </c>
      <c r="EG150" s="19"/>
      <c r="EH150" s="19"/>
      <c r="EI150" s="20">
        <f t="shared" si="707"/>
        <v>0</v>
      </c>
      <c r="EJ150" s="19"/>
      <c r="EK150" s="19"/>
      <c r="EL150" s="20">
        <f t="shared" si="708"/>
        <v>0</v>
      </c>
      <c r="EM150" s="20">
        <f t="shared" si="709"/>
        <v>0</v>
      </c>
      <c r="EN150" s="20">
        <f t="shared" si="710"/>
        <v>0</v>
      </c>
      <c r="EO150" s="20">
        <f t="shared" si="711"/>
        <v>0</v>
      </c>
      <c r="EP150" s="19"/>
      <c r="EQ150" s="19"/>
      <c r="ER150" s="20">
        <f t="shared" si="712"/>
        <v>0</v>
      </c>
      <c r="ES150" s="19"/>
      <c r="ET150" s="19"/>
      <c r="EU150" s="20">
        <f t="shared" si="713"/>
        <v>0</v>
      </c>
      <c r="EV150" s="19"/>
      <c r="EW150" s="19"/>
      <c r="EX150" s="20">
        <f t="shared" si="714"/>
        <v>0</v>
      </c>
      <c r="EY150" s="19"/>
      <c r="EZ150" s="19"/>
      <c r="FA150" s="20">
        <f t="shared" si="715"/>
        <v>0</v>
      </c>
      <c r="FB150" s="20">
        <f t="shared" si="716"/>
        <v>0</v>
      </c>
      <c r="FC150" s="20">
        <f t="shared" si="717"/>
        <v>0</v>
      </c>
      <c r="FD150" s="20">
        <f t="shared" si="718"/>
        <v>0</v>
      </c>
      <c r="FE150" s="19"/>
      <c r="FF150" s="19"/>
      <c r="FG150" s="20">
        <f t="shared" si="719"/>
        <v>0</v>
      </c>
      <c r="FH150" s="19"/>
      <c r="FI150" s="19"/>
      <c r="FJ150" s="20">
        <f t="shared" si="720"/>
        <v>0</v>
      </c>
      <c r="FK150" s="19"/>
      <c r="FL150" s="19"/>
      <c r="FM150" s="20">
        <f t="shared" si="721"/>
        <v>0</v>
      </c>
      <c r="FN150" s="20">
        <f t="shared" si="722"/>
        <v>0</v>
      </c>
      <c r="FO150" s="20">
        <f t="shared" si="723"/>
        <v>0</v>
      </c>
      <c r="FP150" s="20">
        <f t="shared" si="724"/>
        <v>0</v>
      </c>
      <c r="FQ150" s="19"/>
      <c r="FR150" s="19"/>
      <c r="FS150" s="20">
        <f t="shared" si="725"/>
        <v>0</v>
      </c>
      <c r="FT150" s="19"/>
      <c r="FU150" s="19"/>
      <c r="FV150" s="20">
        <f t="shared" si="726"/>
        <v>0</v>
      </c>
      <c r="FW150" s="19"/>
      <c r="FX150" s="19"/>
      <c r="FY150" s="20">
        <f t="shared" si="727"/>
        <v>0</v>
      </c>
      <c r="FZ150" s="20">
        <f t="shared" si="728"/>
        <v>0</v>
      </c>
      <c r="GA150" s="20">
        <f t="shared" si="729"/>
        <v>0</v>
      </c>
      <c r="GB150" s="20">
        <f t="shared" si="730"/>
        <v>0</v>
      </c>
      <c r="GC150" s="19"/>
      <c r="GD150" s="19"/>
      <c r="GE150" s="20">
        <f t="shared" si="731"/>
        <v>0</v>
      </c>
      <c r="GF150" s="19"/>
      <c r="GG150" s="19"/>
      <c r="GH150" s="20">
        <f t="shared" si="732"/>
        <v>0</v>
      </c>
      <c r="GI150" s="19"/>
      <c r="GJ150" s="19"/>
      <c r="GK150" s="20">
        <f t="shared" si="733"/>
        <v>0</v>
      </c>
      <c r="GL150" s="19"/>
      <c r="GM150" s="19"/>
      <c r="GN150" s="20">
        <f t="shared" si="734"/>
        <v>0</v>
      </c>
      <c r="GO150" s="20">
        <f t="shared" si="735"/>
        <v>0</v>
      </c>
      <c r="GP150" s="20">
        <f t="shared" si="736"/>
        <v>0</v>
      </c>
      <c r="GQ150" s="20">
        <f t="shared" si="737"/>
        <v>0</v>
      </c>
      <c r="GR150" s="19"/>
      <c r="GS150" s="19"/>
      <c r="GT150" s="20">
        <f t="shared" si="738"/>
        <v>0</v>
      </c>
      <c r="GU150" s="19"/>
      <c r="GV150" s="19"/>
      <c r="GW150" s="20">
        <f t="shared" si="739"/>
        <v>0</v>
      </c>
      <c r="GX150" s="19"/>
      <c r="GY150" s="19"/>
      <c r="GZ150" s="20">
        <f t="shared" si="740"/>
        <v>0</v>
      </c>
      <c r="HA150" s="20">
        <f t="shared" si="741"/>
        <v>0</v>
      </c>
      <c r="HB150" s="20">
        <f t="shared" si="742"/>
        <v>0</v>
      </c>
      <c r="HC150" s="20">
        <f t="shared" si="743"/>
        <v>0</v>
      </c>
      <c r="HD150" s="19"/>
      <c r="HE150" s="19"/>
      <c r="HF150" s="20">
        <f t="shared" si="744"/>
        <v>0</v>
      </c>
      <c r="HG150" s="19"/>
      <c r="HH150" s="19"/>
      <c r="HI150" s="20">
        <f t="shared" si="745"/>
        <v>0</v>
      </c>
      <c r="HJ150" s="19"/>
      <c r="HK150" s="19"/>
      <c r="HL150" s="20">
        <f t="shared" si="746"/>
        <v>0</v>
      </c>
      <c r="HM150" s="19"/>
      <c r="HN150" s="19"/>
      <c r="HO150" s="20">
        <f t="shared" si="747"/>
        <v>0</v>
      </c>
      <c r="HP150" s="20">
        <f t="shared" si="748"/>
        <v>0</v>
      </c>
      <c r="HQ150" s="20">
        <f t="shared" si="749"/>
        <v>0</v>
      </c>
      <c r="HR150" s="20">
        <f t="shared" si="750"/>
        <v>0</v>
      </c>
      <c r="HS150" s="19"/>
      <c r="HT150" s="19"/>
      <c r="HU150" s="20">
        <f t="shared" si="751"/>
        <v>0</v>
      </c>
      <c r="HV150" s="19"/>
      <c r="HW150" s="19"/>
      <c r="HX150" s="20">
        <f t="shared" si="752"/>
        <v>0</v>
      </c>
      <c r="HY150" s="19"/>
      <c r="HZ150" s="19"/>
      <c r="IA150" s="20">
        <f t="shared" si="753"/>
        <v>0</v>
      </c>
      <c r="IB150" s="19"/>
      <c r="IC150" s="19"/>
      <c r="ID150" s="20">
        <f t="shared" si="754"/>
        <v>0</v>
      </c>
      <c r="IE150" s="20">
        <f t="shared" si="755"/>
        <v>0</v>
      </c>
      <c r="IF150" s="20">
        <f t="shared" si="756"/>
        <v>0</v>
      </c>
      <c r="IG150" s="20">
        <f t="shared" si="757"/>
        <v>0</v>
      </c>
      <c r="IH150" s="20">
        <f t="shared" si="758"/>
        <v>0</v>
      </c>
      <c r="II150" s="20">
        <f t="shared" si="759"/>
        <v>0</v>
      </c>
      <c r="IJ150" s="20">
        <f t="shared" si="760"/>
        <v>0</v>
      </c>
      <c r="IK150" s="19"/>
      <c r="IL150" s="19"/>
      <c r="IM150" s="20">
        <f t="shared" si="761"/>
        <v>0</v>
      </c>
      <c r="IN150" s="19"/>
      <c r="IO150" s="19"/>
      <c r="IP150" s="20">
        <f t="shared" si="762"/>
        <v>0</v>
      </c>
      <c r="IQ150" s="19"/>
      <c r="IR150" s="19"/>
      <c r="IS150" s="20">
        <f t="shared" si="763"/>
        <v>0</v>
      </c>
      <c r="IT150" s="20">
        <f t="shared" si="764"/>
        <v>0</v>
      </c>
      <c r="IU150" s="20">
        <f t="shared" si="765"/>
        <v>0</v>
      </c>
      <c r="IV150" s="20">
        <f t="shared" si="766"/>
        <v>0</v>
      </c>
      <c r="IW150" s="20">
        <f t="shared" si="767"/>
        <v>0</v>
      </c>
      <c r="IX150" s="20">
        <f t="shared" si="768"/>
        <v>0</v>
      </c>
      <c r="IY150" s="20">
        <f t="shared" si="769"/>
        <v>0</v>
      </c>
      <c r="IZ150" s="19"/>
      <c r="JA150" s="19"/>
      <c r="JB150" s="20">
        <f t="shared" si="770"/>
        <v>0</v>
      </c>
      <c r="JC150" s="19"/>
      <c r="JD150" s="19"/>
      <c r="JE150" s="20">
        <f t="shared" si="771"/>
        <v>0</v>
      </c>
      <c r="JF150" s="19"/>
      <c r="JG150" s="19"/>
      <c r="JH150" s="20">
        <f t="shared" si="772"/>
        <v>0</v>
      </c>
      <c r="JI150" s="20">
        <f t="shared" si="773"/>
        <v>0</v>
      </c>
      <c r="JJ150" s="20">
        <f t="shared" si="774"/>
        <v>0</v>
      </c>
      <c r="JK150" s="20">
        <f t="shared" si="775"/>
        <v>0</v>
      </c>
      <c r="JL150" s="19"/>
      <c r="JM150" s="19"/>
      <c r="JN150" s="20">
        <f t="shared" si="776"/>
        <v>0</v>
      </c>
      <c r="JO150" s="19"/>
      <c r="JP150" s="19"/>
      <c r="JQ150" s="20">
        <f t="shared" si="777"/>
        <v>0</v>
      </c>
      <c r="JR150" s="19"/>
      <c r="JS150" s="19"/>
      <c r="JT150" s="20">
        <f t="shared" si="778"/>
        <v>0</v>
      </c>
      <c r="JU150" s="20">
        <f t="shared" si="779"/>
        <v>0</v>
      </c>
      <c r="JV150" s="20">
        <f t="shared" si="780"/>
        <v>0</v>
      </c>
      <c r="JW150" s="20">
        <f t="shared" si="781"/>
        <v>0</v>
      </c>
      <c r="JX150" s="19"/>
      <c r="JY150" s="19"/>
      <c r="JZ150" s="20">
        <f t="shared" si="782"/>
        <v>0</v>
      </c>
      <c r="KA150" s="19"/>
      <c r="KB150" s="19"/>
      <c r="KC150" s="20">
        <f t="shared" si="783"/>
        <v>0</v>
      </c>
      <c r="KD150" s="20">
        <f t="shared" si="784"/>
        <v>0</v>
      </c>
      <c r="KE150" s="20">
        <f t="shared" si="785"/>
        <v>0</v>
      </c>
      <c r="KF150" s="20">
        <f t="shared" si="786"/>
        <v>0</v>
      </c>
      <c r="KG150" s="19"/>
      <c r="KH150" s="19"/>
      <c r="KI150" s="20">
        <f t="shared" si="787"/>
        <v>0</v>
      </c>
      <c r="KJ150" s="19"/>
      <c r="KK150" s="19"/>
      <c r="KL150" s="20">
        <f t="shared" si="788"/>
        <v>0</v>
      </c>
      <c r="KM150" s="19"/>
      <c r="KN150" s="19"/>
      <c r="KO150" s="20">
        <f t="shared" si="789"/>
        <v>0</v>
      </c>
      <c r="KP150" s="19"/>
      <c r="KQ150" s="19"/>
      <c r="KR150" s="20">
        <f t="shared" si="790"/>
        <v>0</v>
      </c>
      <c r="KS150" s="19"/>
      <c r="KT150" s="19"/>
      <c r="KU150" s="20">
        <f t="shared" si="791"/>
        <v>0</v>
      </c>
      <c r="KV150" s="19"/>
      <c r="KW150" s="19"/>
      <c r="KX150" s="20">
        <f t="shared" si="792"/>
        <v>0</v>
      </c>
      <c r="KY150" s="19"/>
      <c r="KZ150" s="19"/>
      <c r="LA150" s="20">
        <f t="shared" si="793"/>
        <v>0</v>
      </c>
      <c r="LB150" s="20">
        <f t="shared" si="794"/>
        <v>0</v>
      </c>
      <c r="LC150" s="20">
        <f t="shared" si="795"/>
        <v>0</v>
      </c>
      <c r="LD150" s="20">
        <f t="shared" si="796"/>
        <v>0</v>
      </c>
      <c r="LE150" s="20">
        <f t="shared" si="797"/>
        <v>0</v>
      </c>
      <c r="LF150" s="20">
        <f t="shared" si="798"/>
        <v>0</v>
      </c>
      <c r="LG150" s="20">
        <f t="shared" si="799"/>
        <v>0</v>
      </c>
      <c r="LH150" s="19"/>
      <c r="LI150" s="19"/>
      <c r="LJ150" s="20">
        <f t="shared" si="800"/>
        <v>0</v>
      </c>
      <c r="LK150" s="19"/>
      <c r="LL150" s="19"/>
      <c r="LM150" s="20">
        <f t="shared" si="801"/>
        <v>0</v>
      </c>
      <c r="LN150" s="20">
        <f t="shared" si="802"/>
        <v>0</v>
      </c>
      <c r="LO150" s="20">
        <f t="shared" si="803"/>
        <v>0</v>
      </c>
      <c r="LP150" s="20">
        <f t="shared" si="804"/>
        <v>0</v>
      </c>
    </row>
    <row r="151" spans="1:328" x14ac:dyDescent="0.3">
      <c r="A151" s="2" t="s">
        <v>256</v>
      </c>
      <c r="B151" s="3"/>
      <c r="C151" s="3"/>
      <c r="D151" s="4">
        <f t="shared" si="644"/>
        <v>0</v>
      </c>
      <c r="E151" s="3"/>
      <c r="F151" s="3"/>
      <c r="G151" s="4">
        <f t="shared" si="645"/>
        <v>0</v>
      </c>
      <c r="H151" s="3"/>
      <c r="I151" s="3"/>
      <c r="J151" s="4">
        <f t="shared" si="646"/>
        <v>0</v>
      </c>
      <c r="K151" s="3"/>
      <c r="L151" s="3"/>
      <c r="M151" s="4">
        <f t="shared" si="647"/>
        <v>0</v>
      </c>
      <c r="N151" s="3"/>
      <c r="O151" s="3"/>
      <c r="P151" s="4">
        <f t="shared" si="648"/>
        <v>0</v>
      </c>
      <c r="Q151" s="3"/>
      <c r="R151" s="3"/>
      <c r="S151" s="4">
        <f t="shared" si="649"/>
        <v>0</v>
      </c>
      <c r="T151" s="3"/>
      <c r="U151" s="3"/>
      <c r="V151" s="4">
        <f t="shared" si="650"/>
        <v>0</v>
      </c>
      <c r="W151" s="3"/>
      <c r="X151" s="3"/>
      <c r="Y151" s="4">
        <f t="shared" si="651"/>
        <v>0</v>
      </c>
      <c r="Z151" s="3"/>
      <c r="AA151" s="3"/>
      <c r="AB151" s="4">
        <f t="shared" si="652"/>
        <v>0</v>
      </c>
      <c r="AC151" s="3"/>
      <c r="AD151" s="3"/>
      <c r="AE151" s="4">
        <f t="shared" si="653"/>
        <v>0</v>
      </c>
      <c r="AF151" s="3"/>
      <c r="AG151" s="3"/>
      <c r="AH151" s="4">
        <f t="shared" si="654"/>
        <v>0</v>
      </c>
      <c r="AI151" s="3"/>
      <c r="AJ151" s="3"/>
      <c r="AK151" s="4">
        <f t="shared" si="655"/>
        <v>0</v>
      </c>
      <c r="AL151" s="4">
        <f t="shared" si="656"/>
        <v>0</v>
      </c>
      <c r="AM151" s="4">
        <f t="shared" si="657"/>
        <v>0</v>
      </c>
      <c r="AN151" s="4">
        <f t="shared" si="658"/>
        <v>0</v>
      </c>
      <c r="AO151" s="3"/>
      <c r="AP151" s="3"/>
      <c r="AQ151" s="4">
        <f t="shared" si="659"/>
        <v>0</v>
      </c>
      <c r="AR151" s="3"/>
      <c r="AS151" s="3"/>
      <c r="AT151" s="4">
        <f t="shared" si="660"/>
        <v>0</v>
      </c>
      <c r="AU151" s="3"/>
      <c r="AV151" s="3"/>
      <c r="AW151" s="4">
        <f t="shared" si="661"/>
        <v>0</v>
      </c>
      <c r="AX151" s="3"/>
      <c r="AY151" s="3"/>
      <c r="AZ151" s="4">
        <f t="shared" si="662"/>
        <v>0</v>
      </c>
      <c r="BA151" s="3"/>
      <c r="BB151" s="3"/>
      <c r="BC151" s="4">
        <f t="shared" si="663"/>
        <v>0</v>
      </c>
      <c r="BD151" s="3"/>
      <c r="BE151" s="3"/>
      <c r="BF151" s="4">
        <f t="shared" si="664"/>
        <v>0</v>
      </c>
      <c r="BG151" s="4">
        <f t="shared" si="665"/>
        <v>0</v>
      </c>
      <c r="BH151" s="4">
        <f t="shared" si="666"/>
        <v>0</v>
      </c>
      <c r="BI151" s="4">
        <f t="shared" si="667"/>
        <v>0</v>
      </c>
      <c r="BJ151" s="3"/>
      <c r="BK151" s="3"/>
      <c r="BL151" s="4">
        <f t="shared" si="668"/>
        <v>0</v>
      </c>
      <c r="BM151" s="3"/>
      <c r="BN151" s="3"/>
      <c r="BO151" s="4">
        <f t="shared" si="669"/>
        <v>0</v>
      </c>
      <c r="BP151" s="3"/>
      <c r="BQ151" s="3"/>
      <c r="BR151" s="4">
        <f t="shared" si="670"/>
        <v>0</v>
      </c>
      <c r="BS151" s="3"/>
      <c r="BT151" s="3"/>
      <c r="BU151" s="4">
        <f t="shared" si="671"/>
        <v>0</v>
      </c>
      <c r="BV151" s="3"/>
      <c r="BW151" s="3"/>
      <c r="BX151" s="4">
        <f t="shared" si="672"/>
        <v>0</v>
      </c>
      <c r="BY151" s="3"/>
      <c r="BZ151" s="3"/>
      <c r="CA151" s="4">
        <f t="shared" si="673"/>
        <v>0</v>
      </c>
      <c r="CB151" s="4">
        <f t="shared" si="674"/>
        <v>0</v>
      </c>
      <c r="CC151" s="4">
        <f t="shared" si="675"/>
        <v>0</v>
      </c>
      <c r="CD151" s="4">
        <f t="shared" si="676"/>
        <v>0</v>
      </c>
      <c r="CE151" s="3"/>
      <c r="CF151" s="3"/>
      <c r="CG151" s="4">
        <f t="shared" si="677"/>
        <v>0</v>
      </c>
      <c r="CH151" s="3"/>
      <c r="CI151" s="3"/>
      <c r="CJ151" s="4">
        <f t="shared" si="678"/>
        <v>0</v>
      </c>
      <c r="CK151" s="3"/>
      <c r="CL151" s="3"/>
      <c r="CM151" s="4">
        <f t="shared" si="679"/>
        <v>0</v>
      </c>
      <c r="CN151" s="4">
        <f t="shared" si="680"/>
        <v>0</v>
      </c>
      <c r="CO151" s="4">
        <f t="shared" si="681"/>
        <v>0</v>
      </c>
      <c r="CP151" s="4">
        <f t="shared" si="682"/>
        <v>0</v>
      </c>
      <c r="CQ151" s="3"/>
      <c r="CR151" s="3"/>
      <c r="CS151" s="4">
        <f t="shared" si="683"/>
        <v>0</v>
      </c>
      <c r="CT151" s="3"/>
      <c r="CU151" s="3"/>
      <c r="CV151" s="4">
        <f t="shared" si="684"/>
        <v>0</v>
      </c>
      <c r="CW151" s="3"/>
      <c r="CX151" s="3"/>
      <c r="CY151" s="4">
        <f t="shared" si="685"/>
        <v>0</v>
      </c>
      <c r="CZ151" s="4">
        <f t="shared" si="686"/>
        <v>0</v>
      </c>
      <c r="DA151" s="4">
        <f t="shared" si="687"/>
        <v>0</v>
      </c>
      <c r="DB151" s="4">
        <f t="shared" si="688"/>
        <v>0</v>
      </c>
      <c r="DC151" s="4">
        <f t="shared" si="689"/>
        <v>0</v>
      </c>
      <c r="DD151" s="4">
        <f t="shared" si="690"/>
        <v>0</v>
      </c>
      <c r="DE151" s="4">
        <f t="shared" si="691"/>
        <v>0</v>
      </c>
      <c r="DF151" s="3"/>
      <c r="DG151" s="3"/>
      <c r="DH151" s="4">
        <f t="shared" si="692"/>
        <v>0</v>
      </c>
      <c r="DI151" s="3"/>
      <c r="DJ151" s="3"/>
      <c r="DK151" s="4">
        <f t="shared" si="693"/>
        <v>0</v>
      </c>
      <c r="DL151" s="4">
        <f t="shared" si="694"/>
        <v>0</v>
      </c>
      <c r="DM151" s="4">
        <f t="shared" si="695"/>
        <v>0</v>
      </c>
      <c r="DN151" s="4">
        <f t="shared" si="696"/>
        <v>0</v>
      </c>
      <c r="DO151" s="3"/>
      <c r="DP151" s="3"/>
      <c r="DQ151" s="4">
        <f t="shared" si="697"/>
        <v>0</v>
      </c>
      <c r="DR151" s="3"/>
      <c r="DS151" s="3"/>
      <c r="DT151" s="4">
        <f t="shared" si="698"/>
        <v>0</v>
      </c>
      <c r="DU151" s="4">
        <f t="shared" si="699"/>
        <v>0</v>
      </c>
      <c r="DV151" s="4">
        <f t="shared" si="700"/>
        <v>0</v>
      </c>
      <c r="DW151" s="4">
        <f t="shared" si="701"/>
        <v>0</v>
      </c>
      <c r="DX151" s="20">
        <f t="shared" si="702"/>
        <v>0</v>
      </c>
      <c r="DY151" s="20">
        <f t="shared" si="703"/>
        <v>0</v>
      </c>
      <c r="DZ151" s="20">
        <f t="shared" si="704"/>
        <v>0</v>
      </c>
      <c r="EA151" s="19"/>
      <c r="EB151" s="19"/>
      <c r="EC151" s="20">
        <f t="shared" si="705"/>
        <v>0</v>
      </c>
      <c r="ED151" s="19"/>
      <c r="EE151" s="19"/>
      <c r="EF151" s="20">
        <f t="shared" si="706"/>
        <v>0</v>
      </c>
      <c r="EG151" s="19"/>
      <c r="EH151" s="19"/>
      <c r="EI151" s="20">
        <f t="shared" si="707"/>
        <v>0</v>
      </c>
      <c r="EJ151" s="19"/>
      <c r="EK151" s="19"/>
      <c r="EL151" s="20">
        <f t="shared" si="708"/>
        <v>0</v>
      </c>
      <c r="EM151" s="20">
        <f t="shared" si="709"/>
        <v>0</v>
      </c>
      <c r="EN151" s="20">
        <f t="shared" si="710"/>
        <v>0</v>
      </c>
      <c r="EO151" s="20">
        <f t="shared" si="711"/>
        <v>0</v>
      </c>
      <c r="EP151" s="19"/>
      <c r="EQ151" s="19"/>
      <c r="ER151" s="20">
        <f t="shared" si="712"/>
        <v>0</v>
      </c>
      <c r="ES151" s="19"/>
      <c r="ET151" s="19"/>
      <c r="EU151" s="20">
        <f t="shared" si="713"/>
        <v>0</v>
      </c>
      <c r="EV151" s="19"/>
      <c r="EW151" s="19"/>
      <c r="EX151" s="20">
        <f t="shared" si="714"/>
        <v>0</v>
      </c>
      <c r="EY151" s="19"/>
      <c r="EZ151" s="19"/>
      <c r="FA151" s="20">
        <f t="shared" si="715"/>
        <v>0</v>
      </c>
      <c r="FB151" s="20">
        <f t="shared" si="716"/>
        <v>0</v>
      </c>
      <c r="FC151" s="20">
        <f t="shared" si="717"/>
        <v>0</v>
      </c>
      <c r="FD151" s="20">
        <f t="shared" si="718"/>
        <v>0</v>
      </c>
      <c r="FE151" s="19"/>
      <c r="FF151" s="19"/>
      <c r="FG151" s="20">
        <f t="shared" si="719"/>
        <v>0</v>
      </c>
      <c r="FH151" s="19"/>
      <c r="FI151" s="19"/>
      <c r="FJ151" s="20">
        <f t="shared" si="720"/>
        <v>0</v>
      </c>
      <c r="FK151" s="19"/>
      <c r="FL151" s="19"/>
      <c r="FM151" s="20">
        <f t="shared" si="721"/>
        <v>0</v>
      </c>
      <c r="FN151" s="20">
        <f t="shared" si="722"/>
        <v>0</v>
      </c>
      <c r="FO151" s="20">
        <f t="shared" si="723"/>
        <v>0</v>
      </c>
      <c r="FP151" s="20">
        <f t="shared" si="724"/>
        <v>0</v>
      </c>
      <c r="FQ151" s="19"/>
      <c r="FR151" s="19"/>
      <c r="FS151" s="20">
        <f t="shared" si="725"/>
        <v>0</v>
      </c>
      <c r="FT151" s="19"/>
      <c r="FU151" s="19"/>
      <c r="FV151" s="20">
        <f t="shared" si="726"/>
        <v>0</v>
      </c>
      <c r="FW151" s="19"/>
      <c r="FX151" s="19"/>
      <c r="FY151" s="20">
        <f t="shared" si="727"/>
        <v>0</v>
      </c>
      <c r="FZ151" s="20">
        <f t="shared" si="728"/>
        <v>0</v>
      </c>
      <c r="GA151" s="20">
        <f t="shared" si="729"/>
        <v>0</v>
      </c>
      <c r="GB151" s="20">
        <f t="shared" si="730"/>
        <v>0</v>
      </c>
      <c r="GC151" s="19"/>
      <c r="GD151" s="19"/>
      <c r="GE151" s="20">
        <f t="shared" si="731"/>
        <v>0</v>
      </c>
      <c r="GF151" s="19"/>
      <c r="GG151" s="19"/>
      <c r="GH151" s="20">
        <f t="shared" si="732"/>
        <v>0</v>
      </c>
      <c r="GI151" s="19"/>
      <c r="GJ151" s="19"/>
      <c r="GK151" s="20">
        <f t="shared" si="733"/>
        <v>0</v>
      </c>
      <c r="GL151" s="19"/>
      <c r="GM151" s="19"/>
      <c r="GN151" s="20">
        <f t="shared" si="734"/>
        <v>0</v>
      </c>
      <c r="GO151" s="20">
        <f t="shared" si="735"/>
        <v>0</v>
      </c>
      <c r="GP151" s="20">
        <f t="shared" si="736"/>
        <v>0</v>
      </c>
      <c r="GQ151" s="20">
        <f t="shared" si="737"/>
        <v>0</v>
      </c>
      <c r="GR151" s="19"/>
      <c r="GS151" s="19"/>
      <c r="GT151" s="20">
        <f t="shared" si="738"/>
        <v>0</v>
      </c>
      <c r="GU151" s="19"/>
      <c r="GV151" s="19"/>
      <c r="GW151" s="20">
        <f t="shared" si="739"/>
        <v>0</v>
      </c>
      <c r="GX151" s="19"/>
      <c r="GY151" s="19"/>
      <c r="GZ151" s="20">
        <f t="shared" si="740"/>
        <v>0</v>
      </c>
      <c r="HA151" s="20">
        <f t="shared" si="741"/>
        <v>0</v>
      </c>
      <c r="HB151" s="20">
        <f t="shared" si="742"/>
        <v>0</v>
      </c>
      <c r="HC151" s="20">
        <f t="shared" si="743"/>
        <v>0</v>
      </c>
      <c r="HD151" s="19"/>
      <c r="HE151" s="19"/>
      <c r="HF151" s="20">
        <f t="shared" si="744"/>
        <v>0</v>
      </c>
      <c r="HG151" s="19"/>
      <c r="HH151" s="19"/>
      <c r="HI151" s="20">
        <f t="shared" si="745"/>
        <v>0</v>
      </c>
      <c r="HJ151" s="19"/>
      <c r="HK151" s="19"/>
      <c r="HL151" s="20">
        <f t="shared" si="746"/>
        <v>0</v>
      </c>
      <c r="HM151" s="19"/>
      <c r="HN151" s="19"/>
      <c r="HO151" s="20">
        <f t="shared" si="747"/>
        <v>0</v>
      </c>
      <c r="HP151" s="20">
        <f t="shared" si="748"/>
        <v>0</v>
      </c>
      <c r="HQ151" s="20">
        <f t="shared" si="749"/>
        <v>0</v>
      </c>
      <c r="HR151" s="20">
        <f t="shared" si="750"/>
        <v>0</v>
      </c>
      <c r="HS151" s="19"/>
      <c r="HT151" s="19"/>
      <c r="HU151" s="20">
        <f t="shared" si="751"/>
        <v>0</v>
      </c>
      <c r="HV151" s="19"/>
      <c r="HW151" s="19"/>
      <c r="HX151" s="20">
        <f t="shared" si="752"/>
        <v>0</v>
      </c>
      <c r="HY151" s="19"/>
      <c r="HZ151" s="19"/>
      <c r="IA151" s="20">
        <f t="shared" si="753"/>
        <v>0</v>
      </c>
      <c r="IB151" s="19"/>
      <c r="IC151" s="19"/>
      <c r="ID151" s="20">
        <f t="shared" si="754"/>
        <v>0</v>
      </c>
      <c r="IE151" s="20">
        <f t="shared" si="755"/>
        <v>0</v>
      </c>
      <c r="IF151" s="20">
        <f t="shared" si="756"/>
        <v>0</v>
      </c>
      <c r="IG151" s="20">
        <f t="shared" si="757"/>
        <v>0</v>
      </c>
      <c r="IH151" s="20">
        <f t="shared" si="758"/>
        <v>0</v>
      </c>
      <c r="II151" s="20">
        <f t="shared" si="759"/>
        <v>0</v>
      </c>
      <c r="IJ151" s="20">
        <f t="shared" si="760"/>
        <v>0</v>
      </c>
      <c r="IK151" s="19"/>
      <c r="IL151" s="19"/>
      <c r="IM151" s="20">
        <f t="shared" si="761"/>
        <v>0</v>
      </c>
      <c r="IN151" s="19"/>
      <c r="IO151" s="19"/>
      <c r="IP151" s="20">
        <f t="shared" si="762"/>
        <v>0</v>
      </c>
      <c r="IQ151" s="19"/>
      <c r="IR151" s="19"/>
      <c r="IS151" s="20">
        <f t="shared" si="763"/>
        <v>0</v>
      </c>
      <c r="IT151" s="20">
        <f t="shared" si="764"/>
        <v>0</v>
      </c>
      <c r="IU151" s="20">
        <f t="shared" si="765"/>
        <v>0</v>
      </c>
      <c r="IV151" s="20">
        <f t="shared" si="766"/>
        <v>0</v>
      </c>
      <c r="IW151" s="20">
        <f t="shared" si="767"/>
        <v>0</v>
      </c>
      <c r="IX151" s="20">
        <f t="shared" si="768"/>
        <v>0</v>
      </c>
      <c r="IY151" s="20">
        <f t="shared" si="769"/>
        <v>0</v>
      </c>
      <c r="IZ151" s="19"/>
      <c r="JA151" s="19"/>
      <c r="JB151" s="20">
        <f t="shared" si="770"/>
        <v>0</v>
      </c>
      <c r="JC151" s="19"/>
      <c r="JD151" s="19"/>
      <c r="JE151" s="20">
        <f t="shared" si="771"/>
        <v>0</v>
      </c>
      <c r="JF151" s="19"/>
      <c r="JG151" s="19"/>
      <c r="JH151" s="20">
        <f t="shared" si="772"/>
        <v>0</v>
      </c>
      <c r="JI151" s="20">
        <f t="shared" si="773"/>
        <v>0</v>
      </c>
      <c r="JJ151" s="20">
        <f t="shared" si="774"/>
        <v>0</v>
      </c>
      <c r="JK151" s="20">
        <f t="shared" si="775"/>
        <v>0</v>
      </c>
      <c r="JL151" s="19"/>
      <c r="JM151" s="19"/>
      <c r="JN151" s="20">
        <f t="shared" si="776"/>
        <v>0</v>
      </c>
      <c r="JO151" s="19"/>
      <c r="JP151" s="19"/>
      <c r="JQ151" s="20">
        <f t="shared" si="777"/>
        <v>0</v>
      </c>
      <c r="JR151" s="19"/>
      <c r="JS151" s="19"/>
      <c r="JT151" s="20">
        <f t="shared" si="778"/>
        <v>0</v>
      </c>
      <c r="JU151" s="20">
        <f t="shared" si="779"/>
        <v>0</v>
      </c>
      <c r="JV151" s="20">
        <f t="shared" si="780"/>
        <v>0</v>
      </c>
      <c r="JW151" s="20">
        <f t="shared" si="781"/>
        <v>0</v>
      </c>
      <c r="JX151" s="19"/>
      <c r="JY151" s="19"/>
      <c r="JZ151" s="20">
        <f t="shared" si="782"/>
        <v>0</v>
      </c>
      <c r="KA151" s="19"/>
      <c r="KB151" s="19"/>
      <c r="KC151" s="20">
        <f t="shared" si="783"/>
        <v>0</v>
      </c>
      <c r="KD151" s="20">
        <f t="shared" si="784"/>
        <v>0</v>
      </c>
      <c r="KE151" s="20">
        <f t="shared" si="785"/>
        <v>0</v>
      </c>
      <c r="KF151" s="20">
        <f t="shared" si="786"/>
        <v>0</v>
      </c>
      <c r="KG151" s="19"/>
      <c r="KH151" s="19"/>
      <c r="KI151" s="20">
        <f t="shared" si="787"/>
        <v>0</v>
      </c>
      <c r="KJ151" s="19"/>
      <c r="KK151" s="19"/>
      <c r="KL151" s="20">
        <f t="shared" si="788"/>
        <v>0</v>
      </c>
      <c r="KM151" s="19"/>
      <c r="KN151" s="19"/>
      <c r="KO151" s="20">
        <f t="shared" si="789"/>
        <v>0</v>
      </c>
      <c r="KP151" s="19"/>
      <c r="KQ151" s="19"/>
      <c r="KR151" s="20">
        <f t="shared" si="790"/>
        <v>0</v>
      </c>
      <c r="KS151" s="19"/>
      <c r="KT151" s="19"/>
      <c r="KU151" s="20">
        <f t="shared" si="791"/>
        <v>0</v>
      </c>
      <c r="KV151" s="19"/>
      <c r="KW151" s="19"/>
      <c r="KX151" s="20">
        <f t="shared" si="792"/>
        <v>0</v>
      </c>
      <c r="KY151" s="19"/>
      <c r="KZ151" s="19"/>
      <c r="LA151" s="20">
        <f t="shared" si="793"/>
        <v>0</v>
      </c>
      <c r="LB151" s="20">
        <f t="shared" si="794"/>
        <v>0</v>
      </c>
      <c r="LC151" s="20">
        <f t="shared" si="795"/>
        <v>0</v>
      </c>
      <c r="LD151" s="20">
        <f t="shared" si="796"/>
        <v>0</v>
      </c>
      <c r="LE151" s="20">
        <f t="shared" si="797"/>
        <v>0</v>
      </c>
      <c r="LF151" s="20">
        <f t="shared" si="798"/>
        <v>0</v>
      </c>
      <c r="LG151" s="20">
        <f t="shared" si="799"/>
        <v>0</v>
      </c>
      <c r="LH151" s="19"/>
      <c r="LI151" s="19"/>
      <c r="LJ151" s="20">
        <f t="shared" si="800"/>
        <v>0</v>
      </c>
      <c r="LK151" s="19"/>
      <c r="LL151" s="19"/>
      <c r="LM151" s="20">
        <f t="shared" si="801"/>
        <v>0</v>
      </c>
      <c r="LN151" s="20">
        <f t="shared" si="802"/>
        <v>0</v>
      </c>
      <c r="LO151" s="20">
        <f t="shared" si="803"/>
        <v>0</v>
      </c>
      <c r="LP151" s="20">
        <f t="shared" si="804"/>
        <v>0</v>
      </c>
    </row>
    <row r="152" spans="1:328" x14ac:dyDescent="0.3">
      <c r="A152" s="2" t="s">
        <v>257</v>
      </c>
      <c r="B152" s="3"/>
      <c r="C152" s="3"/>
      <c r="D152" s="4">
        <f t="shared" si="644"/>
        <v>0</v>
      </c>
      <c r="E152" s="3"/>
      <c r="F152" s="3"/>
      <c r="G152" s="4">
        <f t="shared" si="645"/>
        <v>0</v>
      </c>
      <c r="H152" s="3"/>
      <c r="I152" s="3"/>
      <c r="J152" s="4">
        <f t="shared" si="646"/>
        <v>0</v>
      </c>
      <c r="K152" s="3"/>
      <c r="L152" s="3"/>
      <c r="M152" s="4">
        <f t="shared" si="647"/>
        <v>0</v>
      </c>
      <c r="N152" s="3"/>
      <c r="O152" s="3"/>
      <c r="P152" s="4">
        <f t="shared" si="648"/>
        <v>0</v>
      </c>
      <c r="Q152" s="3"/>
      <c r="R152" s="3"/>
      <c r="S152" s="4">
        <f t="shared" si="649"/>
        <v>0</v>
      </c>
      <c r="T152" s="3"/>
      <c r="U152" s="3"/>
      <c r="V152" s="4">
        <f t="shared" si="650"/>
        <v>0</v>
      </c>
      <c r="W152" s="3"/>
      <c r="X152" s="3"/>
      <c r="Y152" s="4">
        <f t="shared" si="651"/>
        <v>0</v>
      </c>
      <c r="Z152" s="3"/>
      <c r="AA152" s="3"/>
      <c r="AB152" s="4">
        <f t="shared" si="652"/>
        <v>0</v>
      </c>
      <c r="AC152" s="3"/>
      <c r="AD152" s="3"/>
      <c r="AE152" s="4">
        <f t="shared" si="653"/>
        <v>0</v>
      </c>
      <c r="AF152" s="3"/>
      <c r="AG152" s="3"/>
      <c r="AH152" s="4">
        <f t="shared" si="654"/>
        <v>0</v>
      </c>
      <c r="AI152" s="3"/>
      <c r="AJ152" s="3"/>
      <c r="AK152" s="4">
        <f t="shared" si="655"/>
        <v>0</v>
      </c>
      <c r="AL152" s="4">
        <f t="shared" si="656"/>
        <v>0</v>
      </c>
      <c r="AM152" s="4">
        <f t="shared" si="657"/>
        <v>0</v>
      </c>
      <c r="AN152" s="4">
        <f t="shared" si="658"/>
        <v>0</v>
      </c>
      <c r="AO152" s="3"/>
      <c r="AP152" s="3"/>
      <c r="AQ152" s="4">
        <f t="shared" si="659"/>
        <v>0</v>
      </c>
      <c r="AR152" s="3"/>
      <c r="AS152" s="3"/>
      <c r="AT152" s="4">
        <f t="shared" si="660"/>
        <v>0</v>
      </c>
      <c r="AU152" s="3"/>
      <c r="AV152" s="3"/>
      <c r="AW152" s="4">
        <f t="shared" si="661"/>
        <v>0</v>
      </c>
      <c r="AX152" s="3"/>
      <c r="AY152" s="3"/>
      <c r="AZ152" s="4">
        <f t="shared" si="662"/>
        <v>0</v>
      </c>
      <c r="BA152" s="3"/>
      <c r="BB152" s="3"/>
      <c r="BC152" s="4">
        <f t="shared" si="663"/>
        <v>0</v>
      </c>
      <c r="BD152" s="3"/>
      <c r="BE152" s="3"/>
      <c r="BF152" s="4">
        <f t="shared" si="664"/>
        <v>0</v>
      </c>
      <c r="BG152" s="4">
        <f t="shared" si="665"/>
        <v>0</v>
      </c>
      <c r="BH152" s="4">
        <f t="shared" si="666"/>
        <v>0</v>
      </c>
      <c r="BI152" s="4">
        <f t="shared" si="667"/>
        <v>0</v>
      </c>
      <c r="BJ152" s="3"/>
      <c r="BK152" s="3"/>
      <c r="BL152" s="4">
        <f t="shared" si="668"/>
        <v>0</v>
      </c>
      <c r="BM152" s="3"/>
      <c r="BN152" s="3"/>
      <c r="BO152" s="4">
        <f t="shared" si="669"/>
        <v>0</v>
      </c>
      <c r="BP152" s="3"/>
      <c r="BQ152" s="3"/>
      <c r="BR152" s="4">
        <f t="shared" si="670"/>
        <v>0</v>
      </c>
      <c r="BS152" s="3"/>
      <c r="BT152" s="3"/>
      <c r="BU152" s="4">
        <f t="shared" si="671"/>
        <v>0</v>
      </c>
      <c r="BV152" s="3"/>
      <c r="BW152" s="3"/>
      <c r="BX152" s="4">
        <f t="shared" si="672"/>
        <v>0</v>
      </c>
      <c r="BY152" s="3"/>
      <c r="BZ152" s="3"/>
      <c r="CA152" s="4">
        <f t="shared" si="673"/>
        <v>0</v>
      </c>
      <c r="CB152" s="4">
        <f t="shared" si="674"/>
        <v>0</v>
      </c>
      <c r="CC152" s="4">
        <f t="shared" si="675"/>
        <v>0</v>
      </c>
      <c r="CD152" s="4">
        <f t="shared" si="676"/>
        <v>0</v>
      </c>
      <c r="CE152" s="3"/>
      <c r="CF152" s="3"/>
      <c r="CG152" s="4">
        <f t="shared" si="677"/>
        <v>0</v>
      </c>
      <c r="CH152" s="3"/>
      <c r="CI152" s="3"/>
      <c r="CJ152" s="4">
        <f t="shared" si="678"/>
        <v>0</v>
      </c>
      <c r="CK152" s="3"/>
      <c r="CL152" s="3"/>
      <c r="CM152" s="4">
        <f t="shared" si="679"/>
        <v>0</v>
      </c>
      <c r="CN152" s="4">
        <f t="shared" si="680"/>
        <v>0</v>
      </c>
      <c r="CO152" s="4">
        <f t="shared" si="681"/>
        <v>0</v>
      </c>
      <c r="CP152" s="4">
        <f t="shared" si="682"/>
        <v>0</v>
      </c>
      <c r="CQ152" s="3"/>
      <c r="CR152" s="3"/>
      <c r="CS152" s="4">
        <f t="shared" si="683"/>
        <v>0</v>
      </c>
      <c r="CT152" s="3"/>
      <c r="CU152" s="3"/>
      <c r="CV152" s="4">
        <f t="shared" si="684"/>
        <v>0</v>
      </c>
      <c r="CW152" s="3"/>
      <c r="CX152" s="3"/>
      <c r="CY152" s="4">
        <f t="shared" si="685"/>
        <v>0</v>
      </c>
      <c r="CZ152" s="4">
        <f t="shared" si="686"/>
        <v>0</v>
      </c>
      <c r="DA152" s="4">
        <f t="shared" si="687"/>
        <v>0</v>
      </c>
      <c r="DB152" s="4">
        <f t="shared" si="688"/>
        <v>0</v>
      </c>
      <c r="DC152" s="4">
        <f t="shared" si="689"/>
        <v>0</v>
      </c>
      <c r="DD152" s="4">
        <f t="shared" si="690"/>
        <v>0</v>
      </c>
      <c r="DE152" s="4">
        <f t="shared" si="691"/>
        <v>0</v>
      </c>
      <c r="DF152" s="3"/>
      <c r="DG152" s="3"/>
      <c r="DH152" s="4">
        <f t="shared" si="692"/>
        <v>0</v>
      </c>
      <c r="DI152" s="3"/>
      <c r="DJ152" s="3"/>
      <c r="DK152" s="4">
        <f t="shared" si="693"/>
        <v>0</v>
      </c>
      <c r="DL152" s="4">
        <f t="shared" si="694"/>
        <v>0</v>
      </c>
      <c r="DM152" s="4">
        <f t="shared" si="695"/>
        <v>0</v>
      </c>
      <c r="DN152" s="4">
        <f t="shared" si="696"/>
        <v>0</v>
      </c>
      <c r="DO152" s="3"/>
      <c r="DP152" s="3"/>
      <c r="DQ152" s="4">
        <f t="shared" si="697"/>
        <v>0</v>
      </c>
      <c r="DR152" s="3"/>
      <c r="DS152" s="3"/>
      <c r="DT152" s="4">
        <f t="shared" si="698"/>
        <v>0</v>
      </c>
      <c r="DU152" s="4">
        <f t="shared" si="699"/>
        <v>0</v>
      </c>
      <c r="DV152" s="4">
        <f t="shared" si="700"/>
        <v>0</v>
      </c>
      <c r="DW152" s="4">
        <f t="shared" si="701"/>
        <v>0</v>
      </c>
      <c r="DX152" s="20">
        <f t="shared" si="702"/>
        <v>0</v>
      </c>
      <c r="DY152" s="20">
        <f t="shared" si="703"/>
        <v>0</v>
      </c>
      <c r="DZ152" s="20">
        <f t="shared" si="704"/>
        <v>0</v>
      </c>
      <c r="EA152" s="19"/>
      <c r="EB152" s="19"/>
      <c r="EC152" s="20">
        <f t="shared" si="705"/>
        <v>0</v>
      </c>
      <c r="ED152" s="19"/>
      <c r="EE152" s="19"/>
      <c r="EF152" s="20">
        <f t="shared" si="706"/>
        <v>0</v>
      </c>
      <c r="EG152" s="19"/>
      <c r="EH152" s="19"/>
      <c r="EI152" s="20">
        <f t="shared" si="707"/>
        <v>0</v>
      </c>
      <c r="EJ152" s="19"/>
      <c r="EK152" s="19"/>
      <c r="EL152" s="20">
        <f t="shared" si="708"/>
        <v>0</v>
      </c>
      <c r="EM152" s="20">
        <f t="shared" si="709"/>
        <v>0</v>
      </c>
      <c r="EN152" s="20">
        <f t="shared" si="710"/>
        <v>0</v>
      </c>
      <c r="EO152" s="20">
        <f t="shared" si="711"/>
        <v>0</v>
      </c>
      <c r="EP152" s="19"/>
      <c r="EQ152" s="19"/>
      <c r="ER152" s="20">
        <f t="shared" si="712"/>
        <v>0</v>
      </c>
      <c r="ES152" s="19"/>
      <c r="ET152" s="19"/>
      <c r="EU152" s="20">
        <f t="shared" si="713"/>
        <v>0</v>
      </c>
      <c r="EV152" s="19"/>
      <c r="EW152" s="19"/>
      <c r="EX152" s="20">
        <f t="shared" si="714"/>
        <v>0</v>
      </c>
      <c r="EY152" s="19"/>
      <c r="EZ152" s="19"/>
      <c r="FA152" s="20">
        <f t="shared" si="715"/>
        <v>0</v>
      </c>
      <c r="FB152" s="20">
        <f t="shared" si="716"/>
        <v>0</v>
      </c>
      <c r="FC152" s="20">
        <f t="shared" si="717"/>
        <v>0</v>
      </c>
      <c r="FD152" s="20">
        <f t="shared" si="718"/>
        <v>0</v>
      </c>
      <c r="FE152" s="19"/>
      <c r="FF152" s="19"/>
      <c r="FG152" s="20">
        <f t="shared" si="719"/>
        <v>0</v>
      </c>
      <c r="FH152" s="19"/>
      <c r="FI152" s="19"/>
      <c r="FJ152" s="20">
        <f t="shared" si="720"/>
        <v>0</v>
      </c>
      <c r="FK152" s="19"/>
      <c r="FL152" s="19"/>
      <c r="FM152" s="20">
        <f t="shared" si="721"/>
        <v>0</v>
      </c>
      <c r="FN152" s="20">
        <f t="shared" si="722"/>
        <v>0</v>
      </c>
      <c r="FO152" s="20">
        <f t="shared" si="723"/>
        <v>0</v>
      </c>
      <c r="FP152" s="20">
        <f t="shared" si="724"/>
        <v>0</v>
      </c>
      <c r="FQ152" s="19"/>
      <c r="FR152" s="19"/>
      <c r="FS152" s="20">
        <f t="shared" si="725"/>
        <v>0</v>
      </c>
      <c r="FT152" s="19"/>
      <c r="FU152" s="19"/>
      <c r="FV152" s="20">
        <f t="shared" si="726"/>
        <v>0</v>
      </c>
      <c r="FW152" s="19"/>
      <c r="FX152" s="19"/>
      <c r="FY152" s="20">
        <f t="shared" si="727"/>
        <v>0</v>
      </c>
      <c r="FZ152" s="20">
        <f t="shared" si="728"/>
        <v>0</v>
      </c>
      <c r="GA152" s="20">
        <f t="shared" si="729"/>
        <v>0</v>
      </c>
      <c r="GB152" s="20">
        <f t="shared" si="730"/>
        <v>0</v>
      </c>
      <c r="GC152" s="19"/>
      <c r="GD152" s="19"/>
      <c r="GE152" s="20">
        <f t="shared" si="731"/>
        <v>0</v>
      </c>
      <c r="GF152" s="19"/>
      <c r="GG152" s="19"/>
      <c r="GH152" s="20">
        <f t="shared" si="732"/>
        <v>0</v>
      </c>
      <c r="GI152" s="19"/>
      <c r="GJ152" s="19"/>
      <c r="GK152" s="20">
        <f t="shared" si="733"/>
        <v>0</v>
      </c>
      <c r="GL152" s="19"/>
      <c r="GM152" s="19"/>
      <c r="GN152" s="20">
        <f t="shared" si="734"/>
        <v>0</v>
      </c>
      <c r="GO152" s="20">
        <f t="shared" si="735"/>
        <v>0</v>
      </c>
      <c r="GP152" s="20">
        <f t="shared" si="736"/>
        <v>0</v>
      </c>
      <c r="GQ152" s="20">
        <f t="shared" si="737"/>
        <v>0</v>
      </c>
      <c r="GR152" s="19"/>
      <c r="GS152" s="19"/>
      <c r="GT152" s="20">
        <f t="shared" si="738"/>
        <v>0</v>
      </c>
      <c r="GU152" s="19"/>
      <c r="GV152" s="19"/>
      <c r="GW152" s="20">
        <f t="shared" si="739"/>
        <v>0</v>
      </c>
      <c r="GX152" s="19"/>
      <c r="GY152" s="19"/>
      <c r="GZ152" s="20">
        <f t="shared" si="740"/>
        <v>0</v>
      </c>
      <c r="HA152" s="20">
        <f t="shared" si="741"/>
        <v>0</v>
      </c>
      <c r="HB152" s="20">
        <f t="shared" si="742"/>
        <v>0</v>
      </c>
      <c r="HC152" s="20">
        <f t="shared" si="743"/>
        <v>0</v>
      </c>
      <c r="HD152" s="19"/>
      <c r="HE152" s="19"/>
      <c r="HF152" s="20">
        <f t="shared" si="744"/>
        <v>0</v>
      </c>
      <c r="HG152" s="19"/>
      <c r="HH152" s="19"/>
      <c r="HI152" s="20">
        <f t="shared" si="745"/>
        <v>0</v>
      </c>
      <c r="HJ152" s="19"/>
      <c r="HK152" s="19"/>
      <c r="HL152" s="20">
        <f t="shared" si="746"/>
        <v>0</v>
      </c>
      <c r="HM152" s="19"/>
      <c r="HN152" s="19"/>
      <c r="HO152" s="20">
        <f t="shared" si="747"/>
        <v>0</v>
      </c>
      <c r="HP152" s="20">
        <f t="shared" si="748"/>
        <v>0</v>
      </c>
      <c r="HQ152" s="20">
        <f t="shared" si="749"/>
        <v>0</v>
      </c>
      <c r="HR152" s="20">
        <f t="shared" si="750"/>
        <v>0</v>
      </c>
      <c r="HS152" s="19"/>
      <c r="HT152" s="19"/>
      <c r="HU152" s="20">
        <f t="shared" si="751"/>
        <v>0</v>
      </c>
      <c r="HV152" s="19"/>
      <c r="HW152" s="19"/>
      <c r="HX152" s="20">
        <f t="shared" si="752"/>
        <v>0</v>
      </c>
      <c r="HY152" s="19"/>
      <c r="HZ152" s="19"/>
      <c r="IA152" s="20">
        <f t="shared" si="753"/>
        <v>0</v>
      </c>
      <c r="IB152" s="19"/>
      <c r="IC152" s="19"/>
      <c r="ID152" s="20">
        <f t="shared" si="754"/>
        <v>0</v>
      </c>
      <c r="IE152" s="20">
        <f t="shared" si="755"/>
        <v>0</v>
      </c>
      <c r="IF152" s="20">
        <f t="shared" si="756"/>
        <v>0</v>
      </c>
      <c r="IG152" s="20">
        <f t="shared" si="757"/>
        <v>0</v>
      </c>
      <c r="IH152" s="20">
        <f t="shared" si="758"/>
        <v>0</v>
      </c>
      <c r="II152" s="20">
        <f t="shared" si="759"/>
        <v>0</v>
      </c>
      <c r="IJ152" s="20">
        <f t="shared" si="760"/>
        <v>0</v>
      </c>
      <c r="IK152" s="19"/>
      <c r="IL152" s="20">
        <f>1887.5</f>
        <v>1887.5</v>
      </c>
      <c r="IM152" s="20">
        <f t="shared" si="761"/>
        <v>-1887.5</v>
      </c>
      <c r="IN152" s="19"/>
      <c r="IO152" s="19"/>
      <c r="IP152" s="20">
        <f t="shared" si="762"/>
        <v>0</v>
      </c>
      <c r="IQ152" s="19"/>
      <c r="IR152" s="19"/>
      <c r="IS152" s="20">
        <f t="shared" si="763"/>
        <v>0</v>
      </c>
      <c r="IT152" s="20">
        <f t="shared" si="764"/>
        <v>0</v>
      </c>
      <c r="IU152" s="20">
        <f t="shared" si="765"/>
        <v>0</v>
      </c>
      <c r="IV152" s="20">
        <f t="shared" si="766"/>
        <v>0</v>
      </c>
      <c r="IW152" s="20">
        <f t="shared" si="767"/>
        <v>0</v>
      </c>
      <c r="IX152" s="20">
        <f t="shared" si="768"/>
        <v>1887.5</v>
      </c>
      <c r="IY152" s="20">
        <f t="shared" si="769"/>
        <v>-1887.5</v>
      </c>
      <c r="IZ152" s="19"/>
      <c r="JA152" s="19"/>
      <c r="JB152" s="20">
        <f t="shared" si="770"/>
        <v>0</v>
      </c>
      <c r="JC152" s="19"/>
      <c r="JD152" s="19"/>
      <c r="JE152" s="20">
        <f t="shared" si="771"/>
        <v>0</v>
      </c>
      <c r="JF152" s="19"/>
      <c r="JG152" s="19"/>
      <c r="JH152" s="20">
        <f t="shared" si="772"/>
        <v>0</v>
      </c>
      <c r="JI152" s="20">
        <f t="shared" si="773"/>
        <v>0</v>
      </c>
      <c r="JJ152" s="20">
        <f t="shared" si="774"/>
        <v>0</v>
      </c>
      <c r="JK152" s="20">
        <f t="shared" si="775"/>
        <v>0</v>
      </c>
      <c r="JL152" s="19"/>
      <c r="JM152" s="19"/>
      <c r="JN152" s="20">
        <f t="shared" si="776"/>
        <v>0</v>
      </c>
      <c r="JO152" s="19"/>
      <c r="JP152" s="19"/>
      <c r="JQ152" s="20">
        <f t="shared" si="777"/>
        <v>0</v>
      </c>
      <c r="JR152" s="19"/>
      <c r="JS152" s="19"/>
      <c r="JT152" s="20">
        <f t="shared" si="778"/>
        <v>0</v>
      </c>
      <c r="JU152" s="20">
        <f t="shared" si="779"/>
        <v>0</v>
      </c>
      <c r="JV152" s="20">
        <f t="shared" si="780"/>
        <v>0</v>
      </c>
      <c r="JW152" s="20">
        <f t="shared" si="781"/>
        <v>0</v>
      </c>
      <c r="JX152" s="19"/>
      <c r="JY152" s="19"/>
      <c r="JZ152" s="20">
        <f t="shared" si="782"/>
        <v>0</v>
      </c>
      <c r="KA152" s="19"/>
      <c r="KB152" s="19"/>
      <c r="KC152" s="20">
        <f t="shared" si="783"/>
        <v>0</v>
      </c>
      <c r="KD152" s="20">
        <f t="shared" si="784"/>
        <v>0</v>
      </c>
      <c r="KE152" s="20">
        <f t="shared" si="785"/>
        <v>0</v>
      </c>
      <c r="KF152" s="20">
        <f t="shared" si="786"/>
        <v>0</v>
      </c>
      <c r="KG152" s="20">
        <f>25569</f>
        <v>25569</v>
      </c>
      <c r="KH152" s="20">
        <f>25551</f>
        <v>25551</v>
      </c>
      <c r="KI152" s="20">
        <f t="shared" si="787"/>
        <v>18</v>
      </c>
      <c r="KJ152" s="19"/>
      <c r="KK152" s="19"/>
      <c r="KL152" s="20">
        <f t="shared" si="788"/>
        <v>0</v>
      </c>
      <c r="KM152" s="19"/>
      <c r="KN152" s="19"/>
      <c r="KO152" s="20">
        <f t="shared" si="789"/>
        <v>0</v>
      </c>
      <c r="KP152" s="19"/>
      <c r="KQ152" s="19"/>
      <c r="KR152" s="20">
        <f t="shared" si="790"/>
        <v>0</v>
      </c>
      <c r="KS152" s="19"/>
      <c r="KT152" s="19"/>
      <c r="KU152" s="20">
        <f t="shared" si="791"/>
        <v>0</v>
      </c>
      <c r="KV152" s="19"/>
      <c r="KW152" s="19"/>
      <c r="KX152" s="20">
        <f t="shared" si="792"/>
        <v>0</v>
      </c>
      <c r="KY152" s="19"/>
      <c r="KZ152" s="19"/>
      <c r="LA152" s="20">
        <f t="shared" si="793"/>
        <v>0</v>
      </c>
      <c r="LB152" s="20">
        <f t="shared" si="794"/>
        <v>0</v>
      </c>
      <c r="LC152" s="20">
        <f t="shared" si="795"/>
        <v>0</v>
      </c>
      <c r="LD152" s="20">
        <f t="shared" si="796"/>
        <v>0</v>
      </c>
      <c r="LE152" s="20">
        <f t="shared" si="797"/>
        <v>25569</v>
      </c>
      <c r="LF152" s="20">
        <f t="shared" si="798"/>
        <v>25551</v>
      </c>
      <c r="LG152" s="20">
        <f t="shared" si="799"/>
        <v>18</v>
      </c>
      <c r="LH152" s="19"/>
      <c r="LI152" s="19"/>
      <c r="LJ152" s="20">
        <f t="shared" si="800"/>
        <v>0</v>
      </c>
      <c r="LK152" s="19"/>
      <c r="LL152" s="19"/>
      <c r="LM152" s="20">
        <f t="shared" si="801"/>
        <v>0</v>
      </c>
      <c r="LN152" s="20">
        <f t="shared" si="802"/>
        <v>25569</v>
      </c>
      <c r="LO152" s="20">
        <f t="shared" si="803"/>
        <v>27438.5</v>
      </c>
      <c r="LP152" s="20">
        <f t="shared" si="804"/>
        <v>-1869.5</v>
      </c>
    </row>
    <row r="153" spans="1:328" x14ac:dyDescent="0.3">
      <c r="A153" s="2" t="s">
        <v>258</v>
      </c>
      <c r="B153" s="3"/>
      <c r="C153" s="3"/>
      <c r="D153" s="4">
        <f t="shared" si="644"/>
        <v>0</v>
      </c>
      <c r="E153" s="3"/>
      <c r="F153" s="3"/>
      <c r="G153" s="4">
        <f t="shared" si="645"/>
        <v>0</v>
      </c>
      <c r="H153" s="3"/>
      <c r="I153" s="3"/>
      <c r="J153" s="4">
        <f t="shared" si="646"/>
        <v>0</v>
      </c>
      <c r="K153" s="3"/>
      <c r="L153" s="3"/>
      <c r="M153" s="4">
        <f t="shared" si="647"/>
        <v>0</v>
      </c>
      <c r="N153" s="3"/>
      <c r="O153" s="3"/>
      <c r="P153" s="4">
        <f t="shared" si="648"/>
        <v>0</v>
      </c>
      <c r="Q153" s="3"/>
      <c r="R153" s="3"/>
      <c r="S153" s="4">
        <f t="shared" si="649"/>
        <v>0</v>
      </c>
      <c r="T153" s="3"/>
      <c r="U153" s="3"/>
      <c r="V153" s="4">
        <f t="shared" si="650"/>
        <v>0</v>
      </c>
      <c r="W153" s="3"/>
      <c r="X153" s="3"/>
      <c r="Y153" s="4">
        <f t="shared" si="651"/>
        <v>0</v>
      </c>
      <c r="Z153" s="3"/>
      <c r="AA153" s="3"/>
      <c r="AB153" s="4">
        <f t="shared" si="652"/>
        <v>0</v>
      </c>
      <c r="AC153" s="3"/>
      <c r="AD153" s="3"/>
      <c r="AE153" s="4">
        <f t="shared" si="653"/>
        <v>0</v>
      </c>
      <c r="AF153" s="3"/>
      <c r="AG153" s="3"/>
      <c r="AH153" s="4">
        <f t="shared" si="654"/>
        <v>0</v>
      </c>
      <c r="AI153" s="3"/>
      <c r="AJ153" s="3"/>
      <c r="AK153" s="4">
        <f t="shared" si="655"/>
        <v>0</v>
      </c>
      <c r="AL153" s="4">
        <f t="shared" si="656"/>
        <v>0</v>
      </c>
      <c r="AM153" s="4">
        <f t="shared" si="657"/>
        <v>0</v>
      </c>
      <c r="AN153" s="4">
        <f t="shared" si="658"/>
        <v>0</v>
      </c>
      <c r="AO153" s="3"/>
      <c r="AP153" s="3"/>
      <c r="AQ153" s="4">
        <f t="shared" si="659"/>
        <v>0</v>
      </c>
      <c r="AR153" s="3"/>
      <c r="AS153" s="3"/>
      <c r="AT153" s="4">
        <f t="shared" si="660"/>
        <v>0</v>
      </c>
      <c r="AU153" s="3"/>
      <c r="AV153" s="3"/>
      <c r="AW153" s="4">
        <f t="shared" si="661"/>
        <v>0</v>
      </c>
      <c r="AX153" s="3"/>
      <c r="AY153" s="3"/>
      <c r="AZ153" s="4">
        <f t="shared" si="662"/>
        <v>0</v>
      </c>
      <c r="BA153" s="3"/>
      <c r="BB153" s="3"/>
      <c r="BC153" s="4">
        <f t="shared" si="663"/>
        <v>0</v>
      </c>
      <c r="BD153" s="3"/>
      <c r="BE153" s="3"/>
      <c r="BF153" s="4">
        <f t="shared" si="664"/>
        <v>0</v>
      </c>
      <c r="BG153" s="4">
        <f t="shared" si="665"/>
        <v>0</v>
      </c>
      <c r="BH153" s="4">
        <f t="shared" si="666"/>
        <v>0</v>
      </c>
      <c r="BI153" s="4">
        <f t="shared" si="667"/>
        <v>0</v>
      </c>
      <c r="BJ153" s="3"/>
      <c r="BK153" s="3"/>
      <c r="BL153" s="4">
        <f t="shared" si="668"/>
        <v>0</v>
      </c>
      <c r="BM153" s="3"/>
      <c r="BN153" s="3"/>
      <c r="BO153" s="4">
        <f t="shared" si="669"/>
        <v>0</v>
      </c>
      <c r="BP153" s="3"/>
      <c r="BQ153" s="3"/>
      <c r="BR153" s="4">
        <f t="shared" si="670"/>
        <v>0</v>
      </c>
      <c r="BS153" s="3"/>
      <c r="BT153" s="3"/>
      <c r="BU153" s="4">
        <f t="shared" si="671"/>
        <v>0</v>
      </c>
      <c r="BV153" s="3"/>
      <c r="BW153" s="3"/>
      <c r="BX153" s="4">
        <f t="shared" si="672"/>
        <v>0</v>
      </c>
      <c r="BY153" s="3"/>
      <c r="BZ153" s="3"/>
      <c r="CA153" s="4">
        <f t="shared" si="673"/>
        <v>0</v>
      </c>
      <c r="CB153" s="4">
        <f t="shared" si="674"/>
        <v>0</v>
      </c>
      <c r="CC153" s="4">
        <f t="shared" si="675"/>
        <v>0</v>
      </c>
      <c r="CD153" s="4">
        <f t="shared" si="676"/>
        <v>0</v>
      </c>
      <c r="CE153" s="3"/>
      <c r="CF153" s="3"/>
      <c r="CG153" s="4">
        <f t="shared" si="677"/>
        <v>0</v>
      </c>
      <c r="CH153" s="3"/>
      <c r="CI153" s="3"/>
      <c r="CJ153" s="4">
        <f t="shared" si="678"/>
        <v>0</v>
      </c>
      <c r="CK153" s="3"/>
      <c r="CL153" s="3"/>
      <c r="CM153" s="4">
        <f t="shared" si="679"/>
        <v>0</v>
      </c>
      <c r="CN153" s="4">
        <f t="shared" si="680"/>
        <v>0</v>
      </c>
      <c r="CO153" s="4">
        <f t="shared" si="681"/>
        <v>0</v>
      </c>
      <c r="CP153" s="4">
        <f t="shared" si="682"/>
        <v>0</v>
      </c>
      <c r="CQ153" s="3"/>
      <c r="CR153" s="3"/>
      <c r="CS153" s="4">
        <f t="shared" si="683"/>
        <v>0</v>
      </c>
      <c r="CT153" s="3"/>
      <c r="CU153" s="3"/>
      <c r="CV153" s="4">
        <f t="shared" si="684"/>
        <v>0</v>
      </c>
      <c r="CW153" s="3"/>
      <c r="CX153" s="3"/>
      <c r="CY153" s="4">
        <f t="shared" si="685"/>
        <v>0</v>
      </c>
      <c r="CZ153" s="4">
        <f t="shared" si="686"/>
        <v>0</v>
      </c>
      <c r="DA153" s="4">
        <f t="shared" si="687"/>
        <v>0</v>
      </c>
      <c r="DB153" s="4">
        <f t="shared" si="688"/>
        <v>0</v>
      </c>
      <c r="DC153" s="4">
        <f t="shared" si="689"/>
        <v>0</v>
      </c>
      <c r="DD153" s="4">
        <f t="shared" si="690"/>
        <v>0</v>
      </c>
      <c r="DE153" s="4">
        <f t="shared" si="691"/>
        <v>0</v>
      </c>
      <c r="DF153" s="3"/>
      <c r="DG153" s="3"/>
      <c r="DH153" s="4">
        <f t="shared" si="692"/>
        <v>0</v>
      </c>
      <c r="DI153" s="3"/>
      <c r="DJ153" s="3"/>
      <c r="DK153" s="4">
        <f t="shared" si="693"/>
        <v>0</v>
      </c>
      <c r="DL153" s="4">
        <f t="shared" si="694"/>
        <v>0</v>
      </c>
      <c r="DM153" s="4">
        <f t="shared" si="695"/>
        <v>0</v>
      </c>
      <c r="DN153" s="4">
        <f t="shared" si="696"/>
        <v>0</v>
      </c>
      <c r="DO153" s="3"/>
      <c r="DP153" s="3"/>
      <c r="DQ153" s="4">
        <f t="shared" si="697"/>
        <v>0</v>
      </c>
      <c r="DR153" s="3"/>
      <c r="DS153" s="3"/>
      <c r="DT153" s="4">
        <f t="shared" si="698"/>
        <v>0</v>
      </c>
      <c r="DU153" s="4">
        <f t="shared" si="699"/>
        <v>0</v>
      </c>
      <c r="DV153" s="4">
        <f t="shared" si="700"/>
        <v>0</v>
      </c>
      <c r="DW153" s="4">
        <f t="shared" si="701"/>
        <v>0</v>
      </c>
      <c r="DX153" s="20">
        <f t="shared" si="702"/>
        <v>0</v>
      </c>
      <c r="DY153" s="20">
        <f t="shared" si="703"/>
        <v>0</v>
      </c>
      <c r="DZ153" s="20">
        <f t="shared" si="704"/>
        <v>0</v>
      </c>
      <c r="EA153" s="19"/>
      <c r="EB153" s="19"/>
      <c r="EC153" s="20">
        <f t="shared" si="705"/>
        <v>0</v>
      </c>
      <c r="ED153" s="19"/>
      <c r="EE153" s="19"/>
      <c r="EF153" s="20">
        <f t="shared" si="706"/>
        <v>0</v>
      </c>
      <c r="EG153" s="19"/>
      <c r="EH153" s="19"/>
      <c r="EI153" s="20">
        <f t="shared" si="707"/>
        <v>0</v>
      </c>
      <c r="EJ153" s="19"/>
      <c r="EK153" s="19"/>
      <c r="EL153" s="20">
        <f t="shared" si="708"/>
        <v>0</v>
      </c>
      <c r="EM153" s="20">
        <f t="shared" si="709"/>
        <v>0</v>
      </c>
      <c r="EN153" s="20">
        <f t="shared" si="710"/>
        <v>0</v>
      </c>
      <c r="EO153" s="20">
        <f t="shared" si="711"/>
        <v>0</v>
      </c>
      <c r="EP153" s="19"/>
      <c r="EQ153" s="19"/>
      <c r="ER153" s="20">
        <f t="shared" si="712"/>
        <v>0</v>
      </c>
      <c r="ES153" s="19"/>
      <c r="ET153" s="19"/>
      <c r="EU153" s="20">
        <f t="shared" si="713"/>
        <v>0</v>
      </c>
      <c r="EV153" s="19"/>
      <c r="EW153" s="19"/>
      <c r="EX153" s="20">
        <f t="shared" si="714"/>
        <v>0</v>
      </c>
      <c r="EY153" s="19"/>
      <c r="EZ153" s="19"/>
      <c r="FA153" s="20">
        <f t="shared" si="715"/>
        <v>0</v>
      </c>
      <c r="FB153" s="20">
        <f t="shared" si="716"/>
        <v>0</v>
      </c>
      <c r="FC153" s="20">
        <f t="shared" si="717"/>
        <v>0</v>
      </c>
      <c r="FD153" s="20">
        <f t="shared" si="718"/>
        <v>0</v>
      </c>
      <c r="FE153" s="19"/>
      <c r="FF153" s="19"/>
      <c r="FG153" s="20">
        <f t="shared" si="719"/>
        <v>0</v>
      </c>
      <c r="FH153" s="19"/>
      <c r="FI153" s="19"/>
      <c r="FJ153" s="20">
        <f t="shared" si="720"/>
        <v>0</v>
      </c>
      <c r="FK153" s="19"/>
      <c r="FL153" s="19"/>
      <c r="FM153" s="20">
        <f t="shared" si="721"/>
        <v>0</v>
      </c>
      <c r="FN153" s="20">
        <f t="shared" si="722"/>
        <v>0</v>
      </c>
      <c r="FO153" s="20">
        <f t="shared" si="723"/>
        <v>0</v>
      </c>
      <c r="FP153" s="20">
        <f t="shared" si="724"/>
        <v>0</v>
      </c>
      <c r="FQ153" s="19"/>
      <c r="FR153" s="19"/>
      <c r="FS153" s="20">
        <f t="shared" si="725"/>
        <v>0</v>
      </c>
      <c r="FT153" s="19"/>
      <c r="FU153" s="19"/>
      <c r="FV153" s="20">
        <f t="shared" si="726"/>
        <v>0</v>
      </c>
      <c r="FW153" s="19"/>
      <c r="FX153" s="19"/>
      <c r="FY153" s="20">
        <f t="shared" si="727"/>
        <v>0</v>
      </c>
      <c r="FZ153" s="20">
        <f t="shared" si="728"/>
        <v>0</v>
      </c>
      <c r="GA153" s="20">
        <f t="shared" si="729"/>
        <v>0</v>
      </c>
      <c r="GB153" s="20">
        <f t="shared" si="730"/>
        <v>0</v>
      </c>
      <c r="GC153" s="19"/>
      <c r="GD153" s="19"/>
      <c r="GE153" s="20">
        <f t="shared" si="731"/>
        <v>0</v>
      </c>
      <c r="GF153" s="19"/>
      <c r="GG153" s="19"/>
      <c r="GH153" s="20">
        <f t="shared" si="732"/>
        <v>0</v>
      </c>
      <c r="GI153" s="19"/>
      <c r="GJ153" s="19"/>
      <c r="GK153" s="20">
        <f t="shared" si="733"/>
        <v>0</v>
      </c>
      <c r="GL153" s="19"/>
      <c r="GM153" s="19"/>
      <c r="GN153" s="20">
        <f t="shared" si="734"/>
        <v>0</v>
      </c>
      <c r="GO153" s="20">
        <f t="shared" si="735"/>
        <v>0</v>
      </c>
      <c r="GP153" s="20">
        <f t="shared" si="736"/>
        <v>0</v>
      </c>
      <c r="GQ153" s="20">
        <f t="shared" si="737"/>
        <v>0</v>
      </c>
      <c r="GR153" s="19"/>
      <c r="GS153" s="19"/>
      <c r="GT153" s="20">
        <f t="shared" si="738"/>
        <v>0</v>
      </c>
      <c r="GU153" s="19"/>
      <c r="GV153" s="19"/>
      <c r="GW153" s="20">
        <f t="shared" si="739"/>
        <v>0</v>
      </c>
      <c r="GX153" s="19"/>
      <c r="GY153" s="19"/>
      <c r="GZ153" s="20">
        <f t="shared" si="740"/>
        <v>0</v>
      </c>
      <c r="HA153" s="20">
        <f t="shared" si="741"/>
        <v>0</v>
      </c>
      <c r="HB153" s="20">
        <f t="shared" si="742"/>
        <v>0</v>
      </c>
      <c r="HC153" s="20">
        <f t="shared" si="743"/>
        <v>0</v>
      </c>
      <c r="HD153" s="19"/>
      <c r="HE153" s="19"/>
      <c r="HF153" s="20">
        <f t="shared" si="744"/>
        <v>0</v>
      </c>
      <c r="HG153" s="19"/>
      <c r="HH153" s="19"/>
      <c r="HI153" s="20">
        <f t="shared" si="745"/>
        <v>0</v>
      </c>
      <c r="HJ153" s="19"/>
      <c r="HK153" s="19"/>
      <c r="HL153" s="20">
        <f t="shared" si="746"/>
        <v>0</v>
      </c>
      <c r="HM153" s="19"/>
      <c r="HN153" s="19"/>
      <c r="HO153" s="20">
        <f t="shared" si="747"/>
        <v>0</v>
      </c>
      <c r="HP153" s="20">
        <f t="shared" si="748"/>
        <v>0</v>
      </c>
      <c r="HQ153" s="20">
        <f t="shared" si="749"/>
        <v>0</v>
      </c>
      <c r="HR153" s="20">
        <f t="shared" si="750"/>
        <v>0</v>
      </c>
      <c r="HS153" s="19"/>
      <c r="HT153" s="19"/>
      <c r="HU153" s="20">
        <f t="shared" si="751"/>
        <v>0</v>
      </c>
      <c r="HV153" s="19"/>
      <c r="HW153" s="19"/>
      <c r="HX153" s="20">
        <f t="shared" si="752"/>
        <v>0</v>
      </c>
      <c r="HY153" s="19"/>
      <c r="HZ153" s="19"/>
      <c r="IA153" s="20">
        <f t="shared" si="753"/>
        <v>0</v>
      </c>
      <c r="IB153" s="19"/>
      <c r="IC153" s="19"/>
      <c r="ID153" s="20">
        <f t="shared" si="754"/>
        <v>0</v>
      </c>
      <c r="IE153" s="20">
        <f t="shared" si="755"/>
        <v>0</v>
      </c>
      <c r="IF153" s="20">
        <f t="shared" si="756"/>
        <v>0</v>
      </c>
      <c r="IG153" s="20">
        <f t="shared" si="757"/>
        <v>0</v>
      </c>
      <c r="IH153" s="20">
        <f t="shared" si="758"/>
        <v>0</v>
      </c>
      <c r="II153" s="20">
        <f t="shared" si="759"/>
        <v>0</v>
      </c>
      <c r="IJ153" s="20">
        <f t="shared" si="760"/>
        <v>0</v>
      </c>
      <c r="IK153" s="19"/>
      <c r="IL153" s="19"/>
      <c r="IM153" s="20">
        <f t="shared" si="761"/>
        <v>0</v>
      </c>
      <c r="IN153" s="19"/>
      <c r="IO153" s="19"/>
      <c r="IP153" s="20">
        <f t="shared" si="762"/>
        <v>0</v>
      </c>
      <c r="IQ153" s="19"/>
      <c r="IR153" s="19"/>
      <c r="IS153" s="20">
        <f t="shared" si="763"/>
        <v>0</v>
      </c>
      <c r="IT153" s="20">
        <f t="shared" si="764"/>
        <v>0</v>
      </c>
      <c r="IU153" s="20">
        <f t="shared" si="765"/>
        <v>0</v>
      </c>
      <c r="IV153" s="20">
        <f t="shared" si="766"/>
        <v>0</v>
      </c>
      <c r="IW153" s="20">
        <f t="shared" si="767"/>
        <v>0</v>
      </c>
      <c r="IX153" s="20">
        <f t="shared" si="768"/>
        <v>0</v>
      </c>
      <c r="IY153" s="20">
        <f t="shared" si="769"/>
        <v>0</v>
      </c>
      <c r="IZ153" s="19"/>
      <c r="JA153" s="19"/>
      <c r="JB153" s="20">
        <f t="shared" si="770"/>
        <v>0</v>
      </c>
      <c r="JC153" s="19"/>
      <c r="JD153" s="19"/>
      <c r="JE153" s="20">
        <f t="shared" si="771"/>
        <v>0</v>
      </c>
      <c r="JF153" s="19"/>
      <c r="JG153" s="19"/>
      <c r="JH153" s="20">
        <f t="shared" si="772"/>
        <v>0</v>
      </c>
      <c r="JI153" s="20">
        <f t="shared" si="773"/>
        <v>0</v>
      </c>
      <c r="JJ153" s="20">
        <f t="shared" si="774"/>
        <v>0</v>
      </c>
      <c r="JK153" s="20">
        <f t="shared" si="775"/>
        <v>0</v>
      </c>
      <c r="JL153" s="19"/>
      <c r="JM153" s="19"/>
      <c r="JN153" s="20">
        <f t="shared" si="776"/>
        <v>0</v>
      </c>
      <c r="JO153" s="19"/>
      <c r="JP153" s="19"/>
      <c r="JQ153" s="20">
        <f t="shared" si="777"/>
        <v>0</v>
      </c>
      <c r="JR153" s="19"/>
      <c r="JS153" s="19"/>
      <c r="JT153" s="20">
        <f t="shared" si="778"/>
        <v>0</v>
      </c>
      <c r="JU153" s="20">
        <f t="shared" si="779"/>
        <v>0</v>
      </c>
      <c r="JV153" s="20">
        <f t="shared" si="780"/>
        <v>0</v>
      </c>
      <c r="JW153" s="20">
        <f t="shared" si="781"/>
        <v>0</v>
      </c>
      <c r="JX153" s="19"/>
      <c r="JY153" s="19"/>
      <c r="JZ153" s="20">
        <f t="shared" si="782"/>
        <v>0</v>
      </c>
      <c r="KA153" s="19"/>
      <c r="KB153" s="19"/>
      <c r="KC153" s="20">
        <f t="shared" si="783"/>
        <v>0</v>
      </c>
      <c r="KD153" s="20">
        <f t="shared" si="784"/>
        <v>0</v>
      </c>
      <c r="KE153" s="20">
        <f t="shared" si="785"/>
        <v>0</v>
      </c>
      <c r="KF153" s="20">
        <f t="shared" si="786"/>
        <v>0</v>
      </c>
      <c r="KG153" s="20">
        <f>3075</f>
        <v>3075</v>
      </c>
      <c r="KH153" s="20">
        <f>1200</f>
        <v>1200</v>
      </c>
      <c r="KI153" s="20">
        <f t="shared" si="787"/>
        <v>1875</v>
      </c>
      <c r="KJ153" s="19"/>
      <c r="KK153" s="19"/>
      <c r="KL153" s="20">
        <f t="shared" si="788"/>
        <v>0</v>
      </c>
      <c r="KM153" s="19"/>
      <c r="KN153" s="19"/>
      <c r="KO153" s="20">
        <f t="shared" si="789"/>
        <v>0</v>
      </c>
      <c r="KP153" s="19"/>
      <c r="KQ153" s="19"/>
      <c r="KR153" s="20">
        <f t="shared" si="790"/>
        <v>0</v>
      </c>
      <c r="KS153" s="19"/>
      <c r="KT153" s="19"/>
      <c r="KU153" s="20">
        <f t="shared" si="791"/>
        <v>0</v>
      </c>
      <c r="KV153" s="19"/>
      <c r="KW153" s="19"/>
      <c r="KX153" s="20">
        <f t="shared" si="792"/>
        <v>0</v>
      </c>
      <c r="KY153" s="19"/>
      <c r="KZ153" s="19"/>
      <c r="LA153" s="20">
        <f t="shared" si="793"/>
        <v>0</v>
      </c>
      <c r="LB153" s="20">
        <f t="shared" si="794"/>
        <v>0</v>
      </c>
      <c r="LC153" s="20">
        <f t="shared" si="795"/>
        <v>0</v>
      </c>
      <c r="LD153" s="20">
        <f t="shared" si="796"/>
        <v>0</v>
      </c>
      <c r="LE153" s="20">
        <f t="shared" si="797"/>
        <v>3075</v>
      </c>
      <c r="LF153" s="20">
        <f t="shared" si="798"/>
        <v>1200</v>
      </c>
      <c r="LG153" s="20">
        <f t="shared" si="799"/>
        <v>1875</v>
      </c>
      <c r="LH153" s="19"/>
      <c r="LI153" s="19"/>
      <c r="LJ153" s="20">
        <f t="shared" si="800"/>
        <v>0</v>
      </c>
      <c r="LK153" s="19"/>
      <c r="LL153" s="19"/>
      <c r="LM153" s="20">
        <f t="shared" si="801"/>
        <v>0</v>
      </c>
      <c r="LN153" s="20">
        <f t="shared" si="802"/>
        <v>3075</v>
      </c>
      <c r="LO153" s="20">
        <f t="shared" si="803"/>
        <v>1200</v>
      </c>
      <c r="LP153" s="20">
        <f t="shared" si="804"/>
        <v>1875</v>
      </c>
    </row>
    <row r="154" spans="1:328" x14ac:dyDescent="0.3">
      <c r="A154" s="2" t="s">
        <v>259</v>
      </c>
      <c r="B154" s="3"/>
      <c r="C154" s="3"/>
      <c r="D154" s="4">
        <f t="shared" si="644"/>
        <v>0</v>
      </c>
      <c r="E154" s="3"/>
      <c r="F154" s="3"/>
      <c r="G154" s="4">
        <f t="shared" si="645"/>
        <v>0</v>
      </c>
      <c r="H154" s="3"/>
      <c r="I154" s="3"/>
      <c r="J154" s="4">
        <f t="shared" si="646"/>
        <v>0</v>
      </c>
      <c r="K154" s="3"/>
      <c r="L154" s="3"/>
      <c r="M154" s="4">
        <f t="shared" si="647"/>
        <v>0</v>
      </c>
      <c r="N154" s="3"/>
      <c r="O154" s="3"/>
      <c r="P154" s="4">
        <f t="shared" si="648"/>
        <v>0</v>
      </c>
      <c r="Q154" s="3"/>
      <c r="R154" s="3"/>
      <c r="S154" s="4">
        <f t="shared" si="649"/>
        <v>0</v>
      </c>
      <c r="T154" s="3"/>
      <c r="U154" s="3"/>
      <c r="V154" s="4">
        <f t="shared" si="650"/>
        <v>0</v>
      </c>
      <c r="W154" s="3"/>
      <c r="X154" s="3"/>
      <c r="Y154" s="4">
        <f t="shared" si="651"/>
        <v>0</v>
      </c>
      <c r="Z154" s="3"/>
      <c r="AA154" s="3"/>
      <c r="AB154" s="4">
        <f t="shared" si="652"/>
        <v>0</v>
      </c>
      <c r="AC154" s="3"/>
      <c r="AD154" s="3"/>
      <c r="AE154" s="4">
        <f t="shared" si="653"/>
        <v>0</v>
      </c>
      <c r="AF154" s="3"/>
      <c r="AG154" s="3"/>
      <c r="AH154" s="4">
        <f t="shared" si="654"/>
        <v>0</v>
      </c>
      <c r="AI154" s="3"/>
      <c r="AJ154" s="3"/>
      <c r="AK154" s="4">
        <f t="shared" si="655"/>
        <v>0</v>
      </c>
      <c r="AL154" s="4">
        <f t="shared" si="656"/>
        <v>0</v>
      </c>
      <c r="AM154" s="4">
        <f t="shared" si="657"/>
        <v>0</v>
      </c>
      <c r="AN154" s="4">
        <f t="shared" si="658"/>
        <v>0</v>
      </c>
      <c r="AO154" s="3"/>
      <c r="AP154" s="3"/>
      <c r="AQ154" s="4">
        <f t="shared" si="659"/>
        <v>0</v>
      </c>
      <c r="AR154" s="3"/>
      <c r="AS154" s="3"/>
      <c r="AT154" s="4">
        <f t="shared" si="660"/>
        <v>0</v>
      </c>
      <c r="AU154" s="3"/>
      <c r="AV154" s="3"/>
      <c r="AW154" s="4">
        <f t="shared" si="661"/>
        <v>0</v>
      </c>
      <c r="AX154" s="3"/>
      <c r="AY154" s="3"/>
      <c r="AZ154" s="4">
        <f t="shared" si="662"/>
        <v>0</v>
      </c>
      <c r="BA154" s="3"/>
      <c r="BB154" s="3"/>
      <c r="BC154" s="4">
        <f t="shared" si="663"/>
        <v>0</v>
      </c>
      <c r="BD154" s="3"/>
      <c r="BE154" s="3"/>
      <c r="BF154" s="4">
        <f t="shared" si="664"/>
        <v>0</v>
      </c>
      <c r="BG154" s="4">
        <f t="shared" si="665"/>
        <v>0</v>
      </c>
      <c r="BH154" s="4">
        <f t="shared" si="666"/>
        <v>0</v>
      </c>
      <c r="BI154" s="4">
        <f t="shared" si="667"/>
        <v>0</v>
      </c>
      <c r="BJ154" s="3"/>
      <c r="BK154" s="3"/>
      <c r="BL154" s="4">
        <f t="shared" si="668"/>
        <v>0</v>
      </c>
      <c r="BM154" s="3"/>
      <c r="BN154" s="3"/>
      <c r="BO154" s="4">
        <f t="shared" si="669"/>
        <v>0</v>
      </c>
      <c r="BP154" s="3"/>
      <c r="BQ154" s="3"/>
      <c r="BR154" s="4">
        <f t="shared" si="670"/>
        <v>0</v>
      </c>
      <c r="BS154" s="3"/>
      <c r="BT154" s="3"/>
      <c r="BU154" s="4">
        <f t="shared" si="671"/>
        <v>0</v>
      </c>
      <c r="BV154" s="3"/>
      <c r="BW154" s="3"/>
      <c r="BX154" s="4">
        <f t="shared" si="672"/>
        <v>0</v>
      </c>
      <c r="BY154" s="3"/>
      <c r="BZ154" s="3"/>
      <c r="CA154" s="4">
        <f t="shared" si="673"/>
        <v>0</v>
      </c>
      <c r="CB154" s="4">
        <f t="shared" si="674"/>
        <v>0</v>
      </c>
      <c r="CC154" s="4">
        <f t="shared" si="675"/>
        <v>0</v>
      </c>
      <c r="CD154" s="4">
        <f t="shared" si="676"/>
        <v>0</v>
      </c>
      <c r="CE154" s="3"/>
      <c r="CF154" s="3"/>
      <c r="CG154" s="4">
        <f t="shared" si="677"/>
        <v>0</v>
      </c>
      <c r="CH154" s="3"/>
      <c r="CI154" s="3"/>
      <c r="CJ154" s="4">
        <f t="shared" si="678"/>
        <v>0</v>
      </c>
      <c r="CK154" s="3"/>
      <c r="CL154" s="3"/>
      <c r="CM154" s="4">
        <f t="shared" si="679"/>
        <v>0</v>
      </c>
      <c r="CN154" s="4">
        <f t="shared" si="680"/>
        <v>0</v>
      </c>
      <c r="CO154" s="4">
        <f t="shared" si="681"/>
        <v>0</v>
      </c>
      <c r="CP154" s="4">
        <f t="shared" si="682"/>
        <v>0</v>
      </c>
      <c r="CQ154" s="3"/>
      <c r="CR154" s="3"/>
      <c r="CS154" s="4">
        <f t="shared" si="683"/>
        <v>0</v>
      </c>
      <c r="CT154" s="3"/>
      <c r="CU154" s="3"/>
      <c r="CV154" s="4">
        <f t="shared" si="684"/>
        <v>0</v>
      </c>
      <c r="CW154" s="3"/>
      <c r="CX154" s="3"/>
      <c r="CY154" s="4">
        <f t="shared" si="685"/>
        <v>0</v>
      </c>
      <c r="CZ154" s="4">
        <f t="shared" si="686"/>
        <v>0</v>
      </c>
      <c r="DA154" s="4">
        <f t="shared" si="687"/>
        <v>0</v>
      </c>
      <c r="DB154" s="4">
        <f t="shared" si="688"/>
        <v>0</v>
      </c>
      <c r="DC154" s="4">
        <f t="shared" si="689"/>
        <v>0</v>
      </c>
      <c r="DD154" s="4">
        <f t="shared" si="690"/>
        <v>0</v>
      </c>
      <c r="DE154" s="4">
        <f t="shared" si="691"/>
        <v>0</v>
      </c>
      <c r="DF154" s="3"/>
      <c r="DG154" s="3"/>
      <c r="DH154" s="4">
        <f t="shared" si="692"/>
        <v>0</v>
      </c>
      <c r="DI154" s="3"/>
      <c r="DJ154" s="3"/>
      <c r="DK154" s="4">
        <f t="shared" si="693"/>
        <v>0</v>
      </c>
      <c r="DL154" s="4">
        <f t="shared" si="694"/>
        <v>0</v>
      </c>
      <c r="DM154" s="4">
        <f t="shared" si="695"/>
        <v>0</v>
      </c>
      <c r="DN154" s="4">
        <f t="shared" si="696"/>
        <v>0</v>
      </c>
      <c r="DO154" s="3"/>
      <c r="DP154" s="3"/>
      <c r="DQ154" s="4">
        <f t="shared" si="697"/>
        <v>0</v>
      </c>
      <c r="DR154" s="3"/>
      <c r="DS154" s="3"/>
      <c r="DT154" s="4">
        <f t="shared" si="698"/>
        <v>0</v>
      </c>
      <c r="DU154" s="4">
        <f t="shared" si="699"/>
        <v>0</v>
      </c>
      <c r="DV154" s="4">
        <f t="shared" si="700"/>
        <v>0</v>
      </c>
      <c r="DW154" s="4">
        <f t="shared" si="701"/>
        <v>0</v>
      </c>
      <c r="DX154" s="20">
        <f t="shared" si="702"/>
        <v>0</v>
      </c>
      <c r="DY154" s="20">
        <f t="shared" si="703"/>
        <v>0</v>
      </c>
      <c r="DZ154" s="20">
        <f t="shared" si="704"/>
        <v>0</v>
      </c>
      <c r="EA154" s="19"/>
      <c r="EB154" s="19"/>
      <c r="EC154" s="20">
        <f t="shared" si="705"/>
        <v>0</v>
      </c>
      <c r="ED154" s="19"/>
      <c r="EE154" s="19"/>
      <c r="EF154" s="20">
        <f t="shared" si="706"/>
        <v>0</v>
      </c>
      <c r="EG154" s="19"/>
      <c r="EH154" s="19"/>
      <c r="EI154" s="20">
        <f t="shared" si="707"/>
        <v>0</v>
      </c>
      <c r="EJ154" s="19"/>
      <c r="EK154" s="19"/>
      <c r="EL154" s="20">
        <f t="shared" si="708"/>
        <v>0</v>
      </c>
      <c r="EM154" s="20">
        <f t="shared" si="709"/>
        <v>0</v>
      </c>
      <c r="EN154" s="20">
        <f t="shared" si="710"/>
        <v>0</v>
      </c>
      <c r="EO154" s="20">
        <f t="shared" si="711"/>
        <v>0</v>
      </c>
      <c r="EP154" s="19"/>
      <c r="EQ154" s="19"/>
      <c r="ER154" s="20">
        <f t="shared" si="712"/>
        <v>0</v>
      </c>
      <c r="ES154" s="19"/>
      <c r="ET154" s="19"/>
      <c r="EU154" s="20">
        <f t="shared" si="713"/>
        <v>0</v>
      </c>
      <c r="EV154" s="19"/>
      <c r="EW154" s="19"/>
      <c r="EX154" s="20">
        <f t="shared" si="714"/>
        <v>0</v>
      </c>
      <c r="EY154" s="19"/>
      <c r="EZ154" s="19"/>
      <c r="FA154" s="20">
        <f t="shared" si="715"/>
        <v>0</v>
      </c>
      <c r="FB154" s="20">
        <f t="shared" si="716"/>
        <v>0</v>
      </c>
      <c r="FC154" s="20">
        <f t="shared" si="717"/>
        <v>0</v>
      </c>
      <c r="FD154" s="20">
        <f t="shared" si="718"/>
        <v>0</v>
      </c>
      <c r="FE154" s="19"/>
      <c r="FF154" s="19"/>
      <c r="FG154" s="20">
        <f t="shared" si="719"/>
        <v>0</v>
      </c>
      <c r="FH154" s="19"/>
      <c r="FI154" s="19"/>
      <c r="FJ154" s="20">
        <f t="shared" si="720"/>
        <v>0</v>
      </c>
      <c r="FK154" s="19"/>
      <c r="FL154" s="19"/>
      <c r="FM154" s="20">
        <f t="shared" si="721"/>
        <v>0</v>
      </c>
      <c r="FN154" s="20">
        <f t="shared" si="722"/>
        <v>0</v>
      </c>
      <c r="FO154" s="20">
        <f t="shared" si="723"/>
        <v>0</v>
      </c>
      <c r="FP154" s="20">
        <f t="shared" si="724"/>
        <v>0</v>
      </c>
      <c r="FQ154" s="19"/>
      <c r="FR154" s="19"/>
      <c r="FS154" s="20">
        <f t="shared" si="725"/>
        <v>0</v>
      </c>
      <c r="FT154" s="19"/>
      <c r="FU154" s="19"/>
      <c r="FV154" s="20">
        <f t="shared" si="726"/>
        <v>0</v>
      </c>
      <c r="FW154" s="19"/>
      <c r="FX154" s="19"/>
      <c r="FY154" s="20">
        <f t="shared" si="727"/>
        <v>0</v>
      </c>
      <c r="FZ154" s="20">
        <f t="shared" si="728"/>
        <v>0</v>
      </c>
      <c r="GA154" s="20">
        <f t="shared" si="729"/>
        <v>0</v>
      </c>
      <c r="GB154" s="20">
        <f t="shared" si="730"/>
        <v>0</v>
      </c>
      <c r="GC154" s="19"/>
      <c r="GD154" s="19"/>
      <c r="GE154" s="20">
        <f t="shared" si="731"/>
        <v>0</v>
      </c>
      <c r="GF154" s="19"/>
      <c r="GG154" s="19"/>
      <c r="GH154" s="20">
        <f t="shared" si="732"/>
        <v>0</v>
      </c>
      <c r="GI154" s="19"/>
      <c r="GJ154" s="19"/>
      <c r="GK154" s="20">
        <f t="shared" si="733"/>
        <v>0</v>
      </c>
      <c r="GL154" s="19"/>
      <c r="GM154" s="19"/>
      <c r="GN154" s="20">
        <f t="shared" si="734"/>
        <v>0</v>
      </c>
      <c r="GO154" s="20">
        <f t="shared" si="735"/>
        <v>0</v>
      </c>
      <c r="GP154" s="20">
        <f t="shared" si="736"/>
        <v>0</v>
      </c>
      <c r="GQ154" s="20">
        <f t="shared" si="737"/>
        <v>0</v>
      </c>
      <c r="GR154" s="19"/>
      <c r="GS154" s="19"/>
      <c r="GT154" s="20">
        <f t="shared" si="738"/>
        <v>0</v>
      </c>
      <c r="GU154" s="19"/>
      <c r="GV154" s="19"/>
      <c r="GW154" s="20">
        <f t="shared" si="739"/>
        <v>0</v>
      </c>
      <c r="GX154" s="20">
        <f>486</f>
        <v>486</v>
      </c>
      <c r="GY154" s="19"/>
      <c r="GZ154" s="20">
        <f t="shared" si="740"/>
        <v>486</v>
      </c>
      <c r="HA154" s="20">
        <f t="shared" si="741"/>
        <v>486</v>
      </c>
      <c r="HB154" s="20">
        <f t="shared" si="742"/>
        <v>0</v>
      </c>
      <c r="HC154" s="20">
        <f t="shared" si="743"/>
        <v>486</v>
      </c>
      <c r="HD154" s="19"/>
      <c r="HE154" s="19"/>
      <c r="HF154" s="20">
        <f t="shared" si="744"/>
        <v>0</v>
      </c>
      <c r="HG154" s="19"/>
      <c r="HH154" s="19"/>
      <c r="HI154" s="20">
        <f t="shared" si="745"/>
        <v>0</v>
      </c>
      <c r="HJ154" s="19"/>
      <c r="HK154" s="19"/>
      <c r="HL154" s="20">
        <f t="shared" si="746"/>
        <v>0</v>
      </c>
      <c r="HM154" s="19"/>
      <c r="HN154" s="19"/>
      <c r="HO154" s="20">
        <f t="shared" si="747"/>
        <v>0</v>
      </c>
      <c r="HP154" s="20">
        <f t="shared" si="748"/>
        <v>0</v>
      </c>
      <c r="HQ154" s="20">
        <f t="shared" si="749"/>
        <v>0</v>
      </c>
      <c r="HR154" s="20">
        <f t="shared" si="750"/>
        <v>0</v>
      </c>
      <c r="HS154" s="19"/>
      <c r="HT154" s="19"/>
      <c r="HU154" s="20">
        <f t="shared" si="751"/>
        <v>0</v>
      </c>
      <c r="HV154" s="19"/>
      <c r="HW154" s="19"/>
      <c r="HX154" s="20">
        <f t="shared" si="752"/>
        <v>0</v>
      </c>
      <c r="HY154" s="19"/>
      <c r="HZ154" s="19"/>
      <c r="IA154" s="20">
        <f t="shared" si="753"/>
        <v>0</v>
      </c>
      <c r="IB154" s="19"/>
      <c r="IC154" s="19"/>
      <c r="ID154" s="20">
        <f t="shared" si="754"/>
        <v>0</v>
      </c>
      <c r="IE154" s="20">
        <f t="shared" si="755"/>
        <v>0</v>
      </c>
      <c r="IF154" s="20">
        <f t="shared" si="756"/>
        <v>0</v>
      </c>
      <c r="IG154" s="20">
        <f t="shared" si="757"/>
        <v>0</v>
      </c>
      <c r="IH154" s="20">
        <f t="shared" si="758"/>
        <v>0</v>
      </c>
      <c r="II154" s="20">
        <f t="shared" si="759"/>
        <v>0</v>
      </c>
      <c r="IJ154" s="20">
        <f t="shared" si="760"/>
        <v>0</v>
      </c>
      <c r="IK154" s="19"/>
      <c r="IL154" s="19"/>
      <c r="IM154" s="20">
        <f t="shared" si="761"/>
        <v>0</v>
      </c>
      <c r="IN154" s="19"/>
      <c r="IO154" s="19"/>
      <c r="IP154" s="20">
        <f t="shared" si="762"/>
        <v>0</v>
      </c>
      <c r="IQ154" s="19"/>
      <c r="IR154" s="19"/>
      <c r="IS154" s="20">
        <f t="shared" si="763"/>
        <v>0</v>
      </c>
      <c r="IT154" s="20">
        <f t="shared" si="764"/>
        <v>0</v>
      </c>
      <c r="IU154" s="20">
        <f t="shared" si="765"/>
        <v>0</v>
      </c>
      <c r="IV154" s="20">
        <f t="shared" si="766"/>
        <v>0</v>
      </c>
      <c r="IW154" s="20">
        <f t="shared" si="767"/>
        <v>0</v>
      </c>
      <c r="IX154" s="20">
        <f t="shared" si="768"/>
        <v>0</v>
      </c>
      <c r="IY154" s="20">
        <f t="shared" si="769"/>
        <v>0</v>
      </c>
      <c r="IZ154" s="19"/>
      <c r="JA154" s="19"/>
      <c r="JB154" s="20">
        <f t="shared" si="770"/>
        <v>0</v>
      </c>
      <c r="JC154" s="19"/>
      <c r="JD154" s="19"/>
      <c r="JE154" s="20">
        <f t="shared" si="771"/>
        <v>0</v>
      </c>
      <c r="JF154" s="19"/>
      <c r="JG154" s="19"/>
      <c r="JH154" s="20">
        <f t="shared" si="772"/>
        <v>0</v>
      </c>
      <c r="JI154" s="20">
        <f t="shared" si="773"/>
        <v>0</v>
      </c>
      <c r="JJ154" s="20">
        <f t="shared" si="774"/>
        <v>0</v>
      </c>
      <c r="JK154" s="20">
        <f t="shared" si="775"/>
        <v>0</v>
      </c>
      <c r="JL154" s="19"/>
      <c r="JM154" s="19"/>
      <c r="JN154" s="20">
        <f t="shared" si="776"/>
        <v>0</v>
      </c>
      <c r="JO154" s="19"/>
      <c r="JP154" s="19"/>
      <c r="JQ154" s="20">
        <f t="shared" si="777"/>
        <v>0</v>
      </c>
      <c r="JR154" s="19"/>
      <c r="JS154" s="19"/>
      <c r="JT154" s="20">
        <f t="shared" si="778"/>
        <v>0</v>
      </c>
      <c r="JU154" s="20">
        <f t="shared" si="779"/>
        <v>0</v>
      </c>
      <c r="JV154" s="20">
        <f t="shared" si="780"/>
        <v>0</v>
      </c>
      <c r="JW154" s="20">
        <f t="shared" si="781"/>
        <v>0</v>
      </c>
      <c r="JX154" s="19"/>
      <c r="JY154" s="19"/>
      <c r="JZ154" s="20">
        <f t="shared" si="782"/>
        <v>0</v>
      </c>
      <c r="KA154" s="19"/>
      <c r="KB154" s="19"/>
      <c r="KC154" s="20">
        <f t="shared" si="783"/>
        <v>0</v>
      </c>
      <c r="KD154" s="20">
        <f t="shared" si="784"/>
        <v>0</v>
      </c>
      <c r="KE154" s="20">
        <f t="shared" si="785"/>
        <v>0</v>
      </c>
      <c r="KF154" s="20">
        <f t="shared" si="786"/>
        <v>0</v>
      </c>
      <c r="KG154" s="20">
        <f>243</f>
        <v>243</v>
      </c>
      <c r="KH154" s="19"/>
      <c r="KI154" s="20">
        <f t="shared" si="787"/>
        <v>243</v>
      </c>
      <c r="KJ154" s="20">
        <f>375</f>
        <v>375</v>
      </c>
      <c r="KK154" s="20">
        <f>17000.01</f>
        <v>17000.009999999998</v>
      </c>
      <c r="KL154" s="20">
        <f t="shared" si="788"/>
        <v>-16625.009999999998</v>
      </c>
      <c r="KM154" s="19"/>
      <c r="KN154" s="19"/>
      <c r="KO154" s="20">
        <f t="shared" si="789"/>
        <v>0</v>
      </c>
      <c r="KP154" s="19"/>
      <c r="KQ154" s="19"/>
      <c r="KR154" s="20">
        <f t="shared" si="790"/>
        <v>0</v>
      </c>
      <c r="KS154" s="19"/>
      <c r="KT154" s="19"/>
      <c r="KU154" s="20">
        <f t="shared" si="791"/>
        <v>0</v>
      </c>
      <c r="KV154" s="19"/>
      <c r="KW154" s="19"/>
      <c r="KX154" s="20">
        <f t="shared" si="792"/>
        <v>0</v>
      </c>
      <c r="KY154" s="19"/>
      <c r="KZ154" s="19"/>
      <c r="LA154" s="20">
        <f t="shared" si="793"/>
        <v>0</v>
      </c>
      <c r="LB154" s="20">
        <f t="shared" si="794"/>
        <v>0</v>
      </c>
      <c r="LC154" s="20">
        <f t="shared" si="795"/>
        <v>0</v>
      </c>
      <c r="LD154" s="20">
        <f t="shared" si="796"/>
        <v>0</v>
      </c>
      <c r="LE154" s="20">
        <f t="shared" si="797"/>
        <v>618</v>
      </c>
      <c r="LF154" s="20">
        <f t="shared" si="798"/>
        <v>17000.009999999998</v>
      </c>
      <c r="LG154" s="20">
        <f t="shared" si="799"/>
        <v>-16382.009999999998</v>
      </c>
      <c r="LH154" s="19"/>
      <c r="LI154" s="19"/>
      <c r="LJ154" s="20">
        <f t="shared" si="800"/>
        <v>0</v>
      </c>
      <c r="LK154" s="19"/>
      <c r="LL154" s="19"/>
      <c r="LM154" s="20">
        <f t="shared" si="801"/>
        <v>0</v>
      </c>
      <c r="LN154" s="20">
        <f t="shared" si="802"/>
        <v>1104</v>
      </c>
      <c r="LO154" s="20">
        <f t="shared" si="803"/>
        <v>17000.009999999998</v>
      </c>
      <c r="LP154" s="20">
        <f t="shared" si="804"/>
        <v>-15896.009999999998</v>
      </c>
    </row>
    <row r="155" spans="1:328" x14ac:dyDescent="0.3">
      <c r="A155" s="2" t="s">
        <v>260</v>
      </c>
      <c r="B155" s="5">
        <f>(((B151)+(B152))+(B153))+(B154)</f>
        <v>0</v>
      </c>
      <c r="C155" s="5">
        <f>(((C151)+(C152))+(C153))+(C154)</f>
        <v>0</v>
      </c>
      <c r="D155" s="5">
        <f t="shared" si="644"/>
        <v>0</v>
      </c>
      <c r="E155" s="5">
        <f>(((E151)+(E152))+(E153))+(E154)</f>
        <v>0</v>
      </c>
      <c r="F155" s="5">
        <f>(((F151)+(F152))+(F153))+(F154)</f>
        <v>0</v>
      </c>
      <c r="G155" s="5">
        <f t="shared" si="645"/>
        <v>0</v>
      </c>
      <c r="H155" s="5">
        <f>(((H151)+(H152))+(H153))+(H154)</f>
        <v>0</v>
      </c>
      <c r="I155" s="5">
        <f>(((I151)+(I152))+(I153))+(I154)</f>
        <v>0</v>
      </c>
      <c r="J155" s="5">
        <f t="shared" si="646"/>
        <v>0</v>
      </c>
      <c r="K155" s="5">
        <f>(((K151)+(K152))+(K153))+(K154)</f>
        <v>0</v>
      </c>
      <c r="L155" s="5">
        <f>(((L151)+(L152))+(L153))+(L154)</f>
        <v>0</v>
      </c>
      <c r="M155" s="5">
        <f t="shared" si="647"/>
        <v>0</v>
      </c>
      <c r="N155" s="5">
        <f>(((N151)+(N152))+(N153))+(N154)</f>
        <v>0</v>
      </c>
      <c r="O155" s="5">
        <f>(((O151)+(O152))+(O153))+(O154)</f>
        <v>0</v>
      </c>
      <c r="P155" s="5">
        <f t="shared" si="648"/>
        <v>0</v>
      </c>
      <c r="Q155" s="5">
        <f>(((Q151)+(Q152))+(Q153))+(Q154)</f>
        <v>0</v>
      </c>
      <c r="R155" s="5">
        <f>(((R151)+(R152))+(R153))+(R154)</f>
        <v>0</v>
      </c>
      <c r="S155" s="5">
        <f t="shared" si="649"/>
        <v>0</v>
      </c>
      <c r="T155" s="5">
        <f>(((T151)+(T152))+(T153))+(T154)</f>
        <v>0</v>
      </c>
      <c r="U155" s="5">
        <f>(((U151)+(U152))+(U153))+(U154)</f>
        <v>0</v>
      </c>
      <c r="V155" s="5">
        <f t="shared" si="650"/>
        <v>0</v>
      </c>
      <c r="W155" s="5">
        <f>(((W151)+(W152))+(W153))+(W154)</f>
        <v>0</v>
      </c>
      <c r="X155" s="5">
        <f>(((X151)+(X152))+(X153))+(X154)</f>
        <v>0</v>
      </c>
      <c r="Y155" s="5">
        <f t="shared" si="651"/>
        <v>0</v>
      </c>
      <c r="Z155" s="5">
        <f>(((Z151)+(Z152))+(Z153))+(Z154)</f>
        <v>0</v>
      </c>
      <c r="AA155" s="5">
        <f>(((AA151)+(AA152))+(AA153))+(AA154)</f>
        <v>0</v>
      </c>
      <c r="AB155" s="5">
        <f t="shared" si="652"/>
        <v>0</v>
      </c>
      <c r="AC155" s="5">
        <f>(((AC151)+(AC152))+(AC153))+(AC154)</f>
        <v>0</v>
      </c>
      <c r="AD155" s="5">
        <f>(((AD151)+(AD152))+(AD153))+(AD154)</f>
        <v>0</v>
      </c>
      <c r="AE155" s="5">
        <f t="shared" si="653"/>
        <v>0</v>
      </c>
      <c r="AF155" s="5">
        <f>(((AF151)+(AF152))+(AF153))+(AF154)</f>
        <v>0</v>
      </c>
      <c r="AG155" s="5">
        <f>(((AG151)+(AG152))+(AG153))+(AG154)</f>
        <v>0</v>
      </c>
      <c r="AH155" s="5">
        <f t="shared" si="654"/>
        <v>0</v>
      </c>
      <c r="AI155" s="5">
        <f>(((AI151)+(AI152))+(AI153))+(AI154)</f>
        <v>0</v>
      </c>
      <c r="AJ155" s="5">
        <f>(((AJ151)+(AJ152))+(AJ153))+(AJ154)</f>
        <v>0</v>
      </c>
      <c r="AK155" s="5">
        <f t="shared" si="655"/>
        <v>0</v>
      </c>
      <c r="AL155" s="5">
        <f t="shared" si="656"/>
        <v>0</v>
      </c>
      <c r="AM155" s="5">
        <f t="shared" si="657"/>
        <v>0</v>
      </c>
      <c r="AN155" s="5">
        <f t="shared" si="658"/>
        <v>0</v>
      </c>
      <c r="AO155" s="5">
        <f>(((AO151)+(AO152))+(AO153))+(AO154)</f>
        <v>0</v>
      </c>
      <c r="AP155" s="5">
        <f>(((AP151)+(AP152))+(AP153))+(AP154)</f>
        <v>0</v>
      </c>
      <c r="AQ155" s="5">
        <f t="shared" si="659"/>
        <v>0</v>
      </c>
      <c r="AR155" s="5">
        <f>(((AR151)+(AR152))+(AR153))+(AR154)</f>
        <v>0</v>
      </c>
      <c r="AS155" s="5">
        <f>(((AS151)+(AS152))+(AS153))+(AS154)</f>
        <v>0</v>
      </c>
      <c r="AT155" s="5">
        <f t="shared" si="660"/>
        <v>0</v>
      </c>
      <c r="AU155" s="5">
        <f>(((AU151)+(AU152))+(AU153))+(AU154)</f>
        <v>0</v>
      </c>
      <c r="AV155" s="5">
        <f>(((AV151)+(AV152))+(AV153))+(AV154)</f>
        <v>0</v>
      </c>
      <c r="AW155" s="5">
        <f t="shared" si="661"/>
        <v>0</v>
      </c>
      <c r="AX155" s="5">
        <f>(((AX151)+(AX152))+(AX153))+(AX154)</f>
        <v>0</v>
      </c>
      <c r="AY155" s="5">
        <f>(((AY151)+(AY152))+(AY153))+(AY154)</f>
        <v>0</v>
      </c>
      <c r="AZ155" s="5">
        <f t="shared" si="662"/>
        <v>0</v>
      </c>
      <c r="BA155" s="5">
        <f>(((BA151)+(BA152))+(BA153))+(BA154)</f>
        <v>0</v>
      </c>
      <c r="BB155" s="5">
        <f>(((BB151)+(BB152))+(BB153))+(BB154)</f>
        <v>0</v>
      </c>
      <c r="BC155" s="5">
        <f t="shared" si="663"/>
        <v>0</v>
      </c>
      <c r="BD155" s="5">
        <f>(((BD151)+(BD152))+(BD153))+(BD154)</f>
        <v>0</v>
      </c>
      <c r="BE155" s="5">
        <f>(((BE151)+(BE152))+(BE153))+(BE154)</f>
        <v>0</v>
      </c>
      <c r="BF155" s="5">
        <f t="shared" si="664"/>
        <v>0</v>
      </c>
      <c r="BG155" s="5">
        <f t="shared" si="665"/>
        <v>0</v>
      </c>
      <c r="BH155" s="5">
        <f t="shared" si="666"/>
        <v>0</v>
      </c>
      <c r="BI155" s="5">
        <f t="shared" si="667"/>
        <v>0</v>
      </c>
      <c r="BJ155" s="5">
        <f>(((BJ151)+(BJ152))+(BJ153))+(BJ154)</f>
        <v>0</v>
      </c>
      <c r="BK155" s="5">
        <f>(((BK151)+(BK152))+(BK153))+(BK154)</f>
        <v>0</v>
      </c>
      <c r="BL155" s="5">
        <f t="shared" si="668"/>
        <v>0</v>
      </c>
      <c r="BM155" s="5">
        <f>(((BM151)+(BM152))+(BM153))+(BM154)</f>
        <v>0</v>
      </c>
      <c r="BN155" s="5">
        <f>(((BN151)+(BN152))+(BN153))+(BN154)</f>
        <v>0</v>
      </c>
      <c r="BO155" s="5">
        <f t="shared" si="669"/>
        <v>0</v>
      </c>
      <c r="BP155" s="5">
        <f>(((BP151)+(BP152))+(BP153))+(BP154)</f>
        <v>0</v>
      </c>
      <c r="BQ155" s="5">
        <f>(((BQ151)+(BQ152))+(BQ153))+(BQ154)</f>
        <v>0</v>
      </c>
      <c r="BR155" s="5">
        <f t="shared" si="670"/>
        <v>0</v>
      </c>
      <c r="BS155" s="5">
        <f>(((BS151)+(BS152))+(BS153))+(BS154)</f>
        <v>0</v>
      </c>
      <c r="BT155" s="5">
        <f>(((BT151)+(BT152))+(BT153))+(BT154)</f>
        <v>0</v>
      </c>
      <c r="BU155" s="5">
        <f t="shared" si="671"/>
        <v>0</v>
      </c>
      <c r="BV155" s="5">
        <f>(((BV151)+(BV152))+(BV153))+(BV154)</f>
        <v>0</v>
      </c>
      <c r="BW155" s="5">
        <f>(((BW151)+(BW152))+(BW153))+(BW154)</f>
        <v>0</v>
      </c>
      <c r="BX155" s="5">
        <f t="shared" si="672"/>
        <v>0</v>
      </c>
      <c r="BY155" s="5">
        <f>(((BY151)+(BY152))+(BY153))+(BY154)</f>
        <v>0</v>
      </c>
      <c r="BZ155" s="5">
        <f>(((BZ151)+(BZ152))+(BZ153))+(BZ154)</f>
        <v>0</v>
      </c>
      <c r="CA155" s="5">
        <f t="shared" si="673"/>
        <v>0</v>
      </c>
      <c r="CB155" s="5">
        <f t="shared" si="674"/>
        <v>0</v>
      </c>
      <c r="CC155" s="5">
        <f t="shared" si="675"/>
        <v>0</v>
      </c>
      <c r="CD155" s="5">
        <f t="shared" si="676"/>
        <v>0</v>
      </c>
      <c r="CE155" s="5">
        <f>(((CE151)+(CE152))+(CE153))+(CE154)</f>
        <v>0</v>
      </c>
      <c r="CF155" s="5">
        <f>(((CF151)+(CF152))+(CF153))+(CF154)</f>
        <v>0</v>
      </c>
      <c r="CG155" s="5">
        <f t="shared" si="677"/>
        <v>0</v>
      </c>
      <c r="CH155" s="5">
        <f>(((CH151)+(CH152))+(CH153))+(CH154)</f>
        <v>0</v>
      </c>
      <c r="CI155" s="5">
        <f>(((CI151)+(CI152))+(CI153))+(CI154)</f>
        <v>0</v>
      </c>
      <c r="CJ155" s="5">
        <f t="shared" si="678"/>
        <v>0</v>
      </c>
      <c r="CK155" s="5">
        <f>(((CK151)+(CK152))+(CK153))+(CK154)</f>
        <v>0</v>
      </c>
      <c r="CL155" s="5">
        <f>(((CL151)+(CL152))+(CL153))+(CL154)</f>
        <v>0</v>
      </c>
      <c r="CM155" s="5">
        <f t="shared" si="679"/>
        <v>0</v>
      </c>
      <c r="CN155" s="5">
        <f t="shared" si="680"/>
        <v>0</v>
      </c>
      <c r="CO155" s="5">
        <f t="shared" si="681"/>
        <v>0</v>
      </c>
      <c r="CP155" s="5">
        <f t="shared" si="682"/>
        <v>0</v>
      </c>
      <c r="CQ155" s="5">
        <f>(((CQ151)+(CQ152))+(CQ153))+(CQ154)</f>
        <v>0</v>
      </c>
      <c r="CR155" s="5">
        <f>(((CR151)+(CR152))+(CR153))+(CR154)</f>
        <v>0</v>
      </c>
      <c r="CS155" s="5">
        <f t="shared" si="683"/>
        <v>0</v>
      </c>
      <c r="CT155" s="5">
        <f>(((CT151)+(CT152))+(CT153))+(CT154)</f>
        <v>0</v>
      </c>
      <c r="CU155" s="5">
        <f>(((CU151)+(CU152))+(CU153))+(CU154)</f>
        <v>0</v>
      </c>
      <c r="CV155" s="5">
        <f t="shared" si="684"/>
        <v>0</v>
      </c>
      <c r="CW155" s="5">
        <f>(((CW151)+(CW152))+(CW153))+(CW154)</f>
        <v>0</v>
      </c>
      <c r="CX155" s="5">
        <f>(((CX151)+(CX152))+(CX153))+(CX154)</f>
        <v>0</v>
      </c>
      <c r="CY155" s="5">
        <f t="shared" si="685"/>
        <v>0</v>
      </c>
      <c r="CZ155" s="5">
        <f t="shared" si="686"/>
        <v>0</v>
      </c>
      <c r="DA155" s="5">
        <f t="shared" si="687"/>
        <v>0</v>
      </c>
      <c r="DB155" s="5">
        <f t="shared" si="688"/>
        <v>0</v>
      </c>
      <c r="DC155" s="5">
        <f t="shared" si="689"/>
        <v>0</v>
      </c>
      <c r="DD155" s="5">
        <f t="shared" si="690"/>
        <v>0</v>
      </c>
      <c r="DE155" s="5">
        <f t="shared" si="691"/>
        <v>0</v>
      </c>
      <c r="DF155" s="5">
        <f>(((DF151)+(DF152))+(DF153))+(DF154)</f>
        <v>0</v>
      </c>
      <c r="DG155" s="5">
        <f>(((DG151)+(DG152))+(DG153))+(DG154)</f>
        <v>0</v>
      </c>
      <c r="DH155" s="5">
        <f t="shared" si="692"/>
        <v>0</v>
      </c>
      <c r="DI155" s="5">
        <f>(((DI151)+(DI152))+(DI153))+(DI154)</f>
        <v>0</v>
      </c>
      <c r="DJ155" s="5">
        <f>(((DJ151)+(DJ152))+(DJ153))+(DJ154)</f>
        <v>0</v>
      </c>
      <c r="DK155" s="5">
        <f t="shared" si="693"/>
        <v>0</v>
      </c>
      <c r="DL155" s="5">
        <f t="shared" si="694"/>
        <v>0</v>
      </c>
      <c r="DM155" s="5">
        <f t="shared" si="695"/>
        <v>0</v>
      </c>
      <c r="DN155" s="5">
        <f t="shared" si="696"/>
        <v>0</v>
      </c>
      <c r="DO155" s="5">
        <f>(((DO151)+(DO152))+(DO153))+(DO154)</f>
        <v>0</v>
      </c>
      <c r="DP155" s="5">
        <f>(((DP151)+(DP152))+(DP153))+(DP154)</f>
        <v>0</v>
      </c>
      <c r="DQ155" s="5">
        <f t="shared" si="697"/>
        <v>0</v>
      </c>
      <c r="DR155" s="5">
        <f>(((DR151)+(DR152))+(DR153))+(DR154)</f>
        <v>0</v>
      </c>
      <c r="DS155" s="5">
        <f>(((DS151)+(DS152))+(DS153))+(DS154)</f>
        <v>0</v>
      </c>
      <c r="DT155" s="5">
        <f t="shared" si="698"/>
        <v>0</v>
      </c>
      <c r="DU155" s="5">
        <f t="shared" si="699"/>
        <v>0</v>
      </c>
      <c r="DV155" s="5">
        <f t="shared" si="700"/>
        <v>0</v>
      </c>
      <c r="DW155" s="5">
        <f t="shared" si="701"/>
        <v>0</v>
      </c>
      <c r="DX155" s="21">
        <f t="shared" si="702"/>
        <v>0</v>
      </c>
      <c r="DY155" s="21">
        <f t="shared" si="703"/>
        <v>0</v>
      </c>
      <c r="DZ155" s="21">
        <f t="shared" si="704"/>
        <v>0</v>
      </c>
      <c r="EA155" s="21">
        <f>(((EA151)+(EA152))+(EA153))+(EA154)</f>
        <v>0</v>
      </c>
      <c r="EB155" s="21">
        <f>(((EB151)+(EB152))+(EB153))+(EB154)</f>
        <v>0</v>
      </c>
      <c r="EC155" s="21">
        <f t="shared" si="705"/>
        <v>0</v>
      </c>
      <c r="ED155" s="21">
        <f>(((ED151)+(ED152))+(ED153))+(ED154)</f>
        <v>0</v>
      </c>
      <c r="EE155" s="21">
        <f>(((EE151)+(EE152))+(EE153))+(EE154)</f>
        <v>0</v>
      </c>
      <c r="EF155" s="21">
        <f t="shared" si="706"/>
        <v>0</v>
      </c>
      <c r="EG155" s="21">
        <f>(((EG151)+(EG152))+(EG153))+(EG154)</f>
        <v>0</v>
      </c>
      <c r="EH155" s="21">
        <f>(((EH151)+(EH152))+(EH153))+(EH154)</f>
        <v>0</v>
      </c>
      <c r="EI155" s="21">
        <f t="shared" si="707"/>
        <v>0</v>
      </c>
      <c r="EJ155" s="21">
        <f>(((EJ151)+(EJ152))+(EJ153))+(EJ154)</f>
        <v>0</v>
      </c>
      <c r="EK155" s="21">
        <f>(((EK151)+(EK152))+(EK153))+(EK154)</f>
        <v>0</v>
      </c>
      <c r="EL155" s="21">
        <f t="shared" si="708"/>
        <v>0</v>
      </c>
      <c r="EM155" s="21">
        <f t="shared" si="709"/>
        <v>0</v>
      </c>
      <c r="EN155" s="21">
        <f t="shared" si="710"/>
        <v>0</v>
      </c>
      <c r="EO155" s="21">
        <f t="shared" si="711"/>
        <v>0</v>
      </c>
      <c r="EP155" s="21">
        <f>(((EP151)+(EP152))+(EP153))+(EP154)</f>
        <v>0</v>
      </c>
      <c r="EQ155" s="21">
        <f>(((EQ151)+(EQ152))+(EQ153))+(EQ154)</f>
        <v>0</v>
      </c>
      <c r="ER155" s="21">
        <f t="shared" si="712"/>
        <v>0</v>
      </c>
      <c r="ES155" s="21">
        <f>(((ES151)+(ES152))+(ES153))+(ES154)</f>
        <v>0</v>
      </c>
      <c r="ET155" s="21">
        <f>(((ET151)+(ET152))+(ET153))+(ET154)</f>
        <v>0</v>
      </c>
      <c r="EU155" s="21">
        <f t="shared" si="713"/>
        <v>0</v>
      </c>
      <c r="EV155" s="21">
        <f>(((EV151)+(EV152))+(EV153))+(EV154)</f>
        <v>0</v>
      </c>
      <c r="EW155" s="21">
        <f>(((EW151)+(EW152))+(EW153))+(EW154)</f>
        <v>0</v>
      </c>
      <c r="EX155" s="21">
        <f t="shared" si="714"/>
        <v>0</v>
      </c>
      <c r="EY155" s="21">
        <f>(((EY151)+(EY152))+(EY153))+(EY154)</f>
        <v>0</v>
      </c>
      <c r="EZ155" s="21">
        <f>(((EZ151)+(EZ152))+(EZ153))+(EZ154)</f>
        <v>0</v>
      </c>
      <c r="FA155" s="21">
        <f t="shared" si="715"/>
        <v>0</v>
      </c>
      <c r="FB155" s="21">
        <f t="shared" si="716"/>
        <v>0</v>
      </c>
      <c r="FC155" s="21">
        <f t="shared" si="717"/>
        <v>0</v>
      </c>
      <c r="FD155" s="21">
        <f t="shared" si="718"/>
        <v>0</v>
      </c>
      <c r="FE155" s="21">
        <f>(((FE151)+(FE152))+(FE153))+(FE154)</f>
        <v>0</v>
      </c>
      <c r="FF155" s="21">
        <f>(((FF151)+(FF152))+(FF153))+(FF154)</f>
        <v>0</v>
      </c>
      <c r="FG155" s="21">
        <f t="shared" si="719"/>
        <v>0</v>
      </c>
      <c r="FH155" s="21">
        <f>(((FH151)+(FH152))+(FH153))+(FH154)</f>
        <v>0</v>
      </c>
      <c r="FI155" s="21">
        <f>(((FI151)+(FI152))+(FI153))+(FI154)</f>
        <v>0</v>
      </c>
      <c r="FJ155" s="21">
        <f t="shared" si="720"/>
        <v>0</v>
      </c>
      <c r="FK155" s="21">
        <f>(((FK151)+(FK152))+(FK153))+(FK154)</f>
        <v>0</v>
      </c>
      <c r="FL155" s="21">
        <f>(((FL151)+(FL152))+(FL153))+(FL154)</f>
        <v>0</v>
      </c>
      <c r="FM155" s="21">
        <f t="shared" si="721"/>
        <v>0</v>
      </c>
      <c r="FN155" s="21">
        <f t="shared" si="722"/>
        <v>0</v>
      </c>
      <c r="FO155" s="21">
        <f t="shared" si="723"/>
        <v>0</v>
      </c>
      <c r="FP155" s="21">
        <f t="shared" si="724"/>
        <v>0</v>
      </c>
      <c r="FQ155" s="21">
        <f>(((FQ151)+(FQ152))+(FQ153))+(FQ154)</f>
        <v>0</v>
      </c>
      <c r="FR155" s="21">
        <f>(((FR151)+(FR152))+(FR153))+(FR154)</f>
        <v>0</v>
      </c>
      <c r="FS155" s="21">
        <f t="shared" si="725"/>
        <v>0</v>
      </c>
      <c r="FT155" s="21">
        <f>(((FT151)+(FT152))+(FT153))+(FT154)</f>
        <v>0</v>
      </c>
      <c r="FU155" s="21">
        <f>(((FU151)+(FU152))+(FU153))+(FU154)</f>
        <v>0</v>
      </c>
      <c r="FV155" s="21">
        <f t="shared" si="726"/>
        <v>0</v>
      </c>
      <c r="FW155" s="21">
        <f>(((FW151)+(FW152))+(FW153))+(FW154)</f>
        <v>0</v>
      </c>
      <c r="FX155" s="21">
        <f>(((FX151)+(FX152))+(FX153))+(FX154)</f>
        <v>0</v>
      </c>
      <c r="FY155" s="21">
        <f t="shared" si="727"/>
        <v>0</v>
      </c>
      <c r="FZ155" s="21">
        <f t="shared" si="728"/>
        <v>0</v>
      </c>
      <c r="GA155" s="21">
        <f t="shared" si="729"/>
        <v>0</v>
      </c>
      <c r="GB155" s="21">
        <f t="shared" si="730"/>
        <v>0</v>
      </c>
      <c r="GC155" s="21">
        <f>(((GC151)+(GC152))+(GC153))+(GC154)</f>
        <v>0</v>
      </c>
      <c r="GD155" s="21">
        <f>(((GD151)+(GD152))+(GD153))+(GD154)</f>
        <v>0</v>
      </c>
      <c r="GE155" s="21">
        <f t="shared" si="731"/>
        <v>0</v>
      </c>
      <c r="GF155" s="21">
        <f>(((GF151)+(GF152))+(GF153))+(GF154)</f>
        <v>0</v>
      </c>
      <c r="GG155" s="21">
        <f>(((GG151)+(GG152))+(GG153))+(GG154)</f>
        <v>0</v>
      </c>
      <c r="GH155" s="21">
        <f t="shared" si="732"/>
        <v>0</v>
      </c>
      <c r="GI155" s="21">
        <f>(((GI151)+(GI152))+(GI153))+(GI154)</f>
        <v>0</v>
      </c>
      <c r="GJ155" s="21">
        <f>(((GJ151)+(GJ152))+(GJ153))+(GJ154)</f>
        <v>0</v>
      </c>
      <c r="GK155" s="21">
        <f t="shared" si="733"/>
        <v>0</v>
      </c>
      <c r="GL155" s="21">
        <f>(((GL151)+(GL152))+(GL153))+(GL154)</f>
        <v>0</v>
      </c>
      <c r="GM155" s="21">
        <f>(((GM151)+(GM152))+(GM153))+(GM154)</f>
        <v>0</v>
      </c>
      <c r="GN155" s="21">
        <f t="shared" si="734"/>
        <v>0</v>
      </c>
      <c r="GO155" s="21">
        <f t="shared" si="735"/>
        <v>0</v>
      </c>
      <c r="GP155" s="21">
        <f t="shared" si="736"/>
        <v>0</v>
      </c>
      <c r="GQ155" s="21">
        <f t="shared" si="737"/>
        <v>0</v>
      </c>
      <c r="GR155" s="21">
        <f>(((GR151)+(GR152))+(GR153))+(GR154)</f>
        <v>0</v>
      </c>
      <c r="GS155" s="21">
        <f>(((GS151)+(GS152))+(GS153))+(GS154)</f>
        <v>0</v>
      </c>
      <c r="GT155" s="21">
        <f t="shared" si="738"/>
        <v>0</v>
      </c>
      <c r="GU155" s="21">
        <f>(((GU151)+(GU152))+(GU153))+(GU154)</f>
        <v>0</v>
      </c>
      <c r="GV155" s="21">
        <f>(((GV151)+(GV152))+(GV153))+(GV154)</f>
        <v>0</v>
      </c>
      <c r="GW155" s="21">
        <f t="shared" si="739"/>
        <v>0</v>
      </c>
      <c r="GX155" s="21">
        <f>(((GX151)+(GX152))+(GX153))+(GX154)</f>
        <v>486</v>
      </c>
      <c r="GY155" s="21">
        <f>(((GY151)+(GY152))+(GY153))+(GY154)</f>
        <v>0</v>
      </c>
      <c r="GZ155" s="21">
        <f t="shared" si="740"/>
        <v>486</v>
      </c>
      <c r="HA155" s="21">
        <f t="shared" si="741"/>
        <v>486</v>
      </c>
      <c r="HB155" s="21">
        <f t="shared" si="742"/>
        <v>0</v>
      </c>
      <c r="HC155" s="21">
        <f t="shared" si="743"/>
        <v>486</v>
      </c>
      <c r="HD155" s="21">
        <f>(((HD151)+(HD152))+(HD153))+(HD154)</f>
        <v>0</v>
      </c>
      <c r="HE155" s="21">
        <f>(((HE151)+(HE152))+(HE153))+(HE154)</f>
        <v>0</v>
      </c>
      <c r="HF155" s="21">
        <f t="shared" si="744"/>
        <v>0</v>
      </c>
      <c r="HG155" s="21">
        <f>(((HG151)+(HG152))+(HG153))+(HG154)</f>
        <v>0</v>
      </c>
      <c r="HH155" s="21">
        <f>(((HH151)+(HH152))+(HH153))+(HH154)</f>
        <v>0</v>
      </c>
      <c r="HI155" s="21">
        <f t="shared" si="745"/>
        <v>0</v>
      </c>
      <c r="HJ155" s="21">
        <f>(((HJ151)+(HJ152))+(HJ153))+(HJ154)</f>
        <v>0</v>
      </c>
      <c r="HK155" s="21">
        <f>(((HK151)+(HK152))+(HK153))+(HK154)</f>
        <v>0</v>
      </c>
      <c r="HL155" s="21">
        <f t="shared" si="746"/>
        <v>0</v>
      </c>
      <c r="HM155" s="21">
        <f>(((HM151)+(HM152))+(HM153))+(HM154)</f>
        <v>0</v>
      </c>
      <c r="HN155" s="21">
        <f>(((HN151)+(HN152))+(HN153))+(HN154)</f>
        <v>0</v>
      </c>
      <c r="HO155" s="21">
        <f t="shared" si="747"/>
        <v>0</v>
      </c>
      <c r="HP155" s="21">
        <f t="shared" si="748"/>
        <v>0</v>
      </c>
      <c r="HQ155" s="21">
        <f t="shared" si="749"/>
        <v>0</v>
      </c>
      <c r="HR155" s="21">
        <f t="shared" si="750"/>
        <v>0</v>
      </c>
      <c r="HS155" s="21">
        <f>(((HS151)+(HS152))+(HS153))+(HS154)</f>
        <v>0</v>
      </c>
      <c r="HT155" s="21">
        <f>(((HT151)+(HT152))+(HT153))+(HT154)</f>
        <v>0</v>
      </c>
      <c r="HU155" s="21">
        <f t="shared" si="751"/>
        <v>0</v>
      </c>
      <c r="HV155" s="21">
        <f>(((HV151)+(HV152))+(HV153))+(HV154)</f>
        <v>0</v>
      </c>
      <c r="HW155" s="21">
        <f>(((HW151)+(HW152))+(HW153))+(HW154)</f>
        <v>0</v>
      </c>
      <c r="HX155" s="21">
        <f t="shared" si="752"/>
        <v>0</v>
      </c>
      <c r="HY155" s="21">
        <f>(((HY151)+(HY152))+(HY153))+(HY154)</f>
        <v>0</v>
      </c>
      <c r="HZ155" s="21">
        <f>(((HZ151)+(HZ152))+(HZ153))+(HZ154)</f>
        <v>0</v>
      </c>
      <c r="IA155" s="21">
        <f t="shared" si="753"/>
        <v>0</v>
      </c>
      <c r="IB155" s="21">
        <f>(((IB151)+(IB152))+(IB153))+(IB154)</f>
        <v>0</v>
      </c>
      <c r="IC155" s="21">
        <f>(((IC151)+(IC152))+(IC153))+(IC154)</f>
        <v>0</v>
      </c>
      <c r="ID155" s="21">
        <f t="shared" si="754"/>
        <v>0</v>
      </c>
      <c r="IE155" s="21">
        <f t="shared" si="755"/>
        <v>0</v>
      </c>
      <c r="IF155" s="21">
        <f t="shared" si="756"/>
        <v>0</v>
      </c>
      <c r="IG155" s="21">
        <f t="shared" si="757"/>
        <v>0</v>
      </c>
      <c r="IH155" s="21">
        <f t="shared" si="758"/>
        <v>0</v>
      </c>
      <c r="II155" s="21">
        <f t="shared" si="759"/>
        <v>0</v>
      </c>
      <c r="IJ155" s="21">
        <f t="shared" si="760"/>
        <v>0</v>
      </c>
      <c r="IK155" s="21">
        <f>(((IK151)+(IK152))+(IK153))+(IK154)</f>
        <v>0</v>
      </c>
      <c r="IL155" s="21">
        <f>(((IL151)+(IL152))+(IL153))+(IL154)</f>
        <v>1887.5</v>
      </c>
      <c r="IM155" s="21">
        <f t="shared" si="761"/>
        <v>-1887.5</v>
      </c>
      <c r="IN155" s="21">
        <f>(((IN151)+(IN152))+(IN153))+(IN154)</f>
        <v>0</v>
      </c>
      <c r="IO155" s="21">
        <f>(((IO151)+(IO152))+(IO153))+(IO154)</f>
        <v>0</v>
      </c>
      <c r="IP155" s="21">
        <f t="shared" si="762"/>
        <v>0</v>
      </c>
      <c r="IQ155" s="21">
        <f>(((IQ151)+(IQ152))+(IQ153))+(IQ154)</f>
        <v>0</v>
      </c>
      <c r="IR155" s="21">
        <f>(((IR151)+(IR152))+(IR153))+(IR154)</f>
        <v>0</v>
      </c>
      <c r="IS155" s="21">
        <f t="shared" si="763"/>
        <v>0</v>
      </c>
      <c r="IT155" s="21">
        <f t="shared" si="764"/>
        <v>0</v>
      </c>
      <c r="IU155" s="21">
        <f t="shared" si="765"/>
        <v>0</v>
      </c>
      <c r="IV155" s="21">
        <f t="shared" si="766"/>
        <v>0</v>
      </c>
      <c r="IW155" s="21">
        <f t="shared" si="767"/>
        <v>0</v>
      </c>
      <c r="IX155" s="21">
        <f t="shared" si="768"/>
        <v>1887.5</v>
      </c>
      <c r="IY155" s="21">
        <f t="shared" si="769"/>
        <v>-1887.5</v>
      </c>
      <c r="IZ155" s="21">
        <f>(((IZ151)+(IZ152))+(IZ153))+(IZ154)</f>
        <v>0</v>
      </c>
      <c r="JA155" s="21">
        <f>(((JA151)+(JA152))+(JA153))+(JA154)</f>
        <v>0</v>
      </c>
      <c r="JB155" s="21">
        <f t="shared" si="770"/>
        <v>0</v>
      </c>
      <c r="JC155" s="21">
        <f>(((JC151)+(JC152))+(JC153))+(JC154)</f>
        <v>0</v>
      </c>
      <c r="JD155" s="21">
        <f>(((JD151)+(JD152))+(JD153))+(JD154)</f>
        <v>0</v>
      </c>
      <c r="JE155" s="21">
        <f t="shared" si="771"/>
        <v>0</v>
      </c>
      <c r="JF155" s="21">
        <f>(((JF151)+(JF152))+(JF153))+(JF154)</f>
        <v>0</v>
      </c>
      <c r="JG155" s="21">
        <f>(((JG151)+(JG152))+(JG153))+(JG154)</f>
        <v>0</v>
      </c>
      <c r="JH155" s="21">
        <f t="shared" si="772"/>
        <v>0</v>
      </c>
      <c r="JI155" s="21">
        <f t="shared" si="773"/>
        <v>0</v>
      </c>
      <c r="JJ155" s="21">
        <f t="shared" si="774"/>
        <v>0</v>
      </c>
      <c r="JK155" s="21">
        <f t="shared" si="775"/>
        <v>0</v>
      </c>
      <c r="JL155" s="21">
        <f>(((JL151)+(JL152))+(JL153))+(JL154)</f>
        <v>0</v>
      </c>
      <c r="JM155" s="21">
        <f>(((JM151)+(JM152))+(JM153))+(JM154)</f>
        <v>0</v>
      </c>
      <c r="JN155" s="21">
        <f t="shared" si="776"/>
        <v>0</v>
      </c>
      <c r="JO155" s="21">
        <f>(((JO151)+(JO152))+(JO153))+(JO154)</f>
        <v>0</v>
      </c>
      <c r="JP155" s="21">
        <f>(((JP151)+(JP152))+(JP153))+(JP154)</f>
        <v>0</v>
      </c>
      <c r="JQ155" s="21">
        <f t="shared" si="777"/>
        <v>0</v>
      </c>
      <c r="JR155" s="21">
        <f>(((JR151)+(JR152))+(JR153))+(JR154)</f>
        <v>0</v>
      </c>
      <c r="JS155" s="21">
        <f>(((JS151)+(JS152))+(JS153))+(JS154)</f>
        <v>0</v>
      </c>
      <c r="JT155" s="21">
        <f t="shared" si="778"/>
        <v>0</v>
      </c>
      <c r="JU155" s="21">
        <f t="shared" si="779"/>
        <v>0</v>
      </c>
      <c r="JV155" s="21">
        <f t="shared" si="780"/>
        <v>0</v>
      </c>
      <c r="JW155" s="21">
        <f t="shared" si="781"/>
        <v>0</v>
      </c>
      <c r="JX155" s="21">
        <f>(((JX151)+(JX152))+(JX153))+(JX154)</f>
        <v>0</v>
      </c>
      <c r="JY155" s="21">
        <f>(((JY151)+(JY152))+(JY153))+(JY154)</f>
        <v>0</v>
      </c>
      <c r="JZ155" s="21">
        <f t="shared" si="782"/>
        <v>0</v>
      </c>
      <c r="KA155" s="21">
        <f>(((KA151)+(KA152))+(KA153))+(KA154)</f>
        <v>0</v>
      </c>
      <c r="KB155" s="21">
        <f>(((KB151)+(KB152))+(KB153))+(KB154)</f>
        <v>0</v>
      </c>
      <c r="KC155" s="21">
        <f t="shared" si="783"/>
        <v>0</v>
      </c>
      <c r="KD155" s="21">
        <f t="shared" si="784"/>
        <v>0</v>
      </c>
      <c r="KE155" s="21">
        <f t="shared" si="785"/>
        <v>0</v>
      </c>
      <c r="KF155" s="21">
        <f t="shared" si="786"/>
        <v>0</v>
      </c>
      <c r="KG155" s="21">
        <f>(((KG151)+(KG152))+(KG153))+(KG154)</f>
        <v>28887</v>
      </c>
      <c r="KH155" s="21">
        <f>(((KH151)+(KH152))+(KH153))+(KH154)</f>
        <v>26751</v>
      </c>
      <c r="KI155" s="21">
        <f t="shared" si="787"/>
        <v>2136</v>
      </c>
      <c r="KJ155" s="21">
        <f>(((KJ151)+(KJ152))+(KJ153))+(KJ154)</f>
        <v>375</v>
      </c>
      <c r="KK155" s="21">
        <f>(((KK151)+(KK152))+(KK153))+(KK154)</f>
        <v>17000.009999999998</v>
      </c>
      <c r="KL155" s="21">
        <f t="shared" si="788"/>
        <v>-16625.009999999998</v>
      </c>
      <c r="KM155" s="21">
        <f>(((KM151)+(KM152))+(KM153))+(KM154)</f>
        <v>0</v>
      </c>
      <c r="KN155" s="21">
        <f>(((KN151)+(KN152))+(KN153))+(KN154)</f>
        <v>0</v>
      </c>
      <c r="KO155" s="21">
        <f t="shared" si="789"/>
        <v>0</v>
      </c>
      <c r="KP155" s="21">
        <f>(((KP151)+(KP152))+(KP153))+(KP154)</f>
        <v>0</v>
      </c>
      <c r="KQ155" s="21">
        <f>(((KQ151)+(KQ152))+(KQ153))+(KQ154)</f>
        <v>0</v>
      </c>
      <c r="KR155" s="21">
        <f t="shared" si="790"/>
        <v>0</v>
      </c>
      <c r="KS155" s="21">
        <f>(((KS151)+(KS152))+(KS153))+(KS154)</f>
        <v>0</v>
      </c>
      <c r="KT155" s="21">
        <f>(((KT151)+(KT152))+(KT153))+(KT154)</f>
        <v>0</v>
      </c>
      <c r="KU155" s="21">
        <f t="shared" si="791"/>
        <v>0</v>
      </c>
      <c r="KV155" s="21">
        <f>(((KV151)+(KV152))+(KV153))+(KV154)</f>
        <v>0</v>
      </c>
      <c r="KW155" s="21">
        <f>(((KW151)+(KW152))+(KW153))+(KW154)</f>
        <v>0</v>
      </c>
      <c r="KX155" s="21">
        <f t="shared" si="792"/>
        <v>0</v>
      </c>
      <c r="KY155" s="21">
        <f>(((KY151)+(KY152))+(KY153))+(KY154)</f>
        <v>0</v>
      </c>
      <c r="KZ155" s="21">
        <f>(((KZ151)+(KZ152))+(KZ153))+(KZ154)</f>
        <v>0</v>
      </c>
      <c r="LA155" s="21">
        <f t="shared" si="793"/>
        <v>0</v>
      </c>
      <c r="LB155" s="21">
        <f t="shared" si="794"/>
        <v>0</v>
      </c>
      <c r="LC155" s="21">
        <f t="shared" si="795"/>
        <v>0</v>
      </c>
      <c r="LD155" s="21">
        <f t="shared" si="796"/>
        <v>0</v>
      </c>
      <c r="LE155" s="21">
        <f t="shared" si="797"/>
        <v>29262</v>
      </c>
      <c r="LF155" s="21">
        <f t="shared" si="798"/>
        <v>43751.009999999995</v>
      </c>
      <c r="LG155" s="21">
        <f t="shared" si="799"/>
        <v>-14489.009999999995</v>
      </c>
      <c r="LH155" s="21">
        <f>(((LH151)+(LH152))+(LH153))+(LH154)</f>
        <v>0</v>
      </c>
      <c r="LI155" s="21">
        <f>(((LI151)+(LI152))+(LI153))+(LI154)</f>
        <v>0</v>
      </c>
      <c r="LJ155" s="21">
        <f t="shared" si="800"/>
        <v>0</v>
      </c>
      <c r="LK155" s="21">
        <f>(((LK151)+(LK152))+(LK153))+(LK154)</f>
        <v>0</v>
      </c>
      <c r="LL155" s="21">
        <f>(((LL151)+(LL152))+(LL153))+(LL154)</f>
        <v>0</v>
      </c>
      <c r="LM155" s="21">
        <f t="shared" si="801"/>
        <v>0</v>
      </c>
      <c r="LN155" s="21">
        <f t="shared" si="802"/>
        <v>29748</v>
      </c>
      <c r="LO155" s="21">
        <f t="shared" si="803"/>
        <v>45638.509999999995</v>
      </c>
      <c r="LP155" s="21">
        <f t="shared" si="804"/>
        <v>-15890.509999999995</v>
      </c>
    </row>
    <row r="156" spans="1:328" x14ac:dyDescent="0.3">
      <c r="A156" s="2" t="s">
        <v>261</v>
      </c>
      <c r="B156" s="3"/>
      <c r="C156" s="3"/>
      <c r="D156" s="4">
        <f t="shared" si="644"/>
        <v>0</v>
      </c>
      <c r="E156" s="3"/>
      <c r="F156" s="3"/>
      <c r="G156" s="4">
        <f t="shared" si="645"/>
        <v>0</v>
      </c>
      <c r="H156" s="3"/>
      <c r="I156" s="3"/>
      <c r="J156" s="4">
        <f t="shared" si="646"/>
        <v>0</v>
      </c>
      <c r="K156" s="3"/>
      <c r="L156" s="3"/>
      <c r="M156" s="4">
        <f t="shared" si="647"/>
        <v>0</v>
      </c>
      <c r="N156" s="3"/>
      <c r="O156" s="3"/>
      <c r="P156" s="4">
        <f t="shared" si="648"/>
        <v>0</v>
      </c>
      <c r="Q156" s="3"/>
      <c r="R156" s="3"/>
      <c r="S156" s="4">
        <f t="shared" si="649"/>
        <v>0</v>
      </c>
      <c r="T156" s="3"/>
      <c r="U156" s="3"/>
      <c r="V156" s="4">
        <f t="shared" si="650"/>
        <v>0</v>
      </c>
      <c r="W156" s="3"/>
      <c r="X156" s="3"/>
      <c r="Y156" s="4">
        <f t="shared" si="651"/>
        <v>0</v>
      </c>
      <c r="Z156" s="3"/>
      <c r="AA156" s="3"/>
      <c r="AB156" s="4">
        <f t="shared" si="652"/>
        <v>0</v>
      </c>
      <c r="AC156" s="3"/>
      <c r="AD156" s="3"/>
      <c r="AE156" s="4">
        <f t="shared" si="653"/>
        <v>0</v>
      </c>
      <c r="AF156" s="3"/>
      <c r="AG156" s="3"/>
      <c r="AH156" s="4">
        <f t="shared" si="654"/>
        <v>0</v>
      </c>
      <c r="AI156" s="3"/>
      <c r="AJ156" s="3"/>
      <c r="AK156" s="4">
        <f t="shared" si="655"/>
        <v>0</v>
      </c>
      <c r="AL156" s="4">
        <f t="shared" si="656"/>
        <v>0</v>
      </c>
      <c r="AM156" s="4">
        <f t="shared" si="657"/>
        <v>0</v>
      </c>
      <c r="AN156" s="4">
        <f t="shared" si="658"/>
        <v>0</v>
      </c>
      <c r="AO156" s="3"/>
      <c r="AP156" s="3"/>
      <c r="AQ156" s="4">
        <f t="shared" si="659"/>
        <v>0</v>
      </c>
      <c r="AR156" s="3"/>
      <c r="AS156" s="3"/>
      <c r="AT156" s="4">
        <f t="shared" si="660"/>
        <v>0</v>
      </c>
      <c r="AU156" s="3"/>
      <c r="AV156" s="3"/>
      <c r="AW156" s="4">
        <f t="shared" si="661"/>
        <v>0</v>
      </c>
      <c r="AX156" s="3"/>
      <c r="AY156" s="3"/>
      <c r="AZ156" s="4">
        <f t="shared" si="662"/>
        <v>0</v>
      </c>
      <c r="BA156" s="3"/>
      <c r="BB156" s="3"/>
      <c r="BC156" s="4">
        <f t="shared" si="663"/>
        <v>0</v>
      </c>
      <c r="BD156" s="3"/>
      <c r="BE156" s="3"/>
      <c r="BF156" s="4">
        <f t="shared" si="664"/>
        <v>0</v>
      </c>
      <c r="BG156" s="4">
        <f t="shared" si="665"/>
        <v>0</v>
      </c>
      <c r="BH156" s="4">
        <f t="shared" si="666"/>
        <v>0</v>
      </c>
      <c r="BI156" s="4">
        <f t="shared" si="667"/>
        <v>0</v>
      </c>
      <c r="BJ156" s="3"/>
      <c r="BK156" s="3"/>
      <c r="BL156" s="4">
        <f t="shared" si="668"/>
        <v>0</v>
      </c>
      <c r="BM156" s="3"/>
      <c r="BN156" s="3"/>
      <c r="BO156" s="4">
        <f t="shared" si="669"/>
        <v>0</v>
      </c>
      <c r="BP156" s="3"/>
      <c r="BQ156" s="3"/>
      <c r="BR156" s="4">
        <f t="shared" si="670"/>
        <v>0</v>
      </c>
      <c r="BS156" s="3"/>
      <c r="BT156" s="3"/>
      <c r="BU156" s="4">
        <f t="shared" si="671"/>
        <v>0</v>
      </c>
      <c r="BV156" s="3"/>
      <c r="BW156" s="3"/>
      <c r="BX156" s="4">
        <f t="shared" si="672"/>
        <v>0</v>
      </c>
      <c r="BY156" s="3"/>
      <c r="BZ156" s="3"/>
      <c r="CA156" s="4">
        <f t="shared" si="673"/>
        <v>0</v>
      </c>
      <c r="CB156" s="4">
        <f t="shared" si="674"/>
        <v>0</v>
      </c>
      <c r="CC156" s="4">
        <f t="shared" si="675"/>
        <v>0</v>
      </c>
      <c r="CD156" s="4">
        <f t="shared" si="676"/>
        <v>0</v>
      </c>
      <c r="CE156" s="3"/>
      <c r="CF156" s="3"/>
      <c r="CG156" s="4">
        <f t="shared" si="677"/>
        <v>0</v>
      </c>
      <c r="CH156" s="3"/>
      <c r="CI156" s="3"/>
      <c r="CJ156" s="4">
        <f t="shared" si="678"/>
        <v>0</v>
      </c>
      <c r="CK156" s="3"/>
      <c r="CL156" s="3"/>
      <c r="CM156" s="4">
        <f t="shared" si="679"/>
        <v>0</v>
      </c>
      <c r="CN156" s="4">
        <f t="shared" si="680"/>
        <v>0</v>
      </c>
      <c r="CO156" s="4">
        <f t="shared" si="681"/>
        <v>0</v>
      </c>
      <c r="CP156" s="4">
        <f t="shared" si="682"/>
        <v>0</v>
      </c>
      <c r="CQ156" s="3"/>
      <c r="CR156" s="3"/>
      <c r="CS156" s="4">
        <f t="shared" si="683"/>
        <v>0</v>
      </c>
      <c r="CT156" s="3"/>
      <c r="CU156" s="3"/>
      <c r="CV156" s="4">
        <f t="shared" si="684"/>
        <v>0</v>
      </c>
      <c r="CW156" s="3"/>
      <c r="CX156" s="3"/>
      <c r="CY156" s="4">
        <f t="shared" si="685"/>
        <v>0</v>
      </c>
      <c r="CZ156" s="4">
        <f t="shared" si="686"/>
        <v>0</v>
      </c>
      <c r="DA156" s="4">
        <f t="shared" si="687"/>
        <v>0</v>
      </c>
      <c r="DB156" s="4">
        <f t="shared" si="688"/>
        <v>0</v>
      </c>
      <c r="DC156" s="4">
        <f t="shared" si="689"/>
        <v>0</v>
      </c>
      <c r="DD156" s="4">
        <f t="shared" si="690"/>
        <v>0</v>
      </c>
      <c r="DE156" s="4">
        <f t="shared" si="691"/>
        <v>0</v>
      </c>
      <c r="DF156" s="3"/>
      <c r="DG156" s="3"/>
      <c r="DH156" s="4">
        <f t="shared" si="692"/>
        <v>0</v>
      </c>
      <c r="DI156" s="3"/>
      <c r="DJ156" s="3"/>
      <c r="DK156" s="4">
        <f t="shared" si="693"/>
        <v>0</v>
      </c>
      <c r="DL156" s="4">
        <f t="shared" si="694"/>
        <v>0</v>
      </c>
      <c r="DM156" s="4">
        <f t="shared" si="695"/>
        <v>0</v>
      </c>
      <c r="DN156" s="4">
        <f t="shared" si="696"/>
        <v>0</v>
      </c>
      <c r="DO156" s="3"/>
      <c r="DP156" s="3"/>
      <c r="DQ156" s="4">
        <f t="shared" si="697"/>
        <v>0</v>
      </c>
      <c r="DR156" s="3"/>
      <c r="DS156" s="3"/>
      <c r="DT156" s="4">
        <f t="shared" si="698"/>
        <v>0</v>
      </c>
      <c r="DU156" s="4">
        <f t="shared" si="699"/>
        <v>0</v>
      </c>
      <c r="DV156" s="4">
        <f t="shared" si="700"/>
        <v>0</v>
      </c>
      <c r="DW156" s="4">
        <f t="shared" si="701"/>
        <v>0</v>
      </c>
      <c r="DX156" s="20">
        <f t="shared" si="702"/>
        <v>0</v>
      </c>
      <c r="DY156" s="20">
        <f t="shared" si="703"/>
        <v>0</v>
      </c>
      <c r="DZ156" s="20">
        <f t="shared" si="704"/>
        <v>0</v>
      </c>
      <c r="EA156" s="19"/>
      <c r="EB156" s="19"/>
      <c r="EC156" s="20">
        <f t="shared" si="705"/>
        <v>0</v>
      </c>
      <c r="ED156" s="19"/>
      <c r="EE156" s="19"/>
      <c r="EF156" s="20">
        <f t="shared" si="706"/>
        <v>0</v>
      </c>
      <c r="EG156" s="19"/>
      <c r="EH156" s="19"/>
      <c r="EI156" s="20">
        <f t="shared" si="707"/>
        <v>0</v>
      </c>
      <c r="EJ156" s="19"/>
      <c r="EK156" s="19"/>
      <c r="EL156" s="20">
        <f t="shared" si="708"/>
        <v>0</v>
      </c>
      <c r="EM156" s="20">
        <f t="shared" si="709"/>
        <v>0</v>
      </c>
      <c r="EN156" s="20">
        <f t="shared" si="710"/>
        <v>0</v>
      </c>
      <c r="EO156" s="20">
        <f t="shared" si="711"/>
        <v>0</v>
      </c>
      <c r="EP156" s="19"/>
      <c r="EQ156" s="19"/>
      <c r="ER156" s="20">
        <f t="shared" si="712"/>
        <v>0</v>
      </c>
      <c r="ES156" s="19"/>
      <c r="ET156" s="19"/>
      <c r="EU156" s="20">
        <f t="shared" si="713"/>
        <v>0</v>
      </c>
      <c r="EV156" s="19"/>
      <c r="EW156" s="19"/>
      <c r="EX156" s="20">
        <f t="shared" si="714"/>
        <v>0</v>
      </c>
      <c r="EY156" s="19"/>
      <c r="EZ156" s="19"/>
      <c r="FA156" s="20">
        <f t="shared" si="715"/>
        <v>0</v>
      </c>
      <c r="FB156" s="20">
        <f t="shared" si="716"/>
        <v>0</v>
      </c>
      <c r="FC156" s="20">
        <f t="shared" si="717"/>
        <v>0</v>
      </c>
      <c r="FD156" s="20">
        <f t="shared" si="718"/>
        <v>0</v>
      </c>
      <c r="FE156" s="19"/>
      <c r="FF156" s="19"/>
      <c r="FG156" s="20">
        <f t="shared" si="719"/>
        <v>0</v>
      </c>
      <c r="FH156" s="19"/>
      <c r="FI156" s="19"/>
      <c r="FJ156" s="20">
        <f t="shared" si="720"/>
        <v>0</v>
      </c>
      <c r="FK156" s="19"/>
      <c r="FL156" s="19"/>
      <c r="FM156" s="20">
        <f t="shared" si="721"/>
        <v>0</v>
      </c>
      <c r="FN156" s="20">
        <f t="shared" si="722"/>
        <v>0</v>
      </c>
      <c r="FO156" s="20">
        <f t="shared" si="723"/>
        <v>0</v>
      </c>
      <c r="FP156" s="20">
        <f t="shared" si="724"/>
        <v>0</v>
      </c>
      <c r="FQ156" s="19"/>
      <c r="FR156" s="19"/>
      <c r="FS156" s="20">
        <f t="shared" si="725"/>
        <v>0</v>
      </c>
      <c r="FT156" s="19"/>
      <c r="FU156" s="19"/>
      <c r="FV156" s="20">
        <f t="shared" si="726"/>
        <v>0</v>
      </c>
      <c r="FW156" s="19"/>
      <c r="FX156" s="19"/>
      <c r="FY156" s="20">
        <f t="shared" si="727"/>
        <v>0</v>
      </c>
      <c r="FZ156" s="20">
        <f t="shared" si="728"/>
        <v>0</v>
      </c>
      <c r="GA156" s="20">
        <f t="shared" si="729"/>
        <v>0</v>
      </c>
      <c r="GB156" s="20">
        <f t="shared" si="730"/>
        <v>0</v>
      </c>
      <c r="GC156" s="19"/>
      <c r="GD156" s="19"/>
      <c r="GE156" s="20">
        <f t="shared" si="731"/>
        <v>0</v>
      </c>
      <c r="GF156" s="19"/>
      <c r="GG156" s="19"/>
      <c r="GH156" s="20">
        <f t="shared" si="732"/>
        <v>0</v>
      </c>
      <c r="GI156" s="19"/>
      <c r="GJ156" s="19"/>
      <c r="GK156" s="20">
        <f t="shared" si="733"/>
        <v>0</v>
      </c>
      <c r="GL156" s="19"/>
      <c r="GM156" s="19"/>
      <c r="GN156" s="20">
        <f t="shared" si="734"/>
        <v>0</v>
      </c>
      <c r="GO156" s="20">
        <f t="shared" si="735"/>
        <v>0</v>
      </c>
      <c r="GP156" s="20">
        <f t="shared" si="736"/>
        <v>0</v>
      </c>
      <c r="GQ156" s="20">
        <f t="shared" si="737"/>
        <v>0</v>
      </c>
      <c r="GR156" s="19"/>
      <c r="GS156" s="19"/>
      <c r="GT156" s="20">
        <f t="shared" si="738"/>
        <v>0</v>
      </c>
      <c r="GU156" s="19"/>
      <c r="GV156" s="19"/>
      <c r="GW156" s="20">
        <f t="shared" si="739"/>
        <v>0</v>
      </c>
      <c r="GX156" s="19"/>
      <c r="GY156" s="19"/>
      <c r="GZ156" s="20">
        <f t="shared" si="740"/>
        <v>0</v>
      </c>
      <c r="HA156" s="20">
        <f t="shared" si="741"/>
        <v>0</v>
      </c>
      <c r="HB156" s="20">
        <f t="shared" si="742"/>
        <v>0</v>
      </c>
      <c r="HC156" s="20">
        <f t="shared" si="743"/>
        <v>0</v>
      </c>
      <c r="HD156" s="19"/>
      <c r="HE156" s="19"/>
      <c r="HF156" s="20">
        <f t="shared" si="744"/>
        <v>0</v>
      </c>
      <c r="HG156" s="19"/>
      <c r="HH156" s="19"/>
      <c r="HI156" s="20">
        <f t="shared" si="745"/>
        <v>0</v>
      </c>
      <c r="HJ156" s="19"/>
      <c r="HK156" s="19"/>
      <c r="HL156" s="20">
        <f t="shared" si="746"/>
        <v>0</v>
      </c>
      <c r="HM156" s="19"/>
      <c r="HN156" s="19"/>
      <c r="HO156" s="20">
        <f t="shared" si="747"/>
        <v>0</v>
      </c>
      <c r="HP156" s="20">
        <f t="shared" si="748"/>
        <v>0</v>
      </c>
      <c r="HQ156" s="20">
        <f t="shared" si="749"/>
        <v>0</v>
      </c>
      <c r="HR156" s="20">
        <f t="shared" si="750"/>
        <v>0</v>
      </c>
      <c r="HS156" s="19"/>
      <c r="HT156" s="19"/>
      <c r="HU156" s="20">
        <f t="shared" si="751"/>
        <v>0</v>
      </c>
      <c r="HV156" s="19"/>
      <c r="HW156" s="19"/>
      <c r="HX156" s="20">
        <f t="shared" si="752"/>
        <v>0</v>
      </c>
      <c r="HY156" s="19"/>
      <c r="HZ156" s="19"/>
      <c r="IA156" s="20">
        <f t="shared" si="753"/>
        <v>0</v>
      </c>
      <c r="IB156" s="19"/>
      <c r="IC156" s="19"/>
      <c r="ID156" s="20">
        <f t="shared" si="754"/>
        <v>0</v>
      </c>
      <c r="IE156" s="20">
        <f t="shared" si="755"/>
        <v>0</v>
      </c>
      <c r="IF156" s="20">
        <f t="shared" si="756"/>
        <v>0</v>
      </c>
      <c r="IG156" s="20">
        <f t="shared" si="757"/>
        <v>0</v>
      </c>
      <c r="IH156" s="20">
        <f t="shared" si="758"/>
        <v>0</v>
      </c>
      <c r="II156" s="20">
        <f t="shared" si="759"/>
        <v>0</v>
      </c>
      <c r="IJ156" s="20">
        <f t="shared" si="760"/>
        <v>0</v>
      </c>
      <c r="IK156" s="19"/>
      <c r="IL156" s="19"/>
      <c r="IM156" s="20">
        <f t="shared" si="761"/>
        <v>0</v>
      </c>
      <c r="IN156" s="19"/>
      <c r="IO156" s="19"/>
      <c r="IP156" s="20">
        <f t="shared" si="762"/>
        <v>0</v>
      </c>
      <c r="IQ156" s="19"/>
      <c r="IR156" s="19"/>
      <c r="IS156" s="20">
        <f t="shared" si="763"/>
        <v>0</v>
      </c>
      <c r="IT156" s="20">
        <f t="shared" si="764"/>
        <v>0</v>
      </c>
      <c r="IU156" s="20">
        <f t="shared" si="765"/>
        <v>0</v>
      </c>
      <c r="IV156" s="20">
        <f t="shared" si="766"/>
        <v>0</v>
      </c>
      <c r="IW156" s="20">
        <f t="shared" si="767"/>
        <v>0</v>
      </c>
      <c r="IX156" s="20">
        <f t="shared" si="768"/>
        <v>0</v>
      </c>
      <c r="IY156" s="20">
        <f t="shared" si="769"/>
        <v>0</v>
      </c>
      <c r="IZ156" s="19"/>
      <c r="JA156" s="19"/>
      <c r="JB156" s="20">
        <f t="shared" si="770"/>
        <v>0</v>
      </c>
      <c r="JC156" s="19"/>
      <c r="JD156" s="19"/>
      <c r="JE156" s="20">
        <f t="shared" si="771"/>
        <v>0</v>
      </c>
      <c r="JF156" s="19"/>
      <c r="JG156" s="19"/>
      <c r="JH156" s="20">
        <f t="shared" si="772"/>
        <v>0</v>
      </c>
      <c r="JI156" s="20">
        <f t="shared" si="773"/>
        <v>0</v>
      </c>
      <c r="JJ156" s="20">
        <f t="shared" si="774"/>
        <v>0</v>
      </c>
      <c r="JK156" s="20">
        <f t="shared" si="775"/>
        <v>0</v>
      </c>
      <c r="JL156" s="19"/>
      <c r="JM156" s="19"/>
      <c r="JN156" s="20">
        <f t="shared" si="776"/>
        <v>0</v>
      </c>
      <c r="JO156" s="19"/>
      <c r="JP156" s="19"/>
      <c r="JQ156" s="20">
        <f t="shared" si="777"/>
        <v>0</v>
      </c>
      <c r="JR156" s="19"/>
      <c r="JS156" s="19"/>
      <c r="JT156" s="20">
        <f t="shared" si="778"/>
        <v>0</v>
      </c>
      <c r="JU156" s="20">
        <f t="shared" si="779"/>
        <v>0</v>
      </c>
      <c r="JV156" s="20">
        <f t="shared" si="780"/>
        <v>0</v>
      </c>
      <c r="JW156" s="20">
        <f t="shared" si="781"/>
        <v>0</v>
      </c>
      <c r="JX156" s="19"/>
      <c r="JY156" s="19"/>
      <c r="JZ156" s="20">
        <f t="shared" si="782"/>
        <v>0</v>
      </c>
      <c r="KA156" s="19"/>
      <c r="KB156" s="19"/>
      <c r="KC156" s="20">
        <f t="shared" si="783"/>
        <v>0</v>
      </c>
      <c r="KD156" s="20">
        <f t="shared" si="784"/>
        <v>0</v>
      </c>
      <c r="KE156" s="20">
        <f t="shared" si="785"/>
        <v>0</v>
      </c>
      <c r="KF156" s="20">
        <f t="shared" si="786"/>
        <v>0</v>
      </c>
      <c r="KG156" s="19"/>
      <c r="KH156" s="19"/>
      <c r="KI156" s="20">
        <f t="shared" si="787"/>
        <v>0</v>
      </c>
      <c r="KJ156" s="19"/>
      <c r="KK156" s="19"/>
      <c r="KL156" s="20">
        <f t="shared" si="788"/>
        <v>0</v>
      </c>
      <c r="KM156" s="19"/>
      <c r="KN156" s="19"/>
      <c r="KO156" s="20">
        <f t="shared" si="789"/>
        <v>0</v>
      </c>
      <c r="KP156" s="19"/>
      <c r="KQ156" s="19"/>
      <c r="KR156" s="20">
        <f t="shared" si="790"/>
        <v>0</v>
      </c>
      <c r="KS156" s="19"/>
      <c r="KT156" s="19"/>
      <c r="KU156" s="20">
        <f t="shared" si="791"/>
        <v>0</v>
      </c>
      <c r="KV156" s="19"/>
      <c r="KW156" s="19"/>
      <c r="KX156" s="20">
        <f t="shared" si="792"/>
        <v>0</v>
      </c>
      <c r="KY156" s="19"/>
      <c r="KZ156" s="19"/>
      <c r="LA156" s="20">
        <f t="shared" si="793"/>
        <v>0</v>
      </c>
      <c r="LB156" s="20">
        <f t="shared" si="794"/>
        <v>0</v>
      </c>
      <c r="LC156" s="20">
        <f t="shared" si="795"/>
        <v>0</v>
      </c>
      <c r="LD156" s="20">
        <f t="shared" si="796"/>
        <v>0</v>
      </c>
      <c r="LE156" s="20">
        <f t="shared" si="797"/>
        <v>0</v>
      </c>
      <c r="LF156" s="20">
        <f t="shared" si="798"/>
        <v>0</v>
      </c>
      <c r="LG156" s="20">
        <f t="shared" si="799"/>
        <v>0</v>
      </c>
      <c r="LH156" s="19"/>
      <c r="LI156" s="19"/>
      <c r="LJ156" s="20">
        <f t="shared" si="800"/>
        <v>0</v>
      </c>
      <c r="LK156" s="19"/>
      <c r="LL156" s="19"/>
      <c r="LM156" s="20">
        <f t="shared" si="801"/>
        <v>0</v>
      </c>
      <c r="LN156" s="20">
        <f t="shared" si="802"/>
        <v>0</v>
      </c>
      <c r="LO156" s="20">
        <f t="shared" si="803"/>
        <v>0</v>
      </c>
      <c r="LP156" s="20">
        <f t="shared" si="804"/>
        <v>0</v>
      </c>
    </row>
    <row r="157" spans="1:328" x14ac:dyDescent="0.3">
      <c r="A157" s="2" t="s">
        <v>262</v>
      </c>
      <c r="B157" s="3"/>
      <c r="C157" s="3"/>
      <c r="D157" s="4">
        <f t="shared" si="644"/>
        <v>0</v>
      </c>
      <c r="E157" s="3"/>
      <c r="F157" s="3"/>
      <c r="G157" s="4">
        <f t="shared" si="645"/>
        <v>0</v>
      </c>
      <c r="H157" s="3"/>
      <c r="I157" s="3"/>
      <c r="J157" s="4">
        <f t="shared" si="646"/>
        <v>0</v>
      </c>
      <c r="K157" s="3"/>
      <c r="L157" s="3"/>
      <c r="M157" s="4">
        <f t="shared" si="647"/>
        <v>0</v>
      </c>
      <c r="N157" s="3"/>
      <c r="O157" s="3"/>
      <c r="P157" s="4">
        <f t="shared" si="648"/>
        <v>0</v>
      </c>
      <c r="Q157" s="3"/>
      <c r="R157" s="3"/>
      <c r="S157" s="4">
        <f t="shared" si="649"/>
        <v>0</v>
      </c>
      <c r="T157" s="3"/>
      <c r="U157" s="3"/>
      <c r="V157" s="4">
        <f t="shared" si="650"/>
        <v>0</v>
      </c>
      <c r="W157" s="3"/>
      <c r="X157" s="3"/>
      <c r="Y157" s="4">
        <f t="shared" si="651"/>
        <v>0</v>
      </c>
      <c r="Z157" s="3"/>
      <c r="AA157" s="3"/>
      <c r="AB157" s="4">
        <f t="shared" si="652"/>
        <v>0</v>
      </c>
      <c r="AC157" s="3"/>
      <c r="AD157" s="3"/>
      <c r="AE157" s="4">
        <f t="shared" si="653"/>
        <v>0</v>
      </c>
      <c r="AF157" s="3"/>
      <c r="AG157" s="3"/>
      <c r="AH157" s="4">
        <f t="shared" si="654"/>
        <v>0</v>
      </c>
      <c r="AI157" s="3"/>
      <c r="AJ157" s="3"/>
      <c r="AK157" s="4">
        <f t="shared" si="655"/>
        <v>0</v>
      </c>
      <c r="AL157" s="4">
        <f t="shared" si="656"/>
        <v>0</v>
      </c>
      <c r="AM157" s="4">
        <f t="shared" si="657"/>
        <v>0</v>
      </c>
      <c r="AN157" s="4">
        <f t="shared" si="658"/>
        <v>0</v>
      </c>
      <c r="AO157" s="3"/>
      <c r="AP157" s="3"/>
      <c r="AQ157" s="4">
        <f t="shared" si="659"/>
        <v>0</v>
      </c>
      <c r="AR157" s="3"/>
      <c r="AS157" s="3"/>
      <c r="AT157" s="4">
        <f t="shared" si="660"/>
        <v>0</v>
      </c>
      <c r="AU157" s="3"/>
      <c r="AV157" s="3"/>
      <c r="AW157" s="4">
        <f t="shared" si="661"/>
        <v>0</v>
      </c>
      <c r="AX157" s="3"/>
      <c r="AY157" s="3"/>
      <c r="AZ157" s="4">
        <f t="shared" si="662"/>
        <v>0</v>
      </c>
      <c r="BA157" s="3"/>
      <c r="BB157" s="3"/>
      <c r="BC157" s="4">
        <f t="shared" si="663"/>
        <v>0</v>
      </c>
      <c r="BD157" s="3"/>
      <c r="BE157" s="3"/>
      <c r="BF157" s="4">
        <f t="shared" si="664"/>
        <v>0</v>
      </c>
      <c r="BG157" s="4">
        <f t="shared" si="665"/>
        <v>0</v>
      </c>
      <c r="BH157" s="4">
        <f t="shared" si="666"/>
        <v>0</v>
      </c>
      <c r="BI157" s="4">
        <f t="shared" si="667"/>
        <v>0</v>
      </c>
      <c r="BJ157" s="3"/>
      <c r="BK157" s="3"/>
      <c r="BL157" s="4">
        <f t="shared" si="668"/>
        <v>0</v>
      </c>
      <c r="BM157" s="3"/>
      <c r="BN157" s="3"/>
      <c r="BO157" s="4">
        <f t="shared" si="669"/>
        <v>0</v>
      </c>
      <c r="BP157" s="3"/>
      <c r="BQ157" s="3"/>
      <c r="BR157" s="4">
        <f t="shared" si="670"/>
        <v>0</v>
      </c>
      <c r="BS157" s="3"/>
      <c r="BT157" s="3"/>
      <c r="BU157" s="4">
        <f t="shared" si="671"/>
        <v>0</v>
      </c>
      <c r="BV157" s="3"/>
      <c r="BW157" s="3"/>
      <c r="BX157" s="4">
        <f t="shared" si="672"/>
        <v>0</v>
      </c>
      <c r="BY157" s="3"/>
      <c r="BZ157" s="3"/>
      <c r="CA157" s="4">
        <f t="shared" si="673"/>
        <v>0</v>
      </c>
      <c r="CB157" s="4">
        <f t="shared" si="674"/>
        <v>0</v>
      </c>
      <c r="CC157" s="4">
        <f t="shared" si="675"/>
        <v>0</v>
      </c>
      <c r="CD157" s="4">
        <f t="shared" si="676"/>
        <v>0</v>
      </c>
      <c r="CE157" s="3"/>
      <c r="CF157" s="3"/>
      <c r="CG157" s="4">
        <f t="shared" si="677"/>
        <v>0</v>
      </c>
      <c r="CH157" s="3"/>
      <c r="CI157" s="3"/>
      <c r="CJ157" s="4">
        <f t="shared" si="678"/>
        <v>0</v>
      </c>
      <c r="CK157" s="3"/>
      <c r="CL157" s="3"/>
      <c r="CM157" s="4">
        <f t="shared" si="679"/>
        <v>0</v>
      </c>
      <c r="CN157" s="4">
        <f t="shared" si="680"/>
        <v>0</v>
      </c>
      <c r="CO157" s="4">
        <f t="shared" si="681"/>
        <v>0</v>
      </c>
      <c r="CP157" s="4">
        <f t="shared" si="682"/>
        <v>0</v>
      </c>
      <c r="CQ157" s="3"/>
      <c r="CR157" s="3"/>
      <c r="CS157" s="4">
        <f t="shared" si="683"/>
        <v>0</v>
      </c>
      <c r="CT157" s="3"/>
      <c r="CU157" s="3"/>
      <c r="CV157" s="4">
        <f t="shared" si="684"/>
        <v>0</v>
      </c>
      <c r="CW157" s="3"/>
      <c r="CX157" s="3"/>
      <c r="CY157" s="4">
        <f t="shared" si="685"/>
        <v>0</v>
      </c>
      <c r="CZ157" s="4">
        <f t="shared" si="686"/>
        <v>0</v>
      </c>
      <c r="DA157" s="4">
        <f t="shared" si="687"/>
        <v>0</v>
      </c>
      <c r="DB157" s="4">
        <f t="shared" si="688"/>
        <v>0</v>
      </c>
      <c r="DC157" s="4">
        <f t="shared" si="689"/>
        <v>0</v>
      </c>
      <c r="DD157" s="4">
        <f t="shared" si="690"/>
        <v>0</v>
      </c>
      <c r="DE157" s="4">
        <f t="shared" si="691"/>
        <v>0</v>
      </c>
      <c r="DF157" s="3"/>
      <c r="DG157" s="3"/>
      <c r="DH157" s="4">
        <f t="shared" si="692"/>
        <v>0</v>
      </c>
      <c r="DI157" s="3"/>
      <c r="DJ157" s="3"/>
      <c r="DK157" s="4">
        <f t="shared" si="693"/>
        <v>0</v>
      </c>
      <c r="DL157" s="4">
        <f t="shared" si="694"/>
        <v>0</v>
      </c>
      <c r="DM157" s="4">
        <f t="shared" si="695"/>
        <v>0</v>
      </c>
      <c r="DN157" s="4">
        <f t="shared" si="696"/>
        <v>0</v>
      </c>
      <c r="DO157" s="3"/>
      <c r="DP157" s="3"/>
      <c r="DQ157" s="4">
        <f t="shared" si="697"/>
        <v>0</v>
      </c>
      <c r="DR157" s="3"/>
      <c r="DS157" s="3"/>
      <c r="DT157" s="4">
        <f t="shared" si="698"/>
        <v>0</v>
      </c>
      <c r="DU157" s="4">
        <f t="shared" si="699"/>
        <v>0</v>
      </c>
      <c r="DV157" s="4">
        <f t="shared" si="700"/>
        <v>0</v>
      </c>
      <c r="DW157" s="4">
        <f t="shared" si="701"/>
        <v>0</v>
      </c>
      <c r="DX157" s="20">
        <f t="shared" si="702"/>
        <v>0</v>
      </c>
      <c r="DY157" s="20">
        <f t="shared" si="703"/>
        <v>0</v>
      </c>
      <c r="DZ157" s="20">
        <f t="shared" si="704"/>
        <v>0</v>
      </c>
      <c r="EA157" s="19"/>
      <c r="EB157" s="19"/>
      <c r="EC157" s="20">
        <f t="shared" si="705"/>
        <v>0</v>
      </c>
      <c r="ED157" s="19"/>
      <c r="EE157" s="19"/>
      <c r="EF157" s="20">
        <f t="shared" si="706"/>
        <v>0</v>
      </c>
      <c r="EG157" s="19"/>
      <c r="EH157" s="19"/>
      <c r="EI157" s="20">
        <f t="shared" si="707"/>
        <v>0</v>
      </c>
      <c r="EJ157" s="19"/>
      <c r="EK157" s="19"/>
      <c r="EL157" s="20">
        <f t="shared" si="708"/>
        <v>0</v>
      </c>
      <c r="EM157" s="20">
        <f t="shared" si="709"/>
        <v>0</v>
      </c>
      <c r="EN157" s="20">
        <f t="shared" si="710"/>
        <v>0</v>
      </c>
      <c r="EO157" s="20">
        <f t="shared" si="711"/>
        <v>0</v>
      </c>
      <c r="EP157" s="19"/>
      <c r="EQ157" s="19"/>
      <c r="ER157" s="20">
        <f t="shared" si="712"/>
        <v>0</v>
      </c>
      <c r="ES157" s="19"/>
      <c r="ET157" s="19"/>
      <c r="EU157" s="20">
        <f t="shared" si="713"/>
        <v>0</v>
      </c>
      <c r="EV157" s="19"/>
      <c r="EW157" s="19"/>
      <c r="EX157" s="20">
        <f t="shared" si="714"/>
        <v>0</v>
      </c>
      <c r="EY157" s="19"/>
      <c r="EZ157" s="19"/>
      <c r="FA157" s="20">
        <f t="shared" si="715"/>
        <v>0</v>
      </c>
      <c r="FB157" s="20">
        <f t="shared" si="716"/>
        <v>0</v>
      </c>
      <c r="FC157" s="20">
        <f t="shared" si="717"/>
        <v>0</v>
      </c>
      <c r="FD157" s="20">
        <f t="shared" si="718"/>
        <v>0</v>
      </c>
      <c r="FE157" s="19"/>
      <c r="FF157" s="19"/>
      <c r="FG157" s="20">
        <f t="shared" si="719"/>
        <v>0</v>
      </c>
      <c r="FH157" s="19"/>
      <c r="FI157" s="19"/>
      <c r="FJ157" s="20">
        <f t="shared" si="720"/>
        <v>0</v>
      </c>
      <c r="FK157" s="19"/>
      <c r="FL157" s="19"/>
      <c r="FM157" s="20">
        <f t="shared" si="721"/>
        <v>0</v>
      </c>
      <c r="FN157" s="20">
        <f t="shared" si="722"/>
        <v>0</v>
      </c>
      <c r="FO157" s="20">
        <f t="shared" si="723"/>
        <v>0</v>
      </c>
      <c r="FP157" s="20">
        <f t="shared" si="724"/>
        <v>0</v>
      </c>
      <c r="FQ157" s="19"/>
      <c r="FR157" s="19"/>
      <c r="FS157" s="20">
        <f t="shared" si="725"/>
        <v>0</v>
      </c>
      <c r="FT157" s="19"/>
      <c r="FU157" s="19"/>
      <c r="FV157" s="20">
        <f t="shared" si="726"/>
        <v>0</v>
      </c>
      <c r="FW157" s="19"/>
      <c r="FX157" s="19"/>
      <c r="FY157" s="20">
        <f t="shared" si="727"/>
        <v>0</v>
      </c>
      <c r="FZ157" s="20">
        <f t="shared" si="728"/>
        <v>0</v>
      </c>
      <c r="GA157" s="20">
        <f t="shared" si="729"/>
        <v>0</v>
      </c>
      <c r="GB157" s="20">
        <f t="shared" si="730"/>
        <v>0</v>
      </c>
      <c r="GC157" s="19"/>
      <c r="GD157" s="19"/>
      <c r="GE157" s="20">
        <f t="shared" si="731"/>
        <v>0</v>
      </c>
      <c r="GF157" s="19"/>
      <c r="GG157" s="19"/>
      <c r="GH157" s="20">
        <f t="shared" si="732"/>
        <v>0</v>
      </c>
      <c r="GI157" s="19"/>
      <c r="GJ157" s="19"/>
      <c r="GK157" s="20">
        <f t="shared" si="733"/>
        <v>0</v>
      </c>
      <c r="GL157" s="19"/>
      <c r="GM157" s="19"/>
      <c r="GN157" s="20">
        <f t="shared" si="734"/>
        <v>0</v>
      </c>
      <c r="GO157" s="20">
        <f t="shared" si="735"/>
        <v>0</v>
      </c>
      <c r="GP157" s="20">
        <f t="shared" si="736"/>
        <v>0</v>
      </c>
      <c r="GQ157" s="20">
        <f t="shared" si="737"/>
        <v>0</v>
      </c>
      <c r="GR157" s="19"/>
      <c r="GS157" s="19"/>
      <c r="GT157" s="20">
        <f t="shared" si="738"/>
        <v>0</v>
      </c>
      <c r="GU157" s="19"/>
      <c r="GV157" s="19"/>
      <c r="GW157" s="20">
        <f t="shared" si="739"/>
        <v>0</v>
      </c>
      <c r="GX157" s="19"/>
      <c r="GY157" s="19"/>
      <c r="GZ157" s="20">
        <f t="shared" si="740"/>
        <v>0</v>
      </c>
      <c r="HA157" s="20">
        <f t="shared" si="741"/>
        <v>0</v>
      </c>
      <c r="HB157" s="20">
        <f t="shared" si="742"/>
        <v>0</v>
      </c>
      <c r="HC157" s="20">
        <f t="shared" si="743"/>
        <v>0</v>
      </c>
      <c r="HD157" s="19"/>
      <c r="HE157" s="19"/>
      <c r="HF157" s="20">
        <f t="shared" si="744"/>
        <v>0</v>
      </c>
      <c r="HG157" s="19"/>
      <c r="HH157" s="19"/>
      <c r="HI157" s="20">
        <f t="shared" si="745"/>
        <v>0</v>
      </c>
      <c r="HJ157" s="19"/>
      <c r="HK157" s="19"/>
      <c r="HL157" s="20">
        <f t="shared" si="746"/>
        <v>0</v>
      </c>
      <c r="HM157" s="19"/>
      <c r="HN157" s="19"/>
      <c r="HO157" s="20">
        <f t="shared" si="747"/>
        <v>0</v>
      </c>
      <c r="HP157" s="20">
        <f t="shared" si="748"/>
        <v>0</v>
      </c>
      <c r="HQ157" s="20">
        <f t="shared" si="749"/>
        <v>0</v>
      </c>
      <c r="HR157" s="20">
        <f t="shared" si="750"/>
        <v>0</v>
      </c>
      <c r="HS157" s="19"/>
      <c r="HT157" s="19"/>
      <c r="HU157" s="20">
        <f t="shared" si="751"/>
        <v>0</v>
      </c>
      <c r="HV157" s="19"/>
      <c r="HW157" s="19"/>
      <c r="HX157" s="20">
        <f t="shared" si="752"/>
        <v>0</v>
      </c>
      <c r="HY157" s="19"/>
      <c r="HZ157" s="19"/>
      <c r="IA157" s="20">
        <f t="shared" si="753"/>
        <v>0</v>
      </c>
      <c r="IB157" s="19"/>
      <c r="IC157" s="19"/>
      <c r="ID157" s="20">
        <f t="shared" si="754"/>
        <v>0</v>
      </c>
      <c r="IE157" s="20">
        <f t="shared" si="755"/>
        <v>0</v>
      </c>
      <c r="IF157" s="20">
        <f t="shared" si="756"/>
        <v>0</v>
      </c>
      <c r="IG157" s="20">
        <f t="shared" si="757"/>
        <v>0</v>
      </c>
      <c r="IH157" s="20">
        <f t="shared" si="758"/>
        <v>0</v>
      </c>
      <c r="II157" s="20">
        <f t="shared" si="759"/>
        <v>0</v>
      </c>
      <c r="IJ157" s="20">
        <f t="shared" si="760"/>
        <v>0</v>
      </c>
      <c r="IK157" s="19"/>
      <c r="IL157" s="19"/>
      <c r="IM157" s="20">
        <f t="shared" si="761"/>
        <v>0</v>
      </c>
      <c r="IN157" s="19"/>
      <c r="IO157" s="19"/>
      <c r="IP157" s="20">
        <f t="shared" si="762"/>
        <v>0</v>
      </c>
      <c r="IQ157" s="19"/>
      <c r="IR157" s="19"/>
      <c r="IS157" s="20">
        <f t="shared" si="763"/>
        <v>0</v>
      </c>
      <c r="IT157" s="20">
        <f t="shared" si="764"/>
        <v>0</v>
      </c>
      <c r="IU157" s="20">
        <f t="shared" si="765"/>
        <v>0</v>
      </c>
      <c r="IV157" s="20">
        <f t="shared" si="766"/>
        <v>0</v>
      </c>
      <c r="IW157" s="20">
        <f t="shared" si="767"/>
        <v>0</v>
      </c>
      <c r="IX157" s="20">
        <f t="shared" si="768"/>
        <v>0</v>
      </c>
      <c r="IY157" s="20">
        <f t="shared" si="769"/>
        <v>0</v>
      </c>
      <c r="IZ157" s="19"/>
      <c r="JA157" s="19"/>
      <c r="JB157" s="20">
        <f t="shared" si="770"/>
        <v>0</v>
      </c>
      <c r="JC157" s="19"/>
      <c r="JD157" s="19"/>
      <c r="JE157" s="20">
        <f t="shared" si="771"/>
        <v>0</v>
      </c>
      <c r="JF157" s="19"/>
      <c r="JG157" s="19"/>
      <c r="JH157" s="20">
        <f t="shared" si="772"/>
        <v>0</v>
      </c>
      <c r="JI157" s="20">
        <f t="shared" si="773"/>
        <v>0</v>
      </c>
      <c r="JJ157" s="20">
        <f t="shared" si="774"/>
        <v>0</v>
      </c>
      <c r="JK157" s="20">
        <f t="shared" si="775"/>
        <v>0</v>
      </c>
      <c r="JL157" s="19"/>
      <c r="JM157" s="19"/>
      <c r="JN157" s="20">
        <f t="shared" si="776"/>
        <v>0</v>
      </c>
      <c r="JO157" s="19"/>
      <c r="JP157" s="19"/>
      <c r="JQ157" s="20">
        <f t="shared" si="777"/>
        <v>0</v>
      </c>
      <c r="JR157" s="19"/>
      <c r="JS157" s="19"/>
      <c r="JT157" s="20">
        <f t="shared" si="778"/>
        <v>0</v>
      </c>
      <c r="JU157" s="20">
        <f t="shared" si="779"/>
        <v>0</v>
      </c>
      <c r="JV157" s="20">
        <f t="shared" si="780"/>
        <v>0</v>
      </c>
      <c r="JW157" s="20">
        <f t="shared" si="781"/>
        <v>0</v>
      </c>
      <c r="JX157" s="19"/>
      <c r="JY157" s="19"/>
      <c r="JZ157" s="20">
        <f t="shared" si="782"/>
        <v>0</v>
      </c>
      <c r="KA157" s="19"/>
      <c r="KB157" s="19"/>
      <c r="KC157" s="20">
        <f t="shared" si="783"/>
        <v>0</v>
      </c>
      <c r="KD157" s="20">
        <f t="shared" si="784"/>
        <v>0</v>
      </c>
      <c r="KE157" s="20">
        <f t="shared" si="785"/>
        <v>0</v>
      </c>
      <c r="KF157" s="20">
        <f t="shared" si="786"/>
        <v>0</v>
      </c>
      <c r="KG157" s="19"/>
      <c r="KH157" s="19"/>
      <c r="KI157" s="20">
        <f t="shared" si="787"/>
        <v>0</v>
      </c>
      <c r="KJ157" s="20">
        <f>2250</f>
        <v>2250</v>
      </c>
      <c r="KK157" s="19"/>
      <c r="KL157" s="20">
        <f t="shared" si="788"/>
        <v>2250</v>
      </c>
      <c r="KM157" s="19"/>
      <c r="KN157" s="19"/>
      <c r="KO157" s="20">
        <f t="shared" si="789"/>
        <v>0</v>
      </c>
      <c r="KP157" s="19"/>
      <c r="KQ157" s="19"/>
      <c r="KR157" s="20">
        <f t="shared" si="790"/>
        <v>0</v>
      </c>
      <c r="KS157" s="19"/>
      <c r="KT157" s="19"/>
      <c r="KU157" s="20">
        <f t="shared" si="791"/>
        <v>0</v>
      </c>
      <c r="KV157" s="19"/>
      <c r="KW157" s="19"/>
      <c r="KX157" s="20">
        <f t="shared" si="792"/>
        <v>0</v>
      </c>
      <c r="KY157" s="19"/>
      <c r="KZ157" s="19"/>
      <c r="LA157" s="20">
        <f t="shared" si="793"/>
        <v>0</v>
      </c>
      <c r="LB157" s="20">
        <f t="shared" si="794"/>
        <v>0</v>
      </c>
      <c r="LC157" s="20">
        <f t="shared" si="795"/>
        <v>0</v>
      </c>
      <c r="LD157" s="20">
        <f t="shared" si="796"/>
        <v>0</v>
      </c>
      <c r="LE157" s="20">
        <f t="shared" si="797"/>
        <v>2250</v>
      </c>
      <c r="LF157" s="20">
        <f t="shared" si="798"/>
        <v>0</v>
      </c>
      <c r="LG157" s="20">
        <f t="shared" si="799"/>
        <v>2250</v>
      </c>
      <c r="LH157" s="19"/>
      <c r="LI157" s="19"/>
      <c r="LJ157" s="20">
        <f t="shared" si="800"/>
        <v>0</v>
      </c>
      <c r="LK157" s="19"/>
      <c r="LL157" s="19"/>
      <c r="LM157" s="20">
        <f t="shared" si="801"/>
        <v>0</v>
      </c>
      <c r="LN157" s="20">
        <f t="shared" si="802"/>
        <v>2250</v>
      </c>
      <c r="LO157" s="20">
        <f t="shared" si="803"/>
        <v>0</v>
      </c>
      <c r="LP157" s="20">
        <f t="shared" si="804"/>
        <v>2250</v>
      </c>
    </row>
    <row r="158" spans="1:328" x14ac:dyDescent="0.3">
      <c r="A158" s="2" t="s">
        <v>263</v>
      </c>
      <c r="B158" s="5">
        <f>(B156)+(B157)</f>
        <v>0</v>
      </c>
      <c r="C158" s="5">
        <f>(C156)+(C157)</f>
        <v>0</v>
      </c>
      <c r="D158" s="5">
        <f t="shared" si="644"/>
        <v>0</v>
      </c>
      <c r="E158" s="5">
        <f>(E156)+(E157)</f>
        <v>0</v>
      </c>
      <c r="F158" s="5">
        <f>(F156)+(F157)</f>
        <v>0</v>
      </c>
      <c r="G158" s="5">
        <f t="shared" si="645"/>
        <v>0</v>
      </c>
      <c r="H158" s="5">
        <f>(H156)+(H157)</f>
        <v>0</v>
      </c>
      <c r="I158" s="5">
        <f>(I156)+(I157)</f>
        <v>0</v>
      </c>
      <c r="J158" s="5">
        <f t="shared" si="646"/>
        <v>0</v>
      </c>
      <c r="K158" s="5">
        <f>(K156)+(K157)</f>
        <v>0</v>
      </c>
      <c r="L158" s="5">
        <f>(L156)+(L157)</f>
        <v>0</v>
      </c>
      <c r="M158" s="5">
        <f t="shared" si="647"/>
        <v>0</v>
      </c>
      <c r="N158" s="5">
        <f>(N156)+(N157)</f>
        <v>0</v>
      </c>
      <c r="O158" s="5">
        <f>(O156)+(O157)</f>
        <v>0</v>
      </c>
      <c r="P158" s="5">
        <f t="shared" si="648"/>
        <v>0</v>
      </c>
      <c r="Q158" s="5">
        <f>(Q156)+(Q157)</f>
        <v>0</v>
      </c>
      <c r="R158" s="5">
        <f>(R156)+(R157)</f>
        <v>0</v>
      </c>
      <c r="S158" s="5">
        <f t="shared" si="649"/>
        <v>0</v>
      </c>
      <c r="T158" s="5">
        <f>(T156)+(T157)</f>
        <v>0</v>
      </c>
      <c r="U158" s="5">
        <f>(U156)+(U157)</f>
        <v>0</v>
      </c>
      <c r="V158" s="5">
        <f t="shared" si="650"/>
        <v>0</v>
      </c>
      <c r="W158" s="5">
        <f>(W156)+(W157)</f>
        <v>0</v>
      </c>
      <c r="X158" s="5">
        <f>(X156)+(X157)</f>
        <v>0</v>
      </c>
      <c r="Y158" s="5">
        <f t="shared" si="651"/>
        <v>0</v>
      </c>
      <c r="Z158" s="5">
        <f>(Z156)+(Z157)</f>
        <v>0</v>
      </c>
      <c r="AA158" s="5">
        <f>(AA156)+(AA157)</f>
        <v>0</v>
      </c>
      <c r="AB158" s="5">
        <f t="shared" si="652"/>
        <v>0</v>
      </c>
      <c r="AC158" s="5">
        <f>(AC156)+(AC157)</f>
        <v>0</v>
      </c>
      <c r="AD158" s="5">
        <f>(AD156)+(AD157)</f>
        <v>0</v>
      </c>
      <c r="AE158" s="5">
        <f t="shared" si="653"/>
        <v>0</v>
      </c>
      <c r="AF158" s="5">
        <f>(AF156)+(AF157)</f>
        <v>0</v>
      </c>
      <c r="AG158" s="5">
        <f>(AG156)+(AG157)</f>
        <v>0</v>
      </c>
      <c r="AH158" s="5">
        <f t="shared" si="654"/>
        <v>0</v>
      </c>
      <c r="AI158" s="5">
        <f>(AI156)+(AI157)</f>
        <v>0</v>
      </c>
      <c r="AJ158" s="5">
        <f>(AJ156)+(AJ157)</f>
        <v>0</v>
      </c>
      <c r="AK158" s="5">
        <f t="shared" si="655"/>
        <v>0</v>
      </c>
      <c r="AL158" s="5">
        <f t="shared" si="656"/>
        <v>0</v>
      </c>
      <c r="AM158" s="5">
        <f t="shared" si="657"/>
        <v>0</v>
      </c>
      <c r="AN158" s="5">
        <f t="shared" si="658"/>
        <v>0</v>
      </c>
      <c r="AO158" s="5">
        <f>(AO156)+(AO157)</f>
        <v>0</v>
      </c>
      <c r="AP158" s="5">
        <f>(AP156)+(AP157)</f>
        <v>0</v>
      </c>
      <c r="AQ158" s="5">
        <f t="shared" si="659"/>
        <v>0</v>
      </c>
      <c r="AR158" s="5">
        <f>(AR156)+(AR157)</f>
        <v>0</v>
      </c>
      <c r="AS158" s="5">
        <f>(AS156)+(AS157)</f>
        <v>0</v>
      </c>
      <c r="AT158" s="5">
        <f t="shared" si="660"/>
        <v>0</v>
      </c>
      <c r="AU158" s="5">
        <f>(AU156)+(AU157)</f>
        <v>0</v>
      </c>
      <c r="AV158" s="5">
        <f>(AV156)+(AV157)</f>
        <v>0</v>
      </c>
      <c r="AW158" s="5">
        <f t="shared" si="661"/>
        <v>0</v>
      </c>
      <c r="AX158" s="5">
        <f>(AX156)+(AX157)</f>
        <v>0</v>
      </c>
      <c r="AY158" s="5">
        <f>(AY156)+(AY157)</f>
        <v>0</v>
      </c>
      <c r="AZ158" s="5">
        <f t="shared" si="662"/>
        <v>0</v>
      </c>
      <c r="BA158" s="5">
        <f>(BA156)+(BA157)</f>
        <v>0</v>
      </c>
      <c r="BB158" s="5">
        <f>(BB156)+(BB157)</f>
        <v>0</v>
      </c>
      <c r="BC158" s="5">
        <f t="shared" si="663"/>
        <v>0</v>
      </c>
      <c r="BD158" s="5">
        <f>(BD156)+(BD157)</f>
        <v>0</v>
      </c>
      <c r="BE158" s="5">
        <f>(BE156)+(BE157)</f>
        <v>0</v>
      </c>
      <c r="BF158" s="5">
        <f t="shared" si="664"/>
        <v>0</v>
      </c>
      <c r="BG158" s="5">
        <f t="shared" si="665"/>
        <v>0</v>
      </c>
      <c r="BH158" s="5">
        <f t="shared" si="666"/>
        <v>0</v>
      </c>
      <c r="BI158" s="5">
        <f t="shared" si="667"/>
        <v>0</v>
      </c>
      <c r="BJ158" s="5">
        <f>(BJ156)+(BJ157)</f>
        <v>0</v>
      </c>
      <c r="BK158" s="5">
        <f>(BK156)+(BK157)</f>
        <v>0</v>
      </c>
      <c r="BL158" s="5">
        <f t="shared" si="668"/>
        <v>0</v>
      </c>
      <c r="BM158" s="5">
        <f>(BM156)+(BM157)</f>
        <v>0</v>
      </c>
      <c r="BN158" s="5">
        <f>(BN156)+(BN157)</f>
        <v>0</v>
      </c>
      <c r="BO158" s="5">
        <f t="shared" si="669"/>
        <v>0</v>
      </c>
      <c r="BP158" s="5">
        <f>(BP156)+(BP157)</f>
        <v>0</v>
      </c>
      <c r="BQ158" s="5">
        <f>(BQ156)+(BQ157)</f>
        <v>0</v>
      </c>
      <c r="BR158" s="5">
        <f t="shared" si="670"/>
        <v>0</v>
      </c>
      <c r="BS158" s="5">
        <f>(BS156)+(BS157)</f>
        <v>0</v>
      </c>
      <c r="BT158" s="5">
        <f>(BT156)+(BT157)</f>
        <v>0</v>
      </c>
      <c r="BU158" s="5">
        <f t="shared" si="671"/>
        <v>0</v>
      </c>
      <c r="BV158" s="5">
        <f>(BV156)+(BV157)</f>
        <v>0</v>
      </c>
      <c r="BW158" s="5">
        <f>(BW156)+(BW157)</f>
        <v>0</v>
      </c>
      <c r="BX158" s="5">
        <f t="shared" si="672"/>
        <v>0</v>
      </c>
      <c r="BY158" s="5">
        <f>(BY156)+(BY157)</f>
        <v>0</v>
      </c>
      <c r="BZ158" s="5">
        <f>(BZ156)+(BZ157)</f>
        <v>0</v>
      </c>
      <c r="CA158" s="5">
        <f t="shared" si="673"/>
        <v>0</v>
      </c>
      <c r="CB158" s="5">
        <f t="shared" si="674"/>
        <v>0</v>
      </c>
      <c r="CC158" s="5">
        <f t="shared" si="675"/>
        <v>0</v>
      </c>
      <c r="CD158" s="5">
        <f t="shared" si="676"/>
        <v>0</v>
      </c>
      <c r="CE158" s="5">
        <f>(CE156)+(CE157)</f>
        <v>0</v>
      </c>
      <c r="CF158" s="5">
        <f>(CF156)+(CF157)</f>
        <v>0</v>
      </c>
      <c r="CG158" s="5">
        <f t="shared" si="677"/>
        <v>0</v>
      </c>
      <c r="CH158" s="5">
        <f>(CH156)+(CH157)</f>
        <v>0</v>
      </c>
      <c r="CI158" s="5">
        <f>(CI156)+(CI157)</f>
        <v>0</v>
      </c>
      <c r="CJ158" s="5">
        <f t="shared" si="678"/>
        <v>0</v>
      </c>
      <c r="CK158" s="5">
        <f>(CK156)+(CK157)</f>
        <v>0</v>
      </c>
      <c r="CL158" s="5">
        <f>(CL156)+(CL157)</f>
        <v>0</v>
      </c>
      <c r="CM158" s="5">
        <f t="shared" si="679"/>
        <v>0</v>
      </c>
      <c r="CN158" s="5">
        <f t="shared" si="680"/>
        <v>0</v>
      </c>
      <c r="CO158" s="5">
        <f t="shared" si="681"/>
        <v>0</v>
      </c>
      <c r="CP158" s="5">
        <f t="shared" si="682"/>
        <v>0</v>
      </c>
      <c r="CQ158" s="5">
        <f>(CQ156)+(CQ157)</f>
        <v>0</v>
      </c>
      <c r="CR158" s="5">
        <f>(CR156)+(CR157)</f>
        <v>0</v>
      </c>
      <c r="CS158" s="5">
        <f t="shared" si="683"/>
        <v>0</v>
      </c>
      <c r="CT158" s="5">
        <f>(CT156)+(CT157)</f>
        <v>0</v>
      </c>
      <c r="CU158" s="5">
        <f>(CU156)+(CU157)</f>
        <v>0</v>
      </c>
      <c r="CV158" s="5">
        <f t="shared" si="684"/>
        <v>0</v>
      </c>
      <c r="CW158" s="5">
        <f>(CW156)+(CW157)</f>
        <v>0</v>
      </c>
      <c r="CX158" s="5">
        <f>(CX156)+(CX157)</f>
        <v>0</v>
      </c>
      <c r="CY158" s="5">
        <f t="shared" si="685"/>
        <v>0</v>
      </c>
      <c r="CZ158" s="5">
        <f t="shared" si="686"/>
        <v>0</v>
      </c>
      <c r="DA158" s="5">
        <f t="shared" si="687"/>
        <v>0</v>
      </c>
      <c r="DB158" s="5">
        <f t="shared" si="688"/>
        <v>0</v>
      </c>
      <c r="DC158" s="5">
        <f t="shared" si="689"/>
        <v>0</v>
      </c>
      <c r="DD158" s="5">
        <f t="shared" si="690"/>
        <v>0</v>
      </c>
      <c r="DE158" s="5">
        <f t="shared" si="691"/>
        <v>0</v>
      </c>
      <c r="DF158" s="5">
        <f>(DF156)+(DF157)</f>
        <v>0</v>
      </c>
      <c r="DG158" s="5">
        <f>(DG156)+(DG157)</f>
        <v>0</v>
      </c>
      <c r="DH158" s="5">
        <f t="shared" si="692"/>
        <v>0</v>
      </c>
      <c r="DI158" s="5">
        <f>(DI156)+(DI157)</f>
        <v>0</v>
      </c>
      <c r="DJ158" s="5">
        <f>(DJ156)+(DJ157)</f>
        <v>0</v>
      </c>
      <c r="DK158" s="5">
        <f t="shared" si="693"/>
        <v>0</v>
      </c>
      <c r="DL158" s="5">
        <f t="shared" si="694"/>
        <v>0</v>
      </c>
      <c r="DM158" s="5">
        <f t="shared" si="695"/>
        <v>0</v>
      </c>
      <c r="DN158" s="5">
        <f t="shared" si="696"/>
        <v>0</v>
      </c>
      <c r="DO158" s="5">
        <f>(DO156)+(DO157)</f>
        <v>0</v>
      </c>
      <c r="DP158" s="5">
        <f>(DP156)+(DP157)</f>
        <v>0</v>
      </c>
      <c r="DQ158" s="5">
        <f t="shared" si="697"/>
        <v>0</v>
      </c>
      <c r="DR158" s="5">
        <f>(DR156)+(DR157)</f>
        <v>0</v>
      </c>
      <c r="DS158" s="5">
        <f>(DS156)+(DS157)</f>
        <v>0</v>
      </c>
      <c r="DT158" s="5">
        <f t="shared" si="698"/>
        <v>0</v>
      </c>
      <c r="DU158" s="5">
        <f t="shared" si="699"/>
        <v>0</v>
      </c>
      <c r="DV158" s="5">
        <f t="shared" si="700"/>
        <v>0</v>
      </c>
      <c r="DW158" s="5">
        <f t="shared" si="701"/>
        <v>0</v>
      </c>
      <c r="DX158" s="21">
        <f t="shared" si="702"/>
        <v>0</v>
      </c>
      <c r="DY158" s="21">
        <f t="shared" si="703"/>
        <v>0</v>
      </c>
      <c r="DZ158" s="21">
        <f t="shared" si="704"/>
        <v>0</v>
      </c>
      <c r="EA158" s="21">
        <f>(EA156)+(EA157)</f>
        <v>0</v>
      </c>
      <c r="EB158" s="21">
        <f>(EB156)+(EB157)</f>
        <v>0</v>
      </c>
      <c r="EC158" s="21">
        <f t="shared" si="705"/>
        <v>0</v>
      </c>
      <c r="ED158" s="21">
        <f>(ED156)+(ED157)</f>
        <v>0</v>
      </c>
      <c r="EE158" s="21">
        <f>(EE156)+(EE157)</f>
        <v>0</v>
      </c>
      <c r="EF158" s="21">
        <f t="shared" si="706"/>
        <v>0</v>
      </c>
      <c r="EG158" s="21">
        <f>(EG156)+(EG157)</f>
        <v>0</v>
      </c>
      <c r="EH158" s="21">
        <f>(EH156)+(EH157)</f>
        <v>0</v>
      </c>
      <c r="EI158" s="21">
        <f t="shared" si="707"/>
        <v>0</v>
      </c>
      <c r="EJ158" s="21">
        <f>(EJ156)+(EJ157)</f>
        <v>0</v>
      </c>
      <c r="EK158" s="21">
        <f>(EK156)+(EK157)</f>
        <v>0</v>
      </c>
      <c r="EL158" s="21">
        <f t="shared" si="708"/>
        <v>0</v>
      </c>
      <c r="EM158" s="21">
        <f t="shared" si="709"/>
        <v>0</v>
      </c>
      <c r="EN158" s="21">
        <f t="shared" si="710"/>
        <v>0</v>
      </c>
      <c r="EO158" s="21">
        <f t="shared" si="711"/>
        <v>0</v>
      </c>
      <c r="EP158" s="21">
        <f>(EP156)+(EP157)</f>
        <v>0</v>
      </c>
      <c r="EQ158" s="21">
        <f>(EQ156)+(EQ157)</f>
        <v>0</v>
      </c>
      <c r="ER158" s="21">
        <f t="shared" si="712"/>
        <v>0</v>
      </c>
      <c r="ES158" s="21">
        <f>(ES156)+(ES157)</f>
        <v>0</v>
      </c>
      <c r="ET158" s="21">
        <f>(ET156)+(ET157)</f>
        <v>0</v>
      </c>
      <c r="EU158" s="21">
        <f t="shared" si="713"/>
        <v>0</v>
      </c>
      <c r="EV158" s="21">
        <f>(EV156)+(EV157)</f>
        <v>0</v>
      </c>
      <c r="EW158" s="21">
        <f>(EW156)+(EW157)</f>
        <v>0</v>
      </c>
      <c r="EX158" s="21">
        <f t="shared" si="714"/>
        <v>0</v>
      </c>
      <c r="EY158" s="21">
        <f>(EY156)+(EY157)</f>
        <v>0</v>
      </c>
      <c r="EZ158" s="21">
        <f>(EZ156)+(EZ157)</f>
        <v>0</v>
      </c>
      <c r="FA158" s="21">
        <f t="shared" si="715"/>
        <v>0</v>
      </c>
      <c r="FB158" s="21">
        <f t="shared" si="716"/>
        <v>0</v>
      </c>
      <c r="FC158" s="21">
        <f t="shared" si="717"/>
        <v>0</v>
      </c>
      <c r="FD158" s="21">
        <f t="shared" si="718"/>
        <v>0</v>
      </c>
      <c r="FE158" s="21">
        <f>(FE156)+(FE157)</f>
        <v>0</v>
      </c>
      <c r="FF158" s="21">
        <f>(FF156)+(FF157)</f>
        <v>0</v>
      </c>
      <c r="FG158" s="21">
        <f t="shared" si="719"/>
        <v>0</v>
      </c>
      <c r="FH158" s="21">
        <f>(FH156)+(FH157)</f>
        <v>0</v>
      </c>
      <c r="FI158" s="21">
        <f>(FI156)+(FI157)</f>
        <v>0</v>
      </c>
      <c r="FJ158" s="21">
        <f t="shared" si="720"/>
        <v>0</v>
      </c>
      <c r="FK158" s="21">
        <f>(FK156)+(FK157)</f>
        <v>0</v>
      </c>
      <c r="FL158" s="21">
        <f>(FL156)+(FL157)</f>
        <v>0</v>
      </c>
      <c r="FM158" s="21">
        <f t="shared" si="721"/>
        <v>0</v>
      </c>
      <c r="FN158" s="21">
        <f t="shared" si="722"/>
        <v>0</v>
      </c>
      <c r="FO158" s="21">
        <f t="shared" si="723"/>
        <v>0</v>
      </c>
      <c r="FP158" s="21">
        <f t="shared" si="724"/>
        <v>0</v>
      </c>
      <c r="FQ158" s="21">
        <f>(FQ156)+(FQ157)</f>
        <v>0</v>
      </c>
      <c r="FR158" s="21">
        <f>(FR156)+(FR157)</f>
        <v>0</v>
      </c>
      <c r="FS158" s="21">
        <f t="shared" si="725"/>
        <v>0</v>
      </c>
      <c r="FT158" s="21">
        <f>(FT156)+(FT157)</f>
        <v>0</v>
      </c>
      <c r="FU158" s="21">
        <f>(FU156)+(FU157)</f>
        <v>0</v>
      </c>
      <c r="FV158" s="21">
        <f t="shared" si="726"/>
        <v>0</v>
      </c>
      <c r="FW158" s="21">
        <f>(FW156)+(FW157)</f>
        <v>0</v>
      </c>
      <c r="FX158" s="21">
        <f>(FX156)+(FX157)</f>
        <v>0</v>
      </c>
      <c r="FY158" s="21">
        <f t="shared" si="727"/>
        <v>0</v>
      </c>
      <c r="FZ158" s="21">
        <f t="shared" si="728"/>
        <v>0</v>
      </c>
      <c r="GA158" s="21">
        <f t="shared" si="729"/>
        <v>0</v>
      </c>
      <c r="GB158" s="21">
        <f t="shared" si="730"/>
        <v>0</v>
      </c>
      <c r="GC158" s="21">
        <f>(GC156)+(GC157)</f>
        <v>0</v>
      </c>
      <c r="GD158" s="21">
        <f>(GD156)+(GD157)</f>
        <v>0</v>
      </c>
      <c r="GE158" s="21">
        <f t="shared" si="731"/>
        <v>0</v>
      </c>
      <c r="GF158" s="21">
        <f>(GF156)+(GF157)</f>
        <v>0</v>
      </c>
      <c r="GG158" s="21">
        <f>(GG156)+(GG157)</f>
        <v>0</v>
      </c>
      <c r="GH158" s="21">
        <f t="shared" si="732"/>
        <v>0</v>
      </c>
      <c r="GI158" s="21">
        <f>(GI156)+(GI157)</f>
        <v>0</v>
      </c>
      <c r="GJ158" s="21">
        <f>(GJ156)+(GJ157)</f>
        <v>0</v>
      </c>
      <c r="GK158" s="21">
        <f t="shared" si="733"/>
        <v>0</v>
      </c>
      <c r="GL158" s="21">
        <f>(GL156)+(GL157)</f>
        <v>0</v>
      </c>
      <c r="GM158" s="21">
        <f>(GM156)+(GM157)</f>
        <v>0</v>
      </c>
      <c r="GN158" s="21">
        <f t="shared" si="734"/>
        <v>0</v>
      </c>
      <c r="GO158" s="21">
        <f t="shared" si="735"/>
        <v>0</v>
      </c>
      <c r="GP158" s="21">
        <f t="shared" si="736"/>
        <v>0</v>
      </c>
      <c r="GQ158" s="21">
        <f t="shared" si="737"/>
        <v>0</v>
      </c>
      <c r="GR158" s="21">
        <f>(GR156)+(GR157)</f>
        <v>0</v>
      </c>
      <c r="GS158" s="21">
        <f>(GS156)+(GS157)</f>
        <v>0</v>
      </c>
      <c r="GT158" s="21">
        <f t="shared" si="738"/>
        <v>0</v>
      </c>
      <c r="GU158" s="21">
        <f>(GU156)+(GU157)</f>
        <v>0</v>
      </c>
      <c r="GV158" s="21">
        <f>(GV156)+(GV157)</f>
        <v>0</v>
      </c>
      <c r="GW158" s="21">
        <f t="shared" si="739"/>
        <v>0</v>
      </c>
      <c r="GX158" s="21">
        <f>(GX156)+(GX157)</f>
        <v>0</v>
      </c>
      <c r="GY158" s="21">
        <f>(GY156)+(GY157)</f>
        <v>0</v>
      </c>
      <c r="GZ158" s="21">
        <f t="shared" si="740"/>
        <v>0</v>
      </c>
      <c r="HA158" s="21">
        <f t="shared" si="741"/>
        <v>0</v>
      </c>
      <c r="HB158" s="21">
        <f t="shared" si="742"/>
        <v>0</v>
      </c>
      <c r="HC158" s="21">
        <f t="shared" si="743"/>
        <v>0</v>
      </c>
      <c r="HD158" s="21">
        <f>(HD156)+(HD157)</f>
        <v>0</v>
      </c>
      <c r="HE158" s="21">
        <f>(HE156)+(HE157)</f>
        <v>0</v>
      </c>
      <c r="HF158" s="21">
        <f t="shared" si="744"/>
        <v>0</v>
      </c>
      <c r="HG158" s="21">
        <f>(HG156)+(HG157)</f>
        <v>0</v>
      </c>
      <c r="HH158" s="21">
        <f>(HH156)+(HH157)</f>
        <v>0</v>
      </c>
      <c r="HI158" s="21">
        <f t="shared" si="745"/>
        <v>0</v>
      </c>
      <c r="HJ158" s="21">
        <f>(HJ156)+(HJ157)</f>
        <v>0</v>
      </c>
      <c r="HK158" s="21">
        <f>(HK156)+(HK157)</f>
        <v>0</v>
      </c>
      <c r="HL158" s="21">
        <f t="shared" si="746"/>
        <v>0</v>
      </c>
      <c r="HM158" s="21">
        <f>(HM156)+(HM157)</f>
        <v>0</v>
      </c>
      <c r="HN158" s="21">
        <f>(HN156)+(HN157)</f>
        <v>0</v>
      </c>
      <c r="HO158" s="21">
        <f t="shared" si="747"/>
        <v>0</v>
      </c>
      <c r="HP158" s="21">
        <f t="shared" si="748"/>
        <v>0</v>
      </c>
      <c r="HQ158" s="21">
        <f t="shared" si="749"/>
        <v>0</v>
      </c>
      <c r="HR158" s="21">
        <f t="shared" si="750"/>
        <v>0</v>
      </c>
      <c r="HS158" s="21">
        <f>(HS156)+(HS157)</f>
        <v>0</v>
      </c>
      <c r="HT158" s="21">
        <f>(HT156)+(HT157)</f>
        <v>0</v>
      </c>
      <c r="HU158" s="21">
        <f t="shared" si="751"/>
        <v>0</v>
      </c>
      <c r="HV158" s="21">
        <f>(HV156)+(HV157)</f>
        <v>0</v>
      </c>
      <c r="HW158" s="21">
        <f>(HW156)+(HW157)</f>
        <v>0</v>
      </c>
      <c r="HX158" s="21">
        <f t="shared" si="752"/>
        <v>0</v>
      </c>
      <c r="HY158" s="21">
        <f>(HY156)+(HY157)</f>
        <v>0</v>
      </c>
      <c r="HZ158" s="21">
        <f>(HZ156)+(HZ157)</f>
        <v>0</v>
      </c>
      <c r="IA158" s="21">
        <f t="shared" si="753"/>
        <v>0</v>
      </c>
      <c r="IB158" s="21">
        <f>(IB156)+(IB157)</f>
        <v>0</v>
      </c>
      <c r="IC158" s="21">
        <f>(IC156)+(IC157)</f>
        <v>0</v>
      </c>
      <c r="ID158" s="21">
        <f t="shared" si="754"/>
        <v>0</v>
      </c>
      <c r="IE158" s="21">
        <f t="shared" si="755"/>
        <v>0</v>
      </c>
      <c r="IF158" s="21">
        <f t="shared" si="756"/>
        <v>0</v>
      </c>
      <c r="IG158" s="21">
        <f t="shared" si="757"/>
        <v>0</v>
      </c>
      <c r="IH158" s="21">
        <f t="shared" si="758"/>
        <v>0</v>
      </c>
      <c r="II158" s="21">
        <f t="shared" si="759"/>
        <v>0</v>
      </c>
      <c r="IJ158" s="21">
        <f t="shared" si="760"/>
        <v>0</v>
      </c>
      <c r="IK158" s="21">
        <f>(IK156)+(IK157)</f>
        <v>0</v>
      </c>
      <c r="IL158" s="21">
        <f>(IL156)+(IL157)</f>
        <v>0</v>
      </c>
      <c r="IM158" s="21">
        <f t="shared" si="761"/>
        <v>0</v>
      </c>
      <c r="IN158" s="21">
        <f>(IN156)+(IN157)</f>
        <v>0</v>
      </c>
      <c r="IO158" s="21">
        <f>(IO156)+(IO157)</f>
        <v>0</v>
      </c>
      <c r="IP158" s="21">
        <f t="shared" si="762"/>
        <v>0</v>
      </c>
      <c r="IQ158" s="21">
        <f>(IQ156)+(IQ157)</f>
        <v>0</v>
      </c>
      <c r="IR158" s="21">
        <f>(IR156)+(IR157)</f>
        <v>0</v>
      </c>
      <c r="IS158" s="21">
        <f t="shared" si="763"/>
        <v>0</v>
      </c>
      <c r="IT158" s="21">
        <f t="shared" si="764"/>
        <v>0</v>
      </c>
      <c r="IU158" s="21">
        <f t="shared" si="765"/>
        <v>0</v>
      </c>
      <c r="IV158" s="21">
        <f t="shared" si="766"/>
        <v>0</v>
      </c>
      <c r="IW158" s="21">
        <f t="shared" si="767"/>
        <v>0</v>
      </c>
      <c r="IX158" s="21">
        <f t="shared" si="768"/>
        <v>0</v>
      </c>
      <c r="IY158" s="21">
        <f t="shared" si="769"/>
        <v>0</v>
      </c>
      <c r="IZ158" s="21">
        <f>(IZ156)+(IZ157)</f>
        <v>0</v>
      </c>
      <c r="JA158" s="21">
        <f>(JA156)+(JA157)</f>
        <v>0</v>
      </c>
      <c r="JB158" s="21">
        <f t="shared" si="770"/>
        <v>0</v>
      </c>
      <c r="JC158" s="21">
        <f>(JC156)+(JC157)</f>
        <v>0</v>
      </c>
      <c r="JD158" s="21">
        <f>(JD156)+(JD157)</f>
        <v>0</v>
      </c>
      <c r="JE158" s="21">
        <f t="shared" si="771"/>
        <v>0</v>
      </c>
      <c r="JF158" s="21">
        <f>(JF156)+(JF157)</f>
        <v>0</v>
      </c>
      <c r="JG158" s="21">
        <f>(JG156)+(JG157)</f>
        <v>0</v>
      </c>
      <c r="JH158" s="21">
        <f t="shared" si="772"/>
        <v>0</v>
      </c>
      <c r="JI158" s="21">
        <f t="shared" si="773"/>
        <v>0</v>
      </c>
      <c r="JJ158" s="21">
        <f t="shared" si="774"/>
        <v>0</v>
      </c>
      <c r="JK158" s="21">
        <f t="shared" si="775"/>
        <v>0</v>
      </c>
      <c r="JL158" s="21">
        <f>(JL156)+(JL157)</f>
        <v>0</v>
      </c>
      <c r="JM158" s="21">
        <f>(JM156)+(JM157)</f>
        <v>0</v>
      </c>
      <c r="JN158" s="21">
        <f t="shared" si="776"/>
        <v>0</v>
      </c>
      <c r="JO158" s="21">
        <f>(JO156)+(JO157)</f>
        <v>0</v>
      </c>
      <c r="JP158" s="21">
        <f>(JP156)+(JP157)</f>
        <v>0</v>
      </c>
      <c r="JQ158" s="21">
        <f t="shared" si="777"/>
        <v>0</v>
      </c>
      <c r="JR158" s="21">
        <f>(JR156)+(JR157)</f>
        <v>0</v>
      </c>
      <c r="JS158" s="21">
        <f>(JS156)+(JS157)</f>
        <v>0</v>
      </c>
      <c r="JT158" s="21">
        <f t="shared" si="778"/>
        <v>0</v>
      </c>
      <c r="JU158" s="21">
        <f t="shared" si="779"/>
        <v>0</v>
      </c>
      <c r="JV158" s="21">
        <f t="shared" si="780"/>
        <v>0</v>
      </c>
      <c r="JW158" s="21">
        <f t="shared" si="781"/>
        <v>0</v>
      </c>
      <c r="JX158" s="21">
        <f>(JX156)+(JX157)</f>
        <v>0</v>
      </c>
      <c r="JY158" s="21">
        <f>(JY156)+(JY157)</f>
        <v>0</v>
      </c>
      <c r="JZ158" s="21">
        <f t="shared" si="782"/>
        <v>0</v>
      </c>
      <c r="KA158" s="21">
        <f>(KA156)+(KA157)</f>
        <v>0</v>
      </c>
      <c r="KB158" s="21">
        <f>(KB156)+(KB157)</f>
        <v>0</v>
      </c>
      <c r="KC158" s="21">
        <f t="shared" si="783"/>
        <v>0</v>
      </c>
      <c r="KD158" s="21">
        <f t="shared" si="784"/>
        <v>0</v>
      </c>
      <c r="KE158" s="21">
        <f t="shared" si="785"/>
        <v>0</v>
      </c>
      <c r="KF158" s="21">
        <f t="shared" si="786"/>
        <v>0</v>
      </c>
      <c r="KG158" s="21">
        <f>(KG156)+(KG157)</f>
        <v>0</v>
      </c>
      <c r="KH158" s="21">
        <f>(KH156)+(KH157)</f>
        <v>0</v>
      </c>
      <c r="KI158" s="21">
        <f t="shared" si="787"/>
        <v>0</v>
      </c>
      <c r="KJ158" s="21">
        <f>(KJ156)+(KJ157)</f>
        <v>2250</v>
      </c>
      <c r="KK158" s="21">
        <f>(KK156)+(KK157)</f>
        <v>0</v>
      </c>
      <c r="KL158" s="21">
        <f t="shared" si="788"/>
        <v>2250</v>
      </c>
      <c r="KM158" s="21">
        <f>(KM156)+(KM157)</f>
        <v>0</v>
      </c>
      <c r="KN158" s="21">
        <f>(KN156)+(KN157)</f>
        <v>0</v>
      </c>
      <c r="KO158" s="21">
        <f t="shared" si="789"/>
        <v>0</v>
      </c>
      <c r="KP158" s="21">
        <f>(KP156)+(KP157)</f>
        <v>0</v>
      </c>
      <c r="KQ158" s="21">
        <f>(KQ156)+(KQ157)</f>
        <v>0</v>
      </c>
      <c r="KR158" s="21">
        <f t="shared" si="790"/>
        <v>0</v>
      </c>
      <c r="KS158" s="21">
        <f>(KS156)+(KS157)</f>
        <v>0</v>
      </c>
      <c r="KT158" s="21">
        <f>(KT156)+(KT157)</f>
        <v>0</v>
      </c>
      <c r="KU158" s="21">
        <f t="shared" si="791"/>
        <v>0</v>
      </c>
      <c r="KV158" s="21">
        <f>(KV156)+(KV157)</f>
        <v>0</v>
      </c>
      <c r="KW158" s="21">
        <f>(KW156)+(KW157)</f>
        <v>0</v>
      </c>
      <c r="KX158" s="21">
        <f t="shared" si="792"/>
        <v>0</v>
      </c>
      <c r="KY158" s="21">
        <f>(KY156)+(KY157)</f>
        <v>0</v>
      </c>
      <c r="KZ158" s="21">
        <f>(KZ156)+(KZ157)</f>
        <v>0</v>
      </c>
      <c r="LA158" s="21">
        <f t="shared" si="793"/>
        <v>0</v>
      </c>
      <c r="LB158" s="21">
        <f t="shared" si="794"/>
        <v>0</v>
      </c>
      <c r="LC158" s="21">
        <f t="shared" si="795"/>
        <v>0</v>
      </c>
      <c r="LD158" s="21">
        <f t="shared" si="796"/>
        <v>0</v>
      </c>
      <c r="LE158" s="21">
        <f t="shared" si="797"/>
        <v>2250</v>
      </c>
      <c r="LF158" s="21">
        <f t="shared" si="798"/>
        <v>0</v>
      </c>
      <c r="LG158" s="21">
        <f t="shared" si="799"/>
        <v>2250</v>
      </c>
      <c r="LH158" s="21">
        <f>(LH156)+(LH157)</f>
        <v>0</v>
      </c>
      <c r="LI158" s="21">
        <f>(LI156)+(LI157)</f>
        <v>0</v>
      </c>
      <c r="LJ158" s="21">
        <f t="shared" si="800"/>
        <v>0</v>
      </c>
      <c r="LK158" s="21">
        <f>(LK156)+(LK157)</f>
        <v>0</v>
      </c>
      <c r="LL158" s="21">
        <f>(LL156)+(LL157)</f>
        <v>0</v>
      </c>
      <c r="LM158" s="21">
        <f t="shared" si="801"/>
        <v>0</v>
      </c>
      <c r="LN158" s="21">
        <f t="shared" si="802"/>
        <v>2250</v>
      </c>
      <c r="LO158" s="21">
        <f t="shared" si="803"/>
        <v>0</v>
      </c>
      <c r="LP158" s="21">
        <f t="shared" si="804"/>
        <v>2250</v>
      </c>
    </row>
    <row r="159" spans="1:328" x14ac:dyDescent="0.3">
      <c r="A159" s="2" t="s">
        <v>264</v>
      </c>
      <c r="B159" s="3"/>
      <c r="C159" s="3"/>
      <c r="D159" s="4">
        <f t="shared" si="644"/>
        <v>0</v>
      </c>
      <c r="E159" s="3"/>
      <c r="F159" s="3"/>
      <c r="G159" s="4">
        <f t="shared" si="645"/>
        <v>0</v>
      </c>
      <c r="H159" s="3"/>
      <c r="I159" s="3"/>
      <c r="J159" s="4">
        <f t="shared" si="646"/>
        <v>0</v>
      </c>
      <c r="K159" s="3"/>
      <c r="L159" s="3"/>
      <c r="M159" s="4">
        <f t="shared" si="647"/>
        <v>0</v>
      </c>
      <c r="N159" s="3"/>
      <c r="O159" s="3"/>
      <c r="P159" s="4">
        <f t="shared" si="648"/>
        <v>0</v>
      </c>
      <c r="Q159" s="3"/>
      <c r="R159" s="3"/>
      <c r="S159" s="4">
        <f t="shared" si="649"/>
        <v>0</v>
      </c>
      <c r="T159" s="3"/>
      <c r="U159" s="3"/>
      <c r="V159" s="4">
        <f t="shared" si="650"/>
        <v>0</v>
      </c>
      <c r="W159" s="3"/>
      <c r="X159" s="3"/>
      <c r="Y159" s="4">
        <f t="shared" si="651"/>
        <v>0</v>
      </c>
      <c r="Z159" s="3"/>
      <c r="AA159" s="3"/>
      <c r="AB159" s="4">
        <f t="shared" si="652"/>
        <v>0</v>
      </c>
      <c r="AC159" s="3"/>
      <c r="AD159" s="3"/>
      <c r="AE159" s="4">
        <f t="shared" si="653"/>
        <v>0</v>
      </c>
      <c r="AF159" s="3"/>
      <c r="AG159" s="3"/>
      <c r="AH159" s="4">
        <f t="shared" si="654"/>
        <v>0</v>
      </c>
      <c r="AI159" s="3"/>
      <c r="AJ159" s="3"/>
      <c r="AK159" s="4">
        <f t="shared" si="655"/>
        <v>0</v>
      </c>
      <c r="AL159" s="4">
        <f t="shared" si="656"/>
        <v>0</v>
      </c>
      <c r="AM159" s="4">
        <f t="shared" si="657"/>
        <v>0</v>
      </c>
      <c r="AN159" s="4">
        <f t="shared" si="658"/>
        <v>0</v>
      </c>
      <c r="AO159" s="3"/>
      <c r="AP159" s="3"/>
      <c r="AQ159" s="4">
        <f t="shared" si="659"/>
        <v>0</v>
      </c>
      <c r="AR159" s="3"/>
      <c r="AS159" s="3"/>
      <c r="AT159" s="4">
        <f t="shared" si="660"/>
        <v>0</v>
      </c>
      <c r="AU159" s="3"/>
      <c r="AV159" s="3"/>
      <c r="AW159" s="4">
        <f t="shared" si="661"/>
        <v>0</v>
      </c>
      <c r="AX159" s="3"/>
      <c r="AY159" s="3"/>
      <c r="AZ159" s="4">
        <f t="shared" si="662"/>
        <v>0</v>
      </c>
      <c r="BA159" s="3"/>
      <c r="BB159" s="3"/>
      <c r="BC159" s="4">
        <f t="shared" si="663"/>
        <v>0</v>
      </c>
      <c r="BD159" s="3"/>
      <c r="BE159" s="3"/>
      <c r="BF159" s="4">
        <f t="shared" si="664"/>
        <v>0</v>
      </c>
      <c r="BG159" s="4">
        <f t="shared" si="665"/>
        <v>0</v>
      </c>
      <c r="BH159" s="4">
        <f t="shared" si="666"/>
        <v>0</v>
      </c>
      <c r="BI159" s="4">
        <f t="shared" si="667"/>
        <v>0</v>
      </c>
      <c r="BJ159" s="3"/>
      <c r="BK159" s="3"/>
      <c r="BL159" s="4">
        <f t="shared" si="668"/>
        <v>0</v>
      </c>
      <c r="BM159" s="3"/>
      <c r="BN159" s="3"/>
      <c r="BO159" s="4">
        <f t="shared" si="669"/>
        <v>0</v>
      </c>
      <c r="BP159" s="3"/>
      <c r="BQ159" s="3"/>
      <c r="BR159" s="4">
        <f t="shared" si="670"/>
        <v>0</v>
      </c>
      <c r="BS159" s="3"/>
      <c r="BT159" s="3"/>
      <c r="BU159" s="4">
        <f t="shared" si="671"/>
        <v>0</v>
      </c>
      <c r="BV159" s="3"/>
      <c r="BW159" s="3"/>
      <c r="BX159" s="4">
        <f t="shared" si="672"/>
        <v>0</v>
      </c>
      <c r="BY159" s="3"/>
      <c r="BZ159" s="3"/>
      <c r="CA159" s="4">
        <f t="shared" si="673"/>
        <v>0</v>
      </c>
      <c r="CB159" s="4">
        <f t="shared" si="674"/>
        <v>0</v>
      </c>
      <c r="CC159" s="4">
        <f t="shared" si="675"/>
        <v>0</v>
      </c>
      <c r="CD159" s="4">
        <f t="shared" si="676"/>
        <v>0</v>
      </c>
      <c r="CE159" s="3"/>
      <c r="CF159" s="3"/>
      <c r="CG159" s="4">
        <f t="shared" si="677"/>
        <v>0</v>
      </c>
      <c r="CH159" s="3"/>
      <c r="CI159" s="3"/>
      <c r="CJ159" s="4">
        <f t="shared" si="678"/>
        <v>0</v>
      </c>
      <c r="CK159" s="3"/>
      <c r="CL159" s="3"/>
      <c r="CM159" s="4">
        <f t="shared" si="679"/>
        <v>0</v>
      </c>
      <c r="CN159" s="4">
        <f t="shared" si="680"/>
        <v>0</v>
      </c>
      <c r="CO159" s="4">
        <f t="shared" si="681"/>
        <v>0</v>
      </c>
      <c r="CP159" s="4">
        <f t="shared" si="682"/>
        <v>0</v>
      </c>
      <c r="CQ159" s="3"/>
      <c r="CR159" s="3"/>
      <c r="CS159" s="4">
        <f t="shared" si="683"/>
        <v>0</v>
      </c>
      <c r="CT159" s="3"/>
      <c r="CU159" s="3"/>
      <c r="CV159" s="4">
        <f t="shared" si="684"/>
        <v>0</v>
      </c>
      <c r="CW159" s="3"/>
      <c r="CX159" s="3"/>
      <c r="CY159" s="4">
        <f t="shared" si="685"/>
        <v>0</v>
      </c>
      <c r="CZ159" s="4">
        <f t="shared" si="686"/>
        <v>0</v>
      </c>
      <c r="DA159" s="4">
        <f t="shared" si="687"/>
        <v>0</v>
      </c>
      <c r="DB159" s="4">
        <f t="shared" si="688"/>
        <v>0</v>
      </c>
      <c r="DC159" s="4">
        <f t="shared" si="689"/>
        <v>0</v>
      </c>
      <c r="DD159" s="4">
        <f t="shared" si="690"/>
        <v>0</v>
      </c>
      <c r="DE159" s="4">
        <f t="shared" si="691"/>
        <v>0</v>
      </c>
      <c r="DF159" s="3"/>
      <c r="DG159" s="3"/>
      <c r="DH159" s="4">
        <f t="shared" si="692"/>
        <v>0</v>
      </c>
      <c r="DI159" s="3"/>
      <c r="DJ159" s="3"/>
      <c r="DK159" s="4">
        <f t="shared" si="693"/>
        <v>0</v>
      </c>
      <c r="DL159" s="4">
        <f t="shared" si="694"/>
        <v>0</v>
      </c>
      <c r="DM159" s="4">
        <f t="shared" si="695"/>
        <v>0</v>
      </c>
      <c r="DN159" s="4">
        <f t="shared" si="696"/>
        <v>0</v>
      </c>
      <c r="DO159" s="3"/>
      <c r="DP159" s="3"/>
      <c r="DQ159" s="4">
        <f t="shared" si="697"/>
        <v>0</v>
      </c>
      <c r="DR159" s="3"/>
      <c r="DS159" s="3"/>
      <c r="DT159" s="4">
        <f t="shared" si="698"/>
        <v>0</v>
      </c>
      <c r="DU159" s="4">
        <f t="shared" si="699"/>
        <v>0</v>
      </c>
      <c r="DV159" s="4">
        <f t="shared" si="700"/>
        <v>0</v>
      </c>
      <c r="DW159" s="4">
        <f t="shared" si="701"/>
        <v>0</v>
      </c>
      <c r="DX159" s="20">
        <f t="shared" si="702"/>
        <v>0</v>
      </c>
      <c r="DY159" s="20">
        <f t="shared" si="703"/>
        <v>0</v>
      </c>
      <c r="DZ159" s="20">
        <f t="shared" si="704"/>
        <v>0</v>
      </c>
      <c r="EA159" s="19"/>
      <c r="EB159" s="19"/>
      <c r="EC159" s="20">
        <f t="shared" si="705"/>
        <v>0</v>
      </c>
      <c r="ED159" s="19"/>
      <c r="EE159" s="19"/>
      <c r="EF159" s="20">
        <f t="shared" si="706"/>
        <v>0</v>
      </c>
      <c r="EG159" s="19"/>
      <c r="EH159" s="19"/>
      <c r="EI159" s="20">
        <f t="shared" si="707"/>
        <v>0</v>
      </c>
      <c r="EJ159" s="19"/>
      <c r="EK159" s="19"/>
      <c r="EL159" s="20">
        <f t="shared" si="708"/>
        <v>0</v>
      </c>
      <c r="EM159" s="20">
        <f t="shared" si="709"/>
        <v>0</v>
      </c>
      <c r="EN159" s="20">
        <f t="shared" si="710"/>
        <v>0</v>
      </c>
      <c r="EO159" s="20">
        <f t="shared" si="711"/>
        <v>0</v>
      </c>
      <c r="EP159" s="19"/>
      <c r="EQ159" s="19"/>
      <c r="ER159" s="20">
        <f t="shared" si="712"/>
        <v>0</v>
      </c>
      <c r="ES159" s="19"/>
      <c r="ET159" s="19"/>
      <c r="EU159" s="20">
        <f t="shared" si="713"/>
        <v>0</v>
      </c>
      <c r="EV159" s="19"/>
      <c r="EW159" s="19"/>
      <c r="EX159" s="20">
        <f t="shared" si="714"/>
        <v>0</v>
      </c>
      <c r="EY159" s="19"/>
      <c r="EZ159" s="19"/>
      <c r="FA159" s="20">
        <f t="shared" si="715"/>
        <v>0</v>
      </c>
      <c r="FB159" s="20">
        <f t="shared" si="716"/>
        <v>0</v>
      </c>
      <c r="FC159" s="20">
        <f t="shared" si="717"/>
        <v>0</v>
      </c>
      <c r="FD159" s="20">
        <f t="shared" si="718"/>
        <v>0</v>
      </c>
      <c r="FE159" s="19"/>
      <c r="FF159" s="19"/>
      <c r="FG159" s="20">
        <f t="shared" si="719"/>
        <v>0</v>
      </c>
      <c r="FH159" s="19"/>
      <c r="FI159" s="19"/>
      <c r="FJ159" s="20">
        <f t="shared" si="720"/>
        <v>0</v>
      </c>
      <c r="FK159" s="19"/>
      <c r="FL159" s="19"/>
      <c r="FM159" s="20">
        <f t="shared" si="721"/>
        <v>0</v>
      </c>
      <c r="FN159" s="20">
        <f t="shared" si="722"/>
        <v>0</v>
      </c>
      <c r="FO159" s="20">
        <f t="shared" si="723"/>
        <v>0</v>
      </c>
      <c r="FP159" s="20">
        <f t="shared" si="724"/>
        <v>0</v>
      </c>
      <c r="FQ159" s="19"/>
      <c r="FR159" s="19"/>
      <c r="FS159" s="20">
        <f t="shared" si="725"/>
        <v>0</v>
      </c>
      <c r="FT159" s="19"/>
      <c r="FU159" s="19"/>
      <c r="FV159" s="20">
        <f t="shared" si="726"/>
        <v>0</v>
      </c>
      <c r="FW159" s="19"/>
      <c r="FX159" s="19"/>
      <c r="FY159" s="20">
        <f t="shared" si="727"/>
        <v>0</v>
      </c>
      <c r="FZ159" s="20">
        <f t="shared" si="728"/>
        <v>0</v>
      </c>
      <c r="GA159" s="20">
        <f t="shared" si="729"/>
        <v>0</v>
      </c>
      <c r="GB159" s="20">
        <f t="shared" si="730"/>
        <v>0</v>
      </c>
      <c r="GC159" s="19"/>
      <c r="GD159" s="19"/>
      <c r="GE159" s="20">
        <f t="shared" si="731"/>
        <v>0</v>
      </c>
      <c r="GF159" s="19"/>
      <c r="GG159" s="19"/>
      <c r="GH159" s="20">
        <f t="shared" si="732"/>
        <v>0</v>
      </c>
      <c r="GI159" s="19"/>
      <c r="GJ159" s="19"/>
      <c r="GK159" s="20">
        <f t="shared" si="733"/>
        <v>0</v>
      </c>
      <c r="GL159" s="19"/>
      <c r="GM159" s="19"/>
      <c r="GN159" s="20">
        <f t="shared" si="734"/>
        <v>0</v>
      </c>
      <c r="GO159" s="20">
        <f t="shared" si="735"/>
        <v>0</v>
      </c>
      <c r="GP159" s="20">
        <f t="shared" si="736"/>
        <v>0</v>
      </c>
      <c r="GQ159" s="20">
        <f t="shared" si="737"/>
        <v>0</v>
      </c>
      <c r="GR159" s="19"/>
      <c r="GS159" s="19"/>
      <c r="GT159" s="20">
        <f t="shared" si="738"/>
        <v>0</v>
      </c>
      <c r="GU159" s="19"/>
      <c r="GV159" s="19"/>
      <c r="GW159" s="20">
        <f t="shared" si="739"/>
        <v>0</v>
      </c>
      <c r="GX159" s="19"/>
      <c r="GY159" s="19"/>
      <c r="GZ159" s="20">
        <f t="shared" si="740"/>
        <v>0</v>
      </c>
      <c r="HA159" s="20">
        <f t="shared" si="741"/>
        <v>0</v>
      </c>
      <c r="HB159" s="20">
        <f t="shared" si="742"/>
        <v>0</v>
      </c>
      <c r="HC159" s="20">
        <f t="shared" si="743"/>
        <v>0</v>
      </c>
      <c r="HD159" s="19"/>
      <c r="HE159" s="19"/>
      <c r="HF159" s="20">
        <f t="shared" si="744"/>
        <v>0</v>
      </c>
      <c r="HG159" s="19"/>
      <c r="HH159" s="19"/>
      <c r="HI159" s="20">
        <f t="shared" si="745"/>
        <v>0</v>
      </c>
      <c r="HJ159" s="19"/>
      <c r="HK159" s="19"/>
      <c r="HL159" s="20">
        <f t="shared" si="746"/>
        <v>0</v>
      </c>
      <c r="HM159" s="19"/>
      <c r="HN159" s="19"/>
      <c r="HO159" s="20">
        <f t="shared" si="747"/>
        <v>0</v>
      </c>
      <c r="HP159" s="20">
        <f t="shared" si="748"/>
        <v>0</v>
      </c>
      <c r="HQ159" s="20">
        <f t="shared" si="749"/>
        <v>0</v>
      </c>
      <c r="HR159" s="20">
        <f t="shared" si="750"/>
        <v>0</v>
      </c>
      <c r="HS159" s="19"/>
      <c r="HT159" s="19"/>
      <c r="HU159" s="20">
        <f t="shared" si="751"/>
        <v>0</v>
      </c>
      <c r="HV159" s="19"/>
      <c r="HW159" s="19"/>
      <c r="HX159" s="20">
        <f t="shared" si="752"/>
        <v>0</v>
      </c>
      <c r="HY159" s="19"/>
      <c r="HZ159" s="19"/>
      <c r="IA159" s="20">
        <f t="shared" si="753"/>
        <v>0</v>
      </c>
      <c r="IB159" s="19"/>
      <c r="IC159" s="19"/>
      <c r="ID159" s="20">
        <f t="shared" si="754"/>
        <v>0</v>
      </c>
      <c r="IE159" s="20">
        <f t="shared" si="755"/>
        <v>0</v>
      </c>
      <c r="IF159" s="20">
        <f t="shared" si="756"/>
        <v>0</v>
      </c>
      <c r="IG159" s="20">
        <f t="shared" si="757"/>
        <v>0</v>
      </c>
      <c r="IH159" s="20">
        <f t="shared" si="758"/>
        <v>0</v>
      </c>
      <c r="II159" s="20">
        <f t="shared" si="759"/>
        <v>0</v>
      </c>
      <c r="IJ159" s="20">
        <f t="shared" si="760"/>
        <v>0</v>
      </c>
      <c r="IK159" s="19"/>
      <c r="IL159" s="19"/>
      <c r="IM159" s="20">
        <f t="shared" si="761"/>
        <v>0</v>
      </c>
      <c r="IN159" s="19"/>
      <c r="IO159" s="19"/>
      <c r="IP159" s="20">
        <f t="shared" si="762"/>
        <v>0</v>
      </c>
      <c r="IQ159" s="19"/>
      <c r="IR159" s="19"/>
      <c r="IS159" s="20">
        <f t="shared" si="763"/>
        <v>0</v>
      </c>
      <c r="IT159" s="20">
        <f t="shared" si="764"/>
        <v>0</v>
      </c>
      <c r="IU159" s="20">
        <f t="shared" si="765"/>
        <v>0</v>
      </c>
      <c r="IV159" s="20">
        <f t="shared" si="766"/>
        <v>0</v>
      </c>
      <c r="IW159" s="20">
        <f t="shared" si="767"/>
        <v>0</v>
      </c>
      <c r="IX159" s="20">
        <f t="shared" si="768"/>
        <v>0</v>
      </c>
      <c r="IY159" s="20">
        <f t="shared" si="769"/>
        <v>0</v>
      </c>
      <c r="IZ159" s="19"/>
      <c r="JA159" s="19"/>
      <c r="JB159" s="20">
        <f t="shared" si="770"/>
        <v>0</v>
      </c>
      <c r="JC159" s="19"/>
      <c r="JD159" s="19"/>
      <c r="JE159" s="20">
        <f t="shared" si="771"/>
        <v>0</v>
      </c>
      <c r="JF159" s="19"/>
      <c r="JG159" s="19"/>
      <c r="JH159" s="20">
        <f t="shared" si="772"/>
        <v>0</v>
      </c>
      <c r="JI159" s="20">
        <f t="shared" si="773"/>
        <v>0</v>
      </c>
      <c r="JJ159" s="20">
        <f t="shared" si="774"/>
        <v>0</v>
      </c>
      <c r="JK159" s="20">
        <f t="shared" si="775"/>
        <v>0</v>
      </c>
      <c r="JL159" s="19"/>
      <c r="JM159" s="19"/>
      <c r="JN159" s="20">
        <f t="shared" si="776"/>
        <v>0</v>
      </c>
      <c r="JO159" s="19"/>
      <c r="JP159" s="19"/>
      <c r="JQ159" s="20">
        <f t="shared" si="777"/>
        <v>0</v>
      </c>
      <c r="JR159" s="19"/>
      <c r="JS159" s="19"/>
      <c r="JT159" s="20">
        <f t="shared" si="778"/>
        <v>0</v>
      </c>
      <c r="JU159" s="20">
        <f t="shared" si="779"/>
        <v>0</v>
      </c>
      <c r="JV159" s="20">
        <f t="shared" si="780"/>
        <v>0</v>
      </c>
      <c r="JW159" s="20">
        <f t="shared" si="781"/>
        <v>0</v>
      </c>
      <c r="JX159" s="19"/>
      <c r="JY159" s="19"/>
      <c r="JZ159" s="20">
        <f t="shared" si="782"/>
        <v>0</v>
      </c>
      <c r="KA159" s="19"/>
      <c r="KB159" s="19"/>
      <c r="KC159" s="20">
        <f t="shared" si="783"/>
        <v>0</v>
      </c>
      <c r="KD159" s="20">
        <f t="shared" si="784"/>
        <v>0</v>
      </c>
      <c r="KE159" s="20">
        <f t="shared" si="785"/>
        <v>0</v>
      </c>
      <c r="KF159" s="20">
        <f t="shared" si="786"/>
        <v>0</v>
      </c>
      <c r="KG159" s="19"/>
      <c r="KH159" s="19"/>
      <c r="KI159" s="20">
        <f t="shared" si="787"/>
        <v>0</v>
      </c>
      <c r="KJ159" s="19"/>
      <c r="KK159" s="19"/>
      <c r="KL159" s="20">
        <f t="shared" si="788"/>
        <v>0</v>
      </c>
      <c r="KM159" s="19"/>
      <c r="KN159" s="19"/>
      <c r="KO159" s="20">
        <f t="shared" si="789"/>
        <v>0</v>
      </c>
      <c r="KP159" s="19"/>
      <c r="KQ159" s="19"/>
      <c r="KR159" s="20">
        <f t="shared" si="790"/>
        <v>0</v>
      </c>
      <c r="KS159" s="19"/>
      <c r="KT159" s="19"/>
      <c r="KU159" s="20">
        <f t="shared" si="791"/>
        <v>0</v>
      </c>
      <c r="KV159" s="19"/>
      <c r="KW159" s="19"/>
      <c r="KX159" s="20">
        <f t="shared" si="792"/>
        <v>0</v>
      </c>
      <c r="KY159" s="19"/>
      <c r="KZ159" s="19"/>
      <c r="LA159" s="20">
        <f t="shared" si="793"/>
        <v>0</v>
      </c>
      <c r="LB159" s="20">
        <f t="shared" si="794"/>
        <v>0</v>
      </c>
      <c r="LC159" s="20">
        <f t="shared" si="795"/>
        <v>0</v>
      </c>
      <c r="LD159" s="20">
        <f t="shared" si="796"/>
        <v>0</v>
      </c>
      <c r="LE159" s="20">
        <f t="shared" si="797"/>
        <v>0</v>
      </c>
      <c r="LF159" s="20">
        <f t="shared" si="798"/>
        <v>0</v>
      </c>
      <c r="LG159" s="20">
        <f t="shared" si="799"/>
        <v>0</v>
      </c>
      <c r="LH159" s="19"/>
      <c r="LI159" s="19"/>
      <c r="LJ159" s="20">
        <f t="shared" si="800"/>
        <v>0</v>
      </c>
      <c r="LK159" s="19"/>
      <c r="LL159" s="19"/>
      <c r="LM159" s="20">
        <f t="shared" si="801"/>
        <v>0</v>
      </c>
      <c r="LN159" s="20">
        <f t="shared" si="802"/>
        <v>0</v>
      </c>
      <c r="LO159" s="20">
        <f t="shared" si="803"/>
        <v>0</v>
      </c>
      <c r="LP159" s="20">
        <f t="shared" si="804"/>
        <v>0</v>
      </c>
    </row>
    <row r="160" spans="1:328" x14ac:dyDescent="0.3">
      <c r="A160" s="2" t="s">
        <v>265</v>
      </c>
      <c r="B160" s="3"/>
      <c r="C160" s="3"/>
      <c r="D160" s="4">
        <f t="shared" si="644"/>
        <v>0</v>
      </c>
      <c r="E160" s="3"/>
      <c r="F160" s="3"/>
      <c r="G160" s="4">
        <f t="shared" si="645"/>
        <v>0</v>
      </c>
      <c r="H160" s="3"/>
      <c r="I160" s="3"/>
      <c r="J160" s="4">
        <f t="shared" si="646"/>
        <v>0</v>
      </c>
      <c r="K160" s="3"/>
      <c r="L160" s="3"/>
      <c r="M160" s="4">
        <f t="shared" si="647"/>
        <v>0</v>
      </c>
      <c r="N160" s="3"/>
      <c r="O160" s="3"/>
      <c r="P160" s="4">
        <f t="shared" si="648"/>
        <v>0</v>
      </c>
      <c r="Q160" s="3"/>
      <c r="R160" s="3"/>
      <c r="S160" s="4">
        <f t="shared" si="649"/>
        <v>0</v>
      </c>
      <c r="T160" s="3"/>
      <c r="U160" s="3"/>
      <c r="V160" s="4">
        <f t="shared" si="650"/>
        <v>0</v>
      </c>
      <c r="W160" s="3"/>
      <c r="X160" s="3"/>
      <c r="Y160" s="4">
        <f t="shared" si="651"/>
        <v>0</v>
      </c>
      <c r="Z160" s="3"/>
      <c r="AA160" s="3"/>
      <c r="AB160" s="4">
        <f t="shared" si="652"/>
        <v>0</v>
      </c>
      <c r="AC160" s="3"/>
      <c r="AD160" s="3"/>
      <c r="AE160" s="4">
        <f t="shared" si="653"/>
        <v>0</v>
      </c>
      <c r="AF160" s="3"/>
      <c r="AG160" s="3"/>
      <c r="AH160" s="4">
        <f t="shared" si="654"/>
        <v>0</v>
      </c>
      <c r="AI160" s="3"/>
      <c r="AJ160" s="3"/>
      <c r="AK160" s="4">
        <f t="shared" si="655"/>
        <v>0</v>
      </c>
      <c r="AL160" s="4">
        <f t="shared" si="656"/>
        <v>0</v>
      </c>
      <c r="AM160" s="4">
        <f t="shared" si="657"/>
        <v>0</v>
      </c>
      <c r="AN160" s="4">
        <f t="shared" si="658"/>
        <v>0</v>
      </c>
      <c r="AO160" s="3"/>
      <c r="AP160" s="3"/>
      <c r="AQ160" s="4">
        <f t="shared" si="659"/>
        <v>0</v>
      </c>
      <c r="AR160" s="3"/>
      <c r="AS160" s="3"/>
      <c r="AT160" s="4">
        <f t="shared" si="660"/>
        <v>0</v>
      </c>
      <c r="AU160" s="3"/>
      <c r="AV160" s="3"/>
      <c r="AW160" s="4">
        <f t="shared" si="661"/>
        <v>0</v>
      </c>
      <c r="AX160" s="3"/>
      <c r="AY160" s="3"/>
      <c r="AZ160" s="4">
        <f t="shared" si="662"/>
        <v>0</v>
      </c>
      <c r="BA160" s="3"/>
      <c r="BB160" s="3"/>
      <c r="BC160" s="4">
        <f t="shared" si="663"/>
        <v>0</v>
      </c>
      <c r="BD160" s="3"/>
      <c r="BE160" s="3"/>
      <c r="BF160" s="4">
        <f t="shared" si="664"/>
        <v>0</v>
      </c>
      <c r="BG160" s="4">
        <f t="shared" si="665"/>
        <v>0</v>
      </c>
      <c r="BH160" s="4">
        <f t="shared" si="666"/>
        <v>0</v>
      </c>
      <c r="BI160" s="4">
        <f t="shared" si="667"/>
        <v>0</v>
      </c>
      <c r="BJ160" s="3"/>
      <c r="BK160" s="3"/>
      <c r="BL160" s="4">
        <f t="shared" si="668"/>
        <v>0</v>
      </c>
      <c r="BM160" s="3"/>
      <c r="BN160" s="3"/>
      <c r="BO160" s="4">
        <f t="shared" si="669"/>
        <v>0</v>
      </c>
      <c r="BP160" s="3"/>
      <c r="BQ160" s="3"/>
      <c r="BR160" s="4">
        <f t="shared" si="670"/>
        <v>0</v>
      </c>
      <c r="BS160" s="3"/>
      <c r="BT160" s="3"/>
      <c r="BU160" s="4">
        <f t="shared" si="671"/>
        <v>0</v>
      </c>
      <c r="BV160" s="3"/>
      <c r="BW160" s="3"/>
      <c r="BX160" s="4">
        <f t="shared" si="672"/>
        <v>0</v>
      </c>
      <c r="BY160" s="3"/>
      <c r="BZ160" s="3"/>
      <c r="CA160" s="4">
        <f t="shared" si="673"/>
        <v>0</v>
      </c>
      <c r="CB160" s="4">
        <f t="shared" si="674"/>
        <v>0</v>
      </c>
      <c r="CC160" s="4">
        <f t="shared" si="675"/>
        <v>0</v>
      </c>
      <c r="CD160" s="4">
        <f t="shared" si="676"/>
        <v>0</v>
      </c>
      <c r="CE160" s="3"/>
      <c r="CF160" s="3"/>
      <c r="CG160" s="4">
        <f t="shared" si="677"/>
        <v>0</v>
      </c>
      <c r="CH160" s="3"/>
      <c r="CI160" s="3"/>
      <c r="CJ160" s="4">
        <f t="shared" si="678"/>
        <v>0</v>
      </c>
      <c r="CK160" s="3"/>
      <c r="CL160" s="3"/>
      <c r="CM160" s="4">
        <f t="shared" si="679"/>
        <v>0</v>
      </c>
      <c r="CN160" s="4">
        <f t="shared" si="680"/>
        <v>0</v>
      </c>
      <c r="CO160" s="4">
        <f t="shared" si="681"/>
        <v>0</v>
      </c>
      <c r="CP160" s="4">
        <f t="shared" si="682"/>
        <v>0</v>
      </c>
      <c r="CQ160" s="3"/>
      <c r="CR160" s="3"/>
      <c r="CS160" s="4">
        <f t="shared" si="683"/>
        <v>0</v>
      </c>
      <c r="CT160" s="3"/>
      <c r="CU160" s="3"/>
      <c r="CV160" s="4">
        <f t="shared" si="684"/>
        <v>0</v>
      </c>
      <c r="CW160" s="3"/>
      <c r="CX160" s="3"/>
      <c r="CY160" s="4">
        <f t="shared" si="685"/>
        <v>0</v>
      </c>
      <c r="CZ160" s="4">
        <f t="shared" si="686"/>
        <v>0</v>
      </c>
      <c r="DA160" s="4">
        <f t="shared" si="687"/>
        <v>0</v>
      </c>
      <c r="DB160" s="4">
        <f t="shared" si="688"/>
        <v>0</v>
      </c>
      <c r="DC160" s="4">
        <f t="shared" si="689"/>
        <v>0</v>
      </c>
      <c r="DD160" s="4">
        <f t="shared" si="690"/>
        <v>0</v>
      </c>
      <c r="DE160" s="4">
        <f t="shared" si="691"/>
        <v>0</v>
      </c>
      <c r="DF160" s="3"/>
      <c r="DG160" s="3"/>
      <c r="DH160" s="4">
        <f t="shared" si="692"/>
        <v>0</v>
      </c>
      <c r="DI160" s="3"/>
      <c r="DJ160" s="3"/>
      <c r="DK160" s="4">
        <f t="shared" si="693"/>
        <v>0</v>
      </c>
      <c r="DL160" s="4">
        <f t="shared" si="694"/>
        <v>0</v>
      </c>
      <c r="DM160" s="4">
        <f t="shared" si="695"/>
        <v>0</v>
      </c>
      <c r="DN160" s="4">
        <f t="shared" si="696"/>
        <v>0</v>
      </c>
      <c r="DO160" s="3"/>
      <c r="DP160" s="3"/>
      <c r="DQ160" s="4">
        <f t="shared" si="697"/>
        <v>0</v>
      </c>
      <c r="DR160" s="3"/>
      <c r="DS160" s="3"/>
      <c r="DT160" s="4">
        <f t="shared" si="698"/>
        <v>0</v>
      </c>
      <c r="DU160" s="4">
        <f t="shared" si="699"/>
        <v>0</v>
      </c>
      <c r="DV160" s="4">
        <f t="shared" si="700"/>
        <v>0</v>
      </c>
      <c r="DW160" s="4">
        <f t="shared" si="701"/>
        <v>0</v>
      </c>
      <c r="DX160" s="20">
        <f t="shared" si="702"/>
        <v>0</v>
      </c>
      <c r="DY160" s="20">
        <f t="shared" si="703"/>
        <v>0</v>
      </c>
      <c r="DZ160" s="20">
        <f t="shared" si="704"/>
        <v>0</v>
      </c>
      <c r="EA160" s="19"/>
      <c r="EB160" s="19"/>
      <c r="EC160" s="20">
        <f t="shared" si="705"/>
        <v>0</v>
      </c>
      <c r="ED160" s="19"/>
      <c r="EE160" s="19"/>
      <c r="EF160" s="20">
        <f t="shared" si="706"/>
        <v>0</v>
      </c>
      <c r="EG160" s="19"/>
      <c r="EH160" s="19"/>
      <c r="EI160" s="20">
        <f t="shared" si="707"/>
        <v>0</v>
      </c>
      <c r="EJ160" s="19"/>
      <c r="EK160" s="19"/>
      <c r="EL160" s="20">
        <f t="shared" si="708"/>
        <v>0</v>
      </c>
      <c r="EM160" s="20">
        <f t="shared" si="709"/>
        <v>0</v>
      </c>
      <c r="EN160" s="20">
        <f t="shared" si="710"/>
        <v>0</v>
      </c>
      <c r="EO160" s="20">
        <f t="shared" si="711"/>
        <v>0</v>
      </c>
      <c r="EP160" s="19"/>
      <c r="EQ160" s="19"/>
      <c r="ER160" s="20">
        <f t="shared" si="712"/>
        <v>0</v>
      </c>
      <c r="ES160" s="19"/>
      <c r="ET160" s="19"/>
      <c r="EU160" s="20">
        <f t="shared" si="713"/>
        <v>0</v>
      </c>
      <c r="EV160" s="19"/>
      <c r="EW160" s="19"/>
      <c r="EX160" s="20">
        <f t="shared" si="714"/>
        <v>0</v>
      </c>
      <c r="EY160" s="19"/>
      <c r="EZ160" s="19"/>
      <c r="FA160" s="20">
        <f t="shared" si="715"/>
        <v>0</v>
      </c>
      <c r="FB160" s="20">
        <f t="shared" si="716"/>
        <v>0</v>
      </c>
      <c r="FC160" s="20">
        <f t="shared" si="717"/>
        <v>0</v>
      </c>
      <c r="FD160" s="20">
        <f t="shared" si="718"/>
        <v>0</v>
      </c>
      <c r="FE160" s="19"/>
      <c r="FF160" s="19"/>
      <c r="FG160" s="20">
        <f t="shared" si="719"/>
        <v>0</v>
      </c>
      <c r="FH160" s="19"/>
      <c r="FI160" s="19"/>
      <c r="FJ160" s="20">
        <f t="shared" si="720"/>
        <v>0</v>
      </c>
      <c r="FK160" s="19"/>
      <c r="FL160" s="19"/>
      <c r="FM160" s="20">
        <f t="shared" si="721"/>
        <v>0</v>
      </c>
      <c r="FN160" s="20">
        <f t="shared" si="722"/>
        <v>0</v>
      </c>
      <c r="FO160" s="20">
        <f t="shared" si="723"/>
        <v>0</v>
      </c>
      <c r="FP160" s="20">
        <f t="shared" si="724"/>
        <v>0</v>
      </c>
      <c r="FQ160" s="19"/>
      <c r="FR160" s="19"/>
      <c r="FS160" s="20">
        <f t="shared" si="725"/>
        <v>0</v>
      </c>
      <c r="FT160" s="19"/>
      <c r="FU160" s="19"/>
      <c r="FV160" s="20">
        <f t="shared" si="726"/>
        <v>0</v>
      </c>
      <c r="FW160" s="19"/>
      <c r="FX160" s="19"/>
      <c r="FY160" s="20">
        <f t="shared" si="727"/>
        <v>0</v>
      </c>
      <c r="FZ160" s="20">
        <f t="shared" si="728"/>
        <v>0</v>
      </c>
      <c r="GA160" s="20">
        <f t="shared" si="729"/>
        <v>0</v>
      </c>
      <c r="GB160" s="20">
        <f t="shared" si="730"/>
        <v>0</v>
      </c>
      <c r="GC160" s="19"/>
      <c r="GD160" s="19"/>
      <c r="GE160" s="20">
        <f t="shared" si="731"/>
        <v>0</v>
      </c>
      <c r="GF160" s="19"/>
      <c r="GG160" s="19"/>
      <c r="GH160" s="20">
        <f t="shared" si="732"/>
        <v>0</v>
      </c>
      <c r="GI160" s="19"/>
      <c r="GJ160" s="19"/>
      <c r="GK160" s="20">
        <f t="shared" si="733"/>
        <v>0</v>
      </c>
      <c r="GL160" s="19"/>
      <c r="GM160" s="19"/>
      <c r="GN160" s="20">
        <f t="shared" si="734"/>
        <v>0</v>
      </c>
      <c r="GO160" s="20">
        <f t="shared" si="735"/>
        <v>0</v>
      </c>
      <c r="GP160" s="20">
        <f t="shared" si="736"/>
        <v>0</v>
      </c>
      <c r="GQ160" s="20">
        <f t="shared" si="737"/>
        <v>0</v>
      </c>
      <c r="GR160" s="19"/>
      <c r="GS160" s="19"/>
      <c r="GT160" s="20">
        <f t="shared" si="738"/>
        <v>0</v>
      </c>
      <c r="GU160" s="19"/>
      <c r="GV160" s="19"/>
      <c r="GW160" s="20">
        <f t="shared" si="739"/>
        <v>0</v>
      </c>
      <c r="GX160" s="19"/>
      <c r="GY160" s="19"/>
      <c r="GZ160" s="20">
        <f t="shared" si="740"/>
        <v>0</v>
      </c>
      <c r="HA160" s="20">
        <f t="shared" si="741"/>
        <v>0</v>
      </c>
      <c r="HB160" s="20">
        <f t="shared" si="742"/>
        <v>0</v>
      </c>
      <c r="HC160" s="20">
        <f t="shared" si="743"/>
        <v>0</v>
      </c>
      <c r="HD160" s="19"/>
      <c r="HE160" s="19"/>
      <c r="HF160" s="20">
        <f t="shared" si="744"/>
        <v>0</v>
      </c>
      <c r="HG160" s="19"/>
      <c r="HH160" s="19"/>
      <c r="HI160" s="20">
        <f t="shared" si="745"/>
        <v>0</v>
      </c>
      <c r="HJ160" s="19"/>
      <c r="HK160" s="19"/>
      <c r="HL160" s="20">
        <f t="shared" si="746"/>
        <v>0</v>
      </c>
      <c r="HM160" s="19"/>
      <c r="HN160" s="19"/>
      <c r="HO160" s="20">
        <f t="shared" si="747"/>
        <v>0</v>
      </c>
      <c r="HP160" s="20">
        <f t="shared" si="748"/>
        <v>0</v>
      </c>
      <c r="HQ160" s="20">
        <f t="shared" si="749"/>
        <v>0</v>
      </c>
      <c r="HR160" s="20">
        <f t="shared" si="750"/>
        <v>0</v>
      </c>
      <c r="HS160" s="19"/>
      <c r="HT160" s="19"/>
      <c r="HU160" s="20">
        <f t="shared" si="751"/>
        <v>0</v>
      </c>
      <c r="HV160" s="19"/>
      <c r="HW160" s="19"/>
      <c r="HX160" s="20">
        <f t="shared" si="752"/>
        <v>0</v>
      </c>
      <c r="HY160" s="19"/>
      <c r="HZ160" s="19"/>
      <c r="IA160" s="20">
        <f t="shared" si="753"/>
        <v>0</v>
      </c>
      <c r="IB160" s="19"/>
      <c r="IC160" s="19"/>
      <c r="ID160" s="20">
        <f t="shared" si="754"/>
        <v>0</v>
      </c>
      <c r="IE160" s="20">
        <f t="shared" si="755"/>
        <v>0</v>
      </c>
      <c r="IF160" s="20">
        <f t="shared" si="756"/>
        <v>0</v>
      </c>
      <c r="IG160" s="20">
        <f t="shared" si="757"/>
        <v>0</v>
      </c>
      <c r="IH160" s="20">
        <f t="shared" si="758"/>
        <v>0</v>
      </c>
      <c r="II160" s="20">
        <f t="shared" si="759"/>
        <v>0</v>
      </c>
      <c r="IJ160" s="20">
        <f t="shared" si="760"/>
        <v>0</v>
      </c>
      <c r="IK160" s="19"/>
      <c r="IL160" s="19"/>
      <c r="IM160" s="20">
        <f t="shared" si="761"/>
        <v>0</v>
      </c>
      <c r="IN160" s="19"/>
      <c r="IO160" s="19"/>
      <c r="IP160" s="20">
        <f t="shared" si="762"/>
        <v>0</v>
      </c>
      <c r="IQ160" s="19"/>
      <c r="IR160" s="19"/>
      <c r="IS160" s="20">
        <f t="shared" si="763"/>
        <v>0</v>
      </c>
      <c r="IT160" s="20">
        <f t="shared" si="764"/>
        <v>0</v>
      </c>
      <c r="IU160" s="20">
        <f t="shared" si="765"/>
        <v>0</v>
      </c>
      <c r="IV160" s="20">
        <f t="shared" si="766"/>
        <v>0</v>
      </c>
      <c r="IW160" s="20">
        <f t="shared" si="767"/>
        <v>0</v>
      </c>
      <c r="IX160" s="20">
        <f t="shared" si="768"/>
        <v>0</v>
      </c>
      <c r="IY160" s="20">
        <f t="shared" si="769"/>
        <v>0</v>
      </c>
      <c r="IZ160" s="19"/>
      <c r="JA160" s="19"/>
      <c r="JB160" s="20">
        <f t="shared" si="770"/>
        <v>0</v>
      </c>
      <c r="JC160" s="19"/>
      <c r="JD160" s="19"/>
      <c r="JE160" s="20">
        <f t="shared" si="771"/>
        <v>0</v>
      </c>
      <c r="JF160" s="19"/>
      <c r="JG160" s="19"/>
      <c r="JH160" s="20">
        <f t="shared" si="772"/>
        <v>0</v>
      </c>
      <c r="JI160" s="20">
        <f t="shared" si="773"/>
        <v>0</v>
      </c>
      <c r="JJ160" s="20">
        <f t="shared" si="774"/>
        <v>0</v>
      </c>
      <c r="JK160" s="20">
        <f t="shared" si="775"/>
        <v>0</v>
      </c>
      <c r="JL160" s="19"/>
      <c r="JM160" s="19"/>
      <c r="JN160" s="20">
        <f t="shared" si="776"/>
        <v>0</v>
      </c>
      <c r="JO160" s="19"/>
      <c r="JP160" s="19"/>
      <c r="JQ160" s="20">
        <f t="shared" si="777"/>
        <v>0</v>
      </c>
      <c r="JR160" s="19"/>
      <c r="JS160" s="19"/>
      <c r="JT160" s="20">
        <f t="shared" si="778"/>
        <v>0</v>
      </c>
      <c r="JU160" s="20">
        <f t="shared" si="779"/>
        <v>0</v>
      </c>
      <c r="JV160" s="20">
        <f t="shared" si="780"/>
        <v>0</v>
      </c>
      <c r="JW160" s="20">
        <f t="shared" si="781"/>
        <v>0</v>
      </c>
      <c r="JX160" s="19"/>
      <c r="JY160" s="19"/>
      <c r="JZ160" s="20">
        <f t="shared" si="782"/>
        <v>0</v>
      </c>
      <c r="KA160" s="19"/>
      <c r="KB160" s="19"/>
      <c r="KC160" s="20">
        <f t="shared" si="783"/>
        <v>0</v>
      </c>
      <c r="KD160" s="20">
        <f t="shared" si="784"/>
        <v>0</v>
      </c>
      <c r="KE160" s="20">
        <f t="shared" si="785"/>
        <v>0</v>
      </c>
      <c r="KF160" s="20">
        <f t="shared" si="786"/>
        <v>0</v>
      </c>
      <c r="KG160" s="20">
        <f>250</f>
        <v>250</v>
      </c>
      <c r="KH160" s="19"/>
      <c r="KI160" s="20">
        <f t="shared" si="787"/>
        <v>250</v>
      </c>
      <c r="KJ160" s="19"/>
      <c r="KK160" s="19"/>
      <c r="KL160" s="20">
        <f t="shared" si="788"/>
        <v>0</v>
      </c>
      <c r="KM160" s="19"/>
      <c r="KN160" s="19"/>
      <c r="KO160" s="20">
        <f t="shared" si="789"/>
        <v>0</v>
      </c>
      <c r="KP160" s="19"/>
      <c r="KQ160" s="19"/>
      <c r="KR160" s="20">
        <f t="shared" si="790"/>
        <v>0</v>
      </c>
      <c r="KS160" s="19"/>
      <c r="KT160" s="19"/>
      <c r="KU160" s="20">
        <f t="shared" si="791"/>
        <v>0</v>
      </c>
      <c r="KV160" s="19"/>
      <c r="KW160" s="19"/>
      <c r="KX160" s="20">
        <f t="shared" si="792"/>
        <v>0</v>
      </c>
      <c r="KY160" s="19"/>
      <c r="KZ160" s="19"/>
      <c r="LA160" s="20">
        <f t="shared" si="793"/>
        <v>0</v>
      </c>
      <c r="LB160" s="20">
        <f t="shared" si="794"/>
        <v>0</v>
      </c>
      <c r="LC160" s="20">
        <f t="shared" si="795"/>
        <v>0</v>
      </c>
      <c r="LD160" s="20">
        <f t="shared" si="796"/>
        <v>0</v>
      </c>
      <c r="LE160" s="20">
        <f t="shared" si="797"/>
        <v>250</v>
      </c>
      <c r="LF160" s="20">
        <f t="shared" si="798"/>
        <v>0</v>
      </c>
      <c r="LG160" s="20">
        <f t="shared" si="799"/>
        <v>250</v>
      </c>
      <c r="LH160" s="19"/>
      <c r="LI160" s="19"/>
      <c r="LJ160" s="20">
        <f t="shared" si="800"/>
        <v>0</v>
      </c>
      <c r="LK160" s="19"/>
      <c r="LL160" s="19"/>
      <c r="LM160" s="20">
        <f t="shared" si="801"/>
        <v>0</v>
      </c>
      <c r="LN160" s="20">
        <f t="shared" si="802"/>
        <v>250</v>
      </c>
      <c r="LO160" s="20">
        <f t="shared" si="803"/>
        <v>0</v>
      </c>
      <c r="LP160" s="20">
        <f t="shared" si="804"/>
        <v>250</v>
      </c>
    </row>
    <row r="161" spans="1:328" x14ac:dyDescent="0.3">
      <c r="A161" s="2" t="s">
        <v>266</v>
      </c>
      <c r="B161" s="3"/>
      <c r="C161" s="3"/>
      <c r="D161" s="4">
        <f t="shared" si="644"/>
        <v>0</v>
      </c>
      <c r="E161" s="3"/>
      <c r="F161" s="3"/>
      <c r="G161" s="4">
        <f t="shared" si="645"/>
        <v>0</v>
      </c>
      <c r="H161" s="3"/>
      <c r="I161" s="3"/>
      <c r="J161" s="4">
        <f t="shared" si="646"/>
        <v>0</v>
      </c>
      <c r="K161" s="3"/>
      <c r="L161" s="3"/>
      <c r="M161" s="4">
        <f t="shared" si="647"/>
        <v>0</v>
      </c>
      <c r="N161" s="3"/>
      <c r="O161" s="3"/>
      <c r="P161" s="4">
        <f t="shared" si="648"/>
        <v>0</v>
      </c>
      <c r="Q161" s="3"/>
      <c r="R161" s="3"/>
      <c r="S161" s="4">
        <f t="shared" si="649"/>
        <v>0</v>
      </c>
      <c r="T161" s="3"/>
      <c r="U161" s="3"/>
      <c r="V161" s="4">
        <f t="shared" si="650"/>
        <v>0</v>
      </c>
      <c r="W161" s="3"/>
      <c r="X161" s="3"/>
      <c r="Y161" s="4">
        <f t="shared" si="651"/>
        <v>0</v>
      </c>
      <c r="Z161" s="3"/>
      <c r="AA161" s="3"/>
      <c r="AB161" s="4">
        <f t="shared" si="652"/>
        <v>0</v>
      </c>
      <c r="AC161" s="3"/>
      <c r="AD161" s="3"/>
      <c r="AE161" s="4">
        <f t="shared" si="653"/>
        <v>0</v>
      </c>
      <c r="AF161" s="3"/>
      <c r="AG161" s="3"/>
      <c r="AH161" s="4">
        <f t="shared" si="654"/>
        <v>0</v>
      </c>
      <c r="AI161" s="3"/>
      <c r="AJ161" s="3"/>
      <c r="AK161" s="4">
        <f t="shared" si="655"/>
        <v>0</v>
      </c>
      <c r="AL161" s="4">
        <f t="shared" si="656"/>
        <v>0</v>
      </c>
      <c r="AM161" s="4">
        <f t="shared" si="657"/>
        <v>0</v>
      </c>
      <c r="AN161" s="4">
        <f t="shared" si="658"/>
        <v>0</v>
      </c>
      <c r="AO161" s="3"/>
      <c r="AP161" s="3"/>
      <c r="AQ161" s="4">
        <f t="shared" si="659"/>
        <v>0</v>
      </c>
      <c r="AR161" s="3"/>
      <c r="AS161" s="3"/>
      <c r="AT161" s="4">
        <f t="shared" si="660"/>
        <v>0</v>
      </c>
      <c r="AU161" s="3"/>
      <c r="AV161" s="3"/>
      <c r="AW161" s="4">
        <f t="shared" si="661"/>
        <v>0</v>
      </c>
      <c r="AX161" s="3"/>
      <c r="AY161" s="3"/>
      <c r="AZ161" s="4">
        <f t="shared" si="662"/>
        <v>0</v>
      </c>
      <c r="BA161" s="3"/>
      <c r="BB161" s="3"/>
      <c r="BC161" s="4">
        <f t="shared" si="663"/>
        <v>0</v>
      </c>
      <c r="BD161" s="3"/>
      <c r="BE161" s="3"/>
      <c r="BF161" s="4">
        <f t="shared" si="664"/>
        <v>0</v>
      </c>
      <c r="BG161" s="4">
        <f t="shared" si="665"/>
        <v>0</v>
      </c>
      <c r="BH161" s="4">
        <f t="shared" si="666"/>
        <v>0</v>
      </c>
      <c r="BI161" s="4">
        <f t="shared" si="667"/>
        <v>0</v>
      </c>
      <c r="BJ161" s="3"/>
      <c r="BK161" s="3"/>
      <c r="BL161" s="4">
        <f t="shared" si="668"/>
        <v>0</v>
      </c>
      <c r="BM161" s="3"/>
      <c r="BN161" s="3"/>
      <c r="BO161" s="4">
        <f t="shared" si="669"/>
        <v>0</v>
      </c>
      <c r="BP161" s="3"/>
      <c r="BQ161" s="3"/>
      <c r="BR161" s="4">
        <f t="shared" si="670"/>
        <v>0</v>
      </c>
      <c r="BS161" s="3"/>
      <c r="BT161" s="3"/>
      <c r="BU161" s="4">
        <f t="shared" si="671"/>
        <v>0</v>
      </c>
      <c r="BV161" s="3"/>
      <c r="BW161" s="3"/>
      <c r="BX161" s="4">
        <f t="shared" si="672"/>
        <v>0</v>
      </c>
      <c r="BY161" s="3"/>
      <c r="BZ161" s="3"/>
      <c r="CA161" s="4">
        <f t="shared" si="673"/>
        <v>0</v>
      </c>
      <c r="CB161" s="4">
        <f t="shared" si="674"/>
        <v>0</v>
      </c>
      <c r="CC161" s="4">
        <f t="shared" si="675"/>
        <v>0</v>
      </c>
      <c r="CD161" s="4">
        <f t="shared" si="676"/>
        <v>0</v>
      </c>
      <c r="CE161" s="3"/>
      <c r="CF161" s="3"/>
      <c r="CG161" s="4">
        <f t="shared" si="677"/>
        <v>0</v>
      </c>
      <c r="CH161" s="3"/>
      <c r="CI161" s="3"/>
      <c r="CJ161" s="4">
        <f t="shared" si="678"/>
        <v>0</v>
      </c>
      <c r="CK161" s="3"/>
      <c r="CL161" s="3"/>
      <c r="CM161" s="4">
        <f t="shared" si="679"/>
        <v>0</v>
      </c>
      <c r="CN161" s="4">
        <f t="shared" si="680"/>
        <v>0</v>
      </c>
      <c r="CO161" s="4">
        <f t="shared" si="681"/>
        <v>0</v>
      </c>
      <c r="CP161" s="4">
        <f t="shared" si="682"/>
        <v>0</v>
      </c>
      <c r="CQ161" s="3"/>
      <c r="CR161" s="3"/>
      <c r="CS161" s="4">
        <f t="shared" si="683"/>
        <v>0</v>
      </c>
      <c r="CT161" s="3"/>
      <c r="CU161" s="3"/>
      <c r="CV161" s="4">
        <f t="shared" si="684"/>
        <v>0</v>
      </c>
      <c r="CW161" s="3"/>
      <c r="CX161" s="3"/>
      <c r="CY161" s="4">
        <f t="shared" si="685"/>
        <v>0</v>
      </c>
      <c r="CZ161" s="4">
        <f t="shared" si="686"/>
        <v>0</v>
      </c>
      <c r="DA161" s="4">
        <f t="shared" si="687"/>
        <v>0</v>
      </c>
      <c r="DB161" s="4">
        <f t="shared" si="688"/>
        <v>0</v>
      </c>
      <c r="DC161" s="4">
        <f t="shared" si="689"/>
        <v>0</v>
      </c>
      <c r="DD161" s="4">
        <f t="shared" si="690"/>
        <v>0</v>
      </c>
      <c r="DE161" s="4">
        <f t="shared" si="691"/>
        <v>0</v>
      </c>
      <c r="DF161" s="3"/>
      <c r="DG161" s="3"/>
      <c r="DH161" s="4">
        <f t="shared" si="692"/>
        <v>0</v>
      </c>
      <c r="DI161" s="3"/>
      <c r="DJ161" s="3"/>
      <c r="DK161" s="4">
        <f t="shared" si="693"/>
        <v>0</v>
      </c>
      <c r="DL161" s="4">
        <f t="shared" si="694"/>
        <v>0</v>
      </c>
      <c r="DM161" s="4">
        <f t="shared" si="695"/>
        <v>0</v>
      </c>
      <c r="DN161" s="4">
        <f t="shared" si="696"/>
        <v>0</v>
      </c>
      <c r="DO161" s="3"/>
      <c r="DP161" s="3"/>
      <c r="DQ161" s="4">
        <f t="shared" si="697"/>
        <v>0</v>
      </c>
      <c r="DR161" s="3"/>
      <c r="DS161" s="3"/>
      <c r="DT161" s="4">
        <f t="shared" si="698"/>
        <v>0</v>
      </c>
      <c r="DU161" s="4">
        <f t="shared" si="699"/>
        <v>0</v>
      </c>
      <c r="DV161" s="4">
        <f t="shared" si="700"/>
        <v>0</v>
      </c>
      <c r="DW161" s="4">
        <f t="shared" si="701"/>
        <v>0</v>
      </c>
      <c r="DX161" s="20">
        <f t="shared" si="702"/>
        <v>0</v>
      </c>
      <c r="DY161" s="20">
        <f t="shared" si="703"/>
        <v>0</v>
      </c>
      <c r="DZ161" s="20">
        <f t="shared" si="704"/>
        <v>0</v>
      </c>
      <c r="EA161" s="19"/>
      <c r="EB161" s="19"/>
      <c r="EC161" s="20">
        <f t="shared" si="705"/>
        <v>0</v>
      </c>
      <c r="ED161" s="19"/>
      <c r="EE161" s="19"/>
      <c r="EF161" s="20">
        <f t="shared" si="706"/>
        <v>0</v>
      </c>
      <c r="EG161" s="19"/>
      <c r="EH161" s="19"/>
      <c r="EI161" s="20">
        <f t="shared" si="707"/>
        <v>0</v>
      </c>
      <c r="EJ161" s="19"/>
      <c r="EK161" s="19"/>
      <c r="EL161" s="20">
        <f t="shared" si="708"/>
        <v>0</v>
      </c>
      <c r="EM161" s="20">
        <f t="shared" si="709"/>
        <v>0</v>
      </c>
      <c r="EN161" s="20">
        <f t="shared" si="710"/>
        <v>0</v>
      </c>
      <c r="EO161" s="20">
        <f t="shared" si="711"/>
        <v>0</v>
      </c>
      <c r="EP161" s="19"/>
      <c r="EQ161" s="19"/>
      <c r="ER161" s="20">
        <f t="shared" si="712"/>
        <v>0</v>
      </c>
      <c r="ES161" s="19"/>
      <c r="ET161" s="19"/>
      <c r="EU161" s="20">
        <f t="shared" si="713"/>
        <v>0</v>
      </c>
      <c r="EV161" s="19"/>
      <c r="EW161" s="19"/>
      <c r="EX161" s="20">
        <f t="shared" si="714"/>
        <v>0</v>
      </c>
      <c r="EY161" s="19"/>
      <c r="EZ161" s="19"/>
      <c r="FA161" s="20">
        <f t="shared" si="715"/>
        <v>0</v>
      </c>
      <c r="FB161" s="20">
        <f t="shared" si="716"/>
        <v>0</v>
      </c>
      <c r="FC161" s="20">
        <f t="shared" si="717"/>
        <v>0</v>
      </c>
      <c r="FD161" s="20">
        <f t="shared" si="718"/>
        <v>0</v>
      </c>
      <c r="FE161" s="19"/>
      <c r="FF161" s="19"/>
      <c r="FG161" s="20">
        <f t="shared" si="719"/>
        <v>0</v>
      </c>
      <c r="FH161" s="19"/>
      <c r="FI161" s="19"/>
      <c r="FJ161" s="20">
        <f t="shared" si="720"/>
        <v>0</v>
      </c>
      <c r="FK161" s="19"/>
      <c r="FL161" s="19"/>
      <c r="FM161" s="20">
        <f t="shared" si="721"/>
        <v>0</v>
      </c>
      <c r="FN161" s="20">
        <f t="shared" si="722"/>
        <v>0</v>
      </c>
      <c r="FO161" s="20">
        <f t="shared" si="723"/>
        <v>0</v>
      </c>
      <c r="FP161" s="20">
        <f t="shared" si="724"/>
        <v>0</v>
      </c>
      <c r="FQ161" s="19"/>
      <c r="FR161" s="19"/>
      <c r="FS161" s="20">
        <f t="shared" si="725"/>
        <v>0</v>
      </c>
      <c r="FT161" s="19"/>
      <c r="FU161" s="19"/>
      <c r="FV161" s="20">
        <f t="shared" si="726"/>
        <v>0</v>
      </c>
      <c r="FW161" s="19"/>
      <c r="FX161" s="19"/>
      <c r="FY161" s="20">
        <f t="shared" si="727"/>
        <v>0</v>
      </c>
      <c r="FZ161" s="20">
        <f t="shared" si="728"/>
        <v>0</v>
      </c>
      <c r="GA161" s="20">
        <f t="shared" si="729"/>
        <v>0</v>
      </c>
      <c r="GB161" s="20">
        <f t="shared" si="730"/>
        <v>0</v>
      </c>
      <c r="GC161" s="19"/>
      <c r="GD161" s="19"/>
      <c r="GE161" s="20">
        <f t="shared" si="731"/>
        <v>0</v>
      </c>
      <c r="GF161" s="19"/>
      <c r="GG161" s="19"/>
      <c r="GH161" s="20">
        <f t="shared" si="732"/>
        <v>0</v>
      </c>
      <c r="GI161" s="19"/>
      <c r="GJ161" s="19"/>
      <c r="GK161" s="20">
        <f t="shared" si="733"/>
        <v>0</v>
      </c>
      <c r="GL161" s="19"/>
      <c r="GM161" s="19"/>
      <c r="GN161" s="20">
        <f t="shared" si="734"/>
        <v>0</v>
      </c>
      <c r="GO161" s="20">
        <f t="shared" si="735"/>
        <v>0</v>
      </c>
      <c r="GP161" s="20">
        <f t="shared" si="736"/>
        <v>0</v>
      </c>
      <c r="GQ161" s="20">
        <f t="shared" si="737"/>
        <v>0</v>
      </c>
      <c r="GR161" s="19"/>
      <c r="GS161" s="19"/>
      <c r="GT161" s="20">
        <f t="shared" si="738"/>
        <v>0</v>
      </c>
      <c r="GU161" s="19"/>
      <c r="GV161" s="19"/>
      <c r="GW161" s="20">
        <f t="shared" si="739"/>
        <v>0</v>
      </c>
      <c r="GX161" s="19"/>
      <c r="GY161" s="19"/>
      <c r="GZ161" s="20">
        <f t="shared" si="740"/>
        <v>0</v>
      </c>
      <c r="HA161" s="20">
        <f t="shared" si="741"/>
        <v>0</v>
      </c>
      <c r="HB161" s="20">
        <f t="shared" si="742"/>
        <v>0</v>
      </c>
      <c r="HC161" s="20">
        <f t="shared" si="743"/>
        <v>0</v>
      </c>
      <c r="HD161" s="19"/>
      <c r="HE161" s="19"/>
      <c r="HF161" s="20">
        <f t="shared" si="744"/>
        <v>0</v>
      </c>
      <c r="HG161" s="19"/>
      <c r="HH161" s="19"/>
      <c r="HI161" s="20">
        <f t="shared" si="745"/>
        <v>0</v>
      </c>
      <c r="HJ161" s="19"/>
      <c r="HK161" s="19"/>
      <c r="HL161" s="20">
        <f t="shared" si="746"/>
        <v>0</v>
      </c>
      <c r="HM161" s="19"/>
      <c r="HN161" s="19"/>
      <c r="HO161" s="20">
        <f t="shared" si="747"/>
        <v>0</v>
      </c>
      <c r="HP161" s="20">
        <f t="shared" si="748"/>
        <v>0</v>
      </c>
      <c r="HQ161" s="20">
        <f t="shared" si="749"/>
        <v>0</v>
      </c>
      <c r="HR161" s="20">
        <f t="shared" si="750"/>
        <v>0</v>
      </c>
      <c r="HS161" s="19"/>
      <c r="HT161" s="19"/>
      <c r="HU161" s="20">
        <f t="shared" si="751"/>
        <v>0</v>
      </c>
      <c r="HV161" s="19"/>
      <c r="HW161" s="19"/>
      <c r="HX161" s="20">
        <f t="shared" si="752"/>
        <v>0</v>
      </c>
      <c r="HY161" s="19"/>
      <c r="HZ161" s="19"/>
      <c r="IA161" s="20">
        <f t="shared" si="753"/>
        <v>0</v>
      </c>
      <c r="IB161" s="19"/>
      <c r="IC161" s="19"/>
      <c r="ID161" s="20">
        <f t="shared" si="754"/>
        <v>0</v>
      </c>
      <c r="IE161" s="20">
        <f t="shared" si="755"/>
        <v>0</v>
      </c>
      <c r="IF161" s="20">
        <f t="shared" si="756"/>
        <v>0</v>
      </c>
      <c r="IG161" s="20">
        <f t="shared" si="757"/>
        <v>0</v>
      </c>
      <c r="IH161" s="20">
        <f t="shared" si="758"/>
        <v>0</v>
      </c>
      <c r="II161" s="20">
        <f t="shared" si="759"/>
        <v>0</v>
      </c>
      <c r="IJ161" s="20">
        <f t="shared" si="760"/>
        <v>0</v>
      </c>
      <c r="IK161" s="19"/>
      <c r="IL161" s="19"/>
      <c r="IM161" s="20">
        <f t="shared" si="761"/>
        <v>0</v>
      </c>
      <c r="IN161" s="19"/>
      <c r="IO161" s="19"/>
      <c r="IP161" s="20">
        <f t="shared" si="762"/>
        <v>0</v>
      </c>
      <c r="IQ161" s="19"/>
      <c r="IR161" s="19"/>
      <c r="IS161" s="20">
        <f t="shared" si="763"/>
        <v>0</v>
      </c>
      <c r="IT161" s="20">
        <f t="shared" si="764"/>
        <v>0</v>
      </c>
      <c r="IU161" s="20">
        <f t="shared" si="765"/>
        <v>0</v>
      </c>
      <c r="IV161" s="20">
        <f t="shared" si="766"/>
        <v>0</v>
      </c>
      <c r="IW161" s="20">
        <f t="shared" si="767"/>
        <v>0</v>
      </c>
      <c r="IX161" s="20">
        <f t="shared" si="768"/>
        <v>0</v>
      </c>
      <c r="IY161" s="20">
        <f t="shared" si="769"/>
        <v>0</v>
      </c>
      <c r="IZ161" s="19"/>
      <c r="JA161" s="19"/>
      <c r="JB161" s="20">
        <f t="shared" si="770"/>
        <v>0</v>
      </c>
      <c r="JC161" s="19"/>
      <c r="JD161" s="19"/>
      <c r="JE161" s="20">
        <f t="shared" si="771"/>
        <v>0</v>
      </c>
      <c r="JF161" s="19"/>
      <c r="JG161" s="19"/>
      <c r="JH161" s="20">
        <f t="shared" si="772"/>
        <v>0</v>
      </c>
      <c r="JI161" s="20">
        <f t="shared" si="773"/>
        <v>0</v>
      </c>
      <c r="JJ161" s="20">
        <f t="shared" si="774"/>
        <v>0</v>
      </c>
      <c r="JK161" s="20">
        <f t="shared" si="775"/>
        <v>0</v>
      </c>
      <c r="JL161" s="19"/>
      <c r="JM161" s="19"/>
      <c r="JN161" s="20">
        <f t="shared" si="776"/>
        <v>0</v>
      </c>
      <c r="JO161" s="19"/>
      <c r="JP161" s="19"/>
      <c r="JQ161" s="20">
        <f t="shared" si="777"/>
        <v>0</v>
      </c>
      <c r="JR161" s="19"/>
      <c r="JS161" s="19"/>
      <c r="JT161" s="20">
        <f t="shared" si="778"/>
        <v>0</v>
      </c>
      <c r="JU161" s="20">
        <f t="shared" si="779"/>
        <v>0</v>
      </c>
      <c r="JV161" s="20">
        <f t="shared" si="780"/>
        <v>0</v>
      </c>
      <c r="JW161" s="20">
        <f t="shared" si="781"/>
        <v>0</v>
      </c>
      <c r="JX161" s="19"/>
      <c r="JY161" s="19"/>
      <c r="JZ161" s="20">
        <f t="shared" si="782"/>
        <v>0</v>
      </c>
      <c r="KA161" s="19"/>
      <c r="KB161" s="19"/>
      <c r="KC161" s="20">
        <f t="shared" si="783"/>
        <v>0</v>
      </c>
      <c r="KD161" s="20">
        <f t="shared" si="784"/>
        <v>0</v>
      </c>
      <c r="KE161" s="20">
        <f t="shared" si="785"/>
        <v>0</v>
      </c>
      <c r="KF161" s="20">
        <f t="shared" si="786"/>
        <v>0</v>
      </c>
      <c r="KG161" s="19"/>
      <c r="KH161" s="19"/>
      <c r="KI161" s="20">
        <f t="shared" si="787"/>
        <v>0</v>
      </c>
      <c r="KJ161" s="20">
        <f>150</f>
        <v>150</v>
      </c>
      <c r="KK161" s="19"/>
      <c r="KL161" s="20">
        <f t="shared" si="788"/>
        <v>150</v>
      </c>
      <c r="KM161" s="19"/>
      <c r="KN161" s="19"/>
      <c r="KO161" s="20">
        <f t="shared" si="789"/>
        <v>0</v>
      </c>
      <c r="KP161" s="19"/>
      <c r="KQ161" s="19"/>
      <c r="KR161" s="20">
        <f t="shared" si="790"/>
        <v>0</v>
      </c>
      <c r="KS161" s="19"/>
      <c r="KT161" s="19"/>
      <c r="KU161" s="20">
        <f t="shared" si="791"/>
        <v>0</v>
      </c>
      <c r="KV161" s="19"/>
      <c r="KW161" s="19"/>
      <c r="KX161" s="20">
        <f t="shared" si="792"/>
        <v>0</v>
      </c>
      <c r="KY161" s="19"/>
      <c r="KZ161" s="19"/>
      <c r="LA161" s="20">
        <f t="shared" si="793"/>
        <v>0</v>
      </c>
      <c r="LB161" s="20">
        <f t="shared" si="794"/>
        <v>0</v>
      </c>
      <c r="LC161" s="20">
        <f t="shared" si="795"/>
        <v>0</v>
      </c>
      <c r="LD161" s="20">
        <f t="shared" si="796"/>
        <v>0</v>
      </c>
      <c r="LE161" s="20">
        <f t="shared" si="797"/>
        <v>150</v>
      </c>
      <c r="LF161" s="20">
        <f t="shared" si="798"/>
        <v>0</v>
      </c>
      <c r="LG161" s="20">
        <f t="shared" si="799"/>
        <v>150</v>
      </c>
      <c r="LH161" s="19"/>
      <c r="LI161" s="19"/>
      <c r="LJ161" s="20">
        <f t="shared" si="800"/>
        <v>0</v>
      </c>
      <c r="LK161" s="19"/>
      <c r="LL161" s="19"/>
      <c r="LM161" s="20">
        <f t="shared" si="801"/>
        <v>0</v>
      </c>
      <c r="LN161" s="20">
        <f t="shared" si="802"/>
        <v>150</v>
      </c>
      <c r="LO161" s="20">
        <f t="shared" si="803"/>
        <v>0</v>
      </c>
      <c r="LP161" s="20">
        <f t="shared" si="804"/>
        <v>150</v>
      </c>
    </row>
    <row r="162" spans="1:328" x14ac:dyDescent="0.3">
      <c r="A162" s="2" t="s">
        <v>267</v>
      </c>
      <c r="B162" s="5">
        <f>((B159)+(B160))+(B161)</f>
        <v>0</v>
      </c>
      <c r="C162" s="5">
        <f>((C159)+(C160))+(C161)</f>
        <v>0</v>
      </c>
      <c r="D162" s="5">
        <f t="shared" si="644"/>
        <v>0</v>
      </c>
      <c r="E162" s="5">
        <f>((E159)+(E160))+(E161)</f>
        <v>0</v>
      </c>
      <c r="F162" s="5">
        <f>((F159)+(F160))+(F161)</f>
        <v>0</v>
      </c>
      <c r="G162" s="5">
        <f t="shared" si="645"/>
        <v>0</v>
      </c>
      <c r="H162" s="5">
        <f>((H159)+(H160))+(H161)</f>
        <v>0</v>
      </c>
      <c r="I162" s="5">
        <f>((I159)+(I160))+(I161)</f>
        <v>0</v>
      </c>
      <c r="J162" s="5">
        <f t="shared" si="646"/>
        <v>0</v>
      </c>
      <c r="K162" s="5">
        <f>((K159)+(K160))+(K161)</f>
        <v>0</v>
      </c>
      <c r="L162" s="5">
        <f>((L159)+(L160))+(L161)</f>
        <v>0</v>
      </c>
      <c r="M162" s="5">
        <f t="shared" si="647"/>
        <v>0</v>
      </c>
      <c r="N162" s="5">
        <f>((N159)+(N160))+(N161)</f>
        <v>0</v>
      </c>
      <c r="O162" s="5">
        <f>((O159)+(O160))+(O161)</f>
        <v>0</v>
      </c>
      <c r="P162" s="5">
        <f t="shared" si="648"/>
        <v>0</v>
      </c>
      <c r="Q162" s="5">
        <f>((Q159)+(Q160))+(Q161)</f>
        <v>0</v>
      </c>
      <c r="R162" s="5">
        <f>((R159)+(R160))+(R161)</f>
        <v>0</v>
      </c>
      <c r="S162" s="5">
        <f t="shared" si="649"/>
        <v>0</v>
      </c>
      <c r="T162" s="5">
        <f>((T159)+(T160))+(T161)</f>
        <v>0</v>
      </c>
      <c r="U162" s="5">
        <f>((U159)+(U160))+(U161)</f>
        <v>0</v>
      </c>
      <c r="V162" s="5">
        <f t="shared" si="650"/>
        <v>0</v>
      </c>
      <c r="W162" s="5">
        <f>((W159)+(W160))+(W161)</f>
        <v>0</v>
      </c>
      <c r="X162" s="5">
        <f>((X159)+(X160))+(X161)</f>
        <v>0</v>
      </c>
      <c r="Y162" s="5">
        <f t="shared" si="651"/>
        <v>0</v>
      </c>
      <c r="Z162" s="5">
        <f>((Z159)+(Z160))+(Z161)</f>
        <v>0</v>
      </c>
      <c r="AA162" s="5">
        <f>((AA159)+(AA160))+(AA161)</f>
        <v>0</v>
      </c>
      <c r="AB162" s="5">
        <f t="shared" si="652"/>
        <v>0</v>
      </c>
      <c r="AC162" s="5">
        <f>((AC159)+(AC160))+(AC161)</f>
        <v>0</v>
      </c>
      <c r="AD162" s="5">
        <f>((AD159)+(AD160))+(AD161)</f>
        <v>0</v>
      </c>
      <c r="AE162" s="5">
        <f t="shared" si="653"/>
        <v>0</v>
      </c>
      <c r="AF162" s="5">
        <f>((AF159)+(AF160))+(AF161)</f>
        <v>0</v>
      </c>
      <c r="AG162" s="5">
        <f>((AG159)+(AG160))+(AG161)</f>
        <v>0</v>
      </c>
      <c r="AH162" s="5">
        <f t="shared" si="654"/>
        <v>0</v>
      </c>
      <c r="AI162" s="5">
        <f>((AI159)+(AI160))+(AI161)</f>
        <v>0</v>
      </c>
      <c r="AJ162" s="5">
        <f>((AJ159)+(AJ160))+(AJ161)</f>
        <v>0</v>
      </c>
      <c r="AK162" s="5">
        <f t="shared" si="655"/>
        <v>0</v>
      </c>
      <c r="AL162" s="5">
        <f t="shared" si="656"/>
        <v>0</v>
      </c>
      <c r="AM162" s="5">
        <f t="shared" si="657"/>
        <v>0</v>
      </c>
      <c r="AN162" s="5">
        <f t="shared" si="658"/>
        <v>0</v>
      </c>
      <c r="AO162" s="5">
        <f>((AO159)+(AO160))+(AO161)</f>
        <v>0</v>
      </c>
      <c r="AP162" s="5">
        <f>((AP159)+(AP160))+(AP161)</f>
        <v>0</v>
      </c>
      <c r="AQ162" s="5">
        <f t="shared" si="659"/>
        <v>0</v>
      </c>
      <c r="AR162" s="5">
        <f>((AR159)+(AR160))+(AR161)</f>
        <v>0</v>
      </c>
      <c r="AS162" s="5">
        <f>((AS159)+(AS160))+(AS161)</f>
        <v>0</v>
      </c>
      <c r="AT162" s="5">
        <f t="shared" si="660"/>
        <v>0</v>
      </c>
      <c r="AU162" s="5">
        <f>((AU159)+(AU160))+(AU161)</f>
        <v>0</v>
      </c>
      <c r="AV162" s="5">
        <f>((AV159)+(AV160))+(AV161)</f>
        <v>0</v>
      </c>
      <c r="AW162" s="5">
        <f t="shared" si="661"/>
        <v>0</v>
      </c>
      <c r="AX162" s="5">
        <f>((AX159)+(AX160))+(AX161)</f>
        <v>0</v>
      </c>
      <c r="AY162" s="5">
        <f>((AY159)+(AY160))+(AY161)</f>
        <v>0</v>
      </c>
      <c r="AZ162" s="5">
        <f t="shared" si="662"/>
        <v>0</v>
      </c>
      <c r="BA162" s="5">
        <f>((BA159)+(BA160))+(BA161)</f>
        <v>0</v>
      </c>
      <c r="BB162" s="5">
        <f>((BB159)+(BB160))+(BB161)</f>
        <v>0</v>
      </c>
      <c r="BC162" s="5">
        <f t="shared" si="663"/>
        <v>0</v>
      </c>
      <c r="BD162" s="5">
        <f>((BD159)+(BD160))+(BD161)</f>
        <v>0</v>
      </c>
      <c r="BE162" s="5">
        <f>((BE159)+(BE160))+(BE161)</f>
        <v>0</v>
      </c>
      <c r="BF162" s="5">
        <f t="shared" si="664"/>
        <v>0</v>
      </c>
      <c r="BG162" s="5">
        <f t="shared" si="665"/>
        <v>0</v>
      </c>
      <c r="BH162" s="5">
        <f t="shared" si="666"/>
        <v>0</v>
      </c>
      <c r="BI162" s="5">
        <f t="shared" si="667"/>
        <v>0</v>
      </c>
      <c r="BJ162" s="5">
        <f>((BJ159)+(BJ160))+(BJ161)</f>
        <v>0</v>
      </c>
      <c r="BK162" s="5">
        <f>((BK159)+(BK160))+(BK161)</f>
        <v>0</v>
      </c>
      <c r="BL162" s="5">
        <f t="shared" si="668"/>
        <v>0</v>
      </c>
      <c r="BM162" s="5">
        <f>((BM159)+(BM160))+(BM161)</f>
        <v>0</v>
      </c>
      <c r="BN162" s="5">
        <f>((BN159)+(BN160))+(BN161)</f>
        <v>0</v>
      </c>
      <c r="BO162" s="5">
        <f t="shared" si="669"/>
        <v>0</v>
      </c>
      <c r="BP162" s="5">
        <f>((BP159)+(BP160))+(BP161)</f>
        <v>0</v>
      </c>
      <c r="BQ162" s="5">
        <f>((BQ159)+(BQ160))+(BQ161)</f>
        <v>0</v>
      </c>
      <c r="BR162" s="5">
        <f t="shared" si="670"/>
        <v>0</v>
      </c>
      <c r="BS162" s="5">
        <f>((BS159)+(BS160))+(BS161)</f>
        <v>0</v>
      </c>
      <c r="BT162" s="5">
        <f>((BT159)+(BT160))+(BT161)</f>
        <v>0</v>
      </c>
      <c r="BU162" s="5">
        <f t="shared" si="671"/>
        <v>0</v>
      </c>
      <c r="BV162" s="5">
        <f>((BV159)+(BV160))+(BV161)</f>
        <v>0</v>
      </c>
      <c r="BW162" s="5">
        <f>((BW159)+(BW160))+(BW161)</f>
        <v>0</v>
      </c>
      <c r="BX162" s="5">
        <f t="shared" si="672"/>
        <v>0</v>
      </c>
      <c r="BY162" s="5">
        <f>((BY159)+(BY160))+(BY161)</f>
        <v>0</v>
      </c>
      <c r="BZ162" s="5">
        <f>((BZ159)+(BZ160))+(BZ161)</f>
        <v>0</v>
      </c>
      <c r="CA162" s="5">
        <f t="shared" si="673"/>
        <v>0</v>
      </c>
      <c r="CB162" s="5">
        <f t="shared" si="674"/>
        <v>0</v>
      </c>
      <c r="CC162" s="5">
        <f t="shared" si="675"/>
        <v>0</v>
      </c>
      <c r="CD162" s="5">
        <f t="shared" si="676"/>
        <v>0</v>
      </c>
      <c r="CE162" s="5">
        <f>((CE159)+(CE160))+(CE161)</f>
        <v>0</v>
      </c>
      <c r="CF162" s="5">
        <f>((CF159)+(CF160))+(CF161)</f>
        <v>0</v>
      </c>
      <c r="CG162" s="5">
        <f t="shared" si="677"/>
        <v>0</v>
      </c>
      <c r="CH162" s="5">
        <f>((CH159)+(CH160))+(CH161)</f>
        <v>0</v>
      </c>
      <c r="CI162" s="5">
        <f>((CI159)+(CI160))+(CI161)</f>
        <v>0</v>
      </c>
      <c r="CJ162" s="5">
        <f t="shared" si="678"/>
        <v>0</v>
      </c>
      <c r="CK162" s="5">
        <f>((CK159)+(CK160))+(CK161)</f>
        <v>0</v>
      </c>
      <c r="CL162" s="5">
        <f>((CL159)+(CL160))+(CL161)</f>
        <v>0</v>
      </c>
      <c r="CM162" s="5">
        <f t="shared" si="679"/>
        <v>0</v>
      </c>
      <c r="CN162" s="5">
        <f t="shared" si="680"/>
        <v>0</v>
      </c>
      <c r="CO162" s="5">
        <f t="shared" si="681"/>
        <v>0</v>
      </c>
      <c r="CP162" s="5">
        <f t="shared" si="682"/>
        <v>0</v>
      </c>
      <c r="CQ162" s="5">
        <f>((CQ159)+(CQ160))+(CQ161)</f>
        <v>0</v>
      </c>
      <c r="CR162" s="5">
        <f>((CR159)+(CR160))+(CR161)</f>
        <v>0</v>
      </c>
      <c r="CS162" s="5">
        <f t="shared" si="683"/>
        <v>0</v>
      </c>
      <c r="CT162" s="5">
        <f>((CT159)+(CT160))+(CT161)</f>
        <v>0</v>
      </c>
      <c r="CU162" s="5">
        <f>((CU159)+(CU160))+(CU161)</f>
        <v>0</v>
      </c>
      <c r="CV162" s="5">
        <f t="shared" si="684"/>
        <v>0</v>
      </c>
      <c r="CW162" s="5">
        <f>((CW159)+(CW160))+(CW161)</f>
        <v>0</v>
      </c>
      <c r="CX162" s="5">
        <f>((CX159)+(CX160))+(CX161)</f>
        <v>0</v>
      </c>
      <c r="CY162" s="5">
        <f t="shared" si="685"/>
        <v>0</v>
      </c>
      <c r="CZ162" s="5">
        <f t="shared" si="686"/>
        <v>0</v>
      </c>
      <c r="DA162" s="5">
        <f t="shared" si="687"/>
        <v>0</v>
      </c>
      <c r="DB162" s="5">
        <f t="shared" si="688"/>
        <v>0</v>
      </c>
      <c r="DC162" s="5">
        <f t="shared" si="689"/>
        <v>0</v>
      </c>
      <c r="DD162" s="5">
        <f t="shared" si="690"/>
        <v>0</v>
      </c>
      <c r="DE162" s="5">
        <f t="shared" si="691"/>
        <v>0</v>
      </c>
      <c r="DF162" s="5">
        <f>((DF159)+(DF160))+(DF161)</f>
        <v>0</v>
      </c>
      <c r="DG162" s="5">
        <f>((DG159)+(DG160))+(DG161)</f>
        <v>0</v>
      </c>
      <c r="DH162" s="5">
        <f t="shared" si="692"/>
        <v>0</v>
      </c>
      <c r="DI162" s="5">
        <f>((DI159)+(DI160))+(DI161)</f>
        <v>0</v>
      </c>
      <c r="DJ162" s="5">
        <f>((DJ159)+(DJ160))+(DJ161)</f>
        <v>0</v>
      </c>
      <c r="DK162" s="5">
        <f t="shared" si="693"/>
        <v>0</v>
      </c>
      <c r="DL162" s="5">
        <f t="shared" si="694"/>
        <v>0</v>
      </c>
      <c r="DM162" s="5">
        <f t="shared" si="695"/>
        <v>0</v>
      </c>
      <c r="DN162" s="5">
        <f t="shared" si="696"/>
        <v>0</v>
      </c>
      <c r="DO162" s="5">
        <f>((DO159)+(DO160))+(DO161)</f>
        <v>0</v>
      </c>
      <c r="DP162" s="5">
        <f>((DP159)+(DP160))+(DP161)</f>
        <v>0</v>
      </c>
      <c r="DQ162" s="5">
        <f t="shared" si="697"/>
        <v>0</v>
      </c>
      <c r="DR162" s="5">
        <f>((DR159)+(DR160))+(DR161)</f>
        <v>0</v>
      </c>
      <c r="DS162" s="5">
        <f>((DS159)+(DS160))+(DS161)</f>
        <v>0</v>
      </c>
      <c r="DT162" s="5">
        <f t="shared" si="698"/>
        <v>0</v>
      </c>
      <c r="DU162" s="5">
        <f t="shared" si="699"/>
        <v>0</v>
      </c>
      <c r="DV162" s="5">
        <f t="shared" si="700"/>
        <v>0</v>
      </c>
      <c r="DW162" s="5">
        <f t="shared" si="701"/>
        <v>0</v>
      </c>
      <c r="DX162" s="21">
        <f t="shared" si="702"/>
        <v>0</v>
      </c>
      <c r="DY162" s="21">
        <f t="shared" si="703"/>
        <v>0</v>
      </c>
      <c r="DZ162" s="21">
        <f t="shared" si="704"/>
        <v>0</v>
      </c>
      <c r="EA162" s="21">
        <f>((EA159)+(EA160))+(EA161)</f>
        <v>0</v>
      </c>
      <c r="EB162" s="21">
        <f>((EB159)+(EB160))+(EB161)</f>
        <v>0</v>
      </c>
      <c r="EC162" s="21">
        <f t="shared" si="705"/>
        <v>0</v>
      </c>
      <c r="ED162" s="21">
        <f>((ED159)+(ED160))+(ED161)</f>
        <v>0</v>
      </c>
      <c r="EE162" s="21">
        <f>((EE159)+(EE160))+(EE161)</f>
        <v>0</v>
      </c>
      <c r="EF162" s="21">
        <f t="shared" si="706"/>
        <v>0</v>
      </c>
      <c r="EG162" s="21">
        <f>((EG159)+(EG160))+(EG161)</f>
        <v>0</v>
      </c>
      <c r="EH162" s="21">
        <f>((EH159)+(EH160))+(EH161)</f>
        <v>0</v>
      </c>
      <c r="EI162" s="21">
        <f t="shared" si="707"/>
        <v>0</v>
      </c>
      <c r="EJ162" s="21">
        <f>((EJ159)+(EJ160))+(EJ161)</f>
        <v>0</v>
      </c>
      <c r="EK162" s="21">
        <f>((EK159)+(EK160))+(EK161)</f>
        <v>0</v>
      </c>
      <c r="EL162" s="21">
        <f t="shared" si="708"/>
        <v>0</v>
      </c>
      <c r="EM162" s="21">
        <f t="shared" si="709"/>
        <v>0</v>
      </c>
      <c r="EN162" s="21">
        <f t="shared" si="710"/>
        <v>0</v>
      </c>
      <c r="EO162" s="21">
        <f t="shared" si="711"/>
        <v>0</v>
      </c>
      <c r="EP162" s="21">
        <f>((EP159)+(EP160))+(EP161)</f>
        <v>0</v>
      </c>
      <c r="EQ162" s="21">
        <f>((EQ159)+(EQ160))+(EQ161)</f>
        <v>0</v>
      </c>
      <c r="ER162" s="21">
        <f t="shared" si="712"/>
        <v>0</v>
      </c>
      <c r="ES162" s="21">
        <f>((ES159)+(ES160))+(ES161)</f>
        <v>0</v>
      </c>
      <c r="ET162" s="21">
        <f>((ET159)+(ET160))+(ET161)</f>
        <v>0</v>
      </c>
      <c r="EU162" s="21">
        <f t="shared" si="713"/>
        <v>0</v>
      </c>
      <c r="EV162" s="21">
        <f>((EV159)+(EV160))+(EV161)</f>
        <v>0</v>
      </c>
      <c r="EW162" s="21">
        <f>((EW159)+(EW160))+(EW161)</f>
        <v>0</v>
      </c>
      <c r="EX162" s="21">
        <f t="shared" si="714"/>
        <v>0</v>
      </c>
      <c r="EY162" s="21">
        <f>((EY159)+(EY160))+(EY161)</f>
        <v>0</v>
      </c>
      <c r="EZ162" s="21">
        <f>((EZ159)+(EZ160))+(EZ161)</f>
        <v>0</v>
      </c>
      <c r="FA162" s="21">
        <f t="shared" si="715"/>
        <v>0</v>
      </c>
      <c r="FB162" s="21">
        <f t="shared" si="716"/>
        <v>0</v>
      </c>
      <c r="FC162" s="21">
        <f t="shared" si="717"/>
        <v>0</v>
      </c>
      <c r="FD162" s="21">
        <f t="shared" si="718"/>
        <v>0</v>
      </c>
      <c r="FE162" s="21">
        <f>((FE159)+(FE160))+(FE161)</f>
        <v>0</v>
      </c>
      <c r="FF162" s="21">
        <f>((FF159)+(FF160))+(FF161)</f>
        <v>0</v>
      </c>
      <c r="FG162" s="21">
        <f t="shared" si="719"/>
        <v>0</v>
      </c>
      <c r="FH162" s="21">
        <f>((FH159)+(FH160))+(FH161)</f>
        <v>0</v>
      </c>
      <c r="FI162" s="21">
        <f>((FI159)+(FI160))+(FI161)</f>
        <v>0</v>
      </c>
      <c r="FJ162" s="21">
        <f t="shared" si="720"/>
        <v>0</v>
      </c>
      <c r="FK162" s="21">
        <f>((FK159)+(FK160))+(FK161)</f>
        <v>0</v>
      </c>
      <c r="FL162" s="21">
        <f>((FL159)+(FL160))+(FL161)</f>
        <v>0</v>
      </c>
      <c r="FM162" s="21">
        <f t="shared" si="721"/>
        <v>0</v>
      </c>
      <c r="FN162" s="21">
        <f t="shared" si="722"/>
        <v>0</v>
      </c>
      <c r="FO162" s="21">
        <f t="shared" si="723"/>
        <v>0</v>
      </c>
      <c r="FP162" s="21">
        <f t="shared" si="724"/>
        <v>0</v>
      </c>
      <c r="FQ162" s="21">
        <f>((FQ159)+(FQ160))+(FQ161)</f>
        <v>0</v>
      </c>
      <c r="FR162" s="21">
        <f>((FR159)+(FR160))+(FR161)</f>
        <v>0</v>
      </c>
      <c r="FS162" s="21">
        <f t="shared" si="725"/>
        <v>0</v>
      </c>
      <c r="FT162" s="21">
        <f>((FT159)+(FT160))+(FT161)</f>
        <v>0</v>
      </c>
      <c r="FU162" s="21">
        <f>((FU159)+(FU160))+(FU161)</f>
        <v>0</v>
      </c>
      <c r="FV162" s="21">
        <f t="shared" si="726"/>
        <v>0</v>
      </c>
      <c r="FW162" s="21">
        <f>((FW159)+(FW160))+(FW161)</f>
        <v>0</v>
      </c>
      <c r="FX162" s="21">
        <f>((FX159)+(FX160))+(FX161)</f>
        <v>0</v>
      </c>
      <c r="FY162" s="21">
        <f t="shared" si="727"/>
        <v>0</v>
      </c>
      <c r="FZ162" s="21">
        <f t="shared" si="728"/>
        <v>0</v>
      </c>
      <c r="GA162" s="21">
        <f t="shared" si="729"/>
        <v>0</v>
      </c>
      <c r="GB162" s="21">
        <f t="shared" si="730"/>
        <v>0</v>
      </c>
      <c r="GC162" s="21">
        <f>((GC159)+(GC160))+(GC161)</f>
        <v>0</v>
      </c>
      <c r="GD162" s="21">
        <f>((GD159)+(GD160))+(GD161)</f>
        <v>0</v>
      </c>
      <c r="GE162" s="21">
        <f t="shared" si="731"/>
        <v>0</v>
      </c>
      <c r="GF162" s="21">
        <f>((GF159)+(GF160))+(GF161)</f>
        <v>0</v>
      </c>
      <c r="GG162" s="21">
        <f>((GG159)+(GG160))+(GG161)</f>
        <v>0</v>
      </c>
      <c r="GH162" s="21">
        <f t="shared" si="732"/>
        <v>0</v>
      </c>
      <c r="GI162" s="21">
        <f>((GI159)+(GI160))+(GI161)</f>
        <v>0</v>
      </c>
      <c r="GJ162" s="21">
        <f>((GJ159)+(GJ160))+(GJ161)</f>
        <v>0</v>
      </c>
      <c r="GK162" s="21">
        <f t="shared" si="733"/>
        <v>0</v>
      </c>
      <c r="GL162" s="21">
        <f>((GL159)+(GL160))+(GL161)</f>
        <v>0</v>
      </c>
      <c r="GM162" s="21">
        <f>((GM159)+(GM160))+(GM161)</f>
        <v>0</v>
      </c>
      <c r="GN162" s="21">
        <f t="shared" si="734"/>
        <v>0</v>
      </c>
      <c r="GO162" s="21">
        <f t="shared" si="735"/>
        <v>0</v>
      </c>
      <c r="GP162" s="21">
        <f t="shared" si="736"/>
        <v>0</v>
      </c>
      <c r="GQ162" s="21">
        <f t="shared" si="737"/>
        <v>0</v>
      </c>
      <c r="GR162" s="21">
        <f>((GR159)+(GR160))+(GR161)</f>
        <v>0</v>
      </c>
      <c r="GS162" s="21">
        <f>((GS159)+(GS160))+(GS161)</f>
        <v>0</v>
      </c>
      <c r="GT162" s="21">
        <f t="shared" si="738"/>
        <v>0</v>
      </c>
      <c r="GU162" s="21">
        <f>((GU159)+(GU160))+(GU161)</f>
        <v>0</v>
      </c>
      <c r="GV162" s="21">
        <f>((GV159)+(GV160))+(GV161)</f>
        <v>0</v>
      </c>
      <c r="GW162" s="21">
        <f t="shared" si="739"/>
        <v>0</v>
      </c>
      <c r="GX162" s="21">
        <f>((GX159)+(GX160))+(GX161)</f>
        <v>0</v>
      </c>
      <c r="GY162" s="21">
        <f>((GY159)+(GY160))+(GY161)</f>
        <v>0</v>
      </c>
      <c r="GZ162" s="21">
        <f t="shared" si="740"/>
        <v>0</v>
      </c>
      <c r="HA162" s="21">
        <f t="shared" si="741"/>
        <v>0</v>
      </c>
      <c r="HB162" s="21">
        <f t="shared" si="742"/>
        <v>0</v>
      </c>
      <c r="HC162" s="21">
        <f t="shared" si="743"/>
        <v>0</v>
      </c>
      <c r="HD162" s="21">
        <f>((HD159)+(HD160))+(HD161)</f>
        <v>0</v>
      </c>
      <c r="HE162" s="21">
        <f>((HE159)+(HE160))+(HE161)</f>
        <v>0</v>
      </c>
      <c r="HF162" s="21">
        <f t="shared" si="744"/>
        <v>0</v>
      </c>
      <c r="HG162" s="21">
        <f>((HG159)+(HG160))+(HG161)</f>
        <v>0</v>
      </c>
      <c r="HH162" s="21">
        <f>((HH159)+(HH160))+(HH161)</f>
        <v>0</v>
      </c>
      <c r="HI162" s="21">
        <f t="shared" si="745"/>
        <v>0</v>
      </c>
      <c r="HJ162" s="21">
        <f>((HJ159)+(HJ160))+(HJ161)</f>
        <v>0</v>
      </c>
      <c r="HK162" s="21">
        <f>((HK159)+(HK160))+(HK161)</f>
        <v>0</v>
      </c>
      <c r="HL162" s="21">
        <f t="shared" si="746"/>
        <v>0</v>
      </c>
      <c r="HM162" s="21">
        <f>((HM159)+(HM160))+(HM161)</f>
        <v>0</v>
      </c>
      <c r="HN162" s="21">
        <f>((HN159)+(HN160))+(HN161)</f>
        <v>0</v>
      </c>
      <c r="HO162" s="21">
        <f t="shared" si="747"/>
        <v>0</v>
      </c>
      <c r="HP162" s="21">
        <f t="shared" si="748"/>
        <v>0</v>
      </c>
      <c r="HQ162" s="21">
        <f t="shared" si="749"/>
        <v>0</v>
      </c>
      <c r="HR162" s="21">
        <f t="shared" si="750"/>
        <v>0</v>
      </c>
      <c r="HS162" s="21">
        <f>((HS159)+(HS160))+(HS161)</f>
        <v>0</v>
      </c>
      <c r="HT162" s="21">
        <f>((HT159)+(HT160))+(HT161)</f>
        <v>0</v>
      </c>
      <c r="HU162" s="21">
        <f t="shared" si="751"/>
        <v>0</v>
      </c>
      <c r="HV162" s="21">
        <f>((HV159)+(HV160))+(HV161)</f>
        <v>0</v>
      </c>
      <c r="HW162" s="21">
        <f>((HW159)+(HW160))+(HW161)</f>
        <v>0</v>
      </c>
      <c r="HX162" s="21">
        <f t="shared" si="752"/>
        <v>0</v>
      </c>
      <c r="HY162" s="21">
        <f>((HY159)+(HY160))+(HY161)</f>
        <v>0</v>
      </c>
      <c r="HZ162" s="21">
        <f>((HZ159)+(HZ160))+(HZ161)</f>
        <v>0</v>
      </c>
      <c r="IA162" s="21">
        <f t="shared" si="753"/>
        <v>0</v>
      </c>
      <c r="IB162" s="21">
        <f>((IB159)+(IB160))+(IB161)</f>
        <v>0</v>
      </c>
      <c r="IC162" s="21">
        <f>((IC159)+(IC160))+(IC161)</f>
        <v>0</v>
      </c>
      <c r="ID162" s="21">
        <f t="shared" si="754"/>
        <v>0</v>
      </c>
      <c r="IE162" s="21">
        <f t="shared" si="755"/>
        <v>0</v>
      </c>
      <c r="IF162" s="21">
        <f t="shared" si="756"/>
        <v>0</v>
      </c>
      <c r="IG162" s="21">
        <f t="shared" si="757"/>
        <v>0</v>
      </c>
      <c r="IH162" s="21">
        <f t="shared" si="758"/>
        <v>0</v>
      </c>
      <c r="II162" s="21">
        <f t="shared" si="759"/>
        <v>0</v>
      </c>
      <c r="IJ162" s="21">
        <f t="shared" si="760"/>
        <v>0</v>
      </c>
      <c r="IK162" s="21">
        <f>((IK159)+(IK160))+(IK161)</f>
        <v>0</v>
      </c>
      <c r="IL162" s="21">
        <f>((IL159)+(IL160))+(IL161)</f>
        <v>0</v>
      </c>
      <c r="IM162" s="21">
        <f t="shared" si="761"/>
        <v>0</v>
      </c>
      <c r="IN162" s="21">
        <f>((IN159)+(IN160))+(IN161)</f>
        <v>0</v>
      </c>
      <c r="IO162" s="21">
        <f>((IO159)+(IO160))+(IO161)</f>
        <v>0</v>
      </c>
      <c r="IP162" s="21">
        <f t="shared" si="762"/>
        <v>0</v>
      </c>
      <c r="IQ162" s="21">
        <f>((IQ159)+(IQ160))+(IQ161)</f>
        <v>0</v>
      </c>
      <c r="IR162" s="21">
        <f>((IR159)+(IR160))+(IR161)</f>
        <v>0</v>
      </c>
      <c r="IS162" s="21">
        <f t="shared" si="763"/>
        <v>0</v>
      </c>
      <c r="IT162" s="21">
        <f t="shared" si="764"/>
        <v>0</v>
      </c>
      <c r="IU162" s="21">
        <f t="shared" si="765"/>
        <v>0</v>
      </c>
      <c r="IV162" s="21">
        <f t="shared" si="766"/>
        <v>0</v>
      </c>
      <c r="IW162" s="21">
        <f t="shared" si="767"/>
        <v>0</v>
      </c>
      <c r="IX162" s="21">
        <f t="shared" si="768"/>
        <v>0</v>
      </c>
      <c r="IY162" s="21">
        <f t="shared" si="769"/>
        <v>0</v>
      </c>
      <c r="IZ162" s="21">
        <f>((IZ159)+(IZ160))+(IZ161)</f>
        <v>0</v>
      </c>
      <c r="JA162" s="21">
        <f>((JA159)+(JA160))+(JA161)</f>
        <v>0</v>
      </c>
      <c r="JB162" s="21">
        <f t="shared" si="770"/>
        <v>0</v>
      </c>
      <c r="JC162" s="21">
        <f>((JC159)+(JC160))+(JC161)</f>
        <v>0</v>
      </c>
      <c r="JD162" s="21">
        <f>((JD159)+(JD160))+(JD161)</f>
        <v>0</v>
      </c>
      <c r="JE162" s="21">
        <f t="shared" si="771"/>
        <v>0</v>
      </c>
      <c r="JF162" s="21">
        <f>((JF159)+(JF160))+(JF161)</f>
        <v>0</v>
      </c>
      <c r="JG162" s="21">
        <f>((JG159)+(JG160))+(JG161)</f>
        <v>0</v>
      </c>
      <c r="JH162" s="21">
        <f t="shared" si="772"/>
        <v>0</v>
      </c>
      <c r="JI162" s="21">
        <f t="shared" si="773"/>
        <v>0</v>
      </c>
      <c r="JJ162" s="21">
        <f t="shared" si="774"/>
        <v>0</v>
      </c>
      <c r="JK162" s="21">
        <f t="shared" si="775"/>
        <v>0</v>
      </c>
      <c r="JL162" s="21">
        <f>((JL159)+(JL160))+(JL161)</f>
        <v>0</v>
      </c>
      <c r="JM162" s="21">
        <f>((JM159)+(JM160))+(JM161)</f>
        <v>0</v>
      </c>
      <c r="JN162" s="21">
        <f t="shared" si="776"/>
        <v>0</v>
      </c>
      <c r="JO162" s="21">
        <f>((JO159)+(JO160))+(JO161)</f>
        <v>0</v>
      </c>
      <c r="JP162" s="21">
        <f>((JP159)+(JP160))+(JP161)</f>
        <v>0</v>
      </c>
      <c r="JQ162" s="21">
        <f t="shared" si="777"/>
        <v>0</v>
      </c>
      <c r="JR162" s="21">
        <f>((JR159)+(JR160))+(JR161)</f>
        <v>0</v>
      </c>
      <c r="JS162" s="21">
        <f>((JS159)+(JS160))+(JS161)</f>
        <v>0</v>
      </c>
      <c r="JT162" s="21">
        <f t="shared" si="778"/>
        <v>0</v>
      </c>
      <c r="JU162" s="21">
        <f t="shared" si="779"/>
        <v>0</v>
      </c>
      <c r="JV162" s="21">
        <f t="shared" si="780"/>
        <v>0</v>
      </c>
      <c r="JW162" s="21">
        <f t="shared" si="781"/>
        <v>0</v>
      </c>
      <c r="JX162" s="21">
        <f>((JX159)+(JX160))+(JX161)</f>
        <v>0</v>
      </c>
      <c r="JY162" s="21">
        <f>((JY159)+(JY160))+(JY161)</f>
        <v>0</v>
      </c>
      <c r="JZ162" s="21">
        <f t="shared" si="782"/>
        <v>0</v>
      </c>
      <c r="KA162" s="21">
        <f>((KA159)+(KA160))+(KA161)</f>
        <v>0</v>
      </c>
      <c r="KB162" s="21">
        <f>((KB159)+(KB160))+(KB161)</f>
        <v>0</v>
      </c>
      <c r="KC162" s="21">
        <f t="shared" si="783"/>
        <v>0</v>
      </c>
      <c r="KD162" s="21">
        <f t="shared" si="784"/>
        <v>0</v>
      </c>
      <c r="KE162" s="21">
        <f t="shared" si="785"/>
        <v>0</v>
      </c>
      <c r="KF162" s="21">
        <f t="shared" si="786"/>
        <v>0</v>
      </c>
      <c r="KG162" s="21">
        <f>((KG159)+(KG160))+(KG161)</f>
        <v>250</v>
      </c>
      <c r="KH162" s="21">
        <f>((KH159)+(KH160))+(KH161)</f>
        <v>0</v>
      </c>
      <c r="KI162" s="21">
        <f t="shared" si="787"/>
        <v>250</v>
      </c>
      <c r="KJ162" s="21">
        <f>((KJ159)+(KJ160))+(KJ161)</f>
        <v>150</v>
      </c>
      <c r="KK162" s="21">
        <f>((KK159)+(KK160))+(KK161)</f>
        <v>0</v>
      </c>
      <c r="KL162" s="21">
        <f t="shared" si="788"/>
        <v>150</v>
      </c>
      <c r="KM162" s="21">
        <f>((KM159)+(KM160))+(KM161)</f>
        <v>0</v>
      </c>
      <c r="KN162" s="21">
        <f>((KN159)+(KN160))+(KN161)</f>
        <v>0</v>
      </c>
      <c r="KO162" s="21">
        <f t="shared" si="789"/>
        <v>0</v>
      </c>
      <c r="KP162" s="21">
        <f>((KP159)+(KP160))+(KP161)</f>
        <v>0</v>
      </c>
      <c r="KQ162" s="21">
        <f>((KQ159)+(KQ160))+(KQ161)</f>
        <v>0</v>
      </c>
      <c r="KR162" s="21">
        <f t="shared" si="790"/>
        <v>0</v>
      </c>
      <c r="KS162" s="21">
        <f>((KS159)+(KS160))+(KS161)</f>
        <v>0</v>
      </c>
      <c r="KT162" s="21">
        <f>((KT159)+(KT160))+(KT161)</f>
        <v>0</v>
      </c>
      <c r="KU162" s="21">
        <f t="shared" si="791"/>
        <v>0</v>
      </c>
      <c r="KV162" s="21">
        <f>((KV159)+(KV160))+(KV161)</f>
        <v>0</v>
      </c>
      <c r="KW162" s="21">
        <f>((KW159)+(KW160))+(KW161)</f>
        <v>0</v>
      </c>
      <c r="KX162" s="21">
        <f t="shared" si="792"/>
        <v>0</v>
      </c>
      <c r="KY162" s="21">
        <f>((KY159)+(KY160))+(KY161)</f>
        <v>0</v>
      </c>
      <c r="KZ162" s="21">
        <f>((KZ159)+(KZ160))+(KZ161)</f>
        <v>0</v>
      </c>
      <c r="LA162" s="21">
        <f t="shared" si="793"/>
        <v>0</v>
      </c>
      <c r="LB162" s="21">
        <f t="shared" si="794"/>
        <v>0</v>
      </c>
      <c r="LC162" s="21">
        <f t="shared" si="795"/>
        <v>0</v>
      </c>
      <c r="LD162" s="21">
        <f t="shared" si="796"/>
        <v>0</v>
      </c>
      <c r="LE162" s="21">
        <f t="shared" si="797"/>
        <v>400</v>
      </c>
      <c r="LF162" s="21">
        <f t="shared" si="798"/>
        <v>0</v>
      </c>
      <c r="LG162" s="21">
        <f t="shared" si="799"/>
        <v>400</v>
      </c>
      <c r="LH162" s="21">
        <f>((LH159)+(LH160))+(LH161)</f>
        <v>0</v>
      </c>
      <c r="LI162" s="21">
        <f>((LI159)+(LI160))+(LI161)</f>
        <v>0</v>
      </c>
      <c r="LJ162" s="21">
        <f t="shared" si="800"/>
        <v>0</v>
      </c>
      <c r="LK162" s="21">
        <f>((LK159)+(LK160))+(LK161)</f>
        <v>0</v>
      </c>
      <c r="LL162" s="21">
        <f>((LL159)+(LL160))+(LL161)</f>
        <v>0</v>
      </c>
      <c r="LM162" s="21">
        <f t="shared" si="801"/>
        <v>0</v>
      </c>
      <c r="LN162" s="21">
        <f t="shared" si="802"/>
        <v>400</v>
      </c>
      <c r="LO162" s="21">
        <f t="shared" si="803"/>
        <v>0</v>
      </c>
      <c r="LP162" s="21">
        <f t="shared" si="804"/>
        <v>400</v>
      </c>
    </row>
    <row r="163" spans="1:328" x14ac:dyDescent="0.3">
      <c r="A163" s="2" t="s">
        <v>268</v>
      </c>
      <c r="B163" s="3"/>
      <c r="C163" s="3"/>
      <c r="D163" s="4">
        <f t="shared" si="644"/>
        <v>0</v>
      </c>
      <c r="E163" s="3"/>
      <c r="F163" s="3"/>
      <c r="G163" s="4">
        <f t="shared" si="645"/>
        <v>0</v>
      </c>
      <c r="H163" s="3"/>
      <c r="I163" s="3"/>
      <c r="J163" s="4">
        <f t="shared" si="646"/>
        <v>0</v>
      </c>
      <c r="K163" s="3"/>
      <c r="L163" s="3"/>
      <c r="M163" s="4">
        <f t="shared" si="647"/>
        <v>0</v>
      </c>
      <c r="N163" s="3"/>
      <c r="O163" s="3"/>
      <c r="P163" s="4">
        <f t="shared" si="648"/>
        <v>0</v>
      </c>
      <c r="Q163" s="3"/>
      <c r="R163" s="3"/>
      <c r="S163" s="4">
        <f t="shared" si="649"/>
        <v>0</v>
      </c>
      <c r="T163" s="3"/>
      <c r="U163" s="3"/>
      <c r="V163" s="4">
        <f t="shared" si="650"/>
        <v>0</v>
      </c>
      <c r="W163" s="3"/>
      <c r="X163" s="3"/>
      <c r="Y163" s="4">
        <f t="shared" si="651"/>
        <v>0</v>
      </c>
      <c r="Z163" s="3"/>
      <c r="AA163" s="3"/>
      <c r="AB163" s="4">
        <f t="shared" si="652"/>
        <v>0</v>
      </c>
      <c r="AC163" s="3"/>
      <c r="AD163" s="3"/>
      <c r="AE163" s="4">
        <f t="shared" si="653"/>
        <v>0</v>
      </c>
      <c r="AF163" s="3"/>
      <c r="AG163" s="3"/>
      <c r="AH163" s="4">
        <f t="shared" si="654"/>
        <v>0</v>
      </c>
      <c r="AI163" s="3"/>
      <c r="AJ163" s="3"/>
      <c r="AK163" s="4">
        <f t="shared" si="655"/>
        <v>0</v>
      </c>
      <c r="AL163" s="4">
        <f t="shared" si="656"/>
        <v>0</v>
      </c>
      <c r="AM163" s="4">
        <f t="shared" si="657"/>
        <v>0</v>
      </c>
      <c r="AN163" s="4">
        <f t="shared" si="658"/>
        <v>0</v>
      </c>
      <c r="AO163" s="3"/>
      <c r="AP163" s="3"/>
      <c r="AQ163" s="4">
        <f t="shared" si="659"/>
        <v>0</v>
      </c>
      <c r="AR163" s="3"/>
      <c r="AS163" s="3"/>
      <c r="AT163" s="4">
        <f t="shared" si="660"/>
        <v>0</v>
      </c>
      <c r="AU163" s="3"/>
      <c r="AV163" s="3"/>
      <c r="AW163" s="4">
        <f t="shared" si="661"/>
        <v>0</v>
      </c>
      <c r="AX163" s="3"/>
      <c r="AY163" s="3"/>
      <c r="AZ163" s="4">
        <f t="shared" si="662"/>
        <v>0</v>
      </c>
      <c r="BA163" s="3"/>
      <c r="BB163" s="3"/>
      <c r="BC163" s="4">
        <f t="shared" si="663"/>
        <v>0</v>
      </c>
      <c r="BD163" s="3"/>
      <c r="BE163" s="3"/>
      <c r="BF163" s="4">
        <f t="shared" si="664"/>
        <v>0</v>
      </c>
      <c r="BG163" s="4">
        <f t="shared" si="665"/>
        <v>0</v>
      </c>
      <c r="BH163" s="4">
        <f t="shared" si="666"/>
        <v>0</v>
      </c>
      <c r="BI163" s="4">
        <f t="shared" si="667"/>
        <v>0</v>
      </c>
      <c r="BJ163" s="3"/>
      <c r="BK163" s="3"/>
      <c r="BL163" s="4">
        <f t="shared" si="668"/>
        <v>0</v>
      </c>
      <c r="BM163" s="3"/>
      <c r="BN163" s="3"/>
      <c r="BO163" s="4">
        <f t="shared" si="669"/>
        <v>0</v>
      </c>
      <c r="BP163" s="3"/>
      <c r="BQ163" s="3"/>
      <c r="BR163" s="4">
        <f t="shared" si="670"/>
        <v>0</v>
      </c>
      <c r="BS163" s="3"/>
      <c r="BT163" s="3"/>
      <c r="BU163" s="4">
        <f t="shared" si="671"/>
        <v>0</v>
      </c>
      <c r="BV163" s="3"/>
      <c r="BW163" s="3"/>
      <c r="BX163" s="4">
        <f t="shared" si="672"/>
        <v>0</v>
      </c>
      <c r="BY163" s="3"/>
      <c r="BZ163" s="3"/>
      <c r="CA163" s="4">
        <f t="shared" si="673"/>
        <v>0</v>
      </c>
      <c r="CB163" s="4">
        <f t="shared" si="674"/>
        <v>0</v>
      </c>
      <c r="CC163" s="4">
        <f t="shared" si="675"/>
        <v>0</v>
      </c>
      <c r="CD163" s="4">
        <f t="shared" si="676"/>
        <v>0</v>
      </c>
      <c r="CE163" s="3"/>
      <c r="CF163" s="3"/>
      <c r="CG163" s="4">
        <f t="shared" si="677"/>
        <v>0</v>
      </c>
      <c r="CH163" s="3"/>
      <c r="CI163" s="3"/>
      <c r="CJ163" s="4">
        <f t="shared" si="678"/>
        <v>0</v>
      </c>
      <c r="CK163" s="3"/>
      <c r="CL163" s="3"/>
      <c r="CM163" s="4">
        <f t="shared" si="679"/>
        <v>0</v>
      </c>
      <c r="CN163" s="4">
        <f t="shared" si="680"/>
        <v>0</v>
      </c>
      <c r="CO163" s="4">
        <f t="shared" si="681"/>
        <v>0</v>
      </c>
      <c r="CP163" s="4">
        <f t="shared" si="682"/>
        <v>0</v>
      </c>
      <c r="CQ163" s="3"/>
      <c r="CR163" s="3"/>
      <c r="CS163" s="4">
        <f t="shared" si="683"/>
        <v>0</v>
      </c>
      <c r="CT163" s="3"/>
      <c r="CU163" s="3"/>
      <c r="CV163" s="4">
        <f t="shared" si="684"/>
        <v>0</v>
      </c>
      <c r="CW163" s="3"/>
      <c r="CX163" s="3"/>
      <c r="CY163" s="4">
        <f t="shared" si="685"/>
        <v>0</v>
      </c>
      <c r="CZ163" s="4">
        <f t="shared" si="686"/>
        <v>0</v>
      </c>
      <c r="DA163" s="4">
        <f t="shared" si="687"/>
        <v>0</v>
      </c>
      <c r="DB163" s="4">
        <f t="shared" si="688"/>
        <v>0</v>
      </c>
      <c r="DC163" s="4">
        <f t="shared" si="689"/>
        <v>0</v>
      </c>
      <c r="DD163" s="4">
        <f t="shared" si="690"/>
        <v>0</v>
      </c>
      <c r="DE163" s="4">
        <f t="shared" si="691"/>
        <v>0</v>
      </c>
      <c r="DF163" s="3"/>
      <c r="DG163" s="3"/>
      <c r="DH163" s="4">
        <f t="shared" si="692"/>
        <v>0</v>
      </c>
      <c r="DI163" s="3"/>
      <c r="DJ163" s="3"/>
      <c r="DK163" s="4">
        <f t="shared" si="693"/>
        <v>0</v>
      </c>
      <c r="DL163" s="4">
        <f t="shared" si="694"/>
        <v>0</v>
      </c>
      <c r="DM163" s="4">
        <f t="shared" si="695"/>
        <v>0</v>
      </c>
      <c r="DN163" s="4">
        <f t="shared" si="696"/>
        <v>0</v>
      </c>
      <c r="DO163" s="3"/>
      <c r="DP163" s="3"/>
      <c r="DQ163" s="4">
        <f t="shared" si="697"/>
        <v>0</v>
      </c>
      <c r="DR163" s="3"/>
      <c r="DS163" s="3"/>
      <c r="DT163" s="4">
        <f t="shared" si="698"/>
        <v>0</v>
      </c>
      <c r="DU163" s="4">
        <f t="shared" si="699"/>
        <v>0</v>
      </c>
      <c r="DV163" s="4">
        <f t="shared" si="700"/>
        <v>0</v>
      </c>
      <c r="DW163" s="4">
        <f t="shared" si="701"/>
        <v>0</v>
      </c>
      <c r="DX163" s="20">
        <f t="shared" si="702"/>
        <v>0</v>
      </c>
      <c r="DY163" s="20">
        <f t="shared" si="703"/>
        <v>0</v>
      </c>
      <c r="DZ163" s="20">
        <f t="shared" si="704"/>
        <v>0</v>
      </c>
      <c r="EA163" s="19"/>
      <c r="EB163" s="19"/>
      <c r="EC163" s="20">
        <f t="shared" si="705"/>
        <v>0</v>
      </c>
      <c r="ED163" s="19"/>
      <c r="EE163" s="19"/>
      <c r="EF163" s="20">
        <f t="shared" si="706"/>
        <v>0</v>
      </c>
      <c r="EG163" s="19"/>
      <c r="EH163" s="19"/>
      <c r="EI163" s="20">
        <f t="shared" si="707"/>
        <v>0</v>
      </c>
      <c r="EJ163" s="19"/>
      <c r="EK163" s="19"/>
      <c r="EL163" s="20">
        <f t="shared" si="708"/>
        <v>0</v>
      </c>
      <c r="EM163" s="20">
        <f t="shared" si="709"/>
        <v>0</v>
      </c>
      <c r="EN163" s="20">
        <f t="shared" si="710"/>
        <v>0</v>
      </c>
      <c r="EO163" s="20">
        <f t="shared" si="711"/>
        <v>0</v>
      </c>
      <c r="EP163" s="19"/>
      <c r="EQ163" s="19"/>
      <c r="ER163" s="20">
        <f t="shared" si="712"/>
        <v>0</v>
      </c>
      <c r="ES163" s="19"/>
      <c r="ET163" s="19"/>
      <c r="EU163" s="20">
        <f t="shared" si="713"/>
        <v>0</v>
      </c>
      <c r="EV163" s="19"/>
      <c r="EW163" s="19"/>
      <c r="EX163" s="20">
        <f t="shared" si="714"/>
        <v>0</v>
      </c>
      <c r="EY163" s="19"/>
      <c r="EZ163" s="19"/>
      <c r="FA163" s="20">
        <f t="shared" si="715"/>
        <v>0</v>
      </c>
      <c r="FB163" s="20">
        <f t="shared" si="716"/>
        <v>0</v>
      </c>
      <c r="FC163" s="20">
        <f t="shared" si="717"/>
        <v>0</v>
      </c>
      <c r="FD163" s="20">
        <f t="shared" si="718"/>
        <v>0</v>
      </c>
      <c r="FE163" s="19"/>
      <c r="FF163" s="19"/>
      <c r="FG163" s="20">
        <f t="shared" si="719"/>
        <v>0</v>
      </c>
      <c r="FH163" s="19"/>
      <c r="FI163" s="19"/>
      <c r="FJ163" s="20">
        <f t="shared" si="720"/>
        <v>0</v>
      </c>
      <c r="FK163" s="19"/>
      <c r="FL163" s="19"/>
      <c r="FM163" s="20">
        <f t="shared" si="721"/>
        <v>0</v>
      </c>
      <c r="FN163" s="20">
        <f t="shared" si="722"/>
        <v>0</v>
      </c>
      <c r="FO163" s="20">
        <f t="shared" si="723"/>
        <v>0</v>
      </c>
      <c r="FP163" s="20">
        <f t="shared" si="724"/>
        <v>0</v>
      </c>
      <c r="FQ163" s="19"/>
      <c r="FR163" s="19"/>
      <c r="FS163" s="20">
        <f t="shared" si="725"/>
        <v>0</v>
      </c>
      <c r="FT163" s="19"/>
      <c r="FU163" s="19"/>
      <c r="FV163" s="20">
        <f t="shared" si="726"/>
        <v>0</v>
      </c>
      <c r="FW163" s="19"/>
      <c r="FX163" s="19"/>
      <c r="FY163" s="20">
        <f t="shared" si="727"/>
        <v>0</v>
      </c>
      <c r="FZ163" s="20">
        <f t="shared" si="728"/>
        <v>0</v>
      </c>
      <c r="GA163" s="20">
        <f t="shared" si="729"/>
        <v>0</v>
      </c>
      <c r="GB163" s="20">
        <f t="shared" si="730"/>
        <v>0</v>
      </c>
      <c r="GC163" s="19"/>
      <c r="GD163" s="19"/>
      <c r="GE163" s="20">
        <f t="shared" si="731"/>
        <v>0</v>
      </c>
      <c r="GF163" s="19"/>
      <c r="GG163" s="19"/>
      <c r="GH163" s="20">
        <f t="shared" si="732"/>
        <v>0</v>
      </c>
      <c r="GI163" s="19"/>
      <c r="GJ163" s="19"/>
      <c r="GK163" s="20">
        <f t="shared" si="733"/>
        <v>0</v>
      </c>
      <c r="GL163" s="19"/>
      <c r="GM163" s="19"/>
      <c r="GN163" s="20">
        <f t="shared" si="734"/>
        <v>0</v>
      </c>
      <c r="GO163" s="20">
        <f t="shared" si="735"/>
        <v>0</v>
      </c>
      <c r="GP163" s="20">
        <f t="shared" si="736"/>
        <v>0</v>
      </c>
      <c r="GQ163" s="20">
        <f t="shared" si="737"/>
        <v>0</v>
      </c>
      <c r="GR163" s="19"/>
      <c r="GS163" s="19"/>
      <c r="GT163" s="20">
        <f t="shared" si="738"/>
        <v>0</v>
      </c>
      <c r="GU163" s="19"/>
      <c r="GV163" s="19"/>
      <c r="GW163" s="20">
        <f t="shared" si="739"/>
        <v>0</v>
      </c>
      <c r="GX163" s="19"/>
      <c r="GY163" s="19"/>
      <c r="GZ163" s="20">
        <f t="shared" si="740"/>
        <v>0</v>
      </c>
      <c r="HA163" s="20">
        <f t="shared" si="741"/>
        <v>0</v>
      </c>
      <c r="HB163" s="20">
        <f t="shared" si="742"/>
        <v>0</v>
      </c>
      <c r="HC163" s="20">
        <f t="shared" si="743"/>
        <v>0</v>
      </c>
      <c r="HD163" s="19"/>
      <c r="HE163" s="19"/>
      <c r="HF163" s="20">
        <f t="shared" si="744"/>
        <v>0</v>
      </c>
      <c r="HG163" s="19"/>
      <c r="HH163" s="19"/>
      <c r="HI163" s="20">
        <f t="shared" si="745"/>
        <v>0</v>
      </c>
      <c r="HJ163" s="19"/>
      <c r="HK163" s="19"/>
      <c r="HL163" s="20">
        <f t="shared" si="746"/>
        <v>0</v>
      </c>
      <c r="HM163" s="19"/>
      <c r="HN163" s="19"/>
      <c r="HO163" s="20">
        <f t="shared" si="747"/>
        <v>0</v>
      </c>
      <c r="HP163" s="20">
        <f t="shared" si="748"/>
        <v>0</v>
      </c>
      <c r="HQ163" s="20">
        <f t="shared" si="749"/>
        <v>0</v>
      </c>
      <c r="HR163" s="20">
        <f t="shared" si="750"/>
        <v>0</v>
      </c>
      <c r="HS163" s="19"/>
      <c r="HT163" s="19"/>
      <c r="HU163" s="20">
        <f t="shared" si="751"/>
        <v>0</v>
      </c>
      <c r="HV163" s="19"/>
      <c r="HW163" s="19"/>
      <c r="HX163" s="20">
        <f t="shared" si="752"/>
        <v>0</v>
      </c>
      <c r="HY163" s="19"/>
      <c r="HZ163" s="19"/>
      <c r="IA163" s="20">
        <f t="shared" si="753"/>
        <v>0</v>
      </c>
      <c r="IB163" s="19"/>
      <c r="IC163" s="19"/>
      <c r="ID163" s="20">
        <f t="shared" si="754"/>
        <v>0</v>
      </c>
      <c r="IE163" s="20">
        <f t="shared" si="755"/>
        <v>0</v>
      </c>
      <c r="IF163" s="20">
        <f t="shared" si="756"/>
        <v>0</v>
      </c>
      <c r="IG163" s="20">
        <f t="shared" si="757"/>
        <v>0</v>
      </c>
      <c r="IH163" s="20">
        <f t="shared" si="758"/>
        <v>0</v>
      </c>
      <c r="II163" s="20">
        <f t="shared" si="759"/>
        <v>0</v>
      </c>
      <c r="IJ163" s="20">
        <f t="shared" si="760"/>
        <v>0</v>
      </c>
      <c r="IK163" s="19"/>
      <c r="IL163" s="19"/>
      <c r="IM163" s="20">
        <f t="shared" si="761"/>
        <v>0</v>
      </c>
      <c r="IN163" s="19"/>
      <c r="IO163" s="19"/>
      <c r="IP163" s="20">
        <f t="shared" si="762"/>
        <v>0</v>
      </c>
      <c r="IQ163" s="19"/>
      <c r="IR163" s="19"/>
      <c r="IS163" s="20">
        <f t="shared" si="763"/>
        <v>0</v>
      </c>
      <c r="IT163" s="20">
        <f t="shared" si="764"/>
        <v>0</v>
      </c>
      <c r="IU163" s="20">
        <f t="shared" si="765"/>
        <v>0</v>
      </c>
      <c r="IV163" s="20">
        <f t="shared" si="766"/>
        <v>0</v>
      </c>
      <c r="IW163" s="20">
        <f t="shared" si="767"/>
        <v>0</v>
      </c>
      <c r="IX163" s="20">
        <f t="shared" si="768"/>
        <v>0</v>
      </c>
      <c r="IY163" s="20">
        <f t="shared" si="769"/>
        <v>0</v>
      </c>
      <c r="IZ163" s="19"/>
      <c r="JA163" s="19"/>
      <c r="JB163" s="20">
        <f t="shared" si="770"/>
        <v>0</v>
      </c>
      <c r="JC163" s="19"/>
      <c r="JD163" s="19"/>
      <c r="JE163" s="20">
        <f t="shared" si="771"/>
        <v>0</v>
      </c>
      <c r="JF163" s="19"/>
      <c r="JG163" s="19"/>
      <c r="JH163" s="20">
        <f t="shared" si="772"/>
        <v>0</v>
      </c>
      <c r="JI163" s="20">
        <f t="shared" si="773"/>
        <v>0</v>
      </c>
      <c r="JJ163" s="20">
        <f t="shared" si="774"/>
        <v>0</v>
      </c>
      <c r="JK163" s="20">
        <f t="shared" si="775"/>
        <v>0</v>
      </c>
      <c r="JL163" s="19"/>
      <c r="JM163" s="19"/>
      <c r="JN163" s="20">
        <f t="shared" si="776"/>
        <v>0</v>
      </c>
      <c r="JO163" s="19"/>
      <c r="JP163" s="19"/>
      <c r="JQ163" s="20">
        <f t="shared" si="777"/>
        <v>0</v>
      </c>
      <c r="JR163" s="19"/>
      <c r="JS163" s="19"/>
      <c r="JT163" s="20">
        <f t="shared" si="778"/>
        <v>0</v>
      </c>
      <c r="JU163" s="20">
        <f t="shared" si="779"/>
        <v>0</v>
      </c>
      <c r="JV163" s="20">
        <f t="shared" si="780"/>
        <v>0</v>
      </c>
      <c r="JW163" s="20">
        <f t="shared" si="781"/>
        <v>0</v>
      </c>
      <c r="JX163" s="19"/>
      <c r="JY163" s="19"/>
      <c r="JZ163" s="20">
        <f t="shared" si="782"/>
        <v>0</v>
      </c>
      <c r="KA163" s="19"/>
      <c r="KB163" s="19"/>
      <c r="KC163" s="20">
        <f t="shared" si="783"/>
        <v>0</v>
      </c>
      <c r="KD163" s="20">
        <f t="shared" si="784"/>
        <v>0</v>
      </c>
      <c r="KE163" s="20">
        <f t="shared" si="785"/>
        <v>0</v>
      </c>
      <c r="KF163" s="20">
        <f t="shared" si="786"/>
        <v>0</v>
      </c>
      <c r="KG163" s="19"/>
      <c r="KH163" s="19"/>
      <c r="KI163" s="20">
        <f t="shared" si="787"/>
        <v>0</v>
      </c>
      <c r="KJ163" s="19"/>
      <c r="KK163" s="19"/>
      <c r="KL163" s="20">
        <f t="shared" si="788"/>
        <v>0</v>
      </c>
      <c r="KM163" s="19"/>
      <c r="KN163" s="19"/>
      <c r="KO163" s="20">
        <f t="shared" si="789"/>
        <v>0</v>
      </c>
      <c r="KP163" s="19"/>
      <c r="KQ163" s="19"/>
      <c r="KR163" s="20">
        <f t="shared" si="790"/>
        <v>0</v>
      </c>
      <c r="KS163" s="19"/>
      <c r="KT163" s="19"/>
      <c r="KU163" s="20">
        <f t="shared" si="791"/>
        <v>0</v>
      </c>
      <c r="KV163" s="19"/>
      <c r="KW163" s="19"/>
      <c r="KX163" s="20">
        <f t="shared" si="792"/>
        <v>0</v>
      </c>
      <c r="KY163" s="19"/>
      <c r="KZ163" s="19"/>
      <c r="LA163" s="20">
        <f t="shared" si="793"/>
        <v>0</v>
      </c>
      <c r="LB163" s="20">
        <f t="shared" si="794"/>
        <v>0</v>
      </c>
      <c r="LC163" s="20">
        <f t="shared" si="795"/>
        <v>0</v>
      </c>
      <c r="LD163" s="20">
        <f t="shared" si="796"/>
        <v>0</v>
      </c>
      <c r="LE163" s="20">
        <f t="shared" si="797"/>
        <v>0</v>
      </c>
      <c r="LF163" s="20">
        <f t="shared" si="798"/>
        <v>0</v>
      </c>
      <c r="LG163" s="20">
        <f t="shared" si="799"/>
        <v>0</v>
      </c>
      <c r="LH163" s="19"/>
      <c r="LI163" s="19"/>
      <c r="LJ163" s="20">
        <f t="shared" si="800"/>
        <v>0</v>
      </c>
      <c r="LK163" s="19"/>
      <c r="LL163" s="19"/>
      <c r="LM163" s="20">
        <f t="shared" si="801"/>
        <v>0</v>
      </c>
      <c r="LN163" s="20">
        <f t="shared" si="802"/>
        <v>0</v>
      </c>
      <c r="LO163" s="20">
        <f t="shared" si="803"/>
        <v>0</v>
      </c>
      <c r="LP163" s="20">
        <f t="shared" si="804"/>
        <v>0</v>
      </c>
    </row>
    <row r="164" spans="1:328" x14ac:dyDescent="0.3">
      <c r="A164" s="2" t="s">
        <v>269</v>
      </c>
      <c r="B164" s="3"/>
      <c r="C164" s="3"/>
      <c r="D164" s="4">
        <f t="shared" si="644"/>
        <v>0</v>
      </c>
      <c r="E164" s="3"/>
      <c r="F164" s="3"/>
      <c r="G164" s="4">
        <f t="shared" si="645"/>
        <v>0</v>
      </c>
      <c r="H164" s="3"/>
      <c r="I164" s="3"/>
      <c r="J164" s="4">
        <f t="shared" si="646"/>
        <v>0</v>
      </c>
      <c r="K164" s="3"/>
      <c r="L164" s="3"/>
      <c r="M164" s="4">
        <f t="shared" si="647"/>
        <v>0</v>
      </c>
      <c r="N164" s="3"/>
      <c r="O164" s="3"/>
      <c r="P164" s="4">
        <f t="shared" si="648"/>
        <v>0</v>
      </c>
      <c r="Q164" s="3"/>
      <c r="R164" s="3"/>
      <c r="S164" s="4">
        <f t="shared" si="649"/>
        <v>0</v>
      </c>
      <c r="T164" s="3"/>
      <c r="U164" s="3"/>
      <c r="V164" s="4">
        <f t="shared" si="650"/>
        <v>0</v>
      </c>
      <c r="W164" s="3"/>
      <c r="X164" s="3"/>
      <c r="Y164" s="4">
        <f t="shared" si="651"/>
        <v>0</v>
      </c>
      <c r="Z164" s="3"/>
      <c r="AA164" s="3"/>
      <c r="AB164" s="4">
        <f t="shared" si="652"/>
        <v>0</v>
      </c>
      <c r="AC164" s="3"/>
      <c r="AD164" s="3"/>
      <c r="AE164" s="4">
        <f t="shared" si="653"/>
        <v>0</v>
      </c>
      <c r="AF164" s="3"/>
      <c r="AG164" s="3"/>
      <c r="AH164" s="4">
        <f t="shared" si="654"/>
        <v>0</v>
      </c>
      <c r="AI164" s="3"/>
      <c r="AJ164" s="3"/>
      <c r="AK164" s="4">
        <f t="shared" si="655"/>
        <v>0</v>
      </c>
      <c r="AL164" s="4">
        <f t="shared" si="656"/>
        <v>0</v>
      </c>
      <c r="AM164" s="4">
        <f t="shared" si="657"/>
        <v>0</v>
      </c>
      <c r="AN164" s="4">
        <f t="shared" si="658"/>
        <v>0</v>
      </c>
      <c r="AO164" s="3"/>
      <c r="AP164" s="3"/>
      <c r="AQ164" s="4">
        <f t="shared" si="659"/>
        <v>0</v>
      </c>
      <c r="AR164" s="3"/>
      <c r="AS164" s="3"/>
      <c r="AT164" s="4">
        <f t="shared" si="660"/>
        <v>0</v>
      </c>
      <c r="AU164" s="3"/>
      <c r="AV164" s="3"/>
      <c r="AW164" s="4">
        <f t="shared" si="661"/>
        <v>0</v>
      </c>
      <c r="AX164" s="3"/>
      <c r="AY164" s="3"/>
      <c r="AZ164" s="4">
        <f t="shared" si="662"/>
        <v>0</v>
      </c>
      <c r="BA164" s="3"/>
      <c r="BB164" s="3"/>
      <c r="BC164" s="4">
        <f t="shared" si="663"/>
        <v>0</v>
      </c>
      <c r="BD164" s="3"/>
      <c r="BE164" s="3"/>
      <c r="BF164" s="4">
        <f t="shared" si="664"/>
        <v>0</v>
      </c>
      <c r="BG164" s="4">
        <f t="shared" si="665"/>
        <v>0</v>
      </c>
      <c r="BH164" s="4">
        <f t="shared" si="666"/>
        <v>0</v>
      </c>
      <c r="BI164" s="4">
        <f t="shared" si="667"/>
        <v>0</v>
      </c>
      <c r="BJ164" s="3"/>
      <c r="BK164" s="3"/>
      <c r="BL164" s="4">
        <f t="shared" si="668"/>
        <v>0</v>
      </c>
      <c r="BM164" s="3"/>
      <c r="BN164" s="3"/>
      <c r="BO164" s="4">
        <f t="shared" si="669"/>
        <v>0</v>
      </c>
      <c r="BP164" s="3"/>
      <c r="BQ164" s="3"/>
      <c r="BR164" s="4">
        <f t="shared" si="670"/>
        <v>0</v>
      </c>
      <c r="BS164" s="3"/>
      <c r="BT164" s="3"/>
      <c r="BU164" s="4">
        <f t="shared" si="671"/>
        <v>0</v>
      </c>
      <c r="BV164" s="3"/>
      <c r="BW164" s="3"/>
      <c r="BX164" s="4">
        <f t="shared" si="672"/>
        <v>0</v>
      </c>
      <c r="BY164" s="3"/>
      <c r="BZ164" s="3"/>
      <c r="CA164" s="4">
        <f t="shared" si="673"/>
        <v>0</v>
      </c>
      <c r="CB164" s="4">
        <f t="shared" si="674"/>
        <v>0</v>
      </c>
      <c r="CC164" s="4">
        <f t="shared" si="675"/>
        <v>0</v>
      </c>
      <c r="CD164" s="4">
        <f t="shared" si="676"/>
        <v>0</v>
      </c>
      <c r="CE164" s="3"/>
      <c r="CF164" s="3"/>
      <c r="CG164" s="4">
        <f t="shared" si="677"/>
        <v>0</v>
      </c>
      <c r="CH164" s="3"/>
      <c r="CI164" s="3"/>
      <c r="CJ164" s="4">
        <f t="shared" si="678"/>
        <v>0</v>
      </c>
      <c r="CK164" s="3"/>
      <c r="CL164" s="3"/>
      <c r="CM164" s="4">
        <f t="shared" si="679"/>
        <v>0</v>
      </c>
      <c r="CN164" s="4">
        <f t="shared" si="680"/>
        <v>0</v>
      </c>
      <c r="CO164" s="4">
        <f t="shared" si="681"/>
        <v>0</v>
      </c>
      <c r="CP164" s="4">
        <f t="shared" si="682"/>
        <v>0</v>
      </c>
      <c r="CQ164" s="3"/>
      <c r="CR164" s="3"/>
      <c r="CS164" s="4">
        <f t="shared" si="683"/>
        <v>0</v>
      </c>
      <c r="CT164" s="3"/>
      <c r="CU164" s="3"/>
      <c r="CV164" s="4">
        <f t="shared" si="684"/>
        <v>0</v>
      </c>
      <c r="CW164" s="3"/>
      <c r="CX164" s="3"/>
      <c r="CY164" s="4">
        <f t="shared" si="685"/>
        <v>0</v>
      </c>
      <c r="CZ164" s="4">
        <f t="shared" si="686"/>
        <v>0</v>
      </c>
      <c r="DA164" s="4">
        <f t="shared" si="687"/>
        <v>0</v>
      </c>
      <c r="DB164" s="4">
        <f t="shared" si="688"/>
        <v>0</v>
      </c>
      <c r="DC164" s="4">
        <f t="shared" si="689"/>
        <v>0</v>
      </c>
      <c r="DD164" s="4">
        <f t="shared" si="690"/>
        <v>0</v>
      </c>
      <c r="DE164" s="4">
        <f t="shared" si="691"/>
        <v>0</v>
      </c>
      <c r="DF164" s="3"/>
      <c r="DG164" s="3"/>
      <c r="DH164" s="4">
        <f t="shared" si="692"/>
        <v>0</v>
      </c>
      <c r="DI164" s="3"/>
      <c r="DJ164" s="3"/>
      <c r="DK164" s="4">
        <f t="shared" si="693"/>
        <v>0</v>
      </c>
      <c r="DL164" s="4">
        <f t="shared" si="694"/>
        <v>0</v>
      </c>
      <c r="DM164" s="4">
        <f t="shared" si="695"/>
        <v>0</v>
      </c>
      <c r="DN164" s="4">
        <f t="shared" si="696"/>
        <v>0</v>
      </c>
      <c r="DO164" s="3"/>
      <c r="DP164" s="3"/>
      <c r="DQ164" s="4">
        <f t="shared" si="697"/>
        <v>0</v>
      </c>
      <c r="DR164" s="3"/>
      <c r="DS164" s="3"/>
      <c r="DT164" s="4">
        <f t="shared" si="698"/>
        <v>0</v>
      </c>
      <c r="DU164" s="4">
        <f t="shared" si="699"/>
        <v>0</v>
      </c>
      <c r="DV164" s="4">
        <f t="shared" si="700"/>
        <v>0</v>
      </c>
      <c r="DW164" s="4">
        <f t="shared" si="701"/>
        <v>0</v>
      </c>
      <c r="DX164" s="20">
        <f t="shared" si="702"/>
        <v>0</v>
      </c>
      <c r="DY164" s="20">
        <f t="shared" si="703"/>
        <v>0</v>
      </c>
      <c r="DZ164" s="20">
        <f t="shared" si="704"/>
        <v>0</v>
      </c>
      <c r="EA164" s="19"/>
      <c r="EB164" s="19"/>
      <c r="EC164" s="20">
        <f t="shared" si="705"/>
        <v>0</v>
      </c>
      <c r="ED164" s="19"/>
      <c r="EE164" s="19"/>
      <c r="EF164" s="20">
        <f t="shared" si="706"/>
        <v>0</v>
      </c>
      <c r="EG164" s="19"/>
      <c r="EH164" s="19"/>
      <c r="EI164" s="20">
        <f t="shared" si="707"/>
        <v>0</v>
      </c>
      <c r="EJ164" s="19"/>
      <c r="EK164" s="19"/>
      <c r="EL164" s="20">
        <f t="shared" si="708"/>
        <v>0</v>
      </c>
      <c r="EM164" s="20">
        <f t="shared" si="709"/>
        <v>0</v>
      </c>
      <c r="EN164" s="20">
        <f t="shared" si="710"/>
        <v>0</v>
      </c>
      <c r="EO164" s="20">
        <f t="shared" si="711"/>
        <v>0</v>
      </c>
      <c r="EP164" s="19"/>
      <c r="EQ164" s="19"/>
      <c r="ER164" s="20">
        <f t="shared" si="712"/>
        <v>0</v>
      </c>
      <c r="ES164" s="19"/>
      <c r="ET164" s="19"/>
      <c r="EU164" s="20">
        <f t="shared" si="713"/>
        <v>0</v>
      </c>
      <c r="EV164" s="19"/>
      <c r="EW164" s="19"/>
      <c r="EX164" s="20">
        <f t="shared" si="714"/>
        <v>0</v>
      </c>
      <c r="EY164" s="19"/>
      <c r="EZ164" s="19"/>
      <c r="FA164" s="20">
        <f t="shared" si="715"/>
        <v>0</v>
      </c>
      <c r="FB164" s="20">
        <f t="shared" si="716"/>
        <v>0</v>
      </c>
      <c r="FC164" s="20">
        <f t="shared" si="717"/>
        <v>0</v>
      </c>
      <c r="FD164" s="20">
        <f t="shared" si="718"/>
        <v>0</v>
      </c>
      <c r="FE164" s="19"/>
      <c r="FF164" s="19"/>
      <c r="FG164" s="20">
        <f t="shared" si="719"/>
        <v>0</v>
      </c>
      <c r="FH164" s="19"/>
      <c r="FI164" s="19"/>
      <c r="FJ164" s="20">
        <f t="shared" si="720"/>
        <v>0</v>
      </c>
      <c r="FK164" s="19"/>
      <c r="FL164" s="19"/>
      <c r="FM164" s="20">
        <f t="shared" si="721"/>
        <v>0</v>
      </c>
      <c r="FN164" s="20">
        <f t="shared" si="722"/>
        <v>0</v>
      </c>
      <c r="FO164" s="20">
        <f t="shared" si="723"/>
        <v>0</v>
      </c>
      <c r="FP164" s="20">
        <f t="shared" si="724"/>
        <v>0</v>
      </c>
      <c r="FQ164" s="19"/>
      <c r="FR164" s="19"/>
      <c r="FS164" s="20">
        <f t="shared" si="725"/>
        <v>0</v>
      </c>
      <c r="FT164" s="19"/>
      <c r="FU164" s="19"/>
      <c r="FV164" s="20">
        <f t="shared" si="726"/>
        <v>0</v>
      </c>
      <c r="FW164" s="19"/>
      <c r="FX164" s="19"/>
      <c r="FY164" s="20">
        <f t="shared" si="727"/>
        <v>0</v>
      </c>
      <c r="FZ164" s="20">
        <f t="shared" si="728"/>
        <v>0</v>
      </c>
      <c r="GA164" s="20">
        <f t="shared" si="729"/>
        <v>0</v>
      </c>
      <c r="GB164" s="20">
        <f t="shared" si="730"/>
        <v>0</v>
      </c>
      <c r="GC164" s="19"/>
      <c r="GD164" s="19"/>
      <c r="GE164" s="20">
        <f t="shared" si="731"/>
        <v>0</v>
      </c>
      <c r="GF164" s="19"/>
      <c r="GG164" s="19"/>
      <c r="GH164" s="20">
        <f t="shared" si="732"/>
        <v>0</v>
      </c>
      <c r="GI164" s="19"/>
      <c r="GJ164" s="19"/>
      <c r="GK164" s="20">
        <f t="shared" si="733"/>
        <v>0</v>
      </c>
      <c r="GL164" s="19"/>
      <c r="GM164" s="19"/>
      <c r="GN164" s="20">
        <f t="shared" si="734"/>
        <v>0</v>
      </c>
      <c r="GO164" s="20">
        <f t="shared" si="735"/>
        <v>0</v>
      </c>
      <c r="GP164" s="20">
        <f t="shared" si="736"/>
        <v>0</v>
      </c>
      <c r="GQ164" s="20">
        <f t="shared" si="737"/>
        <v>0</v>
      </c>
      <c r="GR164" s="19"/>
      <c r="GS164" s="19"/>
      <c r="GT164" s="20">
        <f t="shared" si="738"/>
        <v>0</v>
      </c>
      <c r="GU164" s="19"/>
      <c r="GV164" s="19"/>
      <c r="GW164" s="20">
        <f t="shared" si="739"/>
        <v>0</v>
      </c>
      <c r="GX164" s="19"/>
      <c r="GY164" s="19"/>
      <c r="GZ164" s="20">
        <f t="shared" si="740"/>
        <v>0</v>
      </c>
      <c r="HA164" s="20">
        <f t="shared" si="741"/>
        <v>0</v>
      </c>
      <c r="HB164" s="20">
        <f t="shared" si="742"/>
        <v>0</v>
      </c>
      <c r="HC164" s="20">
        <f t="shared" si="743"/>
        <v>0</v>
      </c>
      <c r="HD164" s="19"/>
      <c r="HE164" s="19"/>
      <c r="HF164" s="20">
        <f t="shared" si="744"/>
        <v>0</v>
      </c>
      <c r="HG164" s="19"/>
      <c r="HH164" s="19"/>
      <c r="HI164" s="20">
        <f t="shared" si="745"/>
        <v>0</v>
      </c>
      <c r="HJ164" s="19"/>
      <c r="HK164" s="19"/>
      <c r="HL164" s="20">
        <f t="shared" si="746"/>
        <v>0</v>
      </c>
      <c r="HM164" s="19"/>
      <c r="HN164" s="19"/>
      <c r="HO164" s="20">
        <f t="shared" si="747"/>
        <v>0</v>
      </c>
      <c r="HP164" s="20">
        <f t="shared" si="748"/>
        <v>0</v>
      </c>
      <c r="HQ164" s="20">
        <f t="shared" si="749"/>
        <v>0</v>
      </c>
      <c r="HR164" s="20">
        <f t="shared" si="750"/>
        <v>0</v>
      </c>
      <c r="HS164" s="19"/>
      <c r="HT164" s="19"/>
      <c r="HU164" s="20">
        <f t="shared" si="751"/>
        <v>0</v>
      </c>
      <c r="HV164" s="19"/>
      <c r="HW164" s="19"/>
      <c r="HX164" s="20">
        <f t="shared" si="752"/>
        <v>0</v>
      </c>
      <c r="HY164" s="19"/>
      <c r="HZ164" s="19"/>
      <c r="IA164" s="20">
        <f t="shared" si="753"/>
        <v>0</v>
      </c>
      <c r="IB164" s="19"/>
      <c r="IC164" s="19"/>
      <c r="ID164" s="20">
        <f t="shared" si="754"/>
        <v>0</v>
      </c>
      <c r="IE164" s="20">
        <f t="shared" si="755"/>
        <v>0</v>
      </c>
      <c r="IF164" s="20">
        <f t="shared" si="756"/>
        <v>0</v>
      </c>
      <c r="IG164" s="20">
        <f t="shared" si="757"/>
        <v>0</v>
      </c>
      <c r="IH164" s="20">
        <f t="shared" si="758"/>
        <v>0</v>
      </c>
      <c r="II164" s="20">
        <f t="shared" si="759"/>
        <v>0</v>
      </c>
      <c r="IJ164" s="20">
        <f t="shared" si="760"/>
        <v>0</v>
      </c>
      <c r="IK164" s="19"/>
      <c r="IL164" s="19"/>
      <c r="IM164" s="20">
        <f t="shared" si="761"/>
        <v>0</v>
      </c>
      <c r="IN164" s="19"/>
      <c r="IO164" s="19"/>
      <c r="IP164" s="20">
        <f t="shared" si="762"/>
        <v>0</v>
      </c>
      <c r="IQ164" s="19"/>
      <c r="IR164" s="19"/>
      <c r="IS164" s="20">
        <f t="shared" si="763"/>
        <v>0</v>
      </c>
      <c r="IT164" s="20">
        <f t="shared" si="764"/>
        <v>0</v>
      </c>
      <c r="IU164" s="20">
        <f t="shared" si="765"/>
        <v>0</v>
      </c>
      <c r="IV164" s="20">
        <f t="shared" si="766"/>
        <v>0</v>
      </c>
      <c r="IW164" s="20">
        <f t="shared" si="767"/>
        <v>0</v>
      </c>
      <c r="IX164" s="20">
        <f t="shared" si="768"/>
        <v>0</v>
      </c>
      <c r="IY164" s="20">
        <f t="shared" si="769"/>
        <v>0</v>
      </c>
      <c r="IZ164" s="19"/>
      <c r="JA164" s="19"/>
      <c r="JB164" s="20">
        <f t="shared" si="770"/>
        <v>0</v>
      </c>
      <c r="JC164" s="19"/>
      <c r="JD164" s="19"/>
      <c r="JE164" s="20">
        <f t="shared" si="771"/>
        <v>0</v>
      </c>
      <c r="JF164" s="19"/>
      <c r="JG164" s="19"/>
      <c r="JH164" s="20">
        <f t="shared" si="772"/>
        <v>0</v>
      </c>
      <c r="JI164" s="20">
        <f t="shared" si="773"/>
        <v>0</v>
      </c>
      <c r="JJ164" s="20">
        <f t="shared" si="774"/>
        <v>0</v>
      </c>
      <c r="JK164" s="20">
        <f t="shared" si="775"/>
        <v>0</v>
      </c>
      <c r="JL164" s="19"/>
      <c r="JM164" s="19"/>
      <c r="JN164" s="20">
        <f t="shared" si="776"/>
        <v>0</v>
      </c>
      <c r="JO164" s="19"/>
      <c r="JP164" s="19"/>
      <c r="JQ164" s="20">
        <f t="shared" si="777"/>
        <v>0</v>
      </c>
      <c r="JR164" s="19"/>
      <c r="JS164" s="19"/>
      <c r="JT164" s="20">
        <f t="shared" si="778"/>
        <v>0</v>
      </c>
      <c r="JU164" s="20">
        <f t="shared" si="779"/>
        <v>0</v>
      </c>
      <c r="JV164" s="20">
        <f t="shared" si="780"/>
        <v>0</v>
      </c>
      <c r="JW164" s="20">
        <f t="shared" si="781"/>
        <v>0</v>
      </c>
      <c r="JX164" s="19"/>
      <c r="JY164" s="19"/>
      <c r="JZ164" s="20">
        <f t="shared" si="782"/>
        <v>0</v>
      </c>
      <c r="KA164" s="19"/>
      <c r="KB164" s="19"/>
      <c r="KC164" s="20">
        <f t="shared" si="783"/>
        <v>0</v>
      </c>
      <c r="KD164" s="20">
        <f t="shared" si="784"/>
        <v>0</v>
      </c>
      <c r="KE164" s="20">
        <f t="shared" si="785"/>
        <v>0</v>
      </c>
      <c r="KF164" s="20">
        <f t="shared" si="786"/>
        <v>0</v>
      </c>
      <c r="KG164" s="20">
        <f>2730</f>
        <v>2730</v>
      </c>
      <c r="KH164" s="20">
        <f>2800</f>
        <v>2800</v>
      </c>
      <c r="KI164" s="20">
        <f t="shared" si="787"/>
        <v>-70</v>
      </c>
      <c r="KJ164" s="19"/>
      <c r="KK164" s="19"/>
      <c r="KL164" s="20">
        <f t="shared" si="788"/>
        <v>0</v>
      </c>
      <c r="KM164" s="19"/>
      <c r="KN164" s="19"/>
      <c r="KO164" s="20">
        <f t="shared" si="789"/>
        <v>0</v>
      </c>
      <c r="KP164" s="19"/>
      <c r="KQ164" s="19"/>
      <c r="KR164" s="20">
        <f t="shared" si="790"/>
        <v>0</v>
      </c>
      <c r="KS164" s="19"/>
      <c r="KT164" s="19"/>
      <c r="KU164" s="20">
        <f t="shared" si="791"/>
        <v>0</v>
      </c>
      <c r="KV164" s="19"/>
      <c r="KW164" s="19"/>
      <c r="KX164" s="20">
        <f t="shared" si="792"/>
        <v>0</v>
      </c>
      <c r="KY164" s="19"/>
      <c r="KZ164" s="19"/>
      <c r="LA164" s="20">
        <f t="shared" si="793"/>
        <v>0</v>
      </c>
      <c r="LB164" s="20">
        <f t="shared" si="794"/>
        <v>0</v>
      </c>
      <c r="LC164" s="20">
        <f t="shared" si="795"/>
        <v>0</v>
      </c>
      <c r="LD164" s="20">
        <f t="shared" si="796"/>
        <v>0</v>
      </c>
      <c r="LE164" s="20">
        <f t="shared" si="797"/>
        <v>2730</v>
      </c>
      <c r="LF164" s="20">
        <f t="shared" si="798"/>
        <v>2800</v>
      </c>
      <c r="LG164" s="20">
        <f t="shared" si="799"/>
        <v>-70</v>
      </c>
      <c r="LH164" s="19"/>
      <c r="LI164" s="19"/>
      <c r="LJ164" s="20">
        <f t="shared" si="800"/>
        <v>0</v>
      </c>
      <c r="LK164" s="19"/>
      <c r="LL164" s="19"/>
      <c r="LM164" s="20">
        <f t="shared" si="801"/>
        <v>0</v>
      </c>
      <c r="LN164" s="20">
        <f t="shared" si="802"/>
        <v>2730</v>
      </c>
      <c r="LO164" s="20">
        <f t="shared" si="803"/>
        <v>2800</v>
      </c>
      <c r="LP164" s="20">
        <f t="shared" si="804"/>
        <v>-70</v>
      </c>
    </row>
    <row r="165" spans="1:328" x14ac:dyDescent="0.3">
      <c r="A165" s="2" t="s">
        <v>270</v>
      </c>
      <c r="B165" s="5">
        <f>(B163)+(B164)</f>
        <v>0</v>
      </c>
      <c r="C165" s="5">
        <f>(C163)+(C164)</f>
        <v>0</v>
      </c>
      <c r="D165" s="5">
        <f t="shared" si="644"/>
        <v>0</v>
      </c>
      <c r="E165" s="5">
        <f>(E163)+(E164)</f>
        <v>0</v>
      </c>
      <c r="F165" s="5">
        <f>(F163)+(F164)</f>
        <v>0</v>
      </c>
      <c r="G165" s="5">
        <f t="shared" si="645"/>
        <v>0</v>
      </c>
      <c r="H165" s="5">
        <f>(H163)+(H164)</f>
        <v>0</v>
      </c>
      <c r="I165" s="5">
        <f>(I163)+(I164)</f>
        <v>0</v>
      </c>
      <c r="J165" s="5">
        <f t="shared" si="646"/>
        <v>0</v>
      </c>
      <c r="K165" s="5">
        <f>(K163)+(K164)</f>
        <v>0</v>
      </c>
      <c r="L165" s="5">
        <f>(L163)+(L164)</f>
        <v>0</v>
      </c>
      <c r="M165" s="5">
        <f t="shared" si="647"/>
        <v>0</v>
      </c>
      <c r="N165" s="5">
        <f>(N163)+(N164)</f>
        <v>0</v>
      </c>
      <c r="O165" s="5">
        <f>(O163)+(O164)</f>
        <v>0</v>
      </c>
      <c r="P165" s="5">
        <f t="shared" si="648"/>
        <v>0</v>
      </c>
      <c r="Q165" s="5">
        <f>(Q163)+(Q164)</f>
        <v>0</v>
      </c>
      <c r="R165" s="5">
        <f>(R163)+(R164)</f>
        <v>0</v>
      </c>
      <c r="S165" s="5">
        <f t="shared" si="649"/>
        <v>0</v>
      </c>
      <c r="T165" s="5">
        <f>(T163)+(T164)</f>
        <v>0</v>
      </c>
      <c r="U165" s="5">
        <f>(U163)+(U164)</f>
        <v>0</v>
      </c>
      <c r="V165" s="5">
        <f t="shared" si="650"/>
        <v>0</v>
      </c>
      <c r="W165" s="5">
        <f>(W163)+(W164)</f>
        <v>0</v>
      </c>
      <c r="X165" s="5">
        <f>(X163)+(X164)</f>
        <v>0</v>
      </c>
      <c r="Y165" s="5">
        <f t="shared" si="651"/>
        <v>0</v>
      </c>
      <c r="Z165" s="5">
        <f>(Z163)+(Z164)</f>
        <v>0</v>
      </c>
      <c r="AA165" s="5">
        <f>(AA163)+(AA164)</f>
        <v>0</v>
      </c>
      <c r="AB165" s="5">
        <f t="shared" si="652"/>
        <v>0</v>
      </c>
      <c r="AC165" s="5">
        <f>(AC163)+(AC164)</f>
        <v>0</v>
      </c>
      <c r="AD165" s="5">
        <f>(AD163)+(AD164)</f>
        <v>0</v>
      </c>
      <c r="AE165" s="5">
        <f t="shared" si="653"/>
        <v>0</v>
      </c>
      <c r="AF165" s="5">
        <f>(AF163)+(AF164)</f>
        <v>0</v>
      </c>
      <c r="AG165" s="5">
        <f>(AG163)+(AG164)</f>
        <v>0</v>
      </c>
      <c r="AH165" s="5">
        <f t="shared" si="654"/>
        <v>0</v>
      </c>
      <c r="AI165" s="5">
        <f>(AI163)+(AI164)</f>
        <v>0</v>
      </c>
      <c r="AJ165" s="5">
        <f>(AJ163)+(AJ164)</f>
        <v>0</v>
      </c>
      <c r="AK165" s="5">
        <f t="shared" si="655"/>
        <v>0</v>
      </c>
      <c r="AL165" s="5">
        <f t="shared" si="656"/>
        <v>0</v>
      </c>
      <c r="AM165" s="5">
        <f t="shared" si="657"/>
        <v>0</v>
      </c>
      <c r="AN165" s="5">
        <f t="shared" si="658"/>
        <v>0</v>
      </c>
      <c r="AO165" s="5">
        <f>(AO163)+(AO164)</f>
        <v>0</v>
      </c>
      <c r="AP165" s="5">
        <f>(AP163)+(AP164)</f>
        <v>0</v>
      </c>
      <c r="AQ165" s="5">
        <f t="shared" si="659"/>
        <v>0</v>
      </c>
      <c r="AR165" s="5">
        <f>(AR163)+(AR164)</f>
        <v>0</v>
      </c>
      <c r="AS165" s="5">
        <f>(AS163)+(AS164)</f>
        <v>0</v>
      </c>
      <c r="AT165" s="5">
        <f t="shared" si="660"/>
        <v>0</v>
      </c>
      <c r="AU165" s="5">
        <f>(AU163)+(AU164)</f>
        <v>0</v>
      </c>
      <c r="AV165" s="5">
        <f>(AV163)+(AV164)</f>
        <v>0</v>
      </c>
      <c r="AW165" s="5">
        <f t="shared" si="661"/>
        <v>0</v>
      </c>
      <c r="AX165" s="5">
        <f>(AX163)+(AX164)</f>
        <v>0</v>
      </c>
      <c r="AY165" s="5">
        <f>(AY163)+(AY164)</f>
        <v>0</v>
      </c>
      <c r="AZ165" s="5">
        <f t="shared" si="662"/>
        <v>0</v>
      </c>
      <c r="BA165" s="5">
        <f>(BA163)+(BA164)</f>
        <v>0</v>
      </c>
      <c r="BB165" s="5">
        <f>(BB163)+(BB164)</f>
        <v>0</v>
      </c>
      <c r="BC165" s="5">
        <f t="shared" si="663"/>
        <v>0</v>
      </c>
      <c r="BD165" s="5">
        <f>(BD163)+(BD164)</f>
        <v>0</v>
      </c>
      <c r="BE165" s="5">
        <f>(BE163)+(BE164)</f>
        <v>0</v>
      </c>
      <c r="BF165" s="5">
        <f t="shared" si="664"/>
        <v>0</v>
      </c>
      <c r="BG165" s="5">
        <f t="shared" si="665"/>
        <v>0</v>
      </c>
      <c r="BH165" s="5">
        <f t="shared" si="666"/>
        <v>0</v>
      </c>
      <c r="BI165" s="5">
        <f t="shared" si="667"/>
        <v>0</v>
      </c>
      <c r="BJ165" s="5">
        <f>(BJ163)+(BJ164)</f>
        <v>0</v>
      </c>
      <c r="BK165" s="5">
        <f>(BK163)+(BK164)</f>
        <v>0</v>
      </c>
      <c r="BL165" s="5">
        <f t="shared" si="668"/>
        <v>0</v>
      </c>
      <c r="BM165" s="5">
        <f>(BM163)+(BM164)</f>
        <v>0</v>
      </c>
      <c r="BN165" s="5">
        <f>(BN163)+(BN164)</f>
        <v>0</v>
      </c>
      <c r="BO165" s="5">
        <f t="shared" si="669"/>
        <v>0</v>
      </c>
      <c r="BP165" s="5">
        <f>(BP163)+(BP164)</f>
        <v>0</v>
      </c>
      <c r="BQ165" s="5">
        <f>(BQ163)+(BQ164)</f>
        <v>0</v>
      </c>
      <c r="BR165" s="5">
        <f t="shared" si="670"/>
        <v>0</v>
      </c>
      <c r="BS165" s="5">
        <f>(BS163)+(BS164)</f>
        <v>0</v>
      </c>
      <c r="BT165" s="5">
        <f>(BT163)+(BT164)</f>
        <v>0</v>
      </c>
      <c r="BU165" s="5">
        <f t="shared" si="671"/>
        <v>0</v>
      </c>
      <c r="BV165" s="5">
        <f>(BV163)+(BV164)</f>
        <v>0</v>
      </c>
      <c r="BW165" s="5">
        <f>(BW163)+(BW164)</f>
        <v>0</v>
      </c>
      <c r="BX165" s="5">
        <f t="shared" si="672"/>
        <v>0</v>
      </c>
      <c r="BY165" s="5">
        <f>(BY163)+(BY164)</f>
        <v>0</v>
      </c>
      <c r="BZ165" s="5">
        <f>(BZ163)+(BZ164)</f>
        <v>0</v>
      </c>
      <c r="CA165" s="5">
        <f t="shared" si="673"/>
        <v>0</v>
      </c>
      <c r="CB165" s="5">
        <f t="shared" si="674"/>
        <v>0</v>
      </c>
      <c r="CC165" s="5">
        <f t="shared" si="675"/>
        <v>0</v>
      </c>
      <c r="CD165" s="5">
        <f t="shared" si="676"/>
        <v>0</v>
      </c>
      <c r="CE165" s="5">
        <f>(CE163)+(CE164)</f>
        <v>0</v>
      </c>
      <c r="CF165" s="5">
        <f>(CF163)+(CF164)</f>
        <v>0</v>
      </c>
      <c r="CG165" s="5">
        <f t="shared" si="677"/>
        <v>0</v>
      </c>
      <c r="CH165" s="5">
        <f>(CH163)+(CH164)</f>
        <v>0</v>
      </c>
      <c r="CI165" s="5">
        <f>(CI163)+(CI164)</f>
        <v>0</v>
      </c>
      <c r="CJ165" s="5">
        <f t="shared" si="678"/>
        <v>0</v>
      </c>
      <c r="CK165" s="5">
        <f>(CK163)+(CK164)</f>
        <v>0</v>
      </c>
      <c r="CL165" s="5">
        <f>(CL163)+(CL164)</f>
        <v>0</v>
      </c>
      <c r="CM165" s="5">
        <f t="shared" si="679"/>
        <v>0</v>
      </c>
      <c r="CN165" s="5">
        <f t="shared" si="680"/>
        <v>0</v>
      </c>
      <c r="CO165" s="5">
        <f t="shared" si="681"/>
        <v>0</v>
      </c>
      <c r="CP165" s="5">
        <f t="shared" si="682"/>
        <v>0</v>
      </c>
      <c r="CQ165" s="5">
        <f>(CQ163)+(CQ164)</f>
        <v>0</v>
      </c>
      <c r="CR165" s="5">
        <f>(CR163)+(CR164)</f>
        <v>0</v>
      </c>
      <c r="CS165" s="5">
        <f t="shared" si="683"/>
        <v>0</v>
      </c>
      <c r="CT165" s="5">
        <f>(CT163)+(CT164)</f>
        <v>0</v>
      </c>
      <c r="CU165" s="5">
        <f>(CU163)+(CU164)</f>
        <v>0</v>
      </c>
      <c r="CV165" s="5">
        <f t="shared" si="684"/>
        <v>0</v>
      </c>
      <c r="CW165" s="5">
        <f>(CW163)+(CW164)</f>
        <v>0</v>
      </c>
      <c r="CX165" s="5">
        <f>(CX163)+(CX164)</f>
        <v>0</v>
      </c>
      <c r="CY165" s="5">
        <f t="shared" si="685"/>
        <v>0</v>
      </c>
      <c r="CZ165" s="5">
        <f t="shared" si="686"/>
        <v>0</v>
      </c>
      <c r="DA165" s="5">
        <f t="shared" si="687"/>
        <v>0</v>
      </c>
      <c r="DB165" s="5">
        <f t="shared" si="688"/>
        <v>0</v>
      </c>
      <c r="DC165" s="5">
        <f t="shared" si="689"/>
        <v>0</v>
      </c>
      <c r="DD165" s="5">
        <f t="shared" si="690"/>
        <v>0</v>
      </c>
      <c r="DE165" s="5">
        <f t="shared" si="691"/>
        <v>0</v>
      </c>
      <c r="DF165" s="5">
        <f>(DF163)+(DF164)</f>
        <v>0</v>
      </c>
      <c r="DG165" s="5">
        <f>(DG163)+(DG164)</f>
        <v>0</v>
      </c>
      <c r="DH165" s="5">
        <f t="shared" si="692"/>
        <v>0</v>
      </c>
      <c r="DI165" s="5">
        <f>(DI163)+(DI164)</f>
        <v>0</v>
      </c>
      <c r="DJ165" s="5">
        <f>(DJ163)+(DJ164)</f>
        <v>0</v>
      </c>
      <c r="DK165" s="5">
        <f t="shared" si="693"/>
        <v>0</v>
      </c>
      <c r="DL165" s="5">
        <f t="shared" si="694"/>
        <v>0</v>
      </c>
      <c r="DM165" s="5">
        <f t="shared" si="695"/>
        <v>0</v>
      </c>
      <c r="DN165" s="5">
        <f t="shared" si="696"/>
        <v>0</v>
      </c>
      <c r="DO165" s="5">
        <f>(DO163)+(DO164)</f>
        <v>0</v>
      </c>
      <c r="DP165" s="5">
        <f>(DP163)+(DP164)</f>
        <v>0</v>
      </c>
      <c r="DQ165" s="5">
        <f t="shared" si="697"/>
        <v>0</v>
      </c>
      <c r="DR165" s="5">
        <f>(DR163)+(DR164)</f>
        <v>0</v>
      </c>
      <c r="DS165" s="5">
        <f>(DS163)+(DS164)</f>
        <v>0</v>
      </c>
      <c r="DT165" s="5">
        <f t="shared" si="698"/>
        <v>0</v>
      </c>
      <c r="DU165" s="5">
        <f t="shared" si="699"/>
        <v>0</v>
      </c>
      <c r="DV165" s="5">
        <f t="shared" si="700"/>
        <v>0</v>
      </c>
      <c r="DW165" s="5">
        <f t="shared" si="701"/>
        <v>0</v>
      </c>
      <c r="DX165" s="21">
        <f t="shared" si="702"/>
        <v>0</v>
      </c>
      <c r="DY165" s="21">
        <f t="shared" si="703"/>
        <v>0</v>
      </c>
      <c r="DZ165" s="21">
        <f t="shared" si="704"/>
        <v>0</v>
      </c>
      <c r="EA165" s="21">
        <f>(EA163)+(EA164)</f>
        <v>0</v>
      </c>
      <c r="EB165" s="21">
        <f>(EB163)+(EB164)</f>
        <v>0</v>
      </c>
      <c r="EC165" s="21">
        <f t="shared" si="705"/>
        <v>0</v>
      </c>
      <c r="ED165" s="21">
        <f>(ED163)+(ED164)</f>
        <v>0</v>
      </c>
      <c r="EE165" s="21">
        <f>(EE163)+(EE164)</f>
        <v>0</v>
      </c>
      <c r="EF165" s="21">
        <f t="shared" si="706"/>
        <v>0</v>
      </c>
      <c r="EG165" s="21">
        <f>(EG163)+(EG164)</f>
        <v>0</v>
      </c>
      <c r="EH165" s="21">
        <f>(EH163)+(EH164)</f>
        <v>0</v>
      </c>
      <c r="EI165" s="21">
        <f t="shared" si="707"/>
        <v>0</v>
      </c>
      <c r="EJ165" s="21">
        <f>(EJ163)+(EJ164)</f>
        <v>0</v>
      </c>
      <c r="EK165" s="21">
        <f>(EK163)+(EK164)</f>
        <v>0</v>
      </c>
      <c r="EL165" s="21">
        <f t="shared" si="708"/>
        <v>0</v>
      </c>
      <c r="EM165" s="21">
        <f t="shared" si="709"/>
        <v>0</v>
      </c>
      <c r="EN165" s="21">
        <f t="shared" si="710"/>
        <v>0</v>
      </c>
      <c r="EO165" s="21">
        <f t="shared" si="711"/>
        <v>0</v>
      </c>
      <c r="EP165" s="21">
        <f>(EP163)+(EP164)</f>
        <v>0</v>
      </c>
      <c r="EQ165" s="21">
        <f>(EQ163)+(EQ164)</f>
        <v>0</v>
      </c>
      <c r="ER165" s="21">
        <f t="shared" si="712"/>
        <v>0</v>
      </c>
      <c r="ES165" s="21">
        <f>(ES163)+(ES164)</f>
        <v>0</v>
      </c>
      <c r="ET165" s="21">
        <f>(ET163)+(ET164)</f>
        <v>0</v>
      </c>
      <c r="EU165" s="21">
        <f t="shared" si="713"/>
        <v>0</v>
      </c>
      <c r="EV165" s="21">
        <f>(EV163)+(EV164)</f>
        <v>0</v>
      </c>
      <c r="EW165" s="21">
        <f>(EW163)+(EW164)</f>
        <v>0</v>
      </c>
      <c r="EX165" s="21">
        <f t="shared" si="714"/>
        <v>0</v>
      </c>
      <c r="EY165" s="21">
        <f>(EY163)+(EY164)</f>
        <v>0</v>
      </c>
      <c r="EZ165" s="21">
        <f>(EZ163)+(EZ164)</f>
        <v>0</v>
      </c>
      <c r="FA165" s="21">
        <f t="shared" si="715"/>
        <v>0</v>
      </c>
      <c r="FB165" s="21">
        <f t="shared" si="716"/>
        <v>0</v>
      </c>
      <c r="FC165" s="21">
        <f t="shared" si="717"/>
        <v>0</v>
      </c>
      <c r="FD165" s="21">
        <f t="shared" si="718"/>
        <v>0</v>
      </c>
      <c r="FE165" s="21">
        <f>(FE163)+(FE164)</f>
        <v>0</v>
      </c>
      <c r="FF165" s="21">
        <f>(FF163)+(FF164)</f>
        <v>0</v>
      </c>
      <c r="FG165" s="21">
        <f t="shared" si="719"/>
        <v>0</v>
      </c>
      <c r="FH165" s="21">
        <f>(FH163)+(FH164)</f>
        <v>0</v>
      </c>
      <c r="FI165" s="21">
        <f>(FI163)+(FI164)</f>
        <v>0</v>
      </c>
      <c r="FJ165" s="21">
        <f t="shared" si="720"/>
        <v>0</v>
      </c>
      <c r="FK165" s="21">
        <f>(FK163)+(FK164)</f>
        <v>0</v>
      </c>
      <c r="FL165" s="21">
        <f>(FL163)+(FL164)</f>
        <v>0</v>
      </c>
      <c r="FM165" s="21">
        <f t="shared" si="721"/>
        <v>0</v>
      </c>
      <c r="FN165" s="21">
        <f t="shared" si="722"/>
        <v>0</v>
      </c>
      <c r="FO165" s="21">
        <f t="shared" si="723"/>
        <v>0</v>
      </c>
      <c r="FP165" s="21">
        <f t="shared" si="724"/>
        <v>0</v>
      </c>
      <c r="FQ165" s="21">
        <f>(FQ163)+(FQ164)</f>
        <v>0</v>
      </c>
      <c r="FR165" s="21">
        <f>(FR163)+(FR164)</f>
        <v>0</v>
      </c>
      <c r="FS165" s="21">
        <f t="shared" si="725"/>
        <v>0</v>
      </c>
      <c r="FT165" s="21">
        <f>(FT163)+(FT164)</f>
        <v>0</v>
      </c>
      <c r="FU165" s="21">
        <f>(FU163)+(FU164)</f>
        <v>0</v>
      </c>
      <c r="FV165" s="21">
        <f t="shared" si="726"/>
        <v>0</v>
      </c>
      <c r="FW165" s="21">
        <f>(FW163)+(FW164)</f>
        <v>0</v>
      </c>
      <c r="FX165" s="21">
        <f>(FX163)+(FX164)</f>
        <v>0</v>
      </c>
      <c r="FY165" s="21">
        <f t="shared" si="727"/>
        <v>0</v>
      </c>
      <c r="FZ165" s="21">
        <f t="shared" si="728"/>
        <v>0</v>
      </c>
      <c r="GA165" s="21">
        <f t="shared" si="729"/>
        <v>0</v>
      </c>
      <c r="GB165" s="21">
        <f t="shared" si="730"/>
        <v>0</v>
      </c>
      <c r="GC165" s="21">
        <f>(GC163)+(GC164)</f>
        <v>0</v>
      </c>
      <c r="GD165" s="21">
        <f>(GD163)+(GD164)</f>
        <v>0</v>
      </c>
      <c r="GE165" s="21">
        <f t="shared" si="731"/>
        <v>0</v>
      </c>
      <c r="GF165" s="21">
        <f>(GF163)+(GF164)</f>
        <v>0</v>
      </c>
      <c r="GG165" s="21">
        <f>(GG163)+(GG164)</f>
        <v>0</v>
      </c>
      <c r="GH165" s="21">
        <f t="shared" si="732"/>
        <v>0</v>
      </c>
      <c r="GI165" s="21">
        <f>(GI163)+(GI164)</f>
        <v>0</v>
      </c>
      <c r="GJ165" s="21">
        <f>(GJ163)+(GJ164)</f>
        <v>0</v>
      </c>
      <c r="GK165" s="21">
        <f t="shared" si="733"/>
        <v>0</v>
      </c>
      <c r="GL165" s="21">
        <f>(GL163)+(GL164)</f>
        <v>0</v>
      </c>
      <c r="GM165" s="21">
        <f>(GM163)+(GM164)</f>
        <v>0</v>
      </c>
      <c r="GN165" s="21">
        <f t="shared" si="734"/>
        <v>0</v>
      </c>
      <c r="GO165" s="21">
        <f t="shared" si="735"/>
        <v>0</v>
      </c>
      <c r="GP165" s="21">
        <f t="shared" si="736"/>
        <v>0</v>
      </c>
      <c r="GQ165" s="21">
        <f t="shared" si="737"/>
        <v>0</v>
      </c>
      <c r="GR165" s="21">
        <f>(GR163)+(GR164)</f>
        <v>0</v>
      </c>
      <c r="GS165" s="21">
        <f>(GS163)+(GS164)</f>
        <v>0</v>
      </c>
      <c r="GT165" s="21">
        <f t="shared" si="738"/>
        <v>0</v>
      </c>
      <c r="GU165" s="21">
        <f>(GU163)+(GU164)</f>
        <v>0</v>
      </c>
      <c r="GV165" s="21">
        <f>(GV163)+(GV164)</f>
        <v>0</v>
      </c>
      <c r="GW165" s="21">
        <f t="shared" si="739"/>
        <v>0</v>
      </c>
      <c r="GX165" s="21">
        <f>(GX163)+(GX164)</f>
        <v>0</v>
      </c>
      <c r="GY165" s="21">
        <f>(GY163)+(GY164)</f>
        <v>0</v>
      </c>
      <c r="GZ165" s="21">
        <f t="shared" si="740"/>
        <v>0</v>
      </c>
      <c r="HA165" s="21">
        <f t="shared" si="741"/>
        <v>0</v>
      </c>
      <c r="HB165" s="21">
        <f t="shared" si="742"/>
        <v>0</v>
      </c>
      <c r="HC165" s="21">
        <f t="shared" si="743"/>
        <v>0</v>
      </c>
      <c r="HD165" s="21">
        <f>(HD163)+(HD164)</f>
        <v>0</v>
      </c>
      <c r="HE165" s="21">
        <f>(HE163)+(HE164)</f>
        <v>0</v>
      </c>
      <c r="HF165" s="21">
        <f t="shared" si="744"/>
        <v>0</v>
      </c>
      <c r="HG165" s="21">
        <f>(HG163)+(HG164)</f>
        <v>0</v>
      </c>
      <c r="HH165" s="21">
        <f>(HH163)+(HH164)</f>
        <v>0</v>
      </c>
      <c r="HI165" s="21">
        <f t="shared" si="745"/>
        <v>0</v>
      </c>
      <c r="HJ165" s="21">
        <f>(HJ163)+(HJ164)</f>
        <v>0</v>
      </c>
      <c r="HK165" s="21">
        <f>(HK163)+(HK164)</f>
        <v>0</v>
      </c>
      <c r="HL165" s="21">
        <f t="shared" si="746"/>
        <v>0</v>
      </c>
      <c r="HM165" s="21">
        <f>(HM163)+(HM164)</f>
        <v>0</v>
      </c>
      <c r="HN165" s="21">
        <f>(HN163)+(HN164)</f>
        <v>0</v>
      </c>
      <c r="HO165" s="21">
        <f t="shared" si="747"/>
        <v>0</v>
      </c>
      <c r="HP165" s="21">
        <f t="shared" si="748"/>
        <v>0</v>
      </c>
      <c r="HQ165" s="21">
        <f t="shared" si="749"/>
        <v>0</v>
      </c>
      <c r="HR165" s="21">
        <f t="shared" si="750"/>
        <v>0</v>
      </c>
      <c r="HS165" s="21">
        <f>(HS163)+(HS164)</f>
        <v>0</v>
      </c>
      <c r="HT165" s="21">
        <f>(HT163)+(HT164)</f>
        <v>0</v>
      </c>
      <c r="HU165" s="21">
        <f t="shared" si="751"/>
        <v>0</v>
      </c>
      <c r="HV165" s="21">
        <f>(HV163)+(HV164)</f>
        <v>0</v>
      </c>
      <c r="HW165" s="21">
        <f>(HW163)+(HW164)</f>
        <v>0</v>
      </c>
      <c r="HX165" s="21">
        <f t="shared" si="752"/>
        <v>0</v>
      </c>
      <c r="HY165" s="21">
        <f>(HY163)+(HY164)</f>
        <v>0</v>
      </c>
      <c r="HZ165" s="21">
        <f>(HZ163)+(HZ164)</f>
        <v>0</v>
      </c>
      <c r="IA165" s="21">
        <f t="shared" si="753"/>
        <v>0</v>
      </c>
      <c r="IB165" s="21">
        <f>(IB163)+(IB164)</f>
        <v>0</v>
      </c>
      <c r="IC165" s="21">
        <f>(IC163)+(IC164)</f>
        <v>0</v>
      </c>
      <c r="ID165" s="21">
        <f t="shared" si="754"/>
        <v>0</v>
      </c>
      <c r="IE165" s="21">
        <f t="shared" si="755"/>
        <v>0</v>
      </c>
      <c r="IF165" s="21">
        <f t="shared" si="756"/>
        <v>0</v>
      </c>
      <c r="IG165" s="21">
        <f t="shared" si="757"/>
        <v>0</v>
      </c>
      <c r="IH165" s="21">
        <f t="shared" si="758"/>
        <v>0</v>
      </c>
      <c r="II165" s="21">
        <f t="shared" si="759"/>
        <v>0</v>
      </c>
      <c r="IJ165" s="21">
        <f t="shared" si="760"/>
        <v>0</v>
      </c>
      <c r="IK165" s="21">
        <f>(IK163)+(IK164)</f>
        <v>0</v>
      </c>
      <c r="IL165" s="21">
        <f>(IL163)+(IL164)</f>
        <v>0</v>
      </c>
      <c r="IM165" s="21">
        <f t="shared" si="761"/>
        <v>0</v>
      </c>
      <c r="IN165" s="21">
        <f>(IN163)+(IN164)</f>
        <v>0</v>
      </c>
      <c r="IO165" s="21">
        <f>(IO163)+(IO164)</f>
        <v>0</v>
      </c>
      <c r="IP165" s="21">
        <f t="shared" si="762"/>
        <v>0</v>
      </c>
      <c r="IQ165" s="21">
        <f>(IQ163)+(IQ164)</f>
        <v>0</v>
      </c>
      <c r="IR165" s="21">
        <f>(IR163)+(IR164)</f>
        <v>0</v>
      </c>
      <c r="IS165" s="21">
        <f t="shared" si="763"/>
        <v>0</v>
      </c>
      <c r="IT165" s="21">
        <f t="shared" si="764"/>
        <v>0</v>
      </c>
      <c r="IU165" s="21">
        <f t="shared" si="765"/>
        <v>0</v>
      </c>
      <c r="IV165" s="21">
        <f t="shared" si="766"/>
        <v>0</v>
      </c>
      <c r="IW165" s="21">
        <f t="shared" si="767"/>
        <v>0</v>
      </c>
      <c r="IX165" s="21">
        <f t="shared" si="768"/>
        <v>0</v>
      </c>
      <c r="IY165" s="21">
        <f t="shared" si="769"/>
        <v>0</v>
      </c>
      <c r="IZ165" s="21">
        <f>(IZ163)+(IZ164)</f>
        <v>0</v>
      </c>
      <c r="JA165" s="21">
        <f>(JA163)+(JA164)</f>
        <v>0</v>
      </c>
      <c r="JB165" s="21">
        <f t="shared" si="770"/>
        <v>0</v>
      </c>
      <c r="JC165" s="21">
        <f>(JC163)+(JC164)</f>
        <v>0</v>
      </c>
      <c r="JD165" s="21">
        <f>(JD163)+(JD164)</f>
        <v>0</v>
      </c>
      <c r="JE165" s="21">
        <f t="shared" si="771"/>
        <v>0</v>
      </c>
      <c r="JF165" s="21">
        <f>(JF163)+(JF164)</f>
        <v>0</v>
      </c>
      <c r="JG165" s="21">
        <f>(JG163)+(JG164)</f>
        <v>0</v>
      </c>
      <c r="JH165" s="21">
        <f t="shared" si="772"/>
        <v>0</v>
      </c>
      <c r="JI165" s="21">
        <f t="shared" si="773"/>
        <v>0</v>
      </c>
      <c r="JJ165" s="21">
        <f t="shared" si="774"/>
        <v>0</v>
      </c>
      <c r="JK165" s="21">
        <f t="shared" si="775"/>
        <v>0</v>
      </c>
      <c r="JL165" s="21">
        <f>(JL163)+(JL164)</f>
        <v>0</v>
      </c>
      <c r="JM165" s="21">
        <f>(JM163)+(JM164)</f>
        <v>0</v>
      </c>
      <c r="JN165" s="21">
        <f t="shared" si="776"/>
        <v>0</v>
      </c>
      <c r="JO165" s="21">
        <f>(JO163)+(JO164)</f>
        <v>0</v>
      </c>
      <c r="JP165" s="21">
        <f>(JP163)+(JP164)</f>
        <v>0</v>
      </c>
      <c r="JQ165" s="21">
        <f t="shared" si="777"/>
        <v>0</v>
      </c>
      <c r="JR165" s="21">
        <f>(JR163)+(JR164)</f>
        <v>0</v>
      </c>
      <c r="JS165" s="21">
        <f>(JS163)+(JS164)</f>
        <v>0</v>
      </c>
      <c r="JT165" s="21">
        <f t="shared" si="778"/>
        <v>0</v>
      </c>
      <c r="JU165" s="21">
        <f t="shared" si="779"/>
        <v>0</v>
      </c>
      <c r="JV165" s="21">
        <f t="shared" si="780"/>
        <v>0</v>
      </c>
      <c r="JW165" s="21">
        <f t="shared" si="781"/>
        <v>0</v>
      </c>
      <c r="JX165" s="21">
        <f>(JX163)+(JX164)</f>
        <v>0</v>
      </c>
      <c r="JY165" s="21">
        <f>(JY163)+(JY164)</f>
        <v>0</v>
      </c>
      <c r="JZ165" s="21">
        <f t="shared" si="782"/>
        <v>0</v>
      </c>
      <c r="KA165" s="21">
        <f>(KA163)+(KA164)</f>
        <v>0</v>
      </c>
      <c r="KB165" s="21">
        <f>(KB163)+(KB164)</f>
        <v>0</v>
      </c>
      <c r="KC165" s="21">
        <f t="shared" si="783"/>
        <v>0</v>
      </c>
      <c r="KD165" s="21">
        <f t="shared" si="784"/>
        <v>0</v>
      </c>
      <c r="KE165" s="21">
        <f t="shared" si="785"/>
        <v>0</v>
      </c>
      <c r="KF165" s="21">
        <f t="shared" si="786"/>
        <v>0</v>
      </c>
      <c r="KG165" s="21">
        <f>(KG163)+(KG164)</f>
        <v>2730</v>
      </c>
      <c r="KH165" s="21">
        <f>(KH163)+(KH164)</f>
        <v>2800</v>
      </c>
      <c r="KI165" s="21">
        <f t="shared" si="787"/>
        <v>-70</v>
      </c>
      <c r="KJ165" s="21">
        <f>(KJ163)+(KJ164)</f>
        <v>0</v>
      </c>
      <c r="KK165" s="21">
        <f>(KK163)+(KK164)</f>
        <v>0</v>
      </c>
      <c r="KL165" s="21">
        <f t="shared" si="788"/>
        <v>0</v>
      </c>
      <c r="KM165" s="21">
        <f>(KM163)+(KM164)</f>
        <v>0</v>
      </c>
      <c r="KN165" s="21">
        <f>(KN163)+(KN164)</f>
        <v>0</v>
      </c>
      <c r="KO165" s="21">
        <f t="shared" si="789"/>
        <v>0</v>
      </c>
      <c r="KP165" s="21">
        <f>(KP163)+(KP164)</f>
        <v>0</v>
      </c>
      <c r="KQ165" s="21">
        <f>(KQ163)+(KQ164)</f>
        <v>0</v>
      </c>
      <c r="KR165" s="21">
        <f t="shared" si="790"/>
        <v>0</v>
      </c>
      <c r="KS165" s="21">
        <f>(KS163)+(KS164)</f>
        <v>0</v>
      </c>
      <c r="KT165" s="21">
        <f>(KT163)+(KT164)</f>
        <v>0</v>
      </c>
      <c r="KU165" s="21">
        <f t="shared" si="791"/>
        <v>0</v>
      </c>
      <c r="KV165" s="21">
        <f>(KV163)+(KV164)</f>
        <v>0</v>
      </c>
      <c r="KW165" s="21">
        <f>(KW163)+(KW164)</f>
        <v>0</v>
      </c>
      <c r="KX165" s="21">
        <f t="shared" si="792"/>
        <v>0</v>
      </c>
      <c r="KY165" s="21">
        <f>(KY163)+(KY164)</f>
        <v>0</v>
      </c>
      <c r="KZ165" s="21">
        <f>(KZ163)+(KZ164)</f>
        <v>0</v>
      </c>
      <c r="LA165" s="21">
        <f t="shared" si="793"/>
        <v>0</v>
      </c>
      <c r="LB165" s="21">
        <f t="shared" si="794"/>
        <v>0</v>
      </c>
      <c r="LC165" s="21">
        <f t="shared" si="795"/>
        <v>0</v>
      </c>
      <c r="LD165" s="21">
        <f t="shared" si="796"/>
        <v>0</v>
      </c>
      <c r="LE165" s="21">
        <f t="shared" si="797"/>
        <v>2730</v>
      </c>
      <c r="LF165" s="21">
        <f t="shared" si="798"/>
        <v>2800</v>
      </c>
      <c r="LG165" s="21">
        <f t="shared" si="799"/>
        <v>-70</v>
      </c>
      <c r="LH165" s="21">
        <f>(LH163)+(LH164)</f>
        <v>0</v>
      </c>
      <c r="LI165" s="21">
        <f>(LI163)+(LI164)</f>
        <v>0</v>
      </c>
      <c r="LJ165" s="21">
        <f t="shared" si="800"/>
        <v>0</v>
      </c>
      <c r="LK165" s="21">
        <f>(LK163)+(LK164)</f>
        <v>0</v>
      </c>
      <c r="LL165" s="21">
        <f>(LL163)+(LL164)</f>
        <v>0</v>
      </c>
      <c r="LM165" s="21">
        <f t="shared" si="801"/>
        <v>0</v>
      </c>
      <c r="LN165" s="21">
        <f t="shared" si="802"/>
        <v>2730</v>
      </c>
      <c r="LO165" s="21">
        <f t="shared" si="803"/>
        <v>2800</v>
      </c>
      <c r="LP165" s="21">
        <f t="shared" si="804"/>
        <v>-70</v>
      </c>
    </row>
    <row r="166" spans="1:328" x14ac:dyDescent="0.3">
      <c r="A166" s="2" t="s">
        <v>271</v>
      </c>
      <c r="B166" s="3"/>
      <c r="C166" s="3"/>
      <c r="D166" s="4">
        <f t="shared" ref="D166:D197" si="805">(B166)-(C166)</f>
        <v>0</v>
      </c>
      <c r="E166" s="3"/>
      <c r="F166" s="3"/>
      <c r="G166" s="4">
        <f t="shared" ref="G166:G197" si="806">(E166)-(F166)</f>
        <v>0</v>
      </c>
      <c r="H166" s="3"/>
      <c r="I166" s="3"/>
      <c r="J166" s="4">
        <f t="shared" ref="J166:J197" si="807">(H166)-(I166)</f>
        <v>0</v>
      </c>
      <c r="K166" s="3"/>
      <c r="L166" s="3"/>
      <c r="M166" s="4">
        <f t="shared" ref="M166:M197" si="808">(K166)-(L166)</f>
        <v>0</v>
      </c>
      <c r="N166" s="3"/>
      <c r="O166" s="3"/>
      <c r="P166" s="4">
        <f t="shared" ref="P166:P197" si="809">(N166)-(O166)</f>
        <v>0</v>
      </c>
      <c r="Q166" s="3"/>
      <c r="R166" s="3"/>
      <c r="S166" s="4">
        <f t="shared" ref="S166:S197" si="810">(Q166)-(R166)</f>
        <v>0</v>
      </c>
      <c r="T166" s="3"/>
      <c r="U166" s="3"/>
      <c r="V166" s="4">
        <f t="shared" ref="V166:V197" si="811">(T166)-(U166)</f>
        <v>0</v>
      </c>
      <c r="W166" s="3"/>
      <c r="X166" s="3"/>
      <c r="Y166" s="4">
        <f t="shared" ref="Y166:Y197" si="812">(W166)-(X166)</f>
        <v>0</v>
      </c>
      <c r="Z166" s="3"/>
      <c r="AA166" s="3"/>
      <c r="AB166" s="4">
        <f t="shared" ref="AB166:AB197" si="813">(Z166)-(AA166)</f>
        <v>0</v>
      </c>
      <c r="AC166" s="3"/>
      <c r="AD166" s="3"/>
      <c r="AE166" s="4">
        <f t="shared" ref="AE166:AE197" si="814">(AC166)-(AD166)</f>
        <v>0</v>
      </c>
      <c r="AF166" s="3"/>
      <c r="AG166" s="3"/>
      <c r="AH166" s="4">
        <f t="shared" ref="AH166:AH197" si="815">(AF166)-(AG166)</f>
        <v>0</v>
      </c>
      <c r="AI166" s="3"/>
      <c r="AJ166" s="3"/>
      <c r="AK166" s="4">
        <f t="shared" ref="AK166:AK197" si="816">(AI166)-(AJ166)</f>
        <v>0</v>
      </c>
      <c r="AL166" s="4">
        <f t="shared" ref="AL166:AL197" si="817">(((((((((H166)+(K166))+(N166))+(Q166))+(T166))+(W166))+(Z166))+(AC166))+(AF166))+(AI166)</f>
        <v>0</v>
      </c>
      <c r="AM166" s="4">
        <f t="shared" ref="AM166:AM197" si="818">(((((((((I166)+(L166))+(O166))+(R166))+(U166))+(X166))+(AA166))+(AD166))+(AG166))+(AJ166)</f>
        <v>0</v>
      </c>
      <c r="AN166" s="4">
        <f t="shared" ref="AN166:AN197" si="819">(AL166)-(AM166)</f>
        <v>0</v>
      </c>
      <c r="AO166" s="3"/>
      <c r="AP166" s="3"/>
      <c r="AQ166" s="4">
        <f t="shared" ref="AQ166:AQ197" si="820">(AO166)-(AP166)</f>
        <v>0</v>
      </c>
      <c r="AR166" s="3"/>
      <c r="AS166" s="3"/>
      <c r="AT166" s="4">
        <f t="shared" ref="AT166:AT197" si="821">(AR166)-(AS166)</f>
        <v>0</v>
      </c>
      <c r="AU166" s="3"/>
      <c r="AV166" s="3"/>
      <c r="AW166" s="4">
        <f t="shared" ref="AW166:AW197" si="822">(AU166)-(AV166)</f>
        <v>0</v>
      </c>
      <c r="AX166" s="3"/>
      <c r="AY166" s="3"/>
      <c r="AZ166" s="4">
        <f t="shared" ref="AZ166:AZ197" si="823">(AX166)-(AY166)</f>
        <v>0</v>
      </c>
      <c r="BA166" s="3"/>
      <c r="BB166" s="3"/>
      <c r="BC166" s="4">
        <f t="shared" ref="BC166:BC197" si="824">(BA166)-(BB166)</f>
        <v>0</v>
      </c>
      <c r="BD166" s="3"/>
      <c r="BE166" s="3"/>
      <c r="BF166" s="4">
        <f t="shared" ref="BF166:BF197" si="825">(BD166)-(BE166)</f>
        <v>0</v>
      </c>
      <c r="BG166" s="4">
        <f t="shared" ref="BG166:BG197" si="826">(BA166)+(BD166)</f>
        <v>0</v>
      </c>
      <c r="BH166" s="4">
        <f t="shared" ref="BH166:BH197" si="827">(BB166)+(BE166)</f>
        <v>0</v>
      </c>
      <c r="BI166" s="4">
        <f t="shared" ref="BI166:BI197" si="828">(BG166)-(BH166)</f>
        <v>0</v>
      </c>
      <c r="BJ166" s="3"/>
      <c r="BK166" s="3"/>
      <c r="BL166" s="4">
        <f t="shared" ref="BL166:BL197" si="829">(BJ166)-(BK166)</f>
        <v>0</v>
      </c>
      <c r="BM166" s="3"/>
      <c r="BN166" s="3"/>
      <c r="BO166" s="4">
        <f t="shared" ref="BO166:BO197" si="830">(BM166)-(BN166)</f>
        <v>0</v>
      </c>
      <c r="BP166" s="3"/>
      <c r="BQ166" s="3"/>
      <c r="BR166" s="4">
        <f t="shared" ref="BR166:BR197" si="831">(BP166)-(BQ166)</f>
        <v>0</v>
      </c>
      <c r="BS166" s="3"/>
      <c r="BT166" s="3"/>
      <c r="BU166" s="4">
        <f t="shared" ref="BU166:BU197" si="832">(BS166)-(BT166)</f>
        <v>0</v>
      </c>
      <c r="BV166" s="3"/>
      <c r="BW166" s="3"/>
      <c r="BX166" s="4">
        <f t="shared" ref="BX166:BX197" si="833">(BV166)-(BW166)</f>
        <v>0</v>
      </c>
      <c r="BY166" s="3"/>
      <c r="BZ166" s="3"/>
      <c r="CA166" s="4">
        <f t="shared" ref="CA166:CA197" si="834">(BY166)-(BZ166)</f>
        <v>0</v>
      </c>
      <c r="CB166" s="4">
        <f t="shared" ref="CB166:CB197" si="835">(((BP166)+(BS166))+(BV166))+(BY166)</f>
        <v>0</v>
      </c>
      <c r="CC166" s="4">
        <f t="shared" ref="CC166:CC197" si="836">(((BQ166)+(BT166))+(BW166))+(BZ166)</f>
        <v>0</v>
      </c>
      <c r="CD166" s="4">
        <f t="shared" ref="CD166:CD197" si="837">(CB166)-(CC166)</f>
        <v>0</v>
      </c>
      <c r="CE166" s="3"/>
      <c r="CF166" s="3"/>
      <c r="CG166" s="4">
        <f t="shared" ref="CG166:CG197" si="838">(CE166)-(CF166)</f>
        <v>0</v>
      </c>
      <c r="CH166" s="3"/>
      <c r="CI166" s="3"/>
      <c r="CJ166" s="4">
        <f t="shared" ref="CJ166:CJ197" si="839">(CH166)-(CI166)</f>
        <v>0</v>
      </c>
      <c r="CK166" s="3"/>
      <c r="CL166" s="3"/>
      <c r="CM166" s="4">
        <f t="shared" ref="CM166:CM197" si="840">(CK166)-(CL166)</f>
        <v>0</v>
      </c>
      <c r="CN166" s="4">
        <f t="shared" ref="CN166:CN197" si="841">(CH166)+(CK166)</f>
        <v>0</v>
      </c>
      <c r="CO166" s="4">
        <f t="shared" ref="CO166:CO197" si="842">(CI166)+(CL166)</f>
        <v>0</v>
      </c>
      <c r="CP166" s="4">
        <f t="shared" ref="CP166:CP197" si="843">(CN166)-(CO166)</f>
        <v>0</v>
      </c>
      <c r="CQ166" s="3"/>
      <c r="CR166" s="3"/>
      <c r="CS166" s="4">
        <f t="shared" ref="CS166:CS197" si="844">(CQ166)-(CR166)</f>
        <v>0</v>
      </c>
      <c r="CT166" s="3"/>
      <c r="CU166" s="3"/>
      <c r="CV166" s="4">
        <f t="shared" ref="CV166:CV197" si="845">(CT166)-(CU166)</f>
        <v>0</v>
      </c>
      <c r="CW166" s="3"/>
      <c r="CX166" s="3"/>
      <c r="CY166" s="4">
        <f t="shared" ref="CY166:CY197" si="846">(CW166)-(CX166)</f>
        <v>0</v>
      </c>
      <c r="CZ166" s="4">
        <f t="shared" ref="CZ166:CZ197" si="847">((CQ166)+(CT166))+(CW166)</f>
        <v>0</v>
      </c>
      <c r="DA166" s="4">
        <f t="shared" ref="DA166:DA197" si="848">((CR166)+(CU166))+(CX166)</f>
        <v>0</v>
      </c>
      <c r="DB166" s="4">
        <f t="shared" ref="DB166:DB197" si="849">(CZ166)-(DA166)</f>
        <v>0</v>
      </c>
      <c r="DC166" s="4">
        <f t="shared" ref="DC166:DC197" si="850">((((((((((AO166)+(AR166))+(AU166))+(AX166))+(BG166))+(BJ166))+(BM166))+(CB166))+(CE166))+(CN166))+(CZ166)</f>
        <v>0</v>
      </c>
      <c r="DD166" s="4">
        <f t="shared" ref="DD166:DD197" si="851">((((((((((AP166)+(AS166))+(AV166))+(AY166))+(BH166))+(BK166))+(BN166))+(CC166))+(CF166))+(CO166))+(DA166)</f>
        <v>0</v>
      </c>
      <c r="DE166" s="4">
        <f t="shared" ref="DE166:DE197" si="852">(DC166)-(DD166)</f>
        <v>0</v>
      </c>
      <c r="DF166" s="3"/>
      <c r="DG166" s="3"/>
      <c r="DH166" s="4">
        <f t="shared" ref="DH166:DH197" si="853">(DF166)-(DG166)</f>
        <v>0</v>
      </c>
      <c r="DI166" s="3"/>
      <c r="DJ166" s="3"/>
      <c r="DK166" s="4">
        <f t="shared" ref="DK166:DK197" si="854">(DI166)-(DJ166)</f>
        <v>0</v>
      </c>
      <c r="DL166" s="4">
        <f t="shared" ref="DL166:DL197" si="855">(DF166)+(DI166)</f>
        <v>0</v>
      </c>
      <c r="DM166" s="4">
        <f t="shared" ref="DM166:DM197" si="856">(DG166)+(DJ166)</f>
        <v>0</v>
      </c>
      <c r="DN166" s="4">
        <f t="shared" ref="DN166:DN197" si="857">(DL166)-(DM166)</f>
        <v>0</v>
      </c>
      <c r="DO166" s="3"/>
      <c r="DP166" s="3"/>
      <c r="DQ166" s="4">
        <f t="shared" ref="DQ166:DQ197" si="858">(DO166)-(DP166)</f>
        <v>0</v>
      </c>
      <c r="DR166" s="3"/>
      <c r="DS166" s="3"/>
      <c r="DT166" s="4">
        <f t="shared" ref="DT166:DT197" si="859">(DR166)-(DS166)</f>
        <v>0</v>
      </c>
      <c r="DU166" s="4">
        <f t="shared" ref="DU166:DU197" si="860">(DO166)+(DR166)</f>
        <v>0</v>
      </c>
      <c r="DV166" s="4">
        <f t="shared" ref="DV166:DV197" si="861">(DP166)+(DS166)</f>
        <v>0</v>
      </c>
      <c r="DW166" s="4">
        <f t="shared" ref="DW166:DW197" si="862">(DU166)-(DV166)</f>
        <v>0</v>
      </c>
      <c r="DX166" s="20">
        <f t="shared" ref="DX166:DX197" si="863">(((((B166)+(E166))+(AL166))+(DC166))+(DL166))+(DU166)</f>
        <v>0</v>
      </c>
      <c r="DY166" s="20">
        <f t="shared" ref="DY166:DY197" si="864">(((((C166)+(F166))+(AM166))+(DD166))+(DM166))+(DV166)</f>
        <v>0</v>
      </c>
      <c r="DZ166" s="20">
        <f t="shared" ref="DZ166:DZ197" si="865">(DX166)-(DY166)</f>
        <v>0</v>
      </c>
      <c r="EA166" s="19"/>
      <c r="EB166" s="19"/>
      <c r="EC166" s="20">
        <f t="shared" ref="EC166:EC197" si="866">(EA166)-(EB166)</f>
        <v>0</v>
      </c>
      <c r="ED166" s="19"/>
      <c r="EE166" s="19"/>
      <c r="EF166" s="20">
        <f t="shared" ref="EF166:EF197" si="867">(ED166)-(EE166)</f>
        <v>0</v>
      </c>
      <c r="EG166" s="19"/>
      <c r="EH166" s="19"/>
      <c r="EI166" s="20">
        <f t="shared" ref="EI166:EI197" si="868">(EG166)-(EH166)</f>
        <v>0</v>
      </c>
      <c r="EJ166" s="19"/>
      <c r="EK166" s="19"/>
      <c r="EL166" s="20">
        <f t="shared" ref="EL166:EL197" si="869">(EJ166)-(EK166)</f>
        <v>0</v>
      </c>
      <c r="EM166" s="20">
        <f t="shared" ref="EM166:EM197" si="870">((ED166)+(EG166))+(EJ166)</f>
        <v>0</v>
      </c>
      <c r="EN166" s="20">
        <f t="shared" ref="EN166:EN197" si="871">((EE166)+(EH166))+(EK166)</f>
        <v>0</v>
      </c>
      <c r="EO166" s="20">
        <f t="shared" ref="EO166:EO197" si="872">(EM166)-(EN166)</f>
        <v>0</v>
      </c>
      <c r="EP166" s="19"/>
      <c r="EQ166" s="19"/>
      <c r="ER166" s="20">
        <f t="shared" ref="ER166:ER197" si="873">(EP166)-(EQ166)</f>
        <v>0</v>
      </c>
      <c r="ES166" s="19"/>
      <c r="ET166" s="19"/>
      <c r="EU166" s="20">
        <f t="shared" ref="EU166:EU197" si="874">(ES166)-(ET166)</f>
        <v>0</v>
      </c>
      <c r="EV166" s="19"/>
      <c r="EW166" s="19"/>
      <c r="EX166" s="20">
        <f t="shared" ref="EX166:EX197" si="875">(EV166)-(EW166)</f>
        <v>0</v>
      </c>
      <c r="EY166" s="19"/>
      <c r="EZ166" s="19"/>
      <c r="FA166" s="20">
        <f t="shared" ref="FA166:FA197" si="876">(EY166)-(EZ166)</f>
        <v>0</v>
      </c>
      <c r="FB166" s="20">
        <f t="shared" ref="FB166:FB197" si="877">((ES166)+(EV166))+(EY166)</f>
        <v>0</v>
      </c>
      <c r="FC166" s="20">
        <f t="shared" ref="FC166:FC197" si="878">((ET166)+(EW166))+(EZ166)</f>
        <v>0</v>
      </c>
      <c r="FD166" s="20">
        <f t="shared" ref="FD166:FD197" si="879">(FB166)-(FC166)</f>
        <v>0</v>
      </c>
      <c r="FE166" s="19"/>
      <c r="FF166" s="19"/>
      <c r="FG166" s="20">
        <f t="shared" ref="FG166:FG197" si="880">(FE166)-(FF166)</f>
        <v>0</v>
      </c>
      <c r="FH166" s="19"/>
      <c r="FI166" s="19"/>
      <c r="FJ166" s="20">
        <f t="shared" ref="FJ166:FJ197" si="881">(FH166)-(FI166)</f>
        <v>0</v>
      </c>
      <c r="FK166" s="19"/>
      <c r="FL166" s="19"/>
      <c r="FM166" s="20">
        <f t="shared" ref="FM166:FM197" si="882">(FK166)-(FL166)</f>
        <v>0</v>
      </c>
      <c r="FN166" s="20">
        <f t="shared" ref="FN166:FN197" si="883">((FE166)+(FH166))+(FK166)</f>
        <v>0</v>
      </c>
      <c r="FO166" s="20">
        <f t="shared" ref="FO166:FO197" si="884">((FF166)+(FI166))+(FL166)</f>
        <v>0</v>
      </c>
      <c r="FP166" s="20">
        <f t="shared" ref="FP166:FP197" si="885">(FN166)-(FO166)</f>
        <v>0</v>
      </c>
      <c r="FQ166" s="19"/>
      <c r="FR166" s="19"/>
      <c r="FS166" s="20">
        <f t="shared" ref="FS166:FS197" si="886">(FQ166)-(FR166)</f>
        <v>0</v>
      </c>
      <c r="FT166" s="19"/>
      <c r="FU166" s="19"/>
      <c r="FV166" s="20">
        <f t="shared" ref="FV166:FV197" si="887">(FT166)-(FU166)</f>
        <v>0</v>
      </c>
      <c r="FW166" s="19"/>
      <c r="FX166" s="19"/>
      <c r="FY166" s="20">
        <f t="shared" ref="FY166:FY197" si="888">(FW166)-(FX166)</f>
        <v>0</v>
      </c>
      <c r="FZ166" s="20">
        <f t="shared" ref="FZ166:FZ197" si="889">((FQ166)+(FT166))+(FW166)</f>
        <v>0</v>
      </c>
      <c r="GA166" s="20">
        <f t="shared" ref="GA166:GA197" si="890">((FR166)+(FU166))+(FX166)</f>
        <v>0</v>
      </c>
      <c r="GB166" s="20">
        <f t="shared" ref="GB166:GB197" si="891">(FZ166)-(GA166)</f>
        <v>0</v>
      </c>
      <c r="GC166" s="19"/>
      <c r="GD166" s="19"/>
      <c r="GE166" s="20">
        <f t="shared" ref="GE166:GE197" si="892">(GC166)-(GD166)</f>
        <v>0</v>
      </c>
      <c r="GF166" s="19"/>
      <c r="GG166" s="19"/>
      <c r="GH166" s="20">
        <f t="shared" ref="GH166:GH197" si="893">(GF166)-(GG166)</f>
        <v>0</v>
      </c>
      <c r="GI166" s="19"/>
      <c r="GJ166" s="19"/>
      <c r="GK166" s="20">
        <f t="shared" ref="GK166:GK197" si="894">(GI166)-(GJ166)</f>
        <v>0</v>
      </c>
      <c r="GL166" s="19"/>
      <c r="GM166" s="19"/>
      <c r="GN166" s="20">
        <f t="shared" ref="GN166:GN197" si="895">(GL166)-(GM166)</f>
        <v>0</v>
      </c>
      <c r="GO166" s="20">
        <f t="shared" ref="GO166:GO197" si="896">((GF166)+(GI166))+(GL166)</f>
        <v>0</v>
      </c>
      <c r="GP166" s="20">
        <f t="shared" ref="GP166:GP197" si="897">((GG166)+(GJ166))+(GM166)</f>
        <v>0</v>
      </c>
      <c r="GQ166" s="20">
        <f t="shared" ref="GQ166:GQ197" si="898">(GO166)-(GP166)</f>
        <v>0</v>
      </c>
      <c r="GR166" s="19"/>
      <c r="GS166" s="19"/>
      <c r="GT166" s="20">
        <f t="shared" ref="GT166:GT197" si="899">(GR166)-(GS166)</f>
        <v>0</v>
      </c>
      <c r="GU166" s="19"/>
      <c r="GV166" s="19"/>
      <c r="GW166" s="20">
        <f t="shared" ref="GW166:GW197" si="900">(GU166)-(GV166)</f>
        <v>0</v>
      </c>
      <c r="GX166" s="19"/>
      <c r="GY166" s="19"/>
      <c r="GZ166" s="20">
        <f t="shared" ref="GZ166:GZ197" si="901">(GX166)-(GY166)</f>
        <v>0</v>
      </c>
      <c r="HA166" s="20">
        <f t="shared" ref="HA166:HA197" si="902">((((((((((EA166)+(EM166))+(EP166))+(FB166))+(FN166))+(FZ166))+(GC166))+(GO166))+(GR166))+(GU166))+(GX166)</f>
        <v>0</v>
      </c>
      <c r="HB166" s="20">
        <f t="shared" ref="HB166:HB197" si="903">((((((((((EB166)+(EN166))+(EQ166))+(FC166))+(FO166))+(GA166))+(GD166))+(GP166))+(GS166))+(GV166))+(GY166)</f>
        <v>0</v>
      </c>
      <c r="HC166" s="20">
        <f t="shared" ref="HC166:HC197" si="904">(HA166)-(HB166)</f>
        <v>0</v>
      </c>
      <c r="HD166" s="19"/>
      <c r="HE166" s="19"/>
      <c r="HF166" s="20">
        <f t="shared" ref="HF166:HF197" si="905">(HD166)-(HE166)</f>
        <v>0</v>
      </c>
      <c r="HG166" s="19"/>
      <c r="HH166" s="19"/>
      <c r="HI166" s="20">
        <f t="shared" ref="HI166:HI197" si="906">(HG166)-(HH166)</f>
        <v>0</v>
      </c>
      <c r="HJ166" s="19"/>
      <c r="HK166" s="19"/>
      <c r="HL166" s="20">
        <f t="shared" ref="HL166:HL197" si="907">(HJ166)-(HK166)</f>
        <v>0</v>
      </c>
      <c r="HM166" s="19"/>
      <c r="HN166" s="19"/>
      <c r="HO166" s="20">
        <f t="shared" ref="HO166:HO197" si="908">(HM166)-(HN166)</f>
        <v>0</v>
      </c>
      <c r="HP166" s="20">
        <f t="shared" ref="HP166:HP197" si="909">(HJ166)+(HM166)</f>
        <v>0</v>
      </c>
      <c r="HQ166" s="20">
        <f t="shared" ref="HQ166:HQ197" si="910">(HK166)+(HN166)</f>
        <v>0</v>
      </c>
      <c r="HR166" s="20">
        <f t="shared" ref="HR166:HR197" si="911">(HP166)-(HQ166)</f>
        <v>0</v>
      </c>
      <c r="HS166" s="19"/>
      <c r="HT166" s="19"/>
      <c r="HU166" s="20">
        <f t="shared" ref="HU166:HU197" si="912">(HS166)-(HT166)</f>
        <v>0</v>
      </c>
      <c r="HV166" s="19"/>
      <c r="HW166" s="19"/>
      <c r="HX166" s="20">
        <f t="shared" ref="HX166:HX197" si="913">(HV166)-(HW166)</f>
        <v>0</v>
      </c>
      <c r="HY166" s="19"/>
      <c r="HZ166" s="19"/>
      <c r="IA166" s="20">
        <f t="shared" ref="IA166:IA197" si="914">(HY166)-(HZ166)</f>
        <v>0</v>
      </c>
      <c r="IB166" s="19"/>
      <c r="IC166" s="19"/>
      <c r="ID166" s="20">
        <f t="shared" ref="ID166:ID197" si="915">(IB166)-(IC166)</f>
        <v>0</v>
      </c>
      <c r="IE166" s="20">
        <f t="shared" ref="IE166:IE197" si="916">((HV166)+(HY166))+(IB166)</f>
        <v>0</v>
      </c>
      <c r="IF166" s="20">
        <f t="shared" ref="IF166:IF197" si="917">((HW166)+(HZ166))+(IC166)</f>
        <v>0</v>
      </c>
      <c r="IG166" s="20">
        <f t="shared" ref="IG166:IG197" si="918">(IE166)-(IF166)</f>
        <v>0</v>
      </c>
      <c r="IH166" s="20">
        <f t="shared" ref="IH166:IH197" si="919">(((HG166)+(HP166))+(HS166))+(IE166)</f>
        <v>0</v>
      </c>
      <c r="II166" s="20">
        <f t="shared" ref="II166:II197" si="920">(((HH166)+(HQ166))+(HT166))+(IF166)</f>
        <v>0</v>
      </c>
      <c r="IJ166" s="20">
        <f t="shared" ref="IJ166:IJ197" si="921">(IH166)-(II166)</f>
        <v>0</v>
      </c>
      <c r="IK166" s="19"/>
      <c r="IL166" s="19"/>
      <c r="IM166" s="20">
        <f t="shared" ref="IM166:IM197" si="922">(IK166)-(IL166)</f>
        <v>0</v>
      </c>
      <c r="IN166" s="19"/>
      <c r="IO166" s="19"/>
      <c r="IP166" s="20">
        <f t="shared" ref="IP166:IP197" si="923">(IN166)-(IO166)</f>
        <v>0</v>
      </c>
      <c r="IQ166" s="19"/>
      <c r="IR166" s="19"/>
      <c r="IS166" s="20">
        <f t="shared" ref="IS166:IS197" si="924">(IQ166)-(IR166)</f>
        <v>0</v>
      </c>
      <c r="IT166" s="20">
        <f t="shared" ref="IT166:IT197" si="925">(IN166)+(IQ166)</f>
        <v>0</v>
      </c>
      <c r="IU166" s="20">
        <f t="shared" ref="IU166:IU197" si="926">(IO166)+(IR166)</f>
        <v>0</v>
      </c>
      <c r="IV166" s="20">
        <f t="shared" ref="IV166:IV197" si="927">(IT166)-(IU166)</f>
        <v>0</v>
      </c>
      <c r="IW166" s="20">
        <f t="shared" ref="IW166:IW197" si="928">(((HD166)+(IH166))+(IK166))+(IT166)</f>
        <v>0</v>
      </c>
      <c r="IX166" s="20">
        <f t="shared" ref="IX166:IX197" si="929">(((HE166)+(II166))+(IL166))+(IU166)</f>
        <v>0</v>
      </c>
      <c r="IY166" s="20">
        <f t="shared" ref="IY166:IY197" si="930">(IW166)-(IX166)</f>
        <v>0</v>
      </c>
      <c r="IZ166" s="19"/>
      <c r="JA166" s="19"/>
      <c r="JB166" s="20">
        <f t="shared" ref="JB166:JB197" si="931">(IZ166)-(JA166)</f>
        <v>0</v>
      </c>
      <c r="JC166" s="19"/>
      <c r="JD166" s="19"/>
      <c r="JE166" s="20">
        <f t="shared" ref="JE166:JE197" si="932">(JC166)-(JD166)</f>
        <v>0</v>
      </c>
      <c r="JF166" s="19"/>
      <c r="JG166" s="19"/>
      <c r="JH166" s="20">
        <f t="shared" ref="JH166:JH197" si="933">(JF166)-(JG166)</f>
        <v>0</v>
      </c>
      <c r="JI166" s="20">
        <f t="shared" ref="JI166:JI197" si="934">((IZ166)+(JC166))+(JF166)</f>
        <v>0</v>
      </c>
      <c r="JJ166" s="20">
        <f t="shared" ref="JJ166:JJ197" si="935">((JA166)+(JD166))+(JG166)</f>
        <v>0</v>
      </c>
      <c r="JK166" s="20">
        <f t="shared" ref="JK166:JK197" si="936">(JI166)-(JJ166)</f>
        <v>0</v>
      </c>
      <c r="JL166" s="19"/>
      <c r="JM166" s="19"/>
      <c r="JN166" s="20">
        <f t="shared" ref="JN166:JN197" si="937">(JL166)-(JM166)</f>
        <v>0</v>
      </c>
      <c r="JO166" s="19"/>
      <c r="JP166" s="19"/>
      <c r="JQ166" s="20">
        <f t="shared" ref="JQ166:JQ197" si="938">(JO166)-(JP166)</f>
        <v>0</v>
      </c>
      <c r="JR166" s="19"/>
      <c r="JS166" s="19"/>
      <c r="JT166" s="20">
        <f t="shared" ref="JT166:JT197" si="939">(JR166)-(JS166)</f>
        <v>0</v>
      </c>
      <c r="JU166" s="20">
        <f t="shared" ref="JU166:JU197" si="940">((JL166)+(JO166))+(JR166)</f>
        <v>0</v>
      </c>
      <c r="JV166" s="20">
        <f t="shared" ref="JV166:JV197" si="941">((JM166)+(JP166))+(JS166)</f>
        <v>0</v>
      </c>
      <c r="JW166" s="20">
        <f t="shared" ref="JW166:JW197" si="942">(JU166)-(JV166)</f>
        <v>0</v>
      </c>
      <c r="JX166" s="19"/>
      <c r="JY166" s="19"/>
      <c r="JZ166" s="20">
        <f t="shared" ref="JZ166:JZ197" si="943">(JX166)-(JY166)</f>
        <v>0</v>
      </c>
      <c r="KA166" s="19"/>
      <c r="KB166" s="19"/>
      <c r="KC166" s="20">
        <f t="shared" ref="KC166:KC197" si="944">(KA166)-(KB166)</f>
        <v>0</v>
      </c>
      <c r="KD166" s="20">
        <f t="shared" ref="KD166:KD197" si="945">(JX166)+(KA166)</f>
        <v>0</v>
      </c>
      <c r="KE166" s="20">
        <f t="shared" ref="KE166:KE197" si="946">(JY166)+(KB166)</f>
        <v>0</v>
      </c>
      <c r="KF166" s="20">
        <f t="shared" ref="KF166:KF197" si="947">(KD166)-(KE166)</f>
        <v>0</v>
      </c>
      <c r="KG166" s="19"/>
      <c r="KH166" s="19"/>
      <c r="KI166" s="20">
        <f t="shared" ref="KI166:KI197" si="948">(KG166)-(KH166)</f>
        <v>0</v>
      </c>
      <c r="KJ166" s="19"/>
      <c r="KK166" s="20">
        <f>2500</f>
        <v>2500</v>
      </c>
      <c r="KL166" s="20">
        <f t="shared" ref="KL166:KL197" si="949">(KJ166)-(KK166)</f>
        <v>-2500</v>
      </c>
      <c r="KM166" s="19"/>
      <c r="KN166" s="19"/>
      <c r="KO166" s="20">
        <f t="shared" ref="KO166:KO197" si="950">(KM166)-(KN166)</f>
        <v>0</v>
      </c>
      <c r="KP166" s="19"/>
      <c r="KQ166" s="19"/>
      <c r="KR166" s="20">
        <f t="shared" ref="KR166:KR197" si="951">(KP166)-(KQ166)</f>
        <v>0</v>
      </c>
      <c r="KS166" s="19"/>
      <c r="KT166" s="19"/>
      <c r="KU166" s="20">
        <f t="shared" ref="KU166:KU197" si="952">(KS166)-(KT166)</f>
        <v>0</v>
      </c>
      <c r="KV166" s="19"/>
      <c r="KW166" s="19"/>
      <c r="KX166" s="20">
        <f t="shared" ref="KX166:KX197" si="953">(KV166)-(KW166)</f>
        <v>0</v>
      </c>
      <c r="KY166" s="19"/>
      <c r="KZ166" s="19"/>
      <c r="LA166" s="20">
        <f t="shared" ref="LA166:LA197" si="954">(KY166)-(KZ166)</f>
        <v>0</v>
      </c>
      <c r="LB166" s="20">
        <f t="shared" ref="LB166:LB197" si="955">(KV166)+(KY166)</f>
        <v>0</v>
      </c>
      <c r="LC166" s="20">
        <f t="shared" ref="LC166:LC197" si="956">(KW166)+(KZ166)</f>
        <v>0</v>
      </c>
      <c r="LD166" s="20">
        <f t="shared" ref="LD166:LD197" si="957">(LB166)-(LC166)</f>
        <v>0</v>
      </c>
      <c r="LE166" s="20">
        <f t="shared" ref="LE166:LE197" si="958">(((((KG166)+(KJ166))+(KM166))+(KP166))+(KS166))+(LB166)</f>
        <v>0</v>
      </c>
      <c r="LF166" s="20">
        <f t="shared" ref="LF166:LF197" si="959">(((((KH166)+(KK166))+(KN166))+(KQ166))+(KT166))+(LC166)</f>
        <v>2500</v>
      </c>
      <c r="LG166" s="20">
        <f t="shared" ref="LG166:LG197" si="960">(LE166)-(LF166)</f>
        <v>-2500</v>
      </c>
      <c r="LH166" s="19"/>
      <c r="LI166" s="19"/>
      <c r="LJ166" s="20">
        <f t="shared" ref="LJ166:LJ197" si="961">(LH166)-(LI166)</f>
        <v>0</v>
      </c>
      <c r="LK166" s="19"/>
      <c r="LL166" s="19"/>
      <c r="LM166" s="20">
        <f t="shared" ref="LM166:LM197" si="962">(LK166)-(LL166)</f>
        <v>0</v>
      </c>
      <c r="LN166" s="20">
        <f t="shared" ref="LN166:LN197" si="963">((((((((DX166)+(HA166))+(IW166))+(JI166))+(JU166))+(KD166))+(LE166))+(LH166))+(LK166)</f>
        <v>0</v>
      </c>
      <c r="LO166" s="20">
        <f t="shared" ref="LO166:LO197" si="964">((((((((DY166)+(HB166))+(IX166))+(JJ166))+(JV166))+(KE166))+(LF166))+(LI166))+(LL166)</f>
        <v>2500</v>
      </c>
      <c r="LP166" s="20">
        <f t="shared" ref="LP166:LP197" si="965">(LN166)-(LO166)</f>
        <v>-2500</v>
      </c>
    </row>
    <row r="167" spans="1:328" x14ac:dyDescent="0.3">
      <c r="A167" s="2" t="s">
        <v>272</v>
      </c>
      <c r="B167" s="5">
        <f>(((((B150)+(B155))+(B158))+(B162))+(B165))+(B166)</f>
        <v>0</v>
      </c>
      <c r="C167" s="5">
        <f>(((((C150)+(C155))+(C158))+(C162))+(C165))+(C166)</f>
        <v>0</v>
      </c>
      <c r="D167" s="5">
        <f t="shared" si="805"/>
        <v>0</v>
      </c>
      <c r="E167" s="5">
        <f>(((((E150)+(E155))+(E158))+(E162))+(E165))+(E166)</f>
        <v>0</v>
      </c>
      <c r="F167" s="5">
        <f>(((((F150)+(F155))+(F158))+(F162))+(F165))+(F166)</f>
        <v>0</v>
      </c>
      <c r="G167" s="5">
        <f t="shared" si="806"/>
        <v>0</v>
      </c>
      <c r="H167" s="5">
        <f>(((((H150)+(H155))+(H158))+(H162))+(H165))+(H166)</f>
        <v>0</v>
      </c>
      <c r="I167" s="5">
        <f>(((((I150)+(I155))+(I158))+(I162))+(I165))+(I166)</f>
        <v>0</v>
      </c>
      <c r="J167" s="5">
        <f t="shared" si="807"/>
        <v>0</v>
      </c>
      <c r="K167" s="5">
        <f>(((((K150)+(K155))+(K158))+(K162))+(K165))+(K166)</f>
        <v>0</v>
      </c>
      <c r="L167" s="5">
        <f>(((((L150)+(L155))+(L158))+(L162))+(L165))+(L166)</f>
        <v>0</v>
      </c>
      <c r="M167" s="5">
        <f t="shared" si="808"/>
        <v>0</v>
      </c>
      <c r="N167" s="5">
        <f>(((((N150)+(N155))+(N158))+(N162))+(N165))+(N166)</f>
        <v>0</v>
      </c>
      <c r="O167" s="5">
        <f>(((((O150)+(O155))+(O158))+(O162))+(O165))+(O166)</f>
        <v>0</v>
      </c>
      <c r="P167" s="5">
        <f t="shared" si="809"/>
        <v>0</v>
      </c>
      <c r="Q167" s="5">
        <f>(((((Q150)+(Q155))+(Q158))+(Q162))+(Q165))+(Q166)</f>
        <v>0</v>
      </c>
      <c r="R167" s="5">
        <f>(((((R150)+(R155))+(R158))+(R162))+(R165))+(R166)</f>
        <v>0</v>
      </c>
      <c r="S167" s="5">
        <f t="shared" si="810"/>
        <v>0</v>
      </c>
      <c r="T167" s="5">
        <f>(((((T150)+(T155))+(T158))+(T162))+(T165))+(T166)</f>
        <v>0</v>
      </c>
      <c r="U167" s="5">
        <f>(((((U150)+(U155))+(U158))+(U162))+(U165))+(U166)</f>
        <v>0</v>
      </c>
      <c r="V167" s="5">
        <f t="shared" si="811"/>
        <v>0</v>
      </c>
      <c r="W167" s="5">
        <f>(((((W150)+(W155))+(W158))+(W162))+(W165))+(W166)</f>
        <v>0</v>
      </c>
      <c r="X167" s="5">
        <f>(((((X150)+(X155))+(X158))+(X162))+(X165))+(X166)</f>
        <v>0</v>
      </c>
      <c r="Y167" s="5">
        <f t="shared" si="812"/>
        <v>0</v>
      </c>
      <c r="Z167" s="5">
        <f>(((((Z150)+(Z155))+(Z158))+(Z162))+(Z165))+(Z166)</f>
        <v>0</v>
      </c>
      <c r="AA167" s="5">
        <f>(((((AA150)+(AA155))+(AA158))+(AA162))+(AA165))+(AA166)</f>
        <v>0</v>
      </c>
      <c r="AB167" s="5">
        <f t="shared" si="813"/>
        <v>0</v>
      </c>
      <c r="AC167" s="5">
        <f>(((((AC150)+(AC155))+(AC158))+(AC162))+(AC165))+(AC166)</f>
        <v>0</v>
      </c>
      <c r="AD167" s="5">
        <f>(((((AD150)+(AD155))+(AD158))+(AD162))+(AD165))+(AD166)</f>
        <v>0</v>
      </c>
      <c r="AE167" s="5">
        <f t="shared" si="814"/>
        <v>0</v>
      </c>
      <c r="AF167" s="5">
        <f>(((((AF150)+(AF155))+(AF158))+(AF162))+(AF165))+(AF166)</f>
        <v>0</v>
      </c>
      <c r="AG167" s="5">
        <f>(((((AG150)+(AG155))+(AG158))+(AG162))+(AG165))+(AG166)</f>
        <v>0</v>
      </c>
      <c r="AH167" s="5">
        <f t="shared" si="815"/>
        <v>0</v>
      </c>
      <c r="AI167" s="5">
        <f>(((((AI150)+(AI155))+(AI158))+(AI162))+(AI165))+(AI166)</f>
        <v>0</v>
      </c>
      <c r="AJ167" s="5">
        <f>(((((AJ150)+(AJ155))+(AJ158))+(AJ162))+(AJ165))+(AJ166)</f>
        <v>0</v>
      </c>
      <c r="AK167" s="5">
        <f t="shared" si="816"/>
        <v>0</v>
      </c>
      <c r="AL167" s="5">
        <f t="shared" si="817"/>
        <v>0</v>
      </c>
      <c r="AM167" s="5">
        <f t="shared" si="818"/>
        <v>0</v>
      </c>
      <c r="AN167" s="5">
        <f t="shared" si="819"/>
        <v>0</v>
      </c>
      <c r="AO167" s="5">
        <f>(((((AO150)+(AO155))+(AO158))+(AO162))+(AO165))+(AO166)</f>
        <v>0</v>
      </c>
      <c r="AP167" s="5">
        <f>(((((AP150)+(AP155))+(AP158))+(AP162))+(AP165))+(AP166)</f>
        <v>0</v>
      </c>
      <c r="AQ167" s="5">
        <f t="shared" si="820"/>
        <v>0</v>
      </c>
      <c r="AR167" s="5">
        <f>(((((AR150)+(AR155))+(AR158))+(AR162))+(AR165))+(AR166)</f>
        <v>0</v>
      </c>
      <c r="AS167" s="5">
        <f>(((((AS150)+(AS155))+(AS158))+(AS162))+(AS165))+(AS166)</f>
        <v>0</v>
      </c>
      <c r="AT167" s="5">
        <f t="shared" si="821"/>
        <v>0</v>
      </c>
      <c r="AU167" s="5">
        <f>(((((AU150)+(AU155))+(AU158))+(AU162))+(AU165))+(AU166)</f>
        <v>0</v>
      </c>
      <c r="AV167" s="5">
        <f>(((((AV150)+(AV155))+(AV158))+(AV162))+(AV165))+(AV166)</f>
        <v>0</v>
      </c>
      <c r="AW167" s="5">
        <f t="shared" si="822"/>
        <v>0</v>
      </c>
      <c r="AX167" s="5">
        <f>(((((AX150)+(AX155))+(AX158))+(AX162))+(AX165))+(AX166)</f>
        <v>0</v>
      </c>
      <c r="AY167" s="5">
        <f>(((((AY150)+(AY155))+(AY158))+(AY162))+(AY165))+(AY166)</f>
        <v>0</v>
      </c>
      <c r="AZ167" s="5">
        <f t="shared" si="823"/>
        <v>0</v>
      </c>
      <c r="BA167" s="5">
        <f>(((((BA150)+(BA155))+(BA158))+(BA162))+(BA165))+(BA166)</f>
        <v>0</v>
      </c>
      <c r="BB167" s="5">
        <f>(((((BB150)+(BB155))+(BB158))+(BB162))+(BB165))+(BB166)</f>
        <v>0</v>
      </c>
      <c r="BC167" s="5">
        <f t="shared" si="824"/>
        <v>0</v>
      </c>
      <c r="BD167" s="5">
        <f>(((((BD150)+(BD155))+(BD158))+(BD162))+(BD165))+(BD166)</f>
        <v>0</v>
      </c>
      <c r="BE167" s="5">
        <f>(((((BE150)+(BE155))+(BE158))+(BE162))+(BE165))+(BE166)</f>
        <v>0</v>
      </c>
      <c r="BF167" s="5">
        <f t="shared" si="825"/>
        <v>0</v>
      </c>
      <c r="BG167" s="5">
        <f t="shared" si="826"/>
        <v>0</v>
      </c>
      <c r="BH167" s="5">
        <f t="shared" si="827"/>
        <v>0</v>
      </c>
      <c r="BI167" s="5">
        <f t="shared" si="828"/>
        <v>0</v>
      </c>
      <c r="BJ167" s="5">
        <f>(((((BJ150)+(BJ155))+(BJ158))+(BJ162))+(BJ165))+(BJ166)</f>
        <v>0</v>
      </c>
      <c r="BK167" s="5">
        <f>(((((BK150)+(BK155))+(BK158))+(BK162))+(BK165))+(BK166)</f>
        <v>0</v>
      </c>
      <c r="BL167" s="5">
        <f t="shared" si="829"/>
        <v>0</v>
      </c>
      <c r="BM167" s="5">
        <f>(((((BM150)+(BM155))+(BM158))+(BM162))+(BM165))+(BM166)</f>
        <v>0</v>
      </c>
      <c r="BN167" s="5">
        <f>(((((BN150)+(BN155))+(BN158))+(BN162))+(BN165))+(BN166)</f>
        <v>0</v>
      </c>
      <c r="BO167" s="5">
        <f t="shared" si="830"/>
        <v>0</v>
      </c>
      <c r="BP167" s="5">
        <f>(((((BP150)+(BP155))+(BP158))+(BP162))+(BP165))+(BP166)</f>
        <v>0</v>
      </c>
      <c r="BQ167" s="5">
        <f>(((((BQ150)+(BQ155))+(BQ158))+(BQ162))+(BQ165))+(BQ166)</f>
        <v>0</v>
      </c>
      <c r="BR167" s="5">
        <f t="shared" si="831"/>
        <v>0</v>
      </c>
      <c r="BS167" s="5">
        <f>(((((BS150)+(BS155))+(BS158))+(BS162))+(BS165))+(BS166)</f>
        <v>0</v>
      </c>
      <c r="BT167" s="5">
        <f>(((((BT150)+(BT155))+(BT158))+(BT162))+(BT165))+(BT166)</f>
        <v>0</v>
      </c>
      <c r="BU167" s="5">
        <f t="shared" si="832"/>
        <v>0</v>
      </c>
      <c r="BV167" s="5">
        <f>(((((BV150)+(BV155))+(BV158))+(BV162))+(BV165))+(BV166)</f>
        <v>0</v>
      </c>
      <c r="BW167" s="5">
        <f>(((((BW150)+(BW155))+(BW158))+(BW162))+(BW165))+(BW166)</f>
        <v>0</v>
      </c>
      <c r="BX167" s="5">
        <f t="shared" si="833"/>
        <v>0</v>
      </c>
      <c r="BY167" s="5">
        <f>(((((BY150)+(BY155))+(BY158))+(BY162))+(BY165))+(BY166)</f>
        <v>0</v>
      </c>
      <c r="BZ167" s="5">
        <f>(((((BZ150)+(BZ155))+(BZ158))+(BZ162))+(BZ165))+(BZ166)</f>
        <v>0</v>
      </c>
      <c r="CA167" s="5">
        <f t="shared" si="834"/>
        <v>0</v>
      </c>
      <c r="CB167" s="5">
        <f t="shared" si="835"/>
        <v>0</v>
      </c>
      <c r="CC167" s="5">
        <f t="shared" si="836"/>
        <v>0</v>
      </c>
      <c r="CD167" s="5">
        <f t="shared" si="837"/>
        <v>0</v>
      </c>
      <c r="CE167" s="5">
        <f>(((((CE150)+(CE155))+(CE158))+(CE162))+(CE165))+(CE166)</f>
        <v>0</v>
      </c>
      <c r="CF167" s="5">
        <f>(((((CF150)+(CF155))+(CF158))+(CF162))+(CF165))+(CF166)</f>
        <v>0</v>
      </c>
      <c r="CG167" s="5">
        <f t="shared" si="838"/>
        <v>0</v>
      </c>
      <c r="CH167" s="5">
        <f>(((((CH150)+(CH155))+(CH158))+(CH162))+(CH165))+(CH166)</f>
        <v>0</v>
      </c>
      <c r="CI167" s="5">
        <f>(((((CI150)+(CI155))+(CI158))+(CI162))+(CI165))+(CI166)</f>
        <v>0</v>
      </c>
      <c r="CJ167" s="5">
        <f t="shared" si="839"/>
        <v>0</v>
      </c>
      <c r="CK167" s="5">
        <f>(((((CK150)+(CK155))+(CK158))+(CK162))+(CK165))+(CK166)</f>
        <v>0</v>
      </c>
      <c r="CL167" s="5">
        <f>(((((CL150)+(CL155))+(CL158))+(CL162))+(CL165))+(CL166)</f>
        <v>0</v>
      </c>
      <c r="CM167" s="5">
        <f t="shared" si="840"/>
        <v>0</v>
      </c>
      <c r="CN167" s="5">
        <f t="shared" si="841"/>
        <v>0</v>
      </c>
      <c r="CO167" s="5">
        <f t="shared" si="842"/>
        <v>0</v>
      </c>
      <c r="CP167" s="5">
        <f t="shared" si="843"/>
        <v>0</v>
      </c>
      <c r="CQ167" s="5">
        <f>(((((CQ150)+(CQ155))+(CQ158))+(CQ162))+(CQ165))+(CQ166)</f>
        <v>0</v>
      </c>
      <c r="CR167" s="5">
        <f>(((((CR150)+(CR155))+(CR158))+(CR162))+(CR165))+(CR166)</f>
        <v>0</v>
      </c>
      <c r="CS167" s="5">
        <f t="shared" si="844"/>
        <v>0</v>
      </c>
      <c r="CT167" s="5">
        <f>(((((CT150)+(CT155))+(CT158))+(CT162))+(CT165))+(CT166)</f>
        <v>0</v>
      </c>
      <c r="CU167" s="5">
        <f>(((((CU150)+(CU155))+(CU158))+(CU162))+(CU165))+(CU166)</f>
        <v>0</v>
      </c>
      <c r="CV167" s="5">
        <f t="shared" si="845"/>
        <v>0</v>
      </c>
      <c r="CW167" s="5">
        <f>(((((CW150)+(CW155))+(CW158))+(CW162))+(CW165))+(CW166)</f>
        <v>0</v>
      </c>
      <c r="CX167" s="5">
        <f>(((((CX150)+(CX155))+(CX158))+(CX162))+(CX165))+(CX166)</f>
        <v>0</v>
      </c>
      <c r="CY167" s="5">
        <f t="shared" si="846"/>
        <v>0</v>
      </c>
      <c r="CZ167" s="5">
        <f t="shared" si="847"/>
        <v>0</v>
      </c>
      <c r="DA167" s="5">
        <f t="shared" si="848"/>
        <v>0</v>
      </c>
      <c r="DB167" s="5">
        <f t="shared" si="849"/>
        <v>0</v>
      </c>
      <c r="DC167" s="5">
        <f t="shared" si="850"/>
        <v>0</v>
      </c>
      <c r="DD167" s="5">
        <f t="shared" si="851"/>
        <v>0</v>
      </c>
      <c r="DE167" s="5">
        <f t="shared" si="852"/>
        <v>0</v>
      </c>
      <c r="DF167" s="5">
        <f>(((((DF150)+(DF155))+(DF158))+(DF162))+(DF165))+(DF166)</f>
        <v>0</v>
      </c>
      <c r="DG167" s="5">
        <f>(((((DG150)+(DG155))+(DG158))+(DG162))+(DG165))+(DG166)</f>
        <v>0</v>
      </c>
      <c r="DH167" s="5">
        <f t="shared" si="853"/>
        <v>0</v>
      </c>
      <c r="DI167" s="5">
        <f>(((((DI150)+(DI155))+(DI158))+(DI162))+(DI165))+(DI166)</f>
        <v>0</v>
      </c>
      <c r="DJ167" s="5">
        <f>(((((DJ150)+(DJ155))+(DJ158))+(DJ162))+(DJ165))+(DJ166)</f>
        <v>0</v>
      </c>
      <c r="DK167" s="5">
        <f t="shared" si="854"/>
        <v>0</v>
      </c>
      <c r="DL167" s="5">
        <f t="shared" si="855"/>
        <v>0</v>
      </c>
      <c r="DM167" s="5">
        <f t="shared" si="856"/>
        <v>0</v>
      </c>
      <c r="DN167" s="5">
        <f t="shared" si="857"/>
        <v>0</v>
      </c>
      <c r="DO167" s="5">
        <f>(((((DO150)+(DO155))+(DO158))+(DO162))+(DO165))+(DO166)</f>
        <v>0</v>
      </c>
      <c r="DP167" s="5">
        <f>(((((DP150)+(DP155))+(DP158))+(DP162))+(DP165))+(DP166)</f>
        <v>0</v>
      </c>
      <c r="DQ167" s="5">
        <f t="shared" si="858"/>
        <v>0</v>
      </c>
      <c r="DR167" s="5">
        <f>(((((DR150)+(DR155))+(DR158))+(DR162))+(DR165))+(DR166)</f>
        <v>0</v>
      </c>
      <c r="DS167" s="5">
        <f>(((((DS150)+(DS155))+(DS158))+(DS162))+(DS165))+(DS166)</f>
        <v>0</v>
      </c>
      <c r="DT167" s="5">
        <f t="shared" si="859"/>
        <v>0</v>
      </c>
      <c r="DU167" s="5">
        <f t="shared" si="860"/>
        <v>0</v>
      </c>
      <c r="DV167" s="5">
        <f t="shared" si="861"/>
        <v>0</v>
      </c>
      <c r="DW167" s="5">
        <f t="shared" si="862"/>
        <v>0</v>
      </c>
      <c r="DX167" s="21">
        <f t="shared" si="863"/>
        <v>0</v>
      </c>
      <c r="DY167" s="21">
        <f t="shared" si="864"/>
        <v>0</v>
      </c>
      <c r="DZ167" s="21">
        <f t="shared" si="865"/>
        <v>0</v>
      </c>
      <c r="EA167" s="21">
        <f>(((((EA150)+(EA155))+(EA158))+(EA162))+(EA165))+(EA166)</f>
        <v>0</v>
      </c>
      <c r="EB167" s="21">
        <f>(((((EB150)+(EB155))+(EB158))+(EB162))+(EB165))+(EB166)</f>
        <v>0</v>
      </c>
      <c r="EC167" s="21">
        <f t="shared" si="866"/>
        <v>0</v>
      </c>
      <c r="ED167" s="21">
        <f>(((((ED150)+(ED155))+(ED158))+(ED162))+(ED165))+(ED166)</f>
        <v>0</v>
      </c>
      <c r="EE167" s="21">
        <f>(((((EE150)+(EE155))+(EE158))+(EE162))+(EE165))+(EE166)</f>
        <v>0</v>
      </c>
      <c r="EF167" s="21">
        <f t="shared" si="867"/>
        <v>0</v>
      </c>
      <c r="EG167" s="21">
        <f>(((((EG150)+(EG155))+(EG158))+(EG162))+(EG165))+(EG166)</f>
        <v>0</v>
      </c>
      <c r="EH167" s="21">
        <f>(((((EH150)+(EH155))+(EH158))+(EH162))+(EH165))+(EH166)</f>
        <v>0</v>
      </c>
      <c r="EI167" s="21">
        <f t="shared" si="868"/>
        <v>0</v>
      </c>
      <c r="EJ167" s="21">
        <f>(((((EJ150)+(EJ155))+(EJ158))+(EJ162))+(EJ165))+(EJ166)</f>
        <v>0</v>
      </c>
      <c r="EK167" s="21">
        <f>(((((EK150)+(EK155))+(EK158))+(EK162))+(EK165))+(EK166)</f>
        <v>0</v>
      </c>
      <c r="EL167" s="21">
        <f t="shared" si="869"/>
        <v>0</v>
      </c>
      <c r="EM167" s="21">
        <f t="shared" si="870"/>
        <v>0</v>
      </c>
      <c r="EN167" s="21">
        <f t="shared" si="871"/>
        <v>0</v>
      </c>
      <c r="EO167" s="21">
        <f t="shared" si="872"/>
        <v>0</v>
      </c>
      <c r="EP167" s="21">
        <f>(((((EP150)+(EP155))+(EP158))+(EP162))+(EP165))+(EP166)</f>
        <v>0</v>
      </c>
      <c r="EQ167" s="21">
        <f>(((((EQ150)+(EQ155))+(EQ158))+(EQ162))+(EQ165))+(EQ166)</f>
        <v>0</v>
      </c>
      <c r="ER167" s="21">
        <f t="shared" si="873"/>
        <v>0</v>
      </c>
      <c r="ES167" s="21">
        <f>(((((ES150)+(ES155))+(ES158))+(ES162))+(ES165))+(ES166)</f>
        <v>0</v>
      </c>
      <c r="ET167" s="21">
        <f>(((((ET150)+(ET155))+(ET158))+(ET162))+(ET165))+(ET166)</f>
        <v>0</v>
      </c>
      <c r="EU167" s="21">
        <f t="shared" si="874"/>
        <v>0</v>
      </c>
      <c r="EV167" s="21">
        <f>(((((EV150)+(EV155))+(EV158))+(EV162))+(EV165))+(EV166)</f>
        <v>0</v>
      </c>
      <c r="EW167" s="21">
        <f>(((((EW150)+(EW155))+(EW158))+(EW162))+(EW165))+(EW166)</f>
        <v>0</v>
      </c>
      <c r="EX167" s="21">
        <f t="shared" si="875"/>
        <v>0</v>
      </c>
      <c r="EY167" s="21">
        <f>(((((EY150)+(EY155))+(EY158))+(EY162))+(EY165))+(EY166)</f>
        <v>0</v>
      </c>
      <c r="EZ167" s="21">
        <f>(((((EZ150)+(EZ155))+(EZ158))+(EZ162))+(EZ165))+(EZ166)</f>
        <v>0</v>
      </c>
      <c r="FA167" s="21">
        <f t="shared" si="876"/>
        <v>0</v>
      </c>
      <c r="FB167" s="21">
        <f t="shared" si="877"/>
        <v>0</v>
      </c>
      <c r="FC167" s="21">
        <f t="shared" si="878"/>
        <v>0</v>
      </c>
      <c r="FD167" s="21">
        <f t="shared" si="879"/>
        <v>0</v>
      </c>
      <c r="FE167" s="21">
        <f>(((((FE150)+(FE155))+(FE158))+(FE162))+(FE165))+(FE166)</f>
        <v>0</v>
      </c>
      <c r="FF167" s="21">
        <f>(((((FF150)+(FF155))+(FF158))+(FF162))+(FF165))+(FF166)</f>
        <v>0</v>
      </c>
      <c r="FG167" s="21">
        <f t="shared" si="880"/>
        <v>0</v>
      </c>
      <c r="FH167" s="21">
        <f>(((((FH150)+(FH155))+(FH158))+(FH162))+(FH165))+(FH166)</f>
        <v>0</v>
      </c>
      <c r="FI167" s="21">
        <f>(((((FI150)+(FI155))+(FI158))+(FI162))+(FI165))+(FI166)</f>
        <v>0</v>
      </c>
      <c r="FJ167" s="21">
        <f t="shared" si="881"/>
        <v>0</v>
      </c>
      <c r="FK167" s="21">
        <f>(((((FK150)+(FK155))+(FK158))+(FK162))+(FK165))+(FK166)</f>
        <v>0</v>
      </c>
      <c r="FL167" s="21">
        <f>(((((FL150)+(FL155))+(FL158))+(FL162))+(FL165))+(FL166)</f>
        <v>0</v>
      </c>
      <c r="FM167" s="21">
        <f t="shared" si="882"/>
        <v>0</v>
      </c>
      <c r="FN167" s="21">
        <f t="shared" si="883"/>
        <v>0</v>
      </c>
      <c r="FO167" s="21">
        <f t="shared" si="884"/>
        <v>0</v>
      </c>
      <c r="FP167" s="21">
        <f t="shared" si="885"/>
        <v>0</v>
      </c>
      <c r="FQ167" s="21">
        <f>(((((FQ150)+(FQ155))+(FQ158))+(FQ162))+(FQ165))+(FQ166)</f>
        <v>0</v>
      </c>
      <c r="FR167" s="21">
        <f>(((((FR150)+(FR155))+(FR158))+(FR162))+(FR165))+(FR166)</f>
        <v>0</v>
      </c>
      <c r="FS167" s="21">
        <f t="shared" si="886"/>
        <v>0</v>
      </c>
      <c r="FT167" s="21">
        <f>(((((FT150)+(FT155))+(FT158))+(FT162))+(FT165))+(FT166)</f>
        <v>0</v>
      </c>
      <c r="FU167" s="21">
        <f>(((((FU150)+(FU155))+(FU158))+(FU162))+(FU165))+(FU166)</f>
        <v>0</v>
      </c>
      <c r="FV167" s="21">
        <f t="shared" si="887"/>
        <v>0</v>
      </c>
      <c r="FW167" s="21">
        <f>(((((FW150)+(FW155))+(FW158))+(FW162))+(FW165))+(FW166)</f>
        <v>0</v>
      </c>
      <c r="FX167" s="21">
        <f>(((((FX150)+(FX155))+(FX158))+(FX162))+(FX165))+(FX166)</f>
        <v>0</v>
      </c>
      <c r="FY167" s="21">
        <f t="shared" si="888"/>
        <v>0</v>
      </c>
      <c r="FZ167" s="21">
        <f t="shared" si="889"/>
        <v>0</v>
      </c>
      <c r="GA167" s="21">
        <f t="shared" si="890"/>
        <v>0</v>
      </c>
      <c r="GB167" s="21">
        <f t="shared" si="891"/>
        <v>0</v>
      </c>
      <c r="GC167" s="21">
        <f>(((((GC150)+(GC155))+(GC158))+(GC162))+(GC165))+(GC166)</f>
        <v>0</v>
      </c>
      <c r="GD167" s="21">
        <f>(((((GD150)+(GD155))+(GD158))+(GD162))+(GD165))+(GD166)</f>
        <v>0</v>
      </c>
      <c r="GE167" s="21">
        <f t="shared" si="892"/>
        <v>0</v>
      </c>
      <c r="GF167" s="21">
        <f>(((((GF150)+(GF155))+(GF158))+(GF162))+(GF165))+(GF166)</f>
        <v>0</v>
      </c>
      <c r="GG167" s="21">
        <f>(((((GG150)+(GG155))+(GG158))+(GG162))+(GG165))+(GG166)</f>
        <v>0</v>
      </c>
      <c r="GH167" s="21">
        <f t="shared" si="893"/>
        <v>0</v>
      </c>
      <c r="GI167" s="21">
        <f>(((((GI150)+(GI155))+(GI158))+(GI162))+(GI165))+(GI166)</f>
        <v>0</v>
      </c>
      <c r="GJ167" s="21">
        <f>(((((GJ150)+(GJ155))+(GJ158))+(GJ162))+(GJ165))+(GJ166)</f>
        <v>0</v>
      </c>
      <c r="GK167" s="21">
        <f t="shared" si="894"/>
        <v>0</v>
      </c>
      <c r="GL167" s="21">
        <f>(((((GL150)+(GL155))+(GL158))+(GL162))+(GL165))+(GL166)</f>
        <v>0</v>
      </c>
      <c r="GM167" s="21">
        <f>(((((GM150)+(GM155))+(GM158))+(GM162))+(GM165))+(GM166)</f>
        <v>0</v>
      </c>
      <c r="GN167" s="21">
        <f t="shared" si="895"/>
        <v>0</v>
      </c>
      <c r="GO167" s="21">
        <f t="shared" si="896"/>
        <v>0</v>
      </c>
      <c r="GP167" s="21">
        <f t="shared" si="897"/>
        <v>0</v>
      </c>
      <c r="GQ167" s="21">
        <f t="shared" si="898"/>
        <v>0</v>
      </c>
      <c r="GR167" s="21">
        <f>(((((GR150)+(GR155))+(GR158))+(GR162))+(GR165))+(GR166)</f>
        <v>0</v>
      </c>
      <c r="GS167" s="21">
        <f>(((((GS150)+(GS155))+(GS158))+(GS162))+(GS165))+(GS166)</f>
        <v>0</v>
      </c>
      <c r="GT167" s="21">
        <f t="shared" si="899"/>
        <v>0</v>
      </c>
      <c r="GU167" s="21">
        <f>(((((GU150)+(GU155))+(GU158))+(GU162))+(GU165))+(GU166)</f>
        <v>0</v>
      </c>
      <c r="GV167" s="21">
        <f>(((((GV150)+(GV155))+(GV158))+(GV162))+(GV165))+(GV166)</f>
        <v>0</v>
      </c>
      <c r="GW167" s="21">
        <f t="shared" si="900"/>
        <v>0</v>
      </c>
      <c r="GX167" s="21">
        <f>(((((GX150)+(GX155))+(GX158))+(GX162))+(GX165))+(GX166)</f>
        <v>486</v>
      </c>
      <c r="GY167" s="21">
        <f>(((((GY150)+(GY155))+(GY158))+(GY162))+(GY165))+(GY166)</f>
        <v>0</v>
      </c>
      <c r="GZ167" s="21">
        <f t="shared" si="901"/>
        <v>486</v>
      </c>
      <c r="HA167" s="21">
        <f t="shared" si="902"/>
        <v>486</v>
      </c>
      <c r="HB167" s="21">
        <f t="shared" si="903"/>
        <v>0</v>
      </c>
      <c r="HC167" s="21">
        <f t="shared" si="904"/>
        <v>486</v>
      </c>
      <c r="HD167" s="21">
        <f>(((((HD150)+(HD155))+(HD158))+(HD162))+(HD165))+(HD166)</f>
        <v>0</v>
      </c>
      <c r="HE167" s="21">
        <f>(((((HE150)+(HE155))+(HE158))+(HE162))+(HE165))+(HE166)</f>
        <v>0</v>
      </c>
      <c r="HF167" s="21">
        <f t="shared" si="905"/>
        <v>0</v>
      </c>
      <c r="HG167" s="21">
        <f>(((((HG150)+(HG155))+(HG158))+(HG162))+(HG165))+(HG166)</f>
        <v>0</v>
      </c>
      <c r="HH167" s="21">
        <f>(((((HH150)+(HH155))+(HH158))+(HH162))+(HH165))+(HH166)</f>
        <v>0</v>
      </c>
      <c r="HI167" s="21">
        <f t="shared" si="906"/>
        <v>0</v>
      </c>
      <c r="HJ167" s="21">
        <f>(((((HJ150)+(HJ155))+(HJ158))+(HJ162))+(HJ165))+(HJ166)</f>
        <v>0</v>
      </c>
      <c r="HK167" s="21">
        <f>(((((HK150)+(HK155))+(HK158))+(HK162))+(HK165))+(HK166)</f>
        <v>0</v>
      </c>
      <c r="HL167" s="21">
        <f t="shared" si="907"/>
        <v>0</v>
      </c>
      <c r="HM167" s="21">
        <f>(((((HM150)+(HM155))+(HM158))+(HM162))+(HM165))+(HM166)</f>
        <v>0</v>
      </c>
      <c r="HN167" s="21">
        <f>(((((HN150)+(HN155))+(HN158))+(HN162))+(HN165))+(HN166)</f>
        <v>0</v>
      </c>
      <c r="HO167" s="21">
        <f t="shared" si="908"/>
        <v>0</v>
      </c>
      <c r="HP167" s="21">
        <f t="shared" si="909"/>
        <v>0</v>
      </c>
      <c r="HQ167" s="21">
        <f t="shared" si="910"/>
        <v>0</v>
      </c>
      <c r="HR167" s="21">
        <f t="shared" si="911"/>
        <v>0</v>
      </c>
      <c r="HS167" s="21">
        <f>(((((HS150)+(HS155))+(HS158))+(HS162))+(HS165))+(HS166)</f>
        <v>0</v>
      </c>
      <c r="HT167" s="21">
        <f>(((((HT150)+(HT155))+(HT158))+(HT162))+(HT165))+(HT166)</f>
        <v>0</v>
      </c>
      <c r="HU167" s="21">
        <f t="shared" si="912"/>
        <v>0</v>
      </c>
      <c r="HV167" s="21">
        <f>(((((HV150)+(HV155))+(HV158))+(HV162))+(HV165))+(HV166)</f>
        <v>0</v>
      </c>
      <c r="HW167" s="21">
        <f>(((((HW150)+(HW155))+(HW158))+(HW162))+(HW165))+(HW166)</f>
        <v>0</v>
      </c>
      <c r="HX167" s="21">
        <f t="shared" si="913"/>
        <v>0</v>
      </c>
      <c r="HY167" s="21">
        <f>(((((HY150)+(HY155))+(HY158))+(HY162))+(HY165))+(HY166)</f>
        <v>0</v>
      </c>
      <c r="HZ167" s="21">
        <f>(((((HZ150)+(HZ155))+(HZ158))+(HZ162))+(HZ165))+(HZ166)</f>
        <v>0</v>
      </c>
      <c r="IA167" s="21">
        <f t="shared" si="914"/>
        <v>0</v>
      </c>
      <c r="IB167" s="21">
        <f>(((((IB150)+(IB155))+(IB158))+(IB162))+(IB165))+(IB166)</f>
        <v>0</v>
      </c>
      <c r="IC167" s="21">
        <f>(((((IC150)+(IC155))+(IC158))+(IC162))+(IC165))+(IC166)</f>
        <v>0</v>
      </c>
      <c r="ID167" s="21">
        <f t="shared" si="915"/>
        <v>0</v>
      </c>
      <c r="IE167" s="21">
        <f t="shared" si="916"/>
        <v>0</v>
      </c>
      <c r="IF167" s="21">
        <f t="shared" si="917"/>
        <v>0</v>
      </c>
      <c r="IG167" s="21">
        <f t="shared" si="918"/>
        <v>0</v>
      </c>
      <c r="IH167" s="21">
        <f t="shared" si="919"/>
        <v>0</v>
      </c>
      <c r="II167" s="21">
        <f t="shared" si="920"/>
        <v>0</v>
      </c>
      <c r="IJ167" s="21">
        <f t="shared" si="921"/>
        <v>0</v>
      </c>
      <c r="IK167" s="21">
        <f>(((((IK150)+(IK155))+(IK158))+(IK162))+(IK165))+(IK166)</f>
        <v>0</v>
      </c>
      <c r="IL167" s="21">
        <f>(((((IL150)+(IL155))+(IL158))+(IL162))+(IL165))+(IL166)</f>
        <v>1887.5</v>
      </c>
      <c r="IM167" s="21">
        <f t="shared" si="922"/>
        <v>-1887.5</v>
      </c>
      <c r="IN167" s="21">
        <f>(((((IN150)+(IN155))+(IN158))+(IN162))+(IN165))+(IN166)</f>
        <v>0</v>
      </c>
      <c r="IO167" s="21">
        <f>(((((IO150)+(IO155))+(IO158))+(IO162))+(IO165))+(IO166)</f>
        <v>0</v>
      </c>
      <c r="IP167" s="21">
        <f t="shared" si="923"/>
        <v>0</v>
      </c>
      <c r="IQ167" s="21">
        <f>(((((IQ150)+(IQ155))+(IQ158))+(IQ162))+(IQ165))+(IQ166)</f>
        <v>0</v>
      </c>
      <c r="IR167" s="21">
        <f>(((((IR150)+(IR155))+(IR158))+(IR162))+(IR165))+(IR166)</f>
        <v>0</v>
      </c>
      <c r="IS167" s="21">
        <f t="shared" si="924"/>
        <v>0</v>
      </c>
      <c r="IT167" s="21">
        <f t="shared" si="925"/>
        <v>0</v>
      </c>
      <c r="IU167" s="21">
        <f t="shared" si="926"/>
        <v>0</v>
      </c>
      <c r="IV167" s="21">
        <f t="shared" si="927"/>
        <v>0</v>
      </c>
      <c r="IW167" s="21">
        <f t="shared" si="928"/>
        <v>0</v>
      </c>
      <c r="IX167" s="21">
        <f t="shared" si="929"/>
        <v>1887.5</v>
      </c>
      <c r="IY167" s="21">
        <f t="shared" si="930"/>
        <v>-1887.5</v>
      </c>
      <c r="IZ167" s="21">
        <f>(((((IZ150)+(IZ155))+(IZ158))+(IZ162))+(IZ165))+(IZ166)</f>
        <v>0</v>
      </c>
      <c r="JA167" s="21">
        <f>(((((JA150)+(JA155))+(JA158))+(JA162))+(JA165))+(JA166)</f>
        <v>0</v>
      </c>
      <c r="JB167" s="21">
        <f t="shared" si="931"/>
        <v>0</v>
      </c>
      <c r="JC167" s="21">
        <f>(((((JC150)+(JC155))+(JC158))+(JC162))+(JC165))+(JC166)</f>
        <v>0</v>
      </c>
      <c r="JD167" s="21">
        <f>(((((JD150)+(JD155))+(JD158))+(JD162))+(JD165))+(JD166)</f>
        <v>0</v>
      </c>
      <c r="JE167" s="21">
        <f t="shared" si="932"/>
        <v>0</v>
      </c>
      <c r="JF167" s="21">
        <f>(((((JF150)+(JF155))+(JF158))+(JF162))+(JF165))+(JF166)</f>
        <v>0</v>
      </c>
      <c r="JG167" s="21">
        <f>(((((JG150)+(JG155))+(JG158))+(JG162))+(JG165))+(JG166)</f>
        <v>0</v>
      </c>
      <c r="JH167" s="21">
        <f t="shared" si="933"/>
        <v>0</v>
      </c>
      <c r="JI167" s="21">
        <f t="shared" si="934"/>
        <v>0</v>
      </c>
      <c r="JJ167" s="21">
        <f t="shared" si="935"/>
        <v>0</v>
      </c>
      <c r="JK167" s="21">
        <f t="shared" si="936"/>
        <v>0</v>
      </c>
      <c r="JL167" s="21">
        <f>(((((JL150)+(JL155))+(JL158))+(JL162))+(JL165))+(JL166)</f>
        <v>0</v>
      </c>
      <c r="JM167" s="21">
        <f>(((((JM150)+(JM155))+(JM158))+(JM162))+(JM165))+(JM166)</f>
        <v>0</v>
      </c>
      <c r="JN167" s="21">
        <f t="shared" si="937"/>
        <v>0</v>
      </c>
      <c r="JO167" s="21">
        <f>(((((JO150)+(JO155))+(JO158))+(JO162))+(JO165))+(JO166)</f>
        <v>0</v>
      </c>
      <c r="JP167" s="21">
        <f>(((((JP150)+(JP155))+(JP158))+(JP162))+(JP165))+(JP166)</f>
        <v>0</v>
      </c>
      <c r="JQ167" s="21">
        <f t="shared" si="938"/>
        <v>0</v>
      </c>
      <c r="JR167" s="21">
        <f>(((((JR150)+(JR155))+(JR158))+(JR162))+(JR165))+(JR166)</f>
        <v>0</v>
      </c>
      <c r="JS167" s="21">
        <f>(((((JS150)+(JS155))+(JS158))+(JS162))+(JS165))+(JS166)</f>
        <v>0</v>
      </c>
      <c r="JT167" s="21">
        <f t="shared" si="939"/>
        <v>0</v>
      </c>
      <c r="JU167" s="21">
        <f t="shared" si="940"/>
        <v>0</v>
      </c>
      <c r="JV167" s="21">
        <f t="shared" si="941"/>
        <v>0</v>
      </c>
      <c r="JW167" s="21">
        <f t="shared" si="942"/>
        <v>0</v>
      </c>
      <c r="JX167" s="21">
        <f>(((((JX150)+(JX155))+(JX158))+(JX162))+(JX165))+(JX166)</f>
        <v>0</v>
      </c>
      <c r="JY167" s="21">
        <f>(((((JY150)+(JY155))+(JY158))+(JY162))+(JY165))+(JY166)</f>
        <v>0</v>
      </c>
      <c r="JZ167" s="21">
        <f t="shared" si="943"/>
        <v>0</v>
      </c>
      <c r="KA167" s="21">
        <f>(((((KA150)+(KA155))+(KA158))+(KA162))+(KA165))+(KA166)</f>
        <v>0</v>
      </c>
      <c r="KB167" s="21">
        <f>(((((KB150)+(KB155))+(KB158))+(KB162))+(KB165))+(KB166)</f>
        <v>0</v>
      </c>
      <c r="KC167" s="21">
        <f t="shared" si="944"/>
        <v>0</v>
      </c>
      <c r="KD167" s="21">
        <f t="shared" si="945"/>
        <v>0</v>
      </c>
      <c r="KE167" s="21">
        <f t="shared" si="946"/>
        <v>0</v>
      </c>
      <c r="KF167" s="21">
        <f t="shared" si="947"/>
        <v>0</v>
      </c>
      <c r="KG167" s="21">
        <f>(((((KG150)+(KG155))+(KG158))+(KG162))+(KG165))+(KG166)</f>
        <v>31867</v>
      </c>
      <c r="KH167" s="21">
        <f>(((((KH150)+(KH155))+(KH158))+(KH162))+(KH165))+(KH166)</f>
        <v>29551</v>
      </c>
      <c r="KI167" s="21">
        <f t="shared" si="948"/>
        <v>2316</v>
      </c>
      <c r="KJ167" s="21">
        <f>(((((KJ150)+(KJ155))+(KJ158))+(KJ162))+(KJ165))+(KJ166)</f>
        <v>2775</v>
      </c>
      <c r="KK167" s="21">
        <f>(((((KK150)+(KK155))+(KK158))+(KK162))+(KK165))+(KK166)</f>
        <v>19500.009999999998</v>
      </c>
      <c r="KL167" s="21">
        <f t="shared" si="949"/>
        <v>-16725.009999999998</v>
      </c>
      <c r="KM167" s="21">
        <f>(((((KM150)+(KM155))+(KM158))+(KM162))+(KM165))+(KM166)</f>
        <v>0</v>
      </c>
      <c r="KN167" s="21">
        <f>(((((KN150)+(KN155))+(KN158))+(KN162))+(KN165))+(KN166)</f>
        <v>0</v>
      </c>
      <c r="KO167" s="21">
        <f t="shared" si="950"/>
        <v>0</v>
      </c>
      <c r="KP167" s="21">
        <f>(((((KP150)+(KP155))+(KP158))+(KP162))+(KP165))+(KP166)</f>
        <v>0</v>
      </c>
      <c r="KQ167" s="21">
        <f>(((((KQ150)+(KQ155))+(KQ158))+(KQ162))+(KQ165))+(KQ166)</f>
        <v>0</v>
      </c>
      <c r="KR167" s="21">
        <f t="shared" si="951"/>
        <v>0</v>
      </c>
      <c r="KS167" s="21">
        <f>(((((KS150)+(KS155))+(KS158))+(KS162))+(KS165))+(KS166)</f>
        <v>0</v>
      </c>
      <c r="KT167" s="21">
        <f>(((((KT150)+(KT155))+(KT158))+(KT162))+(KT165))+(KT166)</f>
        <v>0</v>
      </c>
      <c r="KU167" s="21">
        <f t="shared" si="952"/>
        <v>0</v>
      </c>
      <c r="KV167" s="21">
        <f>(((((KV150)+(KV155))+(KV158))+(KV162))+(KV165))+(KV166)</f>
        <v>0</v>
      </c>
      <c r="KW167" s="21">
        <f>(((((KW150)+(KW155))+(KW158))+(KW162))+(KW165))+(KW166)</f>
        <v>0</v>
      </c>
      <c r="KX167" s="21">
        <f t="shared" si="953"/>
        <v>0</v>
      </c>
      <c r="KY167" s="21">
        <f>(((((KY150)+(KY155))+(KY158))+(KY162))+(KY165))+(KY166)</f>
        <v>0</v>
      </c>
      <c r="KZ167" s="21">
        <f>(((((KZ150)+(KZ155))+(KZ158))+(KZ162))+(KZ165))+(KZ166)</f>
        <v>0</v>
      </c>
      <c r="LA167" s="21">
        <f t="shared" si="954"/>
        <v>0</v>
      </c>
      <c r="LB167" s="21">
        <f t="shared" si="955"/>
        <v>0</v>
      </c>
      <c r="LC167" s="21">
        <f t="shared" si="956"/>
        <v>0</v>
      </c>
      <c r="LD167" s="21">
        <f t="shared" si="957"/>
        <v>0</v>
      </c>
      <c r="LE167" s="21">
        <f t="shared" si="958"/>
        <v>34642</v>
      </c>
      <c r="LF167" s="21">
        <f t="shared" si="959"/>
        <v>49051.009999999995</v>
      </c>
      <c r="LG167" s="21">
        <f t="shared" si="960"/>
        <v>-14409.009999999995</v>
      </c>
      <c r="LH167" s="21">
        <f>(((((LH150)+(LH155))+(LH158))+(LH162))+(LH165))+(LH166)</f>
        <v>0</v>
      </c>
      <c r="LI167" s="21">
        <f>(((((LI150)+(LI155))+(LI158))+(LI162))+(LI165))+(LI166)</f>
        <v>0</v>
      </c>
      <c r="LJ167" s="21">
        <f t="shared" si="961"/>
        <v>0</v>
      </c>
      <c r="LK167" s="21">
        <f>(((((LK150)+(LK155))+(LK158))+(LK162))+(LK165))+(LK166)</f>
        <v>0</v>
      </c>
      <c r="LL167" s="21">
        <f>(((((LL150)+(LL155))+(LL158))+(LL162))+(LL165))+(LL166)</f>
        <v>0</v>
      </c>
      <c r="LM167" s="21">
        <f t="shared" si="962"/>
        <v>0</v>
      </c>
      <c r="LN167" s="21">
        <f t="shared" si="963"/>
        <v>35128</v>
      </c>
      <c r="LO167" s="21">
        <f t="shared" si="964"/>
        <v>50938.509999999995</v>
      </c>
      <c r="LP167" s="21">
        <f t="shared" si="965"/>
        <v>-15810.509999999995</v>
      </c>
    </row>
    <row r="168" spans="1:328" x14ac:dyDescent="0.3">
      <c r="A168" s="2" t="s">
        <v>273</v>
      </c>
      <c r="B168" s="3"/>
      <c r="C168" s="3"/>
      <c r="D168" s="4">
        <f t="shared" si="805"/>
        <v>0</v>
      </c>
      <c r="E168" s="3"/>
      <c r="F168" s="3"/>
      <c r="G168" s="4">
        <f t="shared" si="806"/>
        <v>0</v>
      </c>
      <c r="H168" s="3"/>
      <c r="I168" s="3"/>
      <c r="J168" s="4">
        <f t="shared" si="807"/>
        <v>0</v>
      </c>
      <c r="K168" s="3"/>
      <c r="L168" s="3"/>
      <c r="M168" s="4">
        <f t="shared" si="808"/>
        <v>0</v>
      </c>
      <c r="N168" s="3"/>
      <c r="O168" s="3"/>
      <c r="P168" s="4">
        <f t="shared" si="809"/>
        <v>0</v>
      </c>
      <c r="Q168" s="3"/>
      <c r="R168" s="3"/>
      <c r="S168" s="4">
        <f t="shared" si="810"/>
        <v>0</v>
      </c>
      <c r="T168" s="3"/>
      <c r="U168" s="3"/>
      <c r="V168" s="4">
        <f t="shared" si="811"/>
        <v>0</v>
      </c>
      <c r="W168" s="3"/>
      <c r="X168" s="3"/>
      <c r="Y168" s="4">
        <f t="shared" si="812"/>
        <v>0</v>
      </c>
      <c r="Z168" s="3"/>
      <c r="AA168" s="3"/>
      <c r="AB168" s="4">
        <f t="shared" si="813"/>
        <v>0</v>
      </c>
      <c r="AC168" s="3"/>
      <c r="AD168" s="3"/>
      <c r="AE168" s="4">
        <f t="shared" si="814"/>
        <v>0</v>
      </c>
      <c r="AF168" s="3"/>
      <c r="AG168" s="3"/>
      <c r="AH168" s="4">
        <f t="shared" si="815"/>
        <v>0</v>
      </c>
      <c r="AI168" s="3"/>
      <c r="AJ168" s="3"/>
      <c r="AK168" s="4">
        <f t="shared" si="816"/>
        <v>0</v>
      </c>
      <c r="AL168" s="4">
        <f t="shared" si="817"/>
        <v>0</v>
      </c>
      <c r="AM168" s="4">
        <f t="shared" si="818"/>
        <v>0</v>
      </c>
      <c r="AN168" s="4">
        <f t="shared" si="819"/>
        <v>0</v>
      </c>
      <c r="AO168" s="3"/>
      <c r="AP168" s="3"/>
      <c r="AQ168" s="4">
        <f t="shared" si="820"/>
        <v>0</v>
      </c>
      <c r="AR168" s="3"/>
      <c r="AS168" s="3"/>
      <c r="AT168" s="4">
        <f t="shared" si="821"/>
        <v>0</v>
      </c>
      <c r="AU168" s="3"/>
      <c r="AV168" s="3"/>
      <c r="AW168" s="4">
        <f t="shared" si="822"/>
        <v>0</v>
      </c>
      <c r="AX168" s="3"/>
      <c r="AY168" s="3"/>
      <c r="AZ168" s="4">
        <f t="shared" si="823"/>
        <v>0</v>
      </c>
      <c r="BA168" s="3"/>
      <c r="BB168" s="3"/>
      <c r="BC168" s="4">
        <f t="shared" si="824"/>
        <v>0</v>
      </c>
      <c r="BD168" s="3"/>
      <c r="BE168" s="3"/>
      <c r="BF168" s="4">
        <f t="shared" si="825"/>
        <v>0</v>
      </c>
      <c r="BG168" s="4">
        <f t="shared" si="826"/>
        <v>0</v>
      </c>
      <c r="BH168" s="4">
        <f t="shared" si="827"/>
        <v>0</v>
      </c>
      <c r="BI168" s="4">
        <f t="shared" si="828"/>
        <v>0</v>
      </c>
      <c r="BJ168" s="3"/>
      <c r="BK168" s="3"/>
      <c r="BL168" s="4">
        <f t="shared" si="829"/>
        <v>0</v>
      </c>
      <c r="BM168" s="3"/>
      <c r="BN168" s="3"/>
      <c r="BO168" s="4">
        <f t="shared" si="830"/>
        <v>0</v>
      </c>
      <c r="BP168" s="3"/>
      <c r="BQ168" s="3"/>
      <c r="BR168" s="4">
        <f t="shared" si="831"/>
        <v>0</v>
      </c>
      <c r="BS168" s="3"/>
      <c r="BT168" s="3"/>
      <c r="BU168" s="4">
        <f t="shared" si="832"/>
        <v>0</v>
      </c>
      <c r="BV168" s="3"/>
      <c r="BW168" s="3"/>
      <c r="BX168" s="4">
        <f t="shared" si="833"/>
        <v>0</v>
      </c>
      <c r="BY168" s="3"/>
      <c r="BZ168" s="3"/>
      <c r="CA168" s="4">
        <f t="shared" si="834"/>
        <v>0</v>
      </c>
      <c r="CB168" s="4">
        <f t="shared" si="835"/>
        <v>0</v>
      </c>
      <c r="CC168" s="4">
        <f t="shared" si="836"/>
        <v>0</v>
      </c>
      <c r="CD168" s="4">
        <f t="shared" si="837"/>
        <v>0</v>
      </c>
      <c r="CE168" s="3"/>
      <c r="CF168" s="3"/>
      <c r="CG168" s="4">
        <f t="shared" si="838"/>
        <v>0</v>
      </c>
      <c r="CH168" s="3"/>
      <c r="CI168" s="3"/>
      <c r="CJ168" s="4">
        <f t="shared" si="839"/>
        <v>0</v>
      </c>
      <c r="CK168" s="3"/>
      <c r="CL168" s="3"/>
      <c r="CM168" s="4">
        <f t="shared" si="840"/>
        <v>0</v>
      </c>
      <c r="CN168" s="4">
        <f t="shared" si="841"/>
        <v>0</v>
      </c>
      <c r="CO168" s="4">
        <f t="shared" si="842"/>
        <v>0</v>
      </c>
      <c r="CP168" s="4">
        <f t="shared" si="843"/>
        <v>0</v>
      </c>
      <c r="CQ168" s="3"/>
      <c r="CR168" s="3"/>
      <c r="CS168" s="4">
        <f t="shared" si="844"/>
        <v>0</v>
      </c>
      <c r="CT168" s="3"/>
      <c r="CU168" s="3"/>
      <c r="CV168" s="4">
        <f t="shared" si="845"/>
        <v>0</v>
      </c>
      <c r="CW168" s="3"/>
      <c r="CX168" s="3"/>
      <c r="CY168" s="4">
        <f t="shared" si="846"/>
        <v>0</v>
      </c>
      <c r="CZ168" s="4">
        <f t="shared" si="847"/>
        <v>0</v>
      </c>
      <c r="DA168" s="4">
        <f t="shared" si="848"/>
        <v>0</v>
      </c>
      <c r="DB168" s="4">
        <f t="shared" si="849"/>
        <v>0</v>
      </c>
      <c r="DC168" s="4">
        <f t="shared" si="850"/>
        <v>0</v>
      </c>
      <c r="DD168" s="4">
        <f t="shared" si="851"/>
        <v>0</v>
      </c>
      <c r="DE168" s="4">
        <f t="shared" si="852"/>
        <v>0</v>
      </c>
      <c r="DF168" s="3"/>
      <c r="DG168" s="3"/>
      <c r="DH168" s="4">
        <f t="shared" si="853"/>
        <v>0</v>
      </c>
      <c r="DI168" s="3"/>
      <c r="DJ168" s="3"/>
      <c r="DK168" s="4">
        <f t="shared" si="854"/>
        <v>0</v>
      </c>
      <c r="DL168" s="4">
        <f t="shared" si="855"/>
        <v>0</v>
      </c>
      <c r="DM168" s="4">
        <f t="shared" si="856"/>
        <v>0</v>
      </c>
      <c r="DN168" s="4">
        <f t="shared" si="857"/>
        <v>0</v>
      </c>
      <c r="DO168" s="3"/>
      <c r="DP168" s="3"/>
      <c r="DQ168" s="4">
        <f t="shared" si="858"/>
        <v>0</v>
      </c>
      <c r="DR168" s="3"/>
      <c r="DS168" s="3"/>
      <c r="DT168" s="4">
        <f t="shared" si="859"/>
        <v>0</v>
      </c>
      <c r="DU168" s="4">
        <f t="shared" si="860"/>
        <v>0</v>
      </c>
      <c r="DV168" s="4">
        <f t="shared" si="861"/>
        <v>0</v>
      </c>
      <c r="DW168" s="4">
        <f t="shared" si="862"/>
        <v>0</v>
      </c>
      <c r="DX168" s="20">
        <f t="shared" si="863"/>
        <v>0</v>
      </c>
      <c r="DY168" s="20">
        <f t="shared" si="864"/>
        <v>0</v>
      </c>
      <c r="DZ168" s="20">
        <f t="shared" si="865"/>
        <v>0</v>
      </c>
      <c r="EA168" s="19"/>
      <c r="EB168" s="19"/>
      <c r="EC168" s="20">
        <f t="shared" si="866"/>
        <v>0</v>
      </c>
      <c r="ED168" s="19"/>
      <c r="EE168" s="19"/>
      <c r="EF168" s="20">
        <f t="shared" si="867"/>
        <v>0</v>
      </c>
      <c r="EG168" s="19"/>
      <c r="EH168" s="19"/>
      <c r="EI168" s="20">
        <f t="shared" si="868"/>
        <v>0</v>
      </c>
      <c r="EJ168" s="19"/>
      <c r="EK168" s="19"/>
      <c r="EL168" s="20">
        <f t="shared" si="869"/>
        <v>0</v>
      </c>
      <c r="EM168" s="20">
        <f t="shared" si="870"/>
        <v>0</v>
      </c>
      <c r="EN168" s="20">
        <f t="shared" si="871"/>
        <v>0</v>
      </c>
      <c r="EO168" s="20">
        <f t="shared" si="872"/>
        <v>0</v>
      </c>
      <c r="EP168" s="19"/>
      <c r="EQ168" s="19"/>
      <c r="ER168" s="20">
        <f t="shared" si="873"/>
        <v>0</v>
      </c>
      <c r="ES168" s="19"/>
      <c r="ET168" s="19"/>
      <c r="EU168" s="20">
        <f t="shared" si="874"/>
        <v>0</v>
      </c>
      <c r="EV168" s="19"/>
      <c r="EW168" s="19"/>
      <c r="EX168" s="20">
        <f t="shared" si="875"/>
        <v>0</v>
      </c>
      <c r="EY168" s="19"/>
      <c r="EZ168" s="19"/>
      <c r="FA168" s="20">
        <f t="shared" si="876"/>
        <v>0</v>
      </c>
      <c r="FB168" s="20">
        <f t="shared" si="877"/>
        <v>0</v>
      </c>
      <c r="FC168" s="20">
        <f t="shared" si="878"/>
        <v>0</v>
      </c>
      <c r="FD168" s="20">
        <f t="shared" si="879"/>
        <v>0</v>
      </c>
      <c r="FE168" s="19"/>
      <c r="FF168" s="19"/>
      <c r="FG168" s="20">
        <f t="shared" si="880"/>
        <v>0</v>
      </c>
      <c r="FH168" s="19"/>
      <c r="FI168" s="19"/>
      <c r="FJ168" s="20">
        <f t="shared" si="881"/>
        <v>0</v>
      </c>
      <c r="FK168" s="19"/>
      <c r="FL168" s="19"/>
      <c r="FM168" s="20">
        <f t="shared" si="882"/>
        <v>0</v>
      </c>
      <c r="FN168" s="20">
        <f t="shared" si="883"/>
        <v>0</v>
      </c>
      <c r="FO168" s="20">
        <f t="shared" si="884"/>
        <v>0</v>
      </c>
      <c r="FP168" s="20">
        <f t="shared" si="885"/>
        <v>0</v>
      </c>
      <c r="FQ168" s="19"/>
      <c r="FR168" s="19"/>
      <c r="FS168" s="20">
        <f t="shared" si="886"/>
        <v>0</v>
      </c>
      <c r="FT168" s="19"/>
      <c r="FU168" s="19"/>
      <c r="FV168" s="20">
        <f t="shared" si="887"/>
        <v>0</v>
      </c>
      <c r="FW168" s="19"/>
      <c r="FX168" s="19"/>
      <c r="FY168" s="20">
        <f t="shared" si="888"/>
        <v>0</v>
      </c>
      <c r="FZ168" s="20">
        <f t="shared" si="889"/>
        <v>0</v>
      </c>
      <c r="GA168" s="20">
        <f t="shared" si="890"/>
        <v>0</v>
      </c>
      <c r="GB168" s="20">
        <f t="shared" si="891"/>
        <v>0</v>
      </c>
      <c r="GC168" s="19"/>
      <c r="GD168" s="19"/>
      <c r="GE168" s="20">
        <f t="shared" si="892"/>
        <v>0</v>
      </c>
      <c r="GF168" s="19"/>
      <c r="GG168" s="19"/>
      <c r="GH168" s="20">
        <f t="shared" si="893"/>
        <v>0</v>
      </c>
      <c r="GI168" s="19"/>
      <c r="GJ168" s="19"/>
      <c r="GK168" s="20">
        <f t="shared" si="894"/>
        <v>0</v>
      </c>
      <c r="GL168" s="19"/>
      <c r="GM168" s="19"/>
      <c r="GN168" s="20">
        <f t="shared" si="895"/>
        <v>0</v>
      </c>
      <c r="GO168" s="20">
        <f t="shared" si="896"/>
        <v>0</v>
      </c>
      <c r="GP168" s="20">
        <f t="shared" si="897"/>
        <v>0</v>
      </c>
      <c r="GQ168" s="20">
        <f t="shared" si="898"/>
        <v>0</v>
      </c>
      <c r="GR168" s="19"/>
      <c r="GS168" s="19"/>
      <c r="GT168" s="20">
        <f t="shared" si="899"/>
        <v>0</v>
      </c>
      <c r="GU168" s="19"/>
      <c r="GV168" s="19"/>
      <c r="GW168" s="20">
        <f t="shared" si="900"/>
        <v>0</v>
      </c>
      <c r="GX168" s="19"/>
      <c r="GY168" s="19"/>
      <c r="GZ168" s="20">
        <f t="shared" si="901"/>
        <v>0</v>
      </c>
      <c r="HA168" s="20">
        <f t="shared" si="902"/>
        <v>0</v>
      </c>
      <c r="HB168" s="20">
        <f t="shared" si="903"/>
        <v>0</v>
      </c>
      <c r="HC168" s="20">
        <f t="shared" si="904"/>
        <v>0</v>
      </c>
      <c r="HD168" s="19"/>
      <c r="HE168" s="19"/>
      <c r="HF168" s="20">
        <f t="shared" si="905"/>
        <v>0</v>
      </c>
      <c r="HG168" s="19"/>
      <c r="HH168" s="19"/>
      <c r="HI168" s="20">
        <f t="shared" si="906"/>
        <v>0</v>
      </c>
      <c r="HJ168" s="19"/>
      <c r="HK168" s="19"/>
      <c r="HL168" s="20">
        <f t="shared" si="907"/>
        <v>0</v>
      </c>
      <c r="HM168" s="19"/>
      <c r="HN168" s="19"/>
      <c r="HO168" s="20">
        <f t="shared" si="908"/>
        <v>0</v>
      </c>
      <c r="HP168" s="20">
        <f t="shared" si="909"/>
        <v>0</v>
      </c>
      <c r="HQ168" s="20">
        <f t="shared" si="910"/>
        <v>0</v>
      </c>
      <c r="HR168" s="20">
        <f t="shared" si="911"/>
        <v>0</v>
      </c>
      <c r="HS168" s="19"/>
      <c r="HT168" s="19"/>
      <c r="HU168" s="20">
        <f t="shared" si="912"/>
        <v>0</v>
      </c>
      <c r="HV168" s="19"/>
      <c r="HW168" s="19"/>
      <c r="HX168" s="20">
        <f t="shared" si="913"/>
        <v>0</v>
      </c>
      <c r="HY168" s="19"/>
      <c r="HZ168" s="19"/>
      <c r="IA168" s="20">
        <f t="shared" si="914"/>
        <v>0</v>
      </c>
      <c r="IB168" s="19"/>
      <c r="IC168" s="19"/>
      <c r="ID168" s="20">
        <f t="shared" si="915"/>
        <v>0</v>
      </c>
      <c r="IE168" s="20">
        <f t="shared" si="916"/>
        <v>0</v>
      </c>
      <c r="IF168" s="20">
        <f t="shared" si="917"/>
        <v>0</v>
      </c>
      <c r="IG168" s="20">
        <f t="shared" si="918"/>
        <v>0</v>
      </c>
      <c r="IH168" s="20">
        <f t="shared" si="919"/>
        <v>0</v>
      </c>
      <c r="II168" s="20">
        <f t="shared" si="920"/>
        <v>0</v>
      </c>
      <c r="IJ168" s="20">
        <f t="shared" si="921"/>
        <v>0</v>
      </c>
      <c r="IK168" s="19"/>
      <c r="IL168" s="19"/>
      <c r="IM168" s="20">
        <f t="shared" si="922"/>
        <v>0</v>
      </c>
      <c r="IN168" s="19"/>
      <c r="IO168" s="19"/>
      <c r="IP168" s="20">
        <f t="shared" si="923"/>
        <v>0</v>
      </c>
      <c r="IQ168" s="19"/>
      <c r="IR168" s="19"/>
      <c r="IS168" s="20">
        <f t="shared" si="924"/>
        <v>0</v>
      </c>
      <c r="IT168" s="20">
        <f t="shared" si="925"/>
        <v>0</v>
      </c>
      <c r="IU168" s="20">
        <f t="shared" si="926"/>
        <v>0</v>
      </c>
      <c r="IV168" s="20">
        <f t="shared" si="927"/>
        <v>0</v>
      </c>
      <c r="IW168" s="20">
        <f t="shared" si="928"/>
        <v>0</v>
      </c>
      <c r="IX168" s="20">
        <f t="shared" si="929"/>
        <v>0</v>
      </c>
      <c r="IY168" s="20">
        <f t="shared" si="930"/>
        <v>0</v>
      </c>
      <c r="IZ168" s="19"/>
      <c r="JA168" s="19"/>
      <c r="JB168" s="20">
        <f t="shared" si="931"/>
        <v>0</v>
      </c>
      <c r="JC168" s="19"/>
      <c r="JD168" s="19"/>
      <c r="JE168" s="20">
        <f t="shared" si="932"/>
        <v>0</v>
      </c>
      <c r="JF168" s="19"/>
      <c r="JG168" s="19"/>
      <c r="JH168" s="20">
        <f t="shared" si="933"/>
        <v>0</v>
      </c>
      <c r="JI168" s="20">
        <f t="shared" si="934"/>
        <v>0</v>
      </c>
      <c r="JJ168" s="20">
        <f t="shared" si="935"/>
        <v>0</v>
      </c>
      <c r="JK168" s="20">
        <f t="shared" si="936"/>
        <v>0</v>
      </c>
      <c r="JL168" s="19"/>
      <c r="JM168" s="19"/>
      <c r="JN168" s="20">
        <f t="shared" si="937"/>
        <v>0</v>
      </c>
      <c r="JO168" s="19"/>
      <c r="JP168" s="19"/>
      <c r="JQ168" s="20">
        <f t="shared" si="938"/>
        <v>0</v>
      </c>
      <c r="JR168" s="19"/>
      <c r="JS168" s="19"/>
      <c r="JT168" s="20">
        <f t="shared" si="939"/>
        <v>0</v>
      </c>
      <c r="JU168" s="20">
        <f t="shared" si="940"/>
        <v>0</v>
      </c>
      <c r="JV168" s="20">
        <f t="shared" si="941"/>
        <v>0</v>
      </c>
      <c r="JW168" s="20">
        <f t="shared" si="942"/>
        <v>0</v>
      </c>
      <c r="JX168" s="19"/>
      <c r="JY168" s="19"/>
      <c r="JZ168" s="20">
        <f t="shared" si="943"/>
        <v>0</v>
      </c>
      <c r="KA168" s="19"/>
      <c r="KB168" s="19"/>
      <c r="KC168" s="20">
        <f t="shared" si="944"/>
        <v>0</v>
      </c>
      <c r="KD168" s="20">
        <f t="shared" si="945"/>
        <v>0</v>
      </c>
      <c r="KE168" s="20">
        <f t="shared" si="946"/>
        <v>0</v>
      </c>
      <c r="KF168" s="20">
        <f t="shared" si="947"/>
        <v>0</v>
      </c>
      <c r="KG168" s="19"/>
      <c r="KH168" s="19"/>
      <c r="KI168" s="20">
        <f t="shared" si="948"/>
        <v>0</v>
      </c>
      <c r="KJ168" s="19"/>
      <c r="KK168" s="19"/>
      <c r="KL168" s="20">
        <f t="shared" si="949"/>
        <v>0</v>
      </c>
      <c r="KM168" s="19"/>
      <c r="KN168" s="19"/>
      <c r="KO168" s="20">
        <f t="shared" si="950"/>
        <v>0</v>
      </c>
      <c r="KP168" s="19"/>
      <c r="KQ168" s="19"/>
      <c r="KR168" s="20">
        <f t="shared" si="951"/>
        <v>0</v>
      </c>
      <c r="KS168" s="19"/>
      <c r="KT168" s="19"/>
      <c r="KU168" s="20">
        <f t="shared" si="952"/>
        <v>0</v>
      </c>
      <c r="KV168" s="19"/>
      <c r="KW168" s="19"/>
      <c r="KX168" s="20">
        <f t="shared" si="953"/>
        <v>0</v>
      </c>
      <c r="KY168" s="19"/>
      <c r="KZ168" s="19"/>
      <c r="LA168" s="20">
        <f t="shared" si="954"/>
        <v>0</v>
      </c>
      <c r="LB168" s="20">
        <f t="shared" si="955"/>
        <v>0</v>
      </c>
      <c r="LC168" s="20">
        <f t="shared" si="956"/>
        <v>0</v>
      </c>
      <c r="LD168" s="20">
        <f t="shared" si="957"/>
        <v>0</v>
      </c>
      <c r="LE168" s="20">
        <f t="shared" si="958"/>
        <v>0</v>
      </c>
      <c r="LF168" s="20">
        <f t="shared" si="959"/>
        <v>0</v>
      </c>
      <c r="LG168" s="20">
        <f t="shared" si="960"/>
        <v>0</v>
      </c>
      <c r="LH168" s="19"/>
      <c r="LI168" s="19"/>
      <c r="LJ168" s="20">
        <f t="shared" si="961"/>
        <v>0</v>
      </c>
      <c r="LK168" s="19"/>
      <c r="LL168" s="19"/>
      <c r="LM168" s="20">
        <f t="shared" si="962"/>
        <v>0</v>
      </c>
      <c r="LN168" s="20">
        <f t="shared" si="963"/>
        <v>0</v>
      </c>
      <c r="LO168" s="20">
        <f t="shared" si="964"/>
        <v>0</v>
      </c>
      <c r="LP168" s="20">
        <f t="shared" si="965"/>
        <v>0</v>
      </c>
    </row>
    <row r="169" spans="1:328" x14ac:dyDescent="0.3">
      <c r="A169" s="2" t="s">
        <v>274</v>
      </c>
      <c r="B169" s="3"/>
      <c r="C169" s="3"/>
      <c r="D169" s="4">
        <f t="shared" si="805"/>
        <v>0</v>
      </c>
      <c r="E169" s="3"/>
      <c r="F169" s="3"/>
      <c r="G169" s="4">
        <f t="shared" si="806"/>
        <v>0</v>
      </c>
      <c r="H169" s="3"/>
      <c r="I169" s="3"/>
      <c r="J169" s="4">
        <f t="shared" si="807"/>
        <v>0</v>
      </c>
      <c r="K169" s="3"/>
      <c r="L169" s="3"/>
      <c r="M169" s="4">
        <f t="shared" si="808"/>
        <v>0</v>
      </c>
      <c r="N169" s="3"/>
      <c r="O169" s="3"/>
      <c r="P169" s="4">
        <f t="shared" si="809"/>
        <v>0</v>
      </c>
      <c r="Q169" s="3"/>
      <c r="R169" s="3"/>
      <c r="S169" s="4">
        <f t="shared" si="810"/>
        <v>0</v>
      </c>
      <c r="T169" s="3"/>
      <c r="U169" s="3"/>
      <c r="V169" s="4">
        <f t="shared" si="811"/>
        <v>0</v>
      </c>
      <c r="W169" s="3"/>
      <c r="X169" s="3"/>
      <c r="Y169" s="4">
        <f t="shared" si="812"/>
        <v>0</v>
      </c>
      <c r="Z169" s="3"/>
      <c r="AA169" s="3"/>
      <c r="AB169" s="4">
        <f t="shared" si="813"/>
        <v>0</v>
      </c>
      <c r="AC169" s="3"/>
      <c r="AD169" s="3"/>
      <c r="AE169" s="4">
        <f t="shared" si="814"/>
        <v>0</v>
      </c>
      <c r="AF169" s="3"/>
      <c r="AG169" s="3"/>
      <c r="AH169" s="4">
        <f t="shared" si="815"/>
        <v>0</v>
      </c>
      <c r="AI169" s="3"/>
      <c r="AJ169" s="3"/>
      <c r="AK169" s="4">
        <f t="shared" si="816"/>
        <v>0</v>
      </c>
      <c r="AL169" s="4">
        <f t="shared" si="817"/>
        <v>0</v>
      </c>
      <c r="AM169" s="4">
        <f t="shared" si="818"/>
        <v>0</v>
      </c>
      <c r="AN169" s="4">
        <f t="shared" si="819"/>
        <v>0</v>
      </c>
      <c r="AO169" s="3"/>
      <c r="AP169" s="3"/>
      <c r="AQ169" s="4">
        <f t="shared" si="820"/>
        <v>0</v>
      </c>
      <c r="AR169" s="3"/>
      <c r="AS169" s="3"/>
      <c r="AT169" s="4">
        <f t="shared" si="821"/>
        <v>0</v>
      </c>
      <c r="AU169" s="3"/>
      <c r="AV169" s="3"/>
      <c r="AW169" s="4">
        <f t="shared" si="822"/>
        <v>0</v>
      </c>
      <c r="AX169" s="3"/>
      <c r="AY169" s="3"/>
      <c r="AZ169" s="4">
        <f t="shared" si="823"/>
        <v>0</v>
      </c>
      <c r="BA169" s="3"/>
      <c r="BB169" s="3"/>
      <c r="BC169" s="4">
        <f t="shared" si="824"/>
        <v>0</v>
      </c>
      <c r="BD169" s="3"/>
      <c r="BE169" s="3"/>
      <c r="BF169" s="4">
        <f t="shared" si="825"/>
        <v>0</v>
      </c>
      <c r="BG169" s="4">
        <f t="shared" si="826"/>
        <v>0</v>
      </c>
      <c r="BH169" s="4">
        <f t="shared" si="827"/>
        <v>0</v>
      </c>
      <c r="BI169" s="4">
        <f t="shared" si="828"/>
        <v>0</v>
      </c>
      <c r="BJ169" s="3"/>
      <c r="BK169" s="3"/>
      <c r="BL169" s="4">
        <f t="shared" si="829"/>
        <v>0</v>
      </c>
      <c r="BM169" s="3"/>
      <c r="BN169" s="3"/>
      <c r="BO169" s="4">
        <f t="shared" si="830"/>
        <v>0</v>
      </c>
      <c r="BP169" s="3"/>
      <c r="BQ169" s="3"/>
      <c r="BR169" s="4">
        <f t="shared" si="831"/>
        <v>0</v>
      </c>
      <c r="BS169" s="3"/>
      <c r="BT169" s="3"/>
      <c r="BU169" s="4">
        <f t="shared" si="832"/>
        <v>0</v>
      </c>
      <c r="BV169" s="3"/>
      <c r="BW169" s="3"/>
      <c r="BX169" s="4">
        <f t="shared" si="833"/>
        <v>0</v>
      </c>
      <c r="BY169" s="3"/>
      <c r="BZ169" s="3"/>
      <c r="CA169" s="4">
        <f t="shared" si="834"/>
        <v>0</v>
      </c>
      <c r="CB169" s="4">
        <f t="shared" si="835"/>
        <v>0</v>
      </c>
      <c r="CC169" s="4">
        <f t="shared" si="836"/>
        <v>0</v>
      </c>
      <c r="CD169" s="4">
        <f t="shared" si="837"/>
        <v>0</v>
      </c>
      <c r="CE169" s="3"/>
      <c r="CF169" s="3"/>
      <c r="CG169" s="4">
        <f t="shared" si="838"/>
        <v>0</v>
      </c>
      <c r="CH169" s="3"/>
      <c r="CI169" s="3"/>
      <c r="CJ169" s="4">
        <f t="shared" si="839"/>
        <v>0</v>
      </c>
      <c r="CK169" s="3"/>
      <c r="CL169" s="3"/>
      <c r="CM169" s="4">
        <f t="shared" si="840"/>
        <v>0</v>
      </c>
      <c r="CN169" s="4">
        <f t="shared" si="841"/>
        <v>0</v>
      </c>
      <c r="CO169" s="4">
        <f t="shared" si="842"/>
        <v>0</v>
      </c>
      <c r="CP169" s="4">
        <f t="shared" si="843"/>
        <v>0</v>
      </c>
      <c r="CQ169" s="3"/>
      <c r="CR169" s="3"/>
      <c r="CS169" s="4">
        <f t="shared" si="844"/>
        <v>0</v>
      </c>
      <c r="CT169" s="3"/>
      <c r="CU169" s="3"/>
      <c r="CV169" s="4">
        <f t="shared" si="845"/>
        <v>0</v>
      </c>
      <c r="CW169" s="3"/>
      <c r="CX169" s="3"/>
      <c r="CY169" s="4">
        <f t="shared" si="846"/>
        <v>0</v>
      </c>
      <c r="CZ169" s="4">
        <f t="shared" si="847"/>
        <v>0</v>
      </c>
      <c r="DA169" s="4">
        <f t="shared" si="848"/>
        <v>0</v>
      </c>
      <c r="DB169" s="4">
        <f t="shared" si="849"/>
        <v>0</v>
      </c>
      <c r="DC169" s="4">
        <f t="shared" si="850"/>
        <v>0</v>
      </c>
      <c r="DD169" s="4">
        <f t="shared" si="851"/>
        <v>0</v>
      </c>
      <c r="DE169" s="4">
        <f t="shared" si="852"/>
        <v>0</v>
      </c>
      <c r="DF169" s="3"/>
      <c r="DG169" s="3"/>
      <c r="DH169" s="4">
        <f t="shared" si="853"/>
        <v>0</v>
      </c>
      <c r="DI169" s="3"/>
      <c r="DJ169" s="3"/>
      <c r="DK169" s="4">
        <f t="shared" si="854"/>
        <v>0</v>
      </c>
      <c r="DL169" s="4">
        <f t="shared" si="855"/>
        <v>0</v>
      </c>
      <c r="DM169" s="4">
        <f t="shared" si="856"/>
        <v>0</v>
      </c>
      <c r="DN169" s="4">
        <f t="shared" si="857"/>
        <v>0</v>
      </c>
      <c r="DO169" s="3"/>
      <c r="DP169" s="3"/>
      <c r="DQ169" s="4">
        <f t="shared" si="858"/>
        <v>0</v>
      </c>
      <c r="DR169" s="3"/>
      <c r="DS169" s="3"/>
      <c r="DT169" s="4">
        <f t="shared" si="859"/>
        <v>0</v>
      </c>
      <c r="DU169" s="4">
        <f t="shared" si="860"/>
        <v>0</v>
      </c>
      <c r="DV169" s="4">
        <f t="shared" si="861"/>
        <v>0</v>
      </c>
      <c r="DW169" s="4">
        <f t="shared" si="862"/>
        <v>0</v>
      </c>
      <c r="DX169" s="20">
        <f t="shared" si="863"/>
        <v>0</v>
      </c>
      <c r="DY169" s="20">
        <f t="shared" si="864"/>
        <v>0</v>
      </c>
      <c r="DZ169" s="20">
        <f t="shared" si="865"/>
        <v>0</v>
      </c>
      <c r="EA169" s="19"/>
      <c r="EB169" s="19"/>
      <c r="EC169" s="20">
        <f t="shared" si="866"/>
        <v>0</v>
      </c>
      <c r="ED169" s="19"/>
      <c r="EE169" s="19"/>
      <c r="EF169" s="20">
        <f t="shared" si="867"/>
        <v>0</v>
      </c>
      <c r="EG169" s="19"/>
      <c r="EH169" s="19"/>
      <c r="EI169" s="20">
        <f t="shared" si="868"/>
        <v>0</v>
      </c>
      <c r="EJ169" s="19"/>
      <c r="EK169" s="19"/>
      <c r="EL169" s="20">
        <f t="shared" si="869"/>
        <v>0</v>
      </c>
      <c r="EM169" s="20">
        <f t="shared" si="870"/>
        <v>0</v>
      </c>
      <c r="EN169" s="20">
        <f t="shared" si="871"/>
        <v>0</v>
      </c>
      <c r="EO169" s="20">
        <f t="shared" si="872"/>
        <v>0</v>
      </c>
      <c r="EP169" s="19"/>
      <c r="EQ169" s="19"/>
      <c r="ER169" s="20">
        <f t="shared" si="873"/>
        <v>0</v>
      </c>
      <c r="ES169" s="19"/>
      <c r="ET169" s="19"/>
      <c r="EU169" s="20">
        <f t="shared" si="874"/>
        <v>0</v>
      </c>
      <c r="EV169" s="19"/>
      <c r="EW169" s="19"/>
      <c r="EX169" s="20">
        <f t="shared" si="875"/>
        <v>0</v>
      </c>
      <c r="EY169" s="19"/>
      <c r="EZ169" s="19"/>
      <c r="FA169" s="20">
        <f t="shared" si="876"/>
        <v>0</v>
      </c>
      <c r="FB169" s="20">
        <f t="shared" si="877"/>
        <v>0</v>
      </c>
      <c r="FC169" s="20">
        <f t="shared" si="878"/>
        <v>0</v>
      </c>
      <c r="FD169" s="20">
        <f t="shared" si="879"/>
        <v>0</v>
      </c>
      <c r="FE169" s="19"/>
      <c r="FF169" s="19"/>
      <c r="FG169" s="20">
        <f t="shared" si="880"/>
        <v>0</v>
      </c>
      <c r="FH169" s="19"/>
      <c r="FI169" s="19"/>
      <c r="FJ169" s="20">
        <f t="shared" si="881"/>
        <v>0</v>
      </c>
      <c r="FK169" s="19"/>
      <c r="FL169" s="19"/>
      <c r="FM169" s="20">
        <f t="shared" si="882"/>
        <v>0</v>
      </c>
      <c r="FN169" s="20">
        <f t="shared" si="883"/>
        <v>0</v>
      </c>
      <c r="FO169" s="20">
        <f t="shared" si="884"/>
        <v>0</v>
      </c>
      <c r="FP169" s="20">
        <f t="shared" si="885"/>
        <v>0</v>
      </c>
      <c r="FQ169" s="19"/>
      <c r="FR169" s="19"/>
      <c r="FS169" s="20">
        <f t="shared" si="886"/>
        <v>0</v>
      </c>
      <c r="FT169" s="19"/>
      <c r="FU169" s="19"/>
      <c r="FV169" s="20">
        <f t="shared" si="887"/>
        <v>0</v>
      </c>
      <c r="FW169" s="19"/>
      <c r="FX169" s="19"/>
      <c r="FY169" s="20">
        <f t="shared" si="888"/>
        <v>0</v>
      </c>
      <c r="FZ169" s="20">
        <f t="shared" si="889"/>
        <v>0</v>
      </c>
      <c r="GA169" s="20">
        <f t="shared" si="890"/>
        <v>0</v>
      </c>
      <c r="GB169" s="20">
        <f t="shared" si="891"/>
        <v>0</v>
      </c>
      <c r="GC169" s="19"/>
      <c r="GD169" s="19"/>
      <c r="GE169" s="20">
        <f t="shared" si="892"/>
        <v>0</v>
      </c>
      <c r="GF169" s="19"/>
      <c r="GG169" s="19"/>
      <c r="GH169" s="20">
        <f t="shared" si="893"/>
        <v>0</v>
      </c>
      <c r="GI169" s="19"/>
      <c r="GJ169" s="19"/>
      <c r="GK169" s="20">
        <f t="shared" si="894"/>
        <v>0</v>
      </c>
      <c r="GL169" s="19"/>
      <c r="GM169" s="19"/>
      <c r="GN169" s="20">
        <f t="shared" si="895"/>
        <v>0</v>
      </c>
      <c r="GO169" s="20">
        <f t="shared" si="896"/>
        <v>0</v>
      </c>
      <c r="GP169" s="20">
        <f t="shared" si="897"/>
        <v>0</v>
      </c>
      <c r="GQ169" s="20">
        <f t="shared" si="898"/>
        <v>0</v>
      </c>
      <c r="GR169" s="19"/>
      <c r="GS169" s="19"/>
      <c r="GT169" s="20">
        <f t="shared" si="899"/>
        <v>0</v>
      </c>
      <c r="GU169" s="19"/>
      <c r="GV169" s="19"/>
      <c r="GW169" s="20">
        <f t="shared" si="900"/>
        <v>0</v>
      </c>
      <c r="GX169" s="19"/>
      <c r="GY169" s="19"/>
      <c r="GZ169" s="20">
        <f t="shared" si="901"/>
        <v>0</v>
      </c>
      <c r="HA169" s="20">
        <f t="shared" si="902"/>
        <v>0</v>
      </c>
      <c r="HB169" s="20">
        <f t="shared" si="903"/>
        <v>0</v>
      </c>
      <c r="HC169" s="20">
        <f t="shared" si="904"/>
        <v>0</v>
      </c>
      <c r="HD169" s="19"/>
      <c r="HE169" s="19"/>
      <c r="HF169" s="20">
        <f t="shared" si="905"/>
        <v>0</v>
      </c>
      <c r="HG169" s="19"/>
      <c r="HH169" s="19"/>
      <c r="HI169" s="20">
        <f t="shared" si="906"/>
        <v>0</v>
      </c>
      <c r="HJ169" s="19"/>
      <c r="HK169" s="19"/>
      <c r="HL169" s="20">
        <f t="shared" si="907"/>
        <v>0</v>
      </c>
      <c r="HM169" s="19"/>
      <c r="HN169" s="19"/>
      <c r="HO169" s="20">
        <f t="shared" si="908"/>
        <v>0</v>
      </c>
      <c r="HP169" s="20">
        <f t="shared" si="909"/>
        <v>0</v>
      </c>
      <c r="HQ169" s="20">
        <f t="shared" si="910"/>
        <v>0</v>
      </c>
      <c r="HR169" s="20">
        <f t="shared" si="911"/>
        <v>0</v>
      </c>
      <c r="HS169" s="19"/>
      <c r="HT169" s="19"/>
      <c r="HU169" s="20">
        <f t="shared" si="912"/>
        <v>0</v>
      </c>
      <c r="HV169" s="19"/>
      <c r="HW169" s="19"/>
      <c r="HX169" s="20">
        <f t="shared" si="913"/>
        <v>0</v>
      </c>
      <c r="HY169" s="19"/>
      <c r="HZ169" s="19"/>
      <c r="IA169" s="20">
        <f t="shared" si="914"/>
        <v>0</v>
      </c>
      <c r="IB169" s="19"/>
      <c r="IC169" s="19"/>
      <c r="ID169" s="20">
        <f t="shared" si="915"/>
        <v>0</v>
      </c>
      <c r="IE169" s="20">
        <f t="shared" si="916"/>
        <v>0</v>
      </c>
      <c r="IF169" s="20">
        <f t="shared" si="917"/>
        <v>0</v>
      </c>
      <c r="IG169" s="20">
        <f t="shared" si="918"/>
        <v>0</v>
      </c>
      <c r="IH169" s="20">
        <f t="shared" si="919"/>
        <v>0</v>
      </c>
      <c r="II169" s="20">
        <f t="shared" si="920"/>
        <v>0</v>
      </c>
      <c r="IJ169" s="20">
        <f t="shared" si="921"/>
        <v>0</v>
      </c>
      <c r="IK169" s="19"/>
      <c r="IL169" s="19"/>
      <c r="IM169" s="20">
        <f t="shared" si="922"/>
        <v>0</v>
      </c>
      <c r="IN169" s="19"/>
      <c r="IO169" s="19"/>
      <c r="IP169" s="20">
        <f t="shared" si="923"/>
        <v>0</v>
      </c>
      <c r="IQ169" s="19"/>
      <c r="IR169" s="19"/>
      <c r="IS169" s="20">
        <f t="shared" si="924"/>
        <v>0</v>
      </c>
      <c r="IT169" s="20">
        <f t="shared" si="925"/>
        <v>0</v>
      </c>
      <c r="IU169" s="20">
        <f t="shared" si="926"/>
        <v>0</v>
      </c>
      <c r="IV169" s="20">
        <f t="shared" si="927"/>
        <v>0</v>
      </c>
      <c r="IW169" s="20">
        <f t="shared" si="928"/>
        <v>0</v>
      </c>
      <c r="IX169" s="20">
        <f t="shared" si="929"/>
        <v>0</v>
      </c>
      <c r="IY169" s="20">
        <f t="shared" si="930"/>
        <v>0</v>
      </c>
      <c r="IZ169" s="19"/>
      <c r="JA169" s="19"/>
      <c r="JB169" s="20">
        <f t="shared" si="931"/>
        <v>0</v>
      </c>
      <c r="JC169" s="19"/>
      <c r="JD169" s="19"/>
      <c r="JE169" s="20">
        <f t="shared" si="932"/>
        <v>0</v>
      </c>
      <c r="JF169" s="19"/>
      <c r="JG169" s="19"/>
      <c r="JH169" s="20">
        <f t="shared" si="933"/>
        <v>0</v>
      </c>
      <c r="JI169" s="20">
        <f t="shared" si="934"/>
        <v>0</v>
      </c>
      <c r="JJ169" s="20">
        <f t="shared" si="935"/>
        <v>0</v>
      </c>
      <c r="JK169" s="20">
        <f t="shared" si="936"/>
        <v>0</v>
      </c>
      <c r="JL169" s="19"/>
      <c r="JM169" s="19"/>
      <c r="JN169" s="20">
        <f t="shared" si="937"/>
        <v>0</v>
      </c>
      <c r="JO169" s="19"/>
      <c r="JP169" s="19"/>
      <c r="JQ169" s="20">
        <f t="shared" si="938"/>
        <v>0</v>
      </c>
      <c r="JR169" s="19"/>
      <c r="JS169" s="19"/>
      <c r="JT169" s="20">
        <f t="shared" si="939"/>
        <v>0</v>
      </c>
      <c r="JU169" s="20">
        <f t="shared" si="940"/>
        <v>0</v>
      </c>
      <c r="JV169" s="20">
        <f t="shared" si="941"/>
        <v>0</v>
      </c>
      <c r="JW169" s="20">
        <f t="shared" si="942"/>
        <v>0</v>
      </c>
      <c r="JX169" s="19"/>
      <c r="JY169" s="19"/>
      <c r="JZ169" s="20">
        <f t="shared" si="943"/>
        <v>0</v>
      </c>
      <c r="KA169" s="19"/>
      <c r="KB169" s="19"/>
      <c r="KC169" s="20">
        <f t="shared" si="944"/>
        <v>0</v>
      </c>
      <c r="KD169" s="20">
        <f t="shared" si="945"/>
        <v>0</v>
      </c>
      <c r="KE169" s="20">
        <f t="shared" si="946"/>
        <v>0</v>
      </c>
      <c r="KF169" s="20">
        <f t="shared" si="947"/>
        <v>0</v>
      </c>
      <c r="KG169" s="19"/>
      <c r="KH169" s="19"/>
      <c r="KI169" s="20">
        <f t="shared" si="948"/>
        <v>0</v>
      </c>
      <c r="KJ169" s="19"/>
      <c r="KK169" s="19"/>
      <c r="KL169" s="20">
        <f t="shared" si="949"/>
        <v>0</v>
      </c>
      <c r="KM169" s="19"/>
      <c r="KN169" s="19"/>
      <c r="KO169" s="20">
        <f t="shared" si="950"/>
        <v>0</v>
      </c>
      <c r="KP169" s="19"/>
      <c r="KQ169" s="19"/>
      <c r="KR169" s="20">
        <f t="shared" si="951"/>
        <v>0</v>
      </c>
      <c r="KS169" s="19"/>
      <c r="KT169" s="19"/>
      <c r="KU169" s="20">
        <f t="shared" si="952"/>
        <v>0</v>
      </c>
      <c r="KV169" s="19"/>
      <c r="KW169" s="19"/>
      <c r="KX169" s="20">
        <f t="shared" si="953"/>
        <v>0</v>
      </c>
      <c r="KY169" s="19"/>
      <c r="KZ169" s="19"/>
      <c r="LA169" s="20">
        <f t="shared" si="954"/>
        <v>0</v>
      </c>
      <c r="LB169" s="20">
        <f t="shared" si="955"/>
        <v>0</v>
      </c>
      <c r="LC169" s="20">
        <f t="shared" si="956"/>
        <v>0</v>
      </c>
      <c r="LD169" s="20">
        <f t="shared" si="957"/>
        <v>0</v>
      </c>
      <c r="LE169" s="20">
        <f t="shared" si="958"/>
        <v>0</v>
      </c>
      <c r="LF169" s="20">
        <f t="shared" si="959"/>
        <v>0</v>
      </c>
      <c r="LG169" s="20">
        <f t="shared" si="960"/>
        <v>0</v>
      </c>
      <c r="LH169" s="19"/>
      <c r="LI169" s="19"/>
      <c r="LJ169" s="20">
        <f t="shared" si="961"/>
        <v>0</v>
      </c>
      <c r="LK169" s="19"/>
      <c r="LL169" s="19"/>
      <c r="LM169" s="20">
        <f t="shared" si="962"/>
        <v>0</v>
      </c>
      <c r="LN169" s="20">
        <f t="shared" si="963"/>
        <v>0</v>
      </c>
      <c r="LO169" s="20">
        <f t="shared" si="964"/>
        <v>0</v>
      </c>
      <c r="LP169" s="20">
        <f t="shared" si="965"/>
        <v>0</v>
      </c>
    </row>
    <row r="170" spans="1:328" x14ac:dyDescent="0.3">
      <c r="A170" s="2" t="s">
        <v>275</v>
      </c>
      <c r="B170" s="3"/>
      <c r="C170" s="3"/>
      <c r="D170" s="4">
        <f t="shared" si="805"/>
        <v>0</v>
      </c>
      <c r="E170" s="3"/>
      <c r="F170" s="3"/>
      <c r="G170" s="4">
        <f t="shared" si="806"/>
        <v>0</v>
      </c>
      <c r="H170" s="3"/>
      <c r="I170" s="3"/>
      <c r="J170" s="4">
        <f t="shared" si="807"/>
        <v>0</v>
      </c>
      <c r="K170" s="3"/>
      <c r="L170" s="3"/>
      <c r="M170" s="4">
        <f t="shared" si="808"/>
        <v>0</v>
      </c>
      <c r="N170" s="3"/>
      <c r="O170" s="3"/>
      <c r="P170" s="4">
        <f t="shared" si="809"/>
        <v>0</v>
      </c>
      <c r="Q170" s="3"/>
      <c r="R170" s="3"/>
      <c r="S170" s="4">
        <f t="shared" si="810"/>
        <v>0</v>
      </c>
      <c r="T170" s="3"/>
      <c r="U170" s="3"/>
      <c r="V170" s="4">
        <f t="shared" si="811"/>
        <v>0</v>
      </c>
      <c r="W170" s="3"/>
      <c r="X170" s="3"/>
      <c r="Y170" s="4">
        <f t="shared" si="812"/>
        <v>0</v>
      </c>
      <c r="Z170" s="3"/>
      <c r="AA170" s="3"/>
      <c r="AB170" s="4">
        <f t="shared" si="813"/>
        <v>0</v>
      </c>
      <c r="AC170" s="3"/>
      <c r="AD170" s="3"/>
      <c r="AE170" s="4">
        <f t="shared" si="814"/>
        <v>0</v>
      </c>
      <c r="AF170" s="3"/>
      <c r="AG170" s="3"/>
      <c r="AH170" s="4">
        <f t="shared" si="815"/>
        <v>0</v>
      </c>
      <c r="AI170" s="3"/>
      <c r="AJ170" s="3"/>
      <c r="AK170" s="4">
        <f t="shared" si="816"/>
        <v>0</v>
      </c>
      <c r="AL170" s="4">
        <f t="shared" si="817"/>
        <v>0</v>
      </c>
      <c r="AM170" s="4">
        <f t="shared" si="818"/>
        <v>0</v>
      </c>
      <c r="AN170" s="4">
        <f t="shared" si="819"/>
        <v>0</v>
      </c>
      <c r="AO170" s="3"/>
      <c r="AP170" s="3"/>
      <c r="AQ170" s="4">
        <f t="shared" si="820"/>
        <v>0</v>
      </c>
      <c r="AR170" s="3"/>
      <c r="AS170" s="3"/>
      <c r="AT170" s="4">
        <f t="shared" si="821"/>
        <v>0</v>
      </c>
      <c r="AU170" s="3"/>
      <c r="AV170" s="3"/>
      <c r="AW170" s="4">
        <f t="shared" si="822"/>
        <v>0</v>
      </c>
      <c r="AX170" s="3"/>
      <c r="AY170" s="3"/>
      <c r="AZ170" s="4">
        <f t="shared" si="823"/>
        <v>0</v>
      </c>
      <c r="BA170" s="3"/>
      <c r="BB170" s="3"/>
      <c r="BC170" s="4">
        <f t="shared" si="824"/>
        <v>0</v>
      </c>
      <c r="BD170" s="3"/>
      <c r="BE170" s="3"/>
      <c r="BF170" s="4">
        <f t="shared" si="825"/>
        <v>0</v>
      </c>
      <c r="BG170" s="4">
        <f t="shared" si="826"/>
        <v>0</v>
      </c>
      <c r="BH170" s="4">
        <f t="shared" si="827"/>
        <v>0</v>
      </c>
      <c r="BI170" s="4">
        <f t="shared" si="828"/>
        <v>0</v>
      </c>
      <c r="BJ170" s="3"/>
      <c r="BK170" s="3"/>
      <c r="BL170" s="4">
        <f t="shared" si="829"/>
        <v>0</v>
      </c>
      <c r="BM170" s="3"/>
      <c r="BN170" s="3"/>
      <c r="BO170" s="4">
        <f t="shared" si="830"/>
        <v>0</v>
      </c>
      <c r="BP170" s="3"/>
      <c r="BQ170" s="3"/>
      <c r="BR170" s="4">
        <f t="shared" si="831"/>
        <v>0</v>
      </c>
      <c r="BS170" s="3"/>
      <c r="BT170" s="3"/>
      <c r="BU170" s="4">
        <f t="shared" si="832"/>
        <v>0</v>
      </c>
      <c r="BV170" s="3"/>
      <c r="BW170" s="3"/>
      <c r="BX170" s="4">
        <f t="shared" si="833"/>
        <v>0</v>
      </c>
      <c r="BY170" s="3"/>
      <c r="BZ170" s="3"/>
      <c r="CA170" s="4">
        <f t="shared" si="834"/>
        <v>0</v>
      </c>
      <c r="CB170" s="4">
        <f t="shared" si="835"/>
        <v>0</v>
      </c>
      <c r="CC170" s="4">
        <f t="shared" si="836"/>
        <v>0</v>
      </c>
      <c r="CD170" s="4">
        <f t="shared" si="837"/>
        <v>0</v>
      </c>
      <c r="CE170" s="3"/>
      <c r="CF170" s="3"/>
      <c r="CG170" s="4">
        <f t="shared" si="838"/>
        <v>0</v>
      </c>
      <c r="CH170" s="3"/>
      <c r="CI170" s="3"/>
      <c r="CJ170" s="4">
        <f t="shared" si="839"/>
        <v>0</v>
      </c>
      <c r="CK170" s="3"/>
      <c r="CL170" s="3"/>
      <c r="CM170" s="4">
        <f t="shared" si="840"/>
        <v>0</v>
      </c>
      <c r="CN170" s="4">
        <f t="shared" si="841"/>
        <v>0</v>
      </c>
      <c r="CO170" s="4">
        <f t="shared" si="842"/>
        <v>0</v>
      </c>
      <c r="CP170" s="4">
        <f t="shared" si="843"/>
        <v>0</v>
      </c>
      <c r="CQ170" s="3"/>
      <c r="CR170" s="3"/>
      <c r="CS170" s="4">
        <f t="shared" si="844"/>
        <v>0</v>
      </c>
      <c r="CT170" s="3"/>
      <c r="CU170" s="3"/>
      <c r="CV170" s="4">
        <f t="shared" si="845"/>
        <v>0</v>
      </c>
      <c r="CW170" s="3"/>
      <c r="CX170" s="3"/>
      <c r="CY170" s="4">
        <f t="shared" si="846"/>
        <v>0</v>
      </c>
      <c r="CZ170" s="4">
        <f t="shared" si="847"/>
        <v>0</v>
      </c>
      <c r="DA170" s="4">
        <f t="shared" si="848"/>
        <v>0</v>
      </c>
      <c r="DB170" s="4">
        <f t="shared" si="849"/>
        <v>0</v>
      </c>
      <c r="DC170" s="4">
        <f t="shared" si="850"/>
        <v>0</v>
      </c>
      <c r="DD170" s="4">
        <f t="shared" si="851"/>
        <v>0</v>
      </c>
      <c r="DE170" s="4">
        <f t="shared" si="852"/>
        <v>0</v>
      </c>
      <c r="DF170" s="3"/>
      <c r="DG170" s="3"/>
      <c r="DH170" s="4">
        <f t="shared" si="853"/>
        <v>0</v>
      </c>
      <c r="DI170" s="3"/>
      <c r="DJ170" s="3"/>
      <c r="DK170" s="4">
        <f t="shared" si="854"/>
        <v>0</v>
      </c>
      <c r="DL170" s="4">
        <f t="shared" si="855"/>
        <v>0</v>
      </c>
      <c r="DM170" s="4">
        <f t="shared" si="856"/>
        <v>0</v>
      </c>
      <c r="DN170" s="4">
        <f t="shared" si="857"/>
        <v>0</v>
      </c>
      <c r="DO170" s="3"/>
      <c r="DP170" s="3"/>
      <c r="DQ170" s="4">
        <f t="shared" si="858"/>
        <v>0</v>
      </c>
      <c r="DR170" s="3"/>
      <c r="DS170" s="3"/>
      <c r="DT170" s="4">
        <f t="shared" si="859"/>
        <v>0</v>
      </c>
      <c r="DU170" s="4">
        <f t="shared" si="860"/>
        <v>0</v>
      </c>
      <c r="DV170" s="4">
        <f t="shared" si="861"/>
        <v>0</v>
      </c>
      <c r="DW170" s="4">
        <f t="shared" si="862"/>
        <v>0</v>
      </c>
      <c r="DX170" s="20">
        <f t="shared" si="863"/>
        <v>0</v>
      </c>
      <c r="DY170" s="20">
        <f t="shared" si="864"/>
        <v>0</v>
      </c>
      <c r="DZ170" s="20">
        <f t="shared" si="865"/>
        <v>0</v>
      </c>
      <c r="EA170" s="19"/>
      <c r="EB170" s="19"/>
      <c r="EC170" s="20">
        <f t="shared" si="866"/>
        <v>0</v>
      </c>
      <c r="ED170" s="19"/>
      <c r="EE170" s="19"/>
      <c r="EF170" s="20">
        <f t="shared" si="867"/>
        <v>0</v>
      </c>
      <c r="EG170" s="19"/>
      <c r="EH170" s="19"/>
      <c r="EI170" s="20">
        <f t="shared" si="868"/>
        <v>0</v>
      </c>
      <c r="EJ170" s="19"/>
      <c r="EK170" s="19"/>
      <c r="EL170" s="20">
        <f t="shared" si="869"/>
        <v>0</v>
      </c>
      <c r="EM170" s="20">
        <f t="shared" si="870"/>
        <v>0</v>
      </c>
      <c r="EN170" s="20">
        <f t="shared" si="871"/>
        <v>0</v>
      </c>
      <c r="EO170" s="20">
        <f t="shared" si="872"/>
        <v>0</v>
      </c>
      <c r="EP170" s="19"/>
      <c r="EQ170" s="19"/>
      <c r="ER170" s="20">
        <f t="shared" si="873"/>
        <v>0</v>
      </c>
      <c r="ES170" s="19"/>
      <c r="ET170" s="19"/>
      <c r="EU170" s="20">
        <f t="shared" si="874"/>
        <v>0</v>
      </c>
      <c r="EV170" s="19"/>
      <c r="EW170" s="19"/>
      <c r="EX170" s="20">
        <f t="shared" si="875"/>
        <v>0</v>
      </c>
      <c r="EY170" s="19"/>
      <c r="EZ170" s="19"/>
      <c r="FA170" s="20">
        <f t="shared" si="876"/>
        <v>0</v>
      </c>
      <c r="FB170" s="20">
        <f t="shared" si="877"/>
        <v>0</v>
      </c>
      <c r="FC170" s="20">
        <f t="shared" si="878"/>
        <v>0</v>
      </c>
      <c r="FD170" s="20">
        <f t="shared" si="879"/>
        <v>0</v>
      </c>
      <c r="FE170" s="19"/>
      <c r="FF170" s="19"/>
      <c r="FG170" s="20">
        <f t="shared" si="880"/>
        <v>0</v>
      </c>
      <c r="FH170" s="19"/>
      <c r="FI170" s="20">
        <f>501.99</f>
        <v>501.99</v>
      </c>
      <c r="FJ170" s="20">
        <f t="shared" si="881"/>
        <v>-501.99</v>
      </c>
      <c r="FK170" s="19"/>
      <c r="FL170" s="19"/>
      <c r="FM170" s="20">
        <f t="shared" si="882"/>
        <v>0</v>
      </c>
      <c r="FN170" s="20">
        <f t="shared" si="883"/>
        <v>0</v>
      </c>
      <c r="FO170" s="20">
        <f t="shared" si="884"/>
        <v>501.99</v>
      </c>
      <c r="FP170" s="20">
        <f t="shared" si="885"/>
        <v>-501.99</v>
      </c>
      <c r="FQ170" s="19"/>
      <c r="FR170" s="19"/>
      <c r="FS170" s="20">
        <f t="shared" si="886"/>
        <v>0</v>
      </c>
      <c r="FT170" s="19"/>
      <c r="FU170" s="19"/>
      <c r="FV170" s="20">
        <f t="shared" si="887"/>
        <v>0</v>
      </c>
      <c r="FW170" s="19"/>
      <c r="FX170" s="19"/>
      <c r="FY170" s="20">
        <f t="shared" si="888"/>
        <v>0</v>
      </c>
      <c r="FZ170" s="20">
        <f t="shared" si="889"/>
        <v>0</v>
      </c>
      <c r="GA170" s="20">
        <f t="shared" si="890"/>
        <v>0</v>
      </c>
      <c r="GB170" s="20">
        <f t="shared" si="891"/>
        <v>0</v>
      </c>
      <c r="GC170" s="19"/>
      <c r="GD170" s="19"/>
      <c r="GE170" s="20">
        <f t="shared" si="892"/>
        <v>0</v>
      </c>
      <c r="GF170" s="19"/>
      <c r="GG170" s="19"/>
      <c r="GH170" s="20">
        <f t="shared" si="893"/>
        <v>0</v>
      </c>
      <c r="GI170" s="19"/>
      <c r="GJ170" s="19"/>
      <c r="GK170" s="20">
        <f t="shared" si="894"/>
        <v>0</v>
      </c>
      <c r="GL170" s="19"/>
      <c r="GM170" s="19"/>
      <c r="GN170" s="20">
        <f t="shared" si="895"/>
        <v>0</v>
      </c>
      <c r="GO170" s="20">
        <f t="shared" si="896"/>
        <v>0</v>
      </c>
      <c r="GP170" s="20">
        <f t="shared" si="897"/>
        <v>0</v>
      </c>
      <c r="GQ170" s="20">
        <f t="shared" si="898"/>
        <v>0</v>
      </c>
      <c r="GR170" s="19"/>
      <c r="GS170" s="19"/>
      <c r="GT170" s="20">
        <f t="shared" si="899"/>
        <v>0</v>
      </c>
      <c r="GU170" s="19"/>
      <c r="GV170" s="19"/>
      <c r="GW170" s="20">
        <f t="shared" si="900"/>
        <v>0</v>
      </c>
      <c r="GX170" s="19"/>
      <c r="GY170" s="19"/>
      <c r="GZ170" s="20">
        <f t="shared" si="901"/>
        <v>0</v>
      </c>
      <c r="HA170" s="20">
        <f t="shared" si="902"/>
        <v>0</v>
      </c>
      <c r="HB170" s="20">
        <f t="shared" si="903"/>
        <v>501.99</v>
      </c>
      <c r="HC170" s="20">
        <f t="shared" si="904"/>
        <v>-501.99</v>
      </c>
      <c r="HD170" s="19"/>
      <c r="HE170" s="19"/>
      <c r="HF170" s="20">
        <f t="shared" si="905"/>
        <v>0</v>
      </c>
      <c r="HG170" s="19"/>
      <c r="HH170" s="19"/>
      <c r="HI170" s="20">
        <f t="shared" si="906"/>
        <v>0</v>
      </c>
      <c r="HJ170" s="19"/>
      <c r="HK170" s="19"/>
      <c r="HL170" s="20">
        <f t="shared" si="907"/>
        <v>0</v>
      </c>
      <c r="HM170" s="19"/>
      <c r="HN170" s="19"/>
      <c r="HO170" s="20">
        <f t="shared" si="908"/>
        <v>0</v>
      </c>
      <c r="HP170" s="20">
        <f t="shared" si="909"/>
        <v>0</v>
      </c>
      <c r="HQ170" s="20">
        <f t="shared" si="910"/>
        <v>0</v>
      </c>
      <c r="HR170" s="20">
        <f t="shared" si="911"/>
        <v>0</v>
      </c>
      <c r="HS170" s="19"/>
      <c r="HT170" s="19"/>
      <c r="HU170" s="20">
        <f t="shared" si="912"/>
        <v>0</v>
      </c>
      <c r="HV170" s="19"/>
      <c r="HW170" s="19"/>
      <c r="HX170" s="20">
        <f t="shared" si="913"/>
        <v>0</v>
      </c>
      <c r="HY170" s="19"/>
      <c r="HZ170" s="19"/>
      <c r="IA170" s="20">
        <f t="shared" si="914"/>
        <v>0</v>
      </c>
      <c r="IB170" s="19"/>
      <c r="IC170" s="19"/>
      <c r="ID170" s="20">
        <f t="shared" si="915"/>
        <v>0</v>
      </c>
      <c r="IE170" s="20">
        <f t="shared" si="916"/>
        <v>0</v>
      </c>
      <c r="IF170" s="20">
        <f t="shared" si="917"/>
        <v>0</v>
      </c>
      <c r="IG170" s="20">
        <f t="shared" si="918"/>
        <v>0</v>
      </c>
      <c r="IH170" s="20">
        <f t="shared" si="919"/>
        <v>0</v>
      </c>
      <c r="II170" s="20">
        <f t="shared" si="920"/>
        <v>0</v>
      </c>
      <c r="IJ170" s="20">
        <f t="shared" si="921"/>
        <v>0</v>
      </c>
      <c r="IK170" s="19"/>
      <c r="IL170" s="19"/>
      <c r="IM170" s="20">
        <f t="shared" si="922"/>
        <v>0</v>
      </c>
      <c r="IN170" s="19"/>
      <c r="IO170" s="19"/>
      <c r="IP170" s="20">
        <f t="shared" si="923"/>
        <v>0</v>
      </c>
      <c r="IQ170" s="19"/>
      <c r="IR170" s="19"/>
      <c r="IS170" s="20">
        <f t="shared" si="924"/>
        <v>0</v>
      </c>
      <c r="IT170" s="20">
        <f t="shared" si="925"/>
        <v>0</v>
      </c>
      <c r="IU170" s="20">
        <f t="shared" si="926"/>
        <v>0</v>
      </c>
      <c r="IV170" s="20">
        <f t="shared" si="927"/>
        <v>0</v>
      </c>
      <c r="IW170" s="20">
        <f t="shared" si="928"/>
        <v>0</v>
      </c>
      <c r="IX170" s="20">
        <f t="shared" si="929"/>
        <v>0</v>
      </c>
      <c r="IY170" s="20">
        <f t="shared" si="930"/>
        <v>0</v>
      </c>
      <c r="IZ170" s="19"/>
      <c r="JA170" s="19"/>
      <c r="JB170" s="20">
        <f t="shared" si="931"/>
        <v>0</v>
      </c>
      <c r="JC170" s="19"/>
      <c r="JD170" s="19"/>
      <c r="JE170" s="20">
        <f t="shared" si="932"/>
        <v>0</v>
      </c>
      <c r="JF170" s="19"/>
      <c r="JG170" s="19"/>
      <c r="JH170" s="20">
        <f t="shared" si="933"/>
        <v>0</v>
      </c>
      <c r="JI170" s="20">
        <f t="shared" si="934"/>
        <v>0</v>
      </c>
      <c r="JJ170" s="20">
        <f t="shared" si="935"/>
        <v>0</v>
      </c>
      <c r="JK170" s="20">
        <f t="shared" si="936"/>
        <v>0</v>
      </c>
      <c r="JL170" s="19"/>
      <c r="JM170" s="19"/>
      <c r="JN170" s="20">
        <f t="shared" si="937"/>
        <v>0</v>
      </c>
      <c r="JO170" s="19"/>
      <c r="JP170" s="19"/>
      <c r="JQ170" s="20">
        <f t="shared" si="938"/>
        <v>0</v>
      </c>
      <c r="JR170" s="19"/>
      <c r="JS170" s="19"/>
      <c r="JT170" s="20">
        <f t="shared" si="939"/>
        <v>0</v>
      </c>
      <c r="JU170" s="20">
        <f t="shared" si="940"/>
        <v>0</v>
      </c>
      <c r="JV170" s="20">
        <f t="shared" si="941"/>
        <v>0</v>
      </c>
      <c r="JW170" s="20">
        <f t="shared" si="942"/>
        <v>0</v>
      </c>
      <c r="JX170" s="19"/>
      <c r="JY170" s="19"/>
      <c r="JZ170" s="20">
        <f t="shared" si="943"/>
        <v>0</v>
      </c>
      <c r="KA170" s="19"/>
      <c r="KB170" s="19"/>
      <c r="KC170" s="20">
        <f t="shared" si="944"/>
        <v>0</v>
      </c>
      <c r="KD170" s="20">
        <f t="shared" si="945"/>
        <v>0</v>
      </c>
      <c r="KE170" s="20">
        <f t="shared" si="946"/>
        <v>0</v>
      </c>
      <c r="KF170" s="20">
        <f t="shared" si="947"/>
        <v>0</v>
      </c>
      <c r="KG170" s="19"/>
      <c r="KH170" s="19"/>
      <c r="KI170" s="20">
        <f t="shared" si="948"/>
        <v>0</v>
      </c>
      <c r="KJ170" s="19"/>
      <c r="KK170" s="19"/>
      <c r="KL170" s="20">
        <f t="shared" si="949"/>
        <v>0</v>
      </c>
      <c r="KM170" s="19"/>
      <c r="KN170" s="19"/>
      <c r="KO170" s="20">
        <f t="shared" si="950"/>
        <v>0</v>
      </c>
      <c r="KP170" s="19"/>
      <c r="KQ170" s="19"/>
      <c r="KR170" s="20">
        <f t="shared" si="951"/>
        <v>0</v>
      </c>
      <c r="KS170" s="19"/>
      <c r="KT170" s="19"/>
      <c r="KU170" s="20">
        <f t="shared" si="952"/>
        <v>0</v>
      </c>
      <c r="KV170" s="19"/>
      <c r="KW170" s="19"/>
      <c r="KX170" s="20">
        <f t="shared" si="953"/>
        <v>0</v>
      </c>
      <c r="KY170" s="19"/>
      <c r="KZ170" s="19"/>
      <c r="LA170" s="20">
        <f t="shared" si="954"/>
        <v>0</v>
      </c>
      <c r="LB170" s="20">
        <f t="shared" si="955"/>
        <v>0</v>
      </c>
      <c r="LC170" s="20">
        <f t="shared" si="956"/>
        <v>0</v>
      </c>
      <c r="LD170" s="20">
        <f t="shared" si="957"/>
        <v>0</v>
      </c>
      <c r="LE170" s="20">
        <f t="shared" si="958"/>
        <v>0</v>
      </c>
      <c r="LF170" s="20">
        <f t="shared" si="959"/>
        <v>0</v>
      </c>
      <c r="LG170" s="20">
        <f t="shared" si="960"/>
        <v>0</v>
      </c>
      <c r="LH170" s="19"/>
      <c r="LI170" s="19"/>
      <c r="LJ170" s="20">
        <f t="shared" si="961"/>
        <v>0</v>
      </c>
      <c r="LK170" s="19"/>
      <c r="LL170" s="19"/>
      <c r="LM170" s="20">
        <f t="shared" si="962"/>
        <v>0</v>
      </c>
      <c r="LN170" s="20">
        <f t="shared" si="963"/>
        <v>0</v>
      </c>
      <c r="LO170" s="20">
        <f t="shared" si="964"/>
        <v>501.99</v>
      </c>
      <c r="LP170" s="20">
        <f t="shared" si="965"/>
        <v>-501.99</v>
      </c>
    </row>
    <row r="171" spans="1:328" x14ac:dyDescent="0.3">
      <c r="A171" s="2" t="s">
        <v>276</v>
      </c>
      <c r="B171" s="5">
        <f>(B169)+(B170)</f>
        <v>0</v>
      </c>
      <c r="C171" s="5">
        <f>(C169)+(C170)</f>
        <v>0</v>
      </c>
      <c r="D171" s="5">
        <f t="shared" si="805"/>
        <v>0</v>
      </c>
      <c r="E171" s="5">
        <f>(E169)+(E170)</f>
        <v>0</v>
      </c>
      <c r="F171" s="5">
        <f>(F169)+(F170)</f>
        <v>0</v>
      </c>
      <c r="G171" s="5">
        <f t="shared" si="806"/>
        <v>0</v>
      </c>
      <c r="H171" s="5">
        <f>(H169)+(H170)</f>
        <v>0</v>
      </c>
      <c r="I171" s="5">
        <f>(I169)+(I170)</f>
        <v>0</v>
      </c>
      <c r="J171" s="5">
        <f t="shared" si="807"/>
        <v>0</v>
      </c>
      <c r="K171" s="5">
        <f>(K169)+(K170)</f>
        <v>0</v>
      </c>
      <c r="L171" s="5">
        <f>(L169)+(L170)</f>
        <v>0</v>
      </c>
      <c r="M171" s="5">
        <f t="shared" si="808"/>
        <v>0</v>
      </c>
      <c r="N171" s="5">
        <f>(N169)+(N170)</f>
        <v>0</v>
      </c>
      <c r="O171" s="5">
        <f>(O169)+(O170)</f>
        <v>0</v>
      </c>
      <c r="P171" s="5">
        <f t="shared" si="809"/>
        <v>0</v>
      </c>
      <c r="Q171" s="5">
        <f>(Q169)+(Q170)</f>
        <v>0</v>
      </c>
      <c r="R171" s="5">
        <f>(R169)+(R170)</f>
        <v>0</v>
      </c>
      <c r="S171" s="5">
        <f t="shared" si="810"/>
        <v>0</v>
      </c>
      <c r="T171" s="5">
        <f>(T169)+(T170)</f>
        <v>0</v>
      </c>
      <c r="U171" s="5">
        <f>(U169)+(U170)</f>
        <v>0</v>
      </c>
      <c r="V171" s="5">
        <f t="shared" si="811"/>
        <v>0</v>
      </c>
      <c r="W171" s="5">
        <f>(W169)+(W170)</f>
        <v>0</v>
      </c>
      <c r="X171" s="5">
        <f>(X169)+(X170)</f>
        <v>0</v>
      </c>
      <c r="Y171" s="5">
        <f t="shared" si="812"/>
        <v>0</v>
      </c>
      <c r="Z171" s="5">
        <f>(Z169)+(Z170)</f>
        <v>0</v>
      </c>
      <c r="AA171" s="5">
        <f>(AA169)+(AA170)</f>
        <v>0</v>
      </c>
      <c r="AB171" s="5">
        <f t="shared" si="813"/>
        <v>0</v>
      </c>
      <c r="AC171" s="5">
        <f>(AC169)+(AC170)</f>
        <v>0</v>
      </c>
      <c r="AD171" s="5">
        <f>(AD169)+(AD170)</f>
        <v>0</v>
      </c>
      <c r="AE171" s="5">
        <f t="shared" si="814"/>
        <v>0</v>
      </c>
      <c r="AF171" s="5">
        <f>(AF169)+(AF170)</f>
        <v>0</v>
      </c>
      <c r="AG171" s="5">
        <f>(AG169)+(AG170)</f>
        <v>0</v>
      </c>
      <c r="AH171" s="5">
        <f t="shared" si="815"/>
        <v>0</v>
      </c>
      <c r="AI171" s="5">
        <f>(AI169)+(AI170)</f>
        <v>0</v>
      </c>
      <c r="AJ171" s="5">
        <f>(AJ169)+(AJ170)</f>
        <v>0</v>
      </c>
      <c r="AK171" s="5">
        <f t="shared" si="816"/>
        <v>0</v>
      </c>
      <c r="AL171" s="5">
        <f t="shared" si="817"/>
        <v>0</v>
      </c>
      <c r="AM171" s="5">
        <f t="shared" si="818"/>
        <v>0</v>
      </c>
      <c r="AN171" s="5">
        <f t="shared" si="819"/>
        <v>0</v>
      </c>
      <c r="AO171" s="5">
        <f>(AO169)+(AO170)</f>
        <v>0</v>
      </c>
      <c r="AP171" s="5">
        <f>(AP169)+(AP170)</f>
        <v>0</v>
      </c>
      <c r="AQ171" s="5">
        <f t="shared" si="820"/>
        <v>0</v>
      </c>
      <c r="AR171" s="5">
        <f>(AR169)+(AR170)</f>
        <v>0</v>
      </c>
      <c r="AS171" s="5">
        <f>(AS169)+(AS170)</f>
        <v>0</v>
      </c>
      <c r="AT171" s="5">
        <f t="shared" si="821"/>
        <v>0</v>
      </c>
      <c r="AU171" s="5">
        <f>(AU169)+(AU170)</f>
        <v>0</v>
      </c>
      <c r="AV171" s="5">
        <f>(AV169)+(AV170)</f>
        <v>0</v>
      </c>
      <c r="AW171" s="5">
        <f t="shared" si="822"/>
        <v>0</v>
      </c>
      <c r="AX171" s="5">
        <f>(AX169)+(AX170)</f>
        <v>0</v>
      </c>
      <c r="AY171" s="5">
        <f>(AY169)+(AY170)</f>
        <v>0</v>
      </c>
      <c r="AZ171" s="5">
        <f t="shared" si="823"/>
        <v>0</v>
      </c>
      <c r="BA171" s="5">
        <f>(BA169)+(BA170)</f>
        <v>0</v>
      </c>
      <c r="BB171" s="5">
        <f>(BB169)+(BB170)</f>
        <v>0</v>
      </c>
      <c r="BC171" s="5">
        <f t="shared" si="824"/>
        <v>0</v>
      </c>
      <c r="BD171" s="5">
        <f>(BD169)+(BD170)</f>
        <v>0</v>
      </c>
      <c r="BE171" s="5">
        <f>(BE169)+(BE170)</f>
        <v>0</v>
      </c>
      <c r="BF171" s="5">
        <f t="shared" si="825"/>
        <v>0</v>
      </c>
      <c r="BG171" s="5">
        <f t="shared" si="826"/>
        <v>0</v>
      </c>
      <c r="BH171" s="5">
        <f t="shared" si="827"/>
        <v>0</v>
      </c>
      <c r="BI171" s="5">
        <f t="shared" si="828"/>
        <v>0</v>
      </c>
      <c r="BJ171" s="5">
        <f>(BJ169)+(BJ170)</f>
        <v>0</v>
      </c>
      <c r="BK171" s="5">
        <f>(BK169)+(BK170)</f>
        <v>0</v>
      </c>
      <c r="BL171" s="5">
        <f t="shared" si="829"/>
        <v>0</v>
      </c>
      <c r="BM171" s="5">
        <f>(BM169)+(BM170)</f>
        <v>0</v>
      </c>
      <c r="BN171" s="5">
        <f>(BN169)+(BN170)</f>
        <v>0</v>
      </c>
      <c r="BO171" s="5">
        <f t="shared" si="830"/>
        <v>0</v>
      </c>
      <c r="BP171" s="5">
        <f>(BP169)+(BP170)</f>
        <v>0</v>
      </c>
      <c r="BQ171" s="5">
        <f>(BQ169)+(BQ170)</f>
        <v>0</v>
      </c>
      <c r="BR171" s="5">
        <f t="shared" si="831"/>
        <v>0</v>
      </c>
      <c r="BS171" s="5">
        <f>(BS169)+(BS170)</f>
        <v>0</v>
      </c>
      <c r="BT171" s="5">
        <f>(BT169)+(BT170)</f>
        <v>0</v>
      </c>
      <c r="BU171" s="5">
        <f t="shared" si="832"/>
        <v>0</v>
      </c>
      <c r="BV171" s="5">
        <f>(BV169)+(BV170)</f>
        <v>0</v>
      </c>
      <c r="BW171" s="5">
        <f>(BW169)+(BW170)</f>
        <v>0</v>
      </c>
      <c r="BX171" s="5">
        <f t="shared" si="833"/>
        <v>0</v>
      </c>
      <c r="BY171" s="5">
        <f>(BY169)+(BY170)</f>
        <v>0</v>
      </c>
      <c r="BZ171" s="5">
        <f>(BZ169)+(BZ170)</f>
        <v>0</v>
      </c>
      <c r="CA171" s="5">
        <f t="shared" si="834"/>
        <v>0</v>
      </c>
      <c r="CB171" s="5">
        <f t="shared" si="835"/>
        <v>0</v>
      </c>
      <c r="CC171" s="5">
        <f t="shared" si="836"/>
        <v>0</v>
      </c>
      <c r="CD171" s="5">
        <f t="shared" si="837"/>
        <v>0</v>
      </c>
      <c r="CE171" s="5">
        <f>(CE169)+(CE170)</f>
        <v>0</v>
      </c>
      <c r="CF171" s="5">
        <f>(CF169)+(CF170)</f>
        <v>0</v>
      </c>
      <c r="CG171" s="5">
        <f t="shared" si="838"/>
        <v>0</v>
      </c>
      <c r="CH171" s="5">
        <f>(CH169)+(CH170)</f>
        <v>0</v>
      </c>
      <c r="CI171" s="5">
        <f>(CI169)+(CI170)</f>
        <v>0</v>
      </c>
      <c r="CJ171" s="5">
        <f t="shared" si="839"/>
        <v>0</v>
      </c>
      <c r="CK171" s="5">
        <f>(CK169)+(CK170)</f>
        <v>0</v>
      </c>
      <c r="CL171" s="5">
        <f>(CL169)+(CL170)</f>
        <v>0</v>
      </c>
      <c r="CM171" s="5">
        <f t="shared" si="840"/>
        <v>0</v>
      </c>
      <c r="CN171" s="5">
        <f t="shared" si="841"/>
        <v>0</v>
      </c>
      <c r="CO171" s="5">
        <f t="shared" si="842"/>
        <v>0</v>
      </c>
      <c r="CP171" s="5">
        <f t="shared" si="843"/>
        <v>0</v>
      </c>
      <c r="CQ171" s="5">
        <f>(CQ169)+(CQ170)</f>
        <v>0</v>
      </c>
      <c r="CR171" s="5">
        <f>(CR169)+(CR170)</f>
        <v>0</v>
      </c>
      <c r="CS171" s="5">
        <f t="shared" si="844"/>
        <v>0</v>
      </c>
      <c r="CT171" s="5">
        <f>(CT169)+(CT170)</f>
        <v>0</v>
      </c>
      <c r="CU171" s="5">
        <f>(CU169)+(CU170)</f>
        <v>0</v>
      </c>
      <c r="CV171" s="5">
        <f t="shared" si="845"/>
        <v>0</v>
      </c>
      <c r="CW171" s="5">
        <f>(CW169)+(CW170)</f>
        <v>0</v>
      </c>
      <c r="CX171" s="5">
        <f>(CX169)+(CX170)</f>
        <v>0</v>
      </c>
      <c r="CY171" s="5">
        <f t="shared" si="846"/>
        <v>0</v>
      </c>
      <c r="CZ171" s="5">
        <f t="shared" si="847"/>
        <v>0</v>
      </c>
      <c r="DA171" s="5">
        <f t="shared" si="848"/>
        <v>0</v>
      </c>
      <c r="DB171" s="5">
        <f t="shared" si="849"/>
        <v>0</v>
      </c>
      <c r="DC171" s="5">
        <f t="shared" si="850"/>
        <v>0</v>
      </c>
      <c r="DD171" s="5">
        <f t="shared" si="851"/>
        <v>0</v>
      </c>
      <c r="DE171" s="5">
        <f t="shared" si="852"/>
        <v>0</v>
      </c>
      <c r="DF171" s="5">
        <f>(DF169)+(DF170)</f>
        <v>0</v>
      </c>
      <c r="DG171" s="5">
        <f>(DG169)+(DG170)</f>
        <v>0</v>
      </c>
      <c r="DH171" s="5">
        <f t="shared" si="853"/>
        <v>0</v>
      </c>
      <c r="DI171" s="5">
        <f>(DI169)+(DI170)</f>
        <v>0</v>
      </c>
      <c r="DJ171" s="5">
        <f>(DJ169)+(DJ170)</f>
        <v>0</v>
      </c>
      <c r="DK171" s="5">
        <f t="shared" si="854"/>
        <v>0</v>
      </c>
      <c r="DL171" s="5">
        <f t="shared" si="855"/>
        <v>0</v>
      </c>
      <c r="DM171" s="5">
        <f t="shared" si="856"/>
        <v>0</v>
      </c>
      <c r="DN171" s="5">
        <f t="shared" si="857"/>
        <v>0</v>
      </c>
      <c r="DO171" s="5">
        <f>(DO169)+(DO170)</f>
        <v>0</v>
      </c>
      <c r="DP171" s="5">
        <f>(DP169)+(DP170)</f>
        <v>0</v>
      </c>
      <c r="DQ171" s="5">
        <f t="shared" si="858"/>
        <v>0</v>
      </c>
      <c r="DR171" s="5">
        <f>(DR169)+(DR170)</f>
        <v>0</v>
      </c>
      <c r="DS171" s="5">
        <f>(DS169)+(DS170)</f>
        <v>0</v>
      </c>
      <c r="DT171" s="5">
        <f t="shared" si="859"/>
        <v>0</v>
      </c>
      <c r="DU171" s="5">
        <f t="shared" si="860"/>
        <v>0</v>
      </c>
      <c r="DV171" s="5">
        <f t="shared" si="861"/>
        <v>0</v>
      </c>
      <c r="DW171" s="5">
        <f t="shared" si="862"/>
        <v>0</v>
      </c>
      <c r="DX171" s="21">
        <f t="shared" si="863"/>
        <v>0</v>
      </c>
      <c r="DY171" s="21">
        <f t="shared" si="864"/>
        <v>0</v>
      </c>
      <c r="DZ171" s="21">
        <f t="shared" si="865"/>
        <v>0</v>
      </c>
      <c r="EA171" s="21">
        <f>(EA169)+(EA170)</f>
        <v>0</v>
      </c>
      <c r="EB171" s="21">
        <f>(EB169)+(EB170)</f>
        <v>0</v>
      </c>
      <c r="EC171" s="21">
        <f t="shared" si="866"/>
        <v>0</v>
      </c>
      <c r="ED171" s="21">
        <f>(ED169)+(ED170)</f>
        <v>0</v>
      </c>
      <c r="EE171" s="21">
        <f>(EE169)+(EE170)</f>
        <v>0</v>
      </c>
      <c r="EF171" s="21">
        <f t="shared" si="867"/>
        <v>0</v>
      </c>
      <c r="EG171" s="21">
        <f>(EG169)+(EG170)</f>
        <v>0</v>
      </c>
      <c r="EH171" s="21">
        <f>(EH169)+(EH170)</f>
        <v>0</v>
      </c>
      <c r="EI171" s="21">
        <f t="shared" si="868"/>
        <v>0</v>
      </c>
      <c r="EJ171" s="21">
        <f>(EJ169)+(EJ170)</f>
        <v>0</v>
      </c>
      <c r="EK171" s="21">
        <f>(EK169)+(EK170)</f>
        <v>0</v>
      </c>
      <c r="EL171" s="21">
        <f t="shared" si="869"/>
        <v>0</v>
      </c>
      <c r="EM171" s="21">
        <f t="shared" si="870"/>
        <v>0</v>
      </c>
      <c r="EN171" s="21">
        <f t="shared" si="871"/>
        <v>0</v>
      </c>
      <c r="EO171" s="21">
        <f t="shared" si="872"/>
        <v>0</v>
      </c>
      <c r="EP171" s="21">
        <f>(EP169)+(EP170)</f>
        <v>0</v>
      </c>
      <c r="EQ171" s="21">
        <f>(EQ169)+(EQ170)</f>
        <v>0</v>
      </c>
      <c r="ER171" s="21">
        <f t="shared" si="873"/>
        <v>0</v>
      </c>
      <c r="ES171" s="21">
        <f>(ES169)+(ES170)</f>
        <v>0</v>
      </c>
      <c r="ET171" s="21">
        <f>(ET169)+(ET170)</f>
        <v>0</v>
      </c>
      <c r="EU171" s="21">
        <f t="shared" si="874"/>
        <v>0</v>
      </c>
      <c r="EV171" s="21">
        <f>(EV169)+(EV170)</f>
        <v>0</v>
      </c>
      <c r="EW171" s="21">
        <f>(EW169)+(EW170)</f>
        <v>0</v>
      </c>
      <c r="EX171" s="21">
        <f t="shared" si="875"/>
        <v>0</v>
      </c>
      <c r="EY171" s="21">
        <f>(EY169)+(EY170)</f>
        <v>0</v>
      </c>
      <c r="EZ171" s="21">
        <f>(EZ169)+(EZ170)</f>
        <v>0</v>
      </c>
      <c r="FA171" s="21">
        <f t="shared" si="876"/>
        <v>0</v>
      </c>
      <c r="FB171" s="21">
        <f t="shared" si="877"/>
        <v>0</v>
      </c>
      <c r="FC171" s="21">
        <f t="shared" si="878"/>
        <v>0</v>
      </c>
      <c r="FD171" s="21">
        <f t="shared" si="879"/>
        <v>0</v>
      </c>
      <c r="FE171" s="21">
        <f>(FE169)+(FE170)</f>
        <v>0</v>
      </c>
      <c r="FF171" s="21">
        <f>(FF169)+(FF170)</f>
        <v>0</v>
      </c>
      <c r="FG171" s="21">
        <f t="shared" si="880"/>
        <v>0</v>
      </c>
      <c r="FH171" s="21">
        <f>(FH169)+(FH170)</f>
        <v>0</v>
      </c>
      <c r="FI171" s="21">
        <f>(FI169)+(FI170)</f>
        <v>501.99</v>
      </c>
      <c r="FJ171" s="21">
        <f t="shared" si="881"/>
        <v>-501.99</v>
      </c>
      <c r="FK171" s="21">
        <f>(FK169)+(FK170)</f>
        <v>0</v>
      </c>
      <c r="FL171" s="21">
        <f>(FL169)+(FL170)</f>
        <v>0</v>
      </c>
      <c r="FM171" s="21">
        <f t="shared" si="882"/>
        <v>0</v>
      </c>
      <c r="FN171" s="21">
        <f t="shared" si="883"/>
        <v>0</v>
      </c>
      <c r="FO171" s="21">
        <f t="shared" si="884"/>
        <v>501.99</v>
      </c>
      <c r="FP171" s="21">
        <f t="shared" si="885"/>
        <v>-501.99</v>
      </c>
      <c r="FQ171" s="21">
        <f>(FQ169)+(FQ170)</f>
        <v>0</v>
      </c>
      <c r="FR171" s="21">
        <f>(FR169)+(FR170)</f>
        <v>0</v>
      </c>
      <c r="FS171" s="21">
        <f t="shared" si="886"/>
        <v>0</v>
      </c>
      <c r="FT171" s="21">
        <f>(FT169)+(FT170)</f>
        <v>0</v>
      </c>
      <c r="FU171" s="21">
        <f>(FU169)+(FU170)</f>
        <v>0</v>
      </c>
      <c r="FV171" s="21">
        <f t="shared" si="887"/>
        <v>0</v>
      </c>
      <c r="FW171" s="21">
        <f>(FW169)+(FW170)</f>
        <v>0</v>
      </c>
      <c r="FX171" s="21">
        <f>(FX169)+(FX170)</f>
        <v>0</v>
      </c>
      <c r="FY171" s="21">
        <f t="shared" si="888"/>
        <v>0</v>
      </c>
      <c r="FZ171" s="21">
        <f t="shared" si="889"/>
        <v>0</v>
      </c>
      <c r="GA171" s="21">
        <f t="shared" si="890"/>
        <v>0</v>
      </c>
      <c r="GB171" s="21">
        <f t="shared" si="891"/>
        <v>0</v>
      </c>
      <c r="GC171" s="21">
        <f>(GC169)+(GC170)</f>
        <v>0</v>
      </c>
      <c r="GD171" s="21">
        <f>(GD169)+(GD170)</f>
        <v>0</v>
      </c>
      <c r="GE171" s="21">
        <f t="shared" si="892"/>
        <v>0</v>
      </c>
      <c r="GF171" s="21">
        <f>(GF169)+(GF170)</f>
        <v>0</v>
      </c>
      <c r="GG171" s="21">
        <f>(GG169)+(GG170)</f>
        <v>0</v>
      </c>
      <c r="GH171" s="21">
        <f t="shared" si="893"/>
        <v>0</v>
      </c>
      <c r="GI171" s="21">
        <f>(GI169)+(GI170)</f>
        <v>0</v>
      </c>
      <c r="GJ171" s="21">
        <f>(GJ169)+(GJ170)</f>
        <v>0</v>
      </c>
      <c r="GK171" s="21">
        <f t="shared" si="894"/>
        <v>0</v>
      </c>
      <c r="GL171" s="21">
        <f>(GL169)+(GL170)</f>
        <v>0</v>
      </c>
      <c r="GM171" s="21">
        <f>(GM169)+(GM170)</f>
        <v>0</v>
      </c>
      <c r="GN171" s="21">
        <f t="shared" si="895"/>
        <v>0</v>
      </c>
      <c r="GO171" s="21">
        <f t="shared" si="896"/>
        <v>0</v>
      </c>
      <c r="GP171" s="21">
        <f t="shared" si="897"/>
        <v>0</v>
      </c>
      <c r="GQ171" s="21">
        <f t="shared" si="898"/>
        <v>0</v>
      </c>
      <c r="GR171" s="21">
        <f>(GR169)+(GR170)</f>
        <v>0</v>
      </c>
      <c r="GS171" s="21">
        <f>(GS169)+(GS170)</f>
        <v>0</v>
      </c>
      <c r="GT171" s="21">
        <f t="shared" si="899"/>
        <v>0</v>
      </c>
      <c r="GU171" s="21">
        <f>(GU169)+(GU170)</f>
        <v>0</v>
      </c>
      <c r="GV171" s="21">
        <f>(GV169)+(GV170)</f>
        <v>0</v>
      </c>
      <c r="GW171" s="21">
        <f t="shared" si="900"/>
        <v>0</v>
      </c>
      <c r="GX171" s="21">
        <f>(GX169)+(GX170)</f>
        <v>0</v>
      </c>
      <c r="GY171" s="21">
        <f>(GY169)+(GY170)</f>
        <v>0</v>
      </c>
      <c r="GZ171" s="21">
        <f t="shared" si="901"/>
        <v>0</v>
      </c>
      <c r="HA171" s="21">
        <f t="shared" si="902"/>
        <v>0</v>
      </c>
      <c r="HB171" s="21">
        <f t="shared" si="903"/>
        <v>501.99</v>
      </c>
      <c r="HC171" s="21">
        <f t="shared" si="904"/>
        <v>-501.99</v>
      </c>
      <c r="HD171" s="21">
        <f>(HD169)+(HD170)</f>
        <v>0</v>
      </c>
      <c r="HE171" s="21">
        <f>(HE169)+(HE170)</f>
        <v>0</v>
      </c>
      <c r="HF171" s="21">
        <f t="shared" si="905"/>
        <v>0</v>
      </c>
      <c r="HG171" s="21">
        <f>(HG169)+(HG170)</f>
        <v>0</v>
      </c>
      <c r="HH171" s="21">
        <f>(HH169)+(HH170)</f>
        <v>0</v>
      </c>
      <c r="HI171" s="21">
        <f t="shared" si="906"/>
        <v>0</v>
      </c>
      <c r="HJ171" s="21">
        <f>(HJ169)+(HJ170)</f>
        <v>0</v>
      </c>
      <c r="HK171" s="21">
        <f>(HK169)+(HK170)</f>
        <v>0</v>
      </c>
      <c r="HL171" s="21">
        <f t="shared" si="907"/>
        <v>0</v>
      </c>
      <c r="HM171" s="21">
        <f>(HM169)+(HM170)</f>
        <v>0</v>
      </c>
      <c r="HN171" s="21">
        <f>(HN169)+(HN170)</f>
        <v>0</v>
      </c>
      <c r="HO171" s="21">
        <f t="shared" si="908"/>
        <v>0</v>
      </c>
      <c r="HP171" s="21">
        <f t="shared" si="909"/>
        <v>0</v>
      </c>
      <c r="HQ171" s="21">
        <f t="shared" si="910"/>
        <v>0</v>
      </c>
      <c r="HR171" s="21">
        <f t="shared" si="911"/>
        <v>0</v>
      </c>
      <c r="HS171" s="21">
        <f>(HS169)+(HS170)</f>
        <v>0</v>
      </c>
      <c r="HT171" s="21">
        <f>(HT169)+(HT170)</f>
        <v>0</v>
      </c>
      <c r="HU171" s="21">
        <f t="shared" si="912"/>
        <v>0</v>
      </c>
      <c r="HV171" s="21">
        <f>(HV169)+(HV170)</f>
        <v>0</v>
      </c>
      <c r="HW171" s="21">
        <f>(HW169)+(HW170)</f>
        <v>0</v>
      </c>
      <c r="HX171" s="21">
        <f t="shared" si="913"/>
        <v>0</v>
      </c>
      <c r="HY171" s="21">
        <f>(HY169)+(HY170)</f>
        <v>0</v>
      </c>
      <c r="HZ171" s="21">
        <f>(HZ169)+(HZ170)</f>
        <v>0</v>
      </c>
      <c r="IA171" s="21">
        <f t="shared" si="914"/>
        <v>0</v>
      </c>
      <c r="IB171" s="21">
        <f>(IB169)+(IB170)</f>
        <v>0</v>
      </c>
      <c r="IC171" s="21">
        <f>(IC169)+(IC170)</f>
        <v>0</v>
      </c>
      <c r="ID171" s="21">
        <f t="shared" si="915"/>
        <v>0</v>
      </c>
      <c r="IE171" s="21">
        <f t="shared" si="916"/>
        <v>0</v>
      </c>
      <c r="IF171" s="21">
        <f t="shared" si="917"/>
        <v>0</v>
      </c>
      <c r="IG171" s="21">
        <f t="shared" si="918"/>
        <v>0</v>
      </c>
      <c r="IH171" s="21">
        <f t="shared" si="919"/>
        <v>0</v>
      </c>
      <c r="II171" s="21">
        <f t="shared" si="920"/>
        <v>0</v>
      </c>
      <c r="IJ171" s="21">
        <f t="shared" si="921"/>
        <v>0</v>
      </c>
      <c r="IK171" s="21">
        <f>(IK169)+(IK170)</f>
        <v>0</v>
      </c>
      <c r="IL171" s="21">
        <f>(IL169)+(IL170)</f>
        <v>0</v>
      </c>
      <c r="IM171" s="21">
        <f t="shared" si="922"/>
        <v>0</v>
      </c>
      <c r="IN171" s="21">
        <f>(IN169)+(IN170)</f>
        <v>0</v>
      </c>
      <c r="IO171" s="21">
        <f>(IO169)+(IO170)</f>
        <v>0</v>
      </c>
      <c r="IP171" s="21">
        <f t="shared" si="923"/>
        <v>0</v>
      </c>
      <c r="IQ171" s="21">
        <f>(IQ169)+(IQ170)</f>
        <v>0</v>
      </c>
      <c r="IR171" s="21">
        <f>(IR169)+(IR170)</f>
        <v>0</v>
      </c>
      <c r="IS171" s="21">
        <f t="shared" si="924"/>
        <v>0</v>
      </c>
      <c r="IT171" s="21">
        <f t="shared" si="925"/>
        <v>0</v>
      </c>
      <c r="IU171" s="21">
        <f t="shared" si="926"/>
        <v>0</v>
      </c>
      <c r="IV171" s="21">
        <f t="shared" si="927"/>
        <v>0</v>
      </c>
      <c r="IW171" s="21">
        <f t="shared" si="928"/>
        <v>0</v>
      </c>
      <c r="IX171" s="21">
        <f t="shared" si="929"/>
        <v>0</v>
      </c>
      <c r="IY171" s="21">
        <f t="shared" si="930"/>
        <v>0</v>
      </c>
      <c r="IZ171" s="21">
        <f>(IZ169)+(IZ170)</f>
        <v>0</v>
      </c>
      <c r="JA171" s="21">
        <f>(JA169)+(JA170)</f>
        <v>0</v>
      </c>
      <c r="JB171" s="21">
        <f t="shared" si="931"/>
        <v>0</v>
      </c>
      <c r="JC171" s="21">
        <f>(JC169)+(JC170)</f>
        <v>0</v>
      </c>
      <c r="JD171" s="21">
        <f>(JD169)+(JD170)</f>
        <v>0</v>
      </c>
      <c r="JE171" s="21">
        <f t="shared" si="932"/>
        <v>0</v>
      </c>
      <c r="JF171" s="21">
        <f>(JF169)+(JF170)</f>
        <v>0</v>
      </c>
      <c r="JG171" s="21">
        <f>(JG169)+(JG170)</f>
        <v>0</v>
      </c>
      <c r="JH171" s="21">
        <f t="shared" si="933"/>
        <v>0</v>
      </c>
      <c r="JI171" s="21">
        <f t="shared" si="934"/>
        <v>0</v>
      </c>
      <c r="JJ171" s="21">
        <f t="shared" si="935"/>
        <v>0</v>
      </c>
      <c r="JK171" s="21">
        <f t="shared" si="936"/>
        <v>0</v>
      </c>
      <c r="JL171" s="21">
        <f>(JL169)+(JL170)</f>
        <v>0</v>
      </c>
      <c r="JM171" s="21">
        <f>(JM169)+(JM170)</f>
        <v>0</v>
      </c>
      <c r="JN171" s="21">
        <f t="shared" si="937"/>
        <v>0</v>
      </c>
      <c r="JO171" s="21">
        <f>(JO169)+(JO170)</f>
        <v>0</v>
      </c>
      <c r="JP171" s="21">
        <f>(JP169)+(JP170)</f>
        <v>0</v>
      </c>
      <c r="JQ171" s="21">
        <f t="shared" si="938"/>
        <v>0</v>
      </c>
      <c r="JR171" s="21">
        <f>(JR169)+(JR170)</f>
        <v>0</v>
      </c>
      <c r="JS171" s="21">
        <f>(JS169)+(JS170)</f>
        <v>0</v>
      </c>
      <c r="JT171" s="21">
        <f t="shared" si="939"/>
        <v>0</v>
      </c>
      <c r="JU171" s="21">
        <f t="shared" si="940"/>
        <v>0</v>
      </c>
      <c r="JV171" s="21">
        <f t="shared" si="941"/>
        <v>0</v>
      </c>
      <c r="JW171" s="21">
        <f t="shared" si="942"/>
        <v>0</v>
      </c>
      <c r="JX171" s="21">
        <f>(JX169)+(JX170)</f>
        <v>0</v>
      </c>
      <c r="JY171" s="21">
        <f>(JY169)+(JY170)</f>
        <v>0</v>
      </c>
      <c r="JZ171" s="21">
        <f t="shared" si="943"/>
        <v>0</v>
      </c>
      <c r="KA171" s="21">
        <f>(KA169)+(KA170)</f>
        <v>0</v>
      </c>
      <c r="KB171" s="21">
        <f>(KB169)+(KB170)</f>
        <v>0</v>
      </c>
      <c r="KC171" s="21">
        <f t="shared" si="944"/>
        <v>0</v>
      </c>
      <c r="KD171" s="21">
        <f t="shared" si="945"/>
        <v>0</v>
      </c>
      <c r="KE171" s="21">
        <f t="shared" si="946"/>
        <v>0</v>
      </c>
      <c r="KF171" s="21">
        <f t="shared" si="947"/>
        <v>0</v>
      </c>
      <c r="KG171" s="21">
        <f>(KG169)+(KG170)</f>
        <v>0</v>
      </c>
      <c r="KH171" s="21">
        <f>(KH169)+(KH170)</f>
        <v>0</v>
      </c>
      <c r="KI171" s="21">
        <f t="shared" si="948"/>
        <v>0</v>
      </c>
      <c r="KJ171" s="21">
        <f>(KJ169)+(KJ170)</f>
        <v>0</v>
      </c>
      <c r="KK171" s="21">
        <f>(KK169)+(KK170)</f>
        <v>0</v>
      </c>
      <c r="KL171" s="21">
        <f t="shared" si="949"/>
        <v>0</v>
      </c>
      <c r="KM171" s="21">
        <f>(KM169)+(KM170)</f>
        <v>0</v>
      </c>
      <c r="KN171" s="21">
        <f>(KN169)+(KN170)</f>
        <v>0</v>
      </c>
      <c r="KO171" s="21">
        <f t="shared" si="950"/>
        <v>0</v>
      </c>
      <c r="KP171" s="21">
        <f>(KP169)+(KP170)</f>
        <v>0</v>
      </c>
      <c r="KQ171" s="21">
        <f>(KQ169)+(KQ170)</f>
        <v>0</v>
      </c>
      <c r="KR171" s="21">
        <f t="shared" si="951"/>
        <v>0</v>
      </c>
      <c r="KS171" s="21">
        <f>(KS169)+(KS170)</f>
        <v>0</v>
      </c>
      <c r="KT171" s="21">
        <f>(KT169)+(KT170)</f>
        <v>0</v>
      </c>
      <c r="KU171" s="21">
        <f t="shared" si="952"/>
        <v>0</v>
      </c>
      <c r="KV171" s="21">
        <f>(KV169)+(KV170)</f>
        <v>0</v>
      </c>
      <c r="KW171" s="21">
        <f>(KW169)+(KW170)</f>
        <v>0</v>
      </c>
      <c r="KX171" s="21">
        <f t="shared" si="953"/>
        <v>0</v>
      </c>
      <c r="KY171" s="21">
        <f>(KY169)+(KY170)</f>
        <v>0</v>
      </c>
      <c r="KZ171" s="21">
        <f>(KZ169)+(KZ170)</f>
        <v>0</v>
      </c>
      <c r="LA171" s="21">
        <f t="shared" si="954"/>
        <v>0</v>
      </c>
      <c r="LB171" s="21">
        <f t="shared" si="955"/>
        <v>0</v>
      </c>
      <c r="LC171" s="21">
        <f t="shared" si="956"/>
        <v>0</v>
      </c>
      <c r="LD171" s="21">
        <f t="shared" si="957"/>
        <v>0</v>
      </c>
      <c r="LE171" s="21">
        <f t="shared" si="958"/>
        <v>0</v>
      </c>
      <c r="LF171" s="21">
        <f t="shared" si="959"/>
        <v>0</v>
      </c>
      <c r="LG171" s="21">
        <f t="shared" si="960"/>
        <v>0</v>
      </c>
      <c r="LH171" s="21">
        <f>(LH169)+(LH170)</f>
        <v>0</v>
      </c>
      <c r="LI171" s="21">
        <f>(LI169)+(LI170)</f>
        <v>0</v>
      </c>
      <c r="LJ171" s="21">
        <f t="shared" si="961"/>
        <v>0</v>
      </c>
      <c r="LK171" s="21">
        <f>(LK169)+(LK170)</f>
        <v>0</v>
      </c>
      <c r="LL171" s="21">
        <f>(LL169)+(LL170)</f>
        <v>0</v>
      </c>
      <c r="LM171" s="21">
        <f t="shared" si="962"/>
        <v>0</v>
      </c>
      <c r="LN171" s="21">
        <f t="shared" si="963"/>
        <v>0</v>
      </c>
      <c r="LO171" s="21">
        <f t="shared" si="964"/>
        <v>501.99</v>
      </c>
      <c r="LP171" s="21">
        <f t="shared" si="965"/>
        <v>-501.99</v>
      </c>
    </row>
    <row r="172" spans="1:328" x14ac:dyDescent="0.3">
      <c r="A172" s="2" t="s">
        <v>277</v>
      </c>
      <c r="B172" s="3"/>
      <c r="C172" s="3"/>
      <c r="D172" s="4">
        <f t="shared" si="805"/>
        <v>0</v>
      </c>
      <c r="E172" s="3"/>
      <c r="F172" s="3"/>
      <c r="G172" s="4">
        <f t="shared" si="806"/>
        <v>0</v>
      </c>
      <c r="H172" s="3"/>
      <c r="I172" s="3"/>
      <c r="J172" s="4">
        <f t="shared" si="807"/>
        <v>0</v>
      </c>
      <c r="K172" s="3"/>
      <c r="L172" s="3"/>
      <c r="M172" s="4">
        <f t="shared" si="808"/>
        <v>0</v>
      </c>
      <c r="N172" s="3"/>
      <c r="O172" s="3"/>
      <c r="P172" s="4">
        <f t="shared" si="809"/>
        <v>0</v>
      </c>
      <c r="Q172" s="3"/>
      <c r="R172" s="3"/>
      <c r="S172" s="4">
        <f t="shared" si="810"/>
        <v>0</v>
      </c>
      <c r="T172" s="3"/>
      <c r="U172" s="3"/>
      <c r="V172" s="4">
        <f t="shared" si="811"/>
        <v>0</v>
      </c>
      <c r="W172" s="3"/>
      <c r="X172" s="3"/>
      <c r="Y172" s="4">
        <f t="shared" si="812"/>
        <v>0</v>
      </c>
      <c r="Z172" s="3"/>
      <c r="AA172" s="3"/>
      <c r="AB172" s="4">
        <f t="shared" si="813"/>
        <v>0</v>
      </c>
      <c r="AC172" s="3"/>
      <c r="AD172" s="3"/>
      <c r="AE172" s="4">
        <f t="shared" si="814"/>
        <v>0</v>
      </c>
      <c r="AF172" s="3"/>
      <c r="AG172" s="3"/>
      <c r="AH172" s="4">
        <f t="shared" si="815"/>
        <v>0</v>
      </c>
      <c r="AI172" s="3"/>
      <c r="AJ172" s="3"/>
      <c r="AK172" s="4">
        <f t="shared" si="816"/>
        <v>0</v>
      </c>
      <c r="AL172" s="4">
        <f t="shared" si="817"/>
        <v>0</v>
      </c>
      <c r="AM172" s="4">
        <f t="shared" si="818"/>
        <v>0</v>
      </c>
      <c r="AN172" s="4">
        <f t="shared" si="819"/>
        <v>0</v>
      </c>
      <c r="AO172" s="3"/>
      <c r="AP172" s="3"/>
      <c r="AQ172" s="4">
        <f t="shared" si="820"/>
        <v>0</v>
      </c>
      <c r="AR172" s="3"/>
      <c r="AS172" s="3"/>
      <c r="AT172" s="4">
        <f t="shared" si="821"/>
        <v>0</v>
      </c>
      <c r="AU172" s="3"/>
      <c r="AV172" s="3"/>
      <c r="AW172" s="4">
        <f t="shared" si="822"/>
        <v>0</v>
      </c>
      <c r="AX172" s="3"/>
      <c r="AY172" s="3"/>
      <c r="AZ172" s="4">
        <f t="shared" si="823"/>
        <v>0</v>
      </c>
      <c r="BA172" s="3"/>
      <c r="BB172" s="3"/>
      <c r="BC172" s="4">
        <f t="shared" si="824"/>
        <v>0</v>
      </c>
      <c r="BD172" s="3"/>
      <c r="BE172" s="3"/>
      <c r="BF172" s="4">
        <f t="shared" si="825"/>
        <v>0</v>
      </c>
      <c r="BG172" s="4">
        <f t="shared" si="826"/>
        <v>0</v>
      </c>
      <c r="BH172" s="4">
        <f t="shared" si="827"/>
        <v>0</v>
      </c>
      <c r="BI172" s="4">
        <f t="shared" si="828"/>
        <v>0</v>
      </c>
      <c r="BJ172" s="3"/>
      <c r="BK172" s="3"/>
      <c r="BL172" s="4">
        <f t="shared" si="829"/>
        <v>0</v>
      </c>
      <c r="BM172" s="3"/>
      <c r="BN172" s="3"/>
      <c r="BO172" s="4">
        <f t="shared" si="830"/>
        <v>0</v>
      </c>
      <c r="BP172" s="3"/>
      <c r="BQ172" s="3"/>
      <c r="BR172" s="4">
        <f t="shared" si="831"/>
        <v>0</v>
      </c>
      <c r="BS172" s="3"/>
      <c r="BT172" s="3"/>
      <c r="BU172" s="4">
        <f t="shared" si="832"/>
        <v>0</v>
      </c>
      <c r="BV172" s="3"/>
      <c r="BW172" s="3"/>
      <c r="BX172" s="4">
        <f t="shared" si="833"/>
        <v>0</v>
      </c>
      <c r="BY172" s="3"/>
      <c r="BZ172" s="3"/>
      <c r="CA172" s="4">
        <f t="shared" si="834"/>
        <v>0</v>
      </c>
      <c r="CB172" s="4">
        <f t="shared" si="835"/>
        <v>0</v>
      </c>
      <c r="CC172" s="4">
        <f t="shared" si="836"/>
        <v>0</v>
      </c>
      <c r="CD172" s="4">
        <f t="shared" si="837"/>
        <v>0</v>
      </c>
      <c r="CE172" s="3"/>
      <c r="CF172" s="3"/>
      <c r="CG172" s="4">
        <f t="shared" si="838"/>
        <v>0</v>
      </c>
      <c r="CH172" s="3"/>
      <c r="CI172" s="3"/>
      <c r="CJ172" s="4">
        <f t="shared" si="839"/>
        <v>0</v>
      </c>
      <c r="CK172" s="3"/>
      <c r="CL172" s="3"/>
      <c r="CM172" s="4">
        <f t="shared" si="840"/>
        <v>0</v>
      </c>
      <c r="CN172" s="4">
        <f t="shared" si="841"/>
        <v>0</v>
      </c>
      <c r="CO172" s="4">
        <f t="shared" si="842"/>
        <v>0</v>
      </c>
      <c r="CP172" s="4">
        <f t="shared" si="843"/>
        <v>0</v>
      </c>
      <c r="CQ172" s="3"/>
      <c r="CR172" s="3"/>
      <c r="CS172" s="4">
        <f t="shared" si="844"/>
        <v>0</v>
      </c>
      <c r="CT172" s="3"/>
      <c r="CU172" s="3"/>
      <c r="CV172" s="4">
        <f t="shared" si="845"/>
        <v>0</v>
      </c>
      <c r="CW172" s="3"/>
      <c r="CX172" s="3"/>
      <c r="CY172" s="4">
        <f t="shared" si="846"/>
        <v>0</v>
      </c>
      <c r="CZ172" s="4">
        <f t="shared" si="847"/>
        <v>0</v>
      </c>
      <c r="DA172" s="4">
        <f t="shared" si="848"/>
        <v>0</v>
      </c>
      <c r="DB172" s="4">
        <f t="shared" si="849"/>
        <v>0</v>
      </c>
      <c r="DC172" s="4">
        <f t="shared" si="850"/>
        <v>0</v>
      </c>
      <c r="DD172" s="4">
        <f t="shared" si="851"/>
        <v>0</v>
      </c>
      <c r="DE172" s="4">
        <f t="shared" si="852"/>
        <v>0</v>
      </c>
      <c r="DF172" s="3"/>
      <c r="DG172" s="3"/>
      <c r="DH172" s="4">
        <f t="shared" si="853"/>
        <v>0</v>
      </c>
      <c r="DI172" s="3"/>
      <c r="DJ172" s="3"/>
      <c r="DK172" s="4">
        <f t="shared" si="854"/>
        <v>0</v>
      </c>
      <c r="DL172" s="4">
        <f t="shared" si="855"/>
        <v>0</v>
      </c>
      <c r="DM172" s="4">
        <f t="shared" si="856"/>
        <v>0</v>
      </c>
      <c r="DN172" s="4">
        <f t="shared" si="857"/>
        <v>0</v>
      </c>
      <c r="DO172" s="3"/>
      <c r="DP172" s="3"/>
      <c r="DQ172" s="4">
        <f t="shared" si="858"/>
        <v>0</v>
      </c>
      <c r="DR172" s="3"/>
      <c r="DS172" s="3"/>
      <c r="DT172" s="4">
        <f t="shared" si="859"/>
        <v>0</v>
      </c>
      <c r="DU172" s="4">
        <f t="shared" si="860"/>
        <v>0</v>
      </c>
      <c r="DV172" s="4">
        <f t="shared" si="861"/>
        <v>0</v>
      </c>
      <c r="DW172" s="4">
        <f t="shared" si="862"/>
        <v>0</v>
      </c>
      <c r="DX172" s="20">
        <f t="shared" si="863"/>
        <v>0</v>
      </c>
      <c r="DY172" s="20">
        <f t="shared" si="864"/>
        <v>0</v>
      </c>
      <c r="DZ172" s="20">
        <f t="shared" si="865"/>
        <v>0</v>
      </c>
      <c r="EA172" s="19"/>
      <c r="EB172" s="19"/>
      <c r="EC172" s="20">
        <f t="shared" si="866"/>
        <v>0</v>
      </c>
      <c r="ED172" s="19"/>
      <c r="EE172" s="19"/>
      <c r="EF172" s="20">
        <f t="shared" si="867"/>
        <v>0</v>
      </c>
      <c r="EG172" s="19"/>
      <c r="EH172" s="19"/>
      <c r="EI172" s="20">
        <f t="shared" si="868"/>
        <v>0</v>
      </c>
      <c r="EJ172" s="19"/>
      <c r="EK172" s="19"/>
      <c r="EL172" s="20">
        <f t="shared" si="869"/>
        <v>0</v>
      </c>
      <c r="EM172" s="20">
        <f t="shared" si="870"/>
        <v>0</v>
      </c>
      <c r="EN172" s="20">
        <f t="shared" si="871"/>
        <v>0</v>
      </c>
      <c r="EO172" s="20">
        <f t="shared" si="872"/>
        <v>0</v>
      </c>
      <c r="EP172" s="19"/>
      <c r="EQ172" s="19"/>
      <c r="ER172" s="20">
        <f t="shared" si="873"/>
        <v>0</v>
      </c>
      <c r="ES172" s="19"/>
      <c r="ET172" s="19"/>
      <c r="EU172" s="20">
        <f t="shared" si="874"/>
        <v>0</v>
      </c>
      <c r="EV172" s="19"/>
      <c r="EW172" s="19"/>
      <c r="EX172" s="20">
        <f t="shared" si="875"/>
        <v>0</v>
      </c>
      <c r="EY172" s="19"/>
      <c r="EZ172" s="19"/>
      <c r="FA172" s="20">
        <f t="shared" si="876"/>
        <v>0</v>
      </c>
      <c r="FB172" s="20">
        <f t="shared" si="877"/>
        <v>0</v>
      </c>
      <c r="FC172" s="20">
        <f t="shared" si="878"/>
        <v>0</v>
      </c>
      <c r="FD172" s="20">
        <f t="shared" si="879"/>
        <v>0</v>
      </c>
      <c r="FE172" s="19"/>
      <c r="FF172" s="19"/>
      <c r="FG172" s="20">
        <f t="shared" si="880"/>
        <v>0</v>
      </c>
      <c r="FH172" s="19"/>
      <c r="FI172" s="19"/>
      <c r="FJ172" s="20">
        <f t="shared" si="881"/>
        <v>0</v>
      </c>
      <c r="FK172" s="19"/>
      <c r="FL172" s="19"/>
      <c r="FM172" s="20">
        <f t="shared" si="882"/>
        <v>0</v>
      </c>
      <c r="FN172" s="20">
        <f t="shared" si="883"/>
        <v>0</v>
      </c>
      <c r="FO172" s="20">
        <f t="shared" si="884"/>
        <v>0</v>
      </c>
      <c r="FP172" s="20">
        <f t="shared" si="885"/>
        <v>0</v>
      </c>
      <c r="FQ172" s="19"/>
      <c r="FR172" s="19"/>
      <c r="FS172" s="20">
        <f t="shared" si="886"/>
        <v>0</v>
      </c>
      <c r="FT172" s="19"/>
      <c r="FU172" s="19"/>
      <c r="FV172" s="20">
        <f t="shared" si="887"/>
        <v>0</v>
      </c>
      <c r="FW172" s="19"/>
      <c r="FX172" s="19"/>
      <c r="FY172" s="20">
        <f t="shared" si="888"/>
        <v>0</v>
      </c>
      <c r="FZ172" s="20">
        <f t="shared" si="889"/>
        <v>0</v>
      </c>
      <c r="GA172" s="20">
        <f t="shared" si="890"/>
        <v>0</v>
      </c>
      <c r="GB172" s="20">
        <f t="shared" si="891"/>
        <v>0</v>
      </c>
      <c r="GC172" s="19"/>
      <c r="GD172" s="19"/>
      <c r="GE172" s="20">
        <f t="shared" si="892"/>
        <v>0</v>
      </c>
      <c r="GF172" s="19"/>
      <c r="GG172" s="19"/>
      <c r="GH172" s="20">
        <f t="shared" si="893"/>
        <v>0</v>
      </c>
      <c r="GI172" s="19"/>
      <c r="GJ172" s="19"/>
      <c r="GK172" s="20">
        <f t="shared" si="894"/>
        <v>0</v>
      </c>
      <c r="GL172" s="19"/>
      <c r="GM172" s="19"/>
      <c r="GN172" s="20">
        <f t="shared" si="895"/>
        <v>0</v>
      </c>
      <c r="GO172" s="20">
        <f t="shared" si="896"/>
        <v>0</v>
      </c>
      <c r="GP172" s="20">
        <f t="shared" si="897"/>
        <v>0</v>
      </c>
      <c r="GQ172" s="20">
        <f t="shared" si="898"/>
        <v>0</v>
      </c>
      <c r="GR172" s="19"/>
      <c r="GS172" s="19"/>
      <c r="GT172" s="20">
        <f t="shared" si="899"/>
        <v>0</v>
      </c>
      <c r="GU172" s="19"/>
      <c r="GV172" s="19"/>
      <c r="GW172" s="20">
        <f t="shared" si="900"/>
        <v>0</v>
      </c>
      <c r="GX172" s="19"/>
      <c r="GY172" s="19"/>
      <c r="GZ172" s="20">
        <f t="shared" si="901"/>
        <v>0</v>
      </c>
      <c r="HA172" s="20">
        <f t="shared" si="902"/>
        <v>0</v>
      </c>
      <c r="HB172" s="20">
        <f t="shared" si="903"/>
        <v>0</v>
      </c>
      <c r="HC172" s="20">
        <f t="shared" si="904"/>
        <v>0</v>
      </c>
      <c r="HD172" s="19"/>
      <c r="HE172" s="19"/>
      <c r="HF172" s="20">
        <f t="shared" si="905"/>
        <v>0</v>
      </c>
      <c r="HG172" s="19"/>
      <c r="HH172" s="19"/>
      <c r="HI172" s="20">
        <f t="shared" si="906"/>
        <v>0</v>
      </c>
      <c r="HJ172" s="19"/>
      <c r="HK172" s="19"/>
      <c r="HL172" s="20">
        <f t="shared" si="907"/>
        <v>0</v>
      </c>
      <c r="HM172" s="19"/>
      <c r="HN172" s="19"/>
      <c r="HO172" s="20">
        <f t="shared" si="908"/>
        <v>0</v>
      </c>
      <c r="HP172" s="20">
        <f t="shared" si="909"/>
        <v>0</v>
      </c>
      <c r="HQ172" s="20">
        <f t="shared" si="910"/>
        <v>0</v>
      </c>
      <c r="HR172" s="20">
        <f t="shared" si="911"/>
        <v>0</v>
      </c>
      <c r="HS172" s="19"/>
      <c r="HT172" s="19"/>
      <c r="HU172" s="20">
        <f t="shared" si="912"/>
        <v>0</v>
      </c>
      <c r="HV172" s="19"/>
      <c r="HW172" s="19"/>
      <c r="HX172" s="20">
        <f t="shared" si="913"/>
        <v>0</v>
      </c>
      <c r="HY172" s="19"/>
      <c r="HZ172" s="19"/>
      <c r="IA172" s="20">
        <f t="shared" si="914"/>
        <v>0</v>
      </c>
      <c r="IB172" s="19"/>
      <c r="IC172" s="19"/>
      <c r="ID172" s="20">
        <f t="shared" si="915"/>
        <v>0</v>
      </c>
      <c r="IE172" s="20">
        <f t="shared" si="916"/>
        <v>0</v>
      </c>
      <c r="IF172" s="20">
        <f t="shared" si="917"/>
        <v>0</v>
      </c>
      <c r="IG172" s="20">
        <f t="shared" si="918"/>
        <v>0</v>
      </c>
      <c r="IH172" s="20">
        <f t="shared" si="919"/>
        <v>0</v>
      </c>
      <c r="II172" s="20">
        <f t="shared" si="920"/>
        <v>0</v>
      </c>
      <c r="IJ172" s="20">
        <f t="shared" si="921"/>
        <v>0</v>
      </c>
      <c r="IK172" s="19"/>
      <c r="IL172" s="19"/>
      <c r="IM172" s="20">
        <f t="shared" si="922"/>
        <v>0</v>
      </c>
      <c r="IN172" s="19"/>
      <c r="IO172" s="19"/>
      <c r="IP172" s="20">
        <f t="shared" si="923"/>
        <v>0</v>
      </c>
      <c r="IQ172" s="19"/>
      <c r="IR172" s="19"/>
      <c r="IS172" s="20">
        <f t="shared" si="924"/>
        <v>0</v>
      </c>
      <c r="IT172" s="20">
        <f t="shared" si="925"/>
        <v>0</v>
      </c>
      <c r="IU172" s="20">
        <f t="shared" si="926"/>
        <v>0</v>
      </c>
      <c r="IV172" s="20">
        <f t="shared" si="927"/>
        <v>0</v>
      </c>
      <c r="IW172" s="20">
        <f t="shared" si="928"/>
        <v>0</v>
      </c>
      <c r="IX172" s="20">
        <f t="shared" si="929"/>
        <v>0</v>
      </c>
      <c r="IY172" s="20">
        <f t="shared" si="930"/>
        <v>0</v>
      </c>
      <c r="IZ172" s="19"/>
      <c r="JA172" s="19"/>
      <c r="JB172" s="20">
        <f t="shared" si="931"/>
        <v>0</v>
      </c>
      <c r="JC172" s="19"/>
      <c r="JD172" s="19"/>
      <c r="JE172" s="20">
        <f t="shared" si="932"/>
        <v>0</v>
      </c>
      <c r="JF172" s="19"/>
      <c r="JG172" s="19"/>
      <c r="JH172" s="20">
        <f t="shared" si="933"/>
        <v>0</v>
      </c>
      <c r="JI172" s="20">
        <f t="shared" si="934"/>
        <v>0</v>
      </c>
      <c r="JJ172" s="20">
        <f t="shared" si="935"/>
        <v>0</v>
      </c>
      <c r="JK172" s="20">
        <f t="shared" si="936"/>
        <v>0</v>
      </c>
      <c r="JL172" s="19"/>
      <c r="JM172" s="19"/>
      <c r="JN172" s="20">
        <f t="shared" si="937"/>
        <v>0</v>
      </c>
      <c r="JO172" s="19"/>
      <c r="JP172" s="19"/>
      <c r="JQ172" s="20">
        <f t="shared" si="938"/>
        <v>0</v>
      </c>
      <c r="JR172" s="19"/>
      <c r="JS172" s="19"/>
      <c r="JT172" s="20">
        <f t="shared" si="939"/>
        <v>0</v>
      </c>
      <c r="JU172" s="20">
        <f t="shared" si="940"/>
        <v>0</v>
      </c>
      <c r="JV172" s="20">
        <f t="shared" si="941"/>
        <v>0</v>
      </c>
      <c r="JW172" s="20">
        <f t="shared" si="942"/>
        <v>0</v>
      </c>
      <c r="JX172" s="19"/>
      <c r="JY172" s="19"/>
      <c r="JZ172" s="20">
        <f t="shared" si="943"/>
        <v>0</v>
      </c>
      <c r="KA172" s="19"/>
      <c r="KB172" s="19"/>
      <c r="KC172" s="20">
        <f t="shared" si="944"/>
        <v>0</v>
      </c>
      <c r="KD172" s="20">
        <f t="shared" si="945"/>
        <v>0</v>
      </c>
      <c r="KE172" s="20">
        <f t="shared" si="946"/>
        <v>0</v>
      </c>
      <c r="KF172" s="20">
        <f t="shared" si="947"/>
        <v>0</v>
      </c>
      <c r="KG172" s="19"/>
      <c r="KH172" s="19"/>
      <c r="KI172" s="20">
        <f t="shared" si="948"/>
        <v>0</v>
      </c>
      <c r="KJ172" s="19"/>
      <c r="KK172" s="19"/>
      <c r="KL172" s="20">
        <f t="shared" si="949"/>
        <v>0</v>
      </c>
      <c r="KM172" s="19"/>
      <c r="KN172" s="19"/>
      <c r="KO172" s="20">
        <f t="shared" si="950"/>
        <v>0</v>
      </c>
      <c r="KP172" s="19"/>
      <c r="KQ172" s="19"/>
      <c r="KR172" s="20">
        <f t="shared" si="951"/>
        <v>0</v>
      </c>
      <c r="KS172" s="19"/>
      <c r="KT172" s="19"/>
      <c r="KU172" s="20">
        <f t="shared" si="952"/>
        <v>0</v>
      </c>
      <c r="KV172" s="19"/>
      <c r="KW172" s="19"/>
      <c r="KX172" s="20">
        <f t="shared" si="953"/>
        <v>0</v>
      </c>
      <c r="KY172" s="19"/>
      <c r="KZ172" s="19"/>
      <c r="LA172" s="20">
        <f t="shared" si="954"/>
        <v>0</v>
      </c>
      <c r="LB172" s="20">
        <f t="shared" si="955"/>
        <v>0</v>
      </c>
      <c r="LC172" s="20">
        <f t="shared" si="956"/>
        <v>0</v>
      </c>
      <c r="LD172" s="20">
        <f t="shared" si="957"/>
        <v>0</v>
      </c>
      <c r="LE172" s="20">
        <f t="shared" si="958"/>
        <v>0</v>
      </c>
      <c r="LF172" s="20">
        <f t="shared" si="959"/>
        <v>0</v>
      </c>
      <c r="LG172" s="20">
        <f t="shared" si="960"/>
        <v>0</v>
      </c>
      <c r="LH172" s="19"/>
      <c r="LI172" s="19"/>
      <c r="LJ172" s="20">
        <f t="shared" si="961"/>
        <v>0</v>
      </c>
      <c r="LK172" s="19"/>
      <c r="LL172" s="19"/>
      <c r="LM172" s="20">
        <f t="shared" si="962"/>
        <v>0</v>
      </c>
      <c r="LN172" s="20">
        <f t="shared" si="963"/>
        <v>0</v>
      </c>
      <c r="LO172" s="20">
        <f t="shared" si="964"/>
        <v>0</v>
      </c>
      <c r="LP172" s="20">
        <f t="shared" si="965"/>
        <v>0</v>
      </c>
    </row>
    <row r="173" spans="1:328" x14ac:dyDescent="0.3">
      <c r="A173" s="2" t="s">
        <v>278</v>
      </c>
      <c r="B173" s="3"/>
      <c r="C173" s="3"/>
      <c r="D173" s="4">
        <f t="shared" si="805"/>
        <v>0</v>
      </c>
      <c r="E173" s="3"/>
      <c r="F173" s="3"/>
      <c r="G173" s="4">
        <f t="shared" si="806"/>
        <v>0</v>
      </c>
      <c r="H173" s="3"/>
      <c r="I173" s="3"/>
      <c r="J173" s="4">
        <f t="shared" si="807"/>
        <v>0</v>
      </c>
      <c r="K173" s="3"/>
      <c r="L173" s="3"/>
      <c r="M173" s="4">
        <f t="shared" si="808"/>
        <v>0</v>
      </c>
      <c r="N173" s="3"/>
      <c r="O173" s="3"/>
      <c r="P173" s="4">
        <f t="shared" si="809"/>
        <v>0</v>
      </c>
      <c r="Q173" s="3"/>
      <c r="R173" s="3"/>
      <c r="S173" s="4">
        <f t="shared" si="810"/>
        <v>0</v>
      </c>
      <c r="T173" s="3"/>
      <c r="U173" s="3"/>
      <c r="V173" s="4">
        <f t="shared" si="811"/>
        <v>0</v>
      </c>
      <c r="W173" s="3"/>
      <c r="X173" s="3"/>
      <c r="Y173" s="4">
        <f t="shared" si="812"/>
        <v>0</v>
      </c>
      <c r="Z173" s="3"/>
      <c r="AA173" s="3"/>
      <c r="AB173" s="4">
        <f t="shared" si="813"/>
        <v>0</v>
      </c>
      <c r="AC173" s="3"/>
      <c r="AD173" s="3"/>
      <c r="AE173" s="4">
        <f t="shared" si="814"/>
        <v>0</v>
      </c>
      <c r="AF173" s="3"/>
      <c r="AG173" s="3"/>
      <c r="AH173" s="4">
        <f t="shared" si="815"/>
        <v>0</v>
      </c>
      <c r="AI173" s="3"/>
      <c r="AJ173" s="3"/>
      <c r="AK173" s="4">
        <f t="shared" si="816"/>
        <v>0</v>
      </c>
      <c r="AL173" s="4">
        <f t="shared" si="817"/>
        <v>0</v>
      </c>
      <c r="AM173" s="4">
        <f t="shared" si="818"/>
        <v>0</v>
      </c>
      <c r="AN173" s="4">
        <f t="shared" si="819"/>
        <v>0</v>
      </c>
      <c r="AO173" s="3"/>
      <c r="AP173" s="3"/>
      <c r="AQ173" s="4">
        <f t="shared" si="820"/>
        <v>0</v>
      </c>
      <c r="AR173" s="3"/>
      <c r="AS173" s="3"/>
      <c r="AT173" s="4">
        <f t="shared" si="821"/>
        <v>0</v>
      </c>
      <c r="AU173" s="3"/>
      <c r="AV173" s="3"/>
      <c r="AW173" s="4">
        <f t="shared" si="822"/>
        <v>0</v>
      </c>
      <c r="AX173" s="3"/>
      <c r="AY173" s="3"/>
      <c r="AZ173" s="4">
        <f t="shared" si="823"/>
        <v>0</v>
      </c>
      <c r="BA173" s="3"/>
      <c r="BB173" s="3"/>
      <c r="BC173" s="4">
        <f t="shared" si="824"/>
        <v>0</v>
      </c>
      <c r="BD173" s="3"/>
      <c r="BE173" s="3"/>
      <c r="BF173" s="4">
        <f t="shared" si="825"/>
        <v>0</v>
      </c>
      <c r="BG173" s="4">
        <f t="shared" si="826"/>
        <v>0</v>
      </c>
      <c r="BH173" s="4">
        <f t="shared" si="827"/>
        <v>0</v>
      </c>
      <c r="BI173" s="4">
        <f t="shared" si="828"/>
        <v>0</v>
      </c>
      <c r="BJ173" s="3"/>
      <c r="BK173" s="3"/>
      <c r="BL173" s="4">
        <f t="shared" si="829"/>
        <v>0</v>
      </c>
      <c r="BM173" s="3"/>
      <c r="BN173" s="3"/>
      <c r="BO173" s="4">
        <f t="shared" si="830"/>
        <v>0</v>
      </c>
      <c r="BP173" s="3"/>
      <c r="BQ173" s="3"/>
      <c r="BR173" s="4">
        <f t="shared" si="831"/>
        <v>0</v>
      </c>
      <c r="BS173" s="3"/>
      <c r="BT173" s="3"/>
      <c r="BU173" s="4">
        <f t="shared" si="832"/>
        <v>0</v>
      </c>
      <c r="BV173" s="3"/>
      <c r="BW173" s="3"/>
      <c r="BX173" s="4">
        <f t="shared" si="833"/>
        <v>0</v>
      </c>
      <c r="BY173" s="3"/>
      <c r="BZ173" s="3"/>
      <c r="CA173" s="4">
        <f t="shared" si="834"/>
        <v>0</v>
      </c>
      <c r="CB173" s="4">
        <f t="shared" si="835"/>
        <v>0</v>
      </c>
      <c r="CC173" s="4">
        <f t="shared" si="836"/>
        <v>0</v>
      </c>
      <c r="CD173" s="4">
        <f t="shared" si="837"/>
        <v>0</v>
      </c>
      <c r="CE173" s="3"/>
      <c r="CF173" s="3"/>
      <c r="CG173" s="4">
        <f t="shared" si="838"/>
        <v>0</v>
      </c>
      <c r="CH173" s="3"/>
      <c r="CI173" s="3"/>
      <c r="CJ173" s="4">
        <f t="shared" si="839"/>
        <v>0</v>
      </c>
      <c r="CK173" s="3"/>
      <c r="CL173" s="3"/>
      <c r="CM173" s="4">
        <f t="shared" si="840"/>
        <v>0</v>
      </c>
      <c r="CN173" s="4">
        <f t="shared" si="841"/>
        <v>0</v>
      </c>
      <c r="CO173" s="4">
        <f t="shared" si="842"/>
        <v>0</v>
      </c>
      <c r="CP173" s="4">
        <f t="shared" si="843"/>
        <v>0</v>
      </c>
      <c r="CQ173" s="3"/>
      <c r="CR173" s="3"/>
      <c r="CS173" s="4">
        <f t="shared" si="844"/>
        <v>0</v>
      </c>
      <c r="CT173" s="3"/>
      <c r="CU173" s="3"/>
      <c r="CV173" s="4">
        <f t="shared" si="845"/>
        <v>0</v>
      </c>
      <c r="CW173" s="3"/>
      <c r="CX173" s="3"/>
      <c r="CY173" s="4">
        <f t="shared" si="846"/>
        <v>0</v>
      </c>
      <c r="CZ173" s="4">
        <f t="shared" si="847"/>
        <v>0</v>
      </c>
      <c r="DA173" s="4">
        <f t="shared" si="848"/>
        <v>0</v>
      </c>
      <c r="DB173" s="4">
        <f t="shared" si="849"/>
        <v>0</v>
      </c>
      <c r="DC173" s="4">
        <f t="shared" si="850"/>
        <v>0</v>
      </c>
      <c r="DD173" s="4">
        <f t="shared" si="851"/>
        <v>0</v>
      </c>
      <c r="DE173" s="4">
        <f t="shared" si="852"/>
        <v>0</v>
      </c>
      <c r="DF173" s="3"/>
      <c r="DG173" s="3"/>
      <c r="DH173" s="4">
        <f t="shared" si="853"/>
        <v>0</v>
      </c>
      <c r="DI173" s="3"/>
      <c r="DJ173" s="3"/>
      <c r="DK173" s="4">
        <f t="shared" si="854"/>
        <v>0</v>
      </c>
      <c r="DL173" s="4">
        <f t="shared" si="855"/>
        <v>0</v>
      </c>
      <c r="DM173" s="4">
        <f t="shared" si="856"/>
        <v>0</v>
      </c>
      <c r="DN173" s="4">
        <f t="shared" si="857"/>
        <v>0</v>
      </c>
      <c r="DO173" s="3"/>
      <c r="DP173" s="3"/>
      <c r="DQ173" s="4">
        <f t="shared" si="858"/>
        <v>0</v>
      </c>
      <c r="DR173" s="3"/>
      <c r="DS173" s="3"/>
      <c r="DT173" s="4">
        <f t="shared" si="859"/>
        <v>0</v>
      </c>
      <c r="DU173" s="4">
        <f t="shared" si="860"/>
        <v>0</v>
      </c>
      <c r="DV173" s="4">
        <f t="shared" si="861"/>
        <v>0</v>
      </c>
      <c r="DW173" s="4">
        <f t="shared" si="862"/>
        <v>0</v>
      </c>
      <c r="DX173" s="20">
        <f t="shared" si="863"/>
        <v>0</v>
      </c>
      <c r="DY173" s="20">
        <f t="shared" si="864"/>
        <v>0</v>
      </c>
      <c r="DZ173" s="20">
        <f t="shared" si="865"/>
        <v>0</v>
      </c>
      <c r="EA173" s="19"/>
      <c r="EB173" s="19"/>
      <c r="EC173" s="20">
        <f t="shared" si="866"/>
        <v>0</v>
      </c>
      <c r="ED173" s="19"/>
      <c r="EE173" s="19"/>
      <c r="EF173" s="20">
        <f t="shared" si="867"/>
        <v>0</v>
      </c>
      <c r="EG173" s="19"/>
      <c r="EH173" s="19"/>
      <c r="EI173" s="20">
        <f t="shared" si="868"/>
        <v>0</v>
      </c>
      <c r="EJ173" s="19"/>
      <c r="EK173" s="19"/>
      <c r="EL173" s="20">
        <f t="shared" si="869"/>
        <v>0</v>
      </c>
      <c r="EM173" s="20">
        <f t="shared" si="870"/>
        <v>0</v>
      </c>
      <c r="EN173" s="20">
        <f t="shared" si="871"/>
        <v>0</v>
      </c>
      <c r="EO173" s="20">
        <f t="shared" si="872"/>
        <v>0</v>
      </c>
      <c r="EP173" s="19"/>
      <c r="EQ173" s="19"/>
      <c r="ER173" s="20">
        <f t="shared" si="873"/>
        <v>0</v>
      </c>
      <c r="ES173" s="19"/>
      <c r="ET173" s="19"/>
      <c r="EU173" s="20">
        <f t="shared" si="874"/>
        <v>0</v>
      </c>
      <c r="EV173" s="19"/>
      <c r="EW173" s="19"/>
      <c r="EX173" s="20">
        <f t="shared" si="875"/>
        <v>0</v>
      </c>
      <c r="EY173" s="19"/>
      <c r="EZ173" s="19"/>
      <c r="FA173" s="20">
        <f t="shared" si="876"/>
        <v>0</v>
      </c>
      <c r="FB173" s="20">
        <f t="shared" si="877"/>
        <v>0</v>
      </c>
      <c r="FC173" s="20">
        <f t="shared" si="878"/>
        <v>0</v>
      </c>
      <c r="FD173" s="20">
        <f t="shared" si="879"/>
        <v>0</v>
      </c>
      <c r="FE173" s="19"/>
      <c r="FF173" s="19"/>
      <c r="FG173" s="20">
        <f t="shared" si="880"/>
        <v>0</v>
      </c>
      <c r="FH173" s="19"/>
      <c r="FI173" s="19"/>
      <c r="FJ173" s="20">
        <f t="shared" si="881"/>
        <v>0</v>
      </c>
      <c r="FK173" s="19"/>
      <c r="FL173" s="19"/>
      <c r="FM173" s="20">
        <f t="shared" si="882"/>
        <v>0</v>
      </c>
      <c r="FN173" s="20">
        <f t="shared" si="883"/>
        <v>0</v>
      </c>
      <c r="FO173" s="20">
        <f t="shared" si="884"/>
        <v>0</v>
      </c>
      <c r="FP173" s="20">
        <f t="shared" si="885"/>
        <v>0</v>
      </c>
      <c r="FQ173" s="19"/>
      <c r="FR173" s="19"/>
      <c r="FS173" s="20">
        <f t="shared" si="886"/>
        <v>0</v>
      </c>
      <c r="FT173" s="19"/>
      <c r="FU173" s="19"/>
      <c r="FV173" s="20">
        <f t="shared" si="887"/>
        <v>0</v>
      </c>
      <c r="FW173" s="19"/>
      <c r="FX173" s="19"/>
      <c r="FY173" s="20">
        <f t="shared" si="888"/>
        <v>0</v>
      </c>
      <c r="FZ173" s="20">
        <f t="shared" si="889"/>
        <v>0</v>
      </c>
      <c r="GA173" s="20">
        <f t="shared" si="890"/>
        <v>0</v>
      </c>
      <c r="GB173" s="20">
        <f t="shared" si="891"/>
        <v>0</v>
      </c>
      <c r="GC173" s="19"/>
      <c r="GD173" s="19"/>
      <c r="GE173" s="20">
        <f t="shared" si="892"/>
        <v>0</v>
      </c>
      <c r="GF173" s="19"/>
      <c r="GG173" s="19"/>
      <c r="GH173" s="20">
        <f t="shared" si="893"/>
        <v>0</v>
      </c>
      <c r="GI173" s="19"/>
      <c r="GJ173" s="19"/>
      <c r="GK173" s="20">
        <f t="shared" si="894"/>
        <v>0</v>
      </c>
      <c r="GL173" s="19"/>
      <c r="GM173" s="19"/>
      <c r="GN173" s="20">
        <f t="shared" si="895"/>
        <v>0</v>
      </c>
      <c r="GO173" s="20">
        <f t="shared" si="896"/>
        <v>0</v>
      </c>
      <c r="GP173" s="20">
        <f t="shared" si="897"/>
        <v>0</v>
      </c>
      <c r="GQ173" s="20">
        <f t="shared" si="898"/>
        <v>0</v>
      </c>
      <c r="GR173" s="19"/>
      <c r="GS173" s="19"/>
      <c r="GT173" s="20">
        <f t="shared" si="899"/>
        <v>0</v>
      </c>
      <c r="GU173" s="19"/>
      <c r="GV173" s="19"/>
      <c r="GW173" s="20">
        <f t="shared" si="900"/>
        <v>0</v>
      </c>
      <c r="GX173" s="19"/>
      <c r="GY173" s="19"/>
      <c r="GZ173" s="20">
        <f t="shared" si="901"/>
        <v>0</v>
      </c>
      <c r="HA173" s="20">
        <f t="shared" si="902"/>
        <v>0</v>
      </c>
      <c r="HB173" s="20">
        <f t="shared" si="903"/>
        <v>0</v>
      </c>
      <c r="HC173" s="20">
        <f t="shared" si="904"/>
        <v>0</v>
      </c>
      <c r="HD173" s="19"/>
      <c r="HE173" s="19"/>
      <c r="HF173" s="20">
        <f t="shared" si="905"/>
        <v>0</v>
      </c>
      <c r="HG173" s="19"/>
      <c r="HH173" s="19"/>
      <c r="HI173" s="20">
        <f t="shared" si="906"/>
        <v>0</v>
      </c>
      <c r="HJ173" s="19"/>
      <c r="HK173" s="19"/>
      <c r="HL173" s="20">
        <f t="shared" si="907"/>
        <v>0</v>
      </c>
      <c r="HM173" s="19"/>
      <c r="HN173" s="19"/>
      <c r="HO173" s="20">
        <f t="shared" si="908"/>
        <v>0</v>
      </c>
      <c r="HP173" s="20">
        <f t="shared" si="909"/>
        <v>0</v>
      </c>
      <c r="HQ173" s="20">
        <f t="shared" si="910"/>
        <v>0</v>
      </c>
      <c r="HR173" s="20">
        <f t="shared" si="911"/>
        <v>0</v>
      </c>
      <c r="HS173" s="19"/>
      <c r="HT173" s="19"/>
      <c r="HU173" s="20">
        <f t="shared" si="912"/>
        <v>0</v>
      </c>
      <c r="HV173" s="19"/>
      <c r="HW173" s="19"/>
      <c r="HX173" s="20">
        <f t="shared" si="913"/>
        <v>0</v>
      </c>
      <c r="HY173" s="19"/>
      <c r="HZ173" s="19"/>
      <c r="IA173" s="20">
        <f t="shared" si="914"/>
        <v>0</v>
      </c>
      <c r="IB173" s="19"/>
      <c r="IC173" s="19"/>
      <c r="ID173" s="20">
        <f t="shared" si="915"/>
        <v>0</v>
      </c>
      <c r="IE173" s="20">
        <f t="shared" si="916"/>
        <v>0</v>
      </c>
      <c r="IF173" s="20">
        <f t="shared" si="917"/>
        <v>0</v>
      </c>
      <c r="IG173" s="20">
        <f t="shared" si="918"/>
        <v>0</v>
      </c>
      <c r="IH173" s="20">
        <f t="shared" si="919"/>
        <v>0</v>
      </c>
      <c r="II173" s="20">
        <f t="shared" si="920"/>
        <v>0</v>
      </c>
      <c r="IJ173" s="20">
        <f t="shared" si="921"/>
        <v>0</v>
      </c>
      <c r="IK173" s="20">
        <f>9998.75</f>
        <v>9998.75</v>
      </c>
      <c r="IL173" s="19"/>
      <c r="IM173" s="20">
        <f t="shared" si="922"/>
        <v>9998.75</v>
      </c>
      <c r="IN173" s="19"/>
      <c r="IO173" s="19"/>
      <c r="IP173" s="20">
        <f t="shared" si="923"/>
        <v>0</v>
      </c>
      <c r="IQ173" s="20">
        <f>1500</f>
        <v>1500</v>
      </c>
      <c r="IR173" s="19"/>
      <c r="IS173" s="20">
        <f t="shared" si="924"/>
        <v>1500</v>
      </c>
      <c r="IT173" s="20">
        <f t="shared" si="925"/>
        <v>1500</v>
      </c>
      <c r="IU173" s="20">
        <f t="shared" si="926"/>
        <v>0</v>
      </c>
      <c r="IV173" s="20">
        <f t="shared" si="927"/>
        <v>1500</v>
      </c>
      <c r="IW173" s="20">
        <f t="shared" si="928"/>
        <v>11498.75</v>
      </c>
      <c r="IX173" s="20">
        <f t="shared" si="929"/>
        <v>0</v>
      </c>
      <c r="IY173" s="20">
        <f t="shared" si="930"/>
        <v>11498.75</v>
      </c>
      <c r="IZ173" s="19"/>
      <c r="JA173" s="19"/>
      <c r="JB173" s="20">
        <f t="shared" si="931"/>
        <v>0</v>
      </c>
      <c r="JC173" s="19"/>
      <c r="JD173" s="19"/>
      <c r="JE173" s="20">
        <f t="shared" si="932"/>
        <v>0</v>
      </c>
      <c r="JF173" s="19"/>
      <c r="JG173" s="19"/>
      <c r="JH173" s="20">
        <f t="shared" si="933"/>
        <v>0</v>
      </c>
      <c r="JI173" s="20">
        <f t="shared" si="934"/>
        <v>0</v>
      </c>
      <c r="JJ173" s="20">
        <f t="shared" si="935"/>
        <v>0</v>
      </c>
      <c r="JK173" s="20">
        <f t="shared" si="936"/>
        <v>0</v>
      </c>
      <c r="JL173" s="19"/>
      <c r="JM173" s="19"/>
      <c r="JN173" s="20">
        <f t="shared" si="937"/>
        <v>0</v>
      </c>
      <c r="JO173" s="19"/>
      <c r="JP173" s="19"/>
      <c r="JQ173" s="20">
        <f t="shared" si="938"/>
        <v>0</v>
      </c>
      <c r="JR173" s="19"/>
      <c r="JS173" s="19"/>
      <c r="JT173" s="20">
        <f t="shared" si="939"/>
        <v>0</v>
      </c>
      <c r="JU173" s="20">
        <f t="shared" si="940"/>
        <v>0</v>
      </c>
      <c r="JV173" s="20">
        <f t="shared" si="941"/>
        <v>0</v>
      </c>
      <c r="JW173" s="20">
        <f t="shared" si="942"/>
        <v>0</v>
      </c>
      <c r="JX173" s="19"/>
      <c r="JY173" s="19"/>
      <c r="JZ173" s="20">
        <f t="shared" si="943"/>
        <v>0</v>
      </c>
      <c r="KA173" s="19"/>
      <c r="KB173" s="19"/>
      <c r="KC173" s="20">
        <f t="shared" si="944"/>
        <v>0</v>
      </c>
      <c r="KD173" s="20">
        <f t="shared" si="945"/>
        <v>0</v>
      </c>
      <c r="KE173" s="20">
        <f t="shared" si="946"/>
        <v>0</v>
      </c>
      <c r="KF173" s="20">
        <f t="shared" si="947"/>
        <v>0</v>
      </c>
      <c r="KG173" s="19"/>
      <c r="KH173" s="19"/>
      <c r="KI173" s="20">
        <f t="shared" si="948"/>
        <v>0</v>
      </c>
      <c r="KJ173" s="19"/>
      <c r="KK173" s="19"/>
      <c r="KL173" s="20">
        <f t="shared" si="949"/>
        <v>0</v>
      </c>
      <c r="KM173" s="19"/>
      <c r="KN173" s="19"/>
      <c r="KO173" s="20">
        <f t="shared" si="950"/>
        <v>0</v>
      </c>
      <c r="KP173" s="19"/>
      <c r="KQ173" s="19"/>
      <c r="KR173" s="20">
        <f t="shared" si="951"/>
        <v>0</v>
      </c>
      <c r="KS173" s="19"/>
      <c r="KT173" s="19"/>
      <c r="KU173" s="20">
        <f t="shared" si="952"/>
        <v>0</v>
      </c>
      <c r="KV173" s="19"/>
      <c r="KW173" s="19"/>
      <c r="KX173" s="20">
        <f t="shared" si="953"/>
        <v>0</v>
      </c>
      <c r="KY173" s="19"/>
      <c r="KZ173" s="19"/>
      <c r="LA173" s="20">
        <f t="shared" si="954"/>
        <v>0</v>
      </c>
      <c r="LB173" s="20">
        <f t="shared" si="955"/>
        <v>0</v>
      </c>
      <c r="LC173" s="20">
        <f t="shared" si="956"/>
        <v>0</v>
      </c>
      <c r="LD173" s="20">
        <f t="shared" si="957"/>
        <v>0</v>
      </c>
      <c r="LE173" s="20">
        <f t="shared" si="958"/>
        <v>0</v>
      </c>
      <c r="LF173" s="20">
        <f t="shared" si="959"/>
        <v>0</v>
      </c>
      <c r="LG173" s="20">
        <f t="shared" si="960"/>
        <v>0</v>
      </c>
      <c r="LH173" s="19"/>
      <c r="LI173" s="19"/>
      <c r="LJ173" s="20">
        <f t="shared" si="961"/>
        <v>0</v>
      </c>
      <c r="LK173" s="19"/>
      <c r="LL173" s="19"/>
      <c r="LM173" s="20">
        <f t="shared" si="962"/>
        <v>0</v>
      </c>
      <c r="LN173" s="20">
        <f t="shared" si="963"/>
        <v>11498.75</v>
      </c>
      <c r="LO173" s="20">
        <f t="shared" si="964"/>
        <v>0</v>
      </c>
      <c r="LP173" s="20">
        <f t="shared" si="965"/>
        <v>11498.75</v>
      </c>
    </row>
    <row r="174" spans="1:328" x14ac:dyDescent="0.3">
      <c r="A174" s="2" t="s">
        <v>279</v>
      </c>
      <c r="B174" s="3"/>
      <c r="C174" s="3"/>
      <c r="D174" s="4">
        <f t="shared" si="805"/>
        <v>0</v>
      </c>
      <c r="E174" s="3"/>
      <c r="F174" s="3"/>
      <c r="G174" s="4">
        <f t="shared" si="806"/>
        <v>0</v>
      </c>
      <c r="H174" s="3"/>
      <c r="I174" s="3"/>
      <c r="J174" s="4">
        <f t="shared" si="807"/>
        <v>0</v>
      </c>
      <c r="K174" s="3"/>
      <c r="L174" s="3"/>
      <c r="M174" s="4">
        <f t="shared" si="808"/>
        <v>0</v>
      </c>
      <c r="N174" s="3"/>
      <c r="O174" s="3"/>
      <c r="P174" s="4">
        <f t="shared" si="809"/>
        <v>0</v>
      </c>
      <c r="Q174" s="3"/>
      <c r="R174" s="3"/>
      <c r="S174" s="4">
        <f t="shared" si="810"/>
        <v>0</v>
      </c>
      <c r="T174" s="3"/>
      <c r="U174" s="3"/>
      <c r="V174" s="4">
        <f t="shared" si="811"/>
        <v>0</v>
      </c>
      <c r="W174" s="3"/>
      <c r="X174" s="3"/>
      <c r="Y174" s="4">
        <f t="shared" si="812"/>
        <v>0</v>
      </c>
      <c r="Z174" s="3"/>
      <c r="AA174" s="3"/>
      <c r="AB174" s="4">
        <f t="shared" si="813"/>
        <v>0</v>
      </c>
      <c r="AC174" s="3"/>
      <c r="AD174" s="3"/>
      <c r="AE174" s="4">
        <f t="shared" si="814"/>
        <v>0</v>
      </c>
      <c r="AF174" s="3"/>
      <c r="AG174" s="3"/>
      <c r="AH174" s="4">
        <f t="shared" si="815"/>
        <v>0</v>
      </c>
      <c r="AI174" s="3"/>
      <c r="AJ174" s="3"/>
      <c r="AK174" s="4">
        <f t="shared" si="816"/>
        <v>0</v>
      </c>
      <c r="AL174" s="4">
        <f t="shared" si="817"/>
        <v>0</v>
      </c>
      <c r="AM174" s="4">
        <f t="shared" si="818"/>
        <v>0</v>
      </c>
      <c r="AN174" s="4">
        <f t="shared" si="819"/>
        <v>0</v>
      </c>
      <c r="AO174" s="3"/>
      <c r="AP174" s="3"/>
      <c r="AQ174" s="4">
        <f t="shared" si="820"/>
        <v>0</v>
      </c>
      <c r="AR174" s="3"/>
      <c r="AS174" s="3"/>
      <c r="AT174" s="4">
        <f t="shared" si="821"/>
        <v>0</v>
      </c>
      <c r="AU174" s="3"/>
      <c r="AV174" s="3"/>
      <c r="AW174" s="4">
        <f t="shared" si="822"/>
        <v>0</v>
      </c>
      <c r="AX174" s="3"/>
      <c r="AY174" s="3"/>
      <c r="AZ174" s="4">
        <f t="shared" si="823"/>
        <v>0</v>
      </c>
      <c r="BA174" s="3"/>
      <c r="BB174" s="3"/>
      <c r="BC174" s="4">
        <f t="shared" si="824"/>
        <v>0</v>
      </c>
      <c r="BD174" s="3"/>
      <c r="BE174" s="3"/>
      <c r="BF174" s="4">
        <f t="shared" si="825"/>
        <v>0</v>
      </c>
      <c r="BG174" s="4">
        <f t="shared" si="826"/>
        <v>0</v>
      </c>
      <c r="BH174" s="4">
        <f t="shared" si="827"/>
        <v>0</v>
      </c>
      <c r="BI174" s="4">
        <f t="shared" si="828"/>
        <v>0</v>
      </c>
      <c r="BJ174" s="3"/>
      <c r="BK174" s="3"/>
      <c r="BL174" s="4">
        <f t="shared" si="829"/>
        <v>0</v>
      </c>
      <c r="BM174" s="3"/>
      <c r="BN174" s="3"/>
      <c r="BO174" s="4">
        <f t="shared" si="830"/>
        <v>0</v>
      </c>
      <c r="BP174" s="3"/>
      <c r="BQ174" s="3"/>
      <c r="BR174" s="4">
        <f t="shared" si="831"/>
        <v>0</v>
      </c>
      <c r="BS174" s="3"/>
      <c r="BT174" s="3"/>
      <c r="BU174" s="4">
        <f t="shared" si="832"/>
        <v>0</v>
      </c>
      <c r="BV174" s="3"/>
      <c r="BW174" s="3"/>
      <c r="BX174" s="4">
        <f t="shared" si="833"/>
        <v>0</v>
      </c>
      <c r="BY174" s="3"/>
      <c r="BZ174" s="3"/>
      <c r="CA174" s="4">
        <f t="shared" si="834"/>
        <v>0</v>
      </c>
      <c r="CB174" s="4">
        <f t="shared" si="835"/>
        <v>0</v>
      </c>
      <c r="CC174" s="4">
        <f t="shared" si="836"/>
        <v>0</v>
      </c>
      <c r="CD174" s="4">
        <f t="shared" si="837"/>
        <v>0</v>
      </c>
      <c r="CE174" s="3"/>
      <c r="CF174" s="3"/>
      <c r="CG174" s="4">
        <f t="shared" si="838"/>
        <v>0</v>
      </c>
      <c r="CH174" s="3"/>
      <c r="CI174" s="3"/>
      <c r="CJ174" s="4">
        <f t="shared" si="839"/>
        <v>0</v>
      </c>
      <c r="CK174" s="3"/>
      <c r="CL174" s="3"/>
      <c r="CM174" s="4">
        <f t="shared" si="840"/>
        <v>0</v>
      </c>
      <c r="CN174" s="4">
        <f t="shared" si="841"/>
        <v>0</v>
      </c>
      <c r="CO174" s="4">
        <f t="shared" si="842"/>
        <v>0</v>
      </c>
      <c r="CP174" s="4">
        <f t="shared" si="843"/>
        <v>0</v>
      </c>
      <c r="CQ174" s="3"/>
      <c r="CR174" s="3"/>
      <c r="CS174" s="4">
        <f t="shared" si="844"/>
        <v>0</v>
      </c>
      <c r="CT174" s="3"/>
      <c r="CU174" s="3"/>
      <c r="CV174" s="4">
        <f t="shared" si="845"/>
        <v>0</v>
      </c>
      <c r="CW174" s="3"/>
      <c r="CX174" s="3"/>
      <c r="CY174" s="4">
        <f t="shared" si="846"/>
        <v>0</v>
      </c>
      <c r="CZ174" s="4">
        <f t="shared" si="847"/>
        <v>0</v>
      </c>
      <c r="DA174" s="4">
        <f t="shared" si="848"/>
        <v>0</v>
      </c>
      <c r="DB174" s="4">
        <f t="shared" si="849"/>
        <v>0</v>
      </c>
      <c r="DC174" s="4">
        <f t="shared" si="850"/>
        <v>0</v>
      </c>
      <c r="DD174" s="4">
        <f t="shared" si="851"/>
        <v>0</v>
      </c>
      <c r="DE174" s="4">
        <f t="shared" si="852"/>
        <v>0</v>
      </c>
      <c r="DF174" s="3"/>
      <c r="DG174" s="3"/>
      <c r="DH174" s="4">
        <f t="shared" si="853"/>
        <v>0</v>
      </c>
      <c r="DI174" s="3"/>
      <c r="DJ174" s="3"/>
      <c r="DK174" s="4">
        <f t="shared" si="854"/>
        <v>0</v>
      </c>
      <c r="DL174" s="4">
        <f t="shared" si="855"/>
        <v>0</v>
      </c>
      <c r="DM174" s="4">
        <f t="shared" si="856"/>
        <v>0</v>
      </c>
      <c r="DN174" s="4">
        <f t="shared" si="857"/>
        <v>0</v>
      </c>
      <c r="DO174" s="3"/>
      <c r="DP174" s="3"/>
      <c r="DQ174" s="4">
        <f t="shared" si="858"/>
        <v>0</v>
      </c>
      <c r="DR174" s="3"/>
      <c r="DS174" s="3"/>
      <c r="DT174" s="4">
        <f t="shared" si="859"/>
        <v>0</v>
      </c>
      <c r="DU174" s="4">
        <f t="shared" si="860"/>
        <v>0</v>
      </c>
      <c r="DV174" s="4">
        <f t="shared" si="861"/>
        <v>0</v>
      </c>
      <c r="DW174" s="4">
        <f t="shared" si="862"/>
        <v>0</v>
      </c>
      <c r="DX174" s="20">
        <f t="shared" si="863"/>
        <v>0</v>
      </c>
      <c r="DY174" s="20">
        <f t="shared" si="864"/>
        <v>0</v>
      </c>
      <c r="DZ174" s="20">
        <f t="shared" si="865"/>
        <v>0</v>
      </c>
      <c r="EA174" s="19"/>
      <c r="EB174" s="19"/>
      <c r="EC174" s="20">
        <f t="shared" si="866"/>
        <v>0</v>
      </c>
      <c r="ED174" s="19"/>
      <c r="EE174" s="19"/>
      <c r="EF174" s="20">
        <f t="shared" si="867"/>
        <v>0</v>
      </c>
      <c r="EG174" s="19"/>
      <c r="EH174" s="19"/>
      <c r="EI174" s="20">
        <f t="shared" si="868"/>
        <v>0</v>
      </c>
      <c r="EJ174" s="19"/>
      <c r="EK174" s="19"/>
      <c r="EL174" s="20">
        <f t="shared" si="869"/>
        <v>0</v>
      </c>
      <c r="EM174" s="20">
        <f t="shared" si="870"/>
        <v>0</v>
      </c>
      <c r="EN174" s="20">
        <f t="shared" si="871"/>
        <v>0</v>
      </c>
      <c r="EO174" s="20">
        <f t="shared" si="872"/>
        <v>0</v>
      </c>
      <c r="EP174" s="19"/>
      <c r="EQ174" s="19"/>
      <c r="ER174" s="20">
        <f t="shared" si="873"/>
        <v>0</v>
      </c>
      <c r="ES174" s="19"/>
      <c r="ET174" s="19"/>
      <c r="EU174" s="20">
        <f t="shared" si="874"/>
        <v>0</v>
      </c>
      <c r="EV174" s="19"/>
      <c r="EW174" s="19"/>
      <c r="EX174" s="20">
        <f t="shared" si="875"/>
        <v>0</v>
      </c>
      <c r="EY174" s="19"/>
      <c r="EZ174" s="19"/>
      <c r="FA174" s="20">
        <f t="shared" si="876"/>
        <v>0</v>
      </c>
      <c r="FB174" s="20">
        <f t="shared" si="877"/>
        <v>0</v>
      </c>
      <c r="FC174" s="20">
        <f t="shared" si="878"/>
        <v>0</v>
      </c>
      <c r="FD174" s="20">
        <f t="shared" si="879"/>
        <v>0</v>
      </c>
      <c r="FE174" s="19"/>
      <c r="FF174" s="19"/>
      <c r="FG174" s="20">
        <f t="shared" si="880"/>
        <v>0</v>
      </c>
      <c r="FH174" s="19"/>
      <c r="FI174" s="19"/>
      <c r="FJ174" s="20">
        <f t="shared" si="881"/>
        <v>0</v>
      </c>
      <c r="FK174" s="19"/>
      <c r="FL174" s="19"/>
      <c r="FM174" s="20">
        <f t="shared" si="882"/>
        <v>0</v>
      </c>
      <c r="FN174" s="20">
        <f t="shared" si="883"/>
        <v>0</v>
      </c>
      <c r="FO174" s="20">
        <f t="shared" si="884"/>
        <v>0</v>
      </c>
      <c r="FP174" s="20">
        <f t="shared" si="885"/>
        <v>0</v>
      </c>
      <c r="FQ174" s="19"/>
      <c r="FR174" s="19"/>
      <c r="FS174" s="20">
        <f t="shared" si="886"/>
        <v>0</v>
      </c>
      <c r="FT174" s="19"/>
      <c r="FU174" s="19"/>
      <c r="FV174" s="20">
        <f t="shared" si="887"/>
        <v>0</v>
      </c>
      <c r="FW174" s="19"/>
      <c r="FX174" s="19"/>
      <c r="FY174" s="20">
        <f t="shared" si="888"/>
        <v>0</v>
      </c>
      <c r="FZ174" s="20">
        <f t="shared" si="889"/>
        <v>0</v>
      </c>
      <c r="GA174" s="20">
        <f t="shared" si="890"/>
        <v>0</v>
      </c>
      <c r="GB174" s="20">
        <f t="shared" si="891"/>
        <v>0</v>
      </c>
      <c r="GC174" s="19"/>
      <c r="GD174" s="19"/>
      <c r="GE174" s="20">
        <f t="shared" si="892"/>
        <v>0</v>
      </c>
      <c r="GF174" s="19"/>
      <c r="GG174" s="19"/>
      <c r="GH174" s="20">
        <f t="shared" si="893"/>
        <v>0</v>
      </c>
      <c r="GI174" s="19"/>
      <c r="GJ174" s="19"/>
      <c r="GK174" s="20">
        <f t="shared" si="894"/>
        <v>0</v>
      </c>
      <c r="GL174" s="19"/>
      <c r="GM174" s="19"/>
      <c r="GN174" s="20">
        <f t="shared" si="895"/>
        <v>0</v>
      </c>
      <c r="GO174" s="20">
        <f t="shared" si="896"/>
        <v>0</v>
      </c>
      <c r="GP174" s="20">
        <f t="shared" si="897"/>
        <v>0</v>
      </c>
      <c r="GQ174" s="20">
        <f t="shared" si="898"/>
        <v>0</v>
      </c>
      <c r="GR174" s="19"/>
      <c r="GS174" s="19"/>
      <c r="GT174" s="20">
        <f t="shared" si="899"/>
        <v>0</v>
      </c>
      <c r="GU174" s="19"/>
      <c r="GV174" s="19"/>
      <c r="GW174" s="20">
        <f t="shared" si="900"/>
        <v>0</v>
      </c>
      <c r="GX174" s="19"/>
      <c r="GY174" s="19"/>
      <c r="GZ174" s="20">
        <f t="shared" si="901"/>
        <v>0</v>
      </c>
      <c r="HA174" s="20">
        <f t="shared" si="902"/>
        <v>0</v>
      </c>
      <c r="HB174" s="20">
        <f t="shared" si="903"/>
        <v>0</v>
      </c>
      <c r="HC174" s="20">
        <f t="shared" si="904"/>
        <v>0</v>
      </c>
      <c r="HD174" s="19"/>
      <c r="HE174" s="19"/>
      <c r="HF174" s="20">
        <f t="shared" si="905"/>
        <v>0</v>
      </c>
      <c r="HG174" s="19"/>
      <c r="HH174" s="19"/>
      <c r="HI174" s="20">
        <f t="shared" si="906"/>
        <v>0</v>
      </c>
      <c r="HJ174" s="19"/>
      <c r="HK174" s="19"/>
      <c r="HL174" s="20">
        <f t="shared" si="907"/>
        <v>0</v>
      </c>
      <c r="HM174" s="19"/>
      <c r="HN174" s="19"/>
      <c r="HO174" s="20">
        <f t="shared" si="908"/>
        <v>0</v>
      </c>
      <c r="HP174" s="20">
        <f t="shared" si="909"/>
        <v>0</v>
      </c>
      <c r="HQ174" s="20">
        <f t="shared" si="910"/>
        <v>0</v>
      </c>
      <c r="HR174" s="20">
        <f t="shared" si="911"/>
        <v>0</v>
      </c>
      <c r="HS174" s="19"/>
      <c r="HT174" s="19"/>
      <c r="HU174" s="20">
        <f t="shared" si="912"/>
        <v>0</v>
      </c>
      <c r="HV174" s="19"/>
      <c r="HW174" s="19"/>
      <c r="HX174" s="20">
        <f t="shared" si="913"/>
        <v>0</v>
      </c>
      <c r="HY174" s="19"/>
      <c r="HZ174" s="19"/>
      <c r="IA174" s="20">
        <f t="shared" si="914"/>
        <v>0</v>
      </c>
      <c r="IB174" s="19"/>
      <c r="IC174" s="19"/>
      <c r="ID174" s="20">
        <f t="shared" si="915"/>
        <v>0</v>
      </c>
      <c r="IE174" s="20">
        <f t="shared" si="916"/>
        <v>0</v>
      </c>
      <c r="IF174" s="20">
        <f t="shared" si="917"/>
        <v>0</v>
      </c>
      <c r="IG174" s="20">
        <f t="shared" si="918"/>
        <v>0</v>
      </c>
      <c r="IH174" s="20">
        <f t="shared" si="919"/>
        <v>0</v>
      </c>
      <c r="II174" s="20">
        <f t="shared" si="920"/>
        <v>0</v>
      </c>
      <c r="IJ174" s="20">
        <f t="shared" si="921"/>
        <v>0</v>
      </c>
      <c r="IK174" s="20">
        <f>781.72</f>
        <v>781.72</v>
      </c>
      <c r="IL174" s="19"/>
      <c r="IM174" s="20">
        <f t="shared" si="922"/>
        <v>781.72</v>
      </c>
      <c r="IN174" s="19"/>
      <c r="IO174" s="19"/>
      <c r="IP174" s="20">
        <f t="shared" si="923"/>
        <v>0</v>
      </c>
      <c r="IQ174" s="19"/>
      <c r="IR174" s="19"/>
      <c r="IS174" s="20">
        <f t="shared" si="924"/>
        <v>0</v>
      </c>
      <c r="IT174" s="20">
        <f t="shared" si="925"/>
        <v>0</v>
      </c>
      <c r="IU174" s="20">
        <f t="shared" si="926"/>
        <v>0</v>
      </c>
      <c r="IV174" s="20">
        <f t="shared" si="927"/>
        <v>0</v>
      </c>
      <c r="IW174" s="20">
        <f t="shared" si="928"/>
        <v>781.72</v>
      </c>
      <c r="IX174" s="20">
        <f t="shared" si="929"/>
        <v>0</v>
      </c>
      <c r="IY174" s="20">
        <f t="shared" si="930"/>
        <v>781.72</v>
      </c>
      <c r="IZ174" s="19"/>
      <c r="JA174" s="19"/>
      <c r="JB174" s="20">
        <f t="shared" si="931"/>
        <v>0</v>
      </c>
      <c r="JC174" s="19"/>
      <c r="JD174" s="19"/>
      <c r="JE174" s="20">
        <f t="shared" si="932"/>
        <v>0</v>
      </c>
      <c r="JF174" s="19"/>
      <c r="JG174" s="19"/>
      <c r="JH174" s="20">
        <f t="shared" si="933"/>
        <v>0</v>
      </c>
      <c r="JI174" s="20">
        <f t="shared" si="934"/>
        <v>0</v>
      </c>
      <c r="JJ174" s="20">
        <f t="shared" si="935"/>
        <v>0</v>
      </c>
      <c r="JK174" s="20">
        <f t="shared" si="936"/>
        <v>0</v>
      </c>
      <c r="JL174" s="19"/>
      <c r="JM174" s="19"/>
      <c r="JN174" s="20">
        <f t="shared" si="937"/>
        <v>0</v>
      </c>
      <c r="JO174" s="19"/>
      <c r="JP174" s="19"/>
      <c r="JQ174" s="20">
        <f t="shared" si="938"/>
        <v>0</v>
      </c>
      <c r="JR174" s="19"/>
      <c r="JS174" s="19"/>
      <c r="JT174" s="20">
        <f t="shared" si="939"/>
        <v>0</v>
      </c>
      <c r="JU174" s="20">
        <f t="shared" si="940"/>
        <v>0</v>
      </c>
      <c r="JV174" s="20">
        <f t="shared" si="941"/>
        <v>0</v>
      </c>
      <c r="JW174" s="20">
        <f t="shared" si="942"/>
        <v>0</v>
      </c>
      <c r="JX174" s="19"/>
      <c r="JY174" s="19"/>
      <c r="JZ174" s="20">
        <f t="shared" si="943"/>
        <v>0</v>
      </c>
      <c r="KA174" s="19"/>
      <c r="KB174" s="19"/>
      <c r="KC174" s="20">
        <f t="shared" si="944"/>
        <v>0</v>
      </c>
      <c r="KD174" s="20">
        <f t="shared" si="945"/>
        <v>0</v>
      </c>
      <c r="KE174" s="20">
        <f t="shared" si="946"/>
        <v>0</v>
      </c>
      <c r="KF174" s="20">
        <f t="shared" si="947"/>
        <v>0</v>
      </c>
      <c r="KG174" s="19"/>
      <c r="KH174" s="19"/>
      <c r="KI174" s="20">
        <f t="shared" si="948"/>
        <v>0</v>
      </c>
      <c r="KJ174" s="19"/>
      <c r="KK174" s="19"/>
      <c r="KL174" s="20">
        <f t="shared" si="949"/>
        <v>0</v>
      </c>
      <c r="KM174" s="19"/>
      <c r="KN174" s="19"/>
      <c r="KO174" s="20">
        <f t="shared" si="950"/>
        <v>0</v>
      </c>
      <c r="KP174" s="19"/>
      <c r="KQ174" s="19"/>
      <c r="KR174" s="20">
        <f t="shared" si="951"/>
        <v>0</v>
      </c>
      <c r="KS174" s="19"/>
      <c r="KT174" s="19"/>
      <c r="KU174" s="20">
        <f t="shared" si="952"/>
        <v>0</v>
      </c>
      <c r="KV174" s="19"/>
      <c r="KW174" s="19"/>
      <c r="KX174" s="20">
        <f t="shared" si="953"/>
        <v>0</v>
      </c>
      <c r="KY174" s="19"/>
      <c r="KZ174" s="19"/>
      <c r="LA174" s="20">
        <f t="shared" si="954"/>
        <v>0</v>
      </c>
      <c r="LB174" s="20">
        <f t="shared" si="955"/>
        <v>0</v>
      </c>
      <c r="LC174" s="20">
        <f t="shared" si="956"/>
        <v>0</v>
      </c>
      <c r="LD174" s="20">
        <f t="shared" si="957"/>
        <v>0</v>
      </c>
      <c r="LE174" s="20">
        <f t="shared" si="958"/>
        <v>0</v>
      </c>
      <c r="LF174" s="20">
        <f t="shared" si="959"/>
        <v>0</v>
      </c>
      <c r="LG174" s="20">
        <f t="shared" si="960"/>
        <v>0</v>
      </c>
      <c r="LH174" s="19"/>
      <c r="LI174" s="19"/>
      <c r="LJ174" s="20">
        <f t="shared" si="961"/>
        <v>0</v>
      </c>
      <c r="LK174" s="19"/>
      <c r="LL174" s="19"/>
      <c r="LM174" s="20">
        <f t="shared" si="962"/>
        <v>0</v>
      </c>
      <c r="LN174" s="20">
        <f t="shared" si="963"/>
        <v>781.72</v>
      </c>
      <c r="LO174" s="20">
        <f t="shared" si="964"/>
        <v>0</v>
      </c>
      <c r="LP174" s="20">
        <f t="shared" si="965"/>
        <v>781.72</v>
      </c>
    </row>
    <row r="175" spans="1:328" x14ac:dyDescent="0.3">
      <c r="A175" s="2" t="s">
        <v>280</v>
      </c>
      <c r="B175" s="3"/>
      <c r="C175" s="3"/>
      <c r="D175" s="4">
        <f t="shared" si="805"/>
        <v>0</v>
      </c>
      <c r="E175" s="3"/>
      <c r="F175" s="3"/>
      <c r="G175" s="4">
        <f t="shared" si="806"/>
        <v>0</v>
      </c>
      <c r="H175" s="3"/>
      <c r="I175" s="3"/>
      <c r="J175" s="4">
        <f t="shared" si="807"/>
        <v>0</v>
      </c>
      <c r="K175" s="3"/>
      <c r="L175" s="3"/>
      <c r="M175" s="4">
        <f t="shared" si="808"/>
        <v>0</v>
      </c>
      <c r="N175" s="3"/>
      <c r="O175" s="3"/>
      <c r="P175" s="4">
        <f t="shared" si="809"/>
        <v>0</v>
      </c>
      <c r="Q175" s="3"/>
      <c r="R175" s="3"/>
      <c r="S175" s="4">
        <f t="shared" si="810"/>
        <v>0</v>
      </c>
      <c r="T175" s="3"/>
      <c r="U175" s="3"/>
      <c r="V175" s="4">
        <f t="shared" si="811"/>
        <v>0</v>
      </c>
      <c r="W175" s="3"/>
      <c r="X175" s="3"/>
      <c r="Y175" s="4">
        <f t="shared" si="812"/>
        <v>0</v>
      </c>
      <c r="Z175" s="3"/>
      <c r="AA175" s="3"/>
      <c r="AB175" s="4">
        <f t="shared" si="813"/>
        <v>0</v>
      </c>
      <c r="AC175" s="3"/>
      <c r="AD175" s="3"/>
      <c r="AE175" s="4">
        <f t="shared" si="814"/>
        <v>0</v>
      </c>
      <c r="AF175" s="3"/>
      <c r="AG175" s="3"/>
      <c r="AH175" s="4">
        <f t="shared" si="815"/>
        <v>0</v>
      </c>
      <c r="AI175" s="3"/>
      <c r="AJ175" s="3"/>
      <c r="AK175" s="4">
        <f t="shared" si="816"/>
        <v>0</v>
      </c>
      <c r="AL175" s="4">
        <f t="shared" si="817"/>
        <v>0</v>
      </c>
      <c r="AM175" s="4">
        <f t="shared" si="818"/>
        <v>0</v>
      </c>
      <c r="AN175" s="4">
        <f t="shared" si="819"/>
        <v>0</v>
      </c>
      <c r="AO175" s="3"/>
      <c r="AP175" s="3"/>
      <c r="AQ175" s="4">
        <f t="shared" si="820"/>
        <v>0</v>
      </c>
      <c r="AR175" s="3"/>
      <c r="AS175" s="3"/>
      <c r="AT175" s="4">
        <f t="shared" si="821"/>
        <v>0</v>
      </c>
      <c r="AU175" s="3"/>
      <c r="AV175" s="3"/>
      <c r="AW175" s="4">
        <f t="shared" si="822"/>
        <v>0</v>
      </c>
      <c r="AX175" s="3"/>
      <c r="AY175" s="3"/>
      <c r="AZ175" s="4">
        <f t="shared" si="823"/>
        <v>0</v>
      </c>
      <c r="BA175" s="3"/>
      <c r="BB175" s="3"/>
      <c r="BC175" s="4">
        <f t="shared" si="824"/>
        <v>0</v>
      </c>
      <c r="BD175" s="3"/>
      <c r="BE175" s="3"/>
      <c r="BF175" s="4">
        <f t="shared" si="825"/>
        <v>0</v>
      </c>
      <c r="BG175" s="4">
        <f t="shared" si="826"/>
        <v>0</v>
      </c>
      <c r="BH175" s="4">
        <f t="shared" si="827"/>
        <v>0</v>
      </c>
      <c r="BI175" s="4">
        <f t="shared" si="828"/>
        <v>0</v>
      </c>
      <c r="BJ175" s="3"/>
      <c r="BK175" s="3"/>
      <c r="BL175" s="4">
        <f t="shared" si="829"/>
        <v>0</v>
      </c>
      <c r="BM175" s="3"/>
      <c r="BN175" s="3"/>
      <c r="BO175" s="4">
        <f t="shared" si="830"/>
        <v>0</v>
      </c>
      <c r="BP175" s="3"/>
      <c r="BQ175" s="3"/>
      <c r="BR175" s="4">
        <f t="shared" si="831"/>
        <v>0</v>
      </c>
      <c r="BS175" s="3"/>
      <c r="BT175" s="3"/>
      <c r="BU175" s="4">
        <f t="shared" si="832"/>
        <v>0</v>
      </c>
      <c r="BV175" s="3"/>
      <c r="BW175" s="3"/>
      <c r="BX175" s="4">
        <f t="shared" si="833"/>
        <v>0</v>
      </c>
      <c r="BY175" s="3"/>
      <c r="BZ175" s="3"/>
      <c r="CA175" s="4">
        <f t="shared" si="834"/>
        <v>0</v>
      </c>
      <c r="CB175" s="4">
        <f t="shared" si="835"/>
        <v>0</v>
      </c>
      <c r="CC175" s="4">
        <f t="shared" si="836"/>
        <v>0</v>
      </c>
      <c r="CD175" s="4">
        <f t="shared" si="837"/>
        <v>0</v>
      </c>
      <c r="CE175" s="3"/>
      <c r="CF175" s="3"/>
      <c r="CG175" s="4">
        <f t="shared" si="838"/>
        <v>0</v>
      </c>
      <c r="CH175" s="3"/>
      <c r="CI175" s="3"/>
      <c r="CJ175" s="4">
        <f t="shared" si="839"/>
        <v>0</v>
      </c>
      <c r="CK175" s="3"/>
      <c r="CL175" s="3"/>
      <c r="CM175" s="4">
        <f t="shared" si="840"/>
        <v>0</v>
      </c>
      <c r="CN175" s="4">
        <f t="shared" si="841"/>
        <v>0</v>
      </c>
      <c r="CO175" s="4">
        <f t="shared" si="842"/>
        <v>0</v>
      </c>
      <c r="CP175" s="4">
        <f t="shared" si="843"/>
        <v>0</v>
      </c>
      <c r="CQ175" s="3"/>
      <c r="CR175" s="3"/>
      <c r="CS175" s="4">
        <f t="shared" si="844"/>
        <v>0</v>
      </c>
      <c r="CT175" s="3"/>
      <c r="CU175" s="3"/>
      <c r="CV175" s="4">
        <f t="shared" si="845"/>
        <v>0</v>
      </c>
      <c r="CW175" s="3"/>
      <c r="CX175" s="3"/>
      <c r="CY175" s="4">
        <f t="shared" si="846"/>
        <v>0</v>
      </c>
      <c r="CZ175" s="4">
        <f t="shared" si="847"/>
        <v>0</v>
      </c>
      <c r="DA175" s="4">
        <f t="shared" si="848"/>
        <v>0</v>
      </c>
      <c r="DB175" s="4">
        <f t="shared" si="849"/>
        <v>0</v>
      </c>
      <c r="DC175" s="4">
        <f t="shared" si="850"/>
        <v>0</v>
      </c>
      <c r="DD175" s="4">
        <f t="shared" si="851"/>
        <v>0</v>
      </c>
      <c r="DE175" s="4">
        <f t="shared" si="852"/>
        <v>0</v>
      </c>
      <c r="DF175" s="3"/>
      <c r="DG175" s="3"/>
      <c r="DH175" s="4">
        <f t="shared" si="853"/>
        <v>0</v>
      </c>
      <c r="DI175" s="3"/>
      <c r="DJ175" s="3"/>
      <c r="DK175" s="4">
        <f t="shared" si="854"/>
        <v>0</v>
      </c>
      <c r="DL175" s="4">
        <f t="shared" si="855"/>
        <v>0</v>
      </c>
      <c r="DM175" s="4">
        <f t="shared" si="856"/>
        <v>0</v>
      </c>
      <c r="DN175" s="4">
        <f t="shared" si="857"/>
        <v>0</v>
      </c>
      <c r="DO175" s="3"/>
      <c r="DP175" s="3"/>
      <c r="DQ175" s="4">
        <f t="shared" si="858"/>
        <v>0</v>
      </c>
      <c r="DR175" s="3"/>
      <c r="DS175" s="3"/>
      <c r="DT175" s="4">
        <f t="shared" si="859"/>
        <v>0</v>
      </c>
      <c r="DU175" s="4">
        <f t="shared" si="860"/>
        <v>0</v>
      </c>
      <c r="DV175" s="4">
        <f t="shared" si="861"/>
        <v>0</v>
      </c>
      <c r="DW175" s="4">
        <f t="shared" si="862"/>
        <v>0</v>
      </c>
      <c r="DX175" s="20">
        <f t="shared" si="863"/>
        <v>0</v>
      </c>
      <c r="DY175" s="20">
        <f t="shared" si="864"/>
        <v>0</v>
      </c>
      <c r="DZ175" s="20">
        <f t="shared" si="865"/>
        <v>0</v>
      </c>
      <c r="EA175" s="19"/>
      <c r="EB175" s="19"/>
      <c r="EC175" s="20">
        <f t="shared" si="866"/>
        <v>0</v>
      </c>
      <c r="ED175" s="19"/>
      <c r="EE175" s="19"/>
      <c r="EF175" s="20">
        <f t="shared" si="867"/>
        <v>0</v>
      </c>
      <c r="EG175" s="19"/>
      <c r="EH175" s="19"/>
      <c r="EI175" s="20">
        <f t="shared" si="868"/>
        <v>0</v>
      </c>
      <c r="EJ175" s="19"/>
      <c r="EK175" s="19"/>
      <c r="EL175" s="20">
        <f t="shared" si="869"/>
        <v>0</v>
      </c>
      <c r="EM175" s="20">
        <f t="shared" si="870"/>
        <v>0</v>
      </c>
      <c r="EN175" s="20">
        <f t="shared" si="871"/>
        <v>0</v>
      </c>
      <c r="EO175" s="20">
        <f t="shared" si="872"/>
        <v>0</v>
      </c>
      <c r="EP175" s="19"/>
      <c r="EQ175" s="19"/>
      <c r="ER175" s="20">
        <f t="shared" si="873"/>
        <v>0</v>
      </c>
      <c r="ES175" s="19"/>
      <c r="ET175" s="19"/>
      <c r="EU175" s="20">
        <f t="shared" si="874"/>
        <v>0</v>
      </c>
      <c r="EV175" s="19"/>
      <c r="EW175" s="19"/>
      <c r="EX175" s="20">
        <f t="shared" si="875"/>
        <v>0</v>
      </c>
      <c r="EY175" s="19"/>
      <c r="EZ175" s="19"/>
      <c r="FA175" s="20">
        <f t="shared" si="876"/>
        <v>0</v>
      </c>
      <c r="FB175" s="20">
        <f t="shared" si="877"/>
        <v>0</v>
      </c>
      <c r="FC175" s="20">
        <f t="shared" si="878"/>
        <v>0</v>
      </c>
      <c r="FD175" s="20">
        <f t="shared" si="879"/>
        <v>0</v>
      </c>
      <c r="FE175" s="19"/>
      <c r="FF175" s="19"/>
      <c r="FG175" s="20">
        <f t="shared" si="880"/>
        <v>0</v>
      </c>
      <c r="FH175" s="19"/>
      <c r="FI175" s="19"/>
      <c r="FJ175" s="20">
        <f t="shared" si="881"/>
        <v>0</v>
      </c>
      <c r="FK175" s="19"/>
      <c r="FL175" s="19"/>
      <c r="FM175" s="20">
        <f t="shared" si="882"/>
        <v>0</v>
      </c>
      <c r="FN175" s="20">
        <f t="shared" si="883"/>
        <v>0</v>
      </c>
      <c r="FO175" s="20">
        <f t="shared" si="884"/>
        <v>0</v>
      </c>
      <c r="FP175" s="20">
        <f t="shared" si="885"/>
        <v>0</v>
      </c>
      <c r="FQ175" s="19"/>
      <c r="FR175" s="19"/>
      <c r="FS175" s="20">
        <f t="shared" si="886"/>
        <v>0</v>
      </c>
      <c r="FT175" s="19"/>
      <c r="FU175" s="19"/>
      <c r="FV175" s="20">
        <f t="shared" si="887"/>
        <v>0</v>
      </c>
      <c r="FW175" s="19"/>
      <c r="FX175" s="19"/>
      <c r="FY175" s="20">
        <f t="shared" si="888"/>
        <v>0</v>
      </c>
      <c r="FZ175" s="20">
        <f t="shared" si="889"/>
        <v>0</v>
      </c>
      <c r="GA175" s="20">
        <f t="shared" si="890"/>
        <v>0</v>
      </c>
      <c r="GB175" s="20">
        <f t="shared" si="891"/>
        <v>0</v>
      </c>
      <c r="GC175" s="20">
        <f>650</f>
        <v>650</v>
      </c>
      <c r="GD175" s="19"/>
      <c r="GE175" s="20">
        <f t="shared" si="892"/>
        <v>650</v>
      </c>
      <c r="GF175" s="19"/>
      <c r="GG175" s="19"/>
      <c r="GH175" s="20">
        <f t="shared" si="893"/>
        <v>0</v>
      </c>
      <c r="GI175" s="20">
        <f>400</f>
        <v>400</v>
      </c>
      <c r="GJ175" s="19"/>
      <c r="GK175" s="20">
        <f t="shared" si="894"/>
        <v>400</v>
      </c>
      <c r="GL175" s="19"/>
      <c r="GM175" s="19"/>
      <c r="GN175" s="20">
        <f t="shared" si="895"/>
        <v>0</v>
      </c>
      <c r="GO175" s="20">
        <f t="shared" si="896"/>
        <v>400</v>
      </c>
      <c r="GP175" s="20">
        <f t="shared" si="897"/>
        <v>0</v>
      </c>
      <c r="GQ175" s="20">
        <f t="shared" si="898"/>
        <v>400</v>
      </c>
      <c r="GR175" s="19"/>
      <c r="GS175" s="19"/>
      <c r="GT175" s="20">
        <f t="shared" si="899"/>
        <v>0</v>
      </c>
      <c r="GU175" s="19"/>
      <c r="GV175" s="19"/>
      <c r="GW175" s="20">
        <f t="shared" si="900"/>
        <v>0</v>
      </c>
      <c r="GX175" s="19"/>
      <c r="GY175" s="19"/>
      <c r="GZ175" s="20">
        <f t="shared" si="901"/>
        <v>0</v>
      </c>
      <c r="HA175" s="20">
        <f t="shared" si="902"/>
        <v>1050</v>
      </c>
      <c r="HB175" s="20">
        <f t="shared" si="903"/>
        <v>0</v>
      </c>
      <c r="HC175" s="20">
        <f t="shared" si="904"/>
        <v>1050</v>
      </c>
      <c r="HD175" s="19"/>
      <c r="HE175" s="19"/>
      <c r="HF175" s="20">
        <f t="shared" si="905"/>
        <v>0</v>
      </c>
      <c r="HG175" s="19"/>
      <c r="HH175" s="19"/>
      <c r="HI175" s="20">
        <f t="shared" si="906"/>
        <v>0</v>
      </c>
      <c r="HJ175" s="19"/>
      <c r="HK175" s="19"/>
      <c r="HL175" s="20">
        <f t="shared" si="907"/>
        <v>0</v>
      </c>
      <c r="HM175" s="19"/>
      <c r="HN175" s="19"/>
      <c r="HO175" s="20">
        <f t="shared" si="908"/>
        <v>0</v>
      </c>
      <c r="HP175" s="20">
        <f t="shared" si="909"/>
        <v>0</v>
      </c>
      <c r="HQ175" s="20">
        <f t="shared" si="910"/>
        <v>0</v>
      </c>
      <c r="HR175" s="20">
        <f t="shared" si="911"/>
        <v>0</v>
      </c>
      <c r="HS175" s="19"/>
      <c r="HT175" s="19"/>
      <c r="HU175" s="20">
        <f t="shared" si="912"/>
        <v>0</v>
      </c>
      <c r="HV175" s="19"/>
      <c r="HW175" s="19"/>
      <c r="HX175" s="20">
        <f t="shared" si="913"/>
        <v>0</v>
      </c>
      <c r="HY175" s="19"/>
      <c r="HZ175" s="19"/>
      <c r="IA175" s="20">
        <f t="shared" si="914"/>
        <v>0</v>
      </c>
      <c r="IB175" s="19"/>
      <c r="IC175" s="19"/>
      <c r="ID175" s="20">
        <f t="shared" si="915"/>
        <v>0</v>
      </c>
      <c r="IE175" s="20">
        <f t="shared" si="916"/>
        <v>0</v>
      </c>
      <c r="IF175" s="20">
        <f t="shared" si="917"/>
        <v>0</v>
      </c>
      <c r="IG175" s="20">
        <f t="shared" si="918"/>
        <v>0</v>
      </c>
      <c r="IH175" s="20">
        <f t="shared" si="919"/>
        <v>0</v>
      </c>
      <c r="II175" s="20">
        <f t="shared" si="920"/>
        <v>0</v>
      </c>
      <c r="IJ175" s="20">
        <f t="shared" si="921"/>
        <v>0</v>
      </c>
      <c r="IK175" s="19"/>
      <c r="IL175" s="19"/>
      <c r="IM175" s="20">
        <f t="shared" si="922"/>
        <v>0</v>
      </c>
      <c r="IN175" s="19"/>
      <c r="IO175" s="19"/>
      <c r="IP175" s="20">
        <f t="shared" si="923"/>
        <v>0</v>
      </c>
      <c r="IQ175" s="19"/>
      <c r="IR175" s="19"/>
      <c r="IS175" s="20">
        <f t="shared" si="924"/>
        <v>0</v>
      </c>
      <c r="IT175" s="20">
        <f t="shared" si="925"/>
        <v>0</v>
      </c>
      <c r="IU175" s="20">
        <f t="shared" si="926"/>
        <v>0</v>
      </c>
      <c r="IV175" s="20">
        <f t="shared" si="927"/>
        <v>0</v>
      </c>
      <c r="IW175" s="20">
        <f t="shared" si="928"/>
        <v>0</v>
      </c>
      <c r="IX175" s="20">
        <f t="shared" si="929"/>
        <v>0</v>
      </c>
      <c r="IY175" s="20">
        <f t="shared" si="930"/>
        <v>0</v>
      </c>
      <c r="IZ175" s="19"/>
      <c r="JA175" s="19"/>
      <c r="JB175" s="20">
        <f t="shared" si="931"/>
        <v>0</v>
      </c>
      <c r="JC175" s="19"/>
      <c r="JD175" s="19"/>
      <c r="JE175" s="20">
        <f t="shared" si="932"/>
        <v>0</v>
      </c>
      <c r="JF175" s="19"/>
      <c r="JG175" s="19"/>
      <c r="JH175" s="20">
        <f t="shared" si="933"/>
        <v>0</v>
      </c>
      <c r="JI175" s="20">
        <f t="shared" si="934"/>
        <v>0</v>
      </c>
      <c r="JJ175" s="20">
        <f t="shared" si="935"/>
        <v>0</v>
      </c>
      <c r="JK175" s="20">
        <f t="shared" si="936"/>
        <v>0</v>
      </c>
      <c r="JL175" s="19"/>
      <c r="JM175" s="19"/>
      <c r="JN175" s="20">
        <f t="shared" si="937"/>
        <v>0</v>
      </c>
      <c r="JO175" s="19"/>
      <c r="JP175" s="19"/>
      <c r="JQ175" s="20">
        <f t="shared" si="938"/>
        <v>0</v>
      </c>
      <c r="JR175" s="19"/>
      <c r="JS175" s="19"/>
      <c r="JT175" s="20">
        <f t="shared" si="939"/>
        <v>0</v>
      </c>
      <c r="JU175" s="20">
        <f t="shared" si="940"/>
        <v>0</v>
      </c>
      <c r="JV175" s="20">
        <f t="shared" si="941"/>
        <v>0</v>
      </c>
      <c r="JW175" s="20">
        <f t="shared" si="942"/>
        <v>0</v>
      </c>
      <c r="JX175" s="19"/>
      <c r="JY175" s="19"/>
      <c r="JZ175" s="20">
        <f t="shared" si="943"/>
        <v>0</v>
      </c>
      <c r="KA175" s="19"/>
      <c r="KB175" s="19"/>
      <c r="KC175" s="20">
        <f t="shared" si="944"/>
        <v>0</v>
      </c>
      <c r="KD175" s="20">
        <f t="shared" si="945"/>
        <v>0</v>
      </c>
      <c r="KE175" s="20">
        <f t="shared" si="946"/>
        <v>0</v>
      </c>
      <c r="KF175" s="20">
        <f t="shared" si="947"/>
        <v>0</v>
      </c>
      <c r="KG175" s="19"/>
      <c r="KH175" s="19"/>
      <c r="KI175" s="20">
        <f t="shared" si="948"/>
        <v>0</v>
      </c>
      <c r="KJ175" s="19"/>
      <c r="KK175" s="19"/>
      <c r="KL175" s="20">
        <f t="shared" si="949"/>
        <v>0</v>
      </c>
      <c r="KM175" s="19"/>
      <c r="KN175" s="19"/>
      <c r="KO175" s="20">
        <f t="shared" si="950"/>
        <v>0</v>
      </c>
      <c r="KP175" s="19"/>
      <c r="KQ175" s="19"/>
      <c r="KR175" s="20">
        <f t="shared" si="951"/>
        <v>0</v>
      </c>
      <c r="KS175" s="19"/>
      <c r="KT175" s="19"/>
      <c r="KU175" s="20">
        <f t="shared" si="952"/>
        <v>0</v>
      </c>
      <c r="KV175" s="19"/>
      <c r="KW175" s="19"/>
      <c r="KX175" s="20">
        <f t="shared" si="953"/>
        <v>0</v>
      </c>
      <c r="KY175" s="19"/>
      <c r="KZ175" s="19"/>
      <c r="LA175" s="20">
        <f t="shared" si="954"/>
        <v>0</v>
      </c>
      <c r="LB175" s="20">
        <f t="shared" si="955"/>
        <v>0</v>
      </c>
      <c r="LC175" s="20">
        <f t="shared" si="956"/>
        <v>0</v>
      </c>
      <c r="LD175" s="20">
        <f t="shared" si="957"/>
        <v>0</v>
      </c>
      <c r="LE175" s="20">
        <f t="shared" si="958"/>
        <v>0</v>
      </c>
      <c r="LF175" s="20">
        <f t="shared" si="959"/>
        <v>0</v>
      </c>
      <c r="LG175" s="20">
        <f t="shared" si="960"/>
        <v>0</v>
      </c>
      <c r="LH175" s="19"/>
      <c r="LI175" s="19"/>
      <c r="LJ175" s="20">
        <f t="shared" si="961"/>
        <v>0</v>
      </c>
      <c r="LK175" s="19"/>
      <c r="LL175" s="19"/>
      <c r="LM175" s="20">
        <f t="shared" si="962"/>
        <v>0</v>
      </c>
      <c r="LN175" s="20">
        <f t="shared" si="963"/>
        <v>1050</v>
      </c>
      <c r="LO175" s="20">
        <f t="shared" si="964"/>
        <v>0</v>
      </c>
      <c r="LP175" s="20">
        <f t="shared" si="965"/>
        <v>1050</v>
      </c>
    </row>
    <row r="176" spans="1:328" x14ac:dyDescent="0.3">
      <c r="A176" s="2" t="s">
        <v>281</v>
      </c>
      <c r="B176" s="3"/>
      <c r="C176" s="3"/>
      <c r="D176" s="4">
        <f t="shared" si="805"/>
        <v>0</v>
      </c>
      <c r="E176" s="3"/>
      <c r="F176" s="4">
        <f>0</f>
        <v>0</v>
      </c>
      <c r="G176" s="4">
        <f t="shared" si="806"/>
        <v>0</v>
      </c>
      <c r="H176" s="3"/>
      <c r="I176" s="3"/>
      <c r="J176" s="4">
        <f t="shared" si="807"/>
        <v>0</v>
      </c>
      <c r="K176" s="3"/>
      <c r="L176" s="3"/>
      <c r="M176" s="4">
        <f t="shared" si="808"/>
        <v>0</v>
      </c>
      <c r="N176" s="3"/>
      <c r="O176" s="3"/>
      <c r="P176" s="4">
        <f t="shared" si="809"/>
        <v>0</v>
      </c>
      <c r="Q176" s="3"/>
      <c r="R176" s="3"/>
      <c r="S176" s="4">
        <f t="shared" si="810"/>
        <v>0</v>
      </c>
      <c r="T176" s="3"/>
      <c r="U176" s="3"/>
      <c r="V176" s="4">
        <f t="shared" si="811"/>
        <v>0</v>
      </c>
      <c r="W176" s="3"/>
      <c r="X176" s="3"/>
      <c r="Y176" s="4">
        <f t="shared" si="812"/>
        <v>0</v>
      </c>
      <c r="Z176" s="3"/>
      <c r="AA176" s="3"/>
      <c r="AB176" s="4">
        <f t="shared" si="813"/>
        <v>0</v>
      </c>
      <c r="AC176" s="3"/>
      <c r="AD176" s="3"/>
      <c r="AE176" s="4">
        <f t="shared" si="814"/>
        <v>0</v>
      </c>
      <c r="AF176" s="3"/>
      <c r="AG176" s="3"/>
      <c r="AH176" s="4">
        <f t="shared" si="815"/>
        <v>0</v>
      </c>
      <c r="AI176" s="3"/>
      <c r="AJ176" s="3"/>
      <c r="AK176" s="4">
        <f t="shared" si="816"/>
        <v>0</v>
      </c>
      <c r="AL176" s="4">
        <f t="shared" si="817"/>
        <v>0</v>
      </c>
      <c r="AM176" s="4">
        <f t="shared" si="818"/>
        <v>0</v>
      </c>
      <c r="AN176" s="4">
        <f t="shared" si="819"/>
        <v>0</v>
      </c>
      <c r="AO176" s="3"/>
      <c r="AP176" s="3"/>
      <c r="AQ176" s="4">
        <f t="shared" si="820"/>
        <v>0</v>
      </c>
      <c r="AR176" s="3"/>
      <c r="AS176" s="3"/>
      <c r="AT176" s="4">
        <f t="shared" si="821"/>
        <v>0</v>
      </c>
      <c r="AU176" s="3"/>
      <c r="AV176" s="3"/>
      <c r="AW176" s="4">
        <f t="shared" si="822"/>
        <v>0</v>
      </c>
      <c r="AX176" s="3"/>
      <c r="AY176" s="3"/>
      <c r="AZ176" s="4">
        <f t="shared" si="823"/>
        <v>0</v>
      </c>
      <c r="BA176" s="3"/>
      <c r="BB176" s="3"/>
      <c r="BC176" s="4">
        <f t="shared" si="824"/>
        <v>0</v>
      </c>
      <c r="BD176" s="3"/>
      <c r="BE176" s="3"/>
      <c r="BF176" s="4">
        <f t="shared" si="825"/>
        <v>0</v>
      </c>
      <c r="BG176" s="4">
        <f t="shared" si="826"/>
        <v>0</v>
      </c>
      <c r="BH176" s="4">
        <f t="shared" si="827"/>
        <v>0</v>
      </c>
      <c r="BI176" s="4">
        <f t="shared" si="828"/>
        <v>0</v>
      </c>
      <c r="BJ176" s="3"/>
      <c r="BK176" s="3"/>
      <c r="BL176" s="4">
        <f t="shared" si="829"/>
        <v>0</v>
      </c>
      <c r="BM176" s="3"/>
      <c r="BN176" s="3"/>
      <c r="BO176" s="4">
        <f t="shared" si="830"/>
        <v>0</v>
      </c>
      <c r="BP176" s="3"/>
      <c r="BQ176" s="3"/>
      <c r="BR176" s="4">
        <f t="shared" si="831"/>
        <v>0</v>
      </c>
      <c r="BS176" s="3"/>
      <c r="BT176" s="3"/>
      <c r="BU176" s="4">
        <f t="shared" si="832"/>
        <v>0</v>
      </c>
      <c r="BV176" s="3"/>
      <c r="BW176" s="3"/>
      <c r="BX176" s="4">
        <f t="shared" si="833"/>
        <v>0</v>
      </c>
      <c r="BY176" s="3"/>
      <c r="BZ176" s="3"/>
      <c r="CA176" s="4">
        <f t="shared" si="834"/>
        <v>0</v>
      </c>
      <c r="CB176" s="4">
        <f t="shared" si="835"/>
        <v>0</v>
      </c>
      <c r="CC176" s="4">
        <f t="shared" si="836"/>
        <v>0</v>
      </c>
      <c r="CD176" s="4">
        <f t="shared" si="837"/>
        <v>0</v>
      </c>
      <c r="CE176" s="3"/>
      <c r="CF176" s="3"/>
      <c r="CG176" s="4">
        <f t="shared" si="838"/>
        <v>0</v>
      </c>
      <c r="CH176" s="3"/>
      <c r="CI176" s="3"/>
      <c r="CJ176" s="4">
        <f t="shared" si="839"/>
        <v>0</v>
      </c>
      <c r="CK176" s="3"/>
      <c r="CL176" s="3"/>
      <c r="CM176" s="4">
        <f t="shared" si="840"/>
        <v>0</v>
      </c>
      <c r="CN176" s="4">
        <f t="shared" si="841"/>
        <v>0</v>
      </c>
      <c r="CO176" s="4">
        <f t="shared" si="842"/>
        <v>0</v>
      </c>
      <c r="CP176" s="4">
        <f t="shared" si="843"/>
        <v>0</v>
      </c>
      <c r="CQ176" s="3"/>
      <c r="CR176" s="3"/>
      <c r="CS176" s="4">
        <f t="shared" si="844"/>
        <v>0</v>
      </c>
      <c r="CT176" s="3"/>
      <c r="CU176" s="3"/>
      <c r="CV176" s="4">
        <f t="shared" si="845"/>
        <v>0</v>
      </c>
      <c r="CW176" s="3"/>
      <c r="CX176" s="3"/>
      <c r="CY176" s="4">
        <f t="shared" si="846"/>
        <v>0</v>
      </c>
      <c r="CZ176" s="4">
        <f t="shared" si="847"/>
        <v>0</v>
      </c>
      <c r="DA176" s="4">
        <f t="shared" si="848"/>
        <v>0</v>
      </c>
      <c r="DB176" s="4">
        <f t="shared" si="849"/>
        <v>0</v>
      </c>
      <c r="DC176" s="4">
        <f t="shared" si="850"/>
        <v>0</v>
      </c>
      <c r="DD176" s="4">
        <f t="shared" si="851"/>
        <v>0</v>
      </c>
      <c r="DE176" s="4">
        <f t="shared" si="852"/>
        <v>0</v>
      </c>
      <c r="DF176" s="3"/>
      <c r="DG176" s="3"/>
      <c r="DH176" s="4">
        <f t="shared" si="853"/>
        <v>0</v>
      </c>
      <c r="DI176" s="3"/>
      <c r="DJ176" s="3"/>
      <c r="DK176" s="4">
        <f t="shared" si="854"/>
        <v>0</v>
      </c>
      <c r="DL176" s="4">
        <f t="shared" si="855"/>
        <v>0</v>
      </c>
      <c r="DM176" s="4">
        <f t="shared" si="856"/>
        <v>0</v>
      </c>
      <c r="DN176" s="4">
        <f t="shared" si="857"/>
        <v>0</v>
      </c>
      <c r="DO176" s="3"/>
      <c r="DP176" s="3"/>
      <c r="DQ176" s="4">
        <f t="shared" si="858"/>
        <v>0</v>
      </c>
      <c r="DR176" s="3"/>
      <c r="DS176" s="3"/>
      <c r="DT176" s="4">
        <f t="shared" si="859"/>
        <v>0</v>
      </c>
      <c r="DU176" s="4">
        <f t="shared" si="860"/>
        <v>0</v>
      </c>
      <c r="DV176" s="4">
        <f t="shared" si="861"/>
        <v>0</v>
      </c>
      <c r="DW176" s="4">
        <f t="shared" si="862"/>
        <v>0</v>
      </c>
      <c r="DX176" s="20">
        <f t="shared" si="863"/>
        <v>0</v>
      </c>
      <c r="DY176" s="20">
        <f t="shared" si="864"/>
        <v>0</v>
      </c>
      <c r="DZ176" s="20">
        <f t="shared" si="865"/>
        <v>0</v>
      </c>
      <c r="EA176" s="19"/>
      <c r="EB176" s="19"/>
      <c r="EC176" s="20">
        <f t="shared" si="866"/>
        <v>0</v>
      </c>
      <c r="ED176" s="19"/>
      <c r="EE176" s="19"/>
      <c r="EF176" s="20">
        <f t="shared" si="867"/>
        <v>0</v>
      </c>
      <c r="EG176" s="20">
        <f>5304.17</f>
        <v>5304.17</v>
      </c>
      <c r="EH176" s="20">
        <f>18750</f>
        <v>18750</v>
      </c>
      <c r="EI176" s="20">
        <f t="shared" si="868"/>
        <v>-13445.83</v>
      </c>
      <c r="EJ176" s="19"/>
      <c r="EK176" s="19"/>
      <c r="EL176" s="20">
        <f t="shared" si="869"/>
        <v>0</v>
      </c>
      <c r="EM176" s="20">
        <f t="shared" si="870"/>
        <v>5304.17</v>
      </c>
      <c r="EN176" s="20">
        <f t="shared" si="871"/>
        <v>18750</v>
      </c>
      <c r="EO176" s="20">
        <f t="shared" si="872"/>
        <v>-13445.83</v>
      </c>
      <c r="EP176" s="19"/>
      <c r="EQ176" s="19"/>
      <c r="ER176" s="20">
        <f t="shared" si="873"/>
        <v>0</v>
      </c>
      <c r="ES176" s="19"/>
      <c r="ET176" s="19"/>
      <c r="EU176" s="20">
        <f t="shared" si="874"/>
        <v>0</v>
      </c>
      <c r="EV176" s="20">
        <f>6675.12</f>
        <v>6675.12</v>
      </c>
      <c r="EW176" s="20">
        <f>7000.02</f>
        <v>7000.02</v>
      </c>
      <c r="EX176" s="20">
        <f t="shared" si="875"/>
        <v>-324.90000000000055</v>
      </c>
      <c r="EY176" s="19"/>
      <c r="EZ176" s="19"/>
      <c r="FA176" s="20">
        <f t="shared" si="876"/>
        <v>0</v>
      </c>
      <c r="FB176" s="20">
        <f t="shared" si="877"/>
        <v>6675.12</v>
      </c>
      <c r="FC176" s="20">
        <f t="shared" si="878"/>
        <v>7000.02</v>
      </c>
      <c r="FD176" s="20">
        <f t="shared" si="879"/>
        <v>-324.90000000000055</v>
      </c>
      <c r="FE176" s="19"/>
      <c r="FF176" s="19"/>
      <c r="FG176" s="20">
        <f t="shared" si="880"/>
        <v>0</v>
      </c>
      <c r="FH176" s="20">
        <f>4173.03</f>
        <v>4173.03</v>
      </c>
      <c r="FI176" s="20">
        <f>6000</f>
        <v>6000</v>
      </c>
      <c r="FJ176" s="20">
        <f t="shared" si="881"/>
        <v>-1826.9700000000003</v>
      </c>
      <c r="FK176" s="19"/>
      <c r="FL176" s="19"/>
      <c r="FM176" s="20">
        <f t="shared" si="882"/>
        <v>0</v>
      </c>
      <c r="FN176" s="20">
        <f t="shared" si="883"/>
        <v>4173.03</v>
      </c>
      <c r="FO176" s="20">
        <f t="shared" si="884"/>
        <v>6000</v>
      </c>
      <c r="FP176" s="20">
        <f t="shared" si="885"/>
        <v>-1826.9700000000003</v>
      </c>
      <c r="FQ176" s="19"/>
      <c r="FR176" s="19"/>
      <c r="FS176" s="20">
        <f t="shared" si="886"/>
        <v>0</v>
      </c>
      <c r="FT176" s="20">
        <f>1485</f>
        <v>1485</v>
      </c>
      <c r="FU176" s="20">
        <f>6487.53</f>
        <v>6487.53</v>
      </c>
      <c r="FV176" s="20">
        <f t="shared" si="887"/>
        <v>-5002.53</v>
      </c>
      <c r="FW176" s="19"/>
      <c r="FX176" s="19"/>
      <c r="FY176" s="20">
        <f t="shared" si="888"/>
        <v>0</v>
      </c>
      <c r="FZ176" s="20">
        <f t="shared" si="889"/>
        <v>1485</v>
      </c>
      <c r="GA176" s="20">
        <f t="shared" si="890"/>
        <v>6487.53</v>
      </c>
      <c r="GB176" s="20">
        <f t="shared" si="891"/>
        <v>-5002.53</v>
      </c>
      <c r="GC176" s="20">
        <f>1750</f>
        <v>1750</v>
      </c>
      <c r="GD176" s="19"/>
      <c r="GE176" s="20">
        <f t="shared" si="892"/>
        <v>1750</v>
      </c>
      <c r="GF176" s="19"/>
      <c r="GG176" s="19"/>
      <c r="GH176" s="20">
        <f t="shared" si="893"/>
        <v>0</v>
      </c>
      <c r="GI176" s="20">
        <f>26570.32</f>
        <v>26570.32</v>
      </c>
      <c r="GJ176" s="20">
        <f>22312.5</f>
        <v>22312.5</v>
      </c>
      <c r="GK176" s="20">
        <f t="shared" si="894"/>
        <v>4257.82</v>
      </c>
      <c r="GL176" s="19"/>
      <c r="GM176" s="19"/>
      <c r="GN176" s="20">
        <f t="shared" si="895"/>
        <v>0</v>
      </c>
      <c r="GO176" s="20">
        <f t="shared" si="896"/>
        <v>26570.32</v>
      </c>
      <c r="GP176" s="20">
        <f t="shared" si="897"/>
        <v>22312.5</v>
      </c>
      <c r="GQ176" s="20">
        <f t="shared" si="898"/>
        <v>4257.82</v>
      </c>
      <c r="GR176" s="19"/>
      <c r="GS176" s="19"/>
      <c r="GT176" s="20">
        <f t="shared" si="899"/>
        <v>0</v>
      </c>
      <c r="GU176" s="19"/>
      <c r="GV176" s="19"/>
      <c r="GW176" s="20">
        <f t="shared" si="900"/>
        <v>0</v>
      </c>
      <c r="GX176" s="20">
        <f>5333.14</f>
        <v>5333.14</v>
      </c>
      <c r="GY176" s="19"/>
      <c r="GZ176" s="20">
        <f t="shared" si="901"/>
        <v>5333.14</v>
      </c>
      <c r="HA176" s="20">
        <f t="shared" si="902"/>
        <v>51290.78</v>
      </c>
      <c r="HB176" s="20">
        <f t="shared" si="903"/>
        <v>60550.05</v>
      </c>
      <c r="HC176" s="20">
        <f t="shared" si="904"/>
        <v>-9259.2700000000041</v>
      </c>
      <c r="HD176" s="19"/>
      <c r="HE176" s="19"/>
      <c r="HF176" s="20">
        <f t="shared" si="905"/>
        <v>0</v>
      </c>
      <c r="HG176" s="19"/>
      <c r="HH176" s="19"/>
      <c r="HI176" s="20">
        <f t="shared" si="906"/>
        <v>0</v>
      </c>
      <c r="HJ176" s="19"/>
      <c r="HK176" s="19"/>
      <c r="HL176" s="20">
        <f t="shared" si="907"/>
        <v>0</v>
      </c>
      <c r="HM176" s="19"/>
      <c r="HN176" s="19"/>
      <c r="HO176" s="20">
        <f t="shared" si="908"/>
        <v>0</v>
      </c>
      <c r="HP176" s="20">
        <f t="shared" si="909"/>
        <v>0</v>
      </c>
      <c r="HQ176" s="20">
        <f t="shared" si="910"/>
        <v>0</v>
      </c>
      <c r="HR176" s="20">
        <f t="shared" si="911"/>
        <v>0</v>
      </c>
      <c r="HS176" s="19"/>
      <c r="HT176" s="19"/>
      <c r="HU176" s="20">
        <f t="shared" si="912"/>
        <v>0</v>
      </c>
      <c r="HV176" s="19"/>
      <c r="HW176" s="19"/>
      <c r="HX176" s="20">
        <f t="shared" si="913"/>
        <v>0</v>
      </c>
      <c r="HY176" s="19"/>
      <c r="HZ176" s="19"/>
      <c r="IA176" s="20">
        <f t="shared" si="914"/>
        <v>0</v>
      </c>
      <c r="IB176" s="19"/>
      <c r="IC176" s="19"/>
      <c r="ID176" s="20">
        <f t="shared" si="915"/>
        <v>0</v>
      </c>
      <c r="IE176" s="20">
        <f t="shared" si="916"/>
        <v>0</v>
      </c>
      <c r="IF176" s="20">
        <f t="shared" si="917"/>
        <v>0</v>
      </c>
      <c r="IG176" s="20">
        <f t="shared" si="918"/>
        <v>0</v>
      </c>
      <c r="IH176" s="20">
        <f t="shared" si="919"/>
        <v>0</v>
      </c>
      <c r="II176" s="20">
        <f t="shared" si="920"/>
        <v>0</v>
      </c>
      <c r="IJ176" s="20">
        <f t="shared" si="921"/>
        <v>0</v>
      </c>
      <c r="IK176" s="19"/>
      <c r="IL176" s="19"/>
      <c r="IM176" s="20">
        <f t="shared" si="922"/>
        <v>0</v>
      </c>
      <c r="IN176" s="19"/>
      <c r="IO176" s="19"/>
      <c r="IP176" s="20">
        <f t="shared" si="923"/>
        <v>0</v>
      </c>
      <c r="IQ176" s="20">
        <f>4100</f>
        <v>4100</v>
      </c>
      <c r="IR176" s="19"/>
      <c r="IS176" s="20">
        <f t="shared" si="924"/>
        <v>4100</v>
      </c>
      <c r="IT176" s="20">
        <f t="shared" si="925"/>
        <v>4100</v>
      </c>
      <c r="IU176" s="20">
        <f t="shared" si="926"/>
        <v>0</v>
      </c>
      <c r="IV176" s="20">
        <f t="shared" si="927"/>
        <v>4100</v>
      </c>
      <c r="IW176" s="20">
        <f t="shared" si="928"/>
        <v>4100</v>
      </c>
      <c r="IX176" s="20">
        <f t="shared" si="929"/>
        <v>0</v>
      </c>
      <c r="IY176" s="20">
        <f t="shared" si="930"/>
        <v>4100</v>
      </c>
      <c r="IZ176" s="19"/>
      <c r="JA176" s="19"/>
      <c r="JB176" s="20">
        <f t="shared" si="931"/>
        <v>0</v>
      </c>
      <c r="JC176" s="19"/>
      <c r="JD176" s="19"/>
      <c r="JE176" s="20">
        <f t="shared" si="932"/>
        <v>0</v>
      </c>
      <c r="JF176" s="19"/>
      <c r="JG176" s="19"/>
      <c r="JH176" s="20">
        <f t="shared" si="933"/>
        <v>0</v>
      </c>
      <c r="JI176" s="20">
        <f t="shared" si="934"/>
        <v>0</v>
      </c>
      <c r="JJ176" s="20">
        <f t="shared" si="935"/>
        <v>0</v>
      </c>
      <c r="JK176" s="20">
        <f t="shared" si="936"/>
        <v>0</v>
      </c>
      <c r="JL176" s="19"/>
      <c r="JM176" s="19"/>
      <c r="JN176" s="20">
        <f t="shared" si="937"/>
        <v>0</v>
      </c>
      <c r="JO176" s="19"/>
      <c r="JP176" s="19"/>
      <c r="JQ176" s="20">
        <f t="shared" si="938"/>
        <v>0</v>
      </c>
      <c r="JR176" s="19"/>
      <c r="JS176" s="19"/>
      <c r="JT176" s="20">
        <f t="shared" si="939"/>
        <v>0</v>
      </c>
      <c r="JU176" s="20">
        <f t="shared" si="940"/>
        <v>0</v>
      </c>
      <c r="JV176" s="20">
        <f t="shared" si="941"/>
        <v>0</v>
      </c>
      <c r="JW176" s="20">
        <f t="shared" si="942"/>
        <v>0</v>
      </c>
      <c r="JX176" s="19"/>
      <c r="JY176" s="19"/>
      <c r="JZ176" s="20">
        <f t="shared" si="943"/>
        <v>0</v>
      </c>
      <c r="KA176" s="19"/>
      <c r="KB176" s="19"/>
      <c r="KC176" s="20">
        <f t="shared" si="944"/>
        <v>0</v>
      </c>
      <c r="KD176" s="20">
        <f t="shared" si="945"/>
        <v>0</v>
      </c>
      <c r="KE176" s="20">
        <f t="shared" si="946"/>
        <v>0</v>
      </c>
      <c r="KF176" s="20">
        <f t="shared" si="947"/>
        <v>0</v>
      </c>
      <c r="KG176" s="19"/>
      <c r="KH176" s="19"/>
      <c r="KI176" s="20">
        <f t="shared" si="948"/>
        <v>0</v>
      </c>
      <c r="KJ176" s="19"/>
      <c r="KK176" s="19"/>
      <c r="KL176" s="20">
        <f t="shared" si="949"/>
        <v>0</v>
      </c>
      <c r="KM176" s="19"/>
      <c r="KN176" s="19"/>
      <c r="KO176" s="20">
        <f t="shared" si="950"/>
        <v>0</v>
      </c>
      <c r="KP176" s="19"/>
      <c r="KQ176" s="19"/>
      <c r="KR176" s="20">
        <f t="shared" si="951"/>
        <v>0</v>
      </c>
      <c r="KS176" s="19"/>
      <c r="KT176" s="19"/>
      <c r="KU176" s="20">
        <f t="shared" si="952"/>
        <v>0</v>
      </c>
      <c r="KV176" s="19"/>
      <c r="KW176" s="19"/>
      <c r="KX176" s="20">
        <f t="shared" si="953"/>
        <v>0</v>
      </c>
      <c r="KY176" s="19"/>
      <c r="KZ176" s="19"/>
      <c r="LA176" s="20">
        <f t="shared" si="954"/>
        <v>0</v>
      </c>
      <c r="LB176" s="20">
        <f t="shared" si="955"/>
        <v>0</v>
      </c>
      <c r="LC176" s="20">
        <f t="shared" si="956"/>
        <v>0</v>
      </c>
      <c r="LD176" s="20">
        <f t="shared" si="957"/>
        <v>0</v>
      </c>
      <c r="LE176" s="20">
        <f t="shared" si="958"/>
        <v>0</v>
      </c>
      <c r="LF176" s="20">
        <f t="shared" si="959"/>
        <v>0</v>
      </c>
      <c r="LG176" s="20">
        <f t="shared" si="960"/>
        <v>0</v>
      </c>
      <c r="LH176" s="19"/>
      <c r="LI176" s="19"/>
      <c r="LJ176" s="20">
        <f t="shared" si="961"/>
        <v>0</v>
      </c>
      <c r="LK176" s="19"/>
      <c r="LL176" s="19"/>
      <c r="LM176" s="20">
        <f t="shared" si="962"/>
        <v>0</v>
      </c>
      <c r="LN176" s="20">
        <f t="shared" si="963"/>
        <v>55390.78</v>
      </c>
      <c r="LO176" s="20">
        <f t="shared" si="964"/>
        <v>60550.05</v>
      </c>
      <c r="LP176" s="20">
        <f t="shared" si="965"/>
        <v>-5159.2700000000041</v>
      </c>
    </row>
    <row r="177" spans="1:328" x14ac:dyDescent="0.3">
      <c r="A177" s="2" t="s">
        <v>282</v>
      </c>
      <c r="B177" s="3"/>
      <c r="C177" s="3"/>
      <c r="D177" s="4">
        <f t="shared" si="805"/>
        <v>0</v>
      </c>
      <c r="E177" s="3"/>
      <c r="F177" s="3"/>
      <c r="G177" s="4">
        <f t="shared" si="806"/>
        <v>0</v>
      </c>
      <c r="H177" s="3"/>
      <c r="I177" s="3"/>
      <c r="J177" s="4">
        <f t="shared" si="807"/>
        <v>0</v>
      </c>
      <c r="K177" s="3"/>
      <c r="L177" s="3"/>
      <c r="M177" s="4">
        <f t="shared" si="808"/>
        <v>0</v>
      </c>
      <c r="N177" s="3"/>
      <c r="O177" s="3"/>
      <c r="P177" s="4">
        <f t="shared" si="809"/>
        <v>0</v>
      </c>
      <c r="Q177" s="3"/>
      <c r="R177" s="3"/>
      <c r="S177" s="4">
        <f t="shared" si="810"/>
        <v>0</v>
      </c>
      <c r="T177" s="3"/>
      <c r="U177" s="3"/>
      <c r="V177" s="4">
        <f t="shared" si="811"/>
        <v>0</v>
      </c>
      <c r="W177" s="3"/>
      <c r="X177" s="3"/>
      <c r="Y177" s="4">
        <f t="shared" si="812"/>
        <v>0</v>
      </c>
      <c r="Z177" s="3"/>
      <c r="AA177" s="3"/>
      <c r="AB177" s="4">
        <f t="shared" si="813"/>
        <v>0</v>
      </c>
      <c r="AC177" s="3"/>
      <c r="AD177" s="3"/>
      <c r="AE177" s="4">
        <f t="shared" si="814"/>
        <v>0</v>
      </c>
      <c r="AF177" s="3"/>
      <c r="AG177" s="3"/>
      <c r="AH177" s="4">
        <f t="shared" si="815"/>
        <v>0</v>
      </c>
      <c r="AI177" s="3"/>
      <c r="AJ177" s="3"/>
      <c r="AK177" s="4">
        <f t="shared" si="816"/>
        <v>0</v>
      </c>
      <c r="AL177" s="4">
        <f t="shared" si="817"/>
        <v>0</v>
      </c>
      <c r="AM177" s="4">
        <f t="shared" si="818"/>
        <v>0</v>
      </c>
      <c r="AN177" s="4">
        <f t="shared" si="819"/>
        <v>0</v>
      </c>
      <c r="AO177" s="3"/>
      <c r="AP177" s="3"/>
      <c r="AQ177" s="4">
        <f t="shared" si="820"/>
        <v>0</v>
      </c>
      <c r="AR177" s="3"/>
      <c r="AS177" s="3"/>
      <c r="AT177" s="4">
        <f t="shared" si="821"/>
        <v>0</v>
      </c>
      <c r="AU177" s="3"/>
      <c r="AV177" s="3"/>
      <c r="AW177" s="4">
        <f t="shared" si="822"/>
        <v>0</v>
      </c>
      <c r="AX177" s="3"/>
      <c r="AY177" s="3"/>
      <c r="AZ177" s="4">
        <f t="shared" si="823"/>
        <v>0</v>
      </c>
      <c r="BA177" s="3"/>
      <c r="BB177" s="3"/>
      <c r="BC177" s="4">
        <f t="shared" si="824"/>
        <v>0</v>
      </c>
      <c r="BD177" s="4">
        <f>464.46</f>
        <v>464.46</v>
      </c>
      <c r="BE177" s="3"/>
      <c r="BF177" s="4">
        <f t="shared" si="825"/>
        <v>464.46</v>
      </c>
      <c r="BG177" s="4">
        <f t="shared" si="826"/>
        <v>464.46</v>
      </c>
      <c r="BH177" s="4">
        <f t="shared" si="827"/>
        <v>0</v>
      </c>
      <c r="BI177" s="4">
        <f t="shared" si="828"/>
        <v>464.46</v>
      </c>
      <c r="BJ177" s="3"/>
      <c r="BK177" s="3"/>
      <c r="BL177" s="4">
        <f t="shared" si="829"/>
        <v>0</v>
      </c>
      <c r="BM177" s="4">
        <f>12181.65</f>
        <v>12181.65</v>
      </c>
      <c r="BN177" s="4">
        <f>15000</f>
        <v>15000</v>
      </c>
      <c r="BO177" s="4">
        <f t="shared" si="830"/>
        <v>-2818.3500000000004</v>
      </c>
      <c r="BP177" s="3"/>
      <c r="BQ177" s="3"/>
      <c r="BR177" s="4">
        <f t="shared" si="831"/>
        <v>0</v>
      </c>
      <c r="BS177" s="3"/>
      <c r="BT177" s="3"/>
      <c r="BU177" s="4">
        <f t="shared" si="832"/>
        <v>0</v>
      </c>
      <c r="BV177" s="3"/>
      <c r="BW177" s="3"/>
      <c r="BX177" s="4">
        <f t="shared" si="833"/>
        <v>0</v>
      </c>
      <c r="BY177" s="3"/>
      <c r="BZ177" s="3"/>
      <c r="CA177" s="4">
        <f t="shared" si="834"/>
        <v>0</v>
      </c>
      <c r="CB177" s="4">
        <f t="shared" si="835"/>
        <v>0</v>
      </c>
      <c r="CC177" s="4">
        <f t="shared" si="836"/>
        <v>0</v>
      </c>
      <c r="CD177" s="4">
        <f t="shared" si="837"/>
        <v>0</v>
      </c>
      <c r="CE177" s="3"/>
      <c r="CF177" s="3"/>
      <c r="CG177" s="4">
        <f t="shared" si="838"/>
        <v>0</v>
      </c>
      <c r="CH177" s="3"/>
      <c r="CI177" s="3"/>
      <c r="CJ177" s="4">
        <f t="shared" si="839"/>
        <v>0</v>
      </c>
      <c r="CK177" s="3"/>
      <c r="CL177" s="3"/>
      <c r="CM177" s="4">
        <f t="shared" si="840"/>
        <v>0</v>
      </c>
      <c r="CN177" s="4">
        <f t="shared" si="841"/>
        <v>0</v>
      </c>
      <c r="CO177" s="4">
        <f t="shared" si="842"/>
        <v>0</v>
      </c>
      <c r="CP177" s="4">
        <f t="shared" si="843"/>
        <v>0</v>
      </c>
      <c r="CQ177" s="3"/>
      <c r="CR177" s="3"/>
      <c r="CS177" s="4">
        <f t="shared" si="844"/>
        <v>0</v>
      </c>
      <c r="CT177" s="3"/>
      <c r="CU177" s="3"/>
      <c r="CV177" s="4">
        <f t="shared" si="845"/>
        <v>0</v>
      </c>
      <c r="CW177" s="3"/>
      <c r="CX177" s="3"/>
      <c r="CY177" s="4">
        <f t="shared" si="846"/>
        <v>0</v>
      </c>
      <c r="CZ177" s="4">
        <f t="shared" si="847"/>
        <v>0</v>
      </c>
      <c r="DA177" s="4">
        <f t="shared" si="848"/>
        <v>0</v>
      </c>
      <c r="DB177" s="4">
        <f t="shared" si="849"/>
        <v>0</v>
      </c>
      <c r="DC177" s="4">
        <f t="shared" si="850"/>
        <v>12646.109999999999</v>
      </c>
      <c r="DD177" s="4">
        <f t="shared" si="851"/>
        <v>15000</v>
      </c>
      <c r="DE177" s="4">
        <f t="shared" si="852"/>
        <v>-2353.8900000000012</v>
      </c>
      <c r="DF177" s="3"/>
      <c r="DG177" s="3"/>
      <c r="DH177" s="4">
        <f t="shared" si="853"/>
        <v>0</v>
      </c>
      <c r="DI177" s="3"/>
      <c r="DJ177" s="3"/>
      <c r="DK177" s="4">
        <f t="shared" si="854"/>
        <v>0</v>
      </c>
      <c r="DL177" s="4">
        <f t="shared" si="855"/>
        <v>0</v>
      </c>
      <c r="DM177" s="4">
        <f t="shared" si="856"/>
        <v>0</v>
      </c>
      <c r="DN177" s="4">
        <f t="shared" si="857"/>
        <v>0</v>
      </c>
      <c r="DO177" s="3"/>
      <c r="DP177" s="3"/>
      <c r="DQ177" s="4">
        <f t="shared" si="858"/>
        <v>0</v>
      </c>
      <c r="DR177" s="3"/>
      <c r="DS177" s="3"/>
      <c r="DT177" s="4">
        <f t="shared" si="859"/>
        <v>0</v>
      </c>
      <c r="DU177" s="4">
        <f t="shared" si="860"/>
        <v>0</v>
      </c>
      <c r="DV177" s="4">
        <f t="shared" si="861"/>
        <v>0</v>
      </c>
      <c r="DW177" s="4">
        <f t="shared" si="862"/>
        <v>0</v>
      </c>
      <c r="DX177" s="20">
        <f t="shared" si="863"/>
        <v>12646.109999999999</v>
      </c>
      <c r="DY177" s="20">
        <f t="shared" si="864"/>
        <v>15000</v>
      </c>
      <c r="DZ177" s="20">
        <f t="shared" si="865"/>
        <v>-2353.8900000000012</v>
      </c>
      <c r="EA177" s="19"/>
      <c r="EB177" s="19"/>
      <c r="EC177" s="20">
        <f t="shared" si="866"/>
        <v>0</v>
      </c>
      <c r="ED177" s="19"/>
      <c r="EE177" s="19"/>
      <c r="EF177" s="20">
        <f t="shared" si="867"/>
        <v>0</v>
      </c>
      <c r="EG177" s="19"/>
      <c r="EH177" s="19"/>
      <c r="EI177" s="20">
        <f t="shared" si="868"/>
        <v>0</v>
      </c>
      <c r="EJ177" s="19"/>
      <c r="EK177" s="19"/>
      <c r="EL177" s="20">
        <f t="shared" si="869"/>
        <v>0</v>
      </c>
      <c r="EM177" s="20">
        <f t="shared" si="870"/>
        <v>0</v>
      </c>
      <c r="EN177" s="20">
        <f t="shared" si="871"/>
        <v>0</v>
      </c>
      <c r="EO177" s="20">
        <f t="shared" si="872"/>
        <v>0</v>
      </c>
      <c r="EP177" s="19"/>
      <c r="EQ177" s="19"/>
      <c r="ER177" s="20">
        <f t="shared" si="873"/>
        <v>0</v>
      </c>
      <c r="ES177" s="19"/>
      <c r="ET177" s="19"/>
      <c r="EU177" s="20">
        <f t="shared" si="874"/>
        <v>0</v>
      </c>
      <c r="EV177" s="19"/>
      <c r="EW177" s="19"/>
      <c r="EX177" s="20">
        <f t="shared" si="875"/>
        <v>0</v>
      </c>
      <c r="EY177" s="19"/>
      <c r="EZ177" s="19"/>
      <c r="FA177" s="20">
        <f t="shared" si="876"/>
        <v>0</v>
      </c>
      <c r="FB177" s="20">
        <f t="shared" si="877"/>
        <v>0</v>
      </c>
      <c r="FC177" s="20">
        <f t="shared" si="878"/>
        <v>0</v>
      </c>
      <c r="FD177" s="20">
        <f t="shared" si="879"/>
        <v>0</v>
      </c>
      <c r="FE177" s="19"/>
      <c r="FF177" s="19"/>
      <c r="FG177" s="20">
        <f t="shared" si="880"/>
        <v>0</v>
      </c>
      <c r="FH177" s="19"/>
      <c r="FI177" s="19"/>
      <c r="FJ177" s="20">
        <f t="shared" si="881"/>
        <v>0</v>
      </c>
      <c r="FK177" s="19"/>
      <c r="FL177" s="19"/>
      <c r="FM177" s="20">
        <f t="shared" si="882"/>
        <v>0</v>
      </c>
      <c r="FN177" s="20">
        <f t="shared" si="883"/>
        <v>0</v>
      </c>
      <c r="FO177" s="20">
        <f t="shared" si="884"/>
        <v>0</v>
      </c>
      <c r="FP177" s="20">
        <f t="shared" si="885"/>
        <v>0</v>
      </c>
      <c r="FQ177" s="19"/>
      <c r="FR177" s="19"/>
      <c r="FS177" s="20">
        <f t="shared" si="886"/>
        <v>0</v>
      </c>
      <c r="FT177" s="19"/>
      <c r="FU177" s="19"/>
      <c r="FV177" s="20">
        <f t="shared" si="887"/>
        <v>0</v>
      </c>
      <c r="FW177" s="19"/>
      <c r="FX177" s="19"/>
      <c r="FY177" s="20">
        <f t="shared" si="888"/>
        <v>0</v>
      </c>
      <c r="FZ177" s="20">
        <f t="shared" si="889"/>
        <v>0</v>
      </c>
      <c r="GA177" s="20">
        <f t="shared" si="890"/>
        <v>0</v>
      </c>
      <c r="GB177" s="20">
        <f t="shared" si="891"/>
        <v>0</v>
      </c>
      <c r="GC177" s="19"/>
      <c r="GD177" s="19"/>
      <c r="GE177" s="20">
        <f t="shared" si="892"/>
        <v>0</v>
      </c>
      <c r="GF177" s="19"/>
      <c r="GG177" s="19"/>
      <c r="GH177" s="20">
        <f t="shared" si="893"/>
        <v>0</v>
      </c>
      <c r="GI177" s="19"/>
      <c r="GJ177" s="19"/>
      <c r="GK177" s="20">
        <f t="shared" si="894"/>
        <v>0</v>
      </c>
      <c r="GL177" s="19"/>
      <c r="GM177" s="19"/>
      <c r="GN177" s="20">
        <f t="shared" si="895"/>
        <v>0</v>
      </c>
      <c r="GO177" s="20">
        <f t="shared" si="896"/>
        <v>0</v>
      </c>
      <c r="GP177" s="20">
        <f t="shared" si="897"/>
        <v>0</v>
      </c>
      <c r="GQ177" s="20">
        <f t="shared" si="898"/>
        <v>0</v>
      </c>
      <c r="GR177" s="19"/>
      <c r="GS177" s="19"/>
      <c r="GT177" s="20">
        <f t="shared" si="899"/>
        <v>0</v>
      </c>
      <c r="GU177" s="19"/>
      <c r="GV177" s="19"/>
      <c r="GW177" s="20">
        <f t="shared" si="900"/>
        <v>0</v>
      </c>
      <c r="GX177" s="19"/>
      <c r="GY177" s="19"/>
      <c r="GZ177" s="20">
        <f t="shared" si="901"/>
        <v>0</v>
      </c>
      <c r="HA177" s="20">
        <f t="shared" si="902"/>
        <v>0</v>
      </c>
      <c r="HB177" s="20">
        <f t="shared" si="903"/>
        <v>0</v>
      </c>
      <c r="HC177" s="20">
        <f t="shared" si="904"/>
        <v>0</v>
      </c>
      <c r="HD177" s="19"/>
      <c r="HE177" s="19"/>
      <c r="HF177" s="20">
        <f t="shared" si="905"/>
        <v>0</v>
      </c>
      <c r="HG177" s="19"/>
      <c r="HH177" s="19"/>
      <c r="HI177" s="20">
        <f t="shared" si="906"/>
        <v>0</v>
      </c>
      <c r="HJ177" s="19"/>
      <c r="HK177" s="19"/>
      <c r="HL177" s="20">
        <f t="shared" si="907"/>
        <v>0</v>
      </c>
      <c r="HM177" s="19"/>
      <c r="HN177" s="19"/>
      <c r="HO177" s="20">
        <f t="shared" si="908"/>
        <v>0</v>
      </c>
      <c r="HP177" s="20">
        <f t="shared" si="909"/>
        <v>0</v>
      </c>
      <c r="HQ177" s="20">
        <f t="shared" si="910"/>
        <v>0</v>
      </c>
      <c r="HR177" s="20">
        <f t="shared" si="911"/>
        <v>0</v>
      </c>
      <c r="HS177" s="19"/>
      <c r="HT177" s="19"/>
      <c r="HU177" s="20">
        <f t="shared" si="912"/>
        <v>0</v>
      </c>
      <c r="HV177" s="19"/>
      <c r="HW177" s="19"/>
      <c r="HX177" s="20">
        <f t="shared" si="913"/>
        <v>0</v>
      </c>
      <c r="HY177" s="19"/>
      <c r="HZ177" s="19"/>
      <c r="IA177" s="20">
        <f t="shared" si="914"/>
        <v>0</v>
      </c>
      <c r="IB177" s="19"/>
      <c r="IC177" s="19"/>
      <c r="ID177" s="20">
        <f t="shared" si="915"/>
        <v>0</v>
      </c>
      <c r="IE177" s="20">
        <f t="shared" si="916"/>
        <v>0</v>
      </c>
      <c r="IF177" s="20">
        <f t="shared" si="917"/>
        <v>0</v>
      </c>
      <c r="IG177" s="20">
        <f t="shared" si="918"/>
        <v>0</v>
      </c>
      <c r="IH177" s="20">
        <f t="shared" si="919"/>
        <v>0</v>
      </c>
      <c r="II177" s="20">
        <f t="shared" si="920"/>
        <v>0</v>
      </c>
      <c r="IJ177" s="20">
        <f t="shared" si="921"/>
        <v>0</v>
      </c>
      <c r="IK177" s="19"/>
      <c r="IL177" s="20">
        <f>10166.67</f>
        <v>10166.67</v>
      </c>
      <c r="IM177" s="20">
        <f t="shared" si="922"/>
        <v>-10166.67</v>
      </c>
      <c r="IN177" s="19"/>
      <c r="IO177" s="19"/>
      <c r="IP177" s="20">
        <f t="shared" si="923"/>
        <v>0</v>
      </c>
      <c r="IQ177" s="20">
        <f>20053.26</f>
        <v>20053.259999999998</v>
      </c>
      <c r="IR177" s="20">
        <f>9999.99</f>
        <v>9999.99</v>
      </c>
      <c r="IS177" s="20">
        <f t="shared" si="924"/>
        <v>10053.269999999999</v>
      </c>
      <c r="IT177" s="20">
        <f t="shared" si="925"/>
        <v>20053.259999999998</v>
      </c>
      <c r="IU177" s="20">
        <f t="shared" si="926"/>
        <v>9999.99</v>
      </c>
      <c r="IV177" s="20">
        <f t="shared" si="927"/>
        <v>10053.269999999999</v>
      </c>
      <c r="IW177" s="20">
        <f t="shared" si="928"/>
        <v>20053.259999999998</v>
      </c>
      <c r="IX177" s="20">
        <f t="shared" si="929"/>
        <v>20166.66</v>
      </c>
      <c r="IY177" s="20">
        <f t="shared" si="930"/>
        <v>-113.40000000000146</v>
      </c>
      <c r="IZ177" s="19"/>
      <c r="JA177" s="19"/>
      <c r="JB177" s="20">
        <f t="shared" si="931"/>
        <v>0</v>
      </c>
      <c r="JC177" s="19"/>
      <c r="JD177" s="19"/>
      <c r="JE177" s="20">
        <f t="shared" si="932"/>
        <v>0</v>
      </c>
      <c r="JF177" s="19"/>
      <c r="JG177" s="19"/>
      <c r="JH177" s="20">
        <f t="shared" si="933"/>
        <v>0</v>
      </c>
      <c r="JI177" s="20">
        <f t="shared" si="934"/>
        <v>0</v>
      </c>
      <c r="JJ177" s="20">
        <f t="shared" si="935"/>
        <v>0</v>
      </c>
      <c r="JK177" s="20">
        <f t="shared" si="936"/>
        <v>0</v>
      </c>
      <c r="JL177" s="19"/>
      <c r="JM177" s="19"/>
      <c r="JN177" s="20">
        <f t="shared" si="937"/>
        <v>0</v>
      </c>
      <c r="JO177" s="19"/>
      <c r="JP177" s="19"/>
      <c r="JQ177" s="20">
        <f t="shared" si="938"/>
        <v>0</v>
      </c>
      <c r="JR177" s="19"/>
      <c r="JS177" s="19"/>
      <c r="JT177" s="20">
        <f t="shared" si="939"/>
        <v>0</v>
      </c>
      <c r="JU177" s="20">
        <f t="shared" si="940"/>
        <v>0</v>
      </c>
      <c r="JV177" s="20">
        <f t="shared" si="941"/>
        <v>0</v>
      </c>
      <c r="JW177" s="20">
        <f t="shared" si="942"/>
        <v>0</v>
      </c>
      <c r="JX177" s="19"/>
      <c r="JY177" s="19"/>
      <c r="JZ177" s="20">
        <f t="shared" si="943"/>
        <v>0</v>
      </c>
      <c r="KA177" s="19"/>
      <c r="KB177" s="19"/>
      <c r="KC177" s="20">
        <f t="shared" si="944"/>
        <v>0</v>
      </c>
      <c r="KD177" s="20">
        <f t="shared" si="945"/>
        <v>0</v>
      </c>
      <c r="KE177" s="20">
        <f t="shared" si="946"/>
        <v>0</v>
      </c>
      <c r="KF177" s="20">
        <f t="shared" si="947"/>
        <v>0</v>
      </c>
      <c r="KG177" s="19"/>
      <c r="KH177" s="19"/>
      <c r="KI177" s="20">
        <f t="shared" si="948"/>
        <v>0</v>
      </c>
      <c r="KJ177" s="19"/>
      <c r="KK177" s="19"/>
      <c r="KL177" s="20">
        <f t="shared" si="949"/>
        <v>0</v>
      </c>
      <c r="KM177" s="19"/>
      <c r="KN177" s="19"/>
      <c r="KO177" s="20">
        <f t="shared" si="950"/>
        <v>0</v>
      </c>
      <c r="KP177" s="19"/>
      <c r="KQ177" s="19"/>
      <c r="KR177" s="20">
        <f t="shared" si="951"/>
        <v>0</v>
      </c>
      <c r="KS177" s="19"/>
      <c r="KT177" s="19"/>
      <c r="KU177" s="20">
        <f t="shared" si="952"/>
        <v>0</v>
      </c>
      <c r="KV177" s="19"/>
      <c r="KW177" s="19"/>
      <c r="KX177" s="20">
        <f t="shared" si="953"/>
        <v>0</v>
      </c>
      <c r="KY177" s="19"/>
      <c r="KZ177" s="19"/>
      <c r="LA177" s="20">
        <f t="shared" si="954"/>
        <v>0</v>
      </c>
      <c r="LB177" s="20">
        <f t="shared" si="955"/>
        <v>0</v>
      </c>
      <c r="LC177" s="20">
        <f t="shared" si="956"/>
        <v>0</v>
      </c>
      <c r="LD177" s="20">
        <f t="shared" si="957"/>
        <v>0</v>
      </c>
      <c r="LE177" s="20">
        <f t="shared" si="958"/>
        <v>0</v>
      </c>
      <c r="LF177" s="20">
        <f t="shared" si="959"/>
        <v>0</v>
      </c>
      <c r="LG177" s="20">
        <f t="shared" si="960"/>
        <v>0</v>
      </c>
      <c r="LH177" s="19"/>
      <c r="LI177" s="19"/>
      <c r="LJ177" s="20">
        <f t="shared" si="961"/>
        <v>0</v>
      </c>
      <c r="LK177" s="19"/>
      <c r="LL177" s="19"/>
      <c r="LM177" s="20">
        <f t="shared" si="962"/>
        <v>0</v>
      </c>
      <c r="LN177" s="20">
        <f t="shared" si="963"/>
        <v>32699.369999999995</v>
      </c>
      <c r="LO177" s="20">
        <f t="shared" si="964"/>
        <v>35166.660000000003</v>
      </c>
      <c r="LP177" s="20">
        <f t="shared" si="965"/>
        <v>-2467.2900000000081</v>
      </c>
    </row>
    <row r="178" spans="1:328" x14ac:dyDescent="0.3">
      <c r="A178" s="2" t="s">
        <v>283</v>
      </c>
      <c r="B178" s="5">
        <f>(((((B172)+(B173))+(B174))+(B175))+(B176))+(B177)</f>
        <v>0</v>
      </c>
      <c r="C178" s="5">
        <f>(((((C172)+(C173))+(C174))+(C175))+(C176))+(C177)</f>
        <v>0</v>
      </c>
      <c r="D178" s="5">
        <f t="shared" si="805"/>
        <v>0</v>
      </c>
      <c r="E178" s="5">
        <f>(((((E172)+(E173))+(E174))+(E175))+(E176))+(E177)</f>
        <v>0</v>
      </c>
      <c r="F178" s="5">
        <f>(((((F172)+(F173))+(F174))+(F175))+(F176))+(F177)</f>
        <v>0</v>
      </c>
      <c r="G178" s="5">
        <f t="shared" si="806"/>
        <v>0</v>
      </c>
      <c r="H178" s="5">
        <f>(((((H172)+(H173))+(H174))+(H175))+(H176))+(H177)</f>
        <v>0</v>
      </c>
      <c r="I178" s="5">
        <f>(((((I172)+(I173))+(I174))+(I175))+(I176))+(I177)</f>
        <v>0</v>
      </c>
      <c r="J178" s="5">
        <f t="shared" si="807"/>
        <v>0</v>
      </c>
      <c r="K178" s="5">
        <f>(((((K172)+(K173))+(K174))+(K175))+(K176))+(K177)</f>
        <v>0</v>
      </c>
      <c r="L178" s="5">
        <f>(((((L172)+(L173))+(L174))+(L175))+(L176))+(L177)</f>
        <v>0</v>
      </c>
      <c r="M178" s="5">
        <f t="shared" si="808"/>
        <v>0</v>
      </c>
      <c r="N178" s="5">
        <f>(((((N172)+(N173))+(N174))+(N175))+(N176))+(N177)</f>
        <v>0</v>
      </c>
      <c r="O178" s="5">
        <f>(((((O172)+(O173))+(O174))+(O175))+(O176))+(O177)</f>
        <v>0</v>
      </c>
      <c r="P178" s="5">
        <f t="shared" si="809"/>
        <v>0</v>
      </c>
      <c r="Q178" s="5">
        <f>(((((Q172)+(Q173))+(Q174))+(Q175))+(Q176))+(Q177)</f>
        <v>0</v>
      </c>
      <c r="R178" s="5">
        <f>(((((R172)+(R173))+(R174))+(R175))+(R176))+(R177)</f>
        <v>0</v>
      </c>
      <c r="S178" s="5">
        <f t="shared" si="810"/>
        <v>0</v>
      </c>
      <c r="T178" s="5">
        <f>(((((T172)+(T173))+(T174))+(T175))+(T176))+(T177)</f>
        <v>0</v>
      </c>
      <c r="U178" s="5">
        <f>(((((U172)+(U173))+(U174))+(U175))+(U176))+(U177)</f>
        <v>0</v>
      </c>
      <c r="V178" s="5">
        <f t="shared" si="811"/>
        <v>0</v>
      </c>
      <c r="W178" s="5">
        <f>(((((W172)+(W173))+(W174))+(W175))+(W176))+(W177)</f>
        <v>0</v>
      </c>
      <c r="X178" s="5">
        <f>(((((X172)+(X173))+(X174))+(X175))+(X176))+(X177)</f>
        <v>0</v>
      </c>
      <c r="Y178" s="5">
        <f t="shared" si="812"/>
        <v>0</v>
      </c>
      <c r="Z178" s="5">
        <f>(((((Z172)+(Z173))+(Z174))+(Z175))+(Z176))+(Z177)</f>
        <v>0</v>
      </c>
      <c r="AA178" s="5">
        <f>(((((AA172)+(AA173))+(AA174))+(AA175))+(AA176))+(AA177)</f>
        <v>0</v>
      </c>
      <c r="AB178" s="5">
        <f t="shared" si="813"/>
        <v>0</v>
      </c>
      <c r="AC178" s="5">
        <f>(((((AC172)+(AC173))+(AC174))+(AC175))+(AC176))+(AC177)</f>
        <v>0</v>
      </c>
      <c r="AD178" s="5">
        <f>(((((AD172)+(AD173))+(AD174))+(AD175))+(AD176))+(AD177)</f>
        <v>0</v>
      </c>
      <c r="AE178" s="5">
        <f t="shared" si="814"/>
        <v>0</v>
      </c>
      <c r="AF178" s="5">
        <f>(((((AF172)+(AF173))+(AF174))+(AF175))+(AF176))+(AF177)</f>
        <v>0</v>
      </c>
      <c r="AG178" s="5">
        <f>(((((AG172)+(AG173))+(AG174))+(AG175))+(AG176))+(AG177)</f>
        <v>0</v>
      </c>
      <c r="AH178" s="5">
        <f t="shared" si="815"/>
        <v>0</v>
      </c>
      <c r="AI178" s="5">
        <f>(((((AI172)+(AI173))+(AI174))+(AI175))+(AI176))+(AI177)</f>
        <v>0</v>
      </c>
      <c r="AJ178" s="5">
        <f>(((((AJ172)+(AJ173))+(AJ174))+(AJ175))+(AJ176))+(AJ177)</f>
        <v>0</v>
      </c>
      <c r="AK178" s="5">
        <f t="shared" si="816"/>
        <v>0</v>
      </c>
      <c r="AL178" s="5">
        <f t="shared" si="817"/>
        <v>0</v>
      </c>
      <c r="AM178" s="5">
        <f t="shared" si="818"/>
        <v>0</v>
      </c>
      <c r="AN178" s="5">
        <f t="shared" si="819"/>
        <v>0</v>
      </c>
      <c r="AO178" s="5">
        <f>(((((AO172)+(AO173))+(AO174))+(AO175))+(AO176))+(AO177)</f>
        <v>0</v>
      </c>
      <c r="AP178" s="5">
        <f>(((((AP172)+(AP173))+(AP174))+(AP175))+(AP176))+(AP177)</f>
        <v>0</v>
      </c>
      <c r="AQ178" s="5">
        <f t="shared" si="820"/>
        <v>0</v>
      </c>
      <c r="AR178" s="5">
        <f>(((((AR172)+(AR173))+(AR174))+(AR175))+(AR176))+(AR177)</f>
        <v>0</v>
      </c>
      <c r="AS178" s="5">
        <f>(((((AS172)+(AS173))+(AS174))+(AS175))+(AS176))+(AS177)</f>
        <v>0</v>
      </c>
      <c r="AT178" s="5">
        <f t="shared" si="821"/>
        <v>0</v>
      </c>
      <c r="AU178" s="5">
        <f>(((((AU172)+(AU173))+(AU174))+(AU175))+(AU176))+(AU177)</f>
        <v>0</v>
      </c>
      <c r="AV178" s="5">
        <f>(((((AV172)+(AV173))+(AV174))+(AV175))+(AV176))+(AV177)</f>
        <v>0</v>
      </c>
      <c r="AW178" s="5">
        <f t="shared" si="822"/>
        <v>0</v>
      </c>
      <c r="AX178" s="5">
        <f>(((((AX172)+(AX173))+(AX174))+(AX175))+(AX176))+(AX177)</f>
        <v>0</v>
      </c>
      <c r="AY178" s="5">
        <f>(((((AY172)+(AY173))+(AY174))+(AY175))+(AY176))+(AY177)</f>
        <v>0</v>
      </c>
      <c r="AZ178" s="5">
        <f t="shared" si="823"/>
        <v>0</v>
      </c>
      <c r="BA178" s="5">
        <f>(((((BA172)+(BA173))+(BA174))+(BA175))+(BA176))+(BA177)</f>
        <v>0</v>
      </c>
      <c r="BB178" s="5">
        <f>(((((BB172)+(BB173))+(BB174))+(BB175))+(BB176))+(BB177)</f>
        <v>0</v>
      </c>
      <c r="BC178" s="5">
        <f t="shared" si="824"/>
        <v>0</v>
      </c>
      <c r="BD178" s="5">
        <f>(((((BD172)+(BD173))+(BD174))+(BD175))+(BD176))+(BD177)</f>
        <v>464.46</v>
      </c>
      <c r="BE178" s="5">
        <f>(((((BE172)+(BE173))+(BE174))+(BE175))+(BE176))+(BE177)</f>
        <v>0</v>
      </c>
      <c r="BF178" s="5">
        <f t="shared" si="825"/>
        <v>464.46</v>
      </c>
      <c r="BG178" s="5">
        <f t="shared" si="826"/>
        <v>464.46</v>
      </c>
      <c r="BH178" s="5">
        <f t="shared" si="827"/>
        <v>0</v>
      </c>
      <c r="BI178" s="5">
        <f t="shared" si="828"/>
        <v>464.46</v>
      </c>
      <c r="BJ178" s="5">
        <f>(((((BJ172)+(BJ173))+(BJ174))+(BJ175))+(BJ176))+(BJ177)</f>
        <v>0</v>
      </c>
      <c r="BK178" s="5">
        <f>(((((BK172)+(BK173))+(BK174))+(BK175))+(BK176))+(BK177)</f>
        <v>0</v>
      </c>
      <c r="BL178" s="5">
        <f t="shared" si="829"/>
        <v>0</v>
      </c>
      <c r="BM178" s="5">
        <f>(((((BM172)+(BM173))+(BM174))+(BM175))+(BM176))+(BM177)</f>
        <v>12181.65</v>
      </c>
      <c r="BN178" s="5">
        <f>(((((BN172)+(BN173))+(BN174))+(BN175))+(BN176))+(BN177)</f>
        <v>15000</v>
      </c>
      <c r="BO178" s="5">
        <f t="shared" si="830"/>
        <v>-2818.3500000000004</v>
      </c>
      <c r="BP178" s="5">
        <f>(((((BP172)+(BP173))+(BP174))+(BP175))+(BP176))+(BP177)</f>
        <v>0</v>
      </c>
      <c r="BQ178" s="5">
        <f>(((((BQ172)+(BQ173))+(BQ174))+(BQ175))+(BQ176))+(BQ177)</f>
        <v>0</v>
      </c>
      <c r="BR178" s="5">
        <f t="shared" si="831"/>
        <v>0</v>
      </c>
      <c r="BS178" s="5">
        <f>(((((BS172)+(BS173))+(BS174))+(BS175))+(BS176))+(BS177)</f>
        <v>0</v>
      </c>
      <c r="BT178" s="5">
        <f>(((((BT172)+(BT173))+(BT174))+(BT175))+(BT176))+(BT177)</f>
        <v>0</v>
      </c>
      <c r="BU178" s="5">
        <f t="shared" si="832"/>
        <v>0</v>
      </c>
      <c r="BV178" s="5">
        <f>(((((BV172)+(BV173))+(BV174))+(BV175))+(BV176))+(BV177)</f>
        <v>0</v>
      </c>
      <c r="BW178" s="5">
        <f>(((((BW172)+(BW173))+(BW174))+(BW175))+(BW176))+(BW177)</f>
        <v>0</v>
      </c>
      <c r="BX178" s="5">
        <f t="shared" si="833"/>
        <v>0</v>
      </c>
      <c r="BY178" s="5">
        <f>(((((BY172)+(BY173))+(BY174))+(BY175))+(BY176))+(BY177)</f>
        <v>0</v>
      </c>
      <c r="BZ178" s="5">
        <f>(((((BZ172)+(BZ173))+(BZ174))+(BZ175))+(BZ176))+(BZ177)</f>
        <v>0</v>
      </c>
      <c r="CA178" s="5">
        <f t="shared" si="834"/>
        <v>0</v>
      </c>
      <c r="CB178" s="5">
        <f t="shared" si="835"/>
        <v>0</v>
      </c>
      <c r="CC178" s="5">
        <f t="shared" si="836"/>
        <v>0</v>
      </c>
      <c r="CD178" s="5">
        <f t="shared" si="837"/>
        <v>0</v>
      </c>
      <c r="CE178" s="5">
        <f>(((((CE172)+(CE173))+(CE174))+(CE175))+(CE176))+(CE177)</f>
        <v>0</v>
      </c>
      <c r="CF178" s="5">
        <f>(((((CF172)+(CF173))+(CF174))+(CF175))+(CF176))+(CF177)</f>
        <v>0</v>
      </c>
      <c r="CG178" s="5">
        <f t="shared" si="838"/>
        <v>0</v>
      </c>
      <c r="CH178" s="5">
        <f>(((((CH172)+(CH173))+(CH174))+(CH175))+(CH176))+(CH177)</f>
        <v>0</v>
      </c>
      <c r="CI178" s="5">
        <f>(((((CI172)+(CI173))+(CI174))+(CI175))+(CI176))+(CI177)</f>
        <v>0</v>
      </c>
      <c r="CJ178" s="5">
        <f t="shared" si="839"/>
        <v>0</v>
      </c>
      <c r="CK178" s="5">
        <f>(((((CK172)+(CK173))+(CK174))+(CK175))+(CK176))+(CK177)</f>
        <v>0</v>
      </c>
      <c r="CL178" s="5">
        <f>(((((CL172)+(CL173))+(CL174))+(CL175))+(CL176))+(CL177)</f>
        <v>0</v>
      </c>
      <c r="CM178" s="5">
        <f t="shared" si="840"/>
        <v>0</v>
      </c>
      <c r="CN178" s="5">
        <f t="shared" si="841"/>
        <v>0</v>
      </c>
      <c r="CO178" s="5">
        <f t="shared" si="842"/>
        <v>0</v>
      </c>
      <c r="CP178" s="5">
        <f t="shared" si="843"/>
        <v>0</v>
      </c>
      <c r="CQ178" s="5">
        <f>(((((CQ172)+(CQ173))+(CQ174))+(CQ175))+(CQ176))+(CQ177)</f>
        <v>0</v>
      </c>
      <c r="CR178" s="5">
        <f>(((((CR172)+(CR173))+(CR174))+(CR175))+(CR176))+(CR177)</f>
        <v>0</v>
      </c>
      <c r="CS178" s="5">
        <f t="shared" si="844"/>
        <v>0</v>
      </c>
      <c r="CT178" s="5">
        <f>(((((CT172)+(CT173))+(CT174))+(CT175))+(CT176))+(CT177)</f>
        <v>0</v>
      </c>
      <c r="CU178" s="5">
        <f>(((((CU172)+(CU173))+(CU174))+(CU175))+(CU176))+(CU177)</f>
        <v>0</v>
      </c>
      <c r="CV178" s="5">
        <f t="shared" si="845"/>
        <v>0</v>
      </c>
      <c r="CW178" s="5">
        <f>(((((CW172)+(CW173))+(CW174))+(CW175))+(CW176))+(CW177)</f>
        <v>0</v>
      </c>
      <c r="CX178" s="5">
        <f>(((((CX172)+(CX173))+(CX174))+(CX175))+(CX176))+(CX177)</f>
        <v>0</v>
      </c>
      <c r="CY178" s="5">
        <f t="shared" si="846"/>
        <v>0</v>
      </c>
      <c r="CZ178" s="5">
        <f t="shared" si="847"/>
        <v>0</v>
      </c>
      <c r="DA178" s="5">
        <f t="shared" si="848"/>
        <v>0</v>
      </c>
      <c r="DB178" s="5">
        <f t="shared" si="849"/>
        <v>0</v>
      </c>
      <c r="DC178" s="5">
        <f t="shared" si="850"/>
        <v>12646.109999999999</v>
      </c>
      <c r="DD178" s="5">
        <f t="shared" si="851"/>
        <v>15000</v>
      </c>
      <c r="DE178" s="5">
        <f t="shared" si="852"/>
        <v>-2353.8900000000012</v>
      </c>
      <c r="DF178" s="5">
        <f>(((((DF172)+(DF173))+(DF174))+(DF175))+(DF176))+(DF177)</f>
        <v>0</v>
      </c>
      <c r="DG178" s="5">
        <f>(((((DG172)+(DG173))+(DG174))+(DG175))+(DG176))+(DG177)</f>
        <v>0</v>
      </c>
      <c r="DH178" s="5">
        <f t="shared" si="853"/>
        <v>0</v>
      </c>
      <c r="DI178" s="5">
        <f>(((((DI172)+(DI173))+(DI174))+(DI175))+(DI176))+(DI177)</f>
        <v>0</v>
      </c>
      <c r="DJ178" s="5">
        <f>(((((DJ172)+(DJ173))+(DJ174))+(DJ175))+(DJ176))+(DJ177)</f>
        <v>0</v>
      </c>
      <c r="DK178" s="5">
        <f t="shared" si="854"/>
        <v>0</v>
      </c>
      <c r="DL178" s="5">
        <f t="shared" si="855"/>
        <v>0</v>
      </c>
      <c r="DM178" s="5">
        <f t="shared" si="856"/>
        <v>0</v>
      </c>
      <c r="DN178" s="5">
        <f t="shared" si="857"/>
        <v>0</v>
      </c>
      <c r="DO178" s="5">
        <f>(((((DO172)+(DO173))+(DO174))+(DO175))+(DO176))+(DO177)</f>
        <v>0</v>
      </c>
      <c r="DP178" s="5">
        <f>(((((DP172)+(DP173))+(DP174))+(DP175))+(DP176))+(DP177)</f>
        <v>0</v>
      </c>
      <c r="DQ178" s="5">
        <f t="shared" si="858"/>
        <v>0</v>
      </c>
      <c r="DR178" s="5">
        <f>(((((DR172)+(DR173))+(DR174))+(DR175))+(DR176))+(DR177)</f>
        <v>0</v>
      </c>
      <c r="DS178" s="5">
        <f>(((((DS172)+(DS173))+(DS174))+(DS175))+(DS176))+(DS177)</f>
        <v>0</v>
      </c>
      <c r="DT178" s="5">
        <f t="shared" si="859"/>
        <v>0</v>
      </c>
      <c r="DU178" s="5">
        <f t="shared" si="860"/>
        <v>0</v>
      </c>
      <c r="DV178" s="5">
        <f t="shared" si="861"/>
        <v>0</v>
      </c>
      <c r="DW178" s="5">
        <f t="shared" si="862"/>
        <v>0</v>
      </c>
      <c r="DX178" s="21">
        <f t="shared" si="863"/>
        <v>12646.109999999999</v>
      </c>
      <c r="DY178" s="21">
        <f t="shared" si="864"/>
        <v>15000</v>
      </c>
      <c r="DZ178" s="21">
        <f t="shared" si="865"/>
        <v>-2353.8900000000012</v>
      </c>
      <c r="EA178" s="21">
        <f>(((((EA172)+(EA173))+(EA174))+(EA175))+(EA176))+(EA177)</f>
        <v>0</v>
      </c>
      <c r="EB178" s="21">
        <f>(((((EB172)+(EB173))+(EB174))+(EB175))+(EB176))+(EB177)</f>
        <v>0</v>
      </c>
      <c r="EC178" s="21">
        <f t="shared" si="866"/>
        <v>0</v>
      </c>
      <c r="ED178" s="21">
        <f>(((((ED172)+(ED173))+(ED174))+(ED175))+(ED176))+(ED177)</f>
        <v>0</v>
      </c>
      <c r="EE178" s="21">
        <f>(((((EE172)+(EE173))+(EE174))+(EE175))+(EE176))+(EE177)</f>
        <v>0</v>
      </c>
      <c r="EF178" s="21">
        <f t="shared" si="867"/>
        <v>0</v>
      </c>
      <c r="EG178" s="21">
        <f>(((((EG172)+(EG173))+(EG174))+(EG175))+(EG176))+(EG177)</f>
        <v>5304.17</v>
      </c>
      <c r="EH178" s="21">
        <f>(((((EH172)+(EH173))+(EH174))+(EH175))+(EH176))+(EH177)</f>
        <v>18750</v>
      </c>
      <c r="EI178" s="21">
        <f t="shared" si="868"/>
        <v>-13445.83</v>
      </c>
      <c r="EJ178" s="21">
        <f>(((((EJ172)+(EJ173))+(EJ174))+(EJ175))+(EJ176))+(EJ177)</f>
        <v>0</v>
      </c>
      <c r="EK178" s="21">
        <f>(((((EK172)+(EK173))+(EK174))+(EK175))+(EK176))+(EK177)</f>
        <v>0</v>
      </c>
      <c r="EL178" s="21">
        <f t="shared" si="869"/>
        <v>0</v>
      </c>
      <c r="EM178" s="21">
        <f t="shared" si="870"/>
        <v>5304.17</v>
      </c>
      <c r="EN178" s="21">
        <f t="shared" si="871"/>
        <v>18750</v>
      </c>
      <c r="EO178" s="21">
        <f t="shared" si="872"/>
        <v>-13445.83</v>
      </c>
      <c r="EP178" s="21">
        <f>(((((EP172)+(EP173))+(EP174))+(EP175))+(EP176))+(EP177)</f>
        <v>0</v>
      </c>
      <c r="EQ178" s="21">
        <f>(((((EQ172)+(EQ173))+(EQ174))+(EQ175))+(EQ176))+(EQ177)</f>
        <v>0</v>
      </c>
      <c r="ER178" s="21">
        <f t="shared" si="873"/>
        <v>0</v>
      </c>
      <c r="ES178" s="21">
        <f>(((((ES172)+(ES173))+(ES174))+(ES175))+(ES176))+(ES177)</f>
        <v>0</v>
      </c>
      <c r="ET178" s="21">
        <f>(((((ET172)+(ET173))+(ET174))+(ET175))+(ET176))+(ET177)</f>
        <v>0</v>
      </c>
      <c r="EU178" s="21">
        <f t="shared" si="874"/>
        <v>0</v>
      </c>
      <c r="EV178" s="21">
        <f>(((((EV172)+(EV173))+(EV174))+(EV175))+(EV176))+(EV177)</f>
        <v>6675.12</v>
      </c>
      <c r="EW178" s="21">
        <f>(((((EW172)+(EW173))+(EW174))+(EW175))+(EW176))+(EW177)</f>
        <v>7000.02</v>
      </c>
      <c r="EX178" s="21">
        <f t="shared" si="875"/>
        <v>-324.90000000000055</v>
      </c>
      <c r="EY178" s="21">
        <f>(((((EY172)+(EY173))+(EY174))+(EY175))+(EY176))+(EY177)</f>
        <v>0</v>
      </c>
      <c r="EZ178" s="21">
        <f>(((((EZ172)+(EZ173))+(EZ174))+(EZ175))+(EZ176))+(EZ177)</f>
        <v>0</v>
      </c>
      <c r="FA178" s="21">
        <f t="shared" si="876"/>
        <v>0</v>
      </c>
      <c r="FB178" s="21">
        <f t="shared" si="877"/>
        <v>6675.12</v>
      </c>
      <c r="FC178" s="21">
        <f t="shared" si="878"/>
        <v>7000.02</v>
      </c>
      <c r="FD178" s="21">
        <f t="shared" si="879"/>
        <v>-324.90000000000055</v>
      </c>
      <c r="FE178" s="21">
        <f>(((((FE172)+(FE173))+(FE174))+(FE175))+(FE176))+(FE177)</f>
        <v>0</v>
      </c>
      <c r="FF178" s="21">
        <f>(((((FF172)+(FF173))+(FF174))+(FF175))+(FF176))+(FF177)</f>
        <v>0</v>
      </c>
      <c r="FG178" s="21">
        <f t="shared" si="880"/>
        <v>0</v>
      </c>
      <c r="FH178" s="21">
        <f>(((((FH172)+(FH173))+(FH174))+(FH175))+(FH176))+(FH177)</f>
        <v>4173.03</v>
      </c>
      <c r="FI178" s="21">
        <f>(((((FI172)+(FI173))+(FI174))+(FI175))+(FI176))+(FI177)</f>
        <v>6000</v>
      </c>
      <c r="FJ178" s="21">
        <f t="shared" si="881"/>
        <v>-1826.9700000000003</v>
      </c>
      <c r="FK178" s="21">
        <f>(((((FK172)+(FK173))+(FK174))+(FK175))+(FK176))+(FK177)</f>
        <v>0</v>
      </c>
      <c r="FL178" s="21">
        <f>(((((FL172)+(FL173))+(FL174))+(FL175))+(FL176))+(FL177)</f>
        <v>0</v>
      </c>
      <c r="FM178" s="21">
        <f t="shared" si="882"/>
        <v>0</v>
      </c>
      <c r="FN178" s="21">
        <f t="shared" si="883"/>
        <v>4173.03</v>
      </c>
      <c r="FO178" s="21">
        <f t="shared" si="884"/>
        <v>6000</v>
      </c>
      <c r="FP178" s="21">
        <f t="shared" si="885"/>
        <v>-1826.9700000000003</v>
      </c>
      <c r="FQ178" s="21">
        <f>(((((FQ172)+(FQ173))+(FQ174))+(FQ175))+(FQ176))+(FQ177)</f>
        <v>0</v>
      </c>
      <c r="FR178" s="21">
        <f>(((((FR172)+(FR173))+(FR174))+(FR175))+(FR176))+(FR177)</f>
        <v>0</v>
      </c>
      <c r="FS178" s="21">
        <f t="shared" si="886"/>
        <v>0</v>
      </c>
      <c r="FT178" s="21">
        <f>(((((FT172)+(FT173))+(FT174))+(FT175))+(FT176))+(FT177)</f>
        <v>1485</v>
      </c>
      <c r="FU178" s="21">
        <f>(((((FU172)+(FU173))+(FU174))+(FU175))+(FU176))+(FU177)</f>
        <v>6487.53</v>
      </c>
      <c r="FV178" s="21">
        <f t="shared" si="887"/>
        <v>-5002.53</v>
      </c>
      <c r="FW178" s="21">
        <f>(((((FW172)+(FW173))+(FW174))+(FW175))+(FW176))+(FW177)</f>
        <v>0</v>
      </c>
      <c r="FX178" s="21">
        <f>(((((FX172)+(FX173))+(FX174))+(FX175))+(FX176))+(FX177)</f>
        <v>0</v>
      </c>
      <c r="FY178" s="21">
        <f t="shared" si="888"/>
        <v>0</v>
      </c>
      <c r="FZ178" s="21">
        <f t="shared" si="889"/>
        <v>1485</v>
      </c>
      <c r="GA178" s="21">
        <f t="shared" si="890"/>
        <v>6487.53</v>
      </c>
      <c r="GB178" s="21">
        <f t="shared" si="891"/>
        <v>-5002.53</v>
      </c>
      <c r="GC178" s="21">
        <f>(((((GC172)+(GC173))+(GC174))+(GC175))+(GC176))+(GC177)</f>
        <v>2400</v>
      </c>
      <c r="GD178" s="21">
        <f>(((((GD172)+(GD173))+(GD174))+(GD175))+(GD176))+(GD177)</f>
        <v>0</v>
      </c>
      <c r="GE178" s="21">
        <f t="shared" si="892"/>
        <v>2400</v>
      </c>
      <c r="GF178" s="21">
        <f>(((((GF172)+(GF173))+(GF174))+(GF175))+(GF176))+(GF177)</f>
        <v>0</v>
      </c>
      <c r="GG178" s="21">
        <f>(((((GG172)+(GG173))+(GG174))+(GG175))+(GG176))+(GG177)</f>
        <v>0</v>
      </c>
      <c r="GH178" s="21">
        <f t="shared" si="893"/>
        <v>0</v>
      </c>
      <c r="GI178" s="21">
        <f>(((((GI172)+(GI173))+(GI174))+(GI175))+(GI176))+(GI177)</f>
        <v>26970.32</v>
      </c>
      <c r="GJ178" s="21">
        <f>(((((GJ172)+(GJ173))+(GJ174))+(GJ175))+(GJ176))+(GJ177)</f>
        <v>22312.5</v>
      </c>
      <c r="GK178" s="21">
        <f t="shared" si="894"/>
        <v>4657.82</v>
      </c>
      <c r="GL178" s="21">
        <f>(((((GL172)+(GL173))+(GL174))+(GL175))+(GL176))+(GL177)</f>
        <v>0</v>
      </c>
      <c r="GM178" s="21">
        <f>(((((GM172)+(GM173))+(GM174))+(GM175))+(GM176))+(GM177)</f>
        <v>0</v>
      </c>
      <c r="GN178" s="21">
        <f t="shared" si="895"/>
        <v>0</v>
      </c>
      <c r="GO178" s="21">
        <f t="shared" si="896"/>
        <v>26970.32</v>
      </c>
      <c r="GP178" s="21">
        <f t="shared" si="897"/>
        <v>22312.5</v>
      </c>
      <c r="GQ178" s="21">
        <f t="shared" si="898"/>
        <v>4657.82</v>
      </c>
      <c r="GR178" s="21">
        <f>(((((GR172)+(GR173))+(GR174))+(GR175))+(GR176))+(GR177)</f>
        <v>0</v>
      </c>
      <c r="GS178" s="21">
        <f>(((((GS172)+(GS173))+(GS174))+(GS175))+(GS176))+(GS177)</f>
        <v>0</v>
      </c>
      <c r="GT178" s="21">
        <f t="shared" si="899"/>
        <v>0</v>
      </c>
      <c r="GU178" s="21">
        <f>(((((GU172)+(GU173))+(GU174))+(GU175))+(GU176))+(GU177)</f>
        <v>0</v>
      </c>
      <c r="GV178" s="21">
        <f>(((((GV172)+(GV173))+(GV174))+(GV175))+(GV176))+(GV177)</f>
        <v>0</v>
      </c>
      <c r="GW178" s="21">
        <f t="shared" si="900"/>
        <v>0</v>
      </c>
      <c r="GX178" s="21">
        <f>(((((GX172)+(GX173))+(GX174))+(GX175))+(GX176))+(GX177)</f>
        <v>5333.14</v>
      </c>
      <c r="GY178" s="21">
        <f>(((((GY172)+(GY173))+(GY174))+(GY175))+(GY176))+(GY177)</f>
        <v>0</v>
      </c>
      <c r="GZ178" s="21">
        <f t="shared" si="901"/>
        <v>5333.14</v>
      </c>
      <c r="HA178" s="21">
        <f t="shared" si="902"/>
        <v>52340.78</v>
      </c>
      <c r="HB178" s="21">
        <f t="shared" si="903"/>
        <v>60550.05</v>
      </c>
      <c r="HC178" s="21">
        <f t="shared" si="904"/>
        <v>-8209.2700000000041</v>
      </c>
      <c r="HD178" s="21">
        <f>(((((HD172)+(HD173))+(HD174))+(HD175))+(HD176))+(HD177)</f>
        <v>0</v>
      </c>
      <c r="HE178" s="21">
        <f>(((((HE172)+(HE173))+(HE174))+(HE175))+(HE176))+(HE177)</f>
        <v>0</v>
      </c>
      <c r="HF178" s="21">
        <f t="shared" si="905"/>
        <v>0</v>
      </c>
      <c r="HG178" s="21">
        <f>(((((HG172)+(HG173))+(HG174))+(HG175))+(HG176))+(HG177)</f>
        <v>0</v>
      </c>
      <c r="HH178" s="21">
        <f>(((((HH172)+(HH173))+(HH174))+(HH175))+(HH176))+(HH177)</f>
        <v>0</v>
      </c>
      <c r="HI178" s="21">
        <f t="shared" si="906"/>
        <v>0</v>
      </c>
      <c r="HJ178" s="21">
        <f>(((((HJ172)+(HJ173))+(HJ174))+(HJ175))+(HJ176))+(HJ177)</f>
        <v>0</v>
      </c>
      <c r="HK178" s="21">
        <f>(((((HK172)+(HK173))+(HK174))+(HK175))+(HK176))+(HK177)</f>
        <v>0</v>
      </c>
      <c r="HL178" s="21">
        <f t="shared" si="907"/>
        <v>0</v>
      </c>
      <c r="HM178" s="21">
        <f>(((((HM172)+(HM173))+(HM174))+(HM175))+(HM176))+(HM177)</f>
        <v>0</v>
      </c>
      <c r="HN178" s="21">
        <f>(((((HN172)+(HN173))+(HN174))+(HN175))+(HN176))+(HN177)</f>
        <v>0</v>
      </c>
      <c r="HO178" s="21">
        <f t="shared" si="908"/>
        <v>0</v>
      </c>
      <c r="HP178" s="21">
        <f t="shared" si="909"/>
        <v>0</v>
      </c>
      <c r="HQ178" s="21">
        <f t="shared" si="910"/>
        <v>0</v>
      </c>
      <c r="HR178" s="21">
        <f t="shared" si="911"/>
        <v>0</v>
      </c>
      <c r="HS178" s="21">
        <f>(((((HS172)+(HS173))+(HS174))+(HS175))+(HS176))+(HS177)</f>
        <v>0</v>
      </c>
      <c r="HT178" s="21">
        <f>(((((HT172)+(HT173))+(HT174))+(HT175))+(HT176))+(HT177)</f>
        <v>0</v>
      </c>
      <c r="HU178" s="21">
        <f t="shared" si="912"/>
        <v>0</v>
      </c>
      <c r="HV178" s="21">
        <f>(((((HV172)+(HV173))+(HV174))+(HV175))+(HV176))+(HV177)</f>
        <v>0</v>
      </c>
      <c r="HW178" s="21">
        <f>(((((HW172)+(HW173))+(HW174))+(HW175))+(HW176))+(HW177)</f>
        <v>0</v>
      </c>
      <c r="HX178" s="21">
        <f t="shared" si="913"/>
        <v>0</v>
      </c>
      <c r="HY178" s="21">
        <f>(((((HY172)+(HY173))+(HY174))+(HY175))+(HY176))+(HY177)</f>
        <v>0</v>
      </c>
      <c r="HZ178" s="21">
        <f>(((((HZ172)+(HZ173))+(HZ174))+(HZ175))+(HZ176))+(HZ177)</f>
        <v>0</v>
      </c>
      <c r="IA178" s="21">
        <f t="shared" si="914"/>
        <v>0</v>
      </c>
      <c r="IB178" s="21">
        <f>(((((IB172)+(IB173))+(IB174))+(IB175))+(IB176))+(IB177)</f>
        <v>0</v>
      </c>
      <c r="IC178" s="21">
        <f>(((((IC172)+(IC173))+(IC174))+(IC175))+(IC176))+(IC177)</f>
        <v>0</v>
      </c>
      <c r="ID178" s="21">
        <f t="shared" si="915"/>
        <v>0</v>
      </c>
      <c r="IE178" s="21">
        <f t="shared" si="916"/>
        <v>0</v>
      </c>
      <c r="IF178" s="21">
        <f t="shared" si="917"/>
        <v>0</v>
      </c>
      <c r="IG178" s="21">
        <f t="shared" si="918"/>
        <v>0</v>
      </c>
      <c r="IH178" s="21">
        <f t="shared" si="919"/>
        <v>0</v>
      </c>
      <c r="II178" s="21">
        <f t="shared" si="920"/>
        <v>0</v>
      </c>
      <c r="IJ178" s="21">
        <f t="shared" si="921"/>
        <v>0</v>
      </c>
      <c r="IK178" s="21">
        <f>(((((IK172)+(IK173))+(IK174))+(IK175))+(IK176))+(IK177)</f>
        <v>10780.47</v>
      </c>
      <c r="IL178" s="21">
        <f>(((((IL172)+(IL173))+(IL174))+(IL175))+(IL176))+(IL177)</f>
        <v>10166.67</v>
      </c>
      <c r="IM178" s="21">
        <f t="shared" si="922"/>
        <v>613.79999999999927</v>
      </c>
      <c r="IN178" s="21">
        <f>(((((IN172)+(IN173))+(IN174))+(IN175))+(IN176))+(IN177)</f>
        <v>0</v>
      </c>
      <c r="IO178" s="21">
        <f>(((((IO172)+(IO173))+(IO174))+(IO175))+(IO176))+(IO177)</f>
        <v>0</v>
      </c>
      <c r="IP178" s="21">
        <f t="shared" si="923"/>
        <v>0</v>
      </c>
      <c r="IQ178" s="21">
        <f>(((((IQ172)+(IQ173))+(IQ174))+(IQ175))+(IQ176))+(IQ177)</f>
        <v>25653.26</v>
      </c>
      <c r="IR178" s="21">
        <f>(((((IR172)+(IR173))+(IR174))+(IR175))+(IR176))+(IR177)</f>
        <v>9999.99</v>
      </c>
      <c r="IS178" s="21">
        <f t="shared" si="924"/>
        <v>15653.269999999999</v>
      </c>
      <c r="IT178" s="21">
        <f t="shared" si="925"/>
        <v>25653.26</v>
      </c>
      <c r="IU178" s="21">
        <f t="shared" si="926"/>
        <v>9999.99</v>
      </c>
      <c r="IV178" s="21">
        <f t="shared" si="927"/>
        <v>15653.269999999999</v>
      </c>
      <c r="IW178" s="21">
        <f t="shared" si="928"/>
        <v>36433.729999999996</v>
      </c>
      <c r="IX178" s="21">
        <f t="shared" si="929"/>
        <v>20166.66</v>
      </c>
      <c r="IY178" s="21">
        <f t="shared" si="930"/>
        <v>16267.069999999996</v>
      </c>
      <c r="IZ178" s="21">
        <f>(((((IZ172)+(IZ173))+(IZ174))+(IZ175))+(IZ176))+(IZ177)</f>
        <v>0</v>
      </c>
      <c r="JA178" s="21">
        <f>(((((JA172)+(JA173))+(JA174))+(JA175))+(JA176))+(JA177)</f>
        <v>0</v>
      </c>
      <c r="JB178" s="21">
        <f t="shared" si="931"/>
        <v>0</v>
      </c>
      <c r="JC178" s="21">
        <f>(((((JC172)+(JC173))+(JC174))+(JC175))+(JC176))+(JC177)</f>
        <v>0</v>
      </c>
      <c r="JD178" s="21">
        <f>(((((JD172)+(JD173))+(JD174))+(JD175))+(JD176))+(JD177)</f>
        <v>0</v>
      </c>
      <c r="JE178" s="21">
        <f t="shared" si="932"/>
        <v>0</v>
      </c>
      <c r="JF178" s="21">
        <f>(((((JF172)+(JF173))+(JF174))+(JF175))+(JF176))+(JF177)</f>
        <v>0</v>
      </c>
      <c r="JG178" s="21">
        <f>(((((JG172)+(JG173))+(JG174))+(JG175))+(JG176))+(JG177)</f>
        <v>0</v>
      </c>
      <c r="JH178" s="21">
        <f t="shared" si="933"/>
        <v>0</v>
      </c>
      <c r="JI178" s="21">
        <f t="shared" si="934"/>
        <v>0</v>
      </c>
      <c r="JJ178" s="21">
        <f t="shared" si="935"/>
        <v>0</v>
      </c>
      <c r="JK178" s="21">
        <f t="shared" si="936"/>
        <v>0</v>
      </c>
      <c r="JL178" s="21">
        <f>(((((JL172)+(JL173))+(JL174))+(JL175))+(JL176))+(JL177)</f>
        <v>0</v>
      </c>
      <c r="JM178" s="21">
        <f>(((((JM172)+(JM173))+(JM174))+(JM175))+(JM176))+(JM177)</f>
        <v>0</v>
      </c>
      <c r="JN178" s="21">
        <f t="shared" si="937"/>
        <v>0</v>
      </c>
      <c r="JO178" s="21">
        <f>(((((JO172)+(JO173))+(JO174))+(JO175))+(JO176))+(JO177)</f>
        <v>0</v>
      </c>
      <c r="JP178" s="21">
        <f>(((((JP172)+(JP173))+(JP174))+(JP175))+(JP176))+(JP177)</f>
        <v>0</v>
      </c>
      <c r="JQ178" s="21">
        <f t="shared" si="938"/>
        <v>0</v>
      </c>
      <c r="JR178" s="21">
        <f>(((((JR172)+(JR173))+(JR174))+(JR175))+(JR176))+(JR177)</f>
        <v>0</v>
      </c>
      <c r="JS178" s="21">
        <f>(((((JS172)+(JS173))+(JS174))+(JS175))+(JS176))+(JS177)</f>
        <v>0</v>
      </c>
      <c r="JT178" s="21">
        <f t="shared" si="939"/>
        <v>0</v>
      </c>
      <c r="JU178" s="21">
        <f t="shared" si="940"/>
        <v>0</v>
      </c>
      <c r="JV178" s="21">
        <f t="shared" si="941"/>
        <v>0</v>
      </c>
      <c r="JW178" s="21">
        <f t="shared" si="942"/>
        <v>0</v>
      </c>
      <c r="JX178" s="21">
        <f>(((((JX172)+(JX173))+(JX174))+(JX175))+(JX176))+(JX177)</f>
        <v>0</v>
      </c>
      <c r="JY178" s="21">
        <f>(((((JY172)+(JY173))+(JY174))+(JY175))+(JY176))+(JY177)</f>
        <v>0</v>
      </c>
      <c r="JZ178" s="21">
        <f t="shared" si="943"/>
        <v>0</v>
      </c>
      <c r="KA178" s="21">
        <f>(((((KA172)+(KA173))+(KA174))+(KA175))+(KA176))+(KA177)</f>
        <v>0</v>
      </c>
      <c r="KB178" s="21">
        <f>(((((KB172)+(KB173))+(KB174))+(KB175))+(KB176))+(KB177)</f>
        <v>0</v>
      </c>
      <c r="KC178" s="21">
        <f t="shared" si="944"/>
        <v>0</v>
      </c>
      <c r="KD178" s="21">
        <f t="shared" si="945"/>
        <v>0</v>
      </c>
      <c r="KE178" s="21">
        <f t="shared" si="946"/>
        <v>0</v>
      </c>
      <c r="KF178" s="21">
        <f t="shared" si="947"/>
        <v>0</v>
      </c>
      <c r="KG178" s="21">
        <f>(((((KG172)+(KG173))+(KG174))+(KG175))+(KG176))+(KG177)</f>
        <v>0</v>
      </c>
      <c r="KH178" s="21">
        <f>(((((KH172)+(KH173))+(KH174))+(KH175))+(KH176))+(KH177)</f>
        <v>0</v>
      </c>
      <c r="KI178" s="21">
        <f t="shared" si="948"/>
        <v>0</v>
      </c>
      <c r="KJ178" s="21">
        <f>(((((KJ172)+(KJ173))+(KJ174))+(KJ175))+(KJ176))+(KJ177)</f>
        <v>0</v>
      </c>
      <c r="KK178" s="21">
        <f>(((((KK172)+(KK173))+(KK174))+(KK175))+(KK176))+(KK177)</f>
        <v>0</v>
      </c>
      <c r="KL178" s="21">
        <f t="shared" si="949"/>
        <v>0</v>
      </c>
      <c r="KM178" s="21">
        <f>(((((KM172)+(KM173))+(KM174))+(KM175))+(KM176))+(KM177)</f>
        <v>0</v>
      </c>
      <c r="KN178" s="21">
        <f>(((((KN172)+(KN173))+(KN174))+(KN175))+(KN176))+(KN177)</f>
        <v>0</v>
      </c>
      <c r="KO178" s="21">
        <f t="shared" si="950"/>
        <v>0</v>
      </c>
      <c r="KP178" s="21">
        <f>(((((KP172)+(KP173))+(KP174))+(KP175))+(KP176))+(KP177)</f>
        <v>0</v>
      </c>
      <c r="KQ178" s="21">
        <f>(((((KQ172)+(KQ173))+(KQ174))+(KQ175))+(KQ176))+(KQ177)</f>
        <v>0</v>
      </c>
      <c r="KR178" s="21">
        <f t="shared" si="951"/>
        <v>0</v>
      </c>
      <c r="KS178" s="21">
        <f>(((((KS172)+(KS173))+(KS174))+(KS175))+(KS176))+(KS177)</f>
        <v>0</v>
      </c>
      <c r="KT178" s="21">
        <f>(((((KT172)+(KT173))+(KT174))+(KT175))+(KT176))+(KT177)</f>
        <v>0</v>
      </c>
      <c r="KU178" s="21">
        <f t="shared" si="952"/>
        <v>0</v>
      </c>
      <c r="KV178" s="21">
        <f>(((((KV172)+(KV173))+(KV174))+(KV175))+(KV176))+(KV177)</f>
        <v>0</v>
      </c>
      <c r="KW178" s="21">
        <f>(((((KW172)+(KW173))+(KW174))+(KW175))+(KW176))+(KW177)</f>
        <v>0</v>
      </c>
      <c r="KX178" s="21">
        <f t="shared" si="953"/>
        <v>0</v>
      </c>
      <c r="KY178" s="21">
        <f>(((((KY172)+(KY173))+(KY174))+(KY175))+(KY176))+(KY177)</f>
        <v>0</v>
      </c>
      <c r="KZ178" s="21">
        <f>(((((KZ172)+(KZ173))+(KZ174))+(KZ175))+(KZ176))+(KZ177)</f>
        <v>0</v>
      </c>
      <c r="LA178" s="21">
        <f t="shared" si="954"/>
        <v>0</v>
      </c>
      <c r="LB178" s="21">
        <f t="shared" si="955"/>
        <v>0</v>
      </c>
      <c r="LC178" s="21">
        <f t="shared" si="956"/>
        <v>0</v>
      </c>
      <c r="LD178" s="21">
        <f t="shared" si="957"/>
        <v>0</v>
      </c>
      <c r="LE178" s="21">
        <f t="shared" si="958"/>
        <v>0</v>
      </c>
      <c r="LF178" s="21">
        <f t="shared" si="959"/>
        <v>0</v>
      </c>
      <c r="LG178" s="21">
        <f t="shared" si="960"/>
        <v>0</v>
      </c>
      <c r="LH178" s="21">
        <f>(((((LH172)+(LH173))+(LH174))+(LH175))+(LH176))+(LH177)</f>
        <v>0</v>
      </c>
      <c r="LI178" s="21">
        <f>(((((LI172)+(LI173))+(LI174))+(LI175))+(LI176))+(LI177)</f>
        <v>0</v>
      </c>
      <c r="LJ178" s="21">
        <f t="shared" si="961"/>
        <v>0</v>
      </c>
      <c r="LK178" s="21">
        <f>(((((LK172)+(LK173))+(LK174))+(LK175))+(LK176))+(LK177)</f>
        <v>0</v>
      </c>
      <c r="LL178" s="21">
        <f>(((((LL172)+(LL173))+(LL174))+(LL175))+(LL176))+(LL177)</f>
        <v>0</v>
      </c>
      <c r="LM178" s="21">
        <f t="shared" si="962"/>
        <v>0</v>
      </c>
      <c r="LN178" s="21">
        <f t="shared" si="963"/>
        <v>101420.62</v>
      </c>
      <c r="LO178" s="21">
        <f t="shared" si="964"/>
        <v>95716.71</v>
      </c>
      <c r="LP178" s="21">
        <f t="shared" si="965"/>
        <v>5703.9099999999889</v>
      </c>
    </row>
    <row r="179" spans="1:328" x14ac:dyDescent="0.3">
      <c r="A179" s="2" t="s">
        <v>284</v>
      </c>
      <c r="B179" s="3"/>
      <c r="C179" s="3"/>
      <c r="D179" s="4">
        <f t="shared" si="805"/>
        <v>0</v>
      </c>
      <c r="E179" s="3"/>
      <c r="F179" s="4">
        <f>0</f>
        <v>0</v>
      </c>
      <c r="G179" s="4">
        <f t="shared" si="806"/>
        <v>0</v>
      </c>
      <c r="H179" s="3"/>
      <c r="I179" s="3"/>
      <c r="J179" s="4">
        <f t="shared" si="807"/>
        <v>0</v>
      </c>
      <c r="K179" s="3"/>
      <c r="L179" s="3"/>
      <c r="M179" s="4">
        <f t="shared" si="808"/>
        <v>0</v>
      </c>
      <c r="N179" s="3"/>
      <c r="O179" s="3"/>
      <c r="P179" s="4">
        <f t="shared" si="809"/>
        <v>0</v>
      </c>
      <c r="Q179" s="3"/>
      <c r="R179" s="3"/>
      <c r="S179" s="4">
        <f t="shared" si="810"/>
        <v>0</v>
      </c>
      <c r="T179" s="3"/>
      <c r="U179" s="3"/>
      <c r="V179" s="4">
        <f t="shared" si="811"/>
        <v>0</v>
      </c>
      <c r="W179" s="3"/>
      <c r="X179" s="3"/>
      <c r="Y179" s="4">
        <f t="shared" si="812"/>
        <v>0</v>
      </c>
      <c r="Z179" s="3"/>
      <c r="AA179" s="3"/>
      <c r="AB179" s="4">
        <f t="shared" si="813"/>
        <v>0</v>
      </c>
      <c r="AC179" s="3"/>
      <c r="AD179" s="3"/>
      <c r="AE179" s="4">
        <f t="shared" si="814"/>
        <v>0</v>
      </c>
      <c r="AF179" s="3"/>
      <c r="AG179" s="3"/>
      <c r="AH179" s="4">
        <f t="shared" si="815"/>
        <v>0</v>
      </c>
      <c r="AI179" s="3"/>
      <c r="AJ179" s="3"/>
      <c r="AK179" s="4">
        <f t="shared" si="816"/>
        <v>0</v>
      </c>
      <c r="AL179" s="4">
        <f t="shared" si="817"/>
        <v>0</v>
      </c>
      <c r="AM179" s="4">
        <f t="shared" si="818"/>
        <v>0</v>
      </c>
      <c r="AN179" s="4">
        <f t="shared" si="819"/>
        <v>0</v>
      </c>
      <c r="AO179" s="3"/>
      <c r="AP179" s="3"/>
      <c r="AQ179" s="4">
        <f t="shared" si="820"/>
        <v>0</v>
      </c>
      <c r="AR179" s="4">
        <f>24.07</f>
        <v>24.07</v>
      </c>
      <c r="AS179" s="3"/>
      <c r="AT179" s="4">
        <f t="shared" si="821"/>
        <v>24.07</v>
      </c>
      <c r="AU179" s="3"/>
      <c r="AV179" s="3"/>
      <c r="AW179" s="4">
        <f t="shared" si="822"/>
        <v>0</v>
      </c>
      <c r="AX179" s="3"/>
      <c r="AY179" s="3"/>
      <c r="AZ179" s="4">
        <f t="shared" si="823"/>
        <v>0</v>
      </c>
      <c r="BA179" s="3"/>
      <c r="BB179" s="3"/>
      <c r="BC179" s="4">
        <f t="shared" si="824"/>
        <v>0</v>
      </c>
      <c r="BD179" s="3"/>
      <c r="BE179" s="3"/>
      <c r="BF179" s="4">
        <f t="shared" si="825"/>
        <v>0</v>
      </c>
      <c r="BG179" s="4">
        <f t="shared" si="826"/>
        <v>0</v>
      </c>
      <c r="BH179" s="4">
        <f t="shared" si="827"/>
        <v>0</v>
      </c>
      <c r="BI179" s="4">
        <f t="shared" si="828"/>
        <v>0</v>
      </c>
      <c r="BJ179" s="3"/>
      <c r="BK179" s="3"/>
      <c r="BL179" s="4">
        <f t="shared" si="829"/>
        <v>0</v>
      </c>
      <c r="BM179" s="3"/>
      <c r="BN179" s="3"/>
      <c r="BO179" s="4">
        <f t="shared" si="830"/>
        <v>0</v>
      </c>
      <c r="BP179" s="3"/>
      <c r="BQ179" s="3"/>
      <c r="BR179" s="4">
        <f t="shared" si="831"/>
        <v>0</v>
      </c>
      <c r="BS179" s="3"/>
      <c r="BT179" s="3"/>
      <c r="BU179" s="4">
        <f t="shared" si="832"/>
        <v>0</v>
      </c>
      <c r="BV179" s="3"/>
      <c r="BW179" s="3"/>
      <c r="BX179" s="4">
        <f t="shared" si="833"/>
        <v>0</v>
      </c>
      <c r="BY179" s="3"/>
      <c r="BZ179" s="3"/>
      <c r="CA179" s="4">
        <f t="shared" si="834"/>
        <v>0</v>
      </c>
      <c r="CB179" s="4">
        <f t="shared" si="835"/>
        <v>0</v>
      </c>
      <c r="CC179" s="4">
        <f t="shared" si="836"/>
        <v>0</v>
      </c>
      <c r="CD179" s="4">
        <f t="shared" si="837"/>
        <v>0</v>
      </c>
      <c r="CE179" s="3"/>
      <c r="CF179" s="3"/>
      <c r="CG179" s="4">
        <f t="shared" si="838"/>
        <v>0</v>
      </c>
      <c r="CH179" s="3"/>
      <c r="CI179" s="3"/>
      <c r="CJ179" s="4">
        <f t="shared" si="839"/>
        <v>0</v>
      </c>
      <c r="CK179" s="3"/>
      <c r="CL179" s="3"/>
      <c r="CM179" s="4">
        <f t="shared" si="840"/>
        <v>0</v>
      </c>
      <c r="CN179" s="4">
        <f t="shared" si="841"/>
        <v>0</v>
      </c>
      <c r="CO179" s="4">
        <f t="shared" si="842"/>
        <v>0</v>
      </c>
      <c r="CP179" s="4">
        <f t="shared" si="843"/>
        <v>0</v>
      </c>
      <c r="CQ179" s="3"/>
      <c r="CR179" s="3"/>
      <c r="CS179" s="4">
        <f t="shared" si="844"/>
        <v>0</v>
      </c>
      <c r="CT179" s="3"/>
      <c r="CU179" s="3"/>
      <c r="CV179" s="4">
        <f t="shared" si="845"/>
        <v>0</v>
      </c>
      <c r="CW179" s="3"/>
      <c r="CX179" s="3"/>
      <c r="CY179" s="4">
        <f t="shared" si="846"/>
        <v>0</v>
      </c>
      <c r="CZ179" s="4">
        <f t="shared" si="847"/>
        <v>0</v>
      </c>
      <c r="DA179" s="4">
        <f t="shared" si="848"/>
        <v>0</v>
      </c>
      <c r="DB179" s="4">
        <f t="shared" si="849"/>
        <v>0</v>
      </c>
      <c r="DC179" s="4">
        <f t="shared" si="850"/>
        <v>24.07</v>
      </c>
      <c r="DD179" s="4">
        <f t="shared" si="851"/>
        <v>0</v>
      </c>
      <c r="DE179" s="4">
        <f t="shared" si="852"/>
        <v>24.07</v>
      </c>
      <c r="DF179" s="3"/>
      <c r="DG179" s="3"/>
      <c r="DH179" s="4">
        <f t="shared" si="853"/>
        <v>0</v>
      </c>
      <c r="DI179" s="3"/>
      <c r="DJ179" s="3"/>
      <c r="DK179" s="4">
        <f t="shared" si="854"/>
        <v>0</v>
      </c>
      <c r="DL179" s="4">
        <f t="shared" si="855"/>
        <v>0</v>
      </c>
      <c r="DM179" s="4">
        <f t="shared" si="856"/>
        <v>0</v>
      </c>
      <c r="DN179" s="4">
        <f t="shared" si="857"/>
        <v>0</v>
      </c>
      <c r="DO179" s="3"/>
      <c r="DP179" s="3"/>
      <c r="DQ179" s="4">
        <f t="shared" si="858"/>
        <v>0</v>
      </c>
      <c r="DR179" s="3"/>
      <c r="DS179" s="3"/>
      <c r="DT179" s="4">
        <f t="shared" si="859"/>
        <v>0</v>
      </c>
      <c r="DU179" s="4">
        <f t="shared" si="860"/>
        <v>0</v>
      </c>
      <c r="DV179" s="4">
        <f t="shared" si="861"/>
        <v>0</v>
      </c>
      <c r="DW179" s="4">
        <f t="shared" si="862"/>
        <v>0</v>
      </c>
      <c r="DX179" s="20">
        <f t="shared" si="863"/>
        <v>24.07</v>
      </c>
      <c r="DY179" s="20">
        <f t="shared" si="864"/>
        <v>0</v>
      </c>
      <c r="DZ179" s="20">
        <f t="shared" si="865"/>
        <v>24.07</v>
      </c>
      <c r="EA179" s="19"/>
      <c r="EB179" s="19"/>
      <c r="EC179" s="20">
        <f t="shared" si="866"/>
        <v>0</v>
      </c>
      <c r="ED179" s="19"/>
      <c r="EE179" s="19"/>
      <c r="EF179" s="20">
        <f t="shared" si="867"/>
        <v>0</v>
      </c>
      <c r="EG179" s="19"/>
      <c r="EH179" s="20">
        <f>521.25</f>
        <v>521.25</v>
      </c>
      <c r="EI179" s="20">
        <f t="shared" si="868"/>
        <v>-521.25</v>
      </c>
      <c r="EJ179" s="19"/>
      <c r="EK179" s="19"/>
      <c r="EL179" s="20">
        <f t="shared" si="869"/>
        <v>0</v>
      </c>
      <c r="EM179" s="20">
        <f t="shared" si="870"/>
        <v>0</v>
      </c>
      <c r="EN179" s="20">
        <f t="shared" si="871"/>
        <v>521.25</v>
      </c>
      <c r="EO179" s="20">
        <f t="shared" si="872"/>
        <v>-521.25</v>
      </c>
      <c r="EP179" s="19"/>
      <c r="EQ179" s="19"/>
      <c r="ER179" s="20">
        <f t="shared" si="873"/>
        <v>0</v>
      </c>
      <c r="ES179" s="19"/>
      <c r="ET179" s="19"/>
      <c r="EU179" s="20">
        <f t="shared" si="874"/>
        <v>0</v>
      </c>
      <c r="EV179" s="19"/>
      <c r="EW179" s="20">
        <f>450.06</f>
        <v>450.06</v>
      </c>
      <c r="EX179" s="20">
        <f t="shared" si="875"/>
        <v>-450.06</v>
      </c>
      <c r="EY179" s="19"/>
      <c r="EZ179" s="19"/>
      <c r="FA179" s="20">
        <f t="shared" si="876"/>
        <v>0</v>
      </c>
      <c r="FB179" s="20">
        <f t="shared" si="877"/>
        <v>0</v>
      </c>
      <c r="FC179" s="20">
        <f t="shared" si="878"/>
        <v>450.06</v>
      </c>
      <c r="FD179" s="20">
        <f t="shared" si="879"/>
        <v>-450.06</v>
      </c>
      <c r="FE179" s="19"/>
      <c r="FF179" s="19"/>
      <c r="FG179" s="20">
        <f t="shared" si="880"/>
        <v>0</v>
      </c>
      <c r="FH179" s="20">
        <f>1448.38</f>
        <v>1448.38</v>
      </c>
      <c r="FI179" s="20">
        <f>596.01</f>
        <v>596.01</v>
      </c>
      <c r="FJ179" s="20">
        <f t="shared" si="881"/>
        <v>852.37000000000012</v>
      </c>
      <c r="FK179" s="19"/>
      <c r="FL179" s="19"/>
      <c r="FM179" s="20">
        <f t="shared" si="882"/>
        <v>0</v>
      </c>
      <c r="FN179" s="20">
        <f t="shared" si="883"/>
        <v>1448.38</v>
      </c>
      <c r="FO179" s="20">
        <f t="shared" si="884"/>
        <v>596.01</v>
      </c>
      <c r="FP179" s="20">
        <f t="shared" si="885"/>
        <v>852.37000000000012</v>
      </c>
      <c r="FQ179" s="19"/>
      <c r="FR179" s="19"/>
      <c r="FS179" s="20">
        <f t="shared" si="886"/>
        <v>0</v>
      </c>
      <c r="FT179" s="19"/>
      <c r="FU179" s="20">
        <f>249.99</f>
        <v>249.99</v>
      </c>
      <c r="FV179" s="20">
        <f t="shared" si="887"/>
        <v>-249.99</v>
      </c>
      <c r="FW179" s="19"/>
      <c r="FX179" s="19"/>
      <c r="FY179" s="20">
        <f t="shared" si="888"/>
        <v>0</v>
      </c>
      <c r="FZ179" s="20">
        <f t="shared" si="889"/>
        <v>0</v>
      </c>
      <c r="GA179" s="20">
        <f t="shared" si="890"/>
        <v>249.99</v>
      </c>
      <c r="GB179" s="20">
        <f t="shared" si="891"/>
        <v>-249.99</v>
      </c>
      <c r="GC179" s="19"/>
      <c r="GD179" s="19"/>
      <c r="GE179" s="20">
        <f t="shared" si="892"/>
        <v>0</v>
      </c>
      <c r="GF179" s="19"/>
      <c r="GG179" s="19"/>
      <c r="GH179" s="20">
        <f t="shared" si="893"/>
        <v>0</v>
      </c>
      <c r="GI179" s="19"/>
      <c r="GJ179" s="19"/>
      <c r="GK179" s="20">
        <f t="shared" si="894"/>
        <v>0</v>
      </c>
      <c r="GL179" s="19"/>
      <c r="GM179" s="19"/>
      <c r="GN179" s="20">
        <f t="shared" si="895"/>
        <v>0</v>
      </c>
      <c r="GO179" s="20">
        <f t="shared" si="896"/>
        <v>0</v>
      </c>
      <c r="GP179" s="20">
        <f t="shared" si="897"/>
        <v>0</v>
      </c>
      <c r="GQ179" s="20">
        <f t="shared" si="898"/>
        <v>0</v>
      </c>
      <c r="GR179" s="19"/>
      <c r="GS179" s="19"/>
      <c r="GT179" s="20">
        <f t="shared" si="899"/>
        <v>0</v>
      </c>
      <c r="GU179" s="19"/>
      <c r="GV179" s="19"/>
      <c r="GW179" s="20">
        <f t="shared" si="900"/>
        <v>0</v>
      </c>
      <c r="GX179" s="19"/>
      <c r="GY179" s="19"/>
      <c r="GZ179" s="20">
        <f t="shared" si="901"/>
        <v>0</v>
      </c>
      <c r="HA179" s="20">
        <f t="shared" si="902"/>
        <v>1448.38</v>
      </c>
      <c r="HB179" s="20">
        <f t="shared" si="903"/>
        <v>1817.31</v>
      </c>
      <c r="HC179" s="20">
        <f t="shared" si="904"/>
        <v>-368.92999999999984</v>
      </c>
      <c r="HD179" s="19"/>
      <c r="HE179" s="19"/>
      <c r="HF179" s="20">
        <f t="shared" si="905"/>
        <v>0</v>
      </c>
      <c r="HG179" s="19"/>
      <c r="HH179" s="19"/>
      <c r="HI179" s="20">
        <f t="shared" si="906"/>
        <v>0</v>
      </c>
      <c r="HJ179" s="19"/>
      <c r="HK179" s="19"/>
      <c r="HL179" s="20">
        <f t="shared" si="907"/>
        <v>0</v>
      </c>
      <c r="HM179" s="19"/>
      <c r="HN179" s="19"/>
      <c r="HO179" s="20">
        <f t="shared" si="908"/>
        <v>0</v>
      </c>
      <c r="HP179" s="20">
        <f t="shared" si="909"/>
        <v>0</v>
      </c>
      <c r="HQ179" s="20">
        <f t="shared" si="910"/>
        <v>0</v>
      </c>
      <c r="HR179" s="20">
        <f t="shared" si="911"/>
        <v>0</v>
      </c>
      <c r="HS179" s="19"/>
      <c r="HT179" s="19"/>
      <c r="HU179" s="20">
        <f t="shared" si="912"/>
        <v>0</v>
      </c>
      <c r="HV179" s="19"/>
      <c r="HW179" s="19"/>
      <c r="HX179" s="20">
        <f t="shared" si="913"/>
        <v>0</v>
      </c>
      <c r="HY179" s="19"/>
      <c r="HZ179" s="19"/>
      <c r="IA179" s="20">
        <f t="shared" si="914"/>
        <v>0</v>
      </c>
      <c r="IB179" s="19"/>
      <c r="IC179" s="19"/>
      <c r="ID179" s="20">
        <f t="shared" si="915"/>
        <v>0</v>
      </c>
      <c r="IE179" s="20">
        <f t="shared" si="916"/>
        <v>0</v>
      </c>
      <c r="IF179" s="20">
        <f t="shared" si="917"/>
        <v>0</v>
      </c>
      <c r="IG179" s="20">
        <f t="shared" si="918"/>
        <v>0</v>
      </c>
      <c r="IH179" s="20">
        <f t="shared" si="919"/>
        <v>0</v>
      </c>
      <c r="II179" s="20">
        <f t="shared" si="920"/>
        <v>0</v>
      </c>
      <c r="IJ179" s="20">
        <f t="shared" si="921"/>
        <v>0</v>
      </c>
      <c r="IK179" s="19"/>
      <c r="IL179" s="19"/>
      <c r="IM179" s="20">
        <f t="shared" si="922"/>
        <v>0</v>
      </c>
      <c r="IN179" s="19"/>
      <c r="IO179" s="19"/>
      <c r="IP179" s="20">
        <f t="shared" si="923"/>
        <v>0</v>
      </c>
      <c r="IQ179" s="19"/>
      <c r="IR179" s="19"/>
      <c r="IS179" s="20">
        <f t="shared" si="924"/>
        <v>0</v>
      </c>
      <c r="IT179" s="20">
        <f t="shared" si="925"/>
        <v>0</v>
      </c>
      <c r="IU179" s="20">
        <f t="shared" si="926"/>
        <v>0</v>
      </c>
      <c r="IV179" s="20">
        <f t="shared" si="927"/>
        <v>0</v>
      </c>
      <c r="IW179" s="20">
        <f t="shared" si="928"/>
        <v>0</v>
      </c>
      <c r="IX179" s="20">
        <f t="shared" si="929"/>
        <v>0</v>
      </c>
      <c r="IY179" s="20">
        <f t="shared" si="930"/>
        <v>0</v>
      </c>
      <c r="IZ179" s="19"/>
      <c r="JA179" s="19"/>
      <c r="JB179" s="20">
        <f t="shared" si="931"/>
        <v>0</v>
      </c>
      <c r="JC179" s="19"/>
      <c r="JD179" s="19"/>
      <c r="JE179" s="20">
        <f t="shared" si="932"/>
        <v>0</v>
      </c>
      <c r="JF179" s="19"/>
      <c r="JG179" s="19"/>
      <c r="JH179" s="20">
        <f t="shared" si="933"/>
        <v>0</v>
      </c>
      <c r="JI179" s="20">
        <f t="shared" si="934"/>
        <v>0</v>
      </c>
      <c r="JJ179" s="20">
        <f t="shared" si="935"/>
        <v>0</v>
      </c>
      <c r="JK179" s="20">
        <f t="shared" si="936"/>
        <v>0</v>
      </c>
      <c r="JL179" s="19"/>
      <c r="JM179" s="19"/>
      <c r="JN179" s="20">
        <f t="shared" si="937"/>
        <v>0</v>
      </c>
      <c r="JO179" s="19"/>
      <c r="JP179" s="19"/>
      <c r="JQ179" s="20">
        <f t="shared" si="938"/>
        <v>0</v>
      </c>
      <c r="JR179" s="19"/>
      <c r="JS179" s="19"/>
      <c r="JT179" s="20">
        <f t="shared" si="939"/>
        <v>0</v>
      </c>
      <c r="JU179" s="20">
        <f t="shared" si="940"/>
        <v>0</v>
      </c>
      <c r="JV179" s="20">
        <f t="shared" si="941"/>
        <v>0</v>
      </c>
      <c r="JW179" s="20">
        <f t="shared" si="942"/>
        <v>0</v>
      </c>
      <c r="JX179" s="19"/>
      <c r="JY179" s="19"/>
      <c r="JZ179" s="20">
        <f t="shared" si="943"/>
        <v>0</v>
      </c>
      <c r="KA179" s="19"/>
      <c r="KB179" s="19"/>
      <c r="KC179" s="20">
        <f t="shared" si="944"/>
        <v>0</v>
      </c>
      <c r="KD179" s="20">
        <f t="shared" si="945"/>
        <v>0</v>
      </c>
      <c r="KE179" s="20">
        <f t="shared" si="946"/>
        <v>0</v>
      </c>
      <c r="KF179" s="20">
        <f t="shared" si="947"/>
        <v>0</v>
      </c>
      <c r="KG179" s="19"/>
      <c r="KH179" s="19"/>
      <c r="KI179" s="20">
        <f t="shared" si="948"/>
        <v>0</v>
      </c>
      <c r="KJ179" s="19"/>
      <c r="KK179" s="19"/>
      <c r="KL179" s="20">
        <f t="shared" si="949"/>
        <v>0</v>
      </c>
      <c r="KM179" s="19"/>
      <c r="KN179" s="19"/>
      <c r="KO179" s="20">
        <f t="shared" si="950"/>
        <v>0</v>
      </c>
      <c r="KP179" s="19"/>
      <c r="KQ179" s="19"/>
      <c r="KR179" s="20">
        <f t="shared" si="951"/>
        <v>0</v>
      </c>
      <c r="KS179" s="19"/>
      <c r="KT179" s="19"/>
      <c r="KU179" s="20">
        <f t="shared" si="952"/>
        <v>0</v>
      </c>
      <c r="KV179" s="19"/>
      <c r="KW179" s="19"/>
      <c r="KX179" s="20">
        <f t="shared" si="953"/>
        <v>0</v>
      </c>
      <c r="KY179" s="19"/>
      <c r="KZ179" s="19"/>
      <c r="LA179" s="20">
        <f t="shared" si="954"/>
        <v>0</v>
      </c>
      <c r="LB179" s="20">
        <f t="shared" si="955"/>
        <v>0</v>
      </c>
      <c r="LC179" s="20">
        <f t="shared" si="956"/>
        <v>0</v>
      </c>
      <c r="LD179" s="20">
        <f t="shared" si="957"/>
        <v>0</v>
      </c>
      <c r="LE179" s="20">
        <f t="shared" si="958"/>
        <v>0</v>
      </c>
      <c r="LF179" s="20">
        <f t="shared" si="959"/>
        <v>0</v>
      </c>
      <c r="LG179" s="20">
        <f t="shared" si="960"/>
        <v>0</v>
      </c>
      <c r="LH179" s="19"/>
      <c r="LI179" s="19"/>
      <c r="LJ179" s="20">
        <f t="shared" si="961"/>
        <v>0</v>
      </c>
      <c r="LK179" s="19"/>
      <c r="LL179" s="19"/>
      <c r="LM179" s="20">
        <f t="shared" si="962"/>
        <v>0</v>
      </c>
      <c r="LN179" s="20">
        <f t="shared" si="963"/>
        <v>1472.45</v>
      </c>
      <c r="LO179" s="20">
        <f t="shared" si="964"/>
        <v>1817.31</v>
      </c>
      <c r="LP179" s="20">
        <f t="shared" si="965"/>
        <v>-344.8599999999999</v>
      </c>
    </row>
    <row r="180" spans="1:328" x14ac:dyDescent="0.3">
      <c r="A180" s="2" t="s">
        <v>285</v>
      </c>
      <c r="B180" s="3"/>
      <c r="C180" s="3"/>
      <c r="D180" s="4">
        <f t="shared" si="805"/>
        <v>0</v>
      </c>
      <c r="E180" s="3"/>
      <c r="F180" s="3"/>
      <c r="G180" s="4">
        <f t="shared" si="806"/>
        <v>0</v>
      </c>
      <c r="H180" s="3"/>
      <c r="I180" s="3"/>
      <c r="J180" s="4">
        <f t="shared" si="807"/>
        <v>0</v>
      </c>
      <c r="K180" s="3"/>
      <c r="L180" s="3"/>
      <c r="M180" s="4">
        <f t="shared" si="808"/>
        <v>0</v>
      </c>
      <c r="N180" s="3"/>
      <c r="O180" s="3"/>
      <c r="P180" s="4">
        <f t="shared" si="809"/>
        <v>0</v>
      </c>
      <c r="Q180" s="3"/>
      <c r="R180" s="3"/>
      <c r="S180" s="4">
        <f t="shared" si="810"/>
        <v>0</v>
      </c>
      <c r="T180" s="3"/>
      <c r="U180" s="3"/>
      <c r="V180" s="4">
        <f t="shared" si="811"/>
        <v>0</v>
      </c>
      <c r="W180" s="3"/>
      <c r="X180" s="3"/>
      <c r="Y180" s="4">
        <f t="shared" si="812"/>
        <v>0</v>
      </c>
      <c r="Z180" s="3"/>
      <c r="AA180" s="3"/>
      <c r="AB180" s="4">
        <f t="shared" si="813"/>
        <v>0</v>
      </c>
      <c r="AC180" s="3"/>
      <c r="AD180" s="3"/>
      <c r="AE180" s="4">
        <f t="shared" si="814"/>
        <v>0</v>
      </c>
      <c r="AF180" s="3"/>
      <c r="AG180" s="3"/>
      <c r="AH180" s="4">
        <f t="shared" si="815"/>
        <v>0</v>
      </c>
      <c r="AI180" s="3"/>
      <c r="AJ180" s="3"/>
      <c r="AK180" s="4">
        <f t="shared" si="816"/>
        <v>0</v>
      </c>
      <c r="AL180" s="4">
        <f t="shared" si="817"/>
        <v>0</v>
      </c>
      <c r="AM180" s="4">
        <f t="shared" si="818"/>
        <v>0</v>
      </c>
      <c r="AN180" s="4">
        <f t="shared" si="819"/>
        <v>0</v>
      </c>
      <c r="AO180" s="3"/>
      <c r="AP180" s="3"/>
      <c r="AQ180" s="4">
        <f t="shared" si="820"/>
        <v>0</v>
      </c>
      <c r="AR180" s="3"/>
      <c r="AS180" s="3"/>
      <c r="AT180" s="4">
        <f t="shared" si="821"/>
        <v>0</v>
      </c>
      <c r="AU180" s="3"/>
      <c r="AV180" s="3"/>
      <c r="AW180" s="4">
        <f t="shared" si="822"/>
        <v>0</v>
      </c>
      <c r="AX180" s="3"/>
      <c r="AY180" s="3"/>
      <c r="AZ180" s="4">
        <f t="shared" si="823"/>
        <v>0</v>
      </c>
      <c r="BA180" s="3"/>
      <c r="BB180" s="3"/>
      <c r="BC180" s="4">
        <f t="shared" si="824"/>
        <v>0</v>
      </c>
      <c r="BD180" s="3"/>
      <c r="BE180" s="3"/>
      <c r="BF180" s="4">
        <f t="shared" si="825"/>
        <v>0</v>
      </c>
      <c r="BG180" s="4">
        <f t="shared" si="826"/>
        <v>0</v>
      </c>
      <c r="BH180" s="4">
        <f t="shared" si="827"/>
        <v>0</v>
      </c>
      <c r="BI180" s="4">
        <f t="shared" si="828"/>
        <v>0</v>
      </c>
      <c r="BJ180" s="3"/>
      <c r="BK180" s="3"/>
      <c r="BL180" s="4">
        <f t="shared" si="829"/>
        <v>0</v>
      </c>
      <c r="BM180" s="3"/>
      <c r="BN180" s="3"/>
      <c r="BO180" s="4">
        <f t="shared" si="830"/>
        <v>0</v>
      </c>
      <c r="BP180" s="3"/>
      <c r="BQ180" s="3"/>
      <c r="BR180" s="4">
        <f t="shared" si="831"/>
        <v>0</v>
      </c>
      <c r="BS180" s="3"/>
      <c r="BT180" s="3"/>
      <c r="BU180" s="4">
        <f t="shared" si="832"/>
        <v>0</v>
      </c>
      <c r="BV180" s="3"/>
      <c r="BW180" s="3"/>
      <c r="BX180" s="4">
        <f t="shared" si="833"/>
        <v>0</v>
      </c>
      <c r="BY180" s="3"/>
      <c r="BZ180" s="3"/>
      <c r="CA180" s="4">
        <f t="shared" si="834"/>
        <v>0</v>
      </c>
      <c r="CB180" s="4">
        <f t="shared" si="835"/>
        <v>0</v>
      </c>
      <c r="CC180" s="4">
        <f t="shared" si="836"/>
        <v>0</v>
      </c>
      <c r="CD180" s="4">
        <f t="shared" si="837"/>
        <v>0</v>
      </c>
      <c r="CE180" s="3"/>
      <c r="CF180" s="3"/>
      <c r="CG180" s="4">
        <f t="shared" si="838"/>
        <v>0</v>
      </c>
      <c r="CH180" s="3"/>
      <c r="CI180" s="3"/>
      <c r="CJ180" s="4">
        <f t="shared" si="839"/>
        <v>0</v>
      </c>
      <c r="CK180" s="3"/>
      <c r="CL180" s="3"/>
      <c r="CM180" s="4">
        <f t="shared" si="840"/>
        <v>0</v>
      </c>
      <c r="CN180" s="4">
        <f t="shared" si="841"/>
        <v>0</v>
      </c>
      <c r="CO180" s="4">
        <f t="shared" si="842"/>
        <v>0</v>
      </c>
      <c r="CP180" s="4">
        <f t="shared" si="843"/>
        <v>0</v>
      </c>
      <c r="CQ180" s="3"/>
      <c r="CR180" s="3"/>
      <c r="CS180" s="4">
        <f t="shared" si="844"/>
        <v>0</v>
      </c>
      <c r="CT180" s="3"/>
      <c r="CU180" s="3"/>
      <c r="CV180" s="4">
        <f t="shared" si="845"/>
        <v>0</v>
      </c>
      <c r="CW180" s="3"/>
      <c r="CX180" s="3"/>
      <c r="CY180" s="4">
        <f t="shared" si="846"/>
        <v>0</v>
      </c>
      <c r="CZ180" s="4">
        <f t="shared" si="847"/>
        <v>0</v>
      </c>
      <c r="DA180" s="4">
        <f t="shared" si="848"/>
        <v>0</v>
      </c>
      <c r="DB180" s="4">
        <f t="shared" si="849"/>
        <v>0</v>
      </c>
      <c r="DC180" s="4">
        <f t="shared" si="850"/>
        <v>0</v>
      </c>
      <c r="DD180" s="4">
        <f t="shared" si="851"/>
        <v>0</v>
      </c>
      <c r="DE180" s="4">
        <f t="shared" si="852"/>
        <v>0</v>
      </c>
      <c r="DF180" s="3"/>
      <c r="DG180" s="3"/>
      <c r="DH180" s="4">
        <f t="shared" si="853"/>
        <v>0</v>
      </c>
      <c r="DI180" s="3"/>
      <c r="DJ180" s="3"/>
      <c r="DK180" s="4">
        <f t="shared" si="854"/>
        <v>0</v>
      </c>
      <c r="DL180" s="4">
        <f t="shared" si="855"/>
        <v>0</v>
      </c>
      <c r="DM180" s="4">
        <f t="shared" si="856"/>
        <v>0</v>
      </c>
      <c r="DN180" s="4">
        <f t="shared" si="857"/>
        <v>0</v>
      </c>
      <c r="DO180" s="3"/>
      <c r="DP180" s="3"/>
      <c r="DQ180" s="4">
        <f t="shared" si="858"/>
        <v>0</v>
      </c>
      <c r="DR180" s="3"/>
      <c r="DS180" s="3"/>
      <c r="DT180" s="4">
        <f t="shared" si="859"/>
        <v>0</v>
      </c>
      <c r="DU180" s="4">
        <f t="shared" si="860"/>
        <v>0</v>
      </c>
      <c r="DV180" s="4">
        <f t="shared" si="861"/>
        <v>0</v>
      </c>
      <c r="DW180" s="4">
        <f t="shared" si="862"/>
        <v>0</v>
      </c>
      <c r="DX180" s="20">
        <f t="shared" si="863"/>
        <v>0</v>
      </c>
      <c r="DY180" s="20">
        <f t="shared" si="864"/>
        <v>0</v>
      </c>
      <c r="DZ180" s="20">
        <f t="shared" si="865"/>
        <v>0</v>
      </c>
      <c r="EA180" s="19"/>
      <c r="EB180" s="19"/>
      <c r="EC180" s="20">
        <f t="shared" si="866"/>
        <v>0</v>
      </c>
      <c r="ED180" s="19"/>
      <c r="EE180" s="19"/>
      <c r="EF180" s="20">
        <f t="shared" si="867"/>
        <v>0</v>
      </c>
      <c r="EG180" s="19"/>
      <c r="EH180" s="19"/>
      <c r="EI180" s="20">
        <f t="shared" si="868"/>
        <v>0</v>
      </c>
      <c r="EJ180" s="19"/>
      <c r="EK180" s="19"/>
      <c r="EL180" s="20">
        <f t="shared" si="869"/>
        <v>0</v>
      </c>
      <c r="EM180" s="20">
        <f t="shared" si="870"/>
        <v>0</v>
      </c>
      <c r="EN180" s="20">
        <f t="shared" si="871"/>
        <v>0</v>
      </c>
      <c r="EO180" s="20">
        <f t="shared" si="872"/>
        <v>0</v>
      </c>
      <c r="EP180" s="19"/>
      <c r="EQ180" s="19"/>
      <c r="ER180" s="20">
        <f t="shared" si="873"/>
        <v>0</v>
      </c>
      <c r="ES180" s="19"/>
      <c r="ET180" s="19"/>
      <c r="EU180" s="20">
        <f t="shared" si="874"/>
        <v>0</v>
      </c>
      <c r="EV180" s="19"/>
      <c r="EW180" s="19"/>
      <c r="EX180" s="20">
        <f t="shared" si="875"/>
        <v>0</v>
      </c>
      <c r="EY180" s="19"/>
      <c r="EZ180" s="19"/>
      <c r="FA180" s="20">
        <f t="shared" si="876"/>
        <v>0</v>
      </c>
      <c r="FB180" s="20">
        <f t="shared" si="877"/>
        <v>0</v>
      </c>
      <c r="FC180" s="20">
        <f t="shared" si="878"/>
        <v>0</v>
      </c>
      <c r="FD180" s="20">
        <f t="shared" si="879"/>
        <v>0</v>
      </c>
      <c r="FE180" s="19"/>
      <c r="FF180" s="19"/>
      <c r="FG180" s="20">
        <f t="shared" si="880"/>
        <v>0</v>
      </c>
      <c r="FH180" s="19"/>
      <c r="FI180" s="19"/>
      <c r="FJ180" s="20">
        <f t="shared" si="881"/>
        <v>0</v>
      </c>
      <c r="FK180" s="19"/>
      <c r="FL180" s="19"/>
      <c r="FM180" s="20">
        <f t="shared" si="882"/>
        <v>0</v>
      </c>
      <c r="FN180" s="20">
        <f t="shared" si="883"/>
        <v>0</v>
      </c>
      <c r="FO180" s="20">
        <f t="shared" si="884"/>
        <v>0</v>
      </c>
      <c r="FP180" s="20">
        <f t="shared" si="885"/>
        <v>0</v>
      </c>
      <c r="FQ180" s="19"/>
      <c r="FR180" s="19"/>
      <c r="FS180" s="20">
        <f t="shared" si="886"/>
        <v>0</v>
      </c>
      <c r="FT180" s="19"/>
      <c r="FU180" s="19"/>
      <c r="FV180" s="20">
        <f t="shared" si="887"/>
        <v>0</v>
      </c>
      <c r="FW180" s="19"/>
      <c r="FX180" s="19"/>
      <c r="FY180" s="20">
        <f t="shared" si="888"/>
        <v>0</v>
      </c>
      <c r="FZ180" s="20">
        <f t="shared" si="889"/>
        <v>0</v>
      </c>
      <c r="GA180" s="20">
        <f t="shared" si="890"/>
        <v>0</v>
      </c>
      <c r="GB180" s="20">
        <f t="shared" si="891"/>
        <v>0</v>
      </c>
      <c r="GC180" s="19"/>
      <c r="GD180" s="19"/>
      <c r="GE180" s="20">
        <f t="shared" si="892"/>
        <v>0</v>
      </c>
      <c r="GF180" s="19"/>
      <c r="GG180" s="19"/>
      <c r="GH180" s="20">
        <f t="shared" si="893"/>
        <v>0</v>
      </c>
      <c r="GI180" s="19"/>
      <c r="GJ180" s="19"/>
      <c r="GK180" s="20">
        <f t="shared" si="894"/>
        <v>0</v>
      </c>
      <c r="GL180" s="19"/>
      <c r="GM180" s="19"/>
      <c r="GN180" s="20">
        <f t="shared" si="895"/>
        <v>0</v>
      </c>
      <c r="GO180" s="20">
        <f t="shared" si="896"/>
        <v>0</v>
      </c>
      <c r="GP180" s="20">
        <f t="shared" si="897"/>
        <v>0</v>
      </c>
      <c r="GQ180" s="20">
        <f t="shared" si="898"/>
        <v>0</v>
      </c>
      <c r="GR180" s="19"/>
      <c r="GS180" s="19"/>
      <c r="GT180" s="20">
        <f t="shared" si="899"/>
        <v>0</v>
      </c>
      <c r="GU180" s="19"/>
      <c r="GV180" s="19"/>
      <c r="GW180" s="20">
        <f t="shared" si="900"/>
        <v>0</v>
      </c>
      <c r="GX180" s="19"/>
      <c r="GY180" s="19"/>
      <c r="GZ180" s="20">
        <f t="shared" si="901"/>
        <v>0</v>
      </c>
      <c r="HA180" s="20">
        <f t="shared" si="902"/>
        <v>0</v>
      </c>
      <c r="HB180" s="20">
        <f t="shared" si="903"/>
        <v>0</v>
      </c>
      <c r="HC180" s="20">
        <f t="shared" si="904"/>
        <v>0</v>
      </c>
      <c r="HD180" s="19"/>
      <c r="HE180" s="19"/>
      <c r="HF180" s="20">
        <f t="shared" si="905"/>
        <v>0</v>
      </c>
      <c r="HG180" s="19"/>
      <c r="HH180" s="19"/>
      <c r="HI180" s="20">
        <f t="shared" si="906"/>
        <v>0</v>
      </c>
      <c r="HJ180" s="19"/>
      <c r="HK180" s="19"/>
      <c r="HL180" s="20">
        <f t="shared" si="907"/>
        <v>0</v>
      </c>
      <c r="HM180" s="19"/>
      <c r="HN180" s="19"/>
      <c r="HO180" s="20">
        <f t="shared" si="908"/>
        <v>0</v>
      </c>
      <c r="HP180" s="20">
        <f t="shared" si="909"/>
        <v>0</v>
      </c>
      <c r="HQ180" s="20">
        <f t="shared" si="910"/>
        <v>0</v>
      </c>
      <c r="HR180" s="20">
        <f t="shared" si="911"/>
        <v>0</v>
      </c>
      <c r="HS180" s="19"/>
      <c r="HT180" s="19"/>
      <c r="HU180" s="20">
        <f t="shared" si="912"/>
        <v>0</v>
      </c>
      <c r="HV180" s="19"/>
      <c r="HW180" s="19"/>
      <c r="HX180" s="20">
        <f t="shared" si="913"/>
        <v>0</v>
      </c>
      <c r="HY180" s="19"/>
      <c r="HZ180" s="19"/>
      <c r="IA180" s="20">
        <f t="shared" si="914"/>
        <v>0</v>
      </c>
      <c r="IB180" s="19"/>
      <c r="IC180" s="19"/>
      <c r="ID180" s="20">
        <f t="shared" si="915"/>
        <v>0</v>
      </c>
      <c r="IE180" s="20">
        <f t="shared" si="916"/>
        <v>0</v>
      </c>
      <c r="IF180" s="20">
        <f t="shared" si="917"/>
        <v>0</v>
      </c>
      <c r="IG180" s="20">
        <f t="shared" si="918"/>
        <v>0</v>
      </c>
      <c r="IH180" s="20">
        <f t="shared" si="919"/>
        <v>0</v>
      </c>
      <c r="II180" s="20">
        <f t="shared" si="920"/>
        <v>0</v>
      </c>
      <c r="IJ180" s="20">
        <f t="shared" si="921"/>
        <v>0</v>
      </c>
      <c r="IK180" s="19"/>
      <c r="IL180" s="19"/>
      <c r="IM180" s="20">
        <f t="shared" si="922"/>
        <v>0</v>
      </c>
      <c r="IN180" s="19"/>
      <c r="IO180" s="19"/>
      <c r="IP180" s="20">
        <f t="shared" si="923"/>
        <v>0</v>
      </c>
      <c r="IQ180" s="19"/>
      <c r="IR180" s="19"/>
      <c r="IS180" s="20">
        <f t="shared" si="924"/>
        <v>0</v>
      </c>
      <c r="IT180" s="20">
        <f t="shared" si="925"/>
        <v>0</v>
      </c>
      <c r="IU180" s="20">
        <f t="shared" si="926"/>
        <v>0</v>
      </c>
      <c r="IV180" s="20">
        <f t="shared" si="927"/>
        <v>0</v>
      </c>
      <c r="IW180" s="20">
        <f t="shared" si="928"/>
        <v>0</v>
      </c>
      <c r="IX180" s="20">
        <f t="shared" si="929"/>
        <v>0</v>
      </c>
      <c r="IY180" s="20">
        <f t="shared" si="930"/>
        <v>0</v>
      </c>
      <c r="IZ180" s="19"/>
      <c r="JA180" s="19"/>
      <c r="JB180" s="20">
        <f t="shared" si="931"/>
        <v>0</v>
      </c>
      <c r="JC180" s="19"/>
      <c r="JD180" s="19"/>
      <c r="JE180" s="20">
        <f t="shared" si="932"/>
        <v>0</v>
      </c>
      <c r="JF180" s="19"/>
      <c r="JG180" s="19"/>
      <c r="JH180" s="20">
        <f t="shared" si="933"/>
        <v>0</v>
      </c>
      <c r="JI180" s="20">
        <f t="shared" si="934"/>
        <v>0</v>
      </c>
      <c r="JJ180" s="20">
        <f t="shared" si="935"/>
        <v>0</v>
      </c>
      <c r="JK180" s="20">
        <f t="shared" si="936"/>
        <v>0</v>
      </c>
      <c r="JL180" s="19"/>
      <c r="JM180" s="19"/>
      <c r="JN180" s="20">
        <f t="shared" si="937"/>
        <v>0</v>
      </c>
      <c r="JO180" s="19"/>
      <c r="JP180" s="19"/>
      <c r="JQ180" s="20">
        <f t="shared" si="938"/>
        <v>0</v>
      </c>
      <c r="JR180" s="19"/>
      <c r="JS180" s="19"/>
      <c r="JT180" s="20">
        <f t="shared" si="939"/>
        <v>0</v>
      </c>
      <c r="JU180" s="20">
        <f t="shared" si="940"/>
        <v>0</v>
      </c>
      <c r="JV180" s="20">
        <f t="shared" si="941"/>
        <v>0</v>
      </c>
      <c r="JW180" s="20">
        <f t="shared" si="942"/>
        <v>0</v>
      </c>
      <c r="JX180" s="19"/>
      <c r="JY180" s="19"/>
      <c r="JZ180" s="20">
        <f t="shared" si="943"/>
        <v>0</v>
      </c>
      <c r="KA180" s="19"/>
      <c r="KB180" s="19"/>
      <c r="KC180" s="20">
        <f t="shared" si="944"/>
        <v>0</v>
      </c>
      <c r="KD180" s="20">
        <f t="shared" si="945"/>
        <v>0</v>
      </c>
      <c r="KE180" s="20">
        <f t="shared" si="946"/>
        <v>0</v>
      </c>
      <c r="KF180" s="20">
        <f t="shared" si="947"/>
        <v>0</v>
      </c>
      <c r="KG180" s="19"/>
      <c r="KH180" s="19"/>
      <c r="KI180" s="20">
        <f t="shared" si="948"/>
        <v>0</v>
      </c>
      <c r="KJ180" s="19"/>
      <c r="KK180" s="19"/>
      <c r="KL180" s="20">
        <f t="shared" si="949"/>
        <v>0</v>
      </c>
      <c r="KM180" s="19"/>
      <c r="KN180" s="19"/>
      <c r="KO180" s="20">
        <f t="shared" si="950"/>
        <v>0</v>
      </c>
      <c r="KP180" s="19"/>
      <c r="KQ180" s="19"/>
      <c r="KR180" s="20">
        <f t="shared" si="951"/>
        <v>0</v>
      </c>
      <c r="KS180" s="19"/>
      <c r="KT180" s="19"/>
      <c r="KU180" s="20">
        <f t="shared" si="952"/>
        <v>0</v>
      </c>
      <c r="KV180" s="19"/>
      <c r="KW180" s="19"/>
      <c r="KX180" s="20">
        <f t="shared" si="953"/>
        <v>0</v>
      </c>
      <c r="KY180" s="19"/>
      <c r="KZ180" s="19"/>
      <c r="LA180" s="20">
        <f t="shared" si="954"/>
        <v>0</v>
      </c>
      <c r="LB180" s="20">
        <f t="shared" si="955"/>
        <v>0</v>
      </c>
      <c r="LC180" s="20">
        <f t="shared" si="956"/>
        <v>0</v>
      </c>
      <c r="LD180" s="20">
        <f t="shared" si="957"/>
        <v>0</v>
      </c>
      <c r="LE180" s="20">
        <f t="shared" si="958"/>
        <v>0</v>
      </c>
      <c r="LF180" s="20">
        <f t="shared" si="959"/>
        <v>0</v>
      </c>
      <c r="LG180" s="20">
        <f t="shared" si="960"/>
        <v>0</v>
      </c>
      <c r="LH180" s="19"/>
      <c r="LI180" s="19"/>
      <c r="LJ180" s="20">
        <f t="shared" si="961"/>
        <v>0</v>
      </c>
      <c r="LK180" s="19"/>
      <c r="LL180" s="19"/>
      <c r="LM180" s="20">
        <f t="shared" si="962"/>
        <v>0</v>
      </c>
      <c r="LN180" s="20">
        <f t="shared" si="963"/>
        <v>0</v>
      </c>
      <c r="LO180" s="20">
        <f t="shared" si="964"/>
        <v>0</v>
      </c>
      <c r="LP180" s="20">
        <f t="shared" si="965"/>
        <v>0</v>
      </c>
    </row>
    <row r="181" spans="1:328" x14ac:dyDescent="0.3">
      <c r="A181" s="2" t="s">
        <v>286</v>
      </c>
      <c r="B181" s="3"/>
      <c r="C181" s="3"/>
      <c r="D181" s="4">
        <f t="shared" si="805"/>
        <v>0</v>
      </c>
      <c r="E181" s="3"/>
      <c r="F181" s="3"/>
      <c r="G181" s="4">
        <f t="shared" si="806"/>
        <v>0</v>
      </c>
      <c r="H181" s="3"/>
      <c r="I181" s="3"/>
      <c r="J181" s="4">
        <f t="shared" si="807"/>
        <v>0</v>
      </c>
      <c r="K181" s="3"/>
      <c r="L181" s="3"/>
      <c r="M181" s="4">
        <f t="shared" si="808"/>
        <v>0</v>
      </c>
      <c r="N181" s="3"/>
      <c r="O181" s="3"/>
      <c r="P181" s="4">
        <f t="shared" si="809"/>
        <v>0</v>
      </c>
      <c r="Q181" s="3"/>
      <c r="R181" s="3"/>
      <c r="S181" s="4">
        <f t="shared" si="810"/>
        <v>0</v>
      </c>
      <c r="T181" s="3"/>
      <c r="U181" s="3"/>
      <c r="V181" s="4">
        <f t="shared" si="811"/>
        <v>0</v>
      </c>
      <c r="W181" s="3"/>
      <c r="X181" s="3"/>
      <c r="Y181" s="4">
        <f t="shared" si="812"/>
        <v>0</v>
      </c>
      <c r="Z181" s="3"/>
      <c r="AA181" s="3"/>
      <c r="AB181" s="4">
        <f t="shared" si="813"/>
        <v>0</v>
      </c>
      <c r="AC181" s="3"/>
      <c r="AD181" s="3"/>
      <c r="AE181" s="4">
        <f t="shared" si="814"/>
        <v>0</v>
      </c>
      <c r="AF181" s="3"/>
      <c r="AG181" s="3"/>
      <c r="AH181" s="4">
        <f t="shared" si="815"/>
        <v>0</v>
      </c>
      <c r="AI181" s="3"/>
      <c r="AJ181" s="3"/>
      <c r="AK181" s="4">
        <f t="shared" si="816"/>
        <v>0</v>
      </c>
      <c r="AL181" s="4">
        <f t="shared" si="817"/>
        <v>0</v>
      </c>
      <c r="AM181" s="4">
        <f t="shared" si="818"/>
        <v>0</v>
      </c>
      <c r="AN181" s="4">
        <f t="shared" si="819"/>
        <v>0</v>
      </c>
      <c r="AO181" s="3"/>
      <c r="AP181" s="3"/>
      <c r="AQ181" s="4">
        <f t="shared" si="820"/>
        <v>0</v>
      </c>
      <c r="AR181" s="3"/>
      <c r="AS181" s="3"/>
      <c r="AT181" s="4">
        <f t="shared" si="821"/>
        <v>0</v>
      </c>
      <c r="AU181" s="3"/>
      <c r="AV181" s="3"/>
      <c r="AW181" s="4">
        <f t="shared" si="822"/>
        <v>0</v>
      </c>
      <c r="AX181" s="3"/>
      <c r="AY181" s="3"/>
      <c r="AZ181" s="4">
        <f t="shared" si="823"/>
        <v>0</v>
      </c>
      <c r="BA181" s="3"/>
      <c r="BB181" s="3"/>
      <c r="BC181" s="4">
        <f t="shared" si="824"/>
        <v>0</v>
      </c>
      <c r="BD181" s="3"/>
      <c r="BE181" s="3"/>
      <c r="BF181" s="4">
        <f t="shared" si="825"/>
        <v>0</v>
      </c>
      <c r="BG181" s="4">
        <f t="shared" si="826"/>
        <v>0</v>
      </c>
      <c r="BH181" s="4">
        <f t="shared" si="827"/>
        <v>0</v>
      </c>
      <c r="BI181" s="4">
        <f t="shared" si="828"/>
        <v>0</v>
      </c>
      <c r="BJ181" s="3"/>
      <c r="BK181" s="3"/>
      <c r="BL181" s="4">
        <f t="shared" si="829"/>
        <v>0</v>
      </c>
      <c r="BM181" s="3"/>
      <c r="BN181" s="3"/>
      <c r="BO181" s="4">
        <f t="shared" si="830"/>
        <v>0</v>
      </c>
      <c r="BP181" s="3"/>
      <c r="BQ181" s="3"/>
      <c r="BR181" s="4">
        <f t="shared" si="831"/>
        <v>0</v>
      </c>
      <c r="BS181" s="3"/>
      <c r="BT181" s="3"/>
      <c r="BU181" s="4">
        <f t="shared" si="832"/>
        <v>0</v>
      </c>
      <c r="BV181" s="3"/>
      <c r="BW181" s="3"/>
      <c r="BX181" s="4">
        <f t="shared" si="833"/>
        <v>0</v>
      </c>
      <c r="BY181" s="3"/>
      <c r="BZ181" s="3"/>
      <c r="CA181" s="4">
        <f t="shared" si="834"/>
        <v>0</v>
      </c>
      <c r="CB181" s="4">
        <f t="shared" si="835"/>
        <v>0</v>
      </c>
      <c r="CC181" s="4">
        <f t="shared" si="836"/>
        <v>0</v>
      </c>
      <c r="CD181" s="4">
        <f t="shared" si="837"/>
        <v>0</v>
      </c>
      <c r="CE181" s="3"/>
      <c r="CF181" s="3"/>
      <c r="CG181" s="4">
        <f t="shared" si="838"/>
        <v>0</v>
      </c>
      <c r="CH181" s="3"/>
      <c r="CI181" s="3"/>
      <c r="CJ181" s="4">
        <f t="shared" si="839"/>
        <v>0</v>
      </c>
      <c r="CK181" s="3"/>
      <c r="CL181" s="3"/>
      <c r="CM181" s="4">
        <f t="shared" si="840"/>
        <v>0</v>
      </c>
      <c r="CN181" s="4">
        <f t="shared" si="841"/>
        <v>0</v>
      </c>
      <c r="CO181" s="4">
        <f t="shared" si="842"/>
        <v>0</v>
      </c>
      <c r="CP181" s="4">
        <f t="shared" si="843"/>
        <v>0</v>
      </c>
      <c r="CQ181" s="3"/>
      <c r="CR181" s="3"/>
      <c r="CS181" s="4">
        <f t="shared" si="844"/>
        <v>0</v>
      </c>
      <c r="CT181" s="3"/>
      <c r="CU181" s="3"/>
      <c r="CV181" s="4">
        <f t="shared" si="845"/>
        <v>0</v>
      </c>
      <c r="CW181" s="3"/>
      <c r="CX181" s="3"/>
      <c r="CY181" s="4">
        <f t="shared" si="846"/>
        <v>0</v>
      </c>
      <c r="CZ181" s="4">
        <f t="shared" si="847"/>
        <v>0</v>
      </c>
      <c r="DA181" s="4">
        <f t="shared" si="848"/>
        <v>0</v>
      </c>
      <c r="DB181" s="4">
        <f t="shared" si="849"/>
        <v>0</v>
      </c>
      <c r="DC181" s="4">
        <f t="shared" si="850"/>
        <v>0</v>
      </c>
      <c r="DD181" s="4">
        <f t="shared" si="851"/>
        <v>0</v>
      </c>
      <c r="DE181" s="4">
        <f t="shared" si="852"/>
        <v>0</v>
      </c>
      <c r="DF181" s="3"/>
      <c r="DG181" s="3"/>
      <c r="DH181" s="4">
        <f t="shared" si="853"/>
        <v>0</v>
      </c>
      <c r="DI181" s="3"/>
      <c r="DJ181" s="3"/>
      <c r="DK181" s="4">
        <f t="shared" si="854"/>
        <v>0</v>
      </c>
      <c r="DL181" s="4">
        <f t="shared" si="855"/>
        <v>0</v>
      </c>
      <c r="DM181" s="4">
        <f t="shared" si="856"/>
        <v>0</v>
      </c>
      <c r="DN181" s="4">
        <f t="shared" si="857"/>
        <v>0</v>
      </c>
      <c r="DO181" s="3"/>
      <c r="DP181" s="3"/>
      <c r="DQ181" s="4">
        <f t="shared" si="858"/>
        <v>0</v>
      </c>
      <c r="DR181" s="3"/>
      <c r="DS181" s="3"/>
      <c r="DT181" s="4">
        <f t="shared" si="859"/>
        <v>0</v>
      </c>
      <c r="DU181" s="4">
        <f t="shared" si="860"/>
        <v>0</v>
      </c>
      <c r="DV181" s="4">
        <f t="shared" si="861"/>
        <v>0</v>
      </c>
      <c r="DW181" s="4">
        <f t="shared" si="862"/>
        <v>0</v>
      </c>
      <c r="DX181" s="20">
        <f t="shared" si="863"/>
        <v>0</v>
      </c>
      <c r="DY181" s="20">
        <f t="shared" si="864"/>
        <v>0</v>
      </c>
      <c r="DZ181" s="20">
        <f t="shared" si="865"/>
        <v>0</v>
      </c>
      <c r="EA181" s="19"/>
      <c r="EB181" s="19"/>
      <c r="EC181" s="20">
        <f t="shared" si="866"/>
        <v>0</v>
      </c>
      <c r="ED181" s="19"/>
      <c r="EE181" s="19"/>
      <c r="EF181" s="20">
        <f t="shared" si="867"/>
        <v>0</v>
      </c>
      <c r="EG181" s="19"/>
      <c r="EH181" s="19"/>
      <c r="EI181" s="20">
        <f t="shared" si="868"/>
        <v>0</v>
      </c>
      <c r="EJ181" s="19"/>
      <c r="EK181" s="19"/>
      <c r="EL181" s="20">
        <f t="shared" si="869"/>
        <v>0</v>
      </c>
      <c r="EM181" s="20">
        <f t="shared" si="870"/>
        <v>0</v>
      </c>
      <c r="EN181" s="20">
        <f t="shared" si="871"/>
        <v>0</v>
      </c>
      <c r="EO181" s="20">
        <f t="shared" si="872"/>
        <v>0</v>
      </c>
      <c r="EP181" s="19"/>
      <c r="EQ181" s="19"/>
      <c r="ER181" s="20">
        <f t="shared" si="873"/>
        <v>0</v>
      </c>
      <c r="ES181" s="19"/>
      <c r="ET181" s="19"/>
      <c r="EU181" s="20">
        <f t="shared" si="874"/>
        <v>0</v>
      </c>
      <c r="EV181" s="19"/>
      <c r="EW181" s="19"/>
      <c r="EX181" s="20">
        <f t="shared" si="875"/>
        <v>0</v>
      </c>
      <c r="EY181" s="19"/>
      <c r="EZ181" s="19"/>
      <c r="FA181" s="20">
        <f t="shared" si="876"/>
        <v>0</v>
      </c>
      <c r="FB181" s="20">
        <f t="shared" si="877"/>
        <v>0</v>
      </c>
      <c r="FC181" s="20">
        <f t="shared" si="878"/>
        <v>0</v>
      </c>
      <c r="FD181" s="20">
        <f t="shared" si="879"/>
        <v>0</v>
      </c>
      <c r="FE181" s="19"/>
      <c r="FF181" s="19"/>
      <c r="FG181" s="20">
        <f t="shared" si="880"/>
        <v>0</v>
      </c>
      <c r="FH181" s="19"/>
      <c r="FI181" s="19"/>
      <c r="FJ181" s="20">
        <f t="shared" si="881"/>
        <v>0</v>
      </c>
      <c r="FK181" s="19"/>
      <c r="FL181" s="19"/>
      <c r="FM181" s="20">
        <f t="shared" si="882"/>
        <v>0</v>
      </c>
      <c r="FN181" s="20">
        <f t="shared" si="883"/>
        <v>0</v>
      </c>
      <c r="FO181" s="20">
        <f t="shared" si="884"/>
        <v>0</v>
      </c>
      <c r="FP181" s="20">
        <f t="shared" si="885"/>
        <v>0</v>
      </c>
      <c r="FQ181" s="19"/>
      <c r="FR181" s="19"/>
      <c r="FS181" s="20">
        <f t="shared" si="886"/>
        <v>0</v>
      </c>
      <c r="FT181" s="19"/>
      <c r="FU181" s="19"/>
      <c r="FV181" s="20">
        <f t="shared" si="887"/>
        <v>0</v>
      </c>
      <c r="FW181" s="19"/>
      <c r="FX181" s="19"/>
      <c r="FY181" s="20">
        <f t="shared" si="888"/>
        <v>0</v>
      </c>
      <c r="FZ181" s="20">
        <f t="shared" si="889"/>
        <v>0</v>
      </c>
      <c r="GA181" s="20">
        <f t="shared" si="890"/>
        <v>0</v>
      </c>
      <c r="GB181" s="20">
        <f t="shared" si="891"/>
        <v>0</v>
      </c>
      <c r="GC181" s="19"/>
      <c r="GD181" s="19"/>
      <c r="GE181" s="20">
        <f t="shared" si="892"/>
        <v>0</v>
      </c>
      <c r="GF181" s="19"/>
      <c r="GG181" s="19"/>
      <c r="GH181" s="20">
        <f t="shared" si="893"/>
        <v>0</v>
      </c>
      <c r="GI181" s="19"/>
      <c r="GJ181" s="19"/>
      <c r="GK181" s="20">
        <f t="shared" si="894"/>
        <v>0</v>
      </c>
      <c r="GL181" s="19"/>
      <c r="GM181" s="19"/>
      <c r="GN181" s="20">
        <f t="shared" si="895"/>
        <v>0</v>
      </c>
      <c r="GO181" s="20">
        <f t="shared" si="896"/>
        <v>0</v>
      </c>
      <c r="GP181" s="20">
        <f t="shared" si="897"/>
        <v>0</v>
      </c>
      <c r="GQ181" s="20">
        <f t="shared" si="898"/>
        <v>0</v>
      </c>
      <c r="GR181" s="19"/>
      <c r="GS181" s="19"/>
      <c r="GT181" s="20">
        <f t="shared" si="899"/>
        <v>0</v>
      </c>
      <c r="GU181" s="19"/>
      <c r="GV181" s="19"/>
      <c r="GW181" s="20">
        <f t="shared" si="900"/>
        <v>0</v>
      </c>
      <c r="GX181" s="19"/>
      <c r="GY181" s="19"/>
      <c r="GZ181" s="20">
        <f t="shared" si="901"/>
        <v>0</v>
      </c>
      <c r="HA181" s="20">
        <f t="shared" si="902"/>
        <v>0</v>
      </c>
      <c r="HB181" s="20">
        <f t="shared" si="903"/>
        <v>0</v>
      </c>
      <c r="HC181" s="20">
        <f t="shared" si="904"/>
        <v>0</v>
      </c>
      <c r="HD181" s="19"/>
      <c r="HE181" s="19"/>
      <c r="HF181" s="20">
        <f t="shared" si="905"/>
        <v>0</v>
      </c>
      <c r="HG181" s="19"/>
      <c r="HH181" s="19"/>
      <c r="HI181" s="20">
        <f t="shared" si="906"/>
        <v>0</v>
      </c>
      <c r="HJ181" s="19"/>
      <c r="HK181" s="19"/>
      <c r="HL181" s="20">
        <f t="shared" si="907"/>
        <v>0</v>
      </c>
      <c r="HM181" s="19"/>
      <c r="HN181" s="19"/>
      <c r="HO181" s="20">
        <f t="shared" si="908"/>
        <v>0</v>
      </c>
      <c r="HP181" s="20">
        <f t="shared" si="909"/>
        <v>0</v>
      </c>
      <c r="HQ181" s="20">
        <f t="shared" si="910"/>
        <v>0</v>
      </c>
      <c r="HR181" s="20">
        <f t="shared" si="911"/>
        <v>0</v>
      </c>
      <c r="HS181" s="19"/>
      <c r="HT181" s="19"/>
      <c r="HU181" s="20">
        <f t="shared" si="912"/>
        <v>0</v>
      </c>
      <c r="HV181" s="19"/>
      <c r="HW181" s="19"/>
      <c r="HX181" s="20">
        <f t="shared" si="913"/>
        <v>0</v>
      </c>
      <c r="HY181" s="19"/>
      <c r="HZ181" s="19"/>
      <c r="IA181" s="20">
        <f t="shared" si="914"/>
        <v>0</v>
      </c>
      <c r="IB181" s="19"/>
      <c r="IC181" s="19"/>
      <c r="ID181" s="20">
        <f t="shared" si="915"/>
        <v>0</v>
      </c>
      <c r="IE181" s="20">
        <f t="shared" si="916"/>
        <v>0</v>
      </c>
      <c r="IF181" s="20">
        <f t="shared" si="917"/>
        <v>0</v>
      </c>
      <c r="IG181" s="20">
        <f t="shared" si="918"/>
        <v>0</v>
      </c>
      <c r="IH181" s="20">
        <f t="shared" si="919"/>
        <v>0</v>
      </c>
      <c r="II181" s="20">
        <f t="shared" si="920"/>
        <v>0</v>
      </c>
      <c r="IJ181" s="20">
        <f t="shared" si="921"/>
        <v>0</v>
      </c>
      <c r="IK181" s="19"/>
      <c r="IL181" s="20">
        <f>791.67</f>
        <v>791.67</v>
      </c>
      <c r="IM181" s="20">
        <f t="shared" si="922"/>
        <v>-791.67</v>
      </c>
      <c r="IN181" s="19"/>
      <c r="IO181" s="19"/>
      <c r="IP181" s="20">
        <f t="shared" si="923"/>
        <v>0</v>
      </c>
      <c r="IQ181" s="19"/>
      <c r="IR181" s="19"/>
      <c r="IS181" s="20">
        <f t="shared" si="924"/>
        <v>0</v>
      </c>
      <c r="IT181" s="20">
        <f t="shared" si="925"/>
        <v>0</v>
      </c>
      <c r="IU181" s="20">
        <f t="shared" si="926"/>
        <v>0</v>
      </c>
      <c r="IV181" s="20">
        <f t="shared" si="927"/>
        <v>0</v>
      </c>
      <c r="IW181" s="20">
        <f t="shared" si="928"/>
        <v>0</v>
      </c>
      <c r="IX181" s="20">
        <f t="shared" si="929"/>
        <v>791.67</v>
      </c>
      <c r="IY181" s="20">
        <f t="shared" si="930"/>
        <v>-791.67</v>
      </c>
      <c r="IZ181" s="19"/>
      <c r="JA181" s="19"/>
      <c r="JB181" s="20">
        <f t="shared" si="931"/>
        <v>0</v>
      </c>
      <c r="JC181" s="19"/>
      <c r="JD181" s="19"/>
      <c r="JE181" s="20">
        <f t="shared" si="932"/>
        <v>0</v>
      </c>
      <c r="JF181" s="19"/>
      <c r="JG181" s="19"/>
      <c r="JH181" s="20">
        <f t="shared" si="933"/>
        <v>0</v>
      </c>
      <c r="JI181" s="20">
        <f t="shared" si="934"/>
        <v>0</v>
      </c>
      <c r="JJ181" s="20">
        <f t="shared" si="935"/>
        <v>0</v>
      </c>
      <c r="JK181" s="20">
        <f t="shared" si="936"/>
        <v>0</v>
      </c>
      <c r="JL181" s="19"/>
      <c r="JM181" s="19"/>
      <c r="JN181" s="20">
        <f t="shared" si="937"/>
        <v>0</v>
      </c>
      <c r="JO181" s="19"/>
      <c r="JP181" s="19"/>
      <c r="JQ181" s="20">
        <f t="shared" si="938"/>
        <v>0</v>
      </c>
      <c r="JR181" s="19"/>
      <c r="JS181" s="19"/>
      <c r="JT181" s="20">
        <f t="shared" si="939"/>
        <v>0</v>
      </c>
      <c r="JU181" s="20">
        <f t="shared" si="940"/>
        <v>0</v>
      </c>
      <c r="JV181" s="20">
        <f t="shared" si="941"/>
        <v>0</v>
      </c>
      <c r="JW181" s="20">
        <f t="shared" si="942"/>
        <v>0</v>
      </c>
      <c r="JX181" s="19"/>
      <c r="JY181" s="19"/>
      <c r="JZ181" s="20">
        <f t="shared" si="943"/>
        <v>0</v>
      </c>
      <c r="KA181" s="19"/>
      <c r="KB181" s="19"/>
      <c r="KC181" s="20">
        <f t="shared" si="944"/>
        <v>0</v>
      </c>
      <c r="KD181" s="20">
        <f t="shared" si="945"/>
        <v>0</v>
      </c>
      <c r="KE181" s="20">
        <f t="shared" si="946"/>
        <v>0</v>
      </c>
      <c r="KF181" s="20">
        <f t="shared" si="947"/>
        <v>0</v>
      </c>
      <c r="KG181" s="19"/>
      <c r="KH181" s="19"/>
      <c r="KI181" s="20">
        <f t="shared" si="948"/>
        <v>0</v>
      </c>
      <c r="KJ181" s="19"/>
      <c r="KK181" s="19"/>
      <c r="KL181" s="20">
        <f t="shared" si="949"/>
        <v>0</v>
      </c>
      <c r="KM181" s="19"/>
      <c r="KN181" s="19"/>
      <c r="KO181" s="20">
        <f t="shared" si="950"/>
        <v>0</v>
      </c>
      <c r="KP181" s="19"/>
      <c r="KQ181" s="19"/>
      <c r="KR181" s="20">
        <f t="shared" si="951"/>
        <v>0</v>
      </c>
      <c r="KS181" s="19"/>
      <c r="KT181" s="19"/>
      <c r="KU181" s="20">
        <f t="shared" si="952"/>
        <v>0</v>
      </c>
      <c r="KV181" s="19"/>
      <c r="KW181" s="19"/>
      <c r="KX181" s="20">
        <f t="shared" si="953"/>
        <v>0</v>
      </c>
      <c r="KY181" s="19"/>
      <c r="KZ181" s="19"/>
      <c r="LA181" s="20">
        <f t="shared" si="954"/>
        <v>0</v>
      </c>
      <c r="LB181" s="20">
        <f t="shared" si="955"/>
        <v>0</v>
      </c>
      <c r="LC181" s="20">
        <f t="shared" si="956"/>
        <v>0</v>
      </c>
      <c r="LD181" s="20">
        <f t="shared" si="957"/>
        <v>0</v>
      </c>
      <c r="LE181" s="20">
        <f t="shared" si="958"/>
        <v>0</v>
      </c>
      <c r="LF181" s="20">
        <f t="shared" si="959"/>
        <v>0</v>
      </c>
      <c r="LG181" s="20">
        <f t="shared" si="960"/>
        <v>0</v>
      </c>
      <c r="LH181" s="19"/>
      <c r="LI181" s="19"/>
      <c r="LJ181" s="20">
        <f t="shared" si="961"/>
        <v>0</v>
      </c>
      <c r="LK181" s="19"/>
      <c r="LL181" s="19"/>
      <c r="LM181" s="20">
        <f t="shared" si="962"/>
        <v>0</v>
      </c>
      <c r="LN181" s="20">
        <f t="shared" si="963"/>
        <v>0</v>
      </c>
      <c r="LO181" s="20">
        <f t="shared" si="964"/>
        <v>791.67</v>
      </c>
      <c r="LP181" s="20">
        <f t="shared" si="965"/>
        <v>-791.67</v>
      </c>
    </row>
    <row r="182" spans="1:328" x14ac:dyDescent="0.3">
      <c r="A182" s="2" t="s">
        <v>287</v>
      </c>
      <c r="B182" s="3"/>
      <c r="C182" s="3"/>
      <c r="D182" s="4">
        <f t="shared" si="805"/>
        <v>0</v>
      </c>
      <c r="E182" s="3"/>
      <c r="F182" s="4">
        <f>114</f>
        <v>114</v>
      </c>
      <c r="G182" s="4">
        <f t="shared" si="806"/>
        <v>-114</v>
      </c>
      <c r="H182" s="3"/>
      <c r="I182" s="3"/>
      <c r="J182" s="4">
        <f t="shared" si="807"/>
        <v>0</v>
      </c>
      <c r="K182" s="3"/>
      <c r="L182" s="3"/>
      <c r="M182" s="4">
        <f t="shared" si="808"/>
        <v>0</v>
      </c>
      <c r="N182" s="3"/>
      <c r="O182" s="3"/>
      <c r="P182" s="4">
        <f t="shared" si="809"/>
        <v>0</v>
      </c>
      <c r="Q182" s="3"/>
      <c r="R182" s="3"/>
      <c r="S182" s="4">
        <f t="shared" si="810"/>
        <v>0</v>
      </c>
      <c r="T182" s="3"/>
      <c r="U182" s="3"/>
      <c r="V182" s="4">
        <f t="shared" si="811"/>
        <v>0</v>
      </c>
      <c r="W182" s="3"/>
      <c r="X182" s="3"/>
      <c r="Y182" s="4">
        <f t="shared" si="812"/>
        <v>0</v>
      </c>
      <c r="Z182" s="3"/>
      <c r="AA182" s="3"/>
      <c r="AB182" s="4">
        <f t="shared" si="813"/>
        <v>0</v>
      </c>
      <c r="AC182" s="3"/>
      <c r="AD182" s="3"/>
      <c r="AE182" s="4">
        <f t="shared" si="814"/>
        <v>0</v>
      </c>
      <c r="AF182" s="3"/>
      <c r="AG182" s="3"/>
      <c r="AH182" s="4">
        <f t="shared" si="815"/>
        <v>0</v>
      </c>
      <c r="AI182" s="3"/>
      <c r="AJ182" s="3"/>
      <c r="AK182" s="4">
        <f t="shared" si="816"/>
        <v>0</v>
      </c>
      <c r="AL182" s="4">
        <f t="shared" si="817"/>
        <v>0</v>
      </c>
      <c r="AM182" s="4">
        <f t="shared" si="818"/>
        <v>0</v>
      </c>
      <c r="AN182" s="4">
        <f t="shared" si="819"/>
        <v>0</v>
      </c>
      <c r="AO182" s="3"/>
      <c r="AP182" s="3"/>
      <c r="AQ182" s="4">
        <f t="shared" si="820"/>
        <v>0</v>
      </c>
      <c r="AR182" s="3"/>
      <c r="AS182" s="3"/>
      <c r="AT182" s="4">
        <f t="shared" si="821"/>
        <v>0</v>
      </c>
      <c r="AU182" s="3"/>
      <c r="AV182" s="3"/>
      <c r="AW182" s="4">
        <f t="shared" si="822"/>
        <v>0</v>
      </c>
      <c r="AX182" s="3"/>
      <c r="AY182" s="3"/>
      <c r="AZ182" s="4">
        <f t="shared" si="823"/>
        <v>0</v>
      </c>
      <c r="BA182" s="3"/>
      <c r="BB182" s="3"/>
      <c r="BC182" s="4">
        <f t="shared" si="824"/>
        <v>0</v>
      </c>
      <c r="BD182" s="3"/>
      <c r="BE182" s="3"/>
      <c r="BF182" s="4">
        <f t="shared" si="825"/>
        <v>0</v>
      </c>
      <c r="BG182" s="4">
        <f t="shared" si="826"/>
        <v>0</v>
      </c>
      <c r="BH182" s="4">
        <f t="shared" si="827"/>
        <v>0</v>
      </c>
      <c r="BI182" s="4">
        <f t="shared" si="828"/>
        <v>0</v>
      </c>
      <c r="BJ182" s="3"/>
      <c r="BK182" s="3"/>
      <c r="BL182" s="4">
        <f t="shared" si="829"/>
        <v>0</v>
      </c>
      <c r="BM182" s="3"/>
      <c r="BN182" s="3"/>
      <c r="BO182" s="4">
        <f t="shared" si="830"/>
        <v>0</v>
      </c>
      <c r="BP182" s="3"/>
      <c r="BQ182" s="3"/>
      <c r="BR182" s="4">
        <f t="shared" si="831"/>
        <v>0</v>
      </c>
      <c r="BS182" s="3"/>
      <c r="BT182" s="3"/>
      <c r="BU182" s="4">
        <f t="shared" si="832"/>
        <v>0</v>
      </c>
      <c r="BV182" s="3"/>
      <c r="BW182" s="3"/>
      <c r="BX182" s="4">
        <f t="shared" si="833"/>
        <v>0</v>
      </c>
      <c r="BY182" s="3"/>
      <c r="BZ182" s="3"/>
      <c r="CA182" s="4">
        <f t="shared" si="834"/>
        <v>0</v>
      </c>
      <c r="CB182" s="4">
        <f t="shared" si="835"/>
        <v>0</v>
      </c>
      <c r="CC182" s="4">
        <f t="shared" si="836"/>
        <v>0</v>
      </c>
      <c r="CD182" s="4">
        <f t="shared" si="837"/>
        <v>0</v>
      </c>
      <c r="CE182" s="3"/>
      <c r="CF182" s="3"/>
      <c r="CG182" s="4">
        <f t="shared" si="838"/>
        <v>0</v>
      </c>
      <c r="CH182" s="3"/>
      <c r="CI182" s="3"/>
      <c r="CJ182" s="4">
        <f t="shared" si="839"/>
        <v>0</v>
      </c>
      <c r="CK182" s="3"/>
      <c r="CL182" s="3"/>
      <c r="CM182" s="4">
        <f t="shared" si="840"/>
        <v>0</v>
      </c>
      <c r="CN182" s="4">
        <f t="shared" si="841"/>
        <v>0</v>
      </c>
      <c r="CO182" s="4">
        <f t="shared" si="842"/>
        <v>0</v>
      </c>
      <c r="CP182" s="4">
        <f t="shared" si="843"/>
        <v>0</v>
      </c>
      <c r="CQ182" s="3"/>
      <c r="CR182" s="3"/>
      <c r="CS182" s="4">
        <f t="shared" si="844"/>
        <v>0</v>
      </c>
      <c r="CT182" s="3"/>
      <c r="CU182" s="3"/>
      <c r="CV182" s="4">
        <f t="shared" si="845"/>
        <v>0</v>
      </c>
      <c r="CW182" s="3"/>
      <c r="CX182" s="3"/>
      <c r="CY182" s="4">
        <f t="shared" si="846"/>
        <v>0</v>
      </c>
      <c r="CZ182" s="4">
        <f t="shared" si="847"/>
        <v>0</v>
      </c>
      <c r="DA182" s="4">
        <f t="shared" si="848"/>
        <v>0</v>
      </c>
      <c r="DB182" s="4">
        <f t="shared" si="849"/>
        <v>0</v>
      </c>
      <c r="DC182" s="4">
        <f t="shared" si="850"/>
        <v>0</v>
      </c>
      <c r="DD182" s="4">
        <f t="shared" si="851"/>
        <v>0</v>
      </c>
      <c r="DE182" s="4">
        <f t="shared" si="852"/>
        <v>0</v>
      </c>
      <c r="DF182" s="3"/>
      <c r="DG182" s="3"/>
      <c r="DH182" s="4">
        <f t="shared" si="853"/>
        <v>0</v>
      </c>
      <c r="DI182" s="3"/>
      <c r="DJ182" s="3"/>
      <c r="DK182" s="4">
        <f t="shared" si="854"/>
        <v>0</v>
      </c>
      <c r="DL182" s="4">
        <f t="shared" si="855"/>
        <v>0</v>
      </c>
      <c r="DM182" s="4">
        <f t="shared" si="856"/>
        <v>0</v>
      </c>
      <c r="DN182" s="4">
        <f t="shared" si="857"/>
        <v>0</v>
      </c>
      <c r="DO182" s="3"/>
      <c r="DP182" s="3"/>
      <c r="DQ182" s="4">
        <f t="shared" si="858"/>
        <v>0</v>
      </c>
      <c r="DR182" s="3"/>
      <c r="DS182" s="3"/>
      <c r="DT182" s="4">
        <f t="shared" si="859"/>
        <v>0</v>
      </c>
      <c r="DU182" s="4">
        <f t="shared" si="860"/>
        <v>0</v>
      </c>
      <c r="DV182" s="4">
        <f t="shared" si="861"/>
        <v>0</v>
      </c>
      <c r="DW182" s="4">
        <f t="shared" si="862"/>
        <v>0</v>
      </c>
      <c r="DX182" s="20">
        <f t="shared" si="863"/>
        <v>0</v>
      </c>
      <c r="DY182" s="20">
        <f t="shared" si="864"/>
        <v>114</v>
      </c>
      <c r="DZ182" s="20">
        <f t="shared" si="865"/>
        <v>-114</v>
      </c>
      <c r="EA182" s="19"/>
      <c r="EB182" s="19"/>
      <c r="EC182" s="20">
        <f t="shared" si="866"/>
        <v>0</v>
      </c>
      <c r="ED182" s="19"/>
      <c r="EE182" s="19"/>
      <c r="EF182" s="20">
        <f t="shared" si="867"/>
        <v>0</v>
      </c>
      <c r="EG182" s="19"/>
      <c r="EH182" s="19"/>
      <c r="EI182" s="20">
        <f t="shared" si="868"/>
        <v>0</v>
      </c>
      <c r="EJ182" s="19"/>
      <c r="EK182" s="19"/>
      <c r="EL182" s="20">
        <f t="shared" si="869"/>
        <v>0</v>
      </c>
      <c r="EM182" s="20">
        <f t="shared" si="870"/>
        <v>0</v>
      </c>
      <c r="EN182" s="20">
        <f t="shared" si="871"/>
        <v>0</v>
      </c>
      <c r="EO182" s="20">
        <f t="shared" si="872"/>
        <v>0</v>
      </c>
      <c r="EP182" s="19"/>
      <c r="EQ182" s="19"/>
      <c r="ER182" s="20">
        <f t="shared" si="873"/>
        <v>0</v>
      </c>
      <c r="ES182" s="19"/>
      <c r="ET182" s="19"/>
      <c r="EU182" s="20">
        <f t="shared" si="874"/>
        <v>0</v>
      </c>
      <c r="EV182" s="19"/>
      <c r="EW182" s="19"/>
      <c r="EX182" s="20">
        <f t="shared" si="875"/>
        <v>0</v>
      </c>
      <c r="EY182" s="19"/>
      <c r="EZ182" s="19"/>
      <c r="FA182" s="20">
        <f t="shared" si="876"/>
        <v>0</v>
      </c>
      <c r="FB182" s="20">
        <f t="shared" si="877"/>
        <v>0</v>
      </c>
      <c r="FC182" s="20">
        <f t="shared" si="878"/>
        <v>0</v>
      </c>
      <c r="FD182" s="20">
        <f t="shared" si="879"/>
        <v>0</v>
      </c>
      <c r="FE182" s="19"/>
      <c r="FF182" s="19"/>
      <c r="FG182" s="20">
        <f t="shared" si="880"/>
        <v>0</v>
      </c>
      <c r="FH182" s="19"/>
      <c r="FI182" s="19"/>
      <c r="FJ182" s="20">
        <f t="shared" si="881"/>
        <v>0</v>
      </c>
      <c r="FK182" s="19"/>
      <c r="FL182" s="19"/>
      <c r="FM182" s="20">
        <f t="shared" si="882"/>
        <v>0</v>
      </c>
      <c r="FN182" s="20">
        <f t="shared" si="883"/>
        <v>0</v>
      </c>
      <c r="FO182" s="20">
        <f t="shared" si="884"/>
        <v>0</v>
      </c>
      <c r="FP182" s="20">
        <f t="shared" si="885"/>
        <v>0</v>
      </c>
      <c r="FQ182" s="19"/>
      <c r="FR182" s="19"/>
      <c r="FS182" s="20">
        <f t="shared" si="886"/>
        <v>0</v>
      </c>
      <c r="FT182" s="19"/>
      <c r="FU182" s="19"/>
      <c r="FV182" s="20">
        <f t="shared" si="887"/>
        <v>0</v>
      </c>
      <c r="FW182" s="19"/>
      <c r="FX182" s="19"/>
      <c r="FY182" s="20">
        <f t="shared" si="888"/>
        <v>0</v>
      </c>
      <c r="FZ182" s="20">
        <f t="shared" si="889"/>
        <v>0</v>
      </c>
      <c r="GA182" s="20">
        <f t="shared" si="890"/>
        <v>0</v>
      </c>
      <c r="GB182" s="20">
        <f t="shared" si="891"/>
        <v>0</v>
      </c>
      <c r="GC182" s="19"/>
      <c r="GD182" s="19"/>
      <c r="GE182" s="20">
        <f t="shared" si="892"/>
        <v>0</v>
      </c>
      <c r="GF182" s="19"/>
      <c r="GG182" s="19"/>
      <c r="GH182" s="20">
        <f t="shared" si="893"/>
        <v>0</v>
      </c>
      <c r="GI182" s="19"/>
      <c r="GJ182" s="19"/>
      <c r="GK182" s="20">
        <f t="shared" si="894"/>
        <v>0</v>
      </c>
      <c r="GL182" s="19"/>
      <c r="GM182" s="19"/>
      <c r="GN182" s="20">
        <f t="shared" si="895"/>
        <v>0</v>
      </c>
      <c r="GO182" s="20">
        <f t="shared" si="896"/>
        <v>0</v>
      </c>
      <c r="GP182" s="20">
        <f t="shared" si="897"/>
        <v>0</v>
      </c>
      <c r="GQ182" s="20">
        <f t="shared" si="898"/>
        <v>0</v>
      </c>
      <c r="GR182" s="19"/>
      <c r="GS182" s="19"/>
      <c r="GT182" s="20">
        <f t="shared" si="899"/>
        <v>0</v>
      </c>
      <c r="GU182" s="19"/>
      <c r="GV182" s="19"/>
      <c r="GW182" s="20">
        <f t="shared" si="900"/>
        <v>0</v>
      </c>
      <c r="GX182" s="19"/>
      <c r="GY182" s="19"/>
      <c r="GZ182" s="20">
        <f t="shared" si="901"/>
        <v>0</v>
      </c>
      <c r="HA182" s="20">
        <f t="shared" si="902"/>
        <v>0</v>
      </c>
      <c r="HB182" s="20">
        <f t="shared" si="903"/>
        <v>0</v>
      </c>
      <c r="HC182" s="20">
        <f t="shared" si="904"/>
        <v>0</v>
      </c>
      <c r="HD182" s="19"/>
      <c r="HE182" s="19"/>
      <c r="HF182" s="20">
        <f t="shared" si="905"/>
        <v>0</v>
      </c>
      <c r="HG182" s="19"/>
      <c r="HH182" s="19"/>
      <c r="HI182" s="20">
        <f t="shared" si="906"/>
        <v>0</v>
      </c>
      <c r="HJ182" s="19"/>
      <c r="HK182" s="20">
        <f>0</f>
        <v>0</v>
      </c>
      <c r="HL182" s="20">
        <f t="shared" si="907"/>
        <v>0</v>
      </c>
      <c r="HM182" s="19"/>
      <c r="HN182" s="19"/>
      <c r="HO182" s="20">
        <f t="shared" si="908"/>
        <v>0</v>
      </c>
      <c r="HP182" s="20">
        <f t="shared" si="909"/>
        <v>0</v>
      </c>
      <c r="HQ182" s="20">
        <f t="shared" si="910"/>
        <v>0</v>
      </c>
      <c r="HR182" s="20">
        <f t="shared" si="911"/>
        <v>0</v>
      </c>
      <c r="HS182" s="19"/>
      <c r="HT182" s="19"/>
      <c r="HU182" s="20">
        <f t="shared" si="912"/>
        <v>0</v>
      </c>
      <c r="HV182" s="19"/>
      <c r="HW182" s="19"/>
      <c r="HX182" s="20">
        <f t="shared" si="913"/>
        <v>0</v>
      </c>
      <c r="HY182" s="19"/>
      <c r="HZ182" s="19"/>
      <c r="IA182" s="20">
        <f t="shared" si="914"/>
        <v>0</v>
      </c>
      <c r="IB182" s="19"/>
      <c r="IC182" s="19"/>
      <c r="ID182" s="20">
        <f t="shared" si="915"/>
        <v>0</v>
      </c>
      <c r="IE182" s="20">
        <f t="shared" si="916"/>
        <v>0</v>
      </c>
      <c r="IF182" s="20">
        <f t="shared" si="917"/>
        <v>0</v>
      </c>
      <c r="IG182" s="20">
        <f t="shared" si="918"/>
        <v>0</v>
      </c>
      <c r="IH182" s="20">
        <f t="shared" si="919"/>
        <v>0</v>
      </c>
      <c r="II182" s="20">
        <f t="shared" si="920"/>
        <v>0</v>
      </c>
      <c r="IJ182" s="20">
        <f t="shared" si="921"/>
        <v>0</v>
      </c>
      <c r="IK182" s="19"/>
      <c r="IL182" s="19"/>
      <c r="IM182" s="20">
        <f t="shared" si="922"/>
        <v>0</v>
      </c>
      <c r="IN182" s="19"/>
      <c r="IO182" s="19"/>
      <c r="IP182" s="20">
        <f t="shared" si="923"/>
        <v>0</v>
      </c>
      <c r="IQ182" s="19"/>
      <c r="IR182" s="19"/>
      <c r="IS182" s="20">
        <f t="shared" si="924"/>
        <v>0</v>
      </c>
      <c r="IT182" s="20">
        <f t="shared" si="925"/>
        <v>0</v>
      </c>
      <c r="IU182" s="20">
        <f t="shared" si="926"/>
        <v>0</v>
      </c>
      <c r="IV182" s="20">
        <f t="shared" si="927"/>
        <v>0</v>
      </c>
      <c r="IW182" s="20">
        <f t="shared" si="928"/>
        <v>0</v>
      </c>
      <c r="IX182" s="20">
        <f t="shared" si="929"/>
        <v>0</v>
      </c>
      <c r="IY182" s="20">
        <f t="shared" si="930"/>
        <v>0</v>
      </c>
      <c r="IZ182" s="19"/>
      <c r="JA182" s="19"/>
      <c r="JB182" s="20">
        <f t="shared" si="931"/>
        <v>0</v>
      </c>
      <c r="JC182" s="19"/>
      <c r="JD182" s="19"/>
      <c r="JE182" s="20">
        <f t="shared" si="932"/>
        <v>0</v>
      </c>
      <c r="JF182" s="19"/>
      <c r="JG182" s="19"/>
      <c r="JH182" s="20">
        <f t="shared" si="933"/>
        <v>0</v>
      </c>
      <c r="JI182" s="20">
        <f t="shared" si="934"/>
        <v>0</v>
      </c>
      <c r="JJ182" s="20">
        <f t="shared" si="935"/>
        <v>0</v>
      </c>
      <c r="JK182" s="20">
        <f t="shared" si="936"/>
        <v>0</v>
      </c>
      <c r="JL182" s="19"/>
      <c r="JM182" s="19"/>
      <c r="JN182" s="20">
        <f t="shared" si="937"/>
        <v>0</v>
      </c>
      <c r="JO182" s="19"/>
      <c r="JP182" s="19"/>
      <c r="JQ182" s="20">
        <f t="shared" si="938"/>
        <v>0</v>
      </c>
      <c r="JR182" s="19"/>
      <c r="JS182" s="19"/>
      <c r="JT182" s="20">
        <f t="shared" si="939"/>
        <v>0</v>
      </c>
      <c r="JU182" s="20">
        <f t="shared" si="940"/>
        <v>0</v>
      </c>
      <c r="JV182" s="20">
        <f t="shared" si="941"/>
        <v>0</v>
      </c>
      <c r="JW182" s="20">
        <f t="shared" si="942"/>
        <v>0</v>
      </c>
      <c r="JX182" s="19"/>
      <c r="JY182" s="19"/>
      <c r="JZ182" s="20">
        <f t="shared" si="943"/>
        <v>0</v>
      </c>
      <c r="KA182" s="19"/>
      <c r="KB182" s="19"/>
      <c r="KC182" s="20">
        <f t="shared" si="944"/>
        <v>0</v>
      </c>
      <c r="KD182" s="20">
        <f t="shared" si="945"/>
        <v>0</v>
      </c>
      <c r="KE182" s="20">
        <f t="shared" si="946"/>
        <v>0</v>
      </c>
      <c r="KF182" s="20">
        <f t="shared" si="947"/>
        <v>0</v>
      </c>
      <c r="KG182" s="19"/>
      <c r="KH182" s="19"/>
      <c r="KI182" s="20">
        <f t="shared" si="948"/>
        <v>0</v>
      </c>
      <c r="KJ182" s="19"/>
      <c r="KK182" s="19"/>
      <c r="KL182" s="20">
        <f t="shared" si="949"/>
        <v>0</v>
      </c>
      <c r="KM182" s="19"/>
      <c r="KN182" s="19"/>
      <c r="KO182" s="20">
        <f t="shared" si="950"/>
        <v>0</v>
      </c>
      <c r="KP182" s="19"/>
      <c r="KQ182" s="19"/>
      <c r="KR182" s="20">
        <f t="shared" si="951"/>
        <v>0</v>
      </c>
      <c r="KS182" s="19"/>
      <c r="KT182" s="19"/>
      <c r="KU182" s="20">
        <f t="shared" si="952"/>
        <v>0</v>
      </c>
      <c r="KV182" s="19"/>
      <c r="KW182" s="19"/>
      <c r="KX182" s="20">
        <f t="shared" si="953"/>
        <v>0</v>
      </c>
      <c r="KY182" s="19"/>
      <c r="KZ182" s="19"/>
      <c r="LA182" s="20">
        <f t="shared" si="954"/>
        <v>0</v>
      </c>
      <c r="LB182" s="20">
        <f t="shared" si="955"/>
        <v>0</v>
      </c>
      <c r="LC182" s="20">
        <f t="shared" si="956"/>
        <v>0</v>
      </c>
      <c r="LD182" s="20">
        <f t="shared" si="957"/>
        <v>0</v>
      </c>
      <c r="LE182" s="20">
        <f t="shared" si="958"/>
        <v>0</v>
      </c>
      <c r="LF182" s="20">
        <f t="shared" si="959"/>
        <v>0</v>
      </c>
      <c r="LG182" s="20">
        <f t="shared" si="960"/>
        <v>0</v>
      </c>
      <c r="LH182" s="19"/>
      <c r="LI182" s="19"/>
      <c r="LJ182" s="20">
        <f t="shared" si="961"/>
        <v>0</v>
      </c>
      <c r="LK182" s="19"/>
      <c r="LL182" s="19"/>
      <c r="LM182" s="20">
        <f t="shared" si="962"/>
        <v>0</v>
      </c>
      <c r="LN182" s="20">
        <f t="shared" si="963"/>
        <v>0</v>
      </c>
      <c r="LO182" s="20">
        <f t="shared" si="964"/>
        <v>114</v>
      </c>
      <c r="LP182" s="20">
        <f t="shared" si="965"/>
        <v>-114</v>
      </c>
    </row>
    <row r="183" spans="1:328" x14ac:dyDescent="0.3">
      <c r="A183" s="2" t="s">
        <v>288</v>
      </c>
      <c r="B183" s="3"/>
      <c r="C183" s="3"/>
      <c r="D183" s="4">
        <f t="shared" si="805"/>
        <v>0</v>
      </c>
      <c r="E183" s="3"/>
      <c r="F183" s="4">
        <f>875.01</f>
        <v>875.01</v>
      </c>
      <c r="G183" s="4">
        <f t="shared" si="806"/>
        <v>-875.01</v>
      </c>
      <c r="H183" s="3"/>
      <c r="I183" s="3"/>
      <c r="J183" s="4">
        <f t="shared" si="807"/>
        <v>0</v>
      </c>
      <c r="K183" s="3"/>
      <c r="L183" s="3"/>
      <c r="M183" s="4">
        <f t="shared" si="808"/>
        <v>0</v>
      </c>
      <c r="N183" s="3"/>
      <c r="O183" s="3"/>
      <c r="P183" s="4">
        <f t="shared" si="809"/>
        <v>0</v>
      </c>
      <c r="Q183" s="3"/>
      <c r="R183" s="3"/>
      <c r="S183" s="4">
        <f t="shared" si="810"/>
        <v>0</v>
      </c>
      <c r="T183" s="3"/>
      <c r="U183" s="3"/>
      <c r="V183" s="4">
        <f t="shared" si="811"/>
        <v>0</v>
      </c>
      <c r="W183" s="3"/>
      <c r="X183" s="3"/>
      <c r="Y183" s="4">
        <f t="shared" si="812"/>
        <v>0</v>
      </c>
      <c r="Z183" s="3"/>
      <c r="AA183" s="3"/>
      <c r="AB183" s="4">
        <f t="shared" si="813"/>
        <v>0</v>
      </c>
      <c r="AC183" s="3"/>
      <c r="AD183" s="3"/>
      <c r="AE183" s="4">
        <f t="shared" si="814"/>
        <v>0</v>
      </c>
      <c r="AF183" s="3"/>
      <c r="AG183" s="3"/>
      <c r="AH183" s="4">
        <f t="shared" si="815"/>
        <v>0</v>
      </c>
      <c r="AI183" s="3"/>
      <c r="AJ183" s="3"/>
      <c r="AK183" s="4">
        <f t="shared" si="816"/>
        <v>0</v>
      </c>
      <c r="AL183" s="4">
        <f t="shared" si="817"/>
        <v>0</v>
      </c>
      <c r="AM183" s="4">
        <f t="shared" si="818"/>
        <v>0</v>
      </c>
      <c r="AN183" s="4">
        <f t="shared" si="819"/>
        <v>0</v>
      </c>
      <c r="AO183" s="3"/>
      <c r="AP183" s="3"/>
      <c r="AQ183" s="4">
        <f t="shared" si="820"/>
        <v>0</v>
      </c>
      <c r="AR183" s="3"/>
      <c r="AS183" s="3"/>
      <c r="AT183" s="4">
        <f t="shared" si="821"/>
        <v>0</v>
      </c>
      <c r="AU183" s="3"/>
      <c r="AV183" s="3"/>
      <c r="AW183" s="4">
        <f t="shared" si="822"/>
        <v>0</v>
      </c>
      <c r="AX183" s="3"/>
      <c r="AY183" s="3"/>
      <c r="AZ183" s="4">
        <f t="shared" si="823"/>
        <v>0</v>
      </c>
      <c r="BA183" s="3"/>
      <c r="BB183" s="3"/>
      <c r="BC183" s="4">
        <f t="shared" si="824"/>
        <v>0</v>
      </c>
      <c r="BD183" s="3"/>
      <c r="BE183" s="3"/>
      <c r="BF183" s="4">
        <f t="shared" si="825"/>
        <v>0</v>
      </c>
      <c r="BG183" s="4">
        <f t="shared" si="826"/>
        <v>0</v>
      </c>
      <c r="BH183" s="4">
        <f t="shared" si="827"/>
        <v>0</v>
      </c>
      <c r="BI183" s="4">
        <f t="shared" si="828"/>
        <v>0</v>
      </c>
      <c r="BJ183" s="3"/>
      <c r="BK183" s="3"/>
      <c r="BL183" s="4">
        <f t="shared" si="829"/>
        <v>0</v>
      </c>
      <c r="BM183" s="3"/>
      <c r="BN183" s="3"/>
      <c r="BO183" s="4">
        <f t="shared" si="830"/>
        <v>0</v>
      </c>
      <c r="BP183" s="3"/>
      <c r="BQ183" s="3"/>
      <c r="BR183" s="4">
        <f t="shared" si="831"/>
        <v>0</v>
      </c>
      <c r="BS183" s="3"/>
      <c r="BT183" s="3"/>
      <c r="BU183" s="4">
        <f t="shared" si="832"/>
        <v>0</v>
      </c>
      <c r="BV183" s="3"/>
      <c r="BW183" s="3"/>
      <c r="BX183" s="4">
        <f t="shared" si="833"/>
        <v>0</v>
      </c>
      <c r="BY183" s="3"/>
      <c r="BZ183" s="3"/>
      <c r="CA183" s="4">
        <f t="shared" si="834"/>
        <v>0</v>
      </c>
      <c r="CB183" s="4">
        <f t="shared" si="835"/>
        <v>0</v>
      </c>
      <c r="CC183" s="4">
        <f t="shared" si="836"/>
        <v>0</v>
      </c>
      <c r="CD183" s="4">
        <f t="shared" si="837"/>
        <v>0</v>
      </c>
      <c r="CE183" s="3"/>
      <c r="CF183" s="3"/>
      <c r="CG183" s="4">
        <f t="shared" si="838"/>
        <v>0</v>
      </c>
      <c r="CH183" s="3"/>
      <c r="CI183" s="3"/>
      <c r="CJ183" s="4">
        <f t="shared" si="839"/>
        <v>0</v>
      </c>
      <c r="CK183" s="3"/>
      <c r="CL183" s="3"/>
      <c r="CM183" s="4">
        <f t="shared" si="840"/>
        <v>0</v>
      </c>
      <c r="CN183" s="4">
        <f t="shared" si="841"/>
        <v>0</v>
      </c>
      <c r="CO183" s="4">
        <f t="shared" si="842"/>
        <v>0</v>
      </c>
      <c r="CP183" s="4">
        <f t="shared" si="843"/>
        <v>0</v>
      </c>
      <c r="CQ183" s="3"/>
      <c r="CR183" s="3"/>
      <c r="CS183" s="4">
        <f t="shared" si="844"/>
        <v>0</v>
      </c>
      <c r="CT183" s="3"/>
      <c r="CU183" s="3"/>
      <c r="CV183" s="4">
        <f t="shared" si="845"/>
        <v>0</v>
      </c>
      <c r="CW183" s="3"/>
      <c r="CX183" s="3"/>
      <c r="CY183" s="4">
        <f t="shared" si="846"/>
        <v>0</v>
      </c>
      <c r="CZ183" s="4">
        <f t="shared" si="847"/>
        <v>0</v>
      </c>
      <c r="DA183" s="4">
        <f t="shared" si="848"/>
        <v>0</v>
      </c>
      <c r="DB183" s="4">
        <f t="shared" si="849"/>
        <v>0</v>
      </c>
      <c r="DC183" s="4">
        <f t="shared" si="850"/>
        <v>0</v>
      </c>
      <c r="DD183" s="4">
        <f t="shared" si="851"/>
        <v>0</v>
      </c>
      <c r="DE183" s="4">
        <f t="shared" si="852"/>
        <v>0</v>
      </c>
      <c r="DF183" s="3"/>
      <c r="DG183" s="3"/>
      <c r="DH183" s="4">
        <f t="shared" si="853"/>
        <v>0</v>
      </c>
      <c r="DI183" s="3"/>
      <c r="DJ183" s="3"/>
      <c r="DK183" s="4">
        <f t="shared" si="854"/>
        <v>0</v>
      </c>
      <c r="DL183" s="4">
        <f t="shared" si="855"/>
        <v>0</v>
      </c>
      <c r="DM183" s="4">
        <f t="shared" si="856"/>
        <v>0</v>
      </c>
      <c r="DN183" s="4">
        <f t="shared" si="857"/>
        <v>0</v>
      </c>
      <c r="DO183" s="3"/>
      <c r="DP183" s="3"/>
      <c r="DQ183" s="4">
        <f t="shared" si="858"/>
        <v>0</v>
      </c>
      <c r="DR183" s="3"/>
      <c r="DS183" s="3"/>
      <c r="DT183" s="4">
        <f t="shared" si="859"/>
        <v>0</v>
      </c>
      <c r="DU183" s="4">
        <f t="shared" si="860"/>
        <v>0</v>
      </c>
      <c r="DV183" s="4">
        <f t="shared" si="861"/>
        <v>0</v>
      </c>
      <c r="DW183" s="4">
        <f t="shared" si="862"/>
        <v>0</v>
      </c>
      <c r="DX183" s="20">
        <f t="shared" si="863"/>
        <v>0</v>
      </c>
      <c r="DY183" s="20">
        <f t="shared" si="864"/>
        <v>875.01</v>
      </c>
      <c r="DZ183" s="20">
        <f t="shared" si="865"/>
        <v>-875.01</v>
      </c>
      <c r="EA183" s="19"/>
      <c r="EB183" s="19"/>
      <c r="EC183" s="20">
        <f t="shared" si="866"/>
        <v>0</v>
      </c>
      <c r="ED183" s="19"/>
      <c r="EE183" s="19"/>
      <c r="EF183" s="20">
        <f t="shared" si="867"/>
        <v>0</v>
      </c>
      <c r="EG183" s="19"/>
      <c r="EH183" s="19"/>
      <c r="EI183" s="20">
        <f t="shared" si="868"/>
        <v>0</v>
      </c>
      <c r="EJ183" s="19"/>
      <c r="EK183" s="19"/>
      <c r="EL183" s="20">
        <f t="shared" si="869"/>
        <v>0</v>
      </c>
      <c r="EM183" s="20">
        <f t="shared" si="870"/>
        <v>0</v>
      </c>
      <c r="EN183" s="20">
        <f t="shared" si="871"/>
        <v>0</v>
      </c>
      <c r="EO183" s="20">
        <f t="shared" si="872"/>
        <v>0</v>
      </c>
      <c r="EP183" s="19"/>
      <c r="EQ183" s="19"/>
      <c r="ER183" s="20">
        <f t="shared" si="873"/>
        <v>0</v>
      </c>
      <c r="ES183" s="19"/>
      <c r="ET183" s="19"/>
      <c r="EU183" s="20">
        <f t="shared" si="874"/>
        <v>0</v>
      </c>
      <c r="EV183" s="19"/>
      <c r="EW183" s="19"/>
      <c r="EX183" s="20">
        <f t="shared" si="875"/>
        <v>0</v>
      </c>
      <c r="EY183" s="19"/>
      <c r="EZ183" s="19"/>
      <c r="FA183" s="20">
        <f t="shared" si="876"/>
        <v>0</v>
      </c>
      <c r="FB183" s="20">
        <f t="shared" si="877"/>
        <v>0</v>
      </c>
      <c r="FC183" s="20">
        <f t="shared" si="878"/>
        <v>0</v>
      </c>
      <c r="FD183" s="20">
        <f t="shared" si="879"/>
        <v>0</v>
      </c>
      <c r="FE183" s="19"/>
      <c r="FF183" s="19"/>
      <c r="FG183" s="20">
        <f t="shared" si="880"/>
        <v>0</v>
      </c>
      <c r="FH183" s="19"/>
      <c r="FI183" s="19"/>
      <c r="FJ183" s="20">
        <f t="shared" si="881"/>
        <v>0</v>
      </c>
      <c r="FK183" s="19"/>
      <c r="FL183" s="19"/>
      <c r="FM183" s="20">
        <f t="shared" si="882"/>
        <v>0</v>
      </c>
      <c r="FN183" s="20">
        <f t="shared" si="883"/>
        <v>0</v>
      </c>
      <c r="FO183" s="20">
        <f t="shared" si="884"/>
        <v>0</v>
      </c>
      <c r="FP183" s="20">
        <f t="shared" si="885"/>
        <v>0</v>
      </c>
      <c r="FQ183" s="19"/>
      <c r="FR183" s="19"/>
      <c r="FS183" s="20">
        <f t="shared" si="886"/>
        <v>0</v>
      </c>
      <c r="FT183" s="19"/>
      <c r="FU183" s="19"/>
      <c r="FV183" s="20">
        <f t="shared" si="887"/>
        <v>0</v>
      </c>
      <c r="FW183" s="19"/>
      <c r="FX183" s="19"/>
      <c r="FY183" s="20">
        <f t="shared" si="888"/>
        <v>0</v>
      </c>
      <c r="FZ183" s="20">
        <f t="shared" si="889"/>
        <v>0</v>
      </c>
      <c r="GA183" s="20">
        <f t="shared" si="890"/>
        <v>0</v>
      </c>
      <c r="GB183" s="20">
        <f t="shared" si="891"/>
        <v>0</v>
      </c>
      <c r="GC183" s="19"/>
      <c r="GD183" s="19"/>
      <c r="GE183" s="20">
        <f t="shared" si="892"/>
        <v>0</v>
      </c>
      <c r="GF183" s="19"/>
      <c r="GG183" s="19"/>
      <c r="GH183" s="20">
        <f t="shared" si="893"/>
        <v>0</v>
      </c>
      <c r="GI183" s="19"/>
      <c r="GJ183" s="19"/>
      <c r="GK183" s="20">
        <f t="shared" si="894"/>
        <v>0</v>
      </c>
      <c r="GL183" s="19"/>
      <c r="GM183" s="19"/>
      <c r="GN183" s="20">
        <f t="shared" si="895"/>
        <v>0</v>
      </c>
      <c r="GO183" s="20">
        <f t="shared" si="896"/>
        <v>0</v>
      </c>
      <c r="GP183" s="20">
        <f t="shared" si="897"/>
        <v>0</v>
      </c>
      <c r="GQ183" s="20">
        <f t="shared" si="898"/>
        <v>0</v>
      </c>
      <c r="GR183" s="19"/>
      <c r="GS183" s="19"/>
      <c r="GT183" s="20">
        <f t="shared" si="899"/>
        <v>0</v>
      </c>
      <c r="GU183" s="19"/>
      <c r="GV183" s="19"/>
      <c r="GW183" s="20">
        <f t="shared" si="900"/>
        <v>0</v>
      </c>
      <c r="GX183" s="19"/>
      <c r="GY183" s="19"/>
      <c r="GZ183" s="20">
        <f t="shared" si="901"/>
        <v>0</v>
      </c>
      <c r="HA183" s="20">
        <f t="shared" si="902"/>
        <v>0</v>
      </c>
      <c r="HB183" s="20">
        <f t="shared" si="903"/>
        <v>0</v>
      </c>
      <c r="HC183" s="20">
        <f t="shared" si="904"/>
        <v>0</v>
      </c>
      <c r="HD183" s="19"/>
      <c r="HE183" s="19"/>
      <c r="HF183" s="20">
        <f t="shared" si="905"/>
        <v>0</v>
      </c>
      <c r="HG183" s="19"/>
      <c r="HH183" s="19"/>
      <c r="HI183" s="20">
        <f t="shared" si="906"/>
        <v>0</v>
      </c>
      <c r="HJ183" s="19"/>
      <c r="HK183" s="20">
        <f>2000.01</f>
        <v>2000.01</v>
      </c>
      <c r="HL183" s="20">
        <f t="shared" si="907"/>
        <v>-2000.01</v>
      </c>
      <c r="HM183" s="20">
        <f>1500</f>
        <v>1500</v>
      </c>
      <c r="HN183" s="19"/>
      <c r="HO183" s="20">
        <f t="shared" si="908"/>
        <v>1500</v>
      </c>
      <c r="HP183" s="20">
        <f t="shared" si="909"/>
        <v>1500</v>
      </c>
      <c r="HQ183" s="20">
        <f t="shared" si="910"/>
        <v>2000.01</v>
      </c>
      <c r="HR183" s="20">
        <f t="shared" si="911"/>
        <v>-500.01</v>
      </c>
      <c r="HS183" s="19"/>
      <c r="HT183" s="19"/>
      <c r="HU183" s="20">
        <f t="shared" si="912"/>
        <v>0</v>
      </c>
      <c r="HV183" s="19"/>
      <c r="HW183" s="19"/>
      <c r="HX183" s="20">
        <f t="shared" si="913"/>
        <v>0</v>
      </c>
      <c r="HY183" s="19"/>
      <c r="HZ183" s="19"/>
      <c r="IA183" s="20">
        <f t="shared" si="914"/>
        <v>0</v>
      </c>
      <c r="IB183" s="19"/>
      <c r="IC183" s="19"/>
      <c r="ID183" s="20">
        <f t="shared" si="915"/>
        <v>0</v>
      </c>
      <c r="IE183" s="20">
        <f t="shared" si="916"/>
        <v>0</v>
      </c>
      <c r="IF183" s="20">
        <f t="shared" si="917"/>
        <v>0</v>
      </c>
      <c r="IG183" s="20">
        <f t="shared" si="918"/>
        <v>0</v>
      </c>
      <c r="IH183" s="20">
        <f t="shared" si="919"/>
        <v>1500</v>
      </c>
      <c r="II183" s="20">
        <f t="shared" si="920"/>
        <v>2000.01</v>
      </c>
      <c r="IJ183" s="20">
        <f t="shared" si="921"/>
        <v>-500.01</v>
      </c>
      <c r="IK183" s="19"/>
      <c r="IL183" s="20">
        <f>251.25</f>
        <v>251.25</v>
      </c>
      <c r="IM183" s="20">
        <f t="shared" si="922"/>
        <v>-251.25</v>
      </c>
      <c r="IN183" s="19"/>
      <c r="IO183" s="19"/>
      <c r="IP183" s="20">
        <f t="shared" si="923"/>
        <v>0</v>
      </c>
      <c r="IQ183" s="19"/>
      <c r="IR183" s="19"/>
      <c r="IS183" s="20">
        <f t="shared" si="924"/>
        <v>0</v>
      </c>
      <c r="IT183" s="20">
        <f t="shared" si="925"/>
        <v>0</v>
      </c>
      <c r="IU183" s="20">
        <f t="shared" si="926"/>
        <v>0</v>
      </c>
      <c r="IV183" s="20">
        <f t="shared" si="927"/>
        <v>0</v>
      </c>
      <c r="IW183" s="20">
        <f t="shared" si="928"/>
        <v>1500</v>
      </c>
      <c r="IX183" s="20">
        <f t="shared" si="929"/>
        <v>2251.2600000000002</v>
      </c>
      <c r="IY183" s="20">
        <f t="shared" si="930"/>
        <v>-751.26000000000022</v>
      </c>
      <c r="IZ183" s="19"/>
      <c r="JA183" s="19"/>
      <c r="JB183" s="20">
        <f t="shared" si="931"/>
        <v>0</v>
      </c>
      <c r="JC183" s="19"/>
      <c r="JD183" s="19"/>
      <c r="JE183" s="20">
        <f t="shared" si="932"/>
        <v>0</v>
      </c>
      <c r="JF183" s="19"/>
      <c r="JG183" s="19"/>
      <c r="JH183" s="20">
        <f t="shared" si="933"/>
        <v>0</v>
      </c>
      <c r="JI183" s="20">
        <f t="shared" si="934"/>
        <v>0</v>
      </c>
      <c r="JJ183" s="20">
        <f t="shared" si="935"/>
        <v>0</v>
      </c>
      <c r="JK183" s="20">
        <f t="shared" si="936"/>
        <v>0</v>
      </c>
      <c r="JL183" s="19"/>
      <c r="JM183" s="19"/>
      <c r="JN183" s="20">
        <f t="shared" si="937"/>
        <v>0</v>
      </c>
      <c r="JO183" s="19"/>
      <c r="JP183" s="19"/>
      <c r="JQ183" s="20">
        <f t="shared" si="938"/>
        <v>0</v>
      </c>
      <c r="JR183" s="19"/>
      <c r="JS183" s="19"/>
      <c r="JT183" s="20">
        <f t="shared" si="939"/>
        <v>0</v>
      </c>
      <c r="JU183" s="20">
        <f t="shared" si="940"/>
        <v>0</v>
      </c>
      <c r="JV183" s="20">
        <f t="shared" si="941"/>
        <v>0</v>
      </c>
      <c r="JW183" s="20">
        <f t="shared" si="942"/>
        <v>0</v>
      </c>
      <c r="JX183" s="19"/>
      <c r="JY183" s="19"/>
      <c r="JZ183" s="20">
        <f t="shared" si="943"/>
        <v>0</v>
      </c>
      <c r="KA183" s="19"/>
      <c r="KB183" s="19"/>
      <c r="KC183" s="20">
        <f t="shared" si="944"/>
        <v>0</v>
      </c>
      <c r="KD183" s="20">
        <f t="shared" si="945"/>
        <v>0</v>
      </c>
      <c r="KE183" s="20">
        <f t="shared" si="946"/>
        <v>0</v>
      </c>
      <c r="KF183" s="20">
        <f t="shared" si="947"/>
        <v>0</v>
      </c>
      <c r="KG183" s="19"/>
      <c r="KH183" s="19"/>
      <c r="KI183" s="20">
        <f t="shared" si="948"/>
        <v>0</v>
      </c>
      <c r="KJ183" s="19"/>
      <c r="KK183" s="19"/>
      <c r="KL183" s="20">
        <f t="shared" si="949"/>
        <v>0</v>
      </c>
      <c r="KM183" s="19"/>
      <c r="KN183" s="19"/>
      <c r="KO183" s="20">
        <f t="shared" si="950"/>
        <v>0</v>
      </c>
      <c r="KP183" s="19"/>
      <c r="KQ183" s="19"/>
      <c r="KR183" s="20">
        <f t="shared" si="951"/>
        <v>0</v>
      </c>
      <c r="KS183" s="19"/>
      <c r="KT183" s="19"/>
      <c r="KU183" s="20">
        <f t="shared" si="952"/>
        <v>0</v>
      </c>
      <c r="KV183" s="19"/>
      <c r="KW183" s="19"/>
      <c r="KX183" s="20">
        <f t="shared" si="953"/>
        <v>0</v>
      </c>
      <c r="KY183" s="19"/>
      <c r="KZ183" s="19"/>
      <c r="LA183" s="20">
        <f t="shared" si="954"/>
        <v>0</v>
      </c>
      <c r="LB183" s="20">
        <f t="shared" si="955"/>
        <v>0</v>
      </c>
      <c r="LC183" s="20">
        <f t="shared" si="956"/>
        <v>0</v>
      </c>
      <c r="LD183" s="20">
        <f t="shared" si="957"/>
        <v>0</v>
      </c>
      <c r="LE183" s="20">
        <f t="shared" si="958"/>
        <v>0</v>
      </c>
      <c r="LF183" s="20">
        <f t="shared" si="959"/>
        <v>0</v>
      </c>
      <c r="LG183" s="20">
        <f t="shared" si="960"/>
        <v>0</v>
      </c>
      <c r="LH183" s="19"/>
      <c r="LI183" s="19"/>
      <c r="LJ183" s="20">
        <f t="shared" si="961"/>
        <v>0</v>
      </c>
      <c r="LK183" s="19"/>
      <c r="LL183" s="19"/>
      <c r="LM183" s="20">
        <f t="shared" si="962"/>
        <v>0</v>
      </c>
      <c r="LN183" s="20">
        <f t="shared" si="963"/>
        <v>1500</v>
      </c>
      <c r="LO183" s="20">
        <f t="shared" si="964"/>
        <v>3126.2700000000004</v>
      </c>
      <c r="LP183" s="20">
        <f t="shared" si="965"/>
        <v>-1626.2700000000004</v>
      </c>
    </row>
    <row r="184" spans="1:328" x14ac:dyDescent="0.3">
      <c r="A184" s="2" t="s">
        <v>289</v>
      </c>
      <c r="B184" s="3"/>
      <c r="C184" s="3"/>
      <c r="D184" s="4">
        <f t="shared" si="805"/>
        <v>0</v>
      </c>
      <c r="E184" s="3"/>
      <c r="F184" s="3"/>
      <c r="G184" s="4">
        <f t="shared" si="806"/>
        <v>0</v>
      </c>
      <c r="H184" s="3"/>
      <c r="I184" s="3"/>
      <c r="J184" s="4">
        <f t="shared" si="807"/>
        <v>0</v>
      </c>
      <c r="K184" s="3"/>
      <c r="L184" s="3"/>
      <c r="M184" s="4">
        <f t="shared" si="808"/>
        <v>0</v>
      </c>
      <c r="N184" s="3"/>
      <c r="O184" s="3"/>
      <c r="P184" s="4">
        <f t="shared" si="809"/>
        <v>0</v>
      </c>
      <c r="Q184" s="3"/>
      <c r="R184" s="3"/>
      <c r="S184" s="4">
        <f t="shared" si="810"/>
        <v>0</v>
      </c>
      <c r="T184" s="3"/>
      <c r="U184" s="3"/>
      <c r="V184" s="4">
        <f t="shared" si="811"/>
        <v>0</v>
      </c>
      <c r="W184" s="3"/>
      <c r="X184" s="3"/>
      <c r="Y184" s="4">
        <f t="shared" si="812"/>
        <v>0</v>
      </c>
      <c r="Z184" s="3"/>
      <c r="AA184" s="3"/>
      <c r="AB184" s="4">
        <f t="shared" si="813"/>
        <v>0</v>
      </c>
      <c r="AC184" s="3"/>
      <c r="AD184" s="3"/>
      <c r="AE184" s="4">
        <f t="shared" si="814"/>
        <v>0</v>
      </c>
      <c r="AF184" s="3"/>
      <c r="AG184" s="3"/>
      <c r="AH184" s="4">
        <f t="shared" si="815"/>
        <v>0</v>
      </c>
      <c r="AI184" s="3"/>
      <c r="AJ184" s="3"/>
      <c r="AK184" s="4">
        <f t="shared" si="816"/>
        <v>0</v>
      </c>
      <c r="AL184" s="4">
        <f t="shared" si="817"/>
        <v>0</v>
      </c>
      <c r="AM184" s="4">
        <f t="shared" si="818"/>
        <v>0</v>
      </c>
      <c r="AN184" s="4">
        <f t="shared" si="819"/>
        <v>0</v>
      </c>
      <c r="AO184" s="3"/>
      <c r="AP184" s="3"/>
      <c r="AQ184" s="4">
        <f t="shared" si="820"/>
        <v>0</v>
      </c>
      <c r="AR184" s="3"/>
      <c r="AS184" s="3"/>
      <c r="AT184" s="4">
        <f t="shared" si="821"/>
        <v>0</v>
      </c>
      <c r="AU184" s="3"/>
      <c r="AV184" s="3"/>
      <c r="AW184" s="4">
        <f t="shared" si="822"/>
        <v>0</v>
      </c>
      <c r="AX184" s="3"/>
      <c r="AY184" s="3"/>
      <c r="AZ184" s="4">
        <f t="shared" si="823"/>
        <v>0</v>
      </c>
      <c r="BA184" s="3"/>
      <c r="BB184" s="3"/>
      <c r="BC184" s="4">
        <f t="shared" si="824"/>
        <v>0</v>
      </c>
      <c r="BD184" s="3"/>
      <c r="BE184" s="3"/>
      <c r="BF184" s="4">
        <f t="shared" si="825"/>
        <v>0</v>
      </c>
      <c r="BG184" s="4">
        <f t="shared" si="826"/>
        <v>0</v>
      </c>
      <c r="BH184" s="4">
        <f t="shared" si="827"/>
        <v>0</v>
      </c>
      <c r="BI184" s="4">
        <f t="shared" si="828"/>
        <v>0</v>
      </c>
      <c r="BJ184" s="3"/>
      <c r="BK184" s="3"/>
      <c r="BL184" s="4">
        <f t="shared" si="829"/>
        <v>0</v>
      </c>
      <c r="BM184" s="3"/>
      <c r="BN184" s="3"/>
      <c r="BO184" s="4">
        <f t="shared" si="830"/>
        <v>0</v>
      </c>
      <c r="BP184" s="3"/>
      <c r="BQ184" s="3"/>
      <c r="BR184" s="4">
        <f t="shared" si="831"/>
        <v>0</v>
      </c>
      <c r="BS184" s="3"/>
      <c r="BT184" s="3"/>
      <c r="BU184" s="4">
        <f t="shared" si="832"/>
        <v>0</v>
      </c>
      <c r="BV184" s="3"/>
      <c r="BW184" s="3"/>
      <c r="BX184" s="4">
        <f t="shared" si="833"/>
        <v>0</v>
      </c>
      <c r="BY184" s="3"/>
      <c r="BZ184" s="3"/>
      <c r="CA184" s="4">
        <f t="shared" si="834"/>
        <v>0</v>
      </c>
      <c r="CB184" s="4">
        <f t="shared" si="835"/>
        <v>0</v>
      </c>
      <c r="CC184" s="4">
        <f t="shared" si="836"/>
        <v>0</v>
      </c>
      <c r="CD184" s="4">
        <f t="shared" si="837"/>
        <v>0</v>
      </c>
      <c r="CE184" s="3"/>
      <c r="CF184" s="3"/>
      <c r="CG184" s="4">
        <f t="shared" si="838"/>
        <v>0</v>
      </c>
      <c r="CH184" s="3"/>
      <c r="CI184" s="3"/>
      <c r="CJ184" s="4">
        <f t="shared" si="839"/>
        <v>0</v>
      </c>
      <c r="CK184" s="3"/>
      <c r="CL184" s="3"/>
      <c r="CM184" s="4">
        <f t="shared" si="840"/>
        <v>0</v>
      </c>
      <c r="CN184" s="4">
        <f t="shared" si="841"/>
        <v>0</v>
      </c>
      <c r="CO184" s="4">
        <f t="shared" si="842"/>
        <v>0</v>
      </c>
      <c r="CP184" s="4">
        <f t="shared" si="843"/>
        <v>0</v>
      </c>
      <c r="CQ184" s="3"/>
      <c r="CR184" s="3"/>
      <c r="CS184" s="4">
        <f t="shared" si="844"/>
        <v>0</v>
      </c>
      <c r="CT184" s="3"/>
      <c r="CU184" s="3"/>
      <c r="CV184" s="4">
        <f t="shared" si="845"/>
        <v>0</v>
      </c>
      <c r="CW184" s="3"/>
      <c r="CX184" s="3"/>
      <c r="CY184" s="4">
        <f t="shared" si="846"/>
        <v>0</v>
      </c>
      <c r="CZ184" s="4">
        <f t="shared" si="847"/>
        <v>0</v>
      </c>
      <c r="DA184" s="4">
        <f t="shared" si="848"/>
        <v>0</v>
      </c>
      <c r="DB184" s="4">
        <f t="shared" si="849"/>
        <v>0</v>
      </c>
      <c r="DC184" s="4">
        <f t="shared" si="850"/>
        <v>0</v>
      </c>
      <c r="DD184" s="4">
        <f t="shared" si="851"/>
        <v>0</v>
      </c>
      <c r="DE184" s="4">
        <f t="shared" si="852"/>
        <v>0</v>
      </c>
      <c r="DF184" s="3"/>
      <c r="DG184" s="3"/>
      <c r="DH184" s="4">
        <f t="shared" si="853"/>
        <v>0</v>
      </c>
      <c r="DI184" s="3"/>
      <c r="DJ184" s="3"/>
      <c r="DK184" s="4">
        <f t="shared" si="854"/>
        <v>0</v>
      </c>
      <c r="DL184" s="4">
        <f t="shared" si="855"/>
        <v>0</v>
      </c>
      <c r="DM184" s="4">
        <f t="shared" si="856"/>
        <v>0</v>
      </c>
      <c r="DN184" s="4">
        <f t="shared" si="857"/>
        <v>0</v>
      </c>
      <c r="DO184" s="3"/>
      <c r="DP184" s="3"/>
      <c r="DQ184" s="4">
        <f t="shared" si="858"/>
        <v>0</v>
      </c>
      <c r="DR184" s="3"/>
      <c r="DS184" s="3"/>
      <c r="DT184" s="4">
        <f t="shared" si="859"/>
        <v>0</v>
      </c>
      <c r="DU184" s="4">
        <f t="shared" si="860"/>
        <v>0</v>
      </c>
      <c r="DV184" s="4">
        <f t="shared" si="861"/>
        <v>0</v>
      </c>
      <c r="DW184" s="4">
        <f t="shared" si="862"/>
        <v>0</v>
      </c>
      <c r="DX184" s="20">
        <f t="shared" si="863"/>
        <v>0</v>
      </c>
      <c r="DY184" s="20">
        <f t="shared" si="864"/>
        <v>0</v>
      </c>
      <c r="DZ184" s="20">
        <f t="shared" si="865"/>
        <v>0</v>
      </c>
      <c r="EA184" s="19"/>
      <c r="EB184" s="19"/>
      <c r="EC184" s="20">
        <f t="shared" si="866"/>
        <v>0</v>
      </c>
      <c r="ED184" s="19"/>
      <c r="EE184" s="19"/>
      <c r="EF184" s="20">
        <f t="shared" si="867"/>
        <v>0</v>
      </c>
      <c r="EG184" s="19"/>
      <c r="EH184" s="19"/>
      <c r="EI184" s="20">
        <f t="shared" si="868"/>
        <v>0</v>
      </c>
      <c r="EJ184" s="19"/>
      <c r="EK184" s="19"/>
      <c r="EL184" s="20">
        <f t="shared" si="869"/>
        <v>0</v>
      </c>
      <c r="EM184" s="20">
        <f t="shared" si="870"/>
        <v>0</v>
      </c>
      <c r="EN184" s="20">
        <f t="shared" si="871"/>
        <v>0</v>
      </c>
      <c r="EO184" s="20">
        <f t="shared" si="872"/>
        <v>0</v>
      </c>
      <c r="EP184" s="19"/>
      <c r="EQ184" s="19"/>
      <c r="ER184" s="20">
        <f t="shared" si="873"/>
        <v>0</v>
      </c>
      <c r="ES184" s="19"/>
      <c r="ET184" s="19"/>
      <c r="EU184" s="20">
        <f t="shared" si="874"/>
        <v>0</v>
      </c>
      <c r="EV184" s="19"/>
      <c r="EW184" s="19"/>
      <c r="EX184" s="20">
        <f t="shared" si="875"/>
        <v>0</v>
      </c>
      <c r="EY184" s="19"/>
      <c r="EZ184" s="19"/>
      <c r="FA184" s="20">
        <f t="shared" si="876"/>
        <v>0</v>
      </c>
      <c r="FB184" s="20">
        <f t="shared" si="877"/>
        <v>0</v>
      </c>
      <c r="FC184" s="20">
        <f t="shared" si="878"/>
        <v>0</v>
      </c>
      <c r="FD184" s="20">
        <f t="shared" si="879"/>
        <v>0</v>
      </c>
      <c r="FE184" s="19"/>
      <c r="FF184" s="19"/>
      <c r="FG184" s="20">
        <f t="shared" si="880"/>
        <v>0</v>
      </c>
      <c r="FH184" s="19"/>
      <c r="FI184" s="20">
        <f>600</f>
        <v>600</v>
      </c>
      <c r="FJ184" s="20">
        <f t="shared" si="881"/>
        <v>-600</v>
      </c>
      <c r="FK184" s="19"/>
      <c r="FL184" s="19"/>
      <c r="FM184" s="20">
        <f t="shared" si="882"/>
        <v>0</v>
      </c>
      <c r="FN184" s="20">
        <f t="shared" si="883"/>
        <v>0</v>
      </c>
      <c r="FO184" s="20">
        <f t="shared" si="884"/>
        <v>600</v>
      </c>
      <c r="FP184" s="20">
        <f t="shared" si="885"/>
        <v>-600</v>
      </c>
      <c r="FQ184" s="19"/>
      <c r="FR184" s="19"/>
      <c r="FS184" s="20">
        <f t="shared" si="886"/>
        <v>0</v>
      </c>
      <c r="FT184" s="19"/>
      <c r="FU184" s="19"/>
      <c r="FV184" s="20">
        <f t="shared" si="887"/>
        <v>0</v>
      </c>
      <c r="FW184" s="19"/>
      <c r="FX184" s="19"/>
      <c r="FY184" s="20">
        <f t="shared" si="888"/>
        <v>0</v>
      </c>
      <c r="FZ184" s="20">
        <f t="shared" si="889"/>
        <v>0</v>
      </c>
      <c r="GA184" s="20">
        <f t="shared" si="890"/>
        <v>0</v>
      </c>
      <c r="GB184" s="20">
        <f t="shared" si="891"/>
        <v>0</v>
      </c>
      <c r="GC184" s="19"/>
      <c r="GD184" s="19"/>
      <c r="GE184" s="20">
        <f t="shared" si="892"/>
        <v>0</v>
      </c>
      <c r="GF184" s="19"/>
      <c r="GG184" s="19"/>
      <c r="GH184" s="20">
        <f t="shared" si="893"/>
        <v>0</v>
      </c>
      <c r="GI184" s="19"/>
      <c r="GJ184" s="19"/>
      <c r="GK184" s="20">
        <f t="shared" si="894"/>
        <v>0</v>
      </c>
      <c r="GL184" s="19"/>
      <c r="GM184" s="19"/>
      <c r="GN184" s="20">
        <f t="shared" si="895"/>
        <v>0</v>
      </c>
      <c r="GO184" s="20">
        <f t="shared" si="896"/>
        <v>0</v>
      </c>
      <c r="GP184" s="20">
        <f t="shared" si="897"/>
        <v>0</v>
      </c>
      <c r="GQ184" s="20">
        <f t="shared" si="898"/>
        <v>0</v>
      </c>
      <c r="GR184" s="19"/>
      <c r="GS184" s="19"/>
      <c r="GT184" s="20">
        <f t="shared" si="899"/>
        <v>0</v>
      </c>
      <c r="GU184" s="19"/>
      <c r="GV184" s="19"/>
      <c r="GW184" s="20">
        <f t="shared" si="900"/>
        <v>0</v>
      </c>
      <c r="GX184" s="19"/>
      <c r="GY184" s="19"/>
      <c r="GZ184" s="20">
        <f t="shared" si="901"/>
        <v>0</v>
      </c>
      <c r="HA184" s="20">
        <f t="shared" si="902"/>
        <v>0</v>
      </c>
      <c r="HB184" s="20">
        <f t="shared" si="903"/>
        <v>600</v>
      </c>
      <c r="HC184" s="20">
        <f t="shared" si="904"/>
        <v>-600</v>
      </c>
      <c r="HD184" s="19"/>
      <c r="HE184" s="19"/>
      <c r="HF184" s="20">
        <f t="shared" si="905"/>
        <v>0</v>
      </c>
      <c r="HG184" s="19"/>
      <c r="HH184" s="19"/>
      <c r="HI184" s="20">
        <f t="shared" si="906"/>
        <v>0</v>
      </c>
      <c r="HJ184" s="19"/>
      <c r="HK184" s="19"/>
      <c r="HL184" s="20">
        <f t="shared" si="907"/>
        <v>0</v>
      </c>
      <c r="HM184" s="19"/>
      <c r="HN184" s="19"/>
      <c r="HO184" s="20">
        <f t="shared" si="908"/>
        <v>0</v>
      </c>
      <c r="HP184" s="20">
        <f t="shared" si="909"/>
        <v>0</v>
      </c>
      <c r="HQ184" s="20">
        <f t="shared" si="910"/>
        <v>0</v>
      </c>
      <c r="HR184" s="20">
        <f t="shared" si="911"/>
        <v>0</v>
      </c>
      <c r="HS184" s="19"/>
      <c r="HT184" s="19"/>
      <c r="HU184" s="20">
        <f t="shared" si="912"/>
        <v>0</v>
      </c>
      <c r="HV184" s="19"/>
      <c r="HW184" s="19"/>
      <c r="HX184" s="20">
        <f t="shared" si="913"/>
        <v>0</v>
      </c>
      <c r="HY184" s="19"/>
      <c r="HZ184" s="19"/>
      <c r="IA184" s="20">
        <f t="shared" si="914"/>
        <v>0</v>
      </c>
      <c r="IB184" s="19"/>
      <c r="IC184" s="19"/>
      <c r="ID184" s="20">
        <f t="shared" si="915"/>
        <v>0</v>
      </c>
      <c r="IE184" s="20">
        <f t="shared" si="916"/>
        <v>0</v>
      </c>
      <c r="IF184" s="20">
        <f t="shared" si="917"/>
        <v>0</v>
      </c>
      <c r="IG184" s="20">
        <f t="shared" si="918"/>
        <v>0</v>
      </c>
      <c r="IH184" s="20">
        <f t="shared" si="919"/>
        <v>0</v>
      </c>
      <c r="II184" s="20">
        <f t="shared" si="920"/>
        <v>0</v>
      </c>
      <c r="IJ184" s="20">
        <f t="shared" si="921"/>
        <v>0</v>
      </c>
      <c r="IK184" s="19"/>
      <c r="IL184" s="19"/>
      <c r="IM184" s="20">
        <f t="shared" si="922"/>
        <v>0</v>
      </c>
      <c r="IN184" s="19"/>
      <c r="IO184" s="19"/>
      <c r="IP184" s="20">
        <f t="shared" si="923"/>
        <v>0</v>
      </c>
      <c r="IQ184" s="19"/>
      <c r="IR184" s="19"/>
      <c r="IS184" s="20">
        <f t="shared" si="924"/>
        <v>0</v>
      </c>
      <c r="IT184" s="20">
        <f t="shared" si="925"/>
        <v>0</v>
      </c>
      <c r="IU184" s="20">
        <f t="shared" si="926"/>
        <v>0</v>
      </c>
      <c r="IV184" s="20">
        <f t="shared" si="927"/>
        <v>0</v>
      </c>
      <c r="IW184" s="20">
        <f t="shared" si="928"/>
        <v>0</v>
      </c>
      <c r="IX184" s="20">
        <f t="shared" si="929"/>
        <v>0</v>
      </c>
      <c r="IY184" s="20">
        <f t="shared" si="930"/>
        <v>0</v>
      </c>
      <c r="IZ184" s="19"/>
      <c r="JA184" s="19"/>
      <c r="JB184" s="20">
        <f t="shared" si="931"/>
        <v>0</v>
      </c>
      <c r="JC184" s="19"/>
      <c r="JD184" s="19"/>
      <c r="JE184" s="20">
        <f t="shared" si="932"/>
        <v>0</v>
      </c>
      <c r="JF184" s="19"/>
      <c r="JG184" s="19"/>
      <c r="JH184" s="20">
        <f t="shared" si="933"/>
        <v>0</v>
      </c>
      <c r="JI184" s="20">
        <f t="shared" si="934"/>
        <v>0</v>
      </c>
      <c r="JJ184" s="20">
        <f t="shared" si="935"/>
        <v>0</v>
      </c>
      <c r="JK184" s="20">
        <f t="shared" si="936"/>
        <v>0</v>
      </c>
      <c r="JL184" s="19"/>
      <c r="JM184" s="19"/>
      <c r="JN184" s="20">
        <f t="shared" si="937"/>
        <v>0</v>
      </c>
      <c r="JO184" s="19"/>
      <c r="JP184" s="19"/>
      <c r="JQ184" s="20">
        <f t="shared" si="938"/>
        <v>0</v>
      </c>
      <c r="JR184" s="19"/>
      <c r="JS184" s="19"/>
      <c r="JT184" s="20">
        <f t="shared" si="939"/>
        <v>0</v>
      </c>
      <c r="JU184" s="20">
        <f t="shared" si="940"/>
        <v>0</v>
      </c>
      <c r="JV184" s="20">
        <f t="shared" si="941"/>
        <v>0</v>
      </c>
      <c r="JW184" s="20">
        <f t="shared" si="942"/>
        <v>0</v>
      </c>
      <c r="JX184" s="19"/>
      <c r="JY184" s="19"/>
      <c r="JZ184" s="20">
        <f t="shared" si="943"/>
        <v>0</v>
      </c>
      <c r="KA184" s="19"/>
      <c r="KB184" s="19"/>
      <c r="KC184" s="20">
        <f t="shared" si="944"/>
        <v>0</v>
      </c>
      <c r="KD184" s="20">
        <f t="shared" si="945"/>
        <v>0</v>
      </c>
      <c r="KE184" s="20">
        <f t="shared" si="946"/>
        <v>0</v>
      </c>
      <c r="KF184" s="20">
        <f t="shared" si="947"/>
        <v>0</v>
      </c>
      <c r="KG184" s="19"/>
      <c r="KH184" s="19"/>
      <c r="KI184" s="20">
        <f t="shared" si="948"/>
        <v>0</v>
      </c>
      <c r="KJ184" s="19"/>
      <c r="KK184" s="19"/>
      <c r="KL184" s="20">
        <f t="shared" si="949"/>
        <v>0</v>
      </c>
      <c r="KM184" s="19"/>
      <c r="KN184" s="19"/>
      <c r="KO184" s="20">
        <f t="shared" si="950"/>
        <v>0</v>
      </c>
      <c r="KP184" s="19"/>
      <c r="KQ184" s="19"/>
      <c r="KR184" s="20">
        <f t="shared" si="951"/>
        <v>0</v>
      </c>
      <c r="KS184" s="19"/>
      <c r="KT184" s="19"/>
      <c r="KU184" s="20">
        <f t="shared" si="952"/>
        <v>0</v>
      </c>
      <c r="KV184" s="19"/>
      <c r="KW184" s="19"/>
      <c r="KX184" s="20">
        <f t="shared" si="953"/>
        <v>0</v>
      </c>
      <c r="KY184" s="19"/>
      <c r="KZ184" s="19"/>
      <c r="LA184" s="20">
        <f t="shared" si="954"/>
        <v>0</v>
      </c>
      <c r="LB184" s="20">
        <f t="shared" si="955"/>
        <v>0</v>
      </c>
      <c r="LC184" s="20">
        <f t="shared" si="956"/>
        <v>0</v>
      </c>
      <c r="LD184" s="20">
        <f t="shared" si="957"/>
        <v>0</v>
      </c>
      <c r="LE184" s="20">
        <f t="shared" si="958"/>
        <v>0</v>
      </c>
      <c r="LF184" s="20">
        <f t="shared" si="959"/>
        <v>0</v>
      </c>
      <c r="LG184" s="20">
        <f t="shared" si="960"/>
        <v>0</v>
      </c>
      <c r="LH184" s="19"/>
      <c r="LI184" s="19"/>
      <c r="LJ184" s="20">
        <f t="shared" si="961"/>
        <v>0</v>
      </c>
      <c r="LK184" s="19"/>
      <c r="LL184" s="19"/>
      <c r="LM184" s="20">
        <f t="shared" si="962"/>
        <v>0</v>
      </c>
      <c r="LN184" s="20">
        <f t="shared" si="963"/>
        <v>0</v>
      </c>
      <c r="LO184" s="20">
        <f t="shared" si="964"/>
        <v>600</v>
      </c>
      <c r="LP184" s="20">
        <f t="shared" si="965"/>
        <v>-600</v>
      </c>
    </row>
    <row r="185" spans="1:328" x14ac:dyDescent="0.3">
      <c r="A185" s="2" t="s">
        <v>290</v>
      </c>
      <c r="B185" s="5">
        <f>((((B180)+(B181))+(B182))+(B183))+(B184)</f>
        <v>0</v>
      </c>
      <c r="C185" s="5">
        <f>((((C180)+(C181))+(C182))+(C183))+(C184)</f>
        <v>0</v>
      </c>
      <c r="D185" s="5">
        <f t="shared" si="805"/>
        <v>0</v>
      </c>
      <c r="E185" s="5">
        <f>((((E180)+(E181))+(E182))+(E183))+(E184)</f>
        <v>0</v>
      </c>
      <c r="F185" s="5">
        <f>((((F180)+(F181))+(F182))+(F183))+(F184)</f>
        <v>989.01</v>
      </c>
      <c r="G185" s="5">
        <f t="shared" si="806"/>
        <v>-989.01</v>
      </c>
      <c r="H185" s="5">
        <f>((((H180)+(H181))+(H182))+(H183))+(H184)</f>
        <v>0</v>
      </c>
      <c r="I185" s="5">
        <f>((((I180)+(I181))+(I182))+(I183))+(I184)</f>
        <v>0</v>
      </c>
      <c r="J185" s="5">
        <f t="shared" si="807"/>
        <v>0</v>
      </c>
      <c r="K185" s="5">
        <f>((((K180)+(K181))+(K182))+(K183))+(K184)</f>
        <v>0</v>
      </c>
      <c r="L185" s="5">
        <f>((((L180)+(L181))+(L182))+(L183))+(L184)</f>
        <v>0</v>
      </c>
      <c r="M185" s="5">
        <f t="shared" si="808"/>
        <v>0</v>
      </c>
      <c r="N185" s="5">
        <f>((((N180)+(N181))+(N182))+(N183))+(N184)</f>
        <v>0</v>
      </c>
      <c r="O185" s="5">
        <f>((((O180)+(O181))+(O182))+(O183))+(O184)</f>
        <v>0</v>
      </c>
      <c r="P185" s="5">
        <f t="shared" si="809"/>
        <v>0</v>
      </c>
      <c r="Q185" s="5">
        <f>((((Q180)+(Q181))+(Q182))+(Q183))+(Q184)</f>
        <v>0</v>
      </c>
      <c r="R185" s="5">
        <f>((((R180)+(R181))+(R182))+(R183))+(R184)</f>
        <v>0</v>
      </c>
      <c r="S185" s="5">
        <f t="shared" si="810"/>
        <v>0</v>
      </c>
      <c r="T185" s="5">
        <f>((((T180)+(T181))+(T182))+(T183))+(T184)</f>
        <v>0</v>
      </c>
      <c r="U185" s="5">
        <f>((((U180)+(U181))+(U182))+(U183))+(U184)</f>
        <v>0</v>
      </c>
      <c r="V185" s="5">
        <f t="shared" si="811"/>
        <v>0</v>
      </c>
      <c r="W185" s="5">
        <f>((((W180)+(W181))+(W182))+(W183))+(W184)</f>
        <v>0</v>
      </c>
      <c r="X185" s="5">
        <f>((((X180)+(X181))+(X182))+(X183))+(X184)</f>
        <v>0</v>
      </c>
      <c r="Y185" s="5">
        <f t="shared" si="812"/>
        <v>0</v>
      </c>
      <c r="Z185" s="5">
        <f>((((Z180)+(Z181))+(Z182))+(Z183))+(Z184)</f>
        <v>0</v>
      </c>
      <c r="AA185" s="5">
        <f>((((AA180)+(AA181))+(AA182))+(AA183))+(AA184)</f>
        <v>0</v>
      </c>
      <c r="AB185" s="5">
        <f t="shared" si="813"/>
        <v>0</v>
      </c>
      <c r="AC185" s="5">
        <f>((((AC180)+(AC181))+(AC182))+(AC183))+(AC184)</f>
        <v>0</v>
      </c>
      <c r="AD185" s="5">
        <f>((((AD180)+(AD181))+(AD182))+(AD183))+(AD184)</f>
        <v>0</v>
      </c>
      <c r="AE185" s="5">
        <f t="shared" si="814"/>
        <v>0</v>
      </c>
      <c r="AF185" s="5">
        <f>((((AF180)+(AF181))+(AF182))+(AF183))+(AF184)</f>
        <v>0</v>
      </c>
      <c r="AG185" s="5">
        <f>((((AG180)+(AG181))+(AG182))+(AG183))+(AG184)</f>
        <v>0</v>
      </c>
      <c r="AH185" s="5">
        <f t="shared" si="815"/>
        <v>0</v>
      </c>
      <c r="AI185" s="5">
        <f>((((AI180)+(AI181))+(AI182))+(AI183))+(AI184)</f>
        <v>0</v>
      </c>
      <c r="AJ185" s="5">
        <f>((((AJ180)+(AJ181))+(AJ182))+(AJ183))+(AJ184)</f>
        <v>0</v>
      </c>
      <c r="AK185" s="5">
        <f t="shared" si="816"/>
        <v>0</v>
      </c>
      <c r="AL185" s="5">
        <f t="shared" si="817"/>
        <v>0</v>
      </c>
      <c r="AM185" s="5">
        <f t="shared" si="818"/>
        <v>0</v>
      </c>
      <c r="AN185" s="5">
        <f t="shared" si="819"/>
        <v>0</v>
      </c>
      <c r="AO185" s="5">
        <f>((((AO180)+(AO181))+(AO182))+(AO183))+(AO184)</f>
        <v>0</v>
      </c>
      <c r="AP185" s="5">
        <f>((((AP180)+(AP181))+(AP182))+(AP183))+(AP184)</f>
        <v>0</v>
      </c>
      <c r="AQ185" s="5">
        <f t="shared" si="820"/>
        <v>0</v>
      </c>
      <c r="AR185" s="5">
        <f>((((AR180)+(AR181))+(AR182))+(AR183))+(AR184)</f>
        <v>0</v>
      </c>
      <c r="AS185" s="5">
        <f>((((AS180)+(AS181))+(AS182))+(AS183))+(AS184)</f>
        <v>0</v>
      </c>
      <c r="AT185" s="5">
        <f t="shared" si="821"/>
        <v>0</v>
      </c>
      <c r="AU185" s="5">
        <f>((((AU180)+(AU181))+(AU182))+(AU183))+(AU184)</f>
        <v>0</v>
      </c>
      <c r="AV185" s="5">
        <f>((((AV180)+(AV181))+(AV182))+(AV183))+(AV184)</f>
        <v>0</v>
      </c>
      <c r="AW185" s="5">
        <f t="shared" si="822"/>
        <v>0</v>
      </c>
      <c r="AX185" s="5">
        <f>((((AX180)+(AX181))+(AX182))+(AX183))+(AX184)</f>
        <v>0</v>
      </c>
      <c r="AY185" s="5">
        <f>((((AY180)+(AY181))+(AY182))+(AY183))+(AY184)</f>
        <v>0</v>
      </c>
      <c r="AZ185" s="5">
        <f t="shared" si="823"/>
        <v>0</v>
      </c>
      <c r="BA185" s="5">
        <f>((((BA180)+(BA181))+(BA182))+(BA183))+(BA184)</f>
        <v>0</v>
      </c>
      <c r="BB185" s="5">
        <f>((((BB180)+(BB181))+(BB182))+(BB183))+(BB184)</f>
        <v>0</v>
      </c>
      <c r="BC185" s="5">
        <f t="shared" si="824"/>
        <v>0</v>
      </c>
      <c r="BD185" s="5">
        <f>((((BD180)+(BD181))+(BD182))+(BD183))+(BD184)</f>
        <v>0</v>
      </c>
      <c r="BE185" s="5">
        <f>((((BE180)+(BE181))+(BE182))+(BE183))+(BE184)</f>
        <v>0</v>
      </c>
      <c r="BF185" s="5">
        <f t="shared" si="825"/>
        <v>0</v>
      </c>
      <c r="BG185" s="5">
        <f t="shared" si="826"/>
        <v>0</v>
      </c>
      <c r="BH185" s="5">
        <f t="shared" si="827"/>
        <v>0</v>
      </c>
      <c r="BI185" s="5">
        <f t="shared" si="828"/>
        <v>0</v>
      </c>
      <c r="BJ185" s="5">
        <f>((((BJ180)+(BJ181))+(BJ182))+(BJ183))+(BJ184)</f>
        <v>0</v>
      </c>
      <c r="BK185" s="5">
        <f>((((BK180)+(BK181))+(BK182))+(BK183))+(BK184)</f>
        <v>0</v>
      </c>
      <c r="BL185" s="5">
        <f t="shared" si="829"/>
        <v>0</v>
      </c>
      <c r="BM185" s="5">
        <f>((((BM180)+(BM181))+(BM182))+(BM183))+(BM184)</f>
        <v>0</v>
      </c>
      <c r="BN185" s="5">
        <f>((((BN180)+(BN181))+(BN182))+(BN183))+(BN184)</f>
        <v>0</v>
      </c>
      <c r="BO185" s="5">
        <f t="shared" si="830"/>
        <v>0</v>
      </c>
      <c r="BP185" s="5">
        <f>((((BP180)+(BP181))+(BP182))+(BP183))+(BP184)</f>
        <v>0</v>
      </c>
      <c r="BQ185" s="5">
        <f>((((BQ180)+(BQ181))+(BQ182))+(BQ183))+(BQ184)</f>
        <v>0</v>
      </c>
      <c r="BR185" s="5">
        <f t="shared" si="831"/>
        <v>0</v>
      </c>
      <c r="BS185" s="5">
        <f>((((BS180)+(BS181))+(BS182))+(BS183))+(BS184)</f>
        <v>0</v>
      </c>
      <c r="BT185" s="5">
        <f>((((BT180)+(BT181))+(BT182))+(BT183))+(BT184)</f>
        <v>0</v>
      </c>
      <c r="BU185" s="5">
        <f t="shared" si="832"/>
        <v>0</v>
      </c>
      <c r="BV185" s="5">
        <f>((((BV180)+(BV181))+(BV182))+(BV183))+(BV184)</f>
        <v>0</v>
      </c>
      <c r="BW185" s="5">
        <f>((((BW180)+(BW181))+(BW182))+(BW183))+(BW184)</f>
        <v>0</v>
      </c>
      <c r="BX185" s="5">
        <f t="shared" si="833"/>
        <v>0</v>
      </c>
      <c r="BY185" s="5">
        <f>((((BY180)+(BY181))+(BY182))+(BY183))+(BY184)</f>
        <v>0</v>
      </c>
      <c r="BZ185" s="5">
        <f>((((BZ180)+(BZ181))+(BZ182))+(BZ183))+(BZ184)</f>
        <v>0</v>
      </c>
      <c r="CA185" s="5">
        <f t="shared" si="834"/>
        <v>0</v>
      </c>
      <c r="CB185" s="5">
        <f t="shared" si="835"/>
        <v>0</v>
      </c>
      <c r="CC185" s="5">
        <f t="shared" si="836"/>
        <v>0</v>
      </c>
      <c r="CD185" s="5">
        <f t="shared" si="837"/>
        <v>0</v>
      </c>
      <c r="CE185" s="5">
        <f>((((CE180)+(CE181))+(CE182))+(CE183))+(CE184)</f>
        <v>0</v>
      </c>
      <c r="CF185" s="5">
        <f>((((CF180)+(CF181))+(CF182))+(CF183))+(CF184)</f>
        <v>0</v>
      </c>
      <c r="CG185" s="5">
        <f t="shared" si="838"/>
        <v>0</v>
      </c>
      <c r="CH185" s="5">
        <f>((((CH180)+(CH181))+(CH182))+(CH183))+(CH184)</f>
        <v>0</v>
      </c>
      <c r="CI185" s="5">
        <f>((((CI180)+(CI181))+(CI182))+(CI183))+(CI184)</f>
        <v>0</v>
      </c>
      <c r="CJ185" s="5">
        <f t="shared" si="839"/>
        <v>0</v>
      </c>
      <c r="CK185" s="5">
        <f>((((CK180)+(CK181))+(CK182))+(CK183))+(CK184)</f>
        <v>0</v>
      </c>
      <c r="CL185" s="5">
        <f>((((CL180)+(CL181))+(CL182))+(CL183))+(CL184)</f>
        <v>0</v>
      </c>
      <c r="CM185" s="5">
        <f t="shared" si="840"/>
        <v>0</v>
      </c>
      <c r="CN185" s="5">
        <f t="shared" si="841"/>
        <v>0</v>
      </c>
      <c r="CO185" s="5">
        <f t="shared" si="842"/>
        <v>0</v>
      </c>
      <c r="CP185" s="5">
        <f t="shared" si="843"/>
        <v>0</v>
      </c>
      <c r="CQ185" s="5">
        <f>((((CQ180)+(CQ181))+(CQ182))+(CQ183))+(CQ184)</f>
        <v>0</v>
      </c>
      <c r="CR185" s="5">
        <f>((((CR180)+(CR181))+(CR182))+(CR183))+(CR184)</f>
        <v>0</v>
      </c>
      <c r="CS185" s="5">
        <f t="shared" si="844"/>
        <v>0</v>
      </c>
      <c r="CT185" s="5">
        <f>((((CT180)+(CT181))+(CT182))+(CT183))+(CT184)</f>
        <v>0</v>
      </c>
      <c r="CU185" s="5">
        <f>((((CU180)+(CU181))+(CU182))+(CU183))+(CU184)</f>
        <v>0</v>
      </c>
      <c r="CV185" s="5">
        <f t="shared" si="845"/>
        <v>0</v>
      </c>
      <c r="CW185" s="5">
        <f>((((CW180)+(CW181))+(CW182))+(CW183))+(CW184)</f>
        <v>0</v>
      </c>
      <c r="CX185" s="5">
        <f>((((CX180)+(CX181))+(CX182))+(CX183))+(CX184)</f>
        <v>0</v>
      </c>
      <c r="CY185" s="5">
        <f t="shared" si="846"/>
        <v>0</v>
      </c>
      <c r="CZ185" s="5">
        <f t="shared" si="847"/>
        <v>0</v>
      </c>
      <c r="DA185" s="5">
        <f t="shared" si="848"/>
        <v>0</v>
      </c>
      <c r="DB185" s="5">
        <f t="shared" si="849"/>
        <v>0</v>
      </c>
      <c r="DC185" s="5">
        <f t="shared" si="850"/>
        <v>0</v>
      </c>
      <c r="DD185" s="5">
        <f t="shared" si="851"/>
        <v>0</v>
      </c>
      <c r="DE185" s="5">
        <f t="shared" si="852"/>
        <v>0</v>
      </c>
      <c r="DF185" s="5">
        <f>((((DF180)+(DF181))+(DF182))+(DF183))+(DF184)</f>
        <v>0</v>
      </c>
      <c r="DG185" s="5">
        <f>((((DG180)+(DG181))+(DG182))+(DG183))+(DG184)</f>
        <v>0</v>
      </c>
      <c r="DH185" s="5">
        <f t="shared" si="853"/>
        <v>0</v>
      </c>
      <c r="DI185" s="5">
        <f>((((DI180)+(DI181))+(DI182))+(DI183))+(DI184)</f>
        <v>0</v>
      </c>
      <c r="DJ185" s="5">
        <f>((((DJ180)+(DJ181))+(DJ182))+(DJ183))+(DJ184)</f>
        <v>0</v>
      </c>
      <c r="DK185" s="5">
        <f t="shared" si="854"/>
        <v>0</v>
      </c>
      <c r="DL185" s="5">
        <f t="shared" si="855"/>
        <v>0</v>
      </c>
      <c r="DM185" s="5">
        <f t="shared" si="856"/>
        <v>0</v>
      </c>
      <c r="DN185" s="5">
        <f t="shared" si="857"/>
        <v>0</v>
      </c>
      <c r="DO185" s="5">
        <f>((((DO180)+(DO181))+(DO182))+(DO183))+(DO184)</f>
        <v>0</v>
      </c>
      <c r="DP185" s="5">
        <f>((((DP180)+(DP181))+(DP182))+(DP183))+(DP184)</f>
        <v>0</v>
      </c>
      <c r="DQ185" s="5">
        <f t="shared" si="858"/>
        <v>0</v>
      </c>
      <c r="DR185" s="5">
        <f>((((DR180)+(DR181))+(DR182))+(DR183))+(DR184)</f>
        <v>0</v>
      </c>
      <c r="DS185" s="5">
        <f>((((DS180)+(DS181))+(DS182))+(DS183))+(DS184)</f>
        <v>0</v>
      </c>
      <c r="DT185" s="5">
        <f t="shared" si="859"/>
        <v>0</v>
      </c>
      <c r="DU185" s="5">
        <f t="shared" si="860"/>
        <v>0</v>
      </c>
      <c r="DV185" s="5">
        <f t="shared" si="861"/>
        <v>0</v>
      </c>
      <c r="DW185" s="5">
        <f t="shared" si="862"/>
        <v>0</v>
      </c>
      <c r="DX185" s="21">
        <f t="shared" si="863"/>
        <v>0</v>
      </c>
      <c r="DY185" s="21">
        <f t="shared" si="864"/>
        <v>989.01</v>
      </c>
      <c r="DZ185" s="21">
        <f t="shared" si="865"/>
        <v>-989.01</v>
      </c>
      <c r="EA185" s="21">
        <f>((((EA180)+(EA181))+(EA182))+(EA183))+(EA184)</f>
        <v>0</v>
      </c>
      <c r="EB185" s="21">
        <f>((((EB180)+(EB181))+(EB182))+(EB183))+(EB184)</f>
        <v>0</v>
      </c>
      <c r="EC185" s="21">
        <f t="shared" si="866"/>
        <v>0</v>
      </c>
      <c r="ED185" s="21">
        <f>((((ED180)+(ED181))+(ED182))+(ED183))+(ED184)</f>
        <v>0</v>
      </c>
      <c r="EE185" s="21">
        <f>((((EE180)+(EE181))+(EE182))+(EE183))+(EE184)</f>
        <v>0</v>
      </c>
      <c r="EF185" s="21">
        <f t="shared" si="867"/>
        <v>0</v>
      </c>
      <c r="EG185" s="21">
        <f>((((EG180)+(EG181))+(EG182))+(EG183))+(EG184)</f>
        <v>0</v>
      </c>
      <c r="EH185" s="21">
        <f>((((EH180)+(EH181))+(EH182))+(EH183))+(EH184)</f>
        <v>0</v>
      </c>
      <c r="EI185" s="21">
        <f t="shared" si="868"/>
        <v>0</v>
      </c>
      <c r="EJ185" s="21">
        <f>((((EJ180)+(EJ181))+(EJ182))+(EJ183))+(EJ184)</f>
        <v>0</v>
      </c>
      <c r="EK185" s="21">
        <f>((((EK180)+(EK181))+(EK182))+(EK183))+(EK184)</f>
        <v>0</v>
      </c>
      <c r="EL185" s="21">
        <f t="shared" si="869"/>
        <v>0</v>
      </c>
      <c r="EM185" s="21">
        <f t="shared" si="870"/>
        <v>0</v>
      </c>
      <c r="EN185" s="21">
        <f t="shared" si="871"/>
        <v>0</v>
      </c>
      <c r="EO185" s="21">
        <f t="shared" si="872"/>
        <v>0</v>
      </c>
      <c r="EP185" s="21">
        <f>((((EP180)+(EP181))+(EP182))+(EP183))+(EP184)</f>
        <v>0</v>
      </c>
      <c r="EQ185" s="21">
        <f>((((EQ180)+(EQ181))+(EQ182))+(EQ183))+(EQ184)</f>
        <v>0</v>
      </c>
      <c r="ER185" s="21">
        <f t="shared" si="873"/>
        <v>0</v>
      </c>
      <c r="ES185" s="21">
        <f>((((ES180)+(ES181))+(ES182))+(ES183))+(ES184)</f>
        <v>0</v>
      </c>
      <c r="ET185" s="21">
        <f>((((ET180)+(ET181))+(ET182))+(ET183))+(ET184)</f>
        <v>0</v>
      </c>
      <c r="EU185" s="21">
        <f t="shared" si="874"/>
        <v>0</v>
      </c>
      <c r="EV185" s="21">
        <f>((((EV180)+(EV181))+(EV182))+(EV183))+(EV184)</f>
        <v>0</v>
      </c>
      <c r="EW185" s="21">
        <f>((((EW180)+(EW181))+(EW182))+(EW183))+(EW184)</f>
        <v>0</v>
      </c>
      <c r="EX185" s="21">
        <f t="shared" si="875"/>
        <v>0</v>
      </c>
      <c r="EY185" s="21">
        <f>((((EY180)+(EY181))+(EY182))+(EY183))+(EY184)</f>
        <v>0</v>
      </c>
      <c r="EZ185" s="21">
        <f>((((EZ180)+(EZ181))+(EZ182))+(EZ183))+(EZ184)</f>
        <v>0</v>
      </c>
      <c r="FA185" s="21">
        <f t="shared" si="876"/>
        <v>0</v>
      </c>
      <c r="FB185" s="21">
        <f t="shared" si="877"/>
        <v>0</v>
      </c>
      <c r="FC185" s="21">
        <f t="shared" si="878"/>
        <v>0</v>
      </c>
      <c r="FD185" s="21">
        <f t="shared" si="879"/>
        <v>0</v>
      </c>
      <c r="FE185" s="21">
        <f>((((FE180)+(FE181))+(FE182))+(FE183))+(FE184)</f>
        <v>0</v>
      </c>
      <c r="FF185" s="21">
        <f>((((FF180)+(FF181))+(FF182))+(FF183))+(FF184)</f>
        <v>0</v>
      </c>
      <c r="FG185" s="21">
        <f t="shared" si="880"/>
        <v>0</v>
      </c>
      <c r="FH185" s="21">
        <f>((((FH180)+(FH181))+(FH182))+(FH183))+(FH184)</f>
        <v>0</v>
      </c>
      <c r="FI185" s="21">
        <f>((((FI180)+(FI181))+(FI182))+(FI183))+(FI184)</f>
        <v>600</v>
      </c>
      <c r="FJ185" s="21">
        <f t="shared" si="881"/>
        <v>-600</v>
      </c>
      <c r="FK185" s="21">
        <f>((((FK180)+(FK181))+(FK182))+(FK183))+(FK184)</f>
        <v>0</v>
      </c>
      <c r="FL185" s="21">
        <f>((((FL180)+(FL181))+(FL182))+(FL183))+(FL184)</f>
        <v>0</v>
      </c>
      <c r="FM185" s="21">
        <f t="shared" si="882"/>
        <v>0</v>
      </c>
      <c r="FN185" s="21">
        <f t="shared" si="883"/>
        <v>0</v>
      </c>
      <c r="FO185" s="21">
        <f t="shared" si="884"/>
        <v>600</v>
      </c>
      <c r="FP185" s="21">
        <f t="shared" si="885"/>
        <v>-600</v>
      </c>
      <c r="FQ185" s="21">
        <f>((((FQ180)+(FQ181))+(FQ182))+(FQ183))+(FQ184)</f>
        <v>0</v>
      </c>
      <c r="FR185" s="21">
        <f>((((FR180)+(FR181))+(FR182))+(FR183))+(FR184)</f>
        <v>0</v>
      </c>
      <c r="FS185" s="21">
        <f t="shared" si="886"/>
        <v>0</v>
      </c>
      <c r="FT185" s="21">
        <f>((((FT180)+(FT181))+(FT182))+(FT183))+(FT184)</f>
        <v>0</v>
      </c>
      <c r="FU185" s="21">
        <f>((((FU180)+(FU181))+(FU182))+(FU183))+(FU184)</f>
        <v>0</v>
      </c>
      <c r="FV185" s="21">
        <f t="shared" si="887"/>
        <v>0</v>
      </c>
      <c r="FW185" s="21">
        <f>((((FW180)+(FW181))+(FW182))+(FW183))+(FW184)</f>
        <v>0</v>
      </c>
      <c r="FX185" s="21">
        <f>((((FX180)+(FX181))+(FX182))+(FX183))+(FX184)</f>
        <v>0</v>
      </c>
      <c r="FY185" s="21">
        <f t="shared" si="888"/>
        <v>0</v>
      </c>
      <c r="FZ185" s="21">
        <f t="shared" si="889"/>
        <v>0</v>
      </c>
      <c r="GA185" s="21">
        <f t="shared" si="890"/>
        <v>0</v>
      </c>
      <c r="GB185" s="21">
        <f t="shared" si="891"/>
        <v>0</v>
      </c>
      <c r="GC185" s="21">
        <f>((((GC180)+(GC181))+(GC182))+(GC183))+(GC184)</f>
        <v>0</v>
      </c>
      <c r="GD185" s="21">
        <f>((((GD180)+(GD181))+(GD182))+(GD183))+(GD184)</f>
        <v>0</v>
      </c>
      <c r="GE185" s="21">
        <f t="shared" si="892"/>
        <v>0</v>
      </c>
      <c r="GF185" s="21">
        <f>((((GF180)+(GF181))+(GF182))+(GF183))+(GF184)</f>
        <v>0</v>
      </c>
      <c r="GG185" s="21">
        <f>((((GG180)+(GG181))+(GG182))+(GG183))+(GG184)</f>
        <v>0</v>
      </c>
      <c r="GH185" s="21">
        <f t="shared" si="893"/>
        <v>0</v>
      </c>
      <c r="GI185" s="21">
        <f>((((GI180)+(GI181))+(GI182))+(GI183))+(GI184)</f>
        <v>0</v>
      </c>
      <c r="GJ185" s="21">
        <f>((((GJ180)+(GJ181))+(GJ182))+(GJ183))+(GJ184)</f>
        <v>0</v>
      </c>
      <c r="GK185" s="21">
        <f t="shared" si="894"/>
        <v>0</v>
      </c>
      <c r="GL185" s="21">
        <f>((((GL180)+(GL181))+(GL182))+(GL183))+(GL184)</f>
        <v>0</v>
      </c>
      <c r="GM185" s="21">
        <f>((((GM180)+(GM181))+(GM182))+(GM183))+(GM184)</f>
        <v>0</v>
      </c>
      <c r="GN185" s="21">
        <f t="shared" si="895"/>
        <v>0</v>
      </c>
      <c r="GO185" s="21">
        <f t="shared" si="896"/>
        <v>0</v>
      </c>
      <c r="GP185" s="21">
        <f t="shared" si="897"/>
        <v>0</v>
      </c>
      <c r="GQ185" s="21">
        <f t="shared" si="898"/>
        <v>0</v>
      </c>
      <c r="GR185" s="21">
        <f>((((GR180)+(GR181))+(GR182))+(GR183))+(GR184)</f>
        <v>0</v>
      </c>
      <c r="GS185" s="21">
        <f>((((GS180)+(GS181))+(GS182))+(GS183))+(GS184)</f>
        <v>0</v>
      </c>
      <c r="GT185" s="21">
        <f t="shared" si="899"/>
        <v>0</v>
      </c>
      <c r="GU185" s="21">
        <f>((((GU180)+(GU181))+(GU182))+(GU183))+(GU184)</f>
        <v>0</v>
      </c>
      <c r="GV185" s="21">
        <f>((((GV180)+(GV181))+(GV182))+(GV183))+(GV184)</f>
        <v>0</v>
      </c>
      <c r="GW185" s="21">
        <f t="shared" si="900"/>
        <v>0</v>
      </c>
      <c r="GX185" s="21">
        <f>((((GX180)+(GX181))+(GX182))+(GX183))+(GX184)</f>
        <v>0</v>
      </c>
      <c r="GY185" s="21">
        <f>((((GY180)+(GY181))+(GY182))+(GY183))+(GY184)</f>
        <v>0</v>
      </c>
      <c r="GZ185" s="21">
        <f t="shared" si="901"/>
        <v>0</v>
      </c>
      <c r="HA185" s="21">
        <f t="shared" si="902"/>
        <v>0</v>
      </c>
      <c r="HB185" s="21">
        <f t="shared" si="903"/>
        <v>600</v>
      </c>
      <c r="HC185" s="21">
        <f t="shared" si="904"/>
        <v>-600</v>
      </c>
      <c r="HD185" s="21">
        <f>((((HD180)+(HD181))+(HD182))+(HD183))+(HD184)</f>
        <v>0</v>
      </c>
      <c r="HE185" s="21">
        <f>((((HE180)+(HE181))+(HE182))+(HE183))+(HE184)</f>
        <v>0</v>
      </c>
      <c r="HF185" s="21">
        <f t="shared" si="905"/>
        <v>0</v>
      </c>
      <c r="HG185" s="21">
        <f>((((HG180)+(HG181))+(HG182))+(HG183))+(HG184)</f>
        <v>0</v>
      </c>
      <c r="HH185" s="21">
        <f>((((HH180)+(HH181))+(HH182))+(HH183))+(HH184)</f>
        <v>0</v>
      </c>
      <c r="HI185" s="21">
        <f t="shared" si="906"/>
        <v>0</v>
      </c>
      <c r="HJ185" s="21">
        <f>((((HJ180)+(HJ181))+(HJ182))+(HJ183))+(HJ184)</f>
        <v>0</v>
      </c>
      <c r="HK185" s="21">
        <f>((((HK180)+(HK181))+(HK182))+(HK183))+(HK184)</f>
        <v>2000.01</v>
      </c>
      <c r="HL185" s="21">
        <f t="shared" si="907"/>
        <v>-2000.01</v>
      </c>
      <c r="HM185" s="21">
        <f>((((HM180)+(HM181))+(HM182))+(HM183))+(HM184)</f>
        <v>1500</v>
      </c>
      <c r="HN185" s="21">
        <f>((((HN180)+(HN181))+(HN182))+(HN183))+(HN184)</f>
        <v>0</v>
      </c>
      <c r="HO185" s="21">
        <f t="shared" si="908"/>
        <v>1500</v>
      </c>
      <c r="HP185" s="21">
        <f t="shared" si="909"/>
        <v>1500</v>
      </c>
      <c r="HQ185" s="21">
        <f t="shared" si="910"/>
        <v>2000.01</v>
      </c>
      <c r="HR185" s="21">
        <f t="shared" si="911"/>
        <v>-500.01</v>
      </c>
      <c r="HS185" s="21">
        <f>((((HS180)+(HS181))+(HS182))+(HS183))+(HS184)</f>
        <v>0</v>
      </c>
      <c r="HT185" s="21">
        <f>((((HT180)+(HT181))+(HT182))+(HT183))+(HT184)</f>
        <v>0</v>
      </c>
      <c r="HU185" s="21">
        <f t="shared" si="912"/>
        <v>0</v>
      </c>
      <c r="HV185" s="21">
        <f>((((HV180)+(HV181))+(HV182))+(HV183))+(HV184)</f>
        <v>0</v>
      </c>
      <c r="HW185" s="21">
        <f>((((HW180)+(HW181))+(HW182))+(HW183))+(HW184)</f>
        <v>0</v>
      </c>
      <c r="HX185" s="21">
        <f t="shared" si="913"/>
        <v>0</v>
      </c>
      <c r="HY185" s="21">
        <f>((((HY180)+(HY181))+(HY182))+(HY183))+(HY184)</f>
        <v>0</v>
      </c>
      <c r="HZ185" s="21">
        <f>((((HZ180)+(HZ181))+(HZ182))+(HZ183))+(HZ184)</f>
        <v>0</v>
      </c>
      <c r="IA185" s="21">
        <f t="shared" si="914"/>
        <v>0</v>
      </c>
      <c r="IB185" s="21">
        <f>((((IB180)+(IB181))+(IB182))+(IB183))+(IB184)</f>
        <v>0</v>
      </c>
      <c r="IC185" s="21">
        <f>((((IC180)+(IC181))+(IC182))+(IC183))+(IC184)</f>
        <v>0</v>
      </c>
      <c r="ID185" s="21">
        <f t="shared" si="915"/>
        <v>0</v>
      </c>
      <c r="IE185" s="21">
        <f t="shared" si="916"/>
        <v>0</v>
      </c>
      <c r="IF185" s="21">
        <f t="shared" si="917"/>
        <v>0</v>
      </c>
      <c r="IG185" s="21">
        <f t="shared" si="918"/>
        <v>0</v>
      </c>
      <c r="IH185" s="21">
        <f t="shared" si="919"/>
        <v>1500</v>
      </c>
      <c r="II185" s="21">
        <f t="shared" si="920"/>
        <v>2000.01</v>
      </c>
      <c r="IJ185" s="21">
        <f t="shared" si="921"/>
        <v>-500.01</v>
      </c>
      <c r="IK185" s="21">
        <f>((((IK180)+(IK181))+(IK182))+(IK183))+(IK184)</f>
        <v>0</v>
      </c>
      <c r="IL185" s="21">
        <f>((((IL180)+(IL181))+(IL182))+(IL183))+(IL184)</f>
        <v>1042.92</v>
      </c>
      <c r="IM185" s="21">
        <f t="shared" si="922"/>
        <v>-1042.92</v>
      </c>
      <c r="IN185" s="21">
        <f>((((IN180)+(IN181))+(IN182))+(IN183))+(IN184)</f>
        <v>0</v>
      </c>
      <c r="IO185" s="21">
        <f>((((IO180)+(IO181))+(IO182))+(IO183))+(IO184)</f>
        <v>0</v>
      </c>
      <c r="IP185" s="21">
        <f t="shared" si="923"/>
        <v>0</v>
      </c>
      <c r="IQ185" s="21">
        <f>((((IQ180)+(IQ181))+(IQ182))+(IQ183))+(IQ184)</f>
        <v>0</v>
      </c>
      <c r="IR185" s="21">
        <f>((((IR180)+(IR181))+(IR182))+(IR183))+(IR184)</f>
        <v>0</v>
      </c>
      <c r="IS185" s="21">
        <f t="shared" si="924"/>
        <v>0</v>
      </c>
      <c r="IT185" s="21">
        <f t="shared" si="925"/>
        <v>0</v>
      </c>
      <c r="IU185" s="21">
        <f t="shared" si="926"/>
        <v>0</v>
      </c>
      <c r="IV185" s="21">
        <f t="shared" si="927"/>
        <v>0</v>
      </c>
      <c r="IW185" s="21">
        <f t="shared" si="928"/>
        <v>1500</v>
      </c>
      <c r="IX185" s="21">
        <f t="shared" si="929"/>
        <v>3042.9300000000003</v>
      </c>
      <c r="IY185" s="21">
        <f t="shared" si="930"/>
        <v>-1542.9300000000003</v>
      </c>
      <c r="IZ185" s="21">
        <f>((((IZ180)+(IZ181))+(IZ182))+(IZ183))+(IZ184)</f>
        <v>0</v>
      </c>
      <c r="JA185" s="21">
        <f>((((JA180)+(JA181))+(JA182))+(JA183))+(JA184)</f>
        <v>0</v>
      </c>
      <c r="JB185" s="21">
        <f t="shared" si="931"/>
        <v>0</v>
      </c>
      <c r="JC185" s="21">
        <f>((((JC180)+(JC181))+(JC182))+(JC183))+(JC184)</f>
        <v>0</v>
      </c>
      <c r="JD185" s="21">
        <f>((((JD180)+(JD181))+(JD182))+(JD183))+(JD184)</f>
        <v>0</v>
      </c>
      <c r="JE185" s="21">
        <f t="shared" si="932"/>
        <v>0</v>
      </c>
      <c r="JF185" s="21">
        <f>((((JF180)+(JF181))+(JF182))+(JF183))+(JF184)</f>
        <v>0</v>
      </c>
      <c r="JG185" s="21">
        <f>((((JG180)+(JG181))+(JG182))+(JG183))+(JG184)</f>
        <v>0</v>
      </c>
      <c r="JH185" s="21">
        <f t="shared" si="933"/>
        <v>0</v>
      </c>
      <c r="JI185" s="21">
        <f t="shared" si="934"/>
        <v>0</v>
      </c>
      <c r="JJ185" s="21">
        <f t="shared" si="935"/>
        <v>0</v>
      </c>
      <c r="JK185" s="21">
        <f t="shared" si="936"/>
        <v>0</v>
      </c>
      <c r="JL185" s="21">
        <f>((((JL180)+(JL181))+(JL182))+(JL183))+(JL184)</f>
        <v>0</v>
      </c>
      <c r="JM185" s="21">
        <f>((((JM180)+(JM181))+(JM182))+(JM183))+(JM184)</f>
        <v>0</v>
      </c>
      <c r="JN185" s="21">
        <f t="shared" si="937"/>
        <v>0</v>
      </c>
      <c r="JO185" s="21">
        <f>((((JO180)+(JO181))+(JO182))+(JO183))+(JO184)</f>
        <v>0</v>
      </c>
      <c r="JP185" s="21">
        <f>((((JP180)+(JP181))+(JP182))+(JP183))+(JP184)</f>
        <v>0</v>
      </c>
      <c r="JQ185" s="21">
        <f t="shared" si="938"/>
        <v>0</v>
      </c>
      <c r="JR185" s="21">
        <f>((((JR180)+(JR181))+(JR182))+(JR183))+(JR184)</f>
        <v>0</v>
      </c>
      <c r="JS185" s="21">
        <f>((((JS180)+(JS181))+(JS182))+(JS183))+(JS184)</f>
        <v>0</v>
      </c>
      <c r="JT185" s="21">
        <f t="shared" si="939"/>
        <v>0</v>
      </c>
      <c r="JU185" s="21">
        <f t="shared" si="940"/>
        <v>0</v>
      </c>
      <c r="JV185" s="21">
        <f t="shared" si="941"/>
        <v>0</v>
      </c>
      <c r="JW185" s="21">
        <f t="shared" si="942"/>
        <v>0</v>
      </c>
      <c r="JX185" s="21">
        <f>((((JX180)+(JX181))+(JX182))+(JX183))+(JX184)</f>
        <v>0</v>
      </c>
      <c r="JY185" s="21">
        <f>((((JY180)+(JY181))+(JY182))+(JY183))+(JY184)</f>
        <v>0</v>
      </c>
      <c r="JZ185" s="21">
        <f t="shared" si="943"/>
        <v>0</v>
      </c>
      <c r="KA185" s="21">
        <f>((((KA180)+(KA181))+(KA182))+(KA183))+(KA184)</f>
        <v>0</v>
      </c>
      <c r="KB185" s="21">
        <f>((((KB180)+(KB181))+(KB182))+(KB183))+(KB184)</f>
        <v>0</v>
      </c>
      <c r="KC185" s="21">
        <f t="shared" si="944"/>
        <v>0</v>
      </c>
      <c r="KD185" s="21">
        <f t="shared" si="945"/>
        <v>0</v>
      </c>
      <c r="KE185" s="21">
        <f t="shared" si="946"/>
        <v>0</v>
      </c>
      <c r="KF185" s="21">
        <f t="shared" si="947"/>
        <v>0</v>
      </c>
      <c r="KG185" s="21">
        <f>((((KG180)+(KG181))+(KG182))+(KG183))+(KG184)</f>
        <v>0</v>
      </c>
      <c r="KH185" s="21">
        <f>((((KH180)+(KH181))+(KH182))+(KH183))+(KH184)</f>
        <v>0</v>
      </c>
      <c r="KI185" s="21">
        <f t="shared" si="948"/>
        <v>0</v>
      </c>
      <c r="KJ185" s="21">
        <f>((((KJ180)+(KJ181))+(KJ182))+(KJ183))+(KJ184)</f>
        <v>0</v>
      </c>
      <c r="KK185" s="21">
        <f>((((KK180)+(KK181))+(KK182))+(KK183))+(KK184)</f>
        <v>0</v>
      </c>
      <c r="KL185" s="21">
        <f t="shared" si="949"/>
        <v>0</v>
      </c>
      <c r="KM185" s="21">
        <f>((((KM180)+(KM181))+(KM182))+(KM183))+(KM184)</f>
        <v>0</v>
      </c>
      <c r="KN185" s="21">
        <f>((((KN180)+(KN181))+(KN182))+(KN183))+(KN184)</f>
        <v>0</v>
      </c>
      <c r="KO185" s="21">
        <f t="shared" si="950"/>
        <v>0</v>
      </c>
      <c r="KP185" s="21">
        <f>((((KP180)+(KP181))+(KP182))+(KP183))+(KP184)</f>
        <v>0</v>
      </c>
      <c r="KQ185" s="21">
        <f>((((KQ180)+(KQ181))+(KQ182))+(KQ183))+(KQ184)</f>
        <v>0</v>
      </c>
      <c r="KR185" s="21">
        <f t="shared" si="951"/>
        <v>0</v>
      </c>
      <c r="KS185" s="21">
        <f>((((KS180)+(KS181))+(KS182))+(KS183))+(KS184)</f>
        <v>0</v>
      </c>
      <c r="KT185" s="21">
        <f>((((KT180)+(KT181))+(KT182))+(KT183))+(KT184)</f>
        <v>0</v>
      </c>
      <c r="KU185" s="21">
        <f t="shared" si="952"/>
        <v>0</v>
      </c>
      <c r="KV185" s="21">
        <f>((((KV180)+(KV181))+(KV182))+(KV183))+(KV184)</f>
        <v>0</v>
      </c>
      <c r="KW185" s="21">
        <f>((((KW180)+(KW181))+(KW182))+(KW183))+(KW184)</f>
        <v>0</v>
      </c>
      <c r="KX185" s="21">
        <f t="shared" si="953"/>
        <v>0</v>
      </c>
      <c r="KY185" s="21">
        <f>((((KY180)+(KY181))+(KY182))+(KY183))+(KY184)</f>
        <v>0</v>
      </c>
      <c r="KZ185" s="21">
        <f>((((KZ180)+(KZ181))+(KZ182))+(KZ183))+(KZ184)</f>
        <v>0</v>
      </c>
      <c r="LA185" s="21">
        <f t="shared" si="954"/>
        <v>0</v>
      </c>
      <c r="LB185" s="21">
        <f t="shared" si="955"/>
        <v>0</v>
      </c>
      <c r="LC185" s="21">
        <f t="shared" si="956"/>
        <v>0</v>
      </c>
      <c r="LD185" s="21">
        <f t="shared" si="957"/>
        <v>0</v>
      </c>
      <c r="LE185" s="21">
        <f t="shared" si="958"/>
        <v>0</v>
      </c>
      <c r="LF185" s="21">
        <f t="shared" si="959"/>
        <v>0</v>
      </c>
      <c r="LG185" s="21">
        <f t="shared" si="960"/>
        <v>0</v>
      </c>
      <c r="LH185" s="21">
        <f>((((LH180)+(LH181))+(LH182))+(LH183))+(LH184)</f>
        <v>0</v>
      </c>
      <c r="LI185" s="21">
        <f>((((LI180)+(LI181))+(LI182))+(LI183))+(LI184)</f>
        <v>0</v>
      </c>
      <c r="LJ185" s="21">
        <f t="shared" si="961"/>
        <v>0</v>
      </c>
      <c r="LK185" s="21">
        <f>((((LK180)+(LK181))+(LK182))+(LK183))+(LK184)</f>
        <v>0</v>
      </c>
      <c r="LL185" s="21">
        <f>((((LL180)+(LL181))+(LL182))+(LL183))+(LL184)</f>
        <v>0</v>
      </c>
      <c r="LM185" s="21">
        <f t="shared" si="962"/>
        <v>0</v>
      </c>
      <c r="LN185" s="21">
        <f t="shared" si="963"/>
        <v>1500</v>
      </c>
      <c r="LO185" s="21">
        <f t="shared" si="964"/>
        <v>4631.9400000000005</v>
      </c>
      <c r="LP185" s="21">
        <f t="shared" si="965"/>
        <v>-3131.9400000000005</v>
      </c>
    </row>
    <row r="186" spans="1:328" x14ac:dyDescent="0.3">
      <c r="A186" s="2" t="s">
        <v>291</v>
      </c>
      <c r="B186" s="3"/>
      <c r="C186" s="3"/>
      <c r="D186" s="4">
        <f t="shared" si="805"/>
        <v>0</v>
      </c>
      <c r="E186" s="3"/>
      <c r="F186" s="3"/>
      <c r="G186" s="4">
        <f t="shared" si="806"/>
        <v>0</v>
      </c>
      <c r="H186" s="3"/>
      <c r="I186" s="3"/>
      <c r="J186" s="4">
        <f t="shared" si="807"/>
        <v>0</v>
      </c>
      <c r="K186" s="3"/>
      <c r="L186" s="3"/>
      <c r="M186" s="4">
        <f t="shared" si="808"/>
        <v>0</v>
      </c>
      <c r="N186" s="3"/>
      <c r="O186" s="3"/>
      <c r="P186" s="4">
        <f t="shared" si="809"/>
        <v>0</v>
      </c>
      <c r="Q186" s="3"/>
      <c r="R186" s="3"/>
      <c r="S186" s="4">
        <f t="shared" si="810"/>
        <v>0</v>
      </c>
      <c r="T186" s="3"/>
      <c r="U186" s="3"/>
      <c r="V186" s="4">
        <f t="shared" si="811"/>
        <v>0</v>
      </c>
      <c r="W186" s="3"/>
      <c r="X186" s="3"/>
      <c r="Y186" s="4">
        <f t="shared" si="812"/>
        <v>0</v>
      </c>
      <c r="Z186" s="3"/>
      <c r="AA186" s="3"/>
      <c r="AB186" s="4">
        <f t="shared" si="813"/>
        <v>0</v>
      </c>
      <c r="AC186" s="3"/>
      <c r="AD186" s="3"/>
      <c r="AE186" s="4">
        <f t="shared" si="814"/>
        <v>0</v>
      </c>
      <c r="AF186" s="3"/>
      <c r="AG186" s="3"/>
      <c r="AH186" s="4">
        <f t="shared" si="815"/>
        <v>0</v>
      </c>
      <c r="AI186" s="3"/>
      <c r="AJ186" s="3"/>
      <c r="AK186" s="4">
        <f t="shared" si="816"/>
        <v>0</v>
      </c>
      <c r="AL186" s="4">
        <f t="shared" si="817"/>
        <v>0</v>
      </c>
      <c r="AM186" s="4">
        <f t="shared" si="818"/>
        <v>0</v>
      </c>
      <c r="AN186" s="4">
        <f t="shared" si="819"/>
        <v>0</v>
      </c>
      <c r="AO186" s="3"/>
      <c r="AP186" s="3"/>
      <c r="AQ186" s="4">
        <f t="shared" si="820"/>
        <v>0</v>
      </c>
      <c r="AR186" s="3"/>
      <c r="AS186" s="3"/>
      <c r="AT186" s="4">
        <f t="shared" si="821"/>
        <v>0</v>
      </c>
      <c r="AU186" s="3"/>
      <c r="AV186" s="3"/>
      <c r="AW186" s="4">
        <f t="shared" si="822"/>
        <v>0</v>
      </c>
      <c r="AX186" s="3"/>
      <c r="AY186" s="3"/>
      <c r="AZ186" s="4">
        <f t="shared" si="823"/>
        <v>0</v>
      </c>
      <c r="BA186" s="3"/>
      <c r="BB186" s="3"/>
      <c r="BC186" s="4">
        <f t="shared" si="824"/>
        <v>0</v>
      </c>
      <c r="BD186" s="3"/>
      <c r="BE186" s="3"/>
      <c r="BF186" s="4">
        <f t="shared" si="825"/>
        <v>0</v>
      </c>
      <c r="BG186" s="4">
        <f t="shared" si="826"/>
        <v>0</v>
      </c>
      <c r="BH186" s="4">
        <f t="shared" si="827"/>
        <v>0</v>
      </c>
      <c r="BI186" s="4">
        <f t="shared" si="828"/>
        <v>0</v>
      </c>
      <c r="BJ186" s="3"/>
      <c r="BK186" s="3"/>
      <c r="BL186" s="4">
        <f t="shared" si="829"/>
        <v>0</v>
      </c>
      <c r="BM186" s="3"/>
      <c r="BN186" s="3"/>
      <c r="BO186" s="4">
        <f t="shared" si="830"/>
        <v>0</v>
      </c>
      <c r="BP186" s="3"/>
      <c r="BQ186" s="3"/>
      <c r="BR186" s="4">
        <f t="shared" si="831"/>
        <v>0</v>
      </c>
      <c r="BS186" s="3"/>
      <c r="BT186" s="3"/>
      <c r="BU186" s="4">
        <f t="shared" si="832"/>
        <v>0</v>
      </c>
      <c r="BV186" s="3"/>
      <c r="BW186" s="3"/>
      <c r="BX186" s="4">
        <f t="shared" si="833"/>
        <v>0</v>
      </c>
      <c r="BY186" s="3"/>
      <c r="BZ186" s="3"/>
      <c r="CA186" s="4">
        <f t="shared" si="834"/>
        <v>0</v>
      </c>
      <c r="CB186" s="4">
        <f t="shared" si="835"/>
        <v>0</v>
      </c>
      <c r="CC186" s="4">
        <f t="shared" si="836"/>
        <v>0</v>
      </c>
      <c r="CD186" s="4">
        <f t="shared" si="837"/>
        <v>0</v>
      </c>
      <c r="CE186" s="3"/>
      <c r="CF186" s="3"/>
      <c r="CG186" s="4">
        <f t="shared" si="838"/>
        <v>0</v>
      </c>
      <c r="CH186" s="3"/>
      <c r="CI186" s="3"/>
      <c r="CJ186" s="4">
        <f t="shared" si="839"/>
        <v>0</v>
      </c>
      <c r="CK186" s="3"/>
      <c r="CL186" s="3"/>
      <c r="CM186" s="4">
        <f t="shared" si="840"/>
        <v>0</v>
      </c>
      <c r="CN186" s="4">
        <f t="shared" si="841"/>
        <v>0</v>
      </c>
      <c r="CO186" s="4">
        <f t="shared" si="842"/>
        <v>0</v>
      </c>
      <c r="CP186" s="4">
        <f t="shared" si="843"/>
        <v>0</v>
      </c>
      <c r="CQ186" s="3"/>
      <c r="CR186" s="3"/>
      <c r="CS186" s="4">
        <f t="shared" si="844"/>
        <v>0</v>
      </c>
      <c r="CT186" s="3"/>
      <c r="CU186" s="3"/>
      <c r="CV186" s="4">
        <f t="shared" si="845"/>
        <v>0</v>
      </c>
      <c r="CW186" s="3"/>
      <c r="CX186" s="3"/>
      <c r="CY186" s="4">
        <f t="shared" si="846"/>
        <v>0</v>
      </c>
      <c r="CZ186" s="4">
        <f t="shared" si="847"/>
        <v>0</v>
      </c>
      <c r="DA186" s="4">
        <f t="shared" si="848"/>
        <v>0</v>
      </c>
      <c r="DB186" s="4">
        <f t="shared" si="849"/>
        <v>0</v>
      </c>
      <c r="DC186" s="4">
        <f t="shared" si="850"/>
        <v>0</v>
      </c>
      <c r="DD186" s="4">
        <f t="shared" si="851"/>
        <v>0</v>
      </c>
      <c r="DE186" s="4">
        <f t="shared" si="852"/>
        <v>0</v>
      </c>
      <c r="DF186" s="3"/>
      <c r="DG186" s="3"/>
      <c r="DH186" s="4">
        <f t="shared" si="853"/>
        <v>0</v>
      </c>
      <c r="DI186" s="3"/>
      <c r="DJ186" s="3"/>
      <c r="DK186" s="4">
        <f t="shared" si="854"/>
        <v>0</v>
      </c>
      <c r="DL186" s="4">
        <f t="shared" si="855"/>
        <v>0</v>
      </c>
      <c r="DM186" s="4">
        <f t="shared" si="856"/>
        <v>0</v>
      </c>
      <c r="DN186" s="4">
        <f t="shared" si="857"/>
        <v>0</v>
      </c>
      <c r="DO186" s="3"/>
      <c r="DP186" s="3"/>
      <c r="DQ186" s="4">
        <f t="shared" si="858"/>
        <v>0</v>
      </c>
      <c r="DR186" s="3"/>
      <c r="DS186" s="3"/>
      <c r="DT186" s="4">
        <f t="shared" si="859"/>
        <v>0</v>
      </c>
      <c r="DU186" s="4">
        <f t="shared" si="860"/>
        <v>0</v>
      </c>
      <c r="DV186" s="4">
        <f t="shared" si="861"/>
        <v>0</v>
      </c>
      <c r="DW186" s="4">
        <f t="shared" si="862"/>
        <v>0</v>
      </c>
      <c r="DX186" s="20">
        <f t="shared" si="863"/>
        <v>0</v>
      </c>
      <c r="DY186" s="20">
        <f t="shared" si="864"/>
        <v>0</v>
      </c>
      <c r="DZ186" s="20">
        <f t="shared" si="865"/>
        <v>0</v>
      </c>
      <c r="EA186" s="19"/>
      <c r="EB186" s="19"/>
      <c r="EC186" s="20">
        <f t="shared" si="866"/>
        <v>0</v>
      </c>
      <c r="ED186" s="19"/>
      <c r="EE186" s="19"/>
      <c r="EF186" s="20">
        <f t="shared" si="867"/>
        <v>0</v>
      </c>
      <c r="EG186" s="19"/>
      <c r="EH186" s="19"/>
      <c r="EI186" s="20">
        <f t="shared" si="868"/>
        <v>0</v>
      </c>
      <c r="EJ186" s="19"/>
      <c r="EK186" s="19"/>
      <c r="EL186" s="20">
        <f t="shared" si="869"/>
        <v>0</v>
      </c>
      <c r="EM186" s="20">
        <f t="shared" si="870"/>
        <v>0</v>
      </c>
      <c r="EN186" s="20">
        <f t="shared" si="871"/>
        <v>0</v>
      </c>
      <c r="EO186" s="20">
        <f t="shared" si="872"/>
        <v>0</v>
      </c>
      <c r="EP186" s="19"/>
      <c r="EQ186" s="19"/>
      <c r="ER186" s="20">
        <f t="shared" si="873"/>
        <v>0</v>
      </c>
      <c r="ES186" s="19"/>
      <c r="ET186" s="19"/>
      <c r="EU186" s="20">
        <f t="shared" si="874"/>
        <v>0</v>
      </c>
      <c r="EV186" s="19"/>
      <c r="EW186" s="19"/>
      <c r="EX186" s="20">
        <f t="shared" si="875"/>
        <v>0</v>
      </c>
      <c r="EY186" s="19"/>
      <c r="EZ186" s="19"/>
      <c r="FA186" s="20">
        <f t="shared" si="876"/>
        <v>0</v>
      </c>
      <c r="FB186" s="20">
        <f t="shared" si="877"/>
        <v>0</v>
      </c>
      <c r="FC186" s="20">
        <f t="shared" si="878"/>
        <v>0</v>
      </c>
      <c r="FD186" s="20">
        <f t="shared" si="879"/>
        <v>0</v>
      </c>
      <c r="FE186" s="19"/>
      <c r="FF186" s="19"/>
      <c r="FG186" s="20">
        <f t="shared" si="880"/>
        <v>0</v>
      </c>
      <c r="FH186" s="19"/>
      <c r="FI186" s="19"/>
      <c r="FJ186" s="20">
        <f t="shared" si="881"/>
        <v>0</v>
      </c>
      <c r="FK186" s="19"/>
      <c r="FL186" s="19"/>
      <c r="FM186" s="20">
        <f t="shared" si="882"/>
        <v>0</v>
      </c>
      <c r="FN186" s="20">
        <f t="shared" si="883"/>
        <v>0</v>
      </c>
      <c r="FO186" s="20">
        <f t="shared" si="884"/>
        <v>0</v>
      </c>
      <c r="FP186" s="20">
        <f t="shared" si="885"/>
        <v>0</v>
      </c>
      <c r="FQ186" s="19"/>
      <c r="FR186" s="19"/>
      <c r="FS186" s="20">
        <f t="shared" si="886"/>
        <v>0</v>
      </c>
      <c r="FT186" s="19"/>
      <c r="FU186" s="19"/>
      <c r="FV186" s="20">
        <f t="shared" si="887"/>
        <v>0</v>
      </c>
      <c r="FW186" s="19"/>
      <c r="FX186" s="19"/>
      <c r="FY186" s="20">
        <f t="shared" si="888"/>
        <v>0</v>
      </c>
      <c r="FZ186" s="20">
        <f t="shared" si="889"/>
        <v>0</v>
      </c>
      <c r="GA186" s="20">
        <f t="shared" si="890"/>
        <v>0</v>
      </c>
      <c r="GB186" s="20">
        <f t="shared" si="891"/>
        <v>0</v>
      </c>
      <c r="GC186" s="19"/>
      <c r="GD186" s="19"/>
      <c r="GE186" s="20">
        <f t="shared" si="892"/>
        <v>0</v>
      </c>
      <c r="GF186" s="19"/>
      <c r="GG186" s="19"/>
      <c r="GH186" s="20">
        <f t="shared" si="893"/>
        <v>0</v>
      </c>
      <c r="GI186" s="19"/>
      <c r="GJ186" s="19"/>
      <c r="GK186" s="20">
        <f t="shared" si="894"/>
        <v>0</v>
      </c>
      <c r="GL186" s="19"/>
      <c r="GM186" s="19"/>
      <c r="GN186" s="20">
        <f t="shared" si="895"/>
        <v>0</v>
      </c>
      <c r="GO186" s="20">
        <f t="shared" si="896"/>
        <v>0</v>
      </c>
      <c r="GP186" s="20">
        <f t="shared" si="897"/>
        <v>0</v>
      </c>
      <c r="GQ186" s="20">
        <f t="shared" si="898"/>
        <v>0</v>
      </c>
      <c r="GR186" s="19"/>
      <c r="GS186" s="19"/>
      <c r="GT186" s="20">
        <f t="shared" si="899"/>
        <v>0</v>
      </c>
      <c r="GU186" s="19"/>
      <c r="GV186" s="19"/>
      <c r="GW186" s="20">
        <f t="shared" si="900"/>
        <v>0</v>
      </c>
      <c r="GX186" s="19"/>
      <c r="GY186" s="19"/>
      <c r="GZ186" s="20">
        <f t="shared" si="901"/>
        <v>0</v>
      </c>
      <c r="HA186" s="20">
        <f t="shared" si="902"/>
        <v>0</v>
      </c>
      <c r="HB186" s="20">
        <f t="shared" si="903"/>
        <v>0</v>
      </c>
      <c r="HC186" s="20">
        <f t="shared" si="904"/>
        <v>0</v>
      </c>
      <c r="HD186" s="19"/>
      <c r="HE186" s="19"/>
      <c r="HF186" s="20">
        <f t="shared" si="905"/>
        <v>0</v>
      </c>
      <c r="HG186" s="19"/>
      <c r="HH186" s="19"/>
      <c r="HI186" s="20">
        <f t="shared" si="906"/>
        <v>0</v>
      </c>
      <c r="HJ186" s="19"/>
      <c r="HK186" s="19"/>
      <c r="HL186" s="20">
        <f t="shared" si="907"/>
        <v>0</v>
      </c>
      <c r="HM186" s="19"/>
      <c r="HN186" s="19"/>
      <c r="HO186" s="20">
        <f t="shared" si="908"/>
        <v>0</v>
      </c>
      <c r="HP186" s="20">
        <f t="shared" si="909"/>
        <v>0</v>
      </c>
      <c r="HQ186" s="20">
        <f t="shared" si="910"/>
        <v>0</v>
      </c>
      <c r="HR186" s="20">
        <f t="shared" si="911"/>
        <v>0</v>
      </c>
      <c r="HS186" s="19"/>
      <c r="HT186" s="19"/>
      <c r="HU186" s="20">
        <f t="shared" si="912"/>
        <v>0</v>
      </c>
      <c r="HV186" s="19"/>
      <c r="HW186" s="19"/>
      <c r="HX186" s="20">
        <f t="shared" si="913"/>
        <v>0</v>
      </c>
      <c r="HY186" s="19"/>
      <c r="HZ186" s="19"/>
      <c r="IA186" s="20">
        <f t="shared" si="914"/>
        <v>0</v>
      </c>
      <c r="IB186" s="19"/>
      <c r="IC186" s="19"/>
      <c r="ID186" s="20">
        <f t="shared" si="915"/>
        <v>0</v>
      </c>
      <c r="IE186" s="20">
        <f t="shared" si="916"/>
        <v>0</v>
      </c>
      <c r="IF186" s="20">
        <f t="shared" si="917"/>
        <v>0</v>
      </c>
      <c r="IG186" s="20">
        <f t="shared" si="918"/>
        <v>0</v>
      </c>
      <c r="IH186" s="20">
        <f t="shared" si="919"/>
        <v>0</v>
      </c>
      <c r="II186" s="20">
        <f t="shared" si="920"/>
        <v>0</v>
      </c>
      <c r="IJ186" s="20">
        <f t="shared" si="921"/>
        <v>0</v>
      </c>
      <c r="IK186" s="19"/>
      <c r="IL186" s="19"/>
      <c r="IM186" s="20">
        <f t="shared" si="922"/>
        <v>0</v>
      </c>
      <c r="IN186" s="19"/>
      <c r="IO186" s="19"/>
      <c r="IP186" s="20">
        <f t="shared" si="923"/>
        <v>0</v>
      </c>
      <c r="IQ186" s="19"/>
      <c r="IR186" s="19"/>
      <c r="IS186" s="20">
        <f t="shared" si="924"/>
        <v>0</v>
      </c>
      <c r="IT186" s="20">
        <f t="shared" si="925"/>
        <v>0</v>
      </c>
      <c r="IU186" s="20">
        <f t="shared" si="926"/>
        <v>0</v>
      </c>
      <c r="IV186" s="20">
        <f t="shared" si="927"/>
        <v>0</v>
      </c>
      <c r="IW186" s="20">
        <f t="shared" si="928"/>
        <v>0</v>
      </c>
      <c r="IX186" s="20">
        <f t="shared" si="929"/>
        <v>0</v>
      </c>
      <c r="IY186" s="20">
        <f t="shared" si="930"/>
        <v>0</v>
      </c>
      <c r="IZ186" s="19"/>
      <c r="JA186" s="19"/>
      <c r="JB186" s="20">
        <f t="shared" si="931"/>
        <v>0</v>
      </c>
      <c r="JC186" s="19"/>
      <c r="JD186" s="19"/>
      <c r="JE186" s="20">
        <f t="shared" si="932"/>
        <v>0</v>
      </c>
      <c r="JF186" s="19"/>
      <c r="JG186" s="19"/>
      <c r="JH186" s="20">
        <f t="shared" si="933"/>
        <v>0</v>
      </c>
      <c r="JI186" s="20">
        <f t="shared" si="934"/>
        <v>0</v>
      </c>
      <c r="JJ186" s="20">
        <f t="shared" si="935"/>
        <v>0</v>
      </c>
      <c r="JK186" s="20">
        <f t="shared" si="936"/>
        <v>0</v>
      </c>
      <c r="JL186" s="19"/>
      <c r="JM186" s="19"/>
      <c r="JN186" s="20">
        <f t="shared" si="937"/>
        <v>0</v>
      </c>
      <c r="JO186" s="19"/>
      <c r="JP186" s="19"/>
      <c r="JQ186" s="20">
        <f t="shared" si="938"/>
        <v>0</v>
      </c>
      <c r="JR186" s="19"/>
      <c r="JS186" s="19"/>
      <c r="JT186" s="20">
        <f t="shared" si="939"/>
        <v>0</v>
      </c>
      <c r="JU186" s="20">
        <f t="shared" si="940"/>
        <v>0</v>
      </c>
      <c r="JV186" s="20">
        <f t="shared" si="941"/>
        <v>0</v>
      </c>
      <c r="JW186" s="20">
        <f t="shared" si="942"/>
        <v>0</v>
      </c>
      <c r="JX186" s="19"/>
      <c r="JY186" s="19"/>
      <c r="JZ186" s="20">
        <f t="shared" si="943"/>
        <v>0</v>
      </c>
      <c r="KA186" s="19"/>
      <c r="KB186" s="19"/>
      <c r="KC186" s="20">
        <f t="shared" si="944"/>
        <v>0</v>
      </c>
      <c r="KD186" s="20">
        <f t="shared" si="945"/>
        <v>0</v>
      </c>
      <c r="KE186" s="20">
        <f t="shared" si="946"/>
        <v>0</v>
      </c>
      <c r="KF186" s="20">
        <f t="shared" si="947"/>
        <v>0</v>
      </c>
      <c r="KG186" s="19"/>
      <c r="KH186" s="19"/>
      <c r="KI186" s="20">
        <f t="shared" si="948"/>
        <v>0</v>
      </c>
      <c r="KJ186" s="19"/>
      <c r="KK186" s="19"/>
      <c r="KL186" s="20">
        <f t="shared" si="949"/>
        <v>0</v>
      </c>
      <c r="KM186" s="19"/>
      <c r="KN186" s="19"/>
      <c r="KO186" s="20">
        <f t="shared" si="950"/>
        <v>0</v>
      </c>
      <c r="KP186" s="19"/>
      <c r="KQ186" s="19"/>
      <c r="KR186" s="20">
        <f t="shared" si="951"/>
        <v>0</v>
      </c>
      <c r="KS186" s="19"/>
      <c r="KT186" s="19"/>
      <c r="KU186" s="20">
        <f t="shared" si="952"/>
        <v>0</v>
      </c>
      <c r="KV186" s="19"/>
      <c r="KW186" s="19"/>
      <c r="KX186" s="20">
        <f t="shared" si="953"/>
        <v>0</v>
      </c>
      <c r="KY186" s="19"/>
      <c r="KZ186" s="19"/>
      <c r="LA186" s="20">
        <f t="shared" si="954"/>
        <v>0</v>
      </c>
      <c r="LB186" s="20">
        <f t="shared" si="955"/>
        <v>0</v>
      </c>
      <c r="LC186" s="20">
        <f t="shared" si="956"/>
        <v>0</v>
      </c>
      <c r="LD186" s="20">
        <f t="shared" si="957"/>
        <v>0</v>
      </c>
      <c r="LE186" s="20">
        <f t="shared" si="958"/>
        <v>0</v>
      </c>
      <c r="LF186" s="20">
        <f t="shared" si="959"/>
        <v>0</v>
      </c>
      <c r="LG186" s="20">
        <f t="shared" si="960"/>
        <v>0</v>
      </c>
      <c r="LH186" s="19"/>
      <c r="LI186" s="19"/>
      <c r="LJ186" s="20">
        <f t="shared" si="961"/>
        <v>0</v>
      </c>
      <c r="LK186" s="19"/>
      <c r="LL186" s="19"/>
      <c r="LM186" s="20">
        <f t="shared" si="962"/>
        <v>0</v>
      </c>
      <c r="LN186" s="20">
        <f t="shared" si="963"/>
        <v>0</v>
      </c>
      <c r="LO186" s="20">
        <f t="shared" si="964"/>
        <v>0</v>
      </c>
      <c r="LP186" s="20">
        <f t="shared" si="965"/>
        <v>0</v>
      </c>
    </row>
    <row r="187" spans="1:328" x14ac:dyDescent="0.3">
      <c r="A187" s="2" t="s">
        <v>292</v>
      </c>
      <c r="B187" s="3"/>
      <c r="C187" s="3"/>
      <c r="D187" s="4">
        <f t="shared" si="805"/>
        <v>0</v>
      </c>
      <c r="E187" s="3"/>
      <c r="F187" s="4">
        <f>624.99</f>
        <v>624.99</v>
      </c>
      <c r="G187" s="4">
        <f t="shared" si="806"/>
        <v>-624.99</v>
      </c>
      <c r="H187" s="3"/>
      <c r="I187" s="3"/>
      <c r="J187" s="4">
        <f t="shared" si="807"/>
        <v>0</v>
      </c>
      <c r="K187" s="3"/>
      <c r="L187" s="3"/>
      <c r="M187" s="4">
        <f t="shared" si="808"/>
        <v>0</v>
      </c>
      <c r="N187" s="3"/>
      <c r="O187" s="3"/>
      <c r="P187" s="4">
        <f t="shared" si="809"/>
        <v>0</v>
      </c>
      <c r="Q187" s="3"/>
      <c r="R187" s="3"/>
      <c r="S187" s="4">
        <f t="shared" si="810"/>
        <v>0</v>
      </c>
      <c r="T187" s="3"/>
      <c r="U187" s="3"/>
      <c r="V187" s="4">
        <f t="shared" si="811"/>
        <v>0</v>
      </c>
      <c r="W187" s="3"/>
      <c r="X187" s="3"/>
      <c r="Y187" s="4">
        <f t="shared" si="812"/>
        <v>0</v>
      </c>
      <c r="Z187" s="3"/>
      <c r="AA187" s="3"/>
      <c r="AB187" s="4">
        <f t="shared" si="813"/>
        <v>0</v>
      </c>
      <c r="AC187" s="3"/>
      <c r="AD187" s="3"/>
      <c r="AE187" s="4">
        <f t="shared" si="814"/>
        <v>0</v>
      </c>
      <c r="AF187" s="3"/>
      <c r="AG187" s="3"/>
      <c r="AH187" s="4">
        <f t="shared" si="815"/>
        <v>0</v>
      </c>
      <c r="AI187" s="3"/>
      <c r="AJ187" s="3"/>
      <c r="AK187" s="4">
        <f t="shared" si="816"/>
        <v>0</v>
      </c>
      <c r="AL187" s="4">
        <f t="shared" si="817"/>
        <v>0</v>
      </c>
      <c r="AM187" s="4">
        <f t="shared" si="818"/>
        <v>0</v>
      </c>
      <c r="AN187" s="4">
        <f t="shared" si="819"/>
        <v>0</v>
      </c>
      <c r="AO187" s="3"/>
      <c r="AP187" s="3"/>
      <c r="AQ187" s="4">
        <f t="shared" si="820"/>
        <v>0</v>
      </c>
      <c r="AR187" s="3"/>
      <c r="AS187" s="3"/>
      <c r="AT187" s="4">
        <f t="shared" si="821"/>
        <v>0</v>
      </c>
      <c r="AU187" s="3"/>
      <c r="AV187" s="3"/>
      <c r="AW187" s="4">
        <f t="shared" si="822"/>
        <v>0</v>
      </c>
      <c r="AX187" s="3"/>
      <c r="AY187" s="3"/>
      <c r="AZ187" s="4">
        <f t="shared" si="823"/>
        <v>0</v>
      </c>
      <c r="BA187" s="3"/>
      <c r="BB187" s="3"/>
      <c r="BC187" s="4">
        <f t="shared" si="824"/>
        <v>0</v>
      </c>
      <c r="BD187" s="3"/>
      <c r="BE187" s="3"/>
      <c r="BF187" s="4">
        <f t="shared" si="825"/>
        <v>0</v>
      </c>
      <c r="BG187" s="4">
        <f t="shared" si="826"/>
        <v>0</v>
      </c>
      <c r="BH187" s="4">
        <f t="shared" si="827"/>
        <v>0</v>
      </c>
      <c r="BI187" s="4">
        <f t="shared" si="828"/>
        <v>0</v>
      </c>
      <c r="BJ187" s="3"/>
      <c r="BK187" s="3"/>
      <c r="BL187" s="4">
        <f t="shared" si="829"/>
        <v>0</v>
      </c>
      <c r="BM187" s="3"/>
      <c r="BN187" s="3"/>
      <c r="BO187" s="4">
        <f t="shared" si="830"/>
        <v>0</v>
      </c>
      <c r="BP187" s="3"/>
      <c r="BQ187" s="3"/>
      <c r="BR187" s="4">
        <f t="shared" si="831"/>
        <v>0</v>
      </c>
      <c r="BS187" s="3"/>
      <c r="BT187" s="3"/>
      <c r="BU187" s="4">
        <f t="shared" si="832"/>
        <v>0</v>
      </c>
      <c r="BV187" s="3"/>
      <c r="BW187" s="3"/>
      <c r="BX187" s="4">
        <f t="shared" si="833"/>
        <v>0</v>
      </c>
      <c r="BY187" s="3"/>
      <c r="BZ187" s="3"/>
      <c r="CA187" s="4">
        <f t="shared" si="834"/>
        <v>0</v>
      </c>
      <c r="CB187" s="4">
        <f t="shared" si="835"/>
        <v>0</v>
      </c>
      <c r="CC187" s="4">
        <f t="shared" si="836"/>
        <v>0</v>
      </c>
      <c r="CD187" s="4">
        <f t="shared" si="837"/>
        <v>0</v>
      </c>
      <c r="CE187" s="3"/>
      <c r="CF187" s="3"/>
      <c r="CG187" s="4">
        <f t="shared" si="838"/>
        <v>0</v>
      </c>
      <c r="CH187" s="3"/>
      <c r="CI187" s="3"/>
      <c r="CJ187" s="4">
        <f t="shared" si="839"/>
        <v>0</v>
      </c>
      <c r="CK187" s="3"/>
      <c r="CL187" s="3"/>
      <c r="CM187" s="4">
        <f t="shared" si="840"/>
        <v>0</v>
      </c>
      <c r="CN187" s="4">
        <f t="shared" si="841"/>
        <v>0</v>
      </c>
      <c r="CO187" s="4">
        <f t="shared" si="842"/>
        <v>0</v>
      </c>
      <c r="CP187" s="4">
        <f t="shared" si="843"/>
        <v>0</v>
      </c>
      <c r="CQ187" s="3"/>
      <c r="CR187" s="3"/>
      <c r="CS187" s="4">
        <f t="shared" si="844"/>
        <v>0</v>
      </c>
      <c r="CT187" s="3"/>
      <c r="CU187" s="3"/>
      <c r="CV187" s="4">
        <f t="shared" si="845"/>
        <v>0</v>
      </c>
      <c r="CW187" s="3"/>
      <c r="CX187" s="3"/>
      <c r="CY187" s="4">
        <f t="shared" si="846"/>
        <v>0</v>
      </c>
      <c r="CZ187" s="4">
        <f t="shared" si="847"/>
        <v>0</v>
      </c>
      <c r="DA187" s="4">
        <f t="shared" si="848"/>
        <v>0</v>
      </c>
      <c r="DB187" s="4">
        <f t="shared" si="849"/>
        <v>0</v>
      </c>
      <c r="DC187" s="4">
        <f t="shared" si="850"/>
        <v>0</v>
      </c>
      <c r="DD187" s="4">
        <f t="shared" si="851"/>
        <v>0</v>
      </c>
      <c r="DE187" s="4">
        <f t="shared" si="852"/>
        <v>0</v>
      </c>
      <c r="DF187" s="3"/>
      <c r="DG187" s="3"/>
      <c r="DH187" s="4">
        <f t="shared" si="853"/>
        <v>0</v>
      </c>
      <c r="DI187" s="3"/>
      <c r="DJ187" s="3"/>
      <c r="DK187" s="4">
        <f t="shared" si="854"/>
        <v>0</v>
      </c>
      <c r="DL187" s="4">
        <f t="shared" si="855"/>
        <v>0</v>
      </c>
      <c r="DM187" s="4">
        <f t="shared" si="856"/>
        <v>0</v>
      </c>
      <c r="DN187" s="4">
        <f t="shared" si="857"/>
        <v>0</v>
      </c>
      <c r="DO187" s="3"/>
      <c r="DP187" s="3"/>
      <c r="DQ187" s="4">
        <f t="shared" si="858"/>
        <v>0</v>
      </c>
      <c r="DR187" s="3"/>
      <c r="DS187" s="3"/>
      <c r="DT187" s="4">
        <f t="shared" si="859"/>
        <v>0</v>
      </c>
      <c r="DU187" s="4">
        <f t="shared" si="860"/>
        <v>0</v>
      </c>
      <c r="DV187" s="4">
        <f t="shared" si="861"/>
        <v>0</v>
      </c>
      <c r="DW187" s="4">
        <f t="shared" si="862"/>
        <v>0</v>
      </c>
      <c r="DX187" s="20">
        <f t="shared" si="863"/>
        <v>0</v>
      </c>
      <c r="DY187" s="20">
        <f t="shared" si="864"/>
        <v>624.99</v>
      </c>
      <c r="DZ187" s="20">
        <f t="shared" si="865"/>
        <v>-624.99</v>
      </c>
      <c r="EA187" s="19"/>
      <c r="EB187" s="19"/>
      <c r="EC187" s="20">
        <f t="shared" si="866"/>
        <v>0</v>
      </c>
      <c r="ED187" s="19"/>
      <c r="EE187" s="19"/>
      <c r="EF187" s="20">
        <f t="shared" si="867"/>
        <v>0</v>
      </c>
      <c r="EG187" s="19"/>
      <c r="EH187" s="19"/>
      <c r="EI187" s="20">
        <f t="shared" si="868"/>
        <v>0</v>
      </c>
      <c r="EJ187" s="19"/>
      <c r="EK187" s="19"/>
      <c r="EL187" s="20">
        <f t="shared" si="869"/>
        <v>0</v>
      </c>
      <c r="EM187" s="20">
        <f t="shared" si="870"/>
        <v>0</v>
      </c>
      <c r="EN187" s="20">
        <f t="shared" si="871"/>
        <v>0</v>
      </c>
      <c r="EO187" s="20">
        <f t="shared" si="872"/>
        <v>0</v>
      </c>
      <c r="EP187" s="19"/>
      <c r="EQ187" s="19"/>
      <c r="ER187" s="20">
        <f t="shared" si="873"/>
        <v>0</v>
      </c>
      <c r="ES187" s="19"/>
      <c r="ET187" s="19"/>
      <c r="EU187" s="20">
        <f t="shared" si="874"/>
        <v>0</v>
      </c>
      <c r="EV187" s="19"/>
      <c r="EW187" s="19"/>
      <c r="EX187" s="20">
        <f t="shared" si="875"/>
        <v>0</v>
      </c>
      <c r="EY187" s="19"/>
      <c r="EZ187" s="19"/>
      <c r="FA187" s="20">
        <f t="shared" si="876"/>
        <v>0</v>
      </c>
      <c r="FB187" s="20">
        <f t="shared" si="877"/>
        <v>0</v>
      </c>
      <c r="FC187" s="20">
        <f t="shared" si="878"/>
        <v>0</v>
      </c>
      <c r="FD187" s="20">
        <f t="shared" si="879"/>
        <v>0</v>
      </c>
      <c r="FE187" s="19"/>
      <c r="FF187" s="19"/>
      <c r="FG187" s="20">
        <f t="shared" si="880"/>
        <v>0</v>
      </c>
      <c r="FH187" s="19"/>
      <c r="FI187" s="19"/>
      <c r="FJ187" s="20">
        <f t="shared" si="881"/>
        <v>0</v>
      </c>
      <c r="FK187" s="19"/>
      <c r="FL187" s="19"/>
      <c r="FM187" s="20">
        <f t="shared" si="882"/>
        <v>0</v>
      </c>
      <c r="FN187" s="20">
        <f t="shared" si="883"/>
        <v>0</v>
      </c>
      <c r="FO187" s="20">
        <f t="shared" si="884"/>
        <v>0</v>
      </c>
      <c r="FP187" s="20">
        <f t="shared" si="885"/>
        <v>0</v>
      </c>
      <c r="FQ187" s="19"/>
      <c r="FR187" s="19"/>
      <c r="FS187" s="20">
        <f t="shared" si="886"/>
        <v>0</v>
      </c>
      <c r="FT187" s="19"/>
      <c r="FU187" s="19"/>
      <c r="FV187" s="20">
        <f t="shared" si="887"/>
        <v>0</v>
      </c>
      <c r="FW187" s="19"/>
      <c r="FX187" s="19"/>
      <c r="FY187" s="20">
        <f t="shared" si="888"/>
        <v>0</v>
      </c>
      <c r="FZ187" s="20">
        <f t="shared" si="889"/>
        <v>0</v>
      </c>
      <c r="GA187" s="20">
        <f t="shared" si="890"/>
        <v>0</v>
      </c>
      <c r="GB187" s="20">
        <f t="shared" si="891"/>
        <v>0</v>
      </c>
      <c r="GC187" s="19"/>
      <c r="GD187" s="19"/>
      <c r="GE187" s="20">
        <f t="shared" si="892"/>
        <v>0</v>
      </c>
      <c r="GF187" s="19"/>
      <c r="GG187" s="19"/>
      <c r="GH187" s="20">
        <f t="shared" si="893"/>
        <v>0</v>
      </c>
      <c r="GI187" s="19"/>
      <c r="GJ187" s="19"/>
      <c r="GK187" s="20">
        <f t="shared" si="894"/>
        <v>0</v>
      </c>
      <c r="GL187" s="19"/>
      <c r="GM187" s="19"/>
      <c r="GN187" s="20">
        <f t="shared" si="895"/>
        <v>0</v>
      </c>
      <c r="GO187" s="20">
        <f t="shared" si="896"/>
        <v>0</v>
      </c>
      <c r="GP187" s="20">
        <f t="shared" si="897"/>
        <v>0</v>
      </c>
      <c r="GQ187" s="20">
        <f t="shared" si="898"/>
        <v>0</v>
      </c>
      <c r="GR187" s="19"/>
      <c r="GS187" s="19"/>
      <c r="GT187" s="20">
        <f t="shared" si="899"/>
        <v>0</v>
      </c>
      <c r="GU187" s="19"/>
      <c r="GV187" s="19"/>
      <c r="GW187" s="20">
        <f t="shared" si="900"/>
        <v>0</v>
      </c>
      <c r="GX187" s="19"/>
      <c r="GY187" s="19"/>
      <c r="GZ187" s="20">
        <f t="shared" si="901"/>
        <v>0</v>
      </c>
      <c r="HA187" s="20">
        <f t="shared" si="902"/>
        <v>0</v>
      </c>
      <c r="HB187" s="20">
        <f t="shared" si="903"/>
        <v>0</v>
      </c>
      <c r="HC187" s="20">
        <f t="shared" si="904"/>
        <v>0</v>
      </c>
      <c r="HD187" s="19"/>
      <c r="HE187" s="19"/>
      <c r="HF187" s="20">
        <f t="shared" si="905"/>
        <v>0</v>
      </c>
      <c r="HG187" s="19"/>
      <c r="HH187" s="19"/>
      <c r="HI187" s="20">
        <f t="shared" si="906"/>
        <v>0</v>
      </c>
      <c r="HJ187" s="19"/>
      <c r="HK187" s="19"/>
      <c r="HL187" s="20">
        <f t="shared" si="907"/>
        <v>0</v>
      </c>
      <c r="HM187" s="19"/>
      <c r="HN187" s="19"/>
      <c r="HO187" s="20">
        <f t="shared" si="908"/>
        <v>0</v>
      </c>
      <c r="HP187" s="20">
        <f t="shared" si="909"/>
        <v>0</v>
      </c>
      <c r="HQ187" s="20">
        <f t="shared" si="910"/>
        <v>0</v>
      </c>
      <c r="HR187" s="20">
        <f t="shared" si="911"/>
        <v>0</v>
      </c>
      <c r="HS187" s="19"/>
      <c r="HT187" s="19"/>
      <c r="HU187" s="20">
        <f t="shared" si="912"/>
        <v>0</v>
      </c>
      <c r="HV187" s="19"/>
      <c r="HW187" s="19"/>
      <c r="HX187" s="20">
        <f t="shared" si="913"/>
        <v>0</v>
      </c>
      <c r="HY187" s="19"/>
      <c r="HZ187" s="19"/>
      <c r="IA187" s="20">
        <f t="shared" si="914"/>
        <v>0</v>
      </c>
      <c r="IB187" s="19"/>
      <c r="IC187" s="19"/>
      <c r="ID187" s="20">
        <f t="shared" si="915"/>
        <v>0</v>
      </c>
      <c r="IE187" s="20">
        <f t="shared" si="916"/>
        <v>0</v>
      </c>
      <c r="IF187" s="20">
        <f t="shared" si="917"/>
        <v>0</v>
      </c>
      <c r="IG187" s="20">
        <f t="shared" si="918"/>
        <v>0</v>
      </c>
      <c r="IH187" s="20">
        <f t="shared" si="919"/>
        <v>0</v>
      </c>
      <c r="II187" s="20">
        <f t="shared" si="920"/>
        <v>0</v>
      </c>
      <c r="IJ187" s="20">
        <f t="shared" si="921"/>
        <v>0</v>
      </c>
      <c r="IK187" s="19"/>
      <c r="IL187" s="19"/>
      <c r="IM187" s="20">
        <f t="shared" si="922"/>
        <v>0</v>
      </c>
      <c r="IN187" s="19"/>
      <c r="IO187" s="19"/>
      <c r="IP187" s="20">
        <f t="shared" si="923"/>
        <v>0</v>
      </c>
      <c r="IQ187" s="19"/>
      <c r="IR187" s="19"/>
      <c r="IS187" s="20">
        <f t="shared" si="924"/>
        <v>0</v>
      </c>
      <c r="IT187" s="20">
        <f t="shared" si="925"/>
        <v>0</v>
      </c>
      <c r="IU187" s="20">
        <f t="shared" si="926"/>
        <v>0</v>
      </c>
      <c r="IV187" s="20">
        <f t="shared" si="927"/>
        <v>0</v>
      </c>
      <c r="IW187" s="20">
        <f t="shared" si="928"/>
        <v>0</v>
      </c>
      <c r="IX187" s="20">
        <f t="shared" si="929"/>
        <v>0</v>
      </c>
      <c r="IY187" s="20">
        <f t="shared" si="930"/>
        <v>0</v>
      </c>
      <c r="IZ187" s="19"/>
      <c r="JA187" s="19"/>
      <c r="JB187" s="20">
        <f t="shared" si="931"/>
        <v>0</v>
      </c>
      <c r="JC187" s="19"/>
      <c r="JD187" s="19"/>
      <c r="JE187" s="20">
        <f t="shared" si="932"/>
        <v>0</v>
      </c>
      <c r="JF187" s="19"/>
      <c r="JG187" s="19"/>
      <c r="JH187" s="20">
        <f t="shared" si="933"/>
        <v>0</v>
      </c>
      <c r="JI187" s="20">
        <f t="shared" si="934"/>
        <v>0</v>
      </c>
      <c r="JJ187" s="20">
        <f t="shared" si="935"/>
        <v>0</v>
      </c>
      <c r="JK187" s="20">
        <f t="shared" si="936"/>
        <v>0</v>
      </c>
      <c r="JL187" s="19"/>
      <c r="JM187" s="19"/>
      <c r="JN187" s="20">
        <f t="shared" si="937"/>
        <v>0</v>
      </c>
      <c r="JO187" s="19"/>
      <c r="JP187" s="19"/>
      <c r="JQ187" s="20">
        <f t="shared" si="938"/>
        <v>0</v>
      </c>
      <c r="JR187" s="19"/>
      <c r="JS187" s="19"/>
      <c r="JT187" s="20">
        <f t="shared" si="939"/>
        <v>0</v>
      </c>
      <c r="JU187" s="20">
        <f t="shared" si="940"/>
        <v>0</v>
      </c>
      <c r="JV187" s="20">
        <f t="shared" si="941"/>
        <v>0</v>
      </c>
      <c r="JW187" s="20">
        <f t="shared" si="942"/>
        <v>0</v>
      </c>
      <c r="JX187" s="19"/>
      <c r="JY187" s="19"/>
      <c r="JZ187" s="20">
        <f t="shared" si="943"/>
        <v>0</v>
      </c>
      <c r="KA187" s="19"/>
      <c r="KB187" s="19"/>
      <c r="KC187" s="20">
        <f t="shared" si="944"/>
        <v>0</v>
      </c>
      <c r="KD187" s="20">
        <f t="shared" si="945"/>
        <v>0</v>
      </c>
      <c r="KE187" s="20">
        <f t="shared" si="946"/>
        <v>0</v>
      </c>
      <c r="KF187" s="20">
        <f t="shared" si="947"/>
        <v>0</v>
      </c>
      <c r="KG187" s="19"/>
      <c r="KH187" s="19"/>
      <c r="KI187" s="20">
        <f t="shared" si="948"/>
        <v>0</v>
      </c>
      <c r="KJ187" s="19"/>
      <c r="KK187" s="19"/>
      <c r="KL187" s="20">
        <f t="shared" si="949"/>
        <v>0</v>
      </c>
      <c r="KM187" s="19"/>
      <c r="KN187" s="19"/>
      <c r="KO187" s="20">
        <f t="shared" si="950"/>
        <v>0</v>
      </c>
      <c r="KP187" s="19"/>
      <c r="KQ187" s="19"/>
      <c r="KR187" s="20">
        <f t="shared" si="951"/>
        <v>0</v>
      </c>
      <c r="KS187" s="19"/>
      <c r="KT187" s="19"/>
      <c r="KU187" s="20">
        <f t="shared" si="952"/>
        <v>0</v>
      </c>
      <c r="KV187" s="19"/>
      <c r="KW187" s="19"/>
      <c r="KX187" s="20">
        <f t="shared" si="953"/>
        <v>0</v>
      </c>
      <c r="KY187" s="19"/>
      <c r="KZ187" s="19"/>
      <c r="LA187" s="20">
        <f t="shared" si="954"/>
        <v>0</v>
      </c>
      <c r="LB187" s="20">
        <f t="shared" si="955"/>
        <v>0</v>
      </c>
      <c r="LC187" s="20">
        <f t="shared" si="956"/>
        <v>0</v>
      </c>
      <c r="LD187" s="20">
        <f t="shared" si="957"/>
        <v>0</v>
      </c>
      <c r="LE187" s="20">
        <f t="shared" si="958"/>
        <v>0</v>
      </c>
      <c r="LF187" s="20">
        <f t="shared" si="959"/>
        <v>0</v>
      </c>
      <c r="LG187" s="20">
        <f t="shared" si="960"/>
        <v>0</v>
      </c>
      <c r="LH187" s="19"/>
      <c r="LI187" s="19"/>
      <c r="LJ187" s="20">
        <f t="shared" si="961"/>
        <v>0</v>
      </c>
      <c r="LK187" s="19"/>
      <c r="LL187" s="19"/>
      <c r="LM187" s="20">
        <f t="shared" si="962"/>
        <v>0</v>
      </c>
      <c r="LN187" s="20">
        <f t="shared" si="963"/>
        <v>0</v>
      </c>
      <c r="LO187" s="20">
        <f t="shared" si="964"/>
        <v>624.99</v>
      </c>
      <c r="LP187" s="20">
        <f t="shared" si="965"/>
        <v>-624.99</v>
      </c>
    </row>
    <row r="188" spans="1:328" x14ac:dyDescent="0.3">
      <c r="A188" s="2" t="s">
        <v>293</v>
      </c>
      <c r="B188" s="3"/>
      <c r="C188" s="3"/>
      <c r="D188" s="4">
        <f t="shared" si="805"/>
        <v>0</v>
      </c>
      <c r="E188" s="3"/>
      <c r="F188" s="3"/>
      <c r="G188" s="4">
        <f t="shared" si="806"/>
        <v>0</v>
      </c>
      <c r="H188" s="3"/>
      <c r="I188" s="3"/>
      <c r="J188" s="4">
        <f t="shared" si="807"/>
        <v>0</v>
      </c>
      <c r="K188" s="3"/>
      <c r="L188" s="3"/>
      <c r="M188" s="4">
        <f t="shared" si="808"/>
        <v>0</v>
      </c>
      <c r="N188" s="3"/>
      <c r="O188" s="3"/>
      <c r="P188" s="4">
        <f t="shared" si="809"/>
        <v>0</v>
      </c>
      <c r="Q188" s="3"/>
      <c r="R188" s="3"/>
      <c r="S188" s="4">
        <f t="shared" si="810"/>
        <v>0</v>
      </c>
      <c r="T188" s="3"/>
      <c r="U188" s="3"/>
      <c r="V188" s="4">
        <f t="shared" si="811"/>
        <v>0</v>
      </c>
      <c r="W188" s="3"/>
      <c r="X188" s="3"/>
      <c r="Y188" s="4">
        <f t="shared" si="812"/>
        <v>0</v>
      </c>
      <c r="Z188" s="3"/>
      <c r="AA188" s="3"/>
      <c r="AB188" s="4">
        <f t="shared" si="813"/>
        <v>0</v>
      </c>
      <c r="AC188" s="3"/>
      <c r="AD188" s="3"/>
      <c r="AE188" s="4">
        <f t="shared" si="814"/>
        <v>0</v>
      </c>
      <c r="AF188" s="3"/>
      <c r="AG188" s="3"/>
      <c r="AH188" s="4">
        <f t="shared" si="815"/>
        <v>0</v>
      </c>
      <c r="AI188" s="3"/>
      <c r="AJ188" s="3"/>
      <c r="AK188" s="4">
        <f t="shared" si="816"/>
        <v>0</v>
      </c>
      <c r="AL188" s="4">
        <f t="shared" si="817"/>
        <v>0</v>
      </c>
      <c r="AM188" s="4">
        <f t="shared" si="818"/>
        <v>0</v>
      </c>
      <c r="AN188" s="4">
        <f t="shared" si="819"/>
        <v>0</v>
      </c>
      <c r="AO188" s="3"/>
      <c r="AP188" s="3"/>
      <c r="AQ188" s="4">
        <f t="shared" si="820"/>
        <v>0</v>
      </c>
      <c r="AR188" s="3"/>
      <c r="AS188" s="3"/>
      <c r="AT188" s="4">
        <f t="shared" si="821"/>
        <v>0</v>
      </c>
      <c r="AU188" s="3"/>
      <c r="AV188" s="3"/>
      <c r="AW188" s="4">
        <f t="shared" si="822"/>
        <v>0</v>
      </c>
      <c r="AX188" s="3"/>
      <c r="AY188" s="3"/>
      <c r="AZ188" s="4">
        <f t="shared" si="823"/>
        <v>0</v>
      </c>
      <c r="BA188" s="3"/>
      <c r="BB188" s="3"/>
      <c r="BC188" s="4">
        <f t="shared" si="824"/>
        <v>0</v>
      </c>
      <c r="BD188" s="3"/>
      <c r="BE188" s="3"/>
      <c r="BF188" s="4">
        <f t="shared" si="825"/>
        <v>0</v>
      </c>
      <c r="BG188" s="4">
        <f t="shared" si="826"/>
        <v>0</v>
      </c>
      <c r="BH188" s="4">
        <f t="shared" si="827"/>
        <v>0</v>
      </c>
      <c r="BI188" s="4">
        <f t="shared" si="828"/>
        <v>0</v>
      </c>
      <c r="BJ188" s="3"/>
      <c r="BK188" s="3"/>
      <c r="BL188" s="4">
        <f t="shared" si="829"/>
        <v>0</v>
      </c>
      <c r="BM188" s="3"/>
      <c r="BN188" s="3"/>
      <c r="BO188" s="4">
        <f t="shared" si="830"/>
        <v>0</v>
      </c>
      <c r="BP188" s="3"/>
      <c r="BQ188" s="3"/>
      <c r="BR188" s="4">
        <f t="shared" si="831"/>
        <v>0</v>
      </c>
      <c r="BS188" s="3"/>
      <c r="BT188" s="3"/>
      <c r="BU188" s="4">
        <f t="shared" si="832"/>
        <v>0</v>
      </c>
      <c r="BV188" s="3"/>
      <c r="BW188" s="3"/>
      <c r="BX188" s="4">
        <f t="shared" si="833"/>
        <v>0</v>
      </c>
      <c r="BY188" s="3"/>
      <c r="BZ188" s="3"/>
      <c r="CA188" s="4">
        <f t="shared" si="834"/>
        <v>0</v>
      </c>
      <c r="CB188" s="4">
        <f t="shared" si="835"/>
        <v>0</v>
      </c>
      <c r="CC188" s="4">
        <f t="shared" si="836"/>
        <v>0</v>
      </c>
      <c r="CD188" s="4">
        <f t="shared" si="837"/>
        <v>0</v>
      </c>
      <c r="CE188" s="3"/>
      <c r="CF188" s="3"/>
      <c r="CG188" s="4">
        <f t="shared" si="838"/>
        <v>0</v>
      </c>
      <c r="CH188" s="3"/>
      <c r="CI188" s="3"/>
      <c r="CJ188" s="4">
        <f t="shared" si="839"/>
        <v>0</v>
      </c>
      <c r="CK188" s="3"/>
      <c r="CL188" s="3"/>
      <c r="CM188" s="4">
        <f t="shared" si="840"/>
        <v>0</v>
      </c>
      <c r="CN188" s="4">
        <f t="shared" si="841"/>
        <v>0</v>
      </c>
      <c r="CO188" s="4">
        <f t="shared" si="842"/>
        <v>0</v>
      </c>
      <c r="CP188" s="4">
        <f t="shared" si="843"/>
        <v>0</v>
      </c>
      <c r="CQ188" s="3"/>
      <c r="CR188" s="3"/>
      <c r="CS188" s="4">
        <f t="shared" si="844"/>
        <v>0</v>
      </c>
      <c r="CT188" s="3"/>
      <c r="CU188" s="3"/>
      <c r="CV188" s="4">
        <f t="shared" si="845"/>
        <v>0</v>
      </c>
      <c r="CW188" s="3"/>
      <c r="CX188" s="3"/>
      <c r="CY188" s="4">
        <f t="shared" si="846"/>
        <v>0</v>
      </c>
      <c r="CZ188" s="4">
        <f t="shared" si="847"/>
        <v>0</v>
      </c>
      <c r="DA188" s="4">
        <f t="shared" si="848"/>
        <v>0</v>
      </c>
      <c r="DB188" s="4">
        <f t="shared" si="849"/>
        <v>0</v>
      </c>
      <c r="DC188" s="4">
        <f t="shared" si="850"/>
        <v>0</v>
      </c>
      <c r="DD188" s="4">
        <f t="shared" si="851"/>
        <v>0</v>
      </c>
      <c r="DE188" s="4">
        <f t="shared" si="852"/>
        <v>0</v>
      </c>
      <c r="DF188" s="3"/>
      <c r="DG188" s="3"/>
      <c r="DH188" s="4">
        <f t="shared" si="853"/>
        <v>0</v>
      </c>
      <c r="DI188" s="3"/>
      <c r="DJ188" s="3"/>
      <c r="DK188" s="4">
        <f t="shared" si="854"/>
        <v>0</v>
      </c>
      <c r="DL188" s="4">
        <f t="shared" si="855"/>
        <v>0</v>
      </c>
      <c r="DM188" s="4">
        <f t="shared" si="856"/>
        <v>0</v>
      </c>
      <c r="DN188" s="4">
        <f t="shared" si="857"/>
        <v>0</v>
      </c>
      <c r="DO188" s="3"/>
      <c r="DP188" s="3"/>
      <c r="DQ188" s="4">
        <f t="shared" si="858"/>
        <v>0</v>
      </c>
      <c r="DR188" s="3"/>
      <c r="DS188" s="3"/>
      <c r="DT188" s="4">
        <f t="shared" si="859"/>
        <v>0</v>
      </c>
      <c r="DU188" s="4">
        <f t="shared" si="860"/>
        <v>0</v>
      </c>
      <c r="DV188" s="4">
        <f t="shared" si="861"/>
        <v>0</v>
      </c>
      <c r="DW188" s="4">
        <f t="shared" si="862"/>
        <v>0</v>
      </c>
      <c r="DX188" s="20">
        <f t="shared" si="863"/>
        <v>0</v>
      </c>
      <c r="DY188" s="20">
        <f t="shared" si="864"/>
        <v>0</v>
      </c>
      <c r="DZ188" s="20">
        <f t="shared" si="865"/>
        <v>0</v>
      </c>
      <c r="EA188" s="19"/>
      <c r="EB188" s="19"/>
      <c r="EC188" s="20">
        <f t="shared" si="866"/>
        <v>0</v>
      </c>
      <c r="ED188" s="19"/>
      <c r="EE188" s="19"/>
      <c r="EF188" s="20">
        <f t="shared" si="867"/>
        <v>0</v>
      </c>
      <c r="EG188" s="19"/>
      <c r="EH188" s="19"/>
      <c r="EI188" s="20">
        <f t="shared" si="868"/>
        <v>0</v>
      </c>
      <c r="EJ188" s="19"/>
      <c r="EK188" s="19"/>
      <c r="EL188" s="20">
        <f t="shared" si="869"/>
        <v>0</v>
      </c>
      <c r="EM188" s="20">
        <f t="shared" si="870"/>
        <v>0</v>
      </c>
      <c r="EN188" s="20">
        <f t="shared" si="871"/>
        <v>0</v>
      </c>
      <c r="EO188" s="20">
        <f t="shared" si="872"/>
        <v>0</v>
      </c>
      <c r="EP188" s="19"/>
      <c r="EQ188" s="19"/>
      <c r="ER188" s="20">
        <f t="shared" si="873"/>
        <v>0</v>
      </c>
      <c r="ES188" s="19"/>
      <c r="ET188" s="19"/>
      <c r="EU188" s="20">
        <f t="shared" si="874"/>
        <v>0</v>
      </c>
      <c r="EV188" s="19"/>
      <c r="EW188" s="19"/>
      <c r="EX188" s="20">
        <f t="shared" si="875"/>
        <v>0</v>
      </c>
      <c r="EY188" s="19"/>
      <c r="EZ188" s="19"/>
      <c r="FA188" s="20">
        <f t="shared" si="876"/>
        <v>0</v>
      </c>
      <c r="FB188" s="20">
        <f t="shared" si="877"/>
        <v>0</v>
      </c>
      <c r="FC188" s="20">
        <f t="shared" si="878"/>
        <v>0</v>
      </c>
      <c r="FD188" s="20">
        <f t="shared" si="879"/>
        <v>0</v>
      </c>
      <c r="FE188" s="19"/>
      <c r="FF188" s="19"/>
      <c r="FG188" s="20">
        <f t="shared" si="880"/>
        <v>0</v>
      </c>
      <c r="FH188" s="19"/>
      <c r="FI188" s="19"/>
      <c r="FJ188" s="20">
        <f t="shared" si="881"/>
        <v>0</v>
      </c>
      <c r="FK188" s="19"/>
      <c r="FL188" s="19"/>
      <c r="FM188" s="20">
        <f t="shared" si="882"/>
        <v>0</v>
      </c>
      <c r="FN188" s="20">
        <f t="shared" si="883"/>
        <v>0</v>
      </c>
      <c r="FO188" s="20">
        <f t="shared" si="884"/>
        <v>0</v>
      </c>
      <c r="FP188" s="20">
        <f t="shared" si="885"/>
        <v>0</v>
      </c>
      <c r="FQ188" s="19"/>
      <c r="FR188" s="19"/>
      <c r="FS188" s="20">
        <f t="shared" si="886"/>
        <v>0</v>
      </c>
      <c r="FT188" s="19"/>
      <c r="FU188" s="19"/>
      <c r="FV188" s="20">
        <f t="shared" si="887"/>
        <v>0</v>
      </c>
      <c r="FW188" s="19"/>
      <c r="FX188" s="19"/>
      <c r="FY188" s="20">
        <f t="shared" si="888"/>
        <v>0</v>
      </c>
      <c r="FZ188" s="20">
        <f t="shared" si="889"/>
        <v>0</v>
      </c>
      <c r="GA188" s="20">
        <f t="shared" si="890"/>
        <v>0</v>
      </c>
      <c r="GB188" s="20">
        <f t="shared" si="891"/>
        <v>0</v>
      </c>
      <c r="GC188" s="19"/>
      <c r="GD188" s="19"/>
      <c r="GE188" s="20">
        <f t="shared" si="892"/>
        <v>0</v>
      </c>
      <c r="GF188" s="19"/>
      <c r="GG188" s="19"/>
      <c r="GH188" s="20">
        <f t="shared" si="893"/>
        <v>0</v>
      </c>
      <c r="GI188" s="19"/>
      <c r="GJ188" s="19"/>
      <c r="GK188" s="20">
        <f t="shared" si="894"/>
        <v>0</v>
      </c>
      <c r="GL188" s="19"/>
      <c r="GM188" s="19"/>
      <c r="GN188" s="20">
        <f t="shared" si="895"/>
        <v>0</v>
      </c>
      <c r="GO188" s="20">
        <f t="shared" si="896"/>
        <v>0</v>
      </c>
      <c r="GP188" s="20">
        <f t="shared" si="897"/>
        <v>0</v>
      </c>
      <c r="GQ188" s="20">
        <f t="shared" si="898"/>
        <v>0</v>
      </c>
      <c r="GR188" s="19"/>
      <c r="GS188" s="19"/>
      <c r="GT188" s="20">
        <f t="shared" si="899"/>
        <v>0</v>
      </c>
      <c r="GU188" s="19"/>
      <c r="GV188" s="19"/>
      <c r="GW188" s="20">
        <f t="shared" si="900"/>
        <v>0</v>
      </c>
      <c r="GX188" s="19"/>
      <c r="GY188" s="19"/>
      <c r="GZ188" s="20">
        <f t="shared" si="901"/>
        <v>0</v>
      </c>
      <c r="HA188" s="20">
        <f t="shared" si="902"/>
        <v>0</v>
      </c>
      <c r="HB188" s="20">
        <f t="shared" si="903"/>
        <v>0</v>
      </c>
      <c r="HC188" s="20">
        <f t="shared" si="904"/>
        <v>0</v>
      </c>
      <c r="HD188" s="19"/>
      <c r="HE188" s="19"/>
      <c r="HF188" s="20">
        <f t="shared" si="905"/>
        <v>0</v>
      </c>
      <c r="HG188" s="19"/>
      <c r="HH188" s="19"/>
      <c r="HI188" s="20">
        <f t="shared" si="906"/>
        <v>0</v>
      </c>
      <c r="HJ188" s="19"/>
      <c r="HK188" s="19"/>
      <c r="HL188" s="20">
        <f t="shared" si="907"/>
        <v>0</v>
      </c>
      <c r="HM188" s="19"/>
      <c r="HN188" s="19"/>
      <c r="HO188" s="20">
        <f t="shared" si="908"/>
        <v>0</v>
      </c>
      <c r="HP188" s="20">
        <f t="shared" si="909"/>
        <v>0</v>
      </c>
      <c r="HQ188" s="20">
        <f t="shared" si="910"/>
        <v>0</v>
      </c>
      <c r="HR188" s="20">
        <f t="shared" si="911"/>
        <v>0</v>
      </c>
      <c r="HS188" s="20">
        <f>29.8</f>
        <v>29.8</v>
      </c>
      <c r="HT188" s="19"/>
      <c r="HU188" s="20">
        <f t="shared" si="912"/>
        <v>29.8</v>
      </c>
      <c r="HV188" s="19"/>
      <c r="HW188" s="19"/>
      <c r="HX188" s="20">
        <f t="shared" si="913"/>
        <v>0</v>
      </c>
      <c r="HY188" s="19"/>
      <c r="HZ188" s="19"/>
      <c r="IA188" s="20">
        <f t="shared" si="914"/>
        <v>0</v>
      </c>
      <c r="IB188" s="19"/>
      <c r="IC188" s="19"/>
      <c r="ID188" s="20">
        <f t="shared" si="915"/>
        <v>0</v>
      </c>
      <c r="IE188" s="20">
        <f t="shared" si="916"/>
        <v>0</v>
      </c>
      <c r="IF188" s="20">
        <f t="shared" si="917"/>
        <v>0</v>
      </c>
      <c r="IG188" s="20">
        <f t="shared" si="918"/>
        <v>0</v>
      </c>
      <c r="IH188" s="20">
        <f t="shared" si="919"/>
        <v>29.8</v>
      </c>
      <c r="II188" s="20">
        <f t="shared" si="920"/>
        <v>0</v>
      </c>
      <c r="IJ188" s="20">
        <f t="shared" si="921"/>
        <v>29.8</v>
      </c>
      <c r="IK188" s="19"/>
      <c r="IL188" s="19"/>
      <c r="IM188" s="20">
        <f t="shared" si="922"/>
        <v>0</v>
      </c>
      <c r="IN188" s="19"/>
      <c r="IO188" s="19"/>
      <c r="IP188" s="20">
        <f t="shared" si="923"/>
        <v>0</v>
      </c>
      <c r="IQ188" s="19"/>
      <c r="IR188" s="19"/>
      <c r="IS188" s="20">
        <f t="shared" si="924"/>
        <v>0</v>
      </c>
      <c r="IT188" s="20">
        <f t="shared" si="925"/>
        <v>0</v>
      </c>
      <c r="IU188" s="20">
        <f t="shared" si="926"/>
        <v>0</v>
      </c>
      <c r="IV188" s="20">
        <f t="shared" si="927"/>
        <v>0</v>
      </c>
      <c r="IW188" s="20">
        <f t="shared" si="928"/>
        <v>29.8</v>
      </c>
      <c r="IX188" s="20">
        <f t="shared" si="929"/>
        <v>0</v>
      </c>
      <c r="IY188" s="20">
        <f t="shared" si="930"/>
        <v>29.8</v>
      </c>
      <c r="IZ188" s="19"/>
      <c r="JA188" s="19"/>
      <c r="JB188" s="20">
        <f t="shared" si="931"/>
        <v>0</v>
      </c>
      <c r="JC188" s="19"/>
      <c r="JD188" s="19"/>
      <c r="JE188" s="20">
        <f t="shared" si="932"/>
        <v>0</v>
      </c>
      <c r="JF188" s="19"/>
      <c r="JG188" s="19"/>
      <c r="JH188" s="20">
        <f t="shared" si="933"/>
        <v>0</v>
      </c>
      <c r="JI188" s="20">
        <f t="shared" si="934"/>
        <v>0</v>
      </c>
      <c r="JJ188" s="20">
        <f t="shared" si="935"/>
        <v>0</v>
      </c>
      <c r="JK188" s="20">
        <f t="shared" si="936"/>
        <v>0</v>
      </c>
      <c r="JL188" s="19"/>
      <c r="JM188" s="19"/>
      <c r="JN188" s="20">
        <f t="shared" si="937"/>
        <v>0</v>
      </c>
      <c r="JO188" s="19"/>
      <c r="JP188" s="19"/>
      <c r="JQ188" s="20">
        <f t="shared" si="938"/>
        <v>0</v>
      </c>
      <c r="JR188" s="19"/>
      <c r="JS188" s="19"/>
      <c r="JT188" s="20">
        <f t="shared" si="939"/>
        <v>0</v>
      </c>
      <c r="JU188" s="20">
        <f t="shared" si="940"/>
        <v>0</v>
      </c>
      <c r="JV188" s="20">
        <f t="shared" si="941"/>
        <v>0</v>
      </c>
      <c r="JW188" s="20">
        <f t="shared" si="942"/>
        <v>0</v>
      </c>
      <c r="JX188" s="19"/>
      <c r="JY188" s="19"/>
      <c r="JZ188" s="20">
        <f t="shared" si="943"/>
        <v>0</v>
      </c>
      <c r="KA188" s="19"/>
      <c r="KB188" s="19"/>
      <c r="KC188" s="20">
        <f t="shared" si="944"/>
        <v>0</v>
      </c>
      <c r="KD188" s="20">
        <f t="shared" si="945"/>
        <v>0</v>
      </c>
      <c r="KE188" s="20">
        <f t="shared" si="946"/>
        <v>0</v>
      </c>
      <c r="KF188" s="20">
        <f t="shared" si="947"/>
        <v>0</v>
      </c>
      <c r="KG188" s="19"/>
      <c r="KH188" s="19"/>
      <c r="KI188" s="20">
        <f t="shared" si="948"/>
        <v>0</v>
      </c>
      <c r="KJ188" s="19"/>
      <c r="KK188" s="19"/>
      <c r="KL188" s="20">
        <f t="shared" si="949"/>
        <v>0</v>
      </c>
      <c r="KM188" s="19"/>
      <c r="KN188" s="19"/>
      <c r="KO188" s="20">
        <f t="shared" si="950"/>
        <v>0</v>
      </c>
      <c r="KP188" s="19"/>
      <c r="KQ188" s="19"/>
      <c r="KR188" s="20">
        <f t="shared" si="951"/>
        <v>0</v>
      </c>
      <c r="KS188" s="19"/>
      <c r="KT188" s="19"/>
      <c r="KU188" s="20">
        <f t="shared" si="952"/>
        <v>0</v>
      </c>
      <c r="KV188" s="19"/>
      <c r="KW188" s="19"/>
      <c r="KX188" s="20">
        <f t="shared" si="953"/>
        <v>0</v>
      </c>
      <c r="KY188" s="19"/>
      <c r="KZ188" s="19"/>
      <c r="LA188" s="20">
        <f t="shared" si="954"/>
        <v>0</v>
      </c>
      <c r="LB188" s="20">
        <f t="shared" si="955"/>
        <v>0</v>
      </c>
      <c r="LC188" s="20">
        <f t="shared" si="956"/>
        <v>0</v>
      </c>
      <c r="LD188" s="20">
        <f t="shared" si="957"/>
        <v>0</v>
      </c>
      <c r="LE188" s="20">
        <f t="shared" si="958"/>
        <v>0</v>
      </c>
      <c r="LF188" s="20">
        <f t="shared" si="959"/>
        <v>0</v>
      </c>
      <c r="LG188" s="20">
        <f t="shared" si="960"/>
        <v>0</v>
      </c>
      <c r="LH188" s="19"/>
      <c r="LI188" s="19"/>
      <c r="LJ188" s="20">
        <f t="shared" si="961"/>
        <v>0</v>
      </c>
      <c r="LK188" s="19"/>
      <c r="LL188" s="19"/>
      <c r="LM188" s="20">
        <f t="shared" si="962"/>
        <v>0</v>
      </c>
      <c r="LN188" s="20">
        <f t="shared" si="963"/>
        <v>29.8</v>
      </c>
      <c r="LO188" s="20">
        <f t="shared" si="964"/>
        <v>0</v>
      </c>
      <c r="LP188" s="20">
        <f t="shared" si="965"/>
        <v>29.8</v>
      </c>
    </row>
    <row r="189" spans="1:328" x14ac:dyDescent="0.3">
      <c r="A189" s="2" t="s">
        <v>294</v>
      </c>
      <c r="B189" s="3"/>
      <c r="C189" s="3"/>
      <c r="D189" s="4">
        <f t="shared" si="805"/>
        <v>0</v>
      </c>
      <c r="E189" s="3"/>
      <c r="F189" s="3"/>
      <c r="G189" s="4">
        <f t="shared" si="806"/>
        <v>0</v>
      </c>
      <c r="H189" s="3"/>
      <c r="I189" s="3"/>
      <c r="J189" s="4">
        <f t="shared" si="807"/>
        <v>0</v>
      </c>
      <c r="K189" s="3"/>
      <c r="L189" s="3"/>
      <c r="M189" s="4">
        <f t="shared" si="808"/>
        <v>0</v>
      </c>
      <c r="N189" s="3"/>
      <c r="O189" s="3"/>
      <c r="P189" s="4">
        <f t="shared" si="809"/>
        <v>0</v>
      </c>
      <c r="Q189" s="3"/>
      <c r="R189" s="3"/>
      <c r="S189" s="4">
        <f t="shared" si="810"/>
        <v>0</v>
      </c>
      <c r="T189" s="3"/>
      <c r="U189" s="3"/>
      <c r="V189" s="4">
        <f t="shared" si="811"/>
        <v>0</v>
      </c>
      <c r="W189" s="3"/>
      <c r="X189" s="3"/>
      <c r="Y189" s="4">
        <f t="shared" si="812"/>
        <v>0</v>
      </c>
      <c r="Z189" s="3"/>
      <c r="AA189" s="3"/>
      <c r="AB189" s="4">
        <f t="shared" si="813"/>
        <v>0</v>
      </c>
      <c r="AC189" s="3"/>
      <c r="AD189" s="3"/>
      <c r="AE189" s="4">
        <f t="shared" si="814"/>
        <v>0</v>
      </c>
      <c r="AF189" s="3"/>
      <c r="AG189" s="3"/>
      <c r="AH189" s="4">
        <f t="shared" si="815"/>
        <v>0</v>
      </c>
      <c r="AI189" s="3"/>
      <c r="AJ189" s="3"/>
      <c r="AK189" s="4">
        <f t="shared" si="816"/>
        <v>0</v>
      </c>
      <c r="AL189" s="4">
        <f t="shared" si="817"/>
        <v>0</v>
      </c>
      <c r="AM189" s="4">
        <f t="shared" si="818"/>
        <v>0</v>
      </c>
      <c r="AN189" s="4">
        <f t="shared" si="819"/>
        <v>0</v>
      </c>
      <c r="AO189" s="3"/>
      <c r="AP189" s="3"/>
      <c r="AQ189" s="4">
        <f t="shared" si="820"/>
        <v>0</v>
      </c>
      <c r="AR189" s="4">
        <f>40.96</f>
        <v>40.96</v>
      </c>
      <c r="AS189" s="3"/>
      <c r="AT189" s="4">
        <f t="shared" si="821"/>
        <v>40.96</v>
      </c>
      <c r="AU189" s="3"/>
      <c r="AV189" s="3"/>
      <c r="AW189" s="4">
        <f t="shared" si="822"/>
        <v>0</v>
      </c>
      <c r="AX189" s="3"/>
      <c r="AY189" s="3"/>
      <c r="AZ189" s="4">
        <f t="shared" si="823"/>
        <v>0</v>
      </c>
      <c r="BA189" s="3"/>
      <c r="BB189" s="3"/>
      <c r="BC189" s="4">
        <f t="shared" si="824"/>
        <v>0</v>
      </c>
      <c r="BD189" s="4">
        <f>251.68</f>
        <v>251.68</v>
      </c>
      <c r="BE189" s="3"/>
      <c r="BF189" s="4">
        <f t="shared" si="825"/>
        <v>251.68</v>
      </c>
      <c r="BG189" s="4">
        <f t="shared" si="826"/>
        <v>251.68</v>
      </c>
      <c r="BH189" s="4">
        <f t="shared" si="827"/>
        <v>0</v>
      </c>
      <c r="BI189" s="4">
        <f t="shared" si="828"/>
        <v>251.68</v>
      </c>
      <c r="BJ189" s="3"/>
      <c r="BK189" s="3"/>
      <c r="BL189" s="4">
        <f t="shared" si="829"/>
        <v>0</v>
      </c>
      <c r="BM189" s="4">
        <f>333.97</f>
        <v>333.97</v>
      </c>
      <c r="BN189" s="3"/>
      <c r="BO189" s="4">
        <f t="shared" si="830"/>
        <v>333.97</v>
      </c>
      <c r="BP189" s="3"/>
      <c r="BQ189" s="3"/>
      <c r="BR189" s="4">
        <f t="shared" si="831"/>
        <v>0</v>
      </c>
      <c r="BS189" s="3"/>
      <c r="BT189" s="3"/>
      <c r="BU189" s="4">
        <f t="shared" si="832"/>
        <v>0</v>
      </c>
      <c r="BV189" s="3"/>
      <c r="BW189" s="3"/>
      <c r="BX189" s="4">
        <f t="shared" si="833"/>
        <v>0</v>
      </c>
      <c r="BY189" s="3"/>
      <c r="BZ189" s="3"/>
      <c r="CA189" s="4">
        <f t="shared" si="834"/>
        <v>0</v>
      </c>
      <c r="CB189" s="4">
        <f t="shared" si="835"/>
        <v>0</v>
      </c>
      <c r="CC189" s="4">
        <f t="shared" si="836"/>
        <v>0</v>
      </c>
      <c r="CD189" s="4">
        <f t="shared" si="837"/>
        <v>0</v>
      </c>
      <c r="CE189" s="3"/>
      <c r="CF189" s="3"/>
      <c r="CG189" s="4">
        <f t="shared" si="838"/>
        <v>0</v>
      </c>
      <c r="CH189" s="3"/>
      <c r="CI189" s="3"/>
      <c r="CJ189" s="4">
        <f t="shared" si="839"/>
        <v>0</v>
      </c>
      <c r="CK189" s="3"/>
      <c r="CL189" s="3"/>
      <c r="CM189" s="4">
        <f t="shared" si="840"/>
        <v>0</v>
      </c>
      <c r="CN189" s="4">
        <f t="shared" si="841"/>
        <v>0</v>
      </c>
      <c r="CO189" s="4">
        <f t="shared" si="842"/>
        <v>0</v>
      </c>
      <c r="CP189" s="4">
        <f t="shared" si="843"/>
        <v>0</v>
      </c>
      <c r="CQ189" s="3"/>
      <c r="CR189" s="3"/>
      <c r="CS189" s="4">
        <f t="shared" si="844"/>
        <v>0</v>
      </c>
      <c r="CT189" s="3"/>
      <c r="CU189" s="3"/>
      <c r="CV189" s="4">
        <f t="shared" si="845"/>
        <v>0</v>
      </c>
      <c r="CW189" s="3"/>
      <c r="CX189" s="3"/>
      <c r="CY189" s="4">
        <f t="shared" si="846"/>
        <v>0</v>
      </c>
      <c r="CZ189" s="4">
        <f t="shared" si="847"/>
        <v>0</v>
      </c>
      <c r="DA189" s="4">
        <f t="shared" si="848"/>
        <v>0</v>
      </c>
      <c r="DB189" s="4">
        <f t="shared" si="849"/>
        <v>0</v>
      </c>
      <c r="DC189" s="4">
        <f t="shared" si="850"/>
        <v>626.61</v>
      </c>
      <c r="DD189" s="4">
        <f t="shared" si="851"/>
        <v>0</v>
      </c>
      <c r="DE189" s="4">
        <f t="shared" si="852"/>
        <v>626.61</v>
      </c>
      <c r="DF189" s="3"/>
      <c r="DG189" s="3"/>
      <c r="DH189" s="4">
        <f t="shared" si="853"/>
        <v>0</v>
      </c>
      <c r="DI189" s="3"/>
      <c r="DJ189" s="3"/>
      <c r="DK189" s="4">
        <f t="shared" si="854"/>
        <v>0</v>
      </c>
      <c r="DL189" s="4">
        <f t="shared" si="855"/>
        <v>0</v>
      </c>
      <c r="DM189" s="4">
        <f t="shared" si="856"/>
        <v>0</v>
      </c>
      <c r="DN189" s="4">
        <f t="shared" si="857"/>
        <v>0</v>
      </c>
      <c r="DO189" s="3"/>
      <c r="DP189" s="3"/>
      <c r="DQ189" s="4">
        <f t="shared" si="858"/>
        <v>0</v>
      </c>
      <c r="DR189" s="3"/>
      <c r="DS189" s="3"/>
      <c r="DT189" s="4">
        <f t="shared" si="859"/>
        <v>0</v>
      </c>
      <c r="DU189" s="4">
        <f t="shared" si="860"/>
        <v>0</v>
      </c>
      <c r="DV189" s="4">
        <f t="shared" si="861"/>
        <v>0</v>
      </c>
      <c r="DW189" s="4">
        <f t="shared" si="862"/>
        <v>0</v>
      </c>
      <c r="DX189" s="20">
        <f t="shared" si="863"/>
        <v>626.61</v>
      </c>
      <c r="DY189" s="20">
        <f t="shared" si="864"/>
        <v>0</v>
      </c>
      <c r="DZ189" s="20">
        <f t="shared" si="865"/>
        <v>626.61</v>
      </c>
      <c r="EA189" s="19"/>
      <c r="EB189" s="19"/>
      <c r="EC189" s="20">
        <f t="shared" si="866"/>
        <v>0</v>
      </c>
      <c r="ED189" s="19"/>
      <c r="EE189" s="19"/>
      <c r="EF189" s="20">
        <f t="shared" si="867"/>
        <v>0</v>
      </c>
      <c r="EG189" s="19"/>
      <c r="EH189" s="20">
        <f>1250.01</f>
        <v>1250.01</v>
      </c>
      <c r="EI189" s="20">
        <f t="shared" si="868"/>
        <v>-1250.01</v>
      </c>
      <c r="EJ189" s="19"/>
      <c r="EK189" s="19"/>
      <c r="EL189" s="20">
        <f t="shared" si="869"/>
        <v>0</v>
      </c>
      <c r="EM189" s="20">
        <f t="shared" si="870"/>
        <v>0</v>
      </c>
      <c r="EN189" s="20">
        <f t="shared" si="871"/>
        <v>1250.01</v>
      </c>
      <c r="EO189" s="20">
        <f t="shared" si="872"/>
        <v>-1250.01</v>
      </c>
      <c r="EP189" s="19"/>
      <c r="EQ189" s="19"/>
      <c r="ER189" s="20">
        <f t="shared" si="873"/>
        <v>0</v>
      </c>
      <c r="ES189" s="19"/>
      <c r="ET189" s="19"/>
      <c r="EU189" s="20">
        <f t="shared" si="874"/>
        <v>0</v>
      </c>
      <c r="EV189" s="19"/>
      <c r="EW189" s="19"/>
      <c r="EX189" s="20">
        <f t="shared" si="875"/>
        <v>0</v>
      </c>
      <c r="EY189" s="19"/>
      <c r="EZ189" s="19"/>
      <c r="FA189" s="20">
        <f t="shared" si="876"/>
        <v>0</v>
      </c>
      <c r="FB189" s="20">
        <f t="shared" si="877"/>
        <v>0</v>
      </c>
      <c r="FC189" s="20">
        <f t="shared" si="878"/>
        <v>0</v>
      </c>
      <c r="FD189" s="20">
        <f t="shared" si="879"/>
        <v>0</v>
      </c>
      <c r="FE189" s="19"/>
      <c r="FF189" s="19"/>
      <c r="FG189" s="20">
        <f t="shared" si="880"/>
        <v>0</v>
      </c>
      <c r="FH189" s="19"/>
      <c r="FI189" s="20">
        <f>0</f>
        <v>0</v>
      </c>
      <c r="FJ189" s="20">
        <f t="shared" si="881"/>
        <v>0</v>
      </c>
      <c r="FK189" s="19"/>
      <c r="FL189" s="19"/>
      <c r="FM189" s="20">
        <f t="shared" si="882"/>
        <v>0</v>
      </c>
      <c r="FN189" s="20">
        <f t="shared" si="883"/>
        <v>0</v>
      </c>
      <c r="FO189" s="20">
        <f t="shared" si="884"/>
        <v>0</v>
      </c>
      <c r="FP189" s="20">
        <f t="shared" si="885"/>
        <v>0</v>
      </c>
      <c r="FQ189" s="19"/>
      <c r="FR189" s="19"/>
      <c r="FS189" s="20">
        <f t="shared" si="886"/>
        <v>0</v>
      </c>
      <c r="FT189" s="19"/>
      <c r="FU189" s="19"/>
      <c r="FV189" s="20">
        <f t="shared" si="887"/>
        <v>0</v>
      </c>
      <c r="FW189" s="19"/>
      <c r="FX189" s="19"/>
      <c r="FY189" s="20">
        <f t="shared" si="888"/>
        <v>0</v>
      </c>
      <c r="FZ189" s="20">
        <f t="shared" si="889"/>
        <v>0</v>
      </c>
      <c r="GA189" s="20">
        <f t="shared" si="890"/>
        <v>0</v>
      </c>
      <c r="GB189" s="20">
        <f t="shared" si="891"/>
        <v>0</v>
      </c>
      <c r="GC189" s="19"/>
      <c r="GD189" s="19"/>
      <c r="GE189" s="20">
        <f t="shared" si="892"/>
        <v>0</v>
      </c>
      <c r="GF189" s="19"/>
      <c r="GG189" s="19"/>
      <c r="GH189" s="20">
        <f t="shared" si="893"/>
        <v>0</v>
      </c>
      <c r="GI189" s="19"/>
      <c r="GJ189" s="19"/>
      <c r="GK189" s="20">
        <f t="shared" si="894"/>
        <v>0</v>
      </c>
      <c r="GL189" s="19"/>
      <c r="GM189" s="19"/>
      <c r="GN189" s="20">
        <f t="shared" si="895"/>
        <v>0</v>
      </c>
      <c r="GO189" s="20">
        <f t="shared" si="896"/>
        <v>0</v>
      </c>
      <c r="GP189" s="20">
        <f t="shared" si="897"/>
        <v>0</v>
      </c>
      <c r="GQ189" s="20">
        <f t="shared" si="898"/>
        <v>0</v>
      </c>
      <c r="GR189" s="19"/>
      <c r="GS189" s="19"/>
      <c r="GT189" s="20">
        <f t="shared" si="899"/>
        <v>0</v>
      </c>
      <c r="GU189" s="19"/>
      <c r="GV189" s="19"/>
      <c r="GW189" s="20">
        <f t="shared" si="900"/>
        <v>0</v>
      </c>
      <c r="GX189" s="19"/>
      <c r="GY189" s="19"/>
      <c r="GZ189" s="20">
        <f t="shared" si="901"/>
        <v>0</v>
      </c>
      <c r="HA189" s="20">
        <f t="shared" si="902"/>
        <v>0</v>
      </c>
      <c r="HB189" s="20">
        <f t="shared" si="903"/>
        <v>1250.01</v>
      </c>
      <c r="HC189" s="20">
        <f t="shared" si="904"/>
        <v>-1250.01</v>
      </c>
      <c r="HD189" s="19"/>
      <c r="HE189" s="19"/>
      <c r="HF189" s="20">
        <f t="shared" si="905"/>
        <v>0</v>
      </c>
      <c r="HG189" s="19"/>
      <c r="HH189" s="19"/>
      <c r="HI189" s="20">
        <f t="shared" si="906"/>
        <v>0</v>
      </c>
      <c r="HJ189" s="19"/>
      <c r="HK189" s="19"/>
      <c r="HL189" s="20">
        <f t="shared" si="907"/>
        <v>0</v>
      </c>
      <c r="HM189" s="19"/>
      <c r="HN189" s="19"/>
      <c r="HO189" s="20">
        <f t="shared" si="908"/>
        <v>0</v>
      </c>
      <c r="HP189" s="20">
        <f t="shared" si="909"/>
        <v>0</v>
      </c>
      <c r="HQ189" s="20">
        <f t="shared" si="910"/>
        <v>0</v>
      </c>
      <c r="HR189" s="20">
        <f t="shared" si="911"/>
        <v>0</v>
      </c>
      <c r="HS189" s="19"/>
      <c r="HT189" s="19"/>
      <c r="HU189" s="20">
        <f t="shared" si="912"/>
        <v>0</v>
      </c>
      <c r="HV189" s="19"/>
      <c r="HW189" s="19"/>
      <c r="HX189" s="20">
        <f t="shared" si="913"/>
        <v>0</v>
      </c>
      <c r="HY189" s="19"/>
      <c r="HZ189" s="19"/>
      <c r="IA189" s="20">
        <f t="shared" si="914"/>
        <v>0</v>
      </c>
      <c r="IB189" s="19"/>
      <c r="IC189" s="19"/>
      <c r="ID189" s="20">
        <f t="shared" si="915"/>
        <v>0</v>
      </c>
      <c r="IE189" s="20">
        <f t="shared" si="916"/>
        <v>0</v>
      </c>
      <c r="IF189" s="20">
        <f t="shared" si="917"/>
        <v>0</v>
      </c>
      <c r="IG189" s="20">
        <f t="shared" si="918"/>
        <v>0</v>
      </c>
      <c r="IH189" s="20">
        <f t="shared" si="919"/>
        <v>0</v>
      </c>
      <c r="II189" s="20">
        <f t="shared" si="920"/>
        <v>0</v>
      </c>
      <c r="IJ189" s="20">
        <f t="shared" si="921"/>
        <v>0</v>
      </c>
      <c r="IK189" s="19"/>
      <c r="IL189" s="19"/>
      <c r="IM189" s="20">
        <f t="shared" si="922"/>
        <v>0</v>
      </c>
      <c r="IN189" s="19"/>
      <c r="IO189" s="19"/>
      <c r="IP189" s="20">
        <f t="shared" si="923"/>
        <v>0</v>
      </c>
      <c r="IQ189" s="19"/>
      <c r="IR189" s="19"/>
      <c r="IS189" s="20">
        <f t="shared" si="924"/>
        <v>0</v>
      </c>
      <c r="IT189" s="20">
        <f t="shared" si="925"/>
        <v>0</v>
      </c>
      <c r="IU189" s="20">
        <f t="shared" si="926"/>
        <v>0</v>
      </c>
      <c r="IV189" s="20">
        <f t="shared" si="927"/>
        <v>0</v>
      </c>
      <c r="IW189" s="20">
        <f t="shared" si="928"/>
        <v>0</v>
      </c>
      <c r="IX189" s="20">
        <f t="shared" si="929"/>
        <v>0</v>
      </c>
      <c r="IY189" s="20">
        <f t="shared" si="930"/>
        <v>0</v>
      </c>
      <c r="IZ189" s="19"/>
      <c r="JA189" s="19"/>
      <c r="JB189" s="20">
        <f t="shared" si="931"/>
        <v>0</v>
      </c>
      <c r="JC189" s="19"/>
      <c r="JD189" s="19"/>
      <c r="JE189" s="20">
        <f t="shared" si="932"/>
        <v>0</v>
      </c>
      <c r="JF189" s="19"/>
      <c r="JG189" s="19"/>
      <c r="JH189" s="20">
        <f t="shared" si="933"/>
        <v>0</v>
      </c>
      <c r="JI189" s="20">
        <f t="shared" si="934"/>
        <v>0</v>
      </c>
      <c r="JJ189" s="20">
        <f t="shared" si="935"/>
        <v>0</v>
      </c>
      <c r="JK189" s="20">
        <f t="shared" si="936"/>
        <v>0</v>
      </c>
      <c r="JL189" s="19"/>
      <c r="JM189" s="19"/>
      <c r="JN189" s="20">
        <f t="shared" si="937"/>
        <v>0</v>
      </c>
      <c r="JO189" s="19"/>
      <c r="JP189" s="19"/>
      <c r="JQ189" s="20">
        <f t="shared" si="938"/>
        <v>0</v>
      </c>
      <c r="JR189" s="19"/>
      <c r="JS189" s="19"/>
      <c r="JT189" s="20">
        <f t="shared" si="939"/>
        <v>0</v>
      </c>
      <c r="JU189" s="20">
        <f t="shared" si="940"/>
        <v>0</v>
      </c>
      <c r="JV189" s="20">
        <f t="shared" si="941"/>
        <v>0</v>
      </c>
      <c r="JW189" s="20">
        <f t="shared" si="942"/>
        <v>0</v>
      </c>
      <c r="JX189" s="19"/>
      <c r="JY189" s="19"/>
      <c r="JZ189" s="20">
        <f t="shared" si="943"/>
        <v>0</v>
      </c>
      <c r="KA189" s="19"/>
      <c r="KB189" s="19"/>
      <c r="KC189" s="20">
        <f t="shared" si="944"/>
        <v>0</v>
      </c>
      <c r="KD189" s="20">
        <f t="shared" si="945"/>
        <v>0</v>
      </c>
      <c r="KE189" s="20">
        <f t="shared" si="946"/>
        <v>0</v>
      </c>
      <c r="KF189" s="20">
        <f t="shared" si="947"/>
        <v>0</v>
      </c>
      <c r="KG189" s="19"/>
      <c r="KH189" s="19"/>
      <c r="KI189" s="20">
        <f t="shared" si="948"/>
        <v>0</v>
      </c>
      <c r="KJ189" s="19"/>
      <c r="KK189" s="19"/>
      <c r="KL189" s="20">
        <f t="shared" si="949"/>
        <v>0</v>
      </c>
      <c r="KM189" s="19"/>
      <c r="KN189" s="19"/>
      <c r="KO189" s="20">
        <f t="shared" si="950"/>
        <v>0</v>
      </c>
      <c r="KP189" s="19"/>
      <c r="KQ189" s="19"/>
      <c r="KR189" s="20">
        <f t="shared" si="951"/>
        <v>0</v>
      </c>
      <c r="KS189" s="19"/>
      <c r="KT189" s="19"/>
      <c r="KU189" s="20">
        <f t="shared" si="952"/>
        <v>0</v>
      </c>
      <c r="KV189" s="19"/>
      <c r="KW189" s="19"/>
      <c r="KX189" s="20">
        <f t="shared" si="953"/>
        <v>0</v>
      </c>
      <c r="KY189" s="19"/>
      <c r="KZ189" s="19"/>
      <c r="LA189" s="20">
        <f t="shared" si="954"/>
        <v>0</v>
      </c>
      <c r="LB189" s="20">
        <f t="shared" si="955"/>
        <v>0</v>
      </c>
      <c r="LC189" s="20">
        <f t="shared" si="956"/>
        <v>0</v>
      </c>
      <c r="LD189" s="20">
        <f t="shared" si="957"/>
        <v>0</v>
      </c>
      <c r="LE189" s="20">
        <f t="shared" si="958"/>
        <v>0</v>
      </c>
      <c r="LF189" s="20">
        <f t="shared" si="959"/>
        <v>0</v>
      </c>
      <c r="LG189" s="20">
        <f t="shared" si="960"/>
        <v>0</v>
      </c>
      <c r="LH189" s="19"/>
      <c r="LI189" s="19"/>
      <c r="LJ189" s="20">
        <f t="shared" si="961"/>
        <v>0</v>
      </c>
      <c r="LK189" s="19"/>
      <c r="LL189" s="19"/>
      <c r="LM189" s="20">
        <f t="shared" si="962"/>
        <v>0</v>
      </c>
      <c r="LN189" s="20">
        <f t="shared" si="963"/>
        <v>626.61</v>
      </c>
      <c r="LO189" s="20">
        <f t="shared" si="964"/>
        <v>1250.01</v>
      </c>
      <c r="LP189" s="20">
        <f t="shared" si="965"/>
        <v>-623.4</v>
      </c>
    </row>
    <row r="190" spans="1:328" x14ac:dyDescent="0.3">
      <c r="A190" s="2" t="s">
        <v>295</v>
      </c>
      <c r="B190" s="3"/>
      <c r="C190" s="3"/>
      <c r="D190" s="4">
        <f t="shared" si="805"/>
        <v>0</v>
      </c>
      <c r="E190" s="3"/>
      <c r="F190" s="4">
        <f>350.01</f>
        <v>350.01</v>
      </c>
      <c r="G190" s="4">
        <f t="shared" si="806"/>
        <v>-350.01</v>
      </c>
      <c r="H190" s="3"/>
      <c r="I190" s="3"/>
      <c r="J190" s="4">
        <f t="shared" si="807"/>
        <v>0</v>
      </c>
      <c r="K190" s="3"/>
      <c r="L190" s="3"/>
      <c r="M190" s="4">
        <f t="shared" si="808"/>
        <v>0</v>
      </c>
      <c r="N190" s="3"/>
      <c r="O190" s="3"/>
      <c r="P190" s="4">
        <f t="shared" si="809"/>
        <v>0</v>
      </c>
      <c r="Q190" s="3"/>
      <c r="R190" s="3"/>
      <c r="S190" s="4">
        <f t="shared" si="810"/>
        <v>0</v>
      </c>
      <c r="T190" s="3"/>
      <c r="U190" s="3"/>
      <c r="V190" s="4">
        <f t="shared" si="811"/>
        <v>0</v>
      </c>
      <c r="W190" s="3"/>
      <c r="X190" s="3"/>
      <c r="Y190" s="4">
        <f t="shared" si="812"/>
        <v>0</v>
      </c>
      <c r="Z190" s="3"/>
      <c r="AA190" s="3"/>
      <c r="AB190" s="4">
        <f t="shared" si="813"/>
        <v>0</v>
      </c>
      <c r="AC190" s="3"/>
      <c r="AD190" s="3"/>
      <c r="AE190" s="4">
        <f t="shared" si="814"/>
        <v>0</v>
      </c>
      <c r="AF190" s="3"/>
      <c r="AG190" s="3"/>
      <c r="AH190" s="4">
        <f t="shared" si="815"/>
        <v>0</v>
      </c>
      <c r="AI190" s="3"/>
      <c r="AJ190" s="3"/>
      <c r="AK190" s="4">
        <f t="shared" si="816"/>
        <v>0</v>
      </c>
      <c r="AL190" s="4">
        <f t="shared" si="817"/>
        <v>0</v>
      </c>
      <c r="AM190" s="4">
        <f t="shared" si="818"/>
        <v>0</v>
      </c>
      <c r="AN190" s="4">
        <f t="shared" si="819"/>
        <v>0</v>
      </c>
      <c r="AO190" s="3"/>
      <c r="AP190" s="3"/>
      <c r="AQ190" s="4">
        <f t="shared" si="820"/>
        <v>0</v>
      </c>
      <c r="AR190" s="3"/>
      <c r="AS190" s="3"/>
      <c r="AT190" s="4">
        <f t="shared" si="821"/>
        <v>0</v>
      </c>
      <c r="AU190" s="3"/>
      <c r="AV190" s="3"/>
      <c r="AW190" s="4">
        <f t="shared" si="822"/>
        <v>0</v>
      </c>
      <c r="AX190" s="3"/>
      <c r="AY190" s="3"/>
      <c r="AZ190" s="4">
        <f t="shared" si="823"/>
        <v>0</v>
      </c>
      <c r="BA190" s="3"/>
      <c r="BB190" s="3"/>
      <c r="BC190" s="4">
        <f t="shared" si="824"/>
        <v>0</v>
      </c>
      <c r="BD190" s="4">
        <f>252.7</f>
        <v>252.7</v>
      </c>
      <c r="BE190" s="3"/>
      <c r="BF190" s="4">
        <f t="shared" si="825"/>
        <v>252.7</v>
      </c>
      <c r="BG190" s="4">
        <f t="shared" si="826"/>
        <v>252.7</v>
      </c>
      <c r="BH190" s="4">
        <f t="shared" si="827"/>
        <v>0</v>
      </c>
      <c r="BI190" s="4">
        <f t="shared" si="828"/>
        <v>252.7</v>
      </c>
      <c r="BJ190" s="3"/>
      <c r="BK190" s="3"/>
      <c r="BL190" s="4">
        <f t="shared" si="829"/>
        <v>0</v>
      </c>
      <c r="BM190" s="4">
        <f>21.48</f>
        <v>21.48</v>
      </c>
      <c r="BN190" s="4">
        <f>2000</f>
        <v>2000</v>
      </c>
      <c r="BO190" s="4">
        <f t="shared" si="830"/>
        <v>-1978.52</v>
      </c>
      <c r="BP190" s="3"/>
      <c r="BQ190" s="3"/>
      <c r="BR190" s="4">
        <f t="shared" si="831"/>
        <v>0</v>
      </c>
      <c r="BS190" s="3"/>
      <c r="BT190" s="3"/>
      <c r="BU190" s="4">
        <f t="shared" si="832"/>
        <v>0</v>
      </c>
      <c r="BV190" s="3"/>
      <c r="BW190" s="3"/>
      <c r="BX190" s="4">
        <f t="shared" si="833"/>
        <v>0</v>
      </c>
      <c r="BY190" s="3"/>
      <c r="BZ190" s="3"/>
      <c r="CA190" s="4">
        <f t="shared" si="834"/>
        <v>0</v>
      </c>
      <c r="CB190" s="4">
        <f t="shared" si="835"/>
        <v>0</v>
      </c>
      <c r="CC190" s="4">
        <f t="shared" si="836"/>
        <v>0</v>
      </c>
      <c r="CD190" s="4">
        <f t="shared" si="837"/>
        <v>0</v>
      </c>
      <c r="CE190" s="3"/>
      <c r="CF190" s="3"/>
      <c r="CG190" s="4">
        <f t="shared" si="838"/>
        <v>0</v>
      </c>
      <c r="CH190" s="3"/>
      <c r="CI190" s="3"/>
      <c r="CJ190" s="4">
        <f t="shared" si="839"/>
        <v>0</v>
      </c>
      <c r="CK190" s="3"/>
      <c r="CL190" s="3"/>
      <c r="CM190" s="4">
        <f t="shared" si="840"/>
        <v>0</v>
      </c>
      <c r="CN190" s="4">
        <f t="shared" si="841"/>
        <v>0</v>
      </c>
      <c r="CO190" s="4">
        <f t="shared" si="842"/>
        <v>0</v>
      </c>
      <c r="CP190" s="4">
        <f t="shared" si="843"/>
        <v>0</v>
      </c>
      <c r="CQ190" s="3"/>
      <c r="CR190" s="3"/>
      <c r="CS190" s="4">
        <f t="shared" si="844"/>
        <v>0</v>
      </c>
      <c r="CT190" s="3"/>
      <c r="CU190" s="3"/>
      <c r="CV190" s="4">
        <f t="shared" si="845"/>
        <v>0</v>
      </c>
      <c r="CW190" s="3"/>
      <c r="CX190" s="3"/>
      <c r="CY190" s="4">
        <f t="shared" si="846"/>
        <v>0</v>
      </c>
      <c r="CZ190" s="4">
        <f t="shared" si="847"/>
        <v>0</v>
      </c>
      <c r="DA190" s="4">
        <f t="shared" si="848"/>
        <v>0</v>
      </c>
      <c r="DB190" s="4">
        <f t="shared" si="849"/>
        <v>0</v>
      </c>
      <c r="DC190" s="4">
        <f t="shared" si="850"/>
        <v>274.18</v>
      </c>
      <c r="DD190" s="4">
        <f t="shared" si="851"/>
        <v>2000</v>
      </c>
      <c r="DE190" s="4">
        <f t="shared" si="852"/>
        <v>-1725.82</v>
      </c>
      <c r="DF190" s="3"/>
      <c r="DG190" s="3"/>
      <c r="DH190" s="4">
        <f t="shared" si="853"/>
        <v>0</v>
      </c>
      <c r="DI190" s="3"/>
      <c r="DJ190" s="3"/>
      <c r="DK190" s="4">
        <f t="shared" si="854"/>
        <v>0</v>
      </c>
      <c r="DL190" s="4">
        <f t="shared" si="855"/>
        <v>0</v>
      </c>
      <c r="DM190" s="4">
        <f t="shared" si="856"/>
        <v>0</v>
      </c>
      <c r="DN190" s="4">
        <f t="shared" si="857"/>
        <v>0</v>
      </c>
      <c r="DO190" s="3"/>
      <c r="DP190" s="3"/>
      <c r="DQ190" s="4">
        <f t="shared" si="858"/>
        <v>0</v>
      </c>
      <c r="DR190" s="3"/>
      <c r="DS190" s="3"/>
      <c r="DT190" s="4">
        <f t="shared" si="859"/>
        <v>0</v>
      </c>
      <c r="DU190" s="4">
        <f t="shared" si="860"/>
        <v>0</v>
      </c>
      <c r="DV190" s="4">
        <f t="shared" si="861"/>
        <v>0</v>
      </c>
      <c r="DW190" s="4">
        <f t="shared" si="862"/>
        <v>0</v>
      </c>
      <c r="DX190" s="20">
        <f t="shared" si="863"/>
        <v>274.18</v>
      </c>
      <c r="DY190" s="20">
        <f t="shared" si="864"/>
        <v>2350.0100000000002</v>
      </c>
      <c r="DZ190" s="20">
        <f t="shared" si="865"/>
        <v>-2075.8300000000004</v>
      </c>
      <c r="EA190" s="19"/>
      <c r="EB190" s="19"/>
      <c r="EC190" s="20">
        <f t="shared" si="866"/>
        <v>0</v>
      </c>
      <c r="ED190" s="19"/>
      <c r="EE190" s="19"/>
      <c r="EF190" s="20">
        <f t="shared" si="867"/>
        <v>0</v>
      </c>
      <c r="EG190" s="19"/>
      <c r="EH190" s="19"/>
      <c r="EI190" s="20">
        <f t="shared" si="868"/>
        <v>0</v>
      </c>
      <c r="EJ190" s="19"/>
      <c r="EK190" s="19"/>
      <c r="EL190" s="20">
        <f t="shared" si="869"/>
        <v>0</v>
      </c>
      <c r="EM190" s="20">
        <f t="shared" si="870"/>
        <v>0</v>
      </c>
      <c r="EN190" s="20">
        <f t="shared" si="871"/>
        <v>0</v>
      </c>
      <c r="EO190" s="20">
        <f t="shared" si="872"/>
        <v>0</v>
      </c>
      <c r="EP190" s="19"/>
      <c r="EQ190" s="20">
        <f>300</f>
        <v>300</v>
      </c>
      <c r="ER190" s="20">
        <f t="shared" si="873"/>
        <v>-300</v>
      </c>
      <c r="ES190" s="19"/>
      <c r="ET190" s="19"/>
      <c r="EU190" s="20">
        <f t="shared" si="874"/>
        <v>0</v>
      </c>
      <c r="EV190" s="19"/>
      <c r="EW190" s="20">
        <f>975</f>
        <v>975</v>
      </c>
      <c r="EX190" s="20">
        <f t="shared" si="875"/>
        <v>-975</v>
      </c>
      <c r="EY190" s="19"/>
      <c r="EZ190" s="19"/>
      <c r="FA190" s="20">
        <f t="shared" si="876"/>
        <v>0</v>
      </c>
      <c r="FB190" s="20">
        <f t="shared" si="877"/>
        <v>0</v>
      </c>
      <c r="FC190" s="20">
        <f t="shared" si="878"/>
        <v>975</v>
      </c>
      <c r="FD190" s="20">
        <f t="shared" si="879"/>
        <v>-975</v>
      </c>
      <c r="FE190" s="19"/>
      <c r="FF190" s="19"/>
      <c r="FG190" s="20">
        <f t="shared" si="880"/>
        <v>0</v>
      </c>
      <c r="FH190" s="19"/>
      <c r="FI190" s="19"/>
      <c r="FJ190" s="20">
        <f t="shared" si="881"/>
        <v>0</v>
      </c>
      <c r="FK190" s="19"/>
      <c r="FL190" s="19"/>
      <c r="FM190" s="20">
        <f t="shared" si="882"/>
        <v>0</v>
      </c>
      <c r="FN190" s="20">
        <f t="shared" si="883"/>
        <v>0</v>
      </c>
      <c r="FO190" s="20">
        <f t="shared" si="884"/>
        <v>0</v>
      </c>
      <c r="FP190" s="20">
        <f t="shared" si="885"/>
        <v>0</v>
      </c>
      <c r="FQ190" s="19"/>
      <c r="FR190" s="19"/>
      <c r="FS190" s="20">
        <f t="shared" si="886"/>
        <v>0</v>
      </c>
      <c r="FT190" s="19"/>
      <c r="FU190" s="20">
        <f>750</f>
        <v>750</v>
      </c>
      <c r="FV190" s="20">
        <f t="shared" si="887"/>
        <v>-750</v>
      </c>
      <c r="FW190" s="19"/>
      <c r="FX190" s="19"/>
      <c r="FY190" s="20">
        <f t="shared" si="888"/>
        <v>0</v>
      </c>
      <c r="FZ190" s="20">
        <f t="shared" si="889"/>
        <v>0</v>
      </c>
      <c r="GA190" s="20">
        <f t="shared" si="890"/>
        <v>750</v>
      </c>
      <c r="GB190" s="20">
        <f t="shared" si="891"/>
        <v>-750</v>
      </c>
      <c r="GC190" s="19"/>
      <c r="GD190" s="19"/>
      <c r="GE190" s="20">
        <f t="shared" si="892"/>
        <v>0</v>
      </c>
      <c r="GF190" s="19"/>
      <c r="GG190" s="19"/>
      <c r="GH190" s="20">
        <f t="shared" si="893"/>
        <v>0</v>
      </c>
      <c r="GI190" s="19"/>
      <c r="GJ190" s="19"/>
      <c r="GK190" s="20">
        <f t="shared" si="894"/>
        <v>0</v>
      </c>
      <c r="GL190" s="19"/>
      <c r="GM190" s="19"/>
      <c r="GN190" s="20">
        <f t="shared" si="895"/>
        <v>0</v>
      </c>
      <c r="GO190" s="20">
        <f t="shared" si="896"/>
        <v>0</v>
      </c>
      <c r="GP190" s="20">
        <f t="shared" si="897"/>
        <v>0</v>
      </c>
      <c r="GQ190" s="20">
        <f t="shared" si="898"/>
        <v>0</v>
      </c>
      <c r="GR190" s="19"/>
      <c r="GS190" s="19"/>
      <c r="GT190" s="20">
        <f t="shared" si="899"/>
        <v>0</v>
      </c>
      <c r="GU190" s="19"/>
      <c r="GV190" s="19"/>
      <c r="GW190" s="20">
        <f t="shared" si="900"/>
        <v>0</v>
      </c>
      <c r="GX190" s="20">
        <f>38.99</f>
        <v>38.99</v>
      </c>
      <c r="GY190" s="19"/>
      <c r="GZ190" s="20">
        <f t="shared" si="901"/>
        <v>38.99</v>
      </c>
      <c r="HA190" s="20">
        <f t="shared" si="902"/>
        <v>38.99</v>
      </c>
      <c r="HB190" s="20">
        <f t="shared" si="903"/>
        <v>2025</v>
      </c>
      <c r="HC190" s="20">
        <f t="shared" si="904"/>
        <v>-1986.01</v>
      </c>
      <c r="HD190" s="19"/>
      <c r="HE190" s="19"/>
      <c r="HF190" s="20">
        <f t="shared" si="905"/>
        <v>0</v>
      </c>
      <c r="HG190" s="19"/>
      <c r="HH190" s="19"/>
      <c r="HI190" s="20">
        <f t="shared" si="906"/>
        <v>0</v>
      </c>
      <c r="HJ190" s="19"/>
      <c r="HK190" s="19"/>
      <c r="HL190" s="20">
        <f t="shared" si="907"/>
        <v>0</v>
      </c>
      <c r="HM190" s="19"/>
      <c r="HN190" s="19"/>
      <c r="HO190" s="20">
        <f t="shared" si="908"/>
        <v>0</v>
      </c>
      <c r="HP190" s="20">
        <f t="shared" si="909"/>
        <v>0</v>
      </c>
      <c r="HQ190" s="20">
        <f t="shared" si="910"/>
        <v>0</v>
      </c>
      <c r="HR190" s="20">
        <f t="shared" si="911"/>
        <v>0</v>
      </c>
      <c r="HS190" s="19"/>
      <c r="HT190" s="19"/>
      <c r="HU190" s="20">
        <f t="shared" si="912"/>
        <v>0</v>
      </c>
      <c r="HV190" s="19"/>
      <c r="HW190" s="19"/>
      <c r="HX190" s="20">
        <f t="shared" si="913"/>
        <v>0</v>
      </c>
      <c r="HY190" s="19"/>
      <c r="HZ190" s="19"/>
      <c r="IA190" s="20">
        <f t="shared" si="914"/>
        <v>0</v>
      </c>
      <c r="IB190" s="19"/>
      <c r="IC190" s="19"/>
      <c r="ID190" s="20">
        <f t="shared" si="915"/>
        <v>0</v>
      </c>
      <c r="IE190" s="20">
        <f t="shared" si="916"/>
        <v>0</v>
      </c>
      <c r="IF190" s="20">
        <f t="shared" si="917"/>
        <v>0</v>
      </c>
      <c r="IG190" s="20">
        <f t="shared" si="918"/>
        <v>0</v>
      </c>
      <c r="IH190" s="20">
        <f t="shared" si="919"/>
        <v>0</v>
      </c>
      <c r="II190" s="20">
        <f t="shared" si="920"/>
        <v>0</v>
      </c>
      <c r="IJ190" s="20">
        <f t="shared" si="921"/>
        <v>0</v>
      </c>
      <c r="IK190" s="19"/>
      <c r="IL190" s="19"/>
      <c r="IM190" s="20">
        <f t="shared" si="922"/>
        <v>0</v>
      </c>
      <c r="IN190" s="19"/>
      <c r="IO190" s="19"/>
      <c r="IP190" s="20">
        <f t="shared" si="923"/>
        <v>0</v>
      </c>
      <c r="IQ190" s="19"/>
      <c r="IR190" s="19"/>
      <c r="IS190" s="20">
        <f t="shared" si="924"/>
        <v>0</v>
      </c>
      <c r="IT190" s="20">
        <f t="shared" si="925"/>
        <v>0</v>
      </c>
      <c r="IU190" s="20">
        <f t="shared" si="926"/>
        <v>0</v>
      </c>
      <c r="IV190" s="20">
        <f t="shared" si="927"/>
        <v>0</v>
      </c>
      <c r="IW190" s="20">
        <f t="shared" si="928"/>
        <v>0</v>
      </c>
      <c r="IX190" s="20">
        <f t="shared" si="929"/>
        <v>0</v>
      </c>
      <c r="IY190" s="20">
        <f t="shared" si="930"/>
        <v>0</v>
      </c>
      <c r="IZ190" s="19"/>
      <c r="JA190" s="19"/>
      <c r="JB190" s="20">
        <f t="shared" si="931"/>
        <v>0</v>
      </c>
      <c r="JC190" s="19"/>
      <c r="JD190" s="19"/>
      <c r="JE190" s="20">
        <f t="shared" si="932"/>
        <v>0</v>
      </c>
      <c r="JF190" s="19"/>
      <c r="JG190" s="19"/>
      <c r="JH190" s="20">
        <f t="shared" si="933"/>
        <v>0</v>
      </c>
      <c r="JI190" s="20">
        <f t="shared" si="934"/>
        <v>0</v>
      </c>
      <c r="JJ190" s="20">
        <f t="shared" si="935"/>
        <v>0</v>
      </c>
      <c r="JK190" s="20">
        <f t="shared" si="936"/>
        <v>0</v>
      </c>
      <c r="JL190" s="19"/>
      <c r="JM190" s="19"/>
      <c r="JN190" s="20">
        <f t="shared" si="937"/>
        <v>0</v>
      </c>
      <c r="JO190" s="19"/>
      <c r="JP190" s="19"/>
      <c r="JQ190" s="20">
        <f t="shared" si="938"/>
        <v>0</v>
      </c>
      <c r="JR190" s="19"/>
      <c r="JS190" s="19"/>
      <c r="JT190" s="20">
        <f t="shared" si="939"/>
        <v>0</v>
      </c>
      <c r="JU190" s="20">
        <f t="shared" si="940"/>
        <v>0</v>
      </c>
      <c r="JV190" s="20">
        <f t="shared" si="941"/>
        <v>0</v>
      </c>
      <c r="JW190" s="20">
        <f t="shared" si="942"/>
        <v>0</v>
      </c>
      <c r="JX190" s="20">
        <f>436.21</f>
        <v>436.21</v>
      </c>
      <c r="JY190" s="19"/>
      <c r="JZ190" s="20">
        <f t="shared" si="943"/>
        <v>436.21</v>
      </c>
      <c r="KA190" s="20">
        <f>221.03</f>
        <v>221.03</v>
      </c>
      <c r="KB190" s="19"/>
      <c r="KC190" s="20">
        <f t="shared" si="944"/>
        <v>221.03</v>
      </c>
      <c r="KD190" s="20">
        <f t="shared" si="945"/>
        <v>657.24</v>
      </c>
      <c r="KE190" s="20">
        <f t="shared" si="946"/>
        <v>0</v>
      </c>
      <c r="KF190" s="20">
        <f t="shared" si="947"/>
        <v>657.24</v>
      </c>
      <c r="KG190" s="20">
        <f>2697.71</f>
        <v>2697.71</v>
      </c>
      <c r="KH190" s="19"/>
      <c r="KI190" s="20">
        <f t="shared" si="948"/>
        <v>2697.71</v>
      </c>
      <c r="KJ190" s="19"/>
      <c r="KK190" s="19"/>
      <c r="KL190" s="20">
        <f t="shared" si="949"/>
        <v>0</v>
      </c>
      <c r="KM190" s="20">
        <f>56.87</f>
        <v>56.87</v>
      </c>
      <c r="KN190" s="19"/>
      <c r="KO190" s="20">
        <f t="shared" si="950"/>
        <v>56.87</v>
      </c>
      <c r="KP190" s="20">
        <f>1108.32</f>
        <v>1108.32</v>
      </c>
      <c r="KQ190" s="19"/>
      <c r="KR190" s="20">
        <f t="shared" si="951"/>
        <v>1108.32</v>
      </c>
      <c r="KS190" s="19"/>
      <c r="KT190" s="19"/>
      <c r="KU190" s="20">
        <f t="shared" si="952"/>
        <v>0</v>
      </c>
      <c r="KV190" s="19"/>
      <c r="KW190" s="19"/>
      <c r="KX190" s="20">
        <f t="shared" si="953"/>
        <v>0</v>
      </c>
      <c r="KY190" s="19"/>
      <c r="KZ190" s="19"/>
      <c r="LA190" s="20">
        <f t="shared" si="954"/>
        <v>0</v>
      </c>
      <c r="LB190" s="20">
        <f t="shared" si="955"/>
        <v>0</v>
      </c>
      <c r="LC190" s="20">
        <f t="shared" si="956"/>
        <v>0</v>
      </c>
      <c r="LD190" s="20">
        <f t="shared" si="957"/>
        <v>0</v>
      </c>
      <c r="LE190" s="20">
        <f t="shared" si="958"/>
        <v>3862.8999999999996</v>
      </c>
      <c r="LF190" s="20">
        <f t="shared" si="959"/>
        <v>0</v>
      </c>
      <c r="LG190" s="20">
        <f t="shared" si="960"/>
        <v>3862.8999999999996</v>
      </c>
      <c r="LH190" s="20">
        <f>88</f>
        <v>88</v>
      </c>
      <c r="LI190" s="19"/>
      <c r="LJ190" s="20">
        <f t="shared" si="961"/>
        <v>88</v>
      </c>
      <c r="LK190" s="19"/>
      <c r="LL190" s="19"/>
      <c r="LM190" s="20">
        <f t="shared" si="962"/>
        <v>0</v>
      </c>
      <c r="LN190" s="20">
        <f t="shared" si="963"/>
        <v>4921.3099999999995</v>
      </c>
      <c r="LO190" s="20">
        <f t="shared" si="964"/>
        <v>4375.01</v>
      </c>
      <c r="LP190" s="20">
        <f t="shared" si="965"/>
        <v>546.29999999999927</v>
      </c>
    </row>
    <row r="191" spans="1:328" x14ac:dyDescent="0.3">
      <c r="A191" s="2" t="s">
        <v>296</v>
      </c>
      <c r="B191" s="3"/>
      <c r="C191" s="3"/>
      <c r="D191" s="4">
        <f t="shared" si="805"/>
        <v>0</v>
      </c>
      <c r="E191" s="3"/>
      <c r="F191" s="3"/>
      <c r="G191" s="4">
        <f t="shared" si="806"/>
        <v>0</v>
      </c>
      <c r="H191" s="3"/>
      <c r="I191" s="3"/>
      <c r="J191" s="4">
        <f t="shared" si="807"/>
        <v>0</v>
      </c>
      <c r="K191" s="3"/>
      <c r="L191" s="3"/>
      <c r="M191" s="4">
        <f t="shared" si="808"/>
        <v>0</v>
      </c>
      <c r="N191" s="3"/>
      <c r="O191" s="3"/>
      <c r="P191" s="4">
        <f t="shared" si="809"/>
        <v>0</v>
      </c>
      <c r="Q191" s="3"/>
      <c r="R191" s="3"/>
      <c r="S191" s="4">
        <f t="shared" si="810"/>
        <v>0</v>
      </c>
      <c r="T191" s="3"/>
      <c r="U191" s="3"/>
      <c r="V191" s="4">
        <f t="shared" si="811"/>
        <v>0</v>
      </c>
      <c r="W191" s="3"/>
      <c r="X191" s="3"/>
      <c r="Y191" s="4">
        <f t="shared" si="812"/>
        <v>0</v>
      </c>
      <c r="Z191" s="3"/>
      <c r="AA191" s="3"/>
      <c r="AB191" s="4">
        <f t="shared" si="813"/>
        <v>0</v>
      </c>
      <c r="AC191" s="3"/>
      <c r="AD191" s="3"/>
      <c r="AE191" s="4">
        <f t="shared" si="814"/>
        <v>0</v>
      </c>
      <c r="AF191" s="3"/>
      <c r="AG191" s="3"/>
      <c r="AH191" s="4">
        <f t="shared" si="815"/>
        <v>0</v>
      </c>
      <c r="AI191" s="3"/>
      <c r="AJ191" s="3"/>
      <c r="AK191" s="4">
        <f t="shared" si="816"/>
        <v>0</v>
      </c>
      <c r="AL191" s="4">
        <f t="shared" si="817"/>
        <v>0</v>
      </c>
      <c r="AM191" s="4">
        <f t="shared" si="818"/>
        <v>0</v>
      </c>
      <c r="AN191" s="4">
        <f t="shared" si="819"/>
        <v>0</v>
      </c>
      <c r="AO191" s="3"/>
      <c r="AP191" s="3"/>
      <c r="AQ191" s="4">
        <f t="shared" si="820"/>
        <v>0</v>
      </c>
      <c r="AR191" s="3"/>
      <c r="AS191" s="3"/>
      <c r="AT191" s="4">
        <f t="shared" si="821"/>
        <v>0</v>
      </c>
      <c r="AU191" s="3"/>
      <c r="AV191" s="3"/>
      <c r="AW191" s="4">
        <f t="shared" si="822"/>
        <v>0</v>
      </c>
      <c r="AX191" s="3"/>
      <c r="AY191" s="3"/>
      <c r="AZ191" s="4">
        <f t="shared" si="823"/>
        <v>0</v>
      </c>
      <c r="BA191" s="3"/>
      <c r="BB191" s="3"/>
      <c r="BC191" s="4">
        <f t="shared" si="824"/>
        <v>0</v>
      </c>
      <c r="BD191" s="3"/>
      <c r="BE191" s="3"/>
      <c r="BF191" s="4">
        <f t="shared" si="825"/>
        <v>0</v>
      </c>
      <c r="BG191" s="4">
        <f t="shared" si="826"/>
        <v>0</v>
      </c>
      <c r="BH191" s="4">
        <f t="shared" si="827"/>
        <v>0</v>
      </c>
      <c r="BI191" s="4">
        <f t="shared" si="828"/>
        <v>0</v>
      </c>
      <c r="BJ191" s="3"/>
      <c r="BK191" s="3"/>
      <c r="BL191" s="4">
        <f t="shared" si="829"/>
        <v>0</v>
      </c>
      <c r="BM191" s="3"/>
      <c r="BN191" s="3"/>
      <c r="BO191" s="4">
        <f t="shared" si="830"/>
        <v>0</v>
      </c>
      <c r="BP191" s="3"/>
      <c r="BQ191" s="3"/>
      <c r="BR191" s="4">
        <f t="shared" si="831"/>
        <v>0</v>
      </c>
      <c r="BS191" s="3"/>
      <c r="BT191" s="3"/>
      <c r="BU191" s="4">
        <f t="shared" si="832"/>
        <v>0</v>
      </c>
      <c r="BV191" s="3"/>
      <c r="BW191" s="3"/>
      <c r="BX191" s="4">
        <f t="shared" si="833"/>
        <v>0</v>
      </c>
      <c r="BY191" s="3"/>
      <c r="BZ191" s="3"/>
      <c r="CA191" s="4">
        <f t="shared" si="834"/>
        <v>0</v>
      </c>
      <c r="CB191" s="4">
        <f t="shared" si="835"/>
        <v>0</v>
      </c>
      <c r="CC191" s="4">
        <f t="shared" si="836"/>
        <v>0</v>
      </c>
      <c r="CD191" s="4">
        <f t="shared" si="837"/>
        <v>0</v>
      </c>
      <c r="CE191" s="3"/>
      <c r="CF191" s="3"/>
      <c r="CG191" s="4">
        <f t="shared" si="838"/>
        <v>0</v>
      </c>
      <c r="CH191" s="3"/>
      <c r="CI191" s="3"/>
      <c r="CJ191" s="4">
        <f t="shared" si="839"/>
        <v>0</v>
      </c>
      <c r="CK191" s="3"/>
      <c r="CL191" s="3"/>
      <c r="CM191" s="4">
        <f t="shared" si="840"/>
        <v>0</v>
      </c>
      <c r="CN191" s="4">
        <f t="shared" si="841"/>
        <v>0</v>
      </c>
      <c r="CO191" s="4">
        <f t="shared" si="842"/>
        <v>0</v>
      </c>
      <c r="CP191" s="4">
        <f t="shared" si="843"/>
        <v>0</v>
      </c>
      <c r="CQ191" s="3"/>
      <c r="CR191" s="3"/>
      <c r="CS191" s="4">
        <f t="shared" si="844"/>
        <v>0</v>
      </c>
      <c r="CT191" s="3"/>
      <c r="CU191" s="3"/>
      <c r="CV191" s="4">
        <f t="shared" si="845"/>
        <v>0</v>
      </c>
      <c r="CW191" s="3"/>
      <c r="CX191" s="3"/>
      <c r="CY191" s="4">
        <f t="shared" si="846"/>
        <v>0</v>
      </c>
      <c r="CZ191" s="4">
        <f t="shared" si="847"/>
        <v>0</v>
      </c>
      <c r="DA191" s="4">
        <f t="shared" si="848"/>
        <v>0</v>
      </c>
      <c r="DB191" s="4">
        <f t="shared" si="849"/>
        <v>0</v>
      </c>
      <c r="DC191" s="4">
        <f t="shared" si="850"/>
        <v>0</v>
      </c>
      <c r="DD191" s="4">
        <f t="shared" si="851"/>
        <v>0</v>
      </c>
      <c r="DE191" s="4">
        <f t="shared" si="852"/>
        <v>0</v>
      </c>
      <c r="DF191" s="3"/>
      <c r="DG191" s="3"/>
      <c r="DH191" s="4">
        <f t="shared" si="853"/>
        <v>0</v>
      </c>
      <c r="DI191" s="3"/>
      <c r="DJ191" s="3"/>
      <c r="DK191" s="4">
        <f t="shared" si="854"/>
        <v>0</v>
      </c>
      <c r="DL191" s="4">
        <f t="shared" si="855"/>
        <v>0</v>
      </c>
      <c r="DM191" s="4">
        <f t="shared" si="856"/>
        <v>0</v>
      </c>
      <c r="DN191" s="4">
        <f t="shared" si="857"/>
        <v>0</v>
      </c>
      <c r="DO191" s="3"/>
      <c r="DP191" s="3"/>
      <c r="DQ191" s="4">
        <f t="shared" si="858"/>
        <v>0</v>
      </c>
      <c r="DR191" s="3"/>
      <c r="DS191" s="3"/>
      <c r="DT191" s="4">
        <f t="shared" si="859"/>
        <v>0</v>
      </c>
      <c r="DU191" s="4">
        <f t="shared" si="860"/>
        <v>0</v>
      </c>
      <c r="DV191" s="4">
        <f t="shared" si="861"/>
        <v>0</v>
      </c>
      <c r="DW191" s="4">
        <f t="shared" si="862"/>
        <v>0</v>
      </c>
      <c r="DX191" s="20">
        <f t="shared" si="863"/>
        <v>0</v>
      </c>
      <c r="DY191" s="20">
        <f t="shared" si="864"/>
        <v>0</v>
      </c>
      <c r="DZ191" s="20">
        <f t="shared" si="865"/>
        <v>0</v>
      </c>
      <c r="EA191" s="19"/>
      <c r="EB191" s="19"/>
      <c r="EC191" s="20">
        <f t="shared" si="866"/>
        <v>0</v>
      </c>
      <c r="ED191" s="19"/>
      <c r="EE191" s="19"/>
      <c r="EF191" s="20">
        <f t="shared" si="867"/>
        <v>0</v>
      </c>
      <c r="EG191" s="19"/>
      <c r="EH191" s="19"/>
      <c r="EI191" s="20">
        <f t="shared" si="868"/>
        <v>0</v>
      </c>
      <c r="EJ191" s="19"/>
      <c r="EK191" s="19"/>
      <c r="EL191" s="20">
        <f t="shared" si="869"/>
        <v>0</v>
      </c>
      <c r="EM191" s="20">
        <f t="shared" si="870"/>
        <v>0</v>
      </c>
      <c r="EN191" s="20">
        <f t="shared" si="871"/>
        <v>0</v>
      </c>
      <c r="EO191" s="20">
        <f t="shared" si="872"/>
        <v>0</v>
      </c>
      <c r="EP191" s="19"/>
      <c r="EQ191" s="19"/>
      <c r="ER191" s="20">
        <f t="shared" si="873"/>
        <v>0</v>
      </c>
      <c r="ES191" s="19"/>
      <c r="ET191" s="19"/>
      <c r="EU191" s="20">
        <f t="shared" si="874"/>
        <v>0</v>
      </c>
      <c r="EV191" s="19"/>
      <c r="EW191" s="19"/>
      <c r="EX191" s="20">
        <f t="shared" si="875"/>
        <v>0</v>
      </c>
      <c r="EY191" s="19"/>
      <c r="EZ191" s="19"/>
      <c r="FA191" s="20">
        <f t="shared" si="876"/>
        <v>0</v>
      </c>
      <c r="FB191" s="20">
        <f t="shared" si="877"/>
        <v>0</v>
      </c>
      <c r="FC191" s="20">
        <f t="shared" si="878"/>
        <v>0</v>
      </c>
      <c r="FD191" s="20">
        <f t="shared" si="879"/>
        <v>0</v>
      </c>
      <c r="FE191" s="19"/>
      <c r="FF191" s="19"/>
      <c r="FG191" s="20">
        <f t="shared" si="880"/>
        <v>0</v>
      </c>
      <c r="FH191" s="19"/>
      <c r="FI191" s="19"/>
      <c r="FJ191" s="20">
        <f t="shared" si="881"/>
        <v>0</v>
      </c>
      <c r="FK191" s="19"/>
      <c r="FL191" s="19"/>
      <c r="FM191" s="20">
        <f t="shared" si="882"/>
        <v>0</v>
      </c>
      <c r="FN191" s="20">
        <f t="shared" si="883"/>
        <v>0</v>
      </c>
      <c r="FO191" s="20">
        <f t="shared" si="884"/>
        <v>0</v>
      </c>
      <c r="FP191" s="20">
        <f t="shared" si="885"/>
        <v>0</v>
      </c>
      <c r="FQ191" s="19"/>
      <c r="FR191" s="19"/>
      <c r="FS191" s="20">
        <f t="shared" si="886"/>
        <v>0</v>
      </c>
      <c r="FT191" s="19"/>
      <c r="FU191" s="19"/>
      <c r="FV191" s="20">
        <f t="shared" si="887"/>
        <v>0</v>
      </c>
      <c r="FW191" s="19"/>
      <c r="FX191" s="19"/>
      <c r="FY191" s="20">
        <f t="shared" si="888"/>
        <v>0</v>
      </c>
      <c r="FZ191" s="20">
        <f t="shared" si="889"/>
        <v>0</v>
      </c>
      <c r="GA191" s="20">
        <f t="shared" si="890"/>
        <v>0</v>
      </c>
      <c r="GB191" s="20">
        <f t="shared" si="891"/>
        <v>0</v>
      </c>
      <c r="GC191" s="19"/>
      <c r="GD191" s="19"/>
      <c r="GE191" s="20">
        <f t="shared" si="892"/>
        <v>0</v>
      </c>
      <c r="GF191" s="19"/>
      <c r="GG191" s="19"/>
      <c r="GH191" s="20">
        <f t="shared" si="893"/>
        <v>0</v>
      </c>
      <c r="GI191" s="19"/>
      <c r="GJ191" s="19"/>
      <c r="GK191" s="20">
        <f t="shared" si="894"/>
        <v>0</v>
      </c>
      <c r="GL191" s="19"/>
      <c r="GM191" s="19"/>
      <c r="GN191" s="20">
        <f t="shared" si="895"/>
        <v>0</v>
      </c>
      <c r="GO191" s="20">
        <f t="shared" si="896"/>
        <v>0</v>
      </c>
      <c r="GP191" s="20">
        <f t="shared" si="897"/>
        <v>0</v>
      </c>
      <c r="GQ191" s="20">
        <f t="shared" si="898"/>
        <v>0</v>
      </c>
      <c r="GR191" s="19"/>
      <c r="GS191" s="19"/>
      <c r="GT191" s="20">
        <f t="shared" si="899"/>
        <v>0</v>
      </c>
      <c r="GU191" s="19"/>
      <c r="GV191" s="19"/>
      <c r="GW191" s="20">
        <f t="shared" si="900"/>
        <v>0</v>
      </c>
      <c r="GX191" s="19"/>
      <c r="GY191" s="19"/>
      <c r="GZ191" s="20">
        <f t="shared" si="901"/>
        <v>0</v>
      </c>
      <c r="HA191" s="20">
        <f t="shared" si="902"/>
        <v>0</v>
      </c>
      <c r="HB191" s="20">
        <f t="shared" si="903"/>
        <v>0</v>
      </c>
      <c r="HC191" s="20">
        <f t="shared" si="904"/>
        <v>0</v>
      </c>
      <c r="HD191" s="19"/>
      <c r="HE191" s="19"/>
      <c r="HF191" s="20">
        <f t="shared" si="905"/>
        <v>0</v>
      </c>
      <c r="HG191" s="19"/>
      <c r="HH191" s="19"/>
      <c r="HI191" s="20">
        <f t="shared" si="906"/>
        <v>0</v>
      </c>
      <c r="HJ191" s="19"/>
      <c r="HK191" s="19"/>
      <c r="HL191" s="20">
        <f t="shared" si="907"/>
        <v>0</v>
      </c>
      <c r="HM191" s="19"/>
      <c r="HN191" s="19"/>
      <c r="HO191" s="20">
        <f t="shared" si="908"/>
        <v>0</v>
      </c>
      <c r="HP191" s="20">
        <f t="shared" si="909"/>
        <v>0</v>
      </c>
      <c r="HQ191" s="20">
        <f t="shared" si="910"/>
        <v>0</v>
      </c>
      <c r="HR191" s="20">
        <f t="shared" si="911"/>
        <v>0</v>
      </c>
      <c r="HS191" s="19"/>
      <c r="HT191" s="19"/>
      <c r="HU191" s="20">
        <f t="shared" si="912"/>
        <v>0</v>
      </c>
      <c r="HV191" s="19"/>
      <c r="HW191" s="19"/>
      <c r="HX191" s="20">
        <f t="shared" si="913"/>
        <v>0</v>
      </c>
      <c r="HY191" s="19"/>
      <c r="HZ191" s="19"/>
      <c r="IA191" s="20">
        <f t="shared" si="914"/>
        <v>0</v>
      </c>
      <c r="IB191" s="19"/>
      <c r="IC191" s="19"/>
      <c r="ID191" s="20">
        <f t="shared" si="915"/>
        <v>0</v>
      </c>
      <c r="IE191" s="20">
        <f t="shared" si="916"/>
        <v>0</v>
      </c>
      <c r="IF191" s="20">
        <f t="shared" si="917"/>
        <v>0</v>
      </c>
      <c r="IG191" s="20">
        <f t="shared" si="918"/>
        <v>0</v>
      </c>
      <c r="IH191" s="20">
        <f t="shared" si="919"/>
        <v>0</v>
      </c>
      <c r="II191" s="20">
        <f t="shared" si="920"/>
        <v>0</v>
      </c>
      <c r="IJ191" s="20">
        <f t="shared" si="921"/>
        <v>0</v>
      </c>
      <c r="IK191" s="19"/>
      <c r="IL191" s="19"/>
      <c r="IM191" s="20">
        <f t="shared" si="922"/>
        <v>0</v>
      </c>
      <c r="IN191" s="19"/>
      <c r="IO191" s="19"/>
      <c r="IP191" s="20">
        <f t="shared" si="923"/>
        <v>0</v>
      </c>
      <c r="IQ191" s="19"/>
      <c r="IR191" s="19"/>
      <c r="IS191" s="20">
        <f t="shared" si="924"/>
        <v>0</v>
      </c>
      <c r="IT191" s="20">
        <f t="shared" si="925"/>
        <v>0</v>
      </c>
      <c r="IU191" s="20">
        <f t="shared" si="926"/>
        <v>0</v>
      </c>
      <c r="IV191" s="20">
        <f t="shared" si="927"/>
        <v>0</v>
      </c>
      <c r="IW191" s="20">
        <f t="shared" si="928"/>
        <v>0</v>
      </c>
      <c r="IX191" s="20">
        <f t="shared" si="929"/>
        <v>0</v>
      </c>
      <c r="IY191" s="20">
        <f t="shared" si="930"/>
        <v>0</v>
      </c>
      <c r="IZ191" s="19"/>
      <c r="JA191" s="20">
        <f>444</f>
        <v>444</v>
      </c>
      <c r="JB191" s="20">
        <f t="shared" si="931"/>
        <v>-444</v>
      </c>
      <c r="JC191" s="19"/>
      <c r="JD191" s="19"/>
      <c r="JE191" s="20">
        <f t="shared" si="932"/>
        <v>0</v>
      </c>
      <c r="JF191" s="20">
        <f>277.87</f>
        <v>277.87</v>
      </c>
      <c r="JG191" s="19"/>
      <c r="JH191" s="20">
        <f t="shared" si="933"/>
        <v>277.87</v>
      </c>
      <c r="JI191" s="20">
        <f t="shared" si="934"/>
        <v>277.87</v>
      </c>
      <c r="JJ191" s="20">
        <f t="shared" si="935"/>
        <v>444</v>
      </c>
      <c r="JK191" s="20">
        <f t="shared" si="936"/>
        <v>-166.13</v>
      </c>
      <c r="JL191" s="19"/>
      <c r="JM191" s="19"/>
      <c r="JN191" s="20">
        <f t="shared" si="937"/>
        <v>0</v>
      </c>
      <c r="JO191" s="19"/>
      <c r="JP191" s="19"/>
      <c r="JQ191" s="20">
        <f t="shared" si="938"/>
        <v>0</v>
      </c>
      <c r="JR191" s="19"/>
      <c r="JS191" s="19"/>
      <c r="JT191" s="20">
        <f t="shared" si="939"/>
        <v>0</v>
      </c>
      <c r="JU191" s="20">
        <f t="shared" si="940"/>
        <v>0</v>
      </c>
      <c r="JV191" s="20">
        <f t="shared" si="941"/>
        <v>0</v>
      </c>
      <c r="JW191" s="20">
        <f t="shared" si="942"/>
        <v>0</v>
      </c>
      <c r="JX191" s="19"/>
      <c r="JY191" s="19"/>
      <c r="JZ191" s="20">
        <f t="shared" si="943"/>
        <v>0</v>
      </c>
      <c r="KA191" s="19"/>
      <c r="KB191" s="19"/>
      <c r="KC191" s="20">
        <f t="shared" si="944"/>
        <v>0</v>
      </c>
      <c r="KD191" s="20">
        <f t="shared" si="945"/>
        <v>0</v>
      </c>
      <c r="KE191" s="20">
        <f t="shared" si="946"/>
        <v>0</v>
      </c>
      <c r="KF191" s="20">
        <f t="shared" si="947"/>
        <v>0</v>
      </c>
      <c r="KG191" s="19"/>
      <c r="KH191" s="19"/>
      <c r="KI191" s="20">
        <f t="shared" si="948"/>
        <v>0</v>
      </c>
      <c r="KJ191" s="19"/>
      <c r="KK191" s="19"/>
      <c r="KL191" s="20">
        <f t="shared" si="949"/>
        <v>0</v>
      </c>
      <c r="KM191" s="19"/>
      <c r="KN191" s="19"/>
      <c r="KO191" s="20">
        <f t="shared" si="950"/>
        <v>0</v>
      </c>
      <c r="KP191" s="19"/>
      <c r="KQ191" s="19"/>
      <c r="KR191" s="20">
        <f t="shared" si="951"/>
        <v>0</v>
      </c>
      <c r="KS191" s="19"/>
      <c r="KT191" s="19"/>
      <c r="KU191" s="20">
        <f t="shared" si="952"/>
        <v>0</v>
      </c>
      <c r="KV191" s="19"/>
      <c r="KW191" s="19"/>
      <c r="KX191" s="20">
        <f t="shared" si="953"/>
        <v>0</v>
      </c>
      <c r="KY191" s="19"/>
      <c r="KZ191" s="19"/>
      <c r="LA191" s="20">
        <f t="shared" si="954"/>
        <v>0</v>
      </c>
      <c r="LB191" s="20">
        <f t="shared" si="955"/>
        <v>0</v>
      </c>
      <c r="LC191" s="20">
        <f t="shared" si="956"/>
        <v>0</v>
      </c>
      <c r="LD191" s="20">
        <f t="shared" si="957"/>
        <v>0</v>
      </c>
      <c r="LE191" s="20">
        <f t="shared" si="958"/>
        <v>0</v>
      </c>
      <c r="LF191" s="20">
        <f t="shared" si="959"/>
        <v>0</v>
      </c>
      <c r="LG191" s="20">
        <f t="shared" si="960"/>
        <v>0</v>
      </c>
      <c r="LH191" s="19"/>
      <c r="LI191" s="19"/>
      <c r="LJ191" s="20">
        <f t="shared" si="961"/>
        <v>0</v>
      </c>
      <c r="LK191" s="19"/>
      <c r="LL191" s="19"/>
      <c r="LM191" s="20">
        <f t="shared" si="962"/>
        <v>0</v>
      </c>
      <c r="LN191" s="20">
        <f t="shared" si="963"/>
        <v>277.87</v>
      </c>
      <c r="LO191" s="20">
        <f t="shared" si="964"/>
        <v>444</v>
      </c>
      <c r="LP191" s="20">
        <f t="shared" si="965"/>
        <v>-166.13</v>
      </c>
    </row>
    <row r="192" spans="1:328" x14ac:dyDescent="0.3">
      <c r="A192" s="2" t="s">
        <v>297</v>
      </c>
      <c r="B192" s="5">
        <f>(((((B186)+(B187))+(B188))+(B189))+(B190))+(B191)</f>
        <v>0</v>
      </c>
      <c r="C192" s="5">
        <f>(((((C186)+(C187))+(C188))+(C189))+(C190))+(C191)</f>
        <v>0</v>
      </c>
      <c r="D192" s="5">
        <f t="shared" si="805"/>
        <v>0</v>
      </c>
      <c r="E192" s="5">
        <f>(((((E186)+(E187))+(E188))+(E189))+(E190))+(E191)</f>
        <v>0</v>
      </c>
      <c r="F192" s="5">
        <f>(((((F186)+(F187))+(F188))+(F189))+(F190))+(F191)</f>
        <v>975</v>
      </c>
      <c r="G192" s="5">
        <f t="shared" si="806"/>
        <v>-975</v>
      </c>
      <c r="H192" s="5">
        <f>(((((H186)+(H187))+(H188))+(H189))+(H190))+(H191)</f>
        <v>0</v>
      </c>
      <c r="I192" s="5">
        <f>(((((I186)+(I187))+(I188))+(I189))+(I190))+(I191)</f>
        <v>0</v>
      </c>
      <c r="J192" s="5">
        <f t="shared" si="807"/>
        <v>0</v>
      </c>
      <c r="K192" s="5">
        <f>(((((K186)+(K187))+(K188))+(K189))+(K190))+(K191)</f>
        <v>0</v>
      </c>
      <c r="L192" s="5">
        <f>(((((L186)+(L187))+(L188))+(L189))+(L190))+(L191)</f>
        <v>0</v>
      </c>
      <c r="M192" s="5">
        <f t="shared" si="808"/>
        <v>0</v>
      </c>
      <c r="N192" s="5">
        <f>(((((N186)+(N187))+(N188))+(N189))+(N190))+(N191)</f>
        <v>0</v>
      </c>
      <c r="O192" s="5">
        <f>(((((O186)+(O187))+(O188))+(O189))+(O190))+(O191)</f>
        <v>0</v>
      </c>
      <c r="P192" s="5">
        <f t="shared" si="809"/>
        <v>0</v>
      </c>
      <c r="Q192" s="5">
        <f>(((((Q186)+(Q187))+(Q188))+(Q189))+(Q190))+(Q191)</f>
        <v>0</v>
      </c>
      <c r="R192" s="5">
        <f>(((((R186)+(R187))+(R188))+(R189))+(R190))+(R191)</f>
        <v>0</v>
      </c>
      <c r="S192" s="5">
        <f t="shared" si="810"/>
        <v>0</v>
      </c>
      <c r="T192" s="5">
        <f>(((((T186)+(T187))+(T188))+(T189))+(T190))+(T191)</f>
        <v>0</v>
      </c>
      <c r="U192" s="5">
        <f>(((((U186)+(U187))+(U188))+(U189))+(U190))+(U191)</f>
        <v>0</v>
      </c>
      <c r="V192" s="5">
        <f t="shared" si="811"/>
        <v>0</v>
      </c>
      <c r="W192" s="5">
        <f>(((((W186)+(W187))+(W188))+(W189))+(W190))+(W191)</f>
        <v>0</v>
      </c>
      <c r="X192" s="5">
        <f>(((((X186)+(X187))+(X188))+(X189))+(X190))+(X191)</f>
        <v>0</v>
      </c>
      <c r="Y192" s="5">
        <f t="shared" si="812"/>
        <v>0</v>
      </c>
      <c r="Z192" s="5">
        <f>(((((Z186)+(Z187))+(Z188))+(Z189))+(Z190))+(Z191)</f>
        <v>0</v>
      </c>
      <c r="AA192" s="5">
        <f>(((((AA186)+(AA187))+(AA188))+(AA189))+(AA190))+(AA191)</f>
        <v>0</v>
      </c>
      <c r="AB192" s="5">
        <f t="shared" si="813"/>
        <v>0</v>
      </c>
      <c r="AC192" s="5">
        <f>(((((AC186)+(AC187))+(AC188))+(AC189))+(AC190))+(AC191)</f>
        <v>0</v>
      </c>
      <c r="AD192" s="5">
        <f>(((((AD186)+(AD187))+(AD188))+(AD189))+(AD190))+(AD191)</f>
        <v>0</v>
      </c>
      <c r="AE192" s="5">
        <f t="shared" si="814"/>
        <v>0</v>
      </c>
      <c r="AF192" s="5">
        <f>(((((AF186)+(AF187))+(AF188))+(AF189))+(AF190))+(AF191)</f>
        <v>0</v>
      </c>
      <c r="AG192" s="5">
        <f>(((((AG186)+(AG187))+(AG188))+(AG189))+(AG190))+(AG191)</f>
        <v>0</v>
      </c>
      <c r="AH192" s="5">
        <f t="shared" si="815"/>
        <v>0</v>
      </c>
      <c r="AI192" s="5">
        <f>(((((AI186)+(AI187))+(AI188))+(AI189))+(AI190))+(AI191)</f>
        <v>0</v>
      </c>
      <c r="AJ192" s="5">
        <f>(((((AJ186)+(AJ187))+(AJ188))+(AJ189))+(AJ190))+(AJ191)</f>
        <v>0</v>
      </c>
      <c r="AK192" s="5">
        <f t="shared" si="816"/>
        <v>0</v>
      </c>
      <c r="AL192" s="5">
        <f t="shared" si="817"/>
        <v>0</v>
      </c>
      <c r="AM192" s="5">
        <f t="shared" si="818"/>
        <v>0</v>
      </c>
      <c r="AN192" s="5">
        <f t="shared" si="819"/>
        <v>0</v>
      </c>
      <c r="AO192" s="5">
        <f>(((((AO186)+(AO187))+(AO188))+(AO189))+(AO190))+(AO191)</f>
        <v>0</v>
      </c>
      <c r="AP192" s="5">
        <f>(((((AP186)+(AP187))+(AP188))+(AP189))+(AP190))+(AP191)</f>
        <v>0</v>
      </c>
      <c r="AQ192" s="5">
        <f t="shared" si="820"/>
        <v>0</v>
      </c>
      <c r="AR192" s="5">
        <f>(((((AR186)+(AR187))+(AR188))+(AR189))+(AR190))+(AR191)</f>
        <v>40.96</v>
      </c>
      <c r="AS192" s="5">
        <f>(((((AS186)+(AS187))+(AS188))+(AS189))+(AS190))+(AS191)</f>
        <v>0</v>
      </c>
      <c r="AT192" s="5">
        <f t="shared" si="821"/>
        <v>40.96</v>
      </c>
      <c r="AU192" s="5">
        <f>(((((AU186)+(AU187))+(AU188))+(AU189))+(AU190))+(AU191)</f>
        <v>0</v>
      </c>
      <c r="AV192" s="5">
        <f>(((((AV186)+(AV187))+(AV188))+(AV189))+(AV190))+(AV191)</f>
        <v>0</v>
      </c>
      <c r="AW192" s="5">
        <f t="shared" si="822"/>
        <v>0</v>
      </c>
      <c r="AX192" s="5">
        <f>(((((AX186)+(AX187))+(AX188))+(AX189))+(AX190))+(AX191)</f>
        <v>0</v>
      </c>
      <c r="AY192" s="5">
        <f>(((((AY186)+(AY187))+(AY188))+(AY189))+(AY190))+(AY191)</f>
        <v>0</v>
      </c>
      <c r="AZ192" s="5">
        <f t="shared" si="823"/>
        <v>0</v>
      </c>
      <c r="BA192" s="5">
        <f>(((((BA186)+(BA187))+(BA188))+(BA189))+(BA190))+(BA191)</f>
        <v>0</v>
      </c>
      <c r="BB192" s="5">
        <f>(((((BB186)+(BB187))+(BB188))+(BB189))+(BB190))+(BB191)</f>
        <v>0</v>
      </c>
      <c r="BC192" s="5">
        <f t="shared" si="824"/>
        <v>0</v>
      </c>
      <c r="BD192" s="5">
        <f>(((((BD186)+(BD187))+(BD188))+(BD189))+(BD190))+(BD191)</f>
        <v>504.38</v>
      </c>
      <c r="BE192" s="5">
        <f>(((((BE186)+(BE187))+(BE188))+(BE189))+(BE190))+(BE191)</f>
        <v>0</v>
      </c>
      <c r="BF192" s="5">
        <f t="shared" si="825"/>
        <v>504.38</v>
      </c>
      <c r="BG192" s="5">
        <f t="shared" si="826"/>
        <v>504.38</v>
      </c>
      <c r="BH192" s="5">
        <f t="shared" si="827"/>
        <v>0</v>
      </c>
      <c r="BI192" s="5">
        <f t="shared" si="828"/>
        <v>504.38</v>
      </c>
      <c r="BJ192" s="5">
        <f>(((((BJ186)+(BJ187))+(BJ188))+(BJ189))+(BJ190))+(BJ191)</f>
        <v>0</v>
      </c>
      <c r="BK192" s="5">
        <f>(((((BK186)+(BK187))+(BK188))+(BK189))+(BK190))+(BK191)</f>
        <v>0</v>
      </c>
      <c r="BL192" s="5">
        <f t="shared" si="829"/>
        <v>0</v>
      </c>
      <c r="BM192" s="5">
        <f>(((((BM186)+(BM187))+(BM188))+(BM189))+(BM190))+(BM191)</f>
        <v>355.45000000000005</v>
      </c>
      <c r="BN192" s="5">
        <f>(((((BN186)+(BN187))+(BN188))+(BN189))+(BN190))+(BN191)</f>
        <v>2000</v>
      </c>
      <c r="BO192" s="5">
        <f t="shared" si="830"/>
        <v>-1644.55</v>
      </c>
      <c r="BP192" s="5">
        <f>(((((BP186)+(BP187))+(BP188))+(BP189))+(BP190))+(BP191)</f>
        <v>0</v>
      </c>
      <c r="BQ192" s="5">
        <f>(((((BQ186)+(BQ187))+(BQ188))+(BQ189))+(BQ190))+(BQ191)</f>
        <v>0</v>
      </c>
      <c r="BR192" s="5">
        <f t="shared" si="831"/>
        <v>0</v>
      </c>
      <c r="BS192" s="5">
        <f>(((((BS186)+(BS187))+(BS188))+(BS189))+(BS190))+(BS191)</f>
        <v>0</v>
      </c>
      <c r="BT192" s="5">
        <f>(((((BT186)+(BT187))+(BT188))+(BT189))+(BT190))+(BT191)</f>
        <v>0</v>
      </c>
      <c r="BU192" s="5">
        <f t="shared" si="832"/>
        <v>0</v>
      </c>
      <c r="BV192" s="5">
        <f>(((((BV186)+(BV187))+(BV188))+(BV189))+(BV190))+(BV191)</f>
        <v>0</v>
      </c>
      <c r="BW192" s="5">
        <f>(((((BW186)+(BW187))+(BW188))+(BW189))+(BW190))+(BW191)</f>
        <v>0</v>
      </c>
      <c r="BX192" s="5">
        <f t="shared" si="833"/>
        <v>0</v>
      </c>
      <c r="BY192" s="5">
        <f>(((((BY186)+(BY187))+(BY188))+(BY189))+(BY190))+(BY191)</f>
        <v>0</v>
      </c>
      <c r="BZ192" s="5">
        <f>(((((BZ186)+(BZ187))+(BZ188))+(BZ189))+(BZ190))+(BZ191)</f>
        <v>0</v>
      </c>
      <c r="CA192" s="5">
        <f t="shared" si="834"/>
        <v>0</v>
      </c>
      <c r="CB192" s="5">
        <f t="shared" si="835"/>
        <v>0</v>
      </c>
      <c r="CC192" s="5">
        <f t="shared" si="836"/>
        <v>0</v>
      </c>
      <c r="CD192" s="5">
        <f t="shared" si="837"/>
        <v>0</v>
      </c>
      <c r="CE192" s="5">
        <f>(((((CE186)+(CE187))+(CE188))+(CE189))+(CE190))+(CE191)</f>
        <v>0</v>
      </c>
      <c r="CF192" s="5">
        <f>(((((CF186)+(CF187))+(CF188))+(CF189))+(CF190))+(CF191)</f>
        <v>0</v>
      </c>
      <c r="CG192" s="5">
        <f t="shared" si="838"/>
        <v>0</v>
      </c>
      <c r="CH192" s="5">
        <f>(((((CH186)+(CH187))+(CH188))+(CH189))+(CH190))+(CH191)</f>
        <v>0</v>
      </c>
      <c r="CI192" s="5">
        <f>(((((CI186)+(CI187))+(CI188))+(CI189))+(CI190))+(CI191)</f>
        <v>0</v>
      </c>
      <c r="CJ192" s="5">
        <f t="shared" si="839"/>
        <v>0</v>
      </c>
      <c r="CK192" s="5">
        <f>(((((CK186)+(CK187))+(CK188))+(CK189))+(CK190))+(CK191)</f>
        <v>0</v>
      </c>
      <c r="CL192" s="5">
        <f>(((((CL186)+(CL187))+(CL188))+(CL189))+(CL190))+(CL191)</f>
        <v>0</v>
      </c>
      <c r="CM192" s="5">
        <f t="shared" si="840"/>
        <v>0</v>
      </c>
      <c r="CN192" s="5">
        <f t="shared" si="841"/>
        <v>0</v>
      </c>
      <c r="CO192" s="5">
        <f t="shared" si="842"/>
        <v>0</v>
      </c>
      <c r="CP192" s="5">
        <f t="shared" si="843"/>
        <v>0</v>
      </c>
      <c r="CQ192" s="5">
        <f>(((((CQ186)+(CQ187))+(CQ188))+(CQ189))+(CQ190))+(CQ191)</f>
        <v>0</v>
      </c>
      <c r="CR192" s="5">
        <f>(((((CR186)+(CR187))+(CR188))+(CR189))+(CR190))+(CR191)</f>
        <v>0</v>
      </c>
      <c r="CS192" s="5">
        <f t="shared" si="844"/>
        <v>0</v>
      </c>
      <c r="CT192" s="5">
        <f>(((((CT186)+(CT187))+(CT188))+(CT189))+(CT190))+(CT191)</f>
        <v>0</v>
      </c>
      <c r="CU192" s="5">
        <f>(((((CU186)+(CU187))+(CU188))+(CU189))+(CU190))+(CU191)</f>
        <v>0</v>
      </c>
      <c r="CV192" s="5">
        <f t="shared" si="845"/>
        <v>0</v>
      </c>
      <c r="CW192" s="5">
        <f>(((((CW186)+(CW187))+(CW188))+(CW189))+(CW190))+(CW191)</f>
        <v>0</v>
      </c>
      <c r="CX192" s="5">
        <f>(((((CX186)+(CX187))+(CX188))+(CX189))+(CX190))+(CX191)</f>
        <v>0</v>
      </c>
      <c r="CY192" s="5">
        <f t="shared" si="846"/>
        <v>0</v>
      </c>
      <c r="CZ192" s="5">
        <f t="shared" si="847"/>
        <v>0</v>
      </c>
      <c r="DA192" s="5">
        <f t="shared" si="848"/>
        <v>0</v>
      </c>
      <c r="DB192" s="5">
        <f t="shared" si="849"/>
        <v>0</v>
      </c>
      <c r="DC192" s="5">
        <f t="shared" si="850"/>
        <v>900.79000000000008</v>
      </c>
      <c r="DD192" s="5">
        <f t="shared" si="851"/>
        <v>2000</v>
      </c>
      <c r="DE192" s="5">
        <f t="shared" si="852"/>
        <v>-1099.21</v>
      </c>
      <c r="DF192" s="5">
        <f>(((((DF186)+(DF187))+(DF188))+(DF189))+(DF190))+(DF191)</f>
        <v>0</v>
      </c>
      <c r="DG192" s="5">
        <f>(((((DG186)+(DG187))+(DG188))+(DG189))+(DG190))+(DG191)</f>
        <v>0</v>
      </c>
      <c r="DH192" s="5">
        <f t="shared" si="853"/>
        <v>0</v>
      </c>
      <c r="DI192" s="5">
        <f>(((((DI186)+(DI187))+(DI188))+(DI189))+(DI190))+(DI191)</f>
        <v>0</v>
      </c>
      <c r="DJ192" s="5">
        <f>(((((DJ186)+(DJ187))+(DJ188))+(DJ189))+(DJ190))+(DJ191)</f>
        <v>0</v>
      </c>
      <c r="DK192" s="5">
        <f t="shared" si="854"/>
        <v>0</v>
      </c>
      <c r="DL192" s="5">
        <f t="shared" si="855"/>
        <v>0</v>
      </c>
      <c r="DM192" s="5">
        <f t="shared" si="856"/>
        <v>0</v>
      </c>
      <c r="DN192" s="5">
        <f t="shared" si="857"/>
        <v>0</v>
      </c>
      <c r="DO192" s="5">
        <f>(((((DO186)+(DO187))+(DO188))+(DO189))+(DO190))+(DO191)</f>
        <v>0</v>
      </c>
      <c r="DP192" s="5">
        <f>(((((DP186)+(DP187))+(DP188))+(DP189))+(DP190))+(DP191)</f>
        <v>0</v>
      </c>
      <c r="DQ192" s="5">
        <f t="shared" si="858"/>
        <v>0</v>
      </c>
      <c r="DR192" s="5">
        <f>(((((DR186)+(DR187))+(DR188))+(DR189))+(DR190))+(DR191)</f>
        <v>0</v>
      </c>
      <c r="DS192" s="5">
        <f>(((((DS186)+(DS187))+(DS188))+(DS189))+(DS190))+(DS191)</f>
        <v>0</v>
      </c>
      <c r="DT192" s="5">
        <f t="shared" si="859"/>
        <v>0</v>
      </c>
      <c r="DU192" s="5">
        <f t="shared" si="860"/>
        <v>0</v>
      </c>
      <c r="DV192" s="5">
        <f t="shared" si="861"/>
        <v>0</v>
      </c>
      <c r="DW192" s="5">
        <f t="shared" si="862"/>
        <v>0</v>
      </c>
      <c r="DX192" s="21">
        <f t="shared" si="863"/>
        <v>900.79000000000008</v>
      </c>
      <c r="DY192" s="21">
        <f t="shared" si="864"/>
        <v>2975</v>
      </c>
      <c r="DZ192" s="21">
        <f t="shared" si="865"/>
        <v>-2074.21</v>
      </c>
      <c r="EA192" s="21">
        <f>(((((EA186)+(EA187))+(EA188))+(EA189))+(EA190))+(EA191)</f>
        <v>0</v>
      </c>
      <c r="EB192" s="21">
        <f>(((((EB186)+(EB187))+(EB188))+(EB189))+(EB190))+(EB191)</f>
        <v>0</v>
      </c>
      <c r="EC192" s="21">
        <f t="shared" si="866"/>
        <v>0</v>
      </c>
      <c r="ED192" s="21">
        <f>(((((ED186)+(ED187))+(ED188))+(ED189))+(ED190))+(ED191)</f>
        <v>0</v>
      </c>
      <c r="EE192" s="21">
        <f>(((((EE186)+(EE187))+(EE188))+(EE189))+(EE190))+(EE191)</f>
        <v>0</v>
      </c>
      <c r="EF192" s="21">
        <f t="shared" si="867"/>
        <v>0</v>
      </c>
      <c r="EG192" s="21">
        <f>(((((EG186)+(EG187))+(EG188))+(EG189))+(EG190))+(EG191)</f>
        <v>0</v>
      </c>
      <c r="EH192" s="21">
        <f>(((((EH186)+(EH187))+(EH188))+(EH189))+(EH190))+(EH191)</f>
        <v>1250.01</v>
      </c>
      <c r="EI192" s="21">
        <f t="shared" si="868"/>
        <v>-1250.01</v>
      </c>
      <c r="EJ192" s="21">
        <f>(((((EJ186)+(EJ187))+(EJ188))+(EJ189))+(EJ190))+(EJ191)</f>
        <v>0</v>
      </c>
      <c r="EK192" s="21">
        <f>(((((EK186)+(EK187))+(EK188))+(EK189))+(EK190))+(EK191)</f>
        <v>0</v>
      </c>
      <c r="EL192" s="21">
        <f t="shared" si="869"/>
        <v>0</v>
      </c>
      <c r="EM192" s="21">
        <f t="shared" si="870"/>
        <v>0</v>
      </c>
      <c r="EN192" s="21">
        <f t="shared" si="871"/>
        <v>1250.01</v>
      </c>
      <c r="EO192" s="21">
        <f t="shared" si="872"/>
        <v>-1250.01</v>
      </c>
      <c r="EP192" s="21">
        <f>(((((EP186)+(EP187))+(EP188))+(EP189))+(EP190))+(EP191)</f>
        <v>0</v>
      </c>
      <c r="EQ192" s="21">
        <f>(((((EQ186)+(EQ187))+(EQ188))+(EQ189))+(EQ190))+(EQ191)</f>
        <v>300</v>
      </c>
      <c r="ER192" s="21">
        <f t="shared" si="873"/>
        <v>-300</v>
      </c>
      <c r="ES192" s="21">
        <f>(((((ES186)+(ES187))+(ES188))+(ES189))+(ES190))+(ES191)</f>
        <v>0</v>
      </c>
      <c r="ET192" s="21">
        <f>(((((ET186)+(ET187))+(ET188))+(ET189))+(ET190))+(ET191)</f>
        <v>0</v>
      </c>
      <c r="EU192" s="21">
        <f t="shared" si="874"/>
        <v>0</v>
      </c>
      <c r="EV192" s="21">
        <f>(((((EV186)+(EV187))+(EV188))+(EV189))+(EV190))+(EV191)</f>
        <v>0</v>
      </c>
      <c r="EW192" s="21">
        <f>(((((EW186)+(EW187))+(EW188))+(EW189))+(EW190))+(EW191)</f>
        <v>975</v>
      </c>
      <c r="EX192" s="21">
        <f t="shared" si="875"/>
        <v>-975</v>
      </c>
      <c r="EY192" s="21">
        <f>(((((EY186)+(EY187))+(EY188))+(EY189))+(EY190))+(EY191)</f>
        <v>0</v>
      </c>
      <c r="EZ192" s="21">
        <f>(((((EZ186)+(EZ187))+(EZ188))+(EZ189))+(EZ190))+(EZ191)</f>
        <v>0</v>
      </c>
      <c r="FA192" s="21">
        <f t="shared" si="876"/>
        <v>0</v>
      </c>
      <c r="FB192" s="21">
        <f t="shared" si="877"/>
        <v>0</v>
      </c>
      <c r="FC192" s="21">
        <f t="shared" si="878"/>
        <v>975</v>
      </c>
      <c r="FD192" s="21">
        <f t="shared" si="879"/>
        <v>-975</v>
      </c>
      <c r="FE192" s="21">
        <f>(((((FE186)+(FE187))+(FE188))+(FE189))+(FE190))+(FE191)</f>
        <v>0</v>
      </c>
      <c r="FF192" s="21">
        <f>(((((FF186)+(FF187))+(FF188))+(FF189))+(FF190))+(FF191)</f>
        <v>0</v>
      </c>
      <c r="FG192" s="21">
        <f t="shared" si="880"/>
        <v>0</v>
      </c>
      <c r="FH192" s="21">
        <f>(((((FH186)+(FH187))+(FH188))+(FH189))+(FH190))+(FH191)</f>
        <v>0</v>
      </c>
      <c r="FI192" s="21">
        <f>(((((FI186)+(FI187))+(FI188))+(FI189))+(FI190))+(FI191)</f>
        <v>0</v>
      </c>
      <c r="FJ192" s="21">
        <f t="shared" si="881"/>
        <v>0</v>
      </c>
      <c r="FK192" s="21">
        <f>(((((FK186)+(FK187))+(FK188))+(FK189))+(FK190))+(FK191)</f>
        <v>0</v>
      </c>
      <c r="FL192" s="21">
        <f>(((((FL186)+(FL187))+(FL188))+(FL189))+(FL190))+(FL191)</f>
        <v>0</v>
      </c>
      <c r="FM192" s="21">
        <f t="shared" si="882"/>
        <v>0</v>
      </c>
      <c r="FN192" s="21">
        <f t="shared" si="883"/>
        <v>0</v>
      </c>
      <c r="FO192" s="21">
        <f t="shared" si="884"/>
        <v>0</v>
      </c>
      <c r="FP192" s="21">
        <f t="shared" si="885"/>
        <v>0</v>
      </c>
      <c r="FQ192" s="21">
        <f>(((((FQ186)+(FQ187))+(FQ188))+(FQ189))+(FQ190))+(FQ191)</f>
        <v>0</v>
      </c>
      <c r="FR192" s="21">
        <f>(((((FR186)+(FR187))+(FR188))+(FR189))+(FR190))+(FR191)</f>
        <v>0</v>
      </c>
      <c r="FS192" s="21">
        <f t="shared" si="886"/>
        <v>0</v>
      </c>
      <c r="FT192" s="21">
        <f>(((((FT186)+(FT187))+(FT188))+(FT189))+(FT190))+(FT191)</f>
        <v>0</v>
      </c>
      <c r="FU192" s="21">
        <f>(((((FU186)+(FU187))+(FU188))+(FU189))+(FU190))+(FU191)</f>
        <v>750</v>
      </c>
      <c r="FV192" s="21">
        <f t="shared" si="887"/>
        <v>-750</v>
      </c>
      <c r="FW192" s="21">
        <f>(((((FW186)+(FW187))+(FW188))+(FW189))+(FW190))+(FW191)</f>
        <v>0</v>
      </c>
      <c r="FX192" s="21">
        <f>(((((FX186)+(FX187))+(FX188))+(FX189))+(FX190))+(FX191)</f>
        <v>0</v>
      </c>
      <c r="FY192" s="21">
        <f t="shared" si="888"/>
        <v>0</v>
      </c>
      <c r="FZ192" s="21">
        <f t="shared" si="889"/>
        <v>0</v>
      </c>
      <c r="GA192" s="21">
        <f t="shared" si="890"/>
        <v>750</v>
      </c>
      <c r="GB192" s="21">
        <f t="shared" si="891"/>
        <v>-750</v>
      </c>
      <c r="GC192" s="21">
        <f>(((((GC186)+(GC187))+(GC188))+(GC189))+(GC190))+(GC191)</f>
        <v>0</v>
      </c>
      <c r="GD192" s="21">
        <f>(((((GD186)+(GD187))+(GD188))+(GD189))+(GD190))+(GD191)</f>
        <v>0</v>
      </c>
      <c r="GE192" s="21">
        <f t="shared" si="892"/>
        <v>0</v>
      </c>
      <c r="GF192" s="21">
        <f>(((((GF186)+(GF187))+(GF188))+(GF189))+(GF190))+(GF191)</f>
        <v>0</v>
      </c>
      <c r="GG192" s="21">
        <f>(((((GG186)+(GG187))+(GG188))+(GG189))+(GG190))+(GG191)</f>
        <v>0</v>
      </c>
      <c r="GH192" s="21">
        <f t="shared" si="893"/>
        <v>0</v>
      </c>
      <c r="GI192" s="21">
        <f>(((((GI186)+(GI187))+(GI188))+(GI189))+(GI190))+(GI191)</f>
        <v>0</v>
      </c>
      <c r="GJ192" s="21">
        <f>(((((GJ186)+(GJ187))+(GJ188))+(GJ189))+(GJ190))+(GJ191)</f>
        <v>0</v>
      </c>
      <c r="GK192" s="21">
        <f t="shared" si="894"/>
        <v>0</v>
      </c>
      <c r="GL192" s="21">
        <f>(((((GL186)+(GL187))+(GL188))+(GL189))+(GL190))+(GL191)</f>
        <v>0</v>
      </c>
      <c r="GM192" s="21">
        <f>(((((GM186)+(GM187))+(GM188))+(GM189))+(GM190))+(GM191)</f>
        <v>0</v>
      </c>
      <c r="GN192" s="21">
        <f t="shared" si="895"/>
        <v>0</v>
      </c>
      <c r="GO192" s="21">
        <f t="shared" si="896"/>
        <v>0</v>
      </c>
      <c r="GP192" s="21">
        <f t="shared" si="897"/>
        <v>0</v>
      </c>
      <c r="GQ192" s="21">
        <f t="shared" si="898"/>
        <v>0</v>
      </c>
      <c r="GR192" s="21">
        <f>(((((GR186)+(GR187))+(GR188))+(GR189))+(GR190))+(GR191)</f>
        <v>0</v>
      </c>
      <c r="GS192" s="21">
        <f>(((((GS186)+(GS187))+(GS188))+(GS189))+(GS190))+(GS191)</f>
        <v>0</v>
      </c>
      <c r="GT192" s="21">
        <f t="shared" si="899"/>
        <v>0</v>
      </c>
      <c r="GU192" s="21">
        <f>(((((GU186)+(GU187))+(GU188))+(GU189))+(GU190))+(GU191)</f>
        <v>0</v>
      </c>
      <c r="GV192" s="21">
        <f>(((((GV186)+(GV187))+(GV188))+(GV189))+(GV190))+(GV191)</f>
        <v>0</v>
      </c>
      <c r="GW192" s="21">
        <f t="shared" si="900"/>
        <v>0</v>
      </c>
      <c r="GX192" s="21">
        <f>(((((GX186)+(GX187))+(GX188))+(GX189))+(GX190))+(GX191)</f>
        <v>38.99</v>
      </c>
      <c r="GY192" s="21">
        <f>(((((GY186)+(GY187))+(GY188))+(GY189))+(GY190))+(GY191)</f>
        <v>0</v>
      </c>
      <c r="GZ192" s="21">
        <f t="shared" si="901"/>
        <v>38.99</v>
      </c>
      <c r="HA192" s="21">
        <f t="shared" si="902"/>
        <v>38.99</v>
      </c>
      <c r="HB192" s="21">
        <f t="shared" si="903"/>
        <v>3275.01</v>
      </c>
      <c r="HC192" s="21">
        <f t="shared" si="904"/>
        <v>-3236.0200000000004</v>
      </c>
      <c r="HD192" s="21">
        <f>(((((HD186)+(HD187))+(HD188))+(HD189))+(HD190))+(HD191)</f>
        <v>0</v>
      </c>
      <c r="HE192" s="21">
        <f>(((((HE186)+(HE187))+(HE188))+(HE189))+(HE190))+(HE191)</f>
        <v>0</v>
      </c>
      <c r="HF192" s="21">
        <f t="shared" si="905"/>
        <v>0</v>
      </c>
      <c r="HG192" s="21">
        <f>(((((HG186)+(HG187))+(HG188))+(HG189))+(HG190))+(HG191)</f>
        <v>0</v>
      </c>
      <c r="HH192" s="21">
        <f>(((((HH186)+(HH187))+(HH188))+(HH189))+(HH190))+(HH191)</f>
        <v>0</v>
      </c>
      <c r="HI192" s="21">
        <f t="shared" si="906"/>
        <v>0</v>
      </c>
      <c r="HJ192" s="21">
        <f>(((((HJ186)+(HJ187))+(HJ188))+(HJ189))+(HJ190))+(HJ191)</f>
        <v>0</v>
      </c>
      <c r="HK192" s="21">
        <f>(((((HK186)+(HK187))+(HK188))+(HK189))+(HK190))+(HK191)</f>
        <v>0</v>
      </c>
      <c r="HL192" s="21">
        <f t="shared" si="907"/>
        <v>0</v>
      </c>
      <c r="HM192" s="21">
        <f>(((((HM186)+(HM187))+(HM188))+(HM189))+(HM190))+(HM191)</f>
        <v>0</v>
      </c>
      <c r="HN192" s="21">
        <f>(((((HN186)+(HN187))+(HN188))+(HN189))+(HN190))+(HN191)</f>
        <v>0</v>
      </c>
      <c r="HO192" s="21">
        <f t="shared" si="908"/>
        <v>0</v>
      </c>
      <c r="HP192" s="21">
        <f t="shared" si="909"/>
        <v>0</v>
      </c>
      <c r="HQ192" s="21">
        <f t="shared" si="910"/>
        <v>0</v>
      </c>
      <c r="HR192" s="21">
        <f t="shared" si="911"/>
        <v>0</v>
      </c>
      <c r="HS192" s="21">
        <f>(((((HS186)+(HS187))+(HS188))+(HS189))+(HS190))+(HS191)</f>
        <v>29.8</v>
      </c>
      <c r="HT192" s="21">
        <f>(((((HT186)+(HT187))+(HT188))+(HT189))+(HT190))+(HT191)</f>
        <v>0</v>
      </c>
      <c r="HU192" s="21">
        <f t="shared" si="912"/>
        <v>29.8</v>
      </c>
      <c r="HV192" s="21">
        <f>(((((HV186)+(HV187))+(HV188))+(HV189))+(HV190))+(HV191)</f>
        <v>0</v>
      </c>
      <c r="HW192" s="21">
        <f>(((((HW186)+(HW187))+(HW188))+(HW189))+(HW190))+(HW191)</f>
        <v>0</v>
      </c>
      <c r="HX192" s="21">
        <f t="shared" si="913"/>
        <v>0</v>
      </c>
      <c r="HY192" s="21">
        <f>(((((HY186)+(HY187))+(HY188))+(HY189))+(HY190))+(HY191)</f>
        <v>0</v>
      </c>
      <c r="HZ192" s="21">
        <f>(((((HZ186)+(HZ187))+(HZ188))+(HZ189))+(HZ190))+(HZ191)</f>
        <v>0</v>
      </c>
      <c r="IA192" s="21">
        <f t="shared" si="914"/>
        <v>0</v>
      </c>
      <c r="IB192" s="21">
        <f>(((((IB186)+(IB187))+(IB188))+(IB189))+(IB190))+(IB191)</f>
        <v>0</v>
      </c>
      <c r="IC192" s="21">
        <f>(((((IC186)+(IC187))+(IC188))+(IC189))+(IC190))+(IC191)</f>
        <v>0</v>
      </c>
      <c r="ID192" s="21">
        <f t="shared" si="915"/>
        <v>0</v>
      </c>
      <c r="IE192" s="21">
        <f t="shared" si="916"/>
        <v>0</v>
      </c>
      <c r="IF192" s="21">
        <f t="shared" si="917"/>
        <v>0</v>
      </c>
      <c r="IG192" s="21">
        <f t="shared" si="918"/>
        <v>0</v>
      </c>
      <c r="IH192" s="21">
        <f t="shared" si="919"/>
        <v>29.8</v>
      </c>
      <c r="II192" s="21">
        <f t="shared" si="920"/>
        <v>0</v>
      </c>
      <c r="IJ192" s="21">
        <f t="shared" si="921"/>
        <v>29.8</v>
      </c>
      <c r="IK192" s="21">
        <f>(((((IK186)+(IK187))+(IK188))+(IK189))+(IK190))+(IK191)</f>
        <v>0</v>
      </c>
      <c r="IL192" s="21">
        <f>(((((IL186)+(IL187))+(IL188))+(IL189))+(IL190))+(IL191)</f>
        <v>0</v>
      </c>
      <c r="IM192" s="21">
        <f t="shared" si="922"/>
        <v>0</v>
      </c>
      <c r="IN192" s="21">
        <f>(((((IN186)+(IN187))+(IN188))+(IN189))+(IN190))+(IN191)</f>
        <v>0</v>
      </c>
      <c r="IO192" s="21">
        <f>(((((IO186)+(IO187))+(IO188))+(IO189))+(IO190))+(IO191)</f>
        <v>0</v>
      </c>
      <c r="IP192" s="21">
        <f t="shared" si="923"/>
        <v>0</v>
      </c>
      <c r="IQ192" s="21">
        <f>(((((IQ186)+(IQ187))+(IQ188))+(IQ189))+(IQ190))+(IQ191)</f>
        <v>0</v>
      </c>
      <c r="IR192" s="21">
        <f>(((((IR186)+(IR187))+(IR188))+(IR189))+(IR190))+(IR191)</f>
        <v>0</v>
      </c>
      <c r="IS192" s="21">
        <f t="shared" si="924"/>
        <v>0</v>
      </c>
      <c r="IT192" s="21">
        <f t="shared" si="925"/>
        <v>0</v>
      </c>
      <c r="IU192" s="21">
        <f t="shared" si="926"/>
        <v>0</v>
      </c>
      <c r="IV192" s="21">
        <f t="shared" si="927"/>
        <v>0</v>
      </c>
      <c r="IW192" s="21">
        <f t="shared" si="928"/>
        <v>29.8</v>
      </c>
      <c r="IX192" s="21">
        <f t="shared" si="929"/>
        <v>0</v>
      </c>
      <c r="IY192" s="21">
        <f t="shared" si="930"/>
        <v>29.8</v>
      </c>
      <c r="IZ192" s="21">
        <f>(((((IZ186)+(IZ187))+(IZ188))+(IZ189))+(IZ190))+(IZ191)</f>
        <v>0</v>
      </c>
      <c r="JA192" s="21">
        <f>(((((JA186)+(JA187))+(JA188))+(JA189))+(JA190))+(JA191)</f>
        <v>444</v>
      </c>
      <c r="JB192" s="21">
        <f t="shared" si="931"/>
        <v>-444</v>
      </c>
      <c r="JC192" s="21">
        <f>(((((JC186)+(JC187))+(JC188))+(JC189))+(JC190))+(JC191)</f>
        <v>0</v>
      </c>
      <c r="JD192" s="21">
        <f>(((((JD186)+(JD187))+(JD188))+(JD189))+(JD190))+(JD191)</f>
        <v>0</v>
      </c>
      <c r="JE192" s="21">
        <f t="shared" si="932"/>
        <v>0</v>
      </c>
      <c r="JF192" s="21">
        <f>(((((JF186)+(JF187))+(JF188))+(JF189))+(JF190))+(JF191)</f>
        <v>277.87</v>
      </c>
      <c r="JG192" s="21">
        <f>(((((JG186)+(JG187))+(JG188))+(JG189))+(JG190))+(JG191)</f>
        <v>0</v>
      </c>
      <c r="JH192" s="21">
        <f t="shared" si="933"/>
        <v>277.87</v>
      </c>
      <c r="JI192" s="21">
        <f t="shared" si="934"/>
        <v>277.87</v>
      </c>
      <c r="JJ192" s="21">
        <f t="shared" si="935"/>
        <v>444</v>
      </c>
      <c r="JK192" s="21">
        <f t="shared" si="936"/>
        <v>-166.13</v>
      </c>
      <c r="JL192" s="21">
        <f>(((((JL186)+(JL187))+(JL188))+(JL189))+(JL190))+(JL191)</f>
        <v>0</v>
      </c>
      <c r="JM192" s="21">
        <f>(((((JM186)+(JM187))+(JM188))+(JM189))+(JM190))+(JM191)</f>
        <v>0</v>
      </c>
      <c r="JN192" s="21">
        <f t="shared" si="937"/>
        <v>0</v>
      </c>
      <c r="JO192" s="21">
        <f>(((((JO186)+(JO187))+(JO188))+(JO189))+(JO190))+(JO191)</f>
        <v>0</v>
      </c>
      <c r="JP192" s="21">
        <f>(((((JP186)+(JP187))+(JP188))+(JP189))+(JP190))+(JP191)</f>
        <v>0</v>
      </c>
      <c r="JQ192" s="21">
        <f t="shared" si="938"/>
        <v>0</v>
      </c>
      <c r="JR192" s="21">
        <f>(((((JR186)+(JR187))+(JR188))+(JR189))+(JR190))+(JR191)</f>
        <v>0</v>
      </c>
      <c r="JS192" s="21">
        <f>(((((JS186)+(JS187))+(JS188))+(JS189))+(JS190))+(JS191)</f>
        <v>0</v>
      </c>
      <c r="JT192" s="21">
        <f t="shared" si="939"/>
        <v>0</v>
      </c>
      <c r="JU192" s="21">
        <f t="shared" si="940"/>
        <v>0</v>
      </c>
      <c r="JV192" s="21">
        <f t="shared" si="941"/>
        <v>0</v>
      </c>
      <c r="JW192" s="21">
        <f t="shared" si="942"/>
        <v>0</v>
      </c>
      <c r="JX192" s="21">
        <f>(((((JX186)+(JX187))+(JX188))+(JX189))+(JX190))+(JX191)</f>
        <v>436.21</v>
      </c>
      <c r="JY192" s="21">
        <f>(((((JY186)+(JY187))+(JY188))+(JY189))+(JY190))+(JY191)</f>
        <v>0</v>
      </c>
      <c r="JZ192" s="21">
        <f t="shared" si="943"/>
        <v>436.21</v>
      </c>
      <c r="KA192" s="21">
        <f>(((((KA186)+(KA187))+(KA188))+(KA189))+(KA190))+(KA191)</f>
        <v>221.03</v>
      </c>
      <c r="KB192" s="21">
        <f>(((((KB186)+(KB187))+(KB188))+(KB189))+(KB190))+(KB191)</f>
        <v>0</v>
      </c>
      <c r="KC192" s="21">
        <f t="shared" si="944"/>
        <v>221.03</v>
      </c>
      <c r="KD192" s="21">
        <f t="shared" si="945"/>
        <v>657.24</v>
      </c>
      <c r="KE192" s="21">
        <f t="shared" si="946"/>
        <v>0</v>
      </c>
      <c r="KF192" s="21">
        <f t="shared" si="947"/>
        <v>657.24</v>
      </c>
      <c r="KG192" s="21">
        <f>(((((KG186)+(KG187))+(KG188))+(KG189))+(KG190))+(KG191)</f>
        <v>2697.71</v>
      </c>
      <c r="KH192" s="21">
        <f>(((((KH186)+(KH187))+(KH188))+(KH189))+(KH190))+(KH191)</f>
        <v>0</v>
      </c>
      <c r="KI192" s="21">
        <f t="shared" si="948"/>
        <v>2697.71</v>
      </c>
      <c r="KJ192" s="21">
        <f>(((((KJ186)+(KJ187))+(KJ188))+(KJ189))+(KJ190))+(KJ191)</f>
        <v>0</v>
      </c>
      <c r="KK192" s="21">
        <f>(((((KK186)+(KK187))+(KK188))+(KK189))+(KK190))+(KK191)</f>
        <v>0</v>
      </c>
      <c r="KL192" s="21">
        <f t="shared" si="949"/>
        <v>0</v>
      </c>
      <c r="KM192" s="21">
        <f>(((((KM186)+(KM187))+(KM188))+(KM189))+(KM190))+(KM191)</f>
        <v>56.87</v>
      </c>
      <c r="KN192" s="21">
        <f>(((((KN186)+(KN187))+(KN188))+(KN189))+(KN190))+(KN191)</f>
        <v>0</v>
      </c>
      <c r="KO192" s="21">
        <f t="shared" si="950"/>
        <v>56.87</v>
      </c>
      <c r="KP192" s="21">
        <f>(((((KP186)+(KP187))+(KP188))+(KP189))+(KP190))+(KP191)</f>
        <v>1108.32</v>
      </c>
      <c r="KQ192" s="21">
        <f>(((((KQ186)+(KQ187))+(KQ188))+(KQ189))+(KQ190))+(KQ191)</f>
        <v>0</v>
      </c>
      <c r="KR192" s="21">
        <f t="shared" si="951"/>
        <v>1108.32</v>
      </c>
      <c r="KS192" s="21">
        <f>(((((KS186)+(KS187))+(KS188))+(KS189))+(KS190))+(KS191)</f>
        <v>0</v>
      </c>
      <c r="KT192" s="21">
        <f>(((((KT186)+(KT187))+(KT188))+(KT189))+(KT190))+(KT191)</f>
        <v>0</v>
      </c>
      <c r="KU192" s="21">
        <f t="shared" si="952"/>
        <v>0</v>
      </c>
      <c r="KV192" s="21">
        <f>(((((KV186)+(KV187))+(KV188))+(KV189))+(KV190))+(KV191)</f>
        <v>0</v>
      </c>
      <c r="KW192" s="21">
        <f>(((((KW186)+(KW187))+(KW188))+(KW189))+(KW190))+(KW191)</f>
        <v>0</v>
      </c>
      <c r="KX192" s="21">
        <f t="shared" si="953"/>
        <v>0</v>
      </c>
      <c r="KY192" s="21">
        <f>(((((KY186)+(KY187))+(KY188))+(KY189))+(KY190))+(KY191)</f>
        <v>0</v>
      </c>
      <c r="KZ192" s="21">
        <f>(((((KZ186)+(KZ187))+(KZ188))+(KZ189))+(KZ190))+(KZ191)</f>
        <v>0</v>
      </c>
      <c r="LA192" s="21">
        <f t="shared" si="954"/>
        <v>0</v>
      </c>
      <c r="LB192" s="21">
        <f t="shared" si="955"/>
        <v>0</v>
      </c>
      <c r="LC192" s="21">
        <f t="shared" si="956"/>
        <v>0</v>
      </c>
      <c r="LD192" s="21">
        <f t="shared" si="957"/>
        <v>0</v>
      </c>
      <c r="LE192" s="21">
        <f t="shared" si="958"/>
        <v>3862.8999999999996</v>
      </c>
      <c r="LF192" s="21">
        <f t="shared" si="959"/>
        <v>0</v>
      </c>
      <c r="LG192" s="21">
        <f t="shared" si="960"/>
        <v>3862.8999999999996</v>
      </c>
      <c r="LH192" s="21">
        <f>(((((LH186)+(LH187))+(LH188))+(LH189))+(LH190))+(LH191)</f>
        <v>88</v>
      </c>
      <c r="LI192" s="21">
        <f>(((((LI186)+(LI187))+(LI188))+(LI189))+(LI190))+(LI191)</f>
        <v>0</v>
      </c>
      <c r="LJ192" s="21">
        <f t="shared" si="961"/>
        <v>88</v>
      </c>
      <c r="LK192" s="21">
        <f>(((((LK186)+(LK187))+(LK188))+(LK189))+(LK190))+(LK191)</f>
        <v>0</v>
      </c>
      <c r="LL192" s="21">
        <f>(((((LL186)+(LL187))+(LL188))+(LL189))+(LL190))+(LL191)</f>
        <v>0</v>
      </c>
      <c r="LM192" s="21">
        <f t="shared" si="962"/>
        <v>0</v>
      </c>
      <c r="LN192" s="21">
        <f t="shared" si="963"/>
        <v>5855.59</v>
      </c>
      <c r="LO192" s="21">
        <f t="shared" si="964"/>
        <v>6694.01</v>
      </c>
      <c r="LP192" s="21">
        <f t="shared" si="965"/>
        <v>-838.42000000000007</v>
      </c>
    </row>
    <row r="193" spans="1:328" x14ac:dyDescent="0.3">
      <c r="A193" s="2" t="s">
        <v>298</v>
      </c>
      <c r="B193" s="3"/>
      <c r="C193" s="3"/>
      <c r="D193" s="4">
        <f t="shared" si="805"/>
        <v>0</v>
      </c>
      <c r="E193" s="3"/>
      <c r="F193" s="3"/>
      <c r="G193" s="4">
        <f t="shared" si="806"/>
        <v>0</v>
      </c>
      <c r="H193" s="3"/>
      <c r="I193" s="3"/>
      <c r="J193" s="4">
        <f t="shared" si="807"/>
        <v>0</v>
      </c>
      <c r="K193" s="3"/>
      <c r="L193" s="3"/>
      <c r="M193" s="4">
        <f t="shared" si="808"/>
        <v>0</v>
      </c>
      <c r="N193" s="3"/>
      <c r="O193" s="3"/>
      <c r="P193" s="4">
        <f t="shared" si="809"/>
        <v>0</v>
      </c>
      <c r="Q193" s="3"/>
      <c r="R193" s="3"/>
      <c r="S193" s="4">
        <f t="shared" si="810"/>
        <v>0</v>
      </c>
      <c r="T193" s="3"/>
      <c r="U193" s="3"/>
      <c r="V193" s="4">
        <f t="shared" si="811"/>
        <v>0</v>
      </c>
      <c r="W193" s="3"/>
      <c r="X193" s="3"/>
      <c r="Y193" s="4">
        <f t="shared" si="812"/>
        <v>0</v>
      </c>
      <c r="Z193" s="3"/>
      <c r="AA193" s="3"/>
      <c r="AB193" s="4">
        <f t="shared" si="813"/>
        <v>0</v>
      </c>
      <c r="AC193" s="3"/>
      <c r="AD193" s="3"/>
      <c r="AE193" s="4">
        <f t="shared" si="814"/>
        <v>0</v>
      </c>
      <c r="AF193" s="3"/>
      <c r="AG193" s="3"/>
      <c r="AH193" s="4">
        <f t="shared" si="815"/>
        <v>0</v>
      </c>
      <c r="AI193" s="3"/>
      <c r="AJ193" s="3"/>
      <c r="AK193" s="4">
        <f t="shared" si="816"/>
        <v>0</v>
      </c>
      <c r="AL193" s="4">
        <f t="shared" si="817"/>
        <v>0</v>
      </c>
      <c r="AM193" s="4">
        <f t="shared" si="818"/>
        <v>0</v>
      </c>
      <c r="AN193" s="4">
        <f t="shared" si="819"/>
        <v>0</v>
      </c>
      <c r="AO193" s="3"/>
      <c r="AP193" s="3"/>
      <c r="AQ193" s="4">
        <f t="shared" si="820"/>
        <v>0</v>
      </c>
      <c r="AR193" s="3"/>
      <c r="AS193" s="3"/>
      <c r="AT193" s="4">
        <f t="shared" si="821"/>
        <v>0</v>
      </c>
      <c r="AU193" s="3"/>
      <c r="AV193" s="3"/>
      <c r="AW193" s="4">
        <f t="shared" si="822"/>
        <v>0</v>
      </c>
      <c r="AX193" s="3"/>
      <c r="AY193" s="3"/>
      <c r="AZ193" s="4">
        <f t="shared" si="823"/>
        <v>0</v>
      </c>
      <c r="BA193" s="3"/>
      <c r="BB193" s="3"/>
      <c r="BC193" s="4">
        <f t="shared" si="824"/>
        <v>0</v>
      </c>
      <c r="BD193" s="3"/>
      <c r="BE193" s="3"/>
      <c r="BF193" s="4">
        <f t="shared" si="825"/>
        <v>0</v>
      </c>
      <c r="BG193" s="4">
        <f t="shared" si="826"/>
        <v>0</v>
      </c>
      <c r="BH193" s="4">
        <f t="shared" si="827"/>
        <v>0</v>
      </c>
      <c r="BI193" s="4">
        <f t="shared" si="828"/>
        <v>0</v>
      </c>
      <c r="BJ193" s="3"/>
      <c r="BK193" s="3"/>
      <c r="BL193" s="4">
        <f t="shared" si="829"/>
        <v>0</v>
      </c>
      <c r="BM193" s="3"/>
      <c r="BN193" s="3"/>
      <c r="BO193" s="4">
        <f t="shared" si="830"/>
        <v>0</v>
      </c>
      <c r="BP193" s="3"/>
      <c r="BQ193" s="3"/>
      <c r="BR193" s="4">
        <f t="shared" si="831"/>
        <v>0</v>
      </c>
      <c r="BS193" s="3"/>
      <c r="BT193" s="3"/>
      <c r="BU193" s="4">
        <f t="shared" si="832"/>
        <v>0</v>
      </c>
      <c r="BV193" s="3"/>
      <c r="BW193" s="3"/>
      <c r="BX193" s="4">
        <f t="shared" si="833"/>
        <v>0</v>
      </c>
      <c r="BY193" s="3"/>
      <c r="BZ193" s="3"/>
      <c r="CA193" s="4">
        <f t="shared" si="834"/>
        <v>0</v>
      </c>
      <c r="CB193" s="4">
        <f t="shared" si="835"/>
        <v>0</v>
      </c>
      <c r="CC193" s="4">
        <f t="shared" si="836"/>
        <v>0</v>
      </c>
      <c r="CD193" s="4">
        <f t="shared" si="837"/>
        <v>0</v>
      </c>
      <c r="CE193" s="3"/>
      <c r="CF193" s="3"/>
      <c r="CG193" s="4">
        <f t="shared" si="838"/>
        <v>0</v>
      </c>
      <c r="CH193" s="3"/>
      <c r="CI193" s="3"/>
      <c r="CJ193" s="4">
        <f t="shared" si="839"/>
        <v>0</v>
      </c>
      <c r="CK193" s="3"/>
      <c r="CL193" s="3"/>
      <c r="CM193" s="4">
        <f t="shared" si="840"/>
        <v>0</v>
      </c>
      <c r="CN193" s="4">
        <f t="shared" si="841"/>
        <v>0</v>
      </c>
      <c r="CO193" s="4">
        <f t="shared" si="842"/>
        <v>0</v>
      </c>
      <c r="CP193" s="4">
        <f t="shared" si="843"/>
        <v>0</v>
      </c>
      <c r="CQ193" s="3"/>
      <c r="CR193" s="3"/>
      <c r="CS193" s="4">
        <f t="shared" si="844"/>
        <v>0</v>
      </c>
      <c r="CT193" s="3"/>
      <c r="CU193" s="3"/>
      <c r="CV193" s="4">
        <f t="shared" si="845"/>
        <v>0</v>
      </c>
      <c r="CW193" s="3"/>
      <c r="CX193" s="3"/>
      <c r="CY193" s="4">
        <f t="shared" si="846"/>
        <v>0</v>
      </c>
      <c r="CZ193" s="4">
        <f t="shared" si="847"/>
        <v>0</v>
      </c>
      <c r="DA193" s="4">
        <f t="shared" si="848"/>
        <v>0</v>
      </c>
      <c r="DB193" s="4">
        <f t="shared" si="849"/>
        <v>0</v>
      </c>
      <c r="DC193" s="4">
        <f t="shared" si="850"/>
        <v>0</v>
      </c>
      <c r="DD193" s="4">
        <f t="shared" si="851"/>
        <v>0</v>
      </c>
      <c r="DE193" s="4">
        <f t="shared" si="852"/>
        <v>0</v>
      </c>
      <c r="DF193" s="3"/>
      <c r="DG193" s="3"/>
      <c r="DH193" s="4">
        <f t="shared" si="853"/>
        <v>0</v>
      </c>
      <c r="DI193" s="3"/>
      <c r="DJ193" s="3"/>
      <c r="DK193" s="4">
        <f t="shared" si="854"/>
        <v>0</v>
      </c>
      <c r="DL193" s="4">
        <f t="shared" si="855"/>
        <v>0</v>
      </c>
      <c r="DM193" s="4">
        <f t="shared" si="856"/>
        <v>0</v>
      </c>
      <c r="DN193" s="4">
        <f t="shared" si="857"/>
        <v>0</v>
      </c>
      <c r="DO193" s="3"/>
      <c r="DP193" s="3"/>
      <c r="DQ193" s="4">
        <f t="shared" si="858"/>
        <v>0</v>
      </c>
      <c r="DR193" s="3"/>
      <c r="DS193" s="3"/>
      <c r="DT193" s="4">
        <f t="shared" si="859"/>
        <v>0</v>
      </c>
      <c r="DU193" s="4">
        <f t="shared" si="860"/>
        <v>0</v>
      </c>
      <c r="DV193" s="4">
        <f t="shared" si="861"/>
        <v>0</v>
      </c>
      <c r="DW193" s="4">
        <f t="shared" si="862"/>
        <v>0</v>
      </c>
      <c r="DX193" s="20">
        <f t="shared" si="863"/>
        <v>0</v>
      </c>
      <c r="DY193" s="20">
        <f t="shared" si="864"/>
        <v>0</v>
      </c>
      <c r="DZ193" s="20">
        <f t="shared" si="865"/>
        <v>0</v>
      </c>
      <c r="EA193" s="19"/>
      <c r="EB193" s="19"/>
      <c r="EC193" s="20">
        <f t="shared" si="866"/>
        <v>0</v>
      </c>
      <c r="ED193" s="19"/>
      <c r="EE193" s="19"/>
      <c r="EF193" s="20">
        <f t="shared" si="867"/>
        <v>0</v>
      </c>
      <c r="EG193" s="19"/>
      <c r="EH193" s="19"/>
      <c r="EI193" s="20">
        <f t="shared" si="868"/>
        <v>0</v>
      </c>
      <c r="EJ193" s="19"/>
      <c r="EK193" s="19"/>
      <c r="EL193" s="20">
        <f t="shared" si="869"/>
        <v>0</v>
      </c>
      <c r="EM193" s="20">
        <f t="shared" si="870"/>
        <v>0</v>
      </c>
      <c r="EN193" s="20">
        <f t="shared" si="871"/>
        <v>0</v>
      </c>
      <c r="EO193" s="20">
        <f t="shared" si="872"/>
        <v>0</v>
      </c>
      <c r="EP193" s="19"/>
      <c r="EQ193" s="19"/>
      <c r="ER193" s="20">
        <f t="shared" si="873"/>
        <v>0</v>
      </c>
      <c r="ES193" s="19"/>
      <c r="ET193" s="19"/>
      <c r="EU193" s="20">
        <f t="shared" si="874"/>
        <v>0</v>
      </c>
      <c r="EV193" s="19"/>
      <c r="EW193" s="19"/>
      <c r="EX193" s="20">
        <f t="shared" si="875"/>
        <v>0</v>
      </c>
      <c r="EY193" s="19"/>
      <c r="EZ193" s="19"/>
      <c r="FA193" s="20">
        <f t="shared" si="876"/>
        <v>0</v>
      </c>
      <c r="FB193" s="20">
        <f t="shared" si="877"/>
        <v>0</v>
      </c>
      <c r="FC193" s="20">
        <f t="shared" si="878"/>
        <v>0</v>
      </c>
      <c r="FD193" s="20">
        <f t="shared" si="879"/>
        <v>0</v>
      </c>
      <c r="FE193" s="19"/>
      <c r="FF193" s="19"/>
      <c r="FG193" s="20">
        <f t="shared" si="880"/>
        <v>0</v>
      </c>
      <c r="FH193" s="19"/>
      <c r="FI193" s="19"/>
      <c r="FJ193" s="20">
        <f t="shared" si="881"/>
        <v>0</v>
      </c>
      <c r="FK193" s="19"/>
      <c r="FL193" s="19"/>
      <c r="FM193" s="20">
        <f t="shared" si="882"/>
        <v>0</v>
      </c>
      <c r="FN193" s="20">
        <f t="shared" si="883"/>
        <v>0</v>
      </c>
      <c r="FO193" s="20">
        <f t="shared" si="884"/>
        <v>0</v>
      </c>
      <c r="FP193" s="20">
        <f t="shared" si="885"/>
        <v>0</v>
      </c>
      <c r="FQ193" s="19"/>
      <c r="FR193" s="19"/>
      <c r="FS193" s="20">
        <f t="shared" si="886"/>
        <v>0</v>
      </c>
      <c r="FT193" s="19"/>
      <c r="FU193" s="19"/>
      <c r="FV193" s="20">
        <f t="shared" si="887"/>
        <v>0</v>
      </c>
      <c r="FW193" s="19"/>
      <c r="FX193" s="19"/>
      <c r="FY193" s="20">
        <f t="shared" si="888"/>
        <v>0</v>
      </c>
      <c r="FZ193" s="20">
        <f t="shared" si="889"/>
        <v>0</v>
      </c>
      <c r="GA193" s="20">
        <f t="shared" si="890"/>
        <v>0</v>
      </c>
      <c r="GB193" s="20">
        <f t="shared" si="891"/>
        <v>0</v>
      </c>
      <c r="GC193" s="19"/>
      <c r="GD193" s="19"/>
      <c r="GE193" s="20">
        <f t="shared" si="892"/>
        <v>0</v>
      </c>
      <c r="GF193" s="19"/>
      <c r="GG193" s="19"/>
      <c r="GH193" s="20">
        <f t="shared" si="893"/>
        <v>0</v>
      </c>
      <c r="GI193" s="19"/>
      <c r="GJ193" s="19"/>
      <c r="GK193" s="20">
        <f t="shared" si="894"/>
        <v>0</v>
      </c>
      <c r="GL193" s="19"/>
      <c r="GM193" s="19"/>
      <c r="GN193" s="20">
        <f t="shared" si="895"/>
        <v>0</v>
      </c>
      <c r="GO193" s="20">
        <f t="shared" si="896"/>
        <v>0</v>
      </c>
      <c r="GP193" s="20">
        <f t="shared" si="897"/>
        <v>0</v>
      </c>
      <c r="GQ193" s="20">
        <f t="shared" si="898"/>
        <v>0</v>
      </c>
      <c r="GR193" s="19"/>
      <c r="GS193" s="19"/>
      <c r="GT193" s="20">
        <f t="shared" si="899"/>
        <v>0</v>
      </c>
      <c r="GU193" s="19"/>
      <c r="GV193" s="19"/>
      <c r="GW193" s="20">
        <f t="shared" si="900"/>
        <v>0</v>
      </c>
      <c r="GX193" s="19"/>
      <c r="GY193" s="19"/>
      <c r="GZ193" s="20">
        <f t="shared" si="901"/>
        <v>0</v>
      </c>
      <c r="HA193" s="20">
        <f t="shared" si="902"/>
        <v>0</v>
      </c>
      <c r="HB193" s="20">
        <f t="shared" si="903"/>
        <v>0</v>
      </c>
      <c r="HC193" s="20">
        <f t="shared" si="904"/>
        <v>0</v>
      </c>
      <c r="HD193" s="19"/>
      <c r="HE193" s="19"/>
      <c r="HF193" s="20">
        <f t="shared" si="905"/>
        <v>0</v>
      </c>
      <c r="HG193" s="19"/>
      <c r="HH193" s="19"/>
      <c r="HI193" s="20">
        <f t="shared" si="906"/>
        <v>0</v>
      </c>
      <c r="HJ193" s="19"/>
      <c r="HK193" s="19"/>
      <c r="HL193" s="20">
        <f t="shared" si="907"/>
        <v>0</v>
      </c>
      <c r="HM193" s="19"/>
      <c r="HN193" s="19"/>
      <c r="HO193" s="20">
        <f t="shared" si="908"/>
        <v>0</v>
      </c>
      <c r="HP193" s="20">
        <f t="shared" si="909"/>
        <v>0</v>
      </c>
      <c r="HQ193" s="20">
        <f t="shared" si="910"/>
        <v>0</v>
      </c>
      <c r="HR193" s="20">
        <f t="shared" si="911"/>
        <v>0</v>
      </c>
      <c r="HS193" s="19"/>
      <c r="HT193" s="19"/>
      <c r="HU193" s="20">
        <f t="shared" si="912"/>
        <v>0</v>
      </c>
      <c r="HV193" s="19"/>
      <c r="HW193" s="19"/>
      <c r="HX193" s="20">
        <f t="shared" si="913"/>
        <v>0</v>
      </c>
      <c r="HY193" s="19"/>
      <c r="HZ193" s="19"/>
      <c r="IA193" s="20">
        <f t="shared" si="914"/>
        <v>0</v>
      </c>
      <c r="IB193" s="19"/>
      <c r="IC193" s="19"/>
      <c r="ID193" s="20">
        <f t="shared" si="915"/>
        <v>0</v>
      </c>
      <c r="IE193" s="20">
        <f t="shared" si="916"/>
        <v>0</v>
      </c>
      <c r="IF193" s="20">
        <f t="shared" si="917"/>
        <v>0</v>
      </c>
      <c r="IG193" s="20">
        <f t="shared" si="918"/>
        <v>0</v>
      </c>
      <c r="IH193" s="20">
        <f t="shared" si="919"/>
        <v>0</v>
      </c>
      <c r="II193" s="20">
        <f t="shared" si="920"/>
        <v>0</v>
      </c>
      <c r="IJ193" s="20">
        <f t="shared" si="921"/>
        <v>0</v>
      </c>
      <c r="IK193" s="19"/>
      <c r="IL193" s="19"/>
      <c r="IM193" s="20">
        <f t="shared" si="922"/>
        <v>0</v>
      </c>
      <c r="IN193" s="19"/>
      <c r="IO193" s="19"/>
      <c r="IP193" s="20">
        <f t="shared" si="923"/>
        <v>0</v>
      </c>
      <c r="IQ193" s="19"/>
      <c r="IR193" s="19"/>
      <c r="IS193" s="20">
        <f t="shared" si="924"/>
        <v>0</v>
      </c>
      <c r="IT193" s="20">
        <f t="shared" si="925"/>
        <v>0</v>
      </c>
      <c r="IU193" s="20">
        <f t="shared" si="926"/>
        <v>0</v>
      </c>
      <c r="IV193" s="20">
        <f t="shared" si="927"/>
        <v>0</v>
      </c>
      <c r="IW193" s="20">
        <f t="shared" si="928"/>
        <v>0</v>
      </c>
      <c r="IX193" s="20">
        <f t="shared" si="929"/>
        <v>0</v>
      </c>
      <c r="IY193" s="20">
        <f t="shared" si="930"/>
        <v>0</v>
      </c>
      <c r="IZ193" s="19"/>
      <c r="JA193" s="19"/>
      <c r="JB193" s="20">
        <f t="shared" si="931"/>
        <v>0</v>
      </c>
      <c r="JC193" s="19"/>
      <c r="JD193" s="19"/>
      <c r="JE193" s="20">
        <f t="shared" si="932"/>
        <v>0</v>
      </c>
      <c r="JF193" s="19"/>
      <c r="JG193" s="19"/>
      <c r="JH193" s="20">
        <f t="shared" si="933"/>
        <v>0</v>
      </c>
      <c r="JI193" s="20">
        <f t="shared" si="934"/>
        <v>0</v>
      </c>
      <c r="JJ193" s="20">
        <f t="shared" si="935"/>
        <v>0</v>
      </c>
      <c r="JK193" s="20">
        <f t="shared" si="936"/>
        <v>0</v>
      </c>
      <c r="JL193" s="19"/>
      <c r="JM193" s="19"/>
      <c r="JN193" s="20">
        <f t="shared" si="937"/>
        <v>0</v>
      </c>
      <c r="JO193" s="19"/>
      <c r="JP193" s="19"/>
      <c r="JQ193" s="20">
        <f t="shared" si="938"/>
        <v>0</v>
      </c>
      <c r="JR193" s="19"/>
      <c r="JS193" s="19"/>
      <c r="JT193" s="20">
        <f t="shared" si="939"/>
        <v>0</v>
      </c>
      <c r="JU193" s="20">
        <f t="shared" si="940"/>
        <v>0</v>
      </c>
      <c r="JV193" s="20">
        <f t="shared" si="941"/>
        <v>0</v>
      </c>
      <c r="JW193" s="20">
        <f t="shared" si="942"/>
        <v>0</v>
      </c>
      <c r="JX193" s="20">
        <f>50</f>
        <v>50</v>
      </c>
      <c r="JY193" s="19"/>
      <c r="JZ193" s="20">
        <f t="shared" si="943"/>
        <v>50</v>
      </c>
      <c r="KA193" s="19"/>
      <c r="KB193" s="19"/>
      <c r="KC193" s="20">
        <f t="shared" si="944"/>
        <v>0</v>
      </c>
      <c r="KD193" s="20">
        <f t="shared" si="945"/>
        <v>50</v>
      </c>
      <c r="KE193" s="20">
        <f t="shared" si="946"/>
        <v>0</v>
      </c>
      <c r="KF193" s="20">
        <f t="shared" si="947"/>
        <v>50</v>
      </c>
      <c r="KG193" s="20">
        <f>229.35</f>
        <v>229.35</v>
      </c>
      <c r="KH193" s="19"/>
      <c r="KI193" s="20">
        <f t="shared" si="948"/>
        <v>229.35</v>
      </c>
      <c r="KJ193" s="19"/>
      <c r="KK193" s="19"/>
      <c r="KL193" s="20">
        <f t="shared" si="949"/>
        <v>0</v>
      </c>
      <c r="KM193" s="19"/>
      <c r="KN193" s="19"/>
      <c r="KO193" s="20">
        <f t="shared" si="950"/>
        <v>0</v>
      </c>
      <c r="KP193" s="19"/>
      <c r="KQ193" s="19"/>
      <c r="KR193" s="20">
        <f t="shared" si="951"/>
        <v>0</v>
      </c>
      <c r="KS193" s="19"/>
      <c r="KT193" s="19"/>
      <c r="KU193" s="20">
        <f t="shared" si="952"/>
        <v>0</v>
      </c>
      <c r="KV193" s="19"/>
      <c r="KW193" s="19"/>
      <c r="KX193" s="20">
        <f t="shared" si="953"/>
        <v>0</v>
      </c>
      <c r="KY193" s="19"/>
      <c r="KZ193" s="19"/>
      <c r="LA193" s="20">
        <f t="shared" si="954"/>
        <v>0</v>
      </c>
      <c r="LB193" s="20">
        <f t="shared" si="955"/>
        <v>0</v>
      </c>
      <c r="LC193" s="20">
        <f t="shared" si="956"/>
        <v>0</v>
      </c>
      <c r="LD193" s="20">
        <f t="shared" si="957"/>
        <v>0</v>
      </c>
      <c r="LE193" s="20">
        <f t="shared" si="958"/>
        <v>229.35</v>
      </c>
      <c r="LF193" s="20">
        <f t="shared" si="959"/>
        <v>0</v>
      </c>
      <c r="LG193" s="20">
        <f t="shared" si="960"/>
        <v>229.35</v>
      </c>
      <c r="LH193" s="19"/>
      <c r="LI193" s="19"/>
      <c r="LJ193" s="20">
        <f t="shared" si="961"/>
        <v>0</v>
      </c>
      <c r="LK193" s="19"/>
      <c r="LL193" s="19"/>
      <c r="LM193" s="20">
        <f t="shared" si="962"/>
        <v>0</v>
      </c>
      <c r="LN193" s="20">
        <f t="shared" si="963"/>
        <v>279.35000000000002</v>
      </c>
      <c r="LO193" s="20">
        <f t="shared" si="964"/>
        <v>0</v>
      </c>
      <c r="LP193" s="20">
        <f t="shared" si="965"/>
        <v>279.35000000000002</v>
      </c>
    </row>
    <row r="194" spans="1:328" x14ac:dyDescent="0.3">
      <c r="A194" s="2" t="s">
        <v>299</v>
      </c>
      <c r="B194" s="5">
        <f>((((((B168)+(B171))+(B178))+(B179))+(B185))+(B192))+(B193)</f>
        <v>0</v>
      </c>
      <c r="C194" s="5">
        <f>((((((C168)+(C171))+(C178))+(C179))+(C185))+(C192))+(C193)</f>
        <v>0</v>
      </c>
      <c r="D194" s="5">
        <f t="shared" si="805"/>
        <v>0</v>
      </c>
      <c r="E194" s="5">
        <f>((((((E168)+(E171))+(E178))+(E179))+(E185))+(E192))+(E193)</f>
        <v>0</v>
      </c>
      <c r="F194" s="5">
        <f>((((((F168)+(F171))+(F178))+(F179))+(F185))+(F192))+(F193)</f>
        <v>1964.01</v>
      </c>
      <c r="G194" s="5">
        <f t="shared" si="806"/>
        <v>-1964.01</v>
      </c>
      <c r="H194" s="5">
        <f>((((((H168)+(H171))+(H178))+(H179))+(H185))+(H192))+(H193)</f>
        <v>0</v>
      </c>
      <c r="I194" s="5">
        <f>((((((I168)+(I171))+(I178))+(I179))+(I185))+(I192))+(I193)</f>
        <v>0</v>
      </c>
      <c r="J194" s="5">
        <f t="shared" si="807"/>
        <v>0</v>
      </c>
      <c r="K194" s="5">
        <f>((((((K168)+(K171))+(K178))+(K179))+(K185))+(K192))+(K193)</f>
        <v>0</v>
      </c>
      <c r="L194" s="5">
        <f>((((((L168)+(L171))+(L178))+(L179))+(L185))+(L192))+(L193)</f>
        <v>0</v>
      </c>
      <c r="M194" s="5">
        <f t="shared" si="808"/>
        <v>0</v>
      </c>
      <c r="N194" s="5">
        <f>((((((N168)+(N171))+(N178))+(N179))+(N185))+(N192))+(N193)</f>
        <v>0</v>
      </c>
      <c r="O194" s="5">
        <f>((((((O168)+(O171))+(O178))+(O179))+(O185))+(O192))+(O193)</f>
        <v>0</v>
      </c>
      <c r="P194" s="5">
        <f t="shared" si="809"/>
        <v>0</v>
      </c>
      <c r="Q194" s="5">
        <f>((((((Q168)+(Q171))+(Q178))+(Q179))+(Q185))+(Q192))+(Q193)</f>
        <v>0</v>
      </c>
      <c r="R194" s="5">
        <f>((((((R168)+(R171))+(R178))+(R179))+(R185))+(R192))+(R193)</f>
        <v>0</v>
      </c>
      <c r="S194" s="5">
        <f t="shared" si="810"/>
        <v>0</v>
      </c>
      <c r="T194" s="5">
        <f>((((((T168)+(T171))+(T178))+(T179))+(T185))+(T192))+(T193)</f>
        <v>0</v>
      </c>
      <c r="U194" s="5">
        <f>((((((U168)+(U171))+(U178))+(U179))+(U185))+(U192))+(U193)</f>
        <v>0</v>
      </c>
      <c r="V194" s="5">
        <f t="shared" si="811"/>
        <v>0</v>
      </c>
      <c r="W194" s="5">
        <f>((((((W168)+(W171))+(W178))+(W179))+(W185))+(W192))+(W193)</f>
        <v>0</v>
      </c>
      <c r="X194" s="5">
        <f>((((((X168)+(X171))+(X178))+(X179))+(X185))+(X192))+(X193)</f>
        <v>0</v>
      </c>
      <c r="Y194" s="5">
        <f t="shared" si="812"/>
        <v>0</v>
      </c>
      <c r="Z194" s="5">
        <f>((((((Z168)+(Z171))+(Z178))+(Z179))+(Z185))+(Z192))+(Z193)</f>
        <v>0</v>
      </c>
      <c r="AA194" s="5">
        <f>((((((AA168)+(AA171))+(AA178))+(AA179))+(AA185))+(AA192))+(AA193)</f>
        <v>0</v>
      </c>
      <c r="AB194" s="5">
        <f t="shared" si="813"/>
        <v>0</v>
      </c>
      <c r="AC194" s="5">
        <f>((((((AC168)+(AC171))+(AC178))+(AC179))+(AC185))+(AC192))+(AC193)</f>
        <v>0</v>
      </c>
      <c r="AD194" s="5">
        <f>((((((AD168)+(AD171))+(AD178))+(AD179))+(AD185))+(AD192))+(AD193)</f>
        <v>0</v>
      </c>
      <c r="AE194" s="5">
        <f t="shared" si="814"/>
        <v>0</v>
      </c>
      <c r="AF194" s="5">
        <f>((((((AF168)+(AF171))+(AF178))+(AF179))+(AF185))+(AF192))+(AF193)</f>
        <v>0</v>
      </c>
      <c r="AG194" s="5">
        <f>((((((AG168)+(AG171))+(AG178))+(AG179))+(AG185))+(AG192))+(AG193)</f>
        <v>0</v>
      </c>
      <c r="AH194" s="5">
        <f t="shared" si="815"/>
        <v>0</v>
      </c>
      <c r="AI194" s="5">
        <f>((((((AI168)+(AI171))+(AI178))+(AI179))+(AI185))+(AI192))+(AI193)</f>
        <v>0</v>
      </c>
      <c r="AJ194" s="5">
        <f>((((((AJ168)+(AJ171))+(AJ178))+(AJ179))+(AJ185))+(AJ192))+(AJ193)</f>
        <v>0</v>
      </c>
      <c r="AK194" s="5">
        <f t="shared" si="816"/>
        <v>0</v>
      </c>
      <c r="AL194" s="5">
        <f t="shared" si="817"/>
        <v>0</v>
      </c>
      <c r="AM194" s="5">
        <f t="shared" si="818"/>
        <v>0</v>
      </c>
      <c r="AN194" s="5">
        <f t="shared" si="819"/>
        <v>0</v>
      </c>
      <c r="AO194" s="5">
        <f>((((((AO168)+(AO171))+(AO178))+(AO179))+(AO185))+(AO192))+(AO193)</f>
        <v>0</v>
      </c>
      <c r="AP194" s="5">
        <f>((((((AP168)+(AP171))+(AP178))+(AP179))+(AP185))+(AP192))+(AP193)</f>
        <v>0</v>
      </c>
      <c r="AQ194" s="5">
        <f t="shared" si="820"/>
        <v>0</v>
      </c>
      <c r="AR194" s="5">
        <f>((((((AR168)+(AR171))+(AR178))+(AR179))+(AR185))+(AR192))+(AR193)</f>
        <v>65.03</v>
      </c>
      <c r="AS194" s="5">
        <f>((((((AS168)+(AS171))+(AS178))+(AS179))+(AS185))+(AS192))+(AS193)</f>
        <v>0</v>
      </c>
      <c r="AT194" s="5">
        <f t="shared" si="821"/>
        <v>65.03</v>
      </c>
      <c r="AU194" s="5">
        <f>((((((AU168)+(AU171))+(AU178))+(AU179))+(AU185))+(AU192))+(AU193)</f>
        <v>0</v>
      </c>
      <c r="AV194" s="5">
        <f>((((((AV168)+(AV171))+(AV178))+(AV179))+(AV185))+(AV192))+(AV193)</f>
        <v>0</v>
      </c>
      <c r="AW194" s="5">
        <f t="shared" si="822"/>
        <v>0</v>
      </c>
      <c r="AX194" s="5">
        <f>((((((AX168)+(AX171))+(AX178))+(AX179))+(AX185))+(AX192))+(AX193)</f>
        <v>0</v>
      </c>
      <c r="AY194" s="5">
        <f>((((((AY168)+(AY171))+(AY178))+(AY179))+(AY185))+(AY192))+(AY193)</f>
        <v>0</v>
      </c>
      <c r="AZ194" s="5">
        <f t="shared" si="823"/>
        <v>0</v>
      </c>
      <c r="BA194" s="5">
        <f>((((((BA168)+(BA171))+(BA178))+(BA179))+(BA185))+(BA192))+(BA193)</f>
        <v>0</v>
      </c>
      <c r="BB194" s="5">
        <f>((((((BB168)+(BB171))+(BB178))+(BB179))+(BB185))+(BB192))+(BB193)</f>
        <v>0</v>
      </c>
      <c r="BC194" s="5">
        <f t="shared" si="824"/>
        <v>0</v>
      </c>
      <c r="BD194" s="5">
        <f>((((((BD168)+(BD171))+(BD178))+(BD179))+(BD185))+(BD192))+(BD193)</f>
        <v>968.83999999999992</v>
      </c>
      <c r="BE194" s="5">
        <f>((((((BE168)+(BE171))+(BE178))+(BE179))+(BE185))+(BE192))+(BE193)</f>
        <v>0</v>
      </c>
      <c r="BF194" s="5">
        <f t="shared" si="825"/>
        <v>968.83999999999992</v>
      </c>
      <c r="BG194" s="5">
        <f t="shared" si="826"/>
        <v>968.83999999999992</v>
      </c>
      <c r="BH194" s="5">
        <f t="shared" si="827"/>
        <v>0</v>
      </c>
      <c r="BI194" s="5">
        <f t="shared" si="828"/>
        <v>968.83999999999992</v>
      </c>
      <c r="BJ194" s="5">
        <f>((((((BJ168)+(BJ171))+(BJ178))+(BJ179))+(BJ185))+(BJ192))+(BJ193)</f>
        <v>0</v>
      </c>
      <c r="BK194" s="5">
        <f>((((((BK168)+(BK171))+(BK178))+(BK179))+(BK185))+(BK192))+(BK193)</f>
        <v>0</v>
      </c>
      <c r="BL194" s="5">
        <f t="shared" si="829"/>
        <v>0</v>
      </c>
      <c r="BM194" s="5">
        <f>((((((BM168)+(BM171))+(BM178))+(BM179))+(BM185))+(BM192))+(BM193)</f>
        <v>12537.1</v>
      </c>
      <c r="BN194" s="5">
        <f>((((((BN168)+(BN171))+(BN178))+(BN179))+(BN185))+(BN192))+(BN193)</f>
        <v>17000</v>
      </c>
      <c r="BO194" s="5">
        <f t="shared" si="830"/>
        <v>-4462.8999999999996</v>
      </c>
      <c r="BP194" s="5">
        <f>((((((BP168)+(BP171))+(BP178))+(BP179))+(BP185))+(BP192))+(BP193)</f>
        <v>0</v>
      </c>
      <c r="BQ194" s="5">
        <f>((((((BQ168)+(BQ171))+(BQ178))+(BQ179))+(BQ185))+(BQ192))+(BQ193)</f>
        <v>0</v>
      </c>
      <c r="BR194" s="5">
        <f t="shared" si="831"/>
        <v>0</v>
      </c>
      <c r="BS194" s="5">
        <f>((((((BS168)+(BS171))+(BS178))+(BS179))+(BS185))+(BS192))+(BS193)</f>
        <v>0</v>
      </c>
      <c r="BT194" s="5">
        <f>((((((BT168)+(BT171))+(BT178))+(BT179))+(BT185))+(BT192))+(BT193)</f>
        <v>0</v>
      </c>
      <c r="BU194" s="5">
        <f t="shared" si="832"/>
        <v>0</v>
      </c>
      <c r="BV194" s="5">
        <f>((((((BV168)+(BV171))+(BV178))+(BV179))+(BV185))+(BV192))+(BV193)</f>
        <v>0</v>
      </c>
      <c r="BW194" s="5">
        <f>((((((BW168)+(BW171))+(BW178))+(BW179))+(BW185))+(BW192))+(BW193)</f>
        <v>0</v>
      </c>
      <c r="BX194" s="5">
        <f t="shared" si="833"/>
        <v>0</v>
      </c>
      <c r="BY194" s="5">
        <f>((((((BY168)+(BY171))+(BY178))+(BY179))+(BY185))+(BY192))+(BY193)</f>
        <v>0</v>
      </c>
      <c r="BZ194" s="5">
        <f>((((((BZ168)+(BZ171))+(BZ178))+(BZ179))+(BZ185))+(BZ192))+(BZ193)</f>
        <v>0</v>
      </c>
      <c r="CA194" s="5">
        <f t="shared" si="834"/>
        <v>0</v>
      </c>
      <c r="CB194" s="5">
        <f t="shared" si="835"/>
        <v>0</v>
      </c>
      <c r="CC194" s="5">
        <f t="shared" si="836"/>
        <v>0</v>
      </c>
      <c r="CD194" s="5">
        <f t="shared" si="837"/>
        <v>0</v>
      </c>
      <c r="CE194" s="5">
        <f>((((((CE168)+(CE171))+(CE178))+(CE179))+(CE185))+(CE192))+(CE193)</f>
        <v>0</v>
      </c>
      <c r="CF194" s="5">
        <f>((((((CF168)+(CF171))+(CF178))+(CF179))+(CF185))+(CF192))+(CF193)</f>
        <v>0</v>
      </c>
      <c r="CG194" s="5">
        <f t="shared" si="838"/>
        <v>0</v>
      </c>
      <c r="CH194" s="5">
        <f>((((((CH168)+(CH171))+(CH178))+(CH179))+(CH185))+(CH192))+(CH193)</f>
        <v>0</v>
      </c>
      <c r="CI194" s="5">
        <f>((((((CI168)+(CI171))+(CI178))+(CI179))+(CI185))+(CI192))+(CI193)</f>
        <v>0</v>
      </c>
      <c r="CJ194" s="5">
        <f t="shared" si="839"/>
        <v>0</v>
      </c>
      <c r="CK194" s="5">
        <f>((((((CK168)+(CK171))+(CK178))+(CK179))+(CK185))+(CK192))+(CK193)</f>
        <v>0</v>
      </c>
      <c r="CL194" s="5">
        <f>((((((CL168)+(CL171))+(CL178))+(CL179))+(CL185))+(CL192))+(CL193)</f>
        <v>0</v>
      </c>
      <c r="CM194" s="5">
        <f t="shared" si="840"/>
        <v>0</v>
      </c>
      <c r="CN194" s="5">
        <f t="shared" si="841"/>
        <v>0</v>
      </c>
      <c r="CO194" s="5">
        <f t="shared" si="842"/>
        <v>0</v>
      </c>
      <c r="CP194" s="5">
        <f t="shared" si="843"/>
        <v>0</v>
      </c>
      <c r="CQ194" s="5">
        <f>((((((CQ168)+(CQ171))+(CQ178))+(CQ179))+(CQ185))+(CQ192))+(CQ193)</f>
        <v>0</v>
      </c>
      <c r="CR194" s="5">
        <f>((((((CR168)+(CR171))+(CR178))+(CR179))+(CR185))+(CR192))+(CR193)</f>
        <v>0</v>
      </c>
      <c r="CS194" s="5">
        <f t="shared" si="844"/>
        <v>0</v>
      </c>
      <c r="CT194" s="5">
        <f>((((((CT168)+(CT171))+(CT178))+(CT179))+(CT185))+(CT192))+(CT193)</f>
        <v>0</v>
      </c>
      <c r="CU194" s="5">
        <f>((((((CU168)+(CU171))+(CU178))+(CU179))+(CU185))+(CU192))+(CU193)</f>
        <v>0</v>
      </c>
      <c r="CV194" s="5">
        <f t="shared" si="845"/>
        <v>0</v>
      </c>
      <c r="CW194" s="5">
        <f>((((((CW168)+(CW171))+(CW178))+(CW179))+(CW185))+(CW192))+(CW193)</f>
        <v>0</v>
      </c>
      <c r="CX194" s="5">
        <f>((((((CX168)+(CX171))+(CX178))+(CX179))+(CX185))+(CX192))+(CX193)</f>
        <v>0</v>
      </c>
      <c r="CY194" s="5">
        <f t="shared" si="846"/>
        <v>0</v>
      </c>
      <c r="CZ194" s="5">
        <f t="shared" si="847"/>
        <v>0</v>
      </c>
      <c r="DA194" s="5">
        <f t="shared" si="848"/>
        <v>0</v>
      </c>
      <c r="DB194" s="5">
        <f t="shared" si="849"/>
        <v>0</v>
      </c>
      <c r="DC194" s="5">
        <f t="shared" si="850"/>
        <v>13570.970000000001</v>
      </c>
      <c r="DD194" s="5">
        <f t="shared" si="851"/>
        <v>17000</v>
      </c>
      <c r="DE194" s="5">
        <f t="shared" si="852"/>
        <v>-3429.0299999999988</v>
      </c>
      <c r="DF194" s="5">
        <f>((((((DF168)+(DF171))+(DF178))+(DF179))+(DF185))+(DF192))+(DF193)</f>
        <v>0</v>
      </c>
      <c r="DG194" s="5">
        <f>((((((DG168)+(DG171))+(DG178))+(DG179))+(DG185))+(DG192))+(DG193)</f>
        <v>0</v>
      </c>
      <c r="DH194" s="5">
        <f t="shared" si="853"/>
        <v>0</v>
      </c>
      <c r="DI194" s="5">
        <f>((((((DI168)+(DI171))+(DI178))+(DI179))+(DI185))+(DI192))+(DI193)</f>
        <v>0</v>
      </c>
      <c r="DJ194" s="5">
        <f>((((((DJ168)+(DJ171))+(DJ178))+(DJ179))+(DJ185))+(DJ192))+(DJ193)</f>
        <v>0</v>
      </c>
      <c r="DK194" s="5">
        <f t="shared" si="854"/>
        <v>0</v>
      </c>
      <c r="DL194" s="5">
        <f t="shared" si="855"/>
        <v>0</v>
      </c>
      <c r="DM194" s="5">
        <f t="shared" si="856"/>
        <v>0</v>
      </c>
      <c r="DN194" s="5">
        <f t="shared" si="857"/>
        <v>0</v>
      </c>
      <c r="DO194" s="5">
        <f>((((((DO168)+(DO171))+(DO178))+(DO179))+(DO185))+(DO192))+(DO193)</f>
        <v>0</v>
      </c>
      <c r="DP194" s="5">
        <f>((((((DP168)+(DP171))+(DP178))+(DP179))+(DP185))+(DP192))+(DP193)</f>
        <v>0</v>
      </c>
      <c r="DQ194" s="5">
        <f t="shared" si="858"/>
        <v>0</v>
      </c>
      <c r="DR194" s="5">
        <f>((((((DR168)+(DR171))+(DR178))+(DR179))+(DR185))+(DR192))+(DR193)</f>
        <v>0</v>
      </c>
      <c r="DS194" s="5">
        <f>((((((DS168)+(DS171))+(DS178))+(DS179))+(DS185))+(DS192))+(DS193)</f>
        <v>0</v>
      </c>
      <c r="DT194" s="5">
        <f t="shared" si="859"/>
        <v>0</v>
      </c>
      <c r="DU194" s="5">
        <f t="shared" si="860"/>
        <v>0</v>
      </c>
      <c r="DV194" s="5">
        <f t="shared" si="861"/>
        <v>0</v>
      </c>
      <c r="DW194" s="5">
        <f t="shared" si="862"/>
        <v>0</v>
      </c>
      <c r="DX194" s="21">
        <f t="shared" si="863"/>
        <v>13570.970000000001</v>
      </c>
      <c r="DY194" s="21">
        <f t="shared" si="864"/>
        <v>18964.009999999998</v>
      </c>
      <c r="DZ194" s="21">
        <f t="shared" si="865"/>
        <v>-5393.0399999999972</v>
      </c>
      <c r="EA194" s="21">
        <f>((((((EA168)+(EA171))+(EA178))+(EA179))+(EA185))+(EA192))+(EA193)</f>
        <v>0</v>
      </c>
      <c r="EB194" s="21">
        <f>((((((EB168)+(EB171))+(EB178))+(EB179))+(EB185))+(EB192))+(EB193)</f>
        <v>0</v>
      </c>
      <c r="EC194" s="21">
        <f t="shared" si="866"/>
        <v>0</v>
      </c>
      <c r="ED194" s="21">
        <f>((((((ED168)+(ED171))+(ED178))+(ED179))+(ED185))+(ED192))+(ED193)</f>
        <v>0</v>
      </c>
      <c r="EE194" s="21">
        <f>((((((EE168)+(EE171))+(EE178))+(EE179))+(EE185))+(EE192))+(EE193)</f>
        <v>0</v>
      </c>
      <c r="EF194" s="21">
        <f t="shared" si="867"/>
        <v>0</v>
      </c>
      <c r="EG194" s="21">
        <f>((((((EG168)+(EG171))+(EG178))+(EG179))+(EG185))+(EG192))+(EG193)</f>
        <v>5304.17</v>
      </c>
      <c r="EH194" s="21">
        <f>((((((EH168)+(EH171))+(EH178))+(EH179))+(EH185))+(EH192))+(EH193)</f>
        <v>20521.259999999998</v>
      </c>
      <c r="EI194" s="21">
        <f t="shared" si="868"/>
        <v>-15217.089999999998</v>
      </c>
      <c r="EJ194" s="21">
        <f>((((((EJ168)+(EJ171))+(EJ178))+(EJ179))+(EJ185))+(EJ192))+(EJ193)</f>
        <v>0</v>
      </c>
      <c r="EK194" s="21">
        <f>((((((EK168)+(EK171))+(EK178))+(EK179))+(EK185))+(EK192))+(EK193)</f>
        <v>0</v>
      </c>
      <c r="EL194" s="21">
        <f t="shared" si="869"/>
        <v>0</v>
      </c>
      <c r="EM194" s="21">
        <f t="shared" si="870"/>
        <v>5304.17</v>
      </c>
      <c r="EN194" s="21">
        <f t="shared" si="871"/>
        <v>20521.259999999998</v>
      </c>
      <c r="EO194" s="21">
        <f t="shared" si="872"/>
        <v>-15217.089999999998</v>
      </c>
      <c r="EP194" s="21">
        <f>((((((EP168)+(EP171))+(EP178))+(EP179))+(EP185))+(EP192))+(EP193)</f>
        <v>0</v>
      </c>
      <c r="EQ194" s="21">
        <f>((((((EQ168)+(EQ171))+(EQ178))+(EQ179))+(EQ185))+(EQ192))+(EQ193)</f>
        <v>300</v>
      </c>
      <c r="ER194" s="21">
        <f t="shared" si="873"/>
        <v>-300</v>
      </c>
      <c r="ES194" s="21">
        <f>((((((ES168)+(ES171))+(ES178))+(ES179))+(ES185))+(ES192))+(ES193)</f>
        <v>0</v>
      </c>
      <c r="ET194" s="21">
        <f>((((((ET168)+(ET171))+(ET178))+(ET179))+(ET185))+(ET192))+(ET193)</f>
        <v>0</v>
      </c>
      <c r="EU194" s="21">
        <f t="shared" si="874"/>
        <v>0</v>
      </c>
      <c r="EV194" s="21">
        <f>((((((EV168)+(EV171))+(EV178))+(EV179))+(EV185))+(EV192))+(EV193)</f>
        <v>6675.12</v>
      </c>
      <c r="EW194" s="21">
        <f>((((((EW168)+(EW171))+(EW178))+(EW179))+(EW185))+(EW192))+(EW193)</f>
        <v>8425.0800000000017</v>
      </c>
      <c r="EX194" s="21">
        <f t="shared" si="875"/>
        <v>-1749.9600000000019</v>
      </c>
      <c r="EY194" s="21">
        <f>((((((EY168)+(EY171))+(EY178))+(EY179))+(EY185))+(EY192))+(EY193)</f>
        <v>0</v>
      </c>
      <c r="EZ194" s="21">
        <f>((((((EZ168)+(EZ171))+(EZ178))+(EZ179))+(EZ185))+(EZ192))+(EZ193)</f>
        <v>0</v>
      </c>
      <c r="FA194" s="21">
        <f t="shared" si="876"/>
        <v>0</v>
      </c>
      <c r="FB194" s="21">
        <f t="shared" si="877"/>
        <v>6675.12</v>
      </c>
      <c r="FC194" s="21">
        <f t="shared" si="878"/>
        <v>8425.0800000000017</v>
      </c>
      <c r="FD194" s="21">
        <f t="shared" si="879"/>
        <v>-1749.9600000000019</v>
      </c>
      <c r="FE194" s="21">
        <f>((((((FE168)+(FE171))+(FE178))+(FE179))+(FE185))+(FE192))+(FE193)</f>
        <v>0</v>
      </c>
      <c r="FF194" s="21">
        <f>((((((FF168)+(FF171))+(FF178))+(FF179))+(FF185))+(FF192))+(FF193)</f>
        <v>0</v>
      </c>
      <c r="FG194" s="21">
        <f t="shared" si="880"/>
        <v>0</v>
      </c>
      <c r="FH194" s="21">
        <f>((((((FH168)+(FH171))+(FH178))+(FH179))+(FH185))+(FH192))+(FH193)</f>
        <v>5621.41</v>
      </c>
      <c r="FI194" s="21">
        <f>((((((FI168)+(FI171))+(FI178))+(FI179))+(FI185))+(FI192))+(FI193)</f>
        <v>7698</v>
      </c>
      <c r="FJ194" s="21">
        <f t="shared" si="881"/>
        <v>-2076.59</v>
      </c>
      <c r="FK194" s="21">
        <f>((((((FK168)+(FK171))+(FK178))+(FK179))+(FK185))+(FK192))+(FK193)</f>
        <v>0</v>
      </c>
      <c r="FL194" s="21">
        <f>((((((FL168)+(FL171))+(FL178))+(FL179))+(FL185))+(FL192))+(FL193)</f>
        <v>0</v>
      </c>
      <c r="FM194" s="21">
        <f t="shared" si="882"/>
        <v>0</v>
      </c>
      <c r="FN194" s="21">
        <f t="shared" si="883"/>
        <v>5621.41</v>
      </c>
      <c r="FO194" s="21">
        <f t="shared" si="884"/>
        <v>7698</v>
      </c>
      <c r="FP194" s="21">
        <f t="shared" si="885"/>
        <v>-2076.59</v>
      </c>
      <c r="FQ194" s="21">
        <f>((((((FQ168)+(FQ171))+(FQ178))+(FQ179))+(FQ185))+(FQ192))+(FQ193)</f>
        <v>0</v>
      </c>
      <c r="FR194" s="21">
        <f>((((((FR168)+(FR171))+(FR178))+(FR179))+(FR185))+(FR192))+(FR193)</f>
        <v>0</v>
      </c>
      <c r="FS194" s="21">
        <f t="shared" si="886"/>
        <v>0</v>
      </c>
      <c r="FT194" s="21">
        <f>((((((FT168)+(FT171))+(FT178))+(FT179))+(FT185))+(FT192))+(FT193)</f>
        <v>1485</v>
      </c>
      <c r="FU194" s="21">
        <f>((((((FU168)+(FU171))+(FU178))+(FU179))+(FU185))+(FU192))+(FU193)</f>
        <v>7487.5199999999995</v>
      </c>
      <c r="FV194" s="21">
        <f t="shared" si="887"/>
        <v>-6002.5199999999995</v>
      </c>
      <c r="FW194" s="21">
        <f>((((((FW168)+(FW171))+(FW178))+(FW179))+(FW185))+(FW192))+(FW193)</f>
        <v>0</v>
      </c>
      <c r="FX194" s="21">
        <f>((((((FX168)+(FX171))+(FX178))+(FX179))+(FX185))+(FX192))+(FX193)</f>
        <v>0</v>
      </c>
      <c r="FY194" s="21">
        <f t="shared" si="888"/>
        <v>0</v>
      </c>
      <c r="FZ194" s="21">
        <f t="shared" si="889"/>
        <v>1485</v>
      </c>
      <c r="GA194" s="21">
        <f t="shared" si="890"/>
        <v>7487.5199999999995</v>
      </c>
      <c r="GB194" s="21">
        <f t="shared" si="891"/>
        <v>-6002.5199999999995</v>
      </c>
      <c r="GC194" s="21">
        <f>((((((GC168)+(GC171))+(GC178))+(GC179))+(GC185))+(GC192))+(GC193)</f>
        <v>2400</v>
      </c>
      <c r="GD194" s="21">
        <f>((((((GD168)+(GD171))+(GD178))+(GD179))+(GD185))+(GD192))+(GD193)</f>
        <v>0</v>
      </c>
      <c r="GE194" s="21">
        <f t="shared" si="892"/>
        <v>2400</v>
      </c>
      <c r="GF194" s="21">
        <f>((((((GF168)+(GF171))+(GF178))+(GF179))+(GF185))+(GF192))+(GF193)</f>
        <v>0</v>
      </c>
      <c r="GG194" s="21">
        <f>((((((GG168)+(GG171))+(GG178))+(GG179))+(GG185))+(GG192))+(GG193)</f>
        <v>0</v>
      </c>
      <c r="GH194" s="21">
        <f t="shared" si="893"/>
        <v>0</v>
      </c>
      <c r="GI194" s="21">
        <f>((((((GI168)+(GI171))+(GI178))+(GI179))+(GI185))+(GI192))+(GI193)</f>
        <v>26970.32</v>
      </c>
      <c r="GJ194" s="21">
        <f>((((((GJ168)+(GJ171))+(GJ178))+(GJ179))+(GJ185))+(GJ192))+(GJ193)</f>
        <v>22312.5</v>
      </c>
      <c r="GK194" s="21">
        <f t="shared" si="894"/>
        <v>4657.82</v>
      </c>
      <c r="GL194" s="21">
        <f>((((((GL168)+(GL171))+(GL178))+(GL179))+(GL185))+(GL192))+(GL193)</f>
        <v>0</v>
      </c>
      <c r="GM194" s="21">
        <f>((((((GM168)+(GM171))+(GM178))+(GM179))+(GM185))+(GM192))+(GM193)</f>
        <v>0</v>
      </c>
      <c r="GN194" s="21">
        <f t="shared" si="895"/>
        <v>0</v>
      </c>
      <c r="GO194" s="21">
        <f t="shared" si="896"/>
        <v>26970.32</v>
      </c>
      <c r="GP194" s="21">
        <f t="shared" si="897"/>
        <v>22312.5</v>
      </c>
      <c r="GQ194" s="21">
        <f t="shared" si="898"/>
        <v>4657.82</v>
      </c>
      <c r="GR194" s="21">
        <f>((((((GR168)+(GR171))+(GR178))+(GR179))+(GR185))+(GR192))+(GR193)</f>
        <v>0</v>
      </c>
      <c r="GS194" s="21">
        <f>((((((GS168)+(GS171))+(GS178))+(GS179))+(GS185))+(GS192))+(GS193)</f>
        <v>0</v>
      </c>
      <c r="GT194" s="21">
        <f t="shared" si="899"/>
        <v>0</v>
      </c>
      <c r="GU194" s="21">
        <f>((((((GU168)+(GU171))+(GU178))+(GU179))+(GU185))+(GU192))+(GU193)</f>
        <v>0</v>
      </c>
      <c r="GV194" s="21">
        <f>((((((GV168)+(GV171))+(GV178))+(GV179))+(GV185))+(GV192))+(GV193)</f>
        <v>0</v>
      </c>
      <c r="GW194" s="21">
        <f t="shared" si="900"/>
        <v>0</v>
      </c>
      <c r="GX194" s="21">
        <f>((((((GX168)+(GX171))+(GX178))+(GX179))+(GX185))+(GX192))+(GX193)</f>
        <v>5372.13</v>
      </c>
      <c r="GY194" s="21">
        <f>((((((GY168)+(GY171))+(GY178))+(GY179))+(GY185))+(GY192))+(GY193)</f>
        <v>0</v>
      </c>
      <c r="GZ194" s="21">
        <f t="shared" si="901"/>
        <v>5372.13</v>
      </c>
      <c r="HA194" s="21">
        <f t="shared" si="902"/>
        <v>53828.15</v>
      </c>
      <c r="HB194" s="21">
        <f t="shared" si="903"/>
        <v>66744.359999999986</v>
      </c>
      <c r="HC194" s="21">
        <f t="shared" si="904"/>
        <v>-12916.209999999985</v>
      </c>
      <c r="HD194" s="21">
        <f>((((((HD168)+(HD171))+(HD178))+(HD179))+(HD185))+(HD192))+(HD193)</f>
        <v>0</v>
      </c>
      <c r="HE194" s="21">
        <f>((((((HE168)+(HE171))+(HE178))+(HE179))+(HE185))+(HE192))+(HE193)</f>
        <v>0</v>
      </c>
      <c r="HF194" s="21">
        <f t="shared" si="905"/>
        <v>0</v>
      </c>
      <c r="HG194" s="21">
        <f>((((((HG168)+(HG171))+(HG178))+(HG179))+(HG185))+(HG192))+(HG193)</f>
        <v>0</v>
      </c>
      <c r="HH194" s="21">
        <f>((((((HH168)+(HH171))+(HH178))+(HH179))+(HH185))+(HH192))+(HH193)</f>
        <v>0</v>
      </c>
      <c r="HI194" s="21">
        <f t="shared" si="906"/>
        <v>0</v>
      </c>
      <c r="HJ194" s="21">
        <f>((((((HJ168)+(HJ171))+(HJ178))+(HJ179))+(HJ185))+(HJ192))+(HJ193)</f>
        <v>0</v>
      </c>
      <c r="HK194" s="21">
        <f>((((((HK168)+(HK171))+(HK178))+(HK179))+(HK185))+(HK192))+(HK193)</f>
        <v>2000.01</v>
      </c>
      <c r="HL194" s="21">
        <f t="shared" si="907"/>
        <v>-2000.01</v>
      </c>
      <c r="HM194" s="21">
        <f>((((((HM168)+(HM171))+(HM178))+(HM179))+(HM185))+(HM192))+(HM193)</f>
        <v>1500</v>
      </c>
      <c r="HN194" s="21">
        <f>((((((HN168)+(HN171))+(HN178))+(HN179))+(HN185))+(HN192))+(HN193)</f>
        <v>0</v>
      </c>
      <c r="HO194" s="21">
        <f t="shared" si="908"/>
        <v>1500</v>
      </c>
      <c r="HP194" s="21">
        <f t="shared" si="909"/>
        <v>1500</v>
      </c>
      <c r="HQ194" s="21">
        <f t="shared" si="910"/>
        <v>2000.01</v>
      </c>
      <c r="HR194" s="21">
        <f t="shared" si="911"/>
        <v>-500.01</v>
      </c>
      <c r="HS194" s="21">
        <f>((((((HS168)+(HS171))+(HS178))+(HS179))+(HS185))+(HS192))+(HS193)</f>
        <v>29.8</v>
      </c>
      <c r="HT194" s="21">
        <f>((((((HT168)+(HT171))+(HT178))+(HT179))+(HT185))+(HT192))+(HT193)</f>
        <v>0</v>
      </c>
      <c r="HU194" s="21">
        <f t="shared" si="912"/>
        <v>29.8</v>
      </c>
      <c r="HV194" s="21">
        <f>((((((HV168)+(HV171))+(HV178))+(HV179))+(HV185))+(HV192))+(HV193)</f>
        <v>0</v>
      </c>
      <c r="HW194" s="21">
        <f>((((((HW168)+(HW171))+(HW178))+(HW179))+(HW185))+(HW192))+(HW193)</f>
        <v>0</v>
      </c>
      <c r="HX194" s="21">
        <f t="shared" si="913"/>
        <v>0</v>
      </c>
      <c r="HY194" s="21">
        <f>((((((HY168)+(HY171))+(HY178))+(HY179))+(HY185))+(HY192))+(HY193)</f>
        <v>0</v>
      </c>
      <c r="HZ194" s="21">
        <f>((((((HZ168)+(HZ171))+(HZ178))+(HZ179))+(HZ185))+(HZ192))+(HZ193)</f>
        <v>0</v>
      </c>
      <c r="IA194" s="21">
        <f t="shared" si="914"/>
        <v>0</v>
      </c>
      <c r="IB194" s="21">
        <f>((((((IB168)+(IB171))+(IB178))+(IB179))+(IB185))+(IB192))+(IB193)</f>
        <v>0</v>
      </c>
      <c r="IC194" s="21">
        <f>((((((IC168)+(IC171))+(IC178))+(IC179))+(IC185))+(IC192))+(IC193)</f>
        <v>0</v>
      </c>
      <c r="ID194" s="21">
        <f t="shared" si="915"/>
        <v>0</v>
      </c>
      <c r="IE194" s="21">
        <f t="shared" si="916"/>
        <v>0</v>
      </c>
      <c r="IF194" s="21">
        <f t="shared" si="917"/>
        <v>0</v>
      </c>
      <c r="IG194" s="21">
        <f t="shared" si="918"/>
        <v>0</v>
      </c>
      <c r="IH194" s="21">
        <f t="shared" si="919"/>
        <v>1529.8</v>
      </c>
      <c r="II194" s="21">
        <f t="shared" si="920"/>
        <v>2000.01</v>
      </c>
      <c r="IJ194" s="21">
        <f t="shared" si="921"/>
        <v>-470.21000000000004</v>
      </c>
      <c r="IK194" s="21">
        <f>((((((IK168)+(IK171))+(IK178))+(IK179))+(IK185))+(IK192))+(IK193)</f>
        <v>10780.47</v>
      </c>
      <c r="IL194" s="21">
        <f>((((((IL168)+(IL171))+(IL178))+(IL179))+(IL185))+(IL192))+(IL193)</f>
        <v>11209.59</v>
      </c>
      <c r="IM194" s="21">
        <f t="shared" si="922"/>
        <v>-429.1200000000008</v>
      </c>
      <c r="IN194" s="21">
        <f>((((((IN168)+(IN171))+(IN178))+(IN179))+(IN185))+(IN192))+(IN193)</f>
        <v>0</v>
      </c>
      <c r="IO194" s="21">
        <f>((((((IO168)+(IO171))+(IO178))+(IO179))+(IO185))+(IO192))+(IO193)</f>
        <v>0</v>
      </c>
      <c r="IP194" s="21">
        <f t="shared" si="923"/>
        <v>0</v>
      </c>
      <c r="IQ194" s="21">
        <f>((((((IQ168)+(IQ171))+(IQ178))+(IQ179))+(IQ185))+(IQ192))+(IQ193)</f>
        <v>25653.26</v>
      </c>
      <c r="IR194" s="21">
        <f>((((((IR168)+(IR171))+(IR178))+(IR179))+(IR185))+(IR192))+(IR193)</f>
        <v>9999.99</v>
      </c>
      <c r="IS194" s="21">
        <f t="shared" si="924"/>
        <v>15653.269999999999</v>
      </c>
      <c r="IT194" s="21">
        <f t="shared" si="925"/>
        <v>25653.26</v>
      </c>
      <c r="IU194" s="21">
        <f t="shared" si="926"/>
        <v>9999.99</v>
      </c>
      <c r="IV194" s="21">
        <f t="shared" si="927"/>
        <v>15653.269999999999</v>
      </c>
      <c r="IW194" s="21">
        <f t="shared" si="928"/>
        <v>37963.53</v>
      </c>
      <c r="IX194" s="21">
        <f t="shared" si="929"/>
        <v>23209.59</v>
      </c>
      <c r="IY194" s="21">
        <f t="shared" si="930"/>
        <v>14753.939999999999</v>
      </c>
      <c r="IZ194" s="21">
        <f>((((((IZ168)+(IZ171))+(IZ178))+(IZ179))+(IZ185))+(IZ192))+(IZ193)</f>
        <v>0</v>
      </c>
      <c r="JA194" s="21">
        <f>((((((JA168)+(JA171))+(JA178))+(JA179))+(JA185))+(JA192))+(JA193)</f>
        <v>444</v>
      </c>
      <c r="JB194" s="21">
        <f t="shared" si="931"/>
        <v>-444</v>
      </c>
      <c r="JC194" s="21">
        <f>((((((JC168)+(JC171))+(JC178))+(JC179))+(JC185))+(JC192))+(JC193)</f>
        <v>0</v>
      </c>
      <c r="JD194" s="21">
        <f>((((((JD168)+(JD171))+(JD178))+(JD179))+(JD185))+(JD192))+(JD193)</f>
        <v>0</v>
      </c>
      <c r="JE194" s="21">
        <f t="shared" si="932"/>
        <v>0</v>
      </c>
      <c r="JF194" s="21">
        <f>((((((JF168)+(JF171))+(JF178))+(JF179))+(JF185))+(JF192))+(JF193)</f>
        <v>277.87</v>
      </c>
      <c r="JG194" s="21">
        <f>((((((JG168)+(JG171))+(JG178))+(JG179))+(JG185))+(JG192))+(JG193)</f>
        <v>0</v>
      </c>
      <c r="JH194" s="21">
        <f t="shared" si="933"/>
        <v>277.87</v>
      </c>
      <c r="JI194" s="21">
        <f t="shared" si="934"/>
        <v>277.87</v>
      </c>
      <c r="JJ194" s="21">
        <f t="shared" si="935"/>
        <v>444</v>
      </c>
      <c r="JK194" s="21">
        <f t="shared" si="936"/>
        <v>-166.13</v>
      </c>
      <c r="JL194" s="21">
        <f>((((((JL168)+(JL171))+(JL178))+(JL179))+(JL185))+(JL192))+(JL193)</f>
        <v>0</v>
      </c>
      <c r="JM194" s="21">
        <f>((((((JM168)+(JM171))+(JM178))+(JM179))+(JM185))+(JM192))+(JM193)</f>
        <v>0</v>
      </c>
      <c r="JN194" s="21">
        <f t="shared" si="937"/>
        <v>0</v>
      </c>
      <c r="JO194" s="21">
        <f>((((((JO168)+(JO171))+(JO178))+(JO179))+(JO185))+(JO192))+(JO193)</f>
        <v>0</v>
      </c>
      <c r="JP194" s="21">
        <f>((((((JP168)+(JP171))+(JP178))+(JP179))+(JP185))+(JP192))+(JP193)</f>
        <v>0</v>
      </c>
      <c r="JQ194" s="21">
        <f t="shared" si="938"/>
        <v>0</v>
      </c>
      <c r="JR194" s="21">
        <f>((((((JR168)+(JR171))+(JR178))+(JR179))+(JR185))+(JR192))+(JR193)</f>
        <v>0</v>
      </c>
      <c r="JS194" s="21">
        <f>((((((JS168)+(JS171))+(JS178))+(JS179))+(JS185))+(JS192))+(JS193)</f>
        <v>0</v>
      </c>
      <c r="JT194" s="21">
        <f t="shared" si="939"/>
        <v>0</v>
      </c>
      <c r="JU194" s="21">
        <f t="shared" si="940"/>
        <v>0</v>
      </c>
      <c r="JV194" s="21">
        <f t="shared" si="941"/>
        <v>0</v>
      </c>
      <c r="JW194" s="21">
        <f t="shared" si="942"/>
        <v>0</v>
      </c>
      <c r="JX194" s="21">
        <f>((((((JX168)+(JX171))+(JX178))+(JX179))+(JX185))+(JX192))+(JX193)</f>
        <v>486.21</v>
      </c>
      <c r="JY194" s="21">
        <f>((((((JY168)+(JY171))+(JY178))+(JY179))+(JY185))+(JY192))+(JY193)</f>
        <v>0</v>
      </c>
      <c r="JZ194" s="21">
        <f t="shared" si="943"/>
        <v>486.21</v>
      </c>
      <c r="KA194" s="21">
        <f>((((((KA168)+(KA171))+(KA178))+(KA179))+(KA185))+(KA192))+(KA193)</f>
        <v>221.03</v>
      </c>
      <c r="KB194" s="21">
        <f>((((((KB168)+(KB171))+(KB178))+(KB179))+(KB185))+(KB192))+(KB193)</f>
        <v>0</v>
      </c>
      <c r="KC194" s="21">
        <f t="shared" si="944"/>
        <v>221.03</v>
      </c>
      <c r="KD194" s="21">
        <f t="shared" si="945"/>
        <v>707.24</v>
      </c>
      <c r="KE194" s="21">
        <f t="shared" si="946"/>
        <v>0</v>
      </c>
      <c r="KF194" s="21">
        <f t="shared" si="947"/>
        <v>707.24</v>
      </c>
      <c r="KG194" s="21">
        <f>((((((KG168)+(KG171))+(KG178))+(KG179))+(KG185))+(KG192))+(KG193)</f>
        <v>2927.06</v>
      </c>
      <c r="KH194" s="21">
        <f>((((((KH168)+(KH171))+(KH178))+(KH179))+(KH185))+(KH192))+(KH193)</f>
        <v>0</v>
      </c>
      <c r="KI194" s="21">
        <f t="shared" si="948"/>
        <v>2927.06</v>
      </c>
      <c r="KJ194" s="21">
        <f>((((((KJ168)+(KJ171))+(KJ178))+(KJ179))+(KJ185))+(KJ192))+(KJ193)</f>
        <v>0</v>
      </c>
      <c r="KK194" s="21">
        <f>((((((KK168)+(KK171))+(KK178))+(KK179))+(KK185))+(KK192))+(KK193)</f>
        <v>0</v>
      </c>
      <c r="KL194" s="21">
        <f t="shared" si="949"/>
        <v>0</v>
      </c>
      <c r="KM194" s="21">
        <f>((((((KM168)+(KM171))+(KM178))+(KM179))+(KM185))+(KM192))+(KM193)</f>
        <v>56.87</v>
      </c>
      <c r="KN194" s="21">
        <f>((((((KN168)+(KN171))+(KN178))+(KN179))+(KN185))+(KN192))+(KN193)</f>
        <v>0</v>
      </c>
      <c r="KO194" s="21">
        <f t="shared" si="950"/>
        <v>56.87</v>
      </c>
      <c r="KP194" s="21">
        <f>((((((KP168)+(KP171))+(KP178))+(KP179))+(KP185))+(KP192))+(KP193)</f>
        <v>1108.32</v>
      </c>
      <c r="KQ194" s="21">
        <f>((((((KQ168)+(KQ171))+(KQ178))+(KQ179))+(KQ185))+(KQ192))+(KQ193)</f>
        <v>0</v>
      </c>
      <c r="KR194" s="21">
        <f t="shared" si="951"/>
        <v>1108.32</v>
      </c>
      <c r="KS194" s="21">
        <f>((((((KS168)+(KS171))+(KS178))+(KS179))+(KS185))+(KS192))+(KS193)</f>
        <v>0</v>
      </c>
      <c r="KT194" s="21">
        <f>((((((KT168)+(KT171))+(KT178))+(KT179))+(KT185))+(KT192))+(KT193)</f>
        <v>0</v>
      </c>
      <c r="KU194" s="21">
        <f t="shared" si="952"/>
        <v>0</v>
      </c>
      <c r="KV194" s="21">
        <f>((((((KV168)+(KV171))+(KV178))+(KV179))+(KV185))+(KV192))+(KV193)</f>
        <v>0</v>
      </c>
      <c r="KW194" s="21">
        <f>((((((KW168)+(KW171))+(KW178))+(KW179))+(KW185))+(KW192))+(KW193)</f>
        <v>0</v>
      </c>
      <c r="KX194" s="21">
        <f t="shared" si="953"/>
        <v>0</v>
      </c>
      <c r="KY194" s="21">
        <f>((((((KY168)+(KY171))+(KY178))+(KY179))+(KY185))+(KY192))+(KY193)</f>
        <v>0</v>
      </c>
      <c r="KZ194" s="21">
        <f>((((((KZ168)+(KZ171))+(KZ178))+(KZ179))+(KZ185))+(KZ192))+(KZ193)</f>
        <v>0</v>
      </c>
      <c r="LA194" s="21">
        <f t="shared" si="954"/>
        <v>0</v>
      </c>
      <c r="LB194" s="21">
        <f t="shared" si="955"/>
        <v>0</v>
      </c>
      <c r="LC194" s="21">
        <f t="shared" si="956"/>
        <v>0</v>
      </c>
      <c r="LD194" s="21">
        <f t="shared" si="957"/>
        <v>0</v>
      </c>
      <c r="LE194" s="21">
        <f t="shared" si="958"/>
        <v>4092.25</v>
      </c>
      <c r="LF194" s="21">
        <f t="shared" si="959"/>
        <v>0</v>
      </c>
      <c r="LG194" s="21">
        <f t="shared" si="960"/>
        <v>4092.25</v>
      </c>
      <c r="LH194" s="21">
        <f>((((((LH168)+(LH171))+(LH178))+(LH179))+(LH185))+(LH192))+(LH193)</f>
        <v>88</v>
      </c>
      <c r="LI194" s="21">
        <f>((((((LI168)+(LI171))+(LI178))+(LI179))+(LI185))+(LI192))+(LI193)</f>
        <v>0</v>
      </c>
      <c r="LJ194" s="21">
        <f t="shared" si="961"/>
        <v>88</v>
      </c>
      <c r="LK194" s="21">
        <f>((((((LK168)+(LK171))+(LK178))+(LK179))+(LK185))+(LK192))+(LK193)</f>
        <v>0</v>
      </c>
      <c r="LL194" s="21">
        <f>((((((LL168)+(LL171))+(LL178))+(LL179))+(LL185))+(LL192))+(LL193)</f>
        <v>0</v>
      </c>
      <c r="LM194" s="21">
        <f t="shared" si="962"/>
        <v>0</v>
      </c>
      <c r="LN194" s="21">
        <f t="shared" si="963"/>
        <v>110528.01</v>
      </c>
      <c r="LO194" s="21">
        <f t="shared" si="964"/>
        <v>109361.95999999998</v>
      </c>
      <c r="LP194" s="21">
        <f t="shared" si="965"/>
        <v>1166.0500000000175</v>
      </c>
    </row>
    <row r="195" spans="1:328" x14ac:dyDescent="0.3">
      <c r="A195" s="2" t="s">
        <v>300</v>
      </c>
      <c r="B195" s="3"/>
      <c r="C195" s="3"/>
      <c r="D195" s="4">
        <f t="shared" si="805"/>
        <v>0</v>
      </c>
      <c r="E195" s="3"/>
      <c r="F195" s="3"/>
      <c r="G195" s="4">
        <f t="shared" si="806"/>
        <v>0</v>
      </c>
      <c r="H195" s="3"/>
      <c r="I195" s="3"/>
      <c r="J195" s="4">
        <f t="shared" si="807"/>
        <v>0</v>
      </c>
      <c r="K195" s="3"/>
      <c r="L195" s="3"/>
      <c r="M195" s="4">
        <f t="shared" si="808"/>
        <v>0</v>
      </c>
      <c r="N195" s="3"/>
      <c r="O195" s="3"/>
      <c r="P195" s="4">
        <f t="shared" si="809"/>
        <v>0</v>
      </c>
      <c r="Q195" s="3"/>
      <c r="R195" s="3"/>
      <c r="S195" s="4">
        <f t="shared" si="810"/>
        <v>0</v>
      </c>
      <c r="T195" s="3"/>
      <c r="U195" s="3"/>
      <c r="V195" s="4">
        <f t="shared" si="811"/>
        <v>0</v>
      </c>
      <c r="W195" s="3"/>
      <c r="X195" s="3"/>
      <c r="Y195" s="4">
        <f t="shared" si="812"/>
        <v>0</v>
      </c>
      <c r="Z195" s="3"/>
      <c r="AA195" s="3"/>
      <c r="AB195" s="4">
        <f t="shared" si="813"/>
        <v>0</v>
      </c>
      <c r="AC195" s="3"/>
      <c r="AD195" s="3"/>
      <c r="AE195" s="4">
        <f t="shared" si="814"/>
        <v>0</v>
      </c>
      <c r="AF195" s="3"/>
      <c r="AG195" s="3"/>
      <c r="AH195" s="4">
        <f t="shared" si="815"/>
        <v>0</v>
      </c>
      <c r="AI195" s="3"/>
      <c r="AJ195" s="3"/>
      <c r="AK195" s="4">
        <f t="shared" si="816"/>
        <v>0</v>
      </c>
      <c r="AL195" s="4">
        <f t="shared" si="817"/>
        <v>0</v>
      </c>
      <c r="AM195" s="4">
        <f t="shared" si="818"/>
        <v>0</v>
      </c>
      <c r="AN195" s="4">
        <f t="shared" si="819"/>
        <v>0</v>
      </c>
      <c r="AO195" s="3"/>
      <c r="AP195" s="3"/>
      <c r="AQ195" s="4">
        <f t="shared" si="820"/>
        <v>0</v>
      </c>
      <c r="AR195" s="3"/>
      <c r="AS195" s="3"/>
      <c r="AT195" s="4">
        <f t="shared" si="821"/>
        <v>0</v>
      </c>
      <c r="AU195" s="3"/>
      <c r="AV195" s="3"/>
      <c r="AW195" s="4">
        <f t="shared" si="822"/>
        <v>0</v>
      </c>
      <c r="AX195" s="3"/>
      <c r="AY195" s="3"/>
      <c r="AZ195" s="4">
        <f t="shared" si="823"/>
        <v>0</v>
      </c>
      <c r="BA195" s="3"/>
      <c r="BB195" s="3"/>
      <c r="BC195" s="4">
        <f t="shared" si="824"/>
        <v>0</v>
      </c>
      <c r="BD195" s="3"/>
      <c r="BE195" s="3"/>
      <c r="BF195" s="4">
        <f t="shared" si="825"/>
        <v>0</v>
      </c>
      <c r="BG195" s="4">
        <f t="shared" si="826"/>
        <v>0</v>
      </c>
      <c r="BH195" s="4">
        <f t="shared" si="827"/>
        <v>0</v>
      </c>
      <c r="BI195" s="4">
        <f t="shared" si="828"/>
        <v>0</v>
      </c>
      <c r="BJ195" s="3"/>
      <c r="BK195" s="3"/>
      <c r="BL195" s="4">
        <f t="shared" si="829"/>
        <v>0</v>
      </c>
      <c r="BM195" s="3"/>
      <c r="BN195" s="3"/>
      <c r="BO195" s="4">
        <f t="shared" si="830"/>
        <v>0</v>
      </c>
      <c r="BP195" s="3"/>
      <c r="BQ195" s="3"/>
      <c r="BR195" s="4">
        <f t="shared" si="831"/>
        <v>0</v>
      </c>
      <c r="BS195" s="3"/>
      <c r="BT195" s="3"/>
      <c r="BU195" s="4">
        <f t="shared" si="832"/>
        <v>0</v>
      </c>
      <c r="BV195" s="3"/>
      <c r="BW195" s="3"/>
      <c r="BX195" s="4">
        <f t="shared" si="833"/>
        <v>0</v>
      </c>
      <c r="BY195" s="3"/>
      <c r="BZ195" s="3"/>
      <c r="CA195" s="4">
        <f t="shared" si="834"/>
        <v>0</v>
      </c>
      <c r="CB195" s="4">
        <f t="shared" si="835"/>
        <v>0</v>
      </c>
      <c r="CC195" s="4">
        <f t="shared" si="836"/>
        <v>0</v>
      </c>
      <c r="CD195" s="4">
        <f t="shared" si="837"/>
        <v>0</v>
      </c>
      <c r="CE195" s="3"/>
      <c r="CF195" s="3"/>
      <c r="CG195" s="4">
        <f t="shared" si="838"/>
        <v>0</v>
      </c>
      <c r="CH195" s="3"/>
      <c r="CI195" s="3"/>
      <c r="CJ195" s="4">
        <f t="shared" si="839"/>
        <v>0</v>
      </c>
      <c r="CK195" s="3"/>
      <c r="CL195" s="3"/>
      <c r="CM195" s="4">
        <f t="shared" si="840"/>
        <v>0</v>
      </c>
      <c r="CN195" s="4">
        <f t="shared" si="841"/>
        <v>0</v>
      </c>
      <c r="CO195" s="4">
        <f t="shared" si="842"/>
        <v>0</v>
      </c>
      <c r="CP195" s="4">
        <f t="shared" si="843"/>
        <v>0</v>
      </c>
      <c r="CQ195" s="3"/>
      <c r="CR195" s="3"/>
      <c r="CS195" s="4">
        <f t="shared" si="844"/>
        <v>0</v>
      </c>
      <c r="CT195" s="3"/>
      <c r="CU195" s="3"/>
      <c r="CV195" s="4">
        <f t="shared" si="845"/>
        <v>0</v>
      </c>
      <c r="CW195" s="3"/>
      <c r="CX195" s="3"/>
      <c r="CY195" s="4">
        <f t="shared" si="846"/>
        <v>0</v>
      </c>
      <c r="CZ195" s="4">
        <f t="shared" si="847"/>
        <v>0</v>
      </c>
      <c r="DA195" s="4">
        <f t="shared" si="848"/>
        <v>0</v>
      </c>
      <c r="DB195" s="4">
        <f t="shared" si="849"/>
        <v>0</v>
      </c>
      <c r="DC195" s="4">
        <f t="shared" si="850"/>
        <v>0</v>
      </c>
      <c r="DD195" s="4">
        <f t="shared" si="851"/>
        <v>0</v>
      </c>
      <c r="DE195" s="4">
        <f t="shared" si="852"/>
        <v>0</v>
      </c>
      <c r="DF195" s="3"/>
      <c r="DG195" s="3"/>
      <c r="DH195" s="4">
        <f t="shared" si="853"/>
        <v>0</v>
      </c>
      <c r="DI195" s="3"/>
      <c r="DJ195" s="3"/>
      <c r="DK195" s="4">
        <f t="shared" si="854"/>
        <v>0</v>
      </c>
      <c r="DL195" s="4">
        <f t="shared" si="855"/>
        <v>0</v>
      </c>
      <c r="DM195" s="4">
        <f t="shared" si="856"/>
        <v>0</v>
      </c>
      <c r="DN195" s="4">
        <f t="shared" si="857"/>
        <v>0</v>
      </c>
      <c r="DO195" s="3"/>
      <c r="DP195" s="3"/>
      <c r="DQ195" s="4">
        <f t="shared" si="858"/>
        <v>0</v>
      </c>
      <c r="DR195" s="3"/>
      <c r="DS195" s="3"/>
      <c r="DT195" s="4">
        <f t="shared" si="859"/>
        <v>0</v>
      </c>
      <c r="DU195" s="4">
        <f t="shared" si="860"/>
        <v>0</v>
      </c>
      <c r="DV195" s="4">
        <f t="shared" si="861"/>
        <v>0</v>
      </c>
      <c r="DW195" s="4">
        <f t="shared" si="862"/>
        <v>0</v>
      </c>
      <c r="DX195" s="20">
        <f t="shared" si="863"/>
        <v>0</v>
      </c>
      <c r="DY195" s="20">
        <f t="shared" si="864"/>
        <v>0</v>
      </c>
      <c r="DZ195" s="20">
        <f t="shared" si="865"/>
        <v>0</v>
      </c>
      <c r="EA195" s="19"/>
      <c r="EB195" s="19"/>
      <c r="EC195" s="20">
        <f t="shared" si="866"/>
        <v>0</v>
      </c>
      <c r="ED195" s="19"/>
      <c r="EE195" s="19"/>
      <c r="EF195" s="20">
        <f t="shared" si="867"/>
        <v>0</v>
      </c>
      <c r="EG195" s="19"/>
      <c r="EH195" s="19"/>
      <c r="EI195" s="20">
        <f t="shared" si="868"/>
        <v>0</v>
      </c>
      <c r="EJ195" s="19"/>
      <c r="EK195" s="19"/>
      <c r="EL195" s="20">
        <f t="shared" si="869"/>
        <v>0</v>
      </c>
      <c r="EM195" s="20">
        <f t="shared" si="870"/>
        <v>0</v>
      </c>
      <c r="EN195" s="20">
        <f t="shared" si="871"/>
        <v>0</v>
      </c>
      <c r="EO195" s="20">
        <f t="shared" si="872"/>
        <v>0</v>
      </c>
      <c r="EP195" s="19"/>
      <c r="EQ195" s="19"/>
      <c r="ER195" s="20">
        <f t="shared" si="873"/>
        <v>0</v>
      </c>
      <c r="ES195" s="19"/>
      <c r="ET195" s="19"/>
      <c r="EU195" s="20">
        <f t="shared" si="874"/>
        <v>0</v>
      </c>
      <c r="EV195" s="19"/>
      <c r="EW195" s="19"/>
      <c r="EX195" s="20">
        <f t="shared" si="875"/>
        <v>0</v>
      </c>
      <c r="EY195" s="19"/>
      <c r="EZ195" s="19"/>
      <c r="FA195" s="20">
        <f t="shared" si="876"/>
        <v>0</v>
      </c>
      <c r="FB195" s="20">
        <f t="shared" si="877"/>
        <v>0</v>
      </c>
      <c r="FC195" s="20">
        <f t="shared" si="878"/>
        <v>0</v>
      </c>
      <c r="FD195" s="20">
        <f t="shared" si="879"/>
        <v>0</v>
      </c>
      <c r="FE195" s="19"/>
      <c r="FF195" s="19"/>
      <c r="FG195" s="20">
        <f t="shared" si="880"/>
        <v>0</v>
      </c>
      <c r="FH195" s="19"/>
      <c r="FI195" s="19"/>
      <c r="FJ195" s="20">
        <f t="shared" si="881"/>
        <v>0</v>
      </c>
      <c r="FK195" s="19"/>
      <c r="FL195" s="19"/>
      <c r="FM195" s="20">
        <f t="shared" si="882"/>
        <v>0</v>
      </c>
      <c r="FN195" s="20">
        <f t="shared" si="883"/>
        <v>0</v>
      </c>
      <c r="FO195" s="20">
        <f t="shared" si="884"/>
        <v>0</v>
      </c>
      <c r="FP195" s="20">
        <f t="shared" si="885"/>
        <v>0</v>
      </c>
      <c r="FQ195" s="19"/>
      <c r="FR195" s="19"/>
      <c r="FS195" s="20">
        <f t="shared" si="886"/>
        <v>0</v>
      </c>
      <c r="FT195" s="19"/>
      <c r="FU195" s="19"/>
      <c r="FV195" s="20">
        <f t="shared" si="887"/>
        <v>0</v>
      </c>
      <c r="FW195" s="19"/>
      <c r="FX195" s="19"/>
      <c r="FY195" s="20">
        <f t="shared" si="888"/>
        <v>0</v>
      </c>
      <c r="FZ195" s="20">
        <f t="shared" si="889"/>
        <v>0</v>
      </c>
      <c r="GA195" s="20">
        <f t="shared" si="890"/>
        <v>0</v>
      </c>
      <c r="GB195" s="20">
        <f t="shared" si="891"/>
        <v>0</v>
      </c>
      <c r="GC195" s="19"/>
      <c r="GD195" s="19"/>
      <c r="GE195" s="20">
        <f t="shared" si="892"/>
        <v>0</v>
      </c>
      <c r="GF195" s="19"/>
      <c r="GG195" s="19"/>
      <c r="GH195" s="20">
        <f t="shared" si="893"/>
        <v>0</v>
      </c>
      <c r="GI195" s="19"/>
      <c r="GJ195" s="19"/>
      <c r="GK195" s="20">
        <f t="shared" si="894"/>
        <v>0</v>
      </c>
      <c r="GL195" s="19"/>
      <c r="GM195" s="19"/>
      <c r="GN195" s="20">
        <f t="shared" si="895"/>
        <v>0</v>
      </c>
      <c r="GO195" s="20">
        <f t="shared" si="896"/>
        <v>0</v>
      </c>
      <c r="GP195" s="20">
        <f t="shared" si="897"/>
        <v>0</v>
      </c>
      <c r="GQ195" s="20">
        <f t="shared" si="898"/>
        <v>0</v>
      </c>
      <c r="GR195" s="19"/>
      <c r="GS195" s="19"/>
      <c r="GT195" s="20">
        <f t="shared" si="899"/>
        <v>0</v>
      </c>
      <c r="GU195" s="19"/>
      <c r="GV195" s="19"/>
      <c r="GW195" s="20">
        <f t="shared" si="900"/>
        <v>0</v>
      </c>
      <c r="GX195" s="19"/>
      <c r="GY195" s="19"/>
      <c r="GZ195" s="20">
        <f t="shared" si="901"/>
        <v>0</v>
      </c>
      <c r="HA195" s="20">
        <f t="shared" si="902"/>
        <v>0</v>
      </c>
      <c r="HB195" s="20">
        <f t="shared" si="903"/>
        <v>0</v>
      </c>
      <c r="HC195" s="20">
        <f t="shared" si="904"/>
        <v>0</v>
      </c>
      <c r="HD195" s="19"/>
      <c r="HE195" s="19"/>
      <c r="HF195" s="20">
        <f t="shared" si="905"/>
        <v>0</v>
      </c>
      <c r="HG195" s="19"/>
      <c r="HH195" s="19"/>
      <c r="HI195" s="20">
        <f t="shared" si="906"/>
        <v>0</v>
      </c>
      <c r="HJ195" s="19"/>
      <c r="HK195" s="19"/>
      <c r="HL195" s="20">
        <f t="shared" si="907"/>
        <v>0</v>
      </c>
      <c r="HM195" s="19"/>
      <c r="HN195" s="19"/>
      <c r="HO195" s="20">
        <f t="shared" si="908"/>
        <v>0</v>
      </c>
      <c r="HP195" s="20">
        <f t="shared" si="909"/>
        <v>0</v>
      </c>
      <c r="HQ195" s="20">
        <f t="shared" si="910"/>
        <v>0</v>
      </c>
      <c r="HR195" s="20">
        <f t="shared" si="911"/>
        <v>0</v>
      </c>
      <c r="HS195" s="19"/>
      <c r="HT195" s="19"/>
      <c r="HU195" s="20">
        <f t="shared" si="912"/>
        <v>0</v>
      </c>
      <c r="HV195" s="19"/>
      <c r="HW195" s="19"/>
      <c r="HX195" s="20">
        <f t="shared" si="913"/>
        <v>0</v>
      </c>
      <c r="HY195" s="19"/>
      <c r="HZ195" s="19"/>
      <c r="IA195" s="20">
        <f t="shared" si="914"/>
        <v>0</v>
      </c>
      <c r="IB195" s="19"/>
      <c r="IC195" s="19"/>
      <c r="ID195" s="20">
        <f t="shared" si="915"/>
        <v>0</v>
      </c>
      <c r="IE195" s="20">
        <f t="shared" si="916"/>
        <v>0</v>
      </c>
      <c r="IF195" s="20">
        <f t="shared" si="917"/>
        <v>0</v>
      </c>
      <c r="IG195" s="20">
        <f t="shared" si="918"/>
        <v>0</v>
      </c>
      <c r="IH195" s="20">
        <f t="shared" si="919"/>
        <v>0</v>
      </c>
      <c r="II195" s="20">
        <f t="shared" si="920"/>
        <v>0</v>
      </c>
      <c r="IJ195" s="20">
        <f t="shared" si="921"/>
        <v>0</v>
      </c>
      <c r="IK195" s="19"/>
      <c r="IL195" s="19"/>
      <c r="IM195" s="20">
        <f t="shared" si="922"/>
        <v>0</v>
      </c>
      <c r="IN195" s="19"/>
      <c r="IO195" s="19"/>
      <c r="IP195" s="20">
        <f t="shared" si="923"/>
        <v>0</v>
      </c>
      <c r="IQ195" s="19"/>
      <c r="IR195" s="19"/>
      <c r="IS195" s="20">
        <f t="shared" si="924"/>
        <v>0</v>
      </c>
      <c r="IT195" s="20">
        <f t="shared" si="925"/>
        <v>0</v>
      </c>
      <c r="IU195" s="20">
        <f t="shared" si="926"/>
        <v>0</v>
      </c>
      <c r="IV195" s="20">
        <f t="shared" si="927"/>
        <v>0</v>
      </c>
      <c r="IW195" s="20">
        <f t="shared" si="928"/>
        <v>0</v>
      </c>
      <c r="IX195" s="20">
        <f t="shared" si="929"/>
        <v>0</v>
      </c>
      <c r="IY195" s="20">
        <f t="shared" si="930"/>
        <v>0</v>
      </c>
      <c r="IZ195" s="19"/>
      <c r="JA195" s="19"/>
      <c r="JB195" s="20">
        <f t="shared" si="931"/>
        <v>0</v>
      </c>
      <c r="JC195" s="19"/>
      <c r="JD195" s="19"/>
      <c r="JE195" s="20">
        <f t="shared" si="932"/>
        <v>0</v>
      </c>
      <c r="JF195" s="19"/>
      <c r="JG195" s="19"/>
      <c r="JH195" s="20">
        <f t="shared" si="933"/>
        <v>0</v>
      </c>
      <c r="JI195" s="20">
        <f t="shared" si="934"/>
        <v>0</v>
      </c>
      <c r="JJ195" s="20">
        <f t="shared" si="935"/>
        <v>0</v>
      </c>
      <c r="JK195" s="20">
        <f t="shared" si="936"/>
        <v>0</v>
      </c>
      <c r="JL195" s="19"/>
      <c r="JM195" s="19"/>
      <c r="JN195" s="20">
        <f t="shared" si="937"/>
        <v>0</v>
      </c>
      <c r="JO195" s="19"/>
      <c r="JP195" s="19"/>
      <c r="JQ195" s="20">
        <f t="shared" si="938"/>
        <v>0</v>
      </c>
      <c r="JR195" s="19"/>
      <c r="JS195" s="19"/>
      <c r="JT195" s="20">
        <f t="shared" si="939"/>
        <v>0</v>
      </c>
      <c r="JU195" s="20">
        <f t="shared" si="940"/>
        <v>0</v>
      </c>
      <c r="JV195" s="20">
        <f t="shared" si="941"/>
        <v>0</v>
      </c>
      <c r="JW195" s="20">
        <f t="shared" si="942"/>
        <v>0</v>
      </c>
      <c r="JX195" s="19"/>
      <c r="JY195" s="19"/>
      <c r="JZ195" s="20">
        <f t="shared" si="943"/>
        <v>0</v>
      </c>
      <c r="KA195" s="19"/>
      <c r="KB195" s="19"/>
      <c r="KC195" s="20">
        <f t="shared" si="944"/>
        <v>0</v>
      </c>
      <c r="KD195" s="20">
        <f t="shared" si="945"/>
        <v>0</v>
      </c>
      <c r="KE195" s="20">
        <f t="shared" si="946"/>
        <v>0</v>
      </c>
      <c r="KF195" s="20">
        <f t="shared" si="947"/>
        <v>0</v>
      </c>
      <c r="KG195" s="19"/>
      <c r="KH195" s="19"/>
      <c r="KI195" s="20">
        <f t="shared" si="948"/>
        <v>0</v>
      </c>
      <c r="KJ195" s="19"/>
      <c r="KK195" s="19"/>
      <c r="KL195" s="20">
        <f t="shared" si="949"/>
        <v>0</v>
      </c>
      <c r="KM195" s="19"/>
      <c r="KN195" s="19"/>
      <c r="KO195" s="20">
        <f t="shared" si="950"/>
        <v>0</v>
      </c>
      <c r="KP195" s="19"/>
      <c r="KQ195" s="19"/>
      <c r="KR195" s="20">
        <f t="shared" si="951"/>
        <v>0</v>
      </c>
      <c r="KS195" s="19"/>
      <c r="KT195" s="19"/>
      <c r="KU195" s="20">
        <f t="shared" si="952"/>
        <v>0</v>
      </c>
      <c r="KV195" s="19"/>
      <c r="KW195" s="19"/>
      <c r="KX195" s="20">
        <f t="shared" si="953"/>
        <v>0</v>
      </c>
      <c r="KY195" s="19"/>
      <c r="KZ195" s="19"/>
      <c r="LA195" s="20">
        <f t="shared" si="954"/>
        <v>0</v>
      </c>
      <c r="LB195" s="20">
        <f t="shared" si="955"/>
        <v>0</v>
      </c>
      <c r="LC195" s="20">
        <f t="shared" si="956"/>
        <v>0</v>
      </c>
      <c r="LD195" s="20">
        <f t="shared" si="957"/>
        <v>0</v>
      </c>
      <c r="LE195" s="20">
        <f t="shared" si="958"/>
        <v>0</v>
      </c>
      <c r="LF195" s="20">
        <f t="shared" si="959"/>
        <v>0</v>
      </c>
      <c r="LG195" s="20">
        <f t="shared" si="960"/>
        <v>0</v>
      </c>
      <c r="LH195" s="19"/>
      <c r="LI195" s="19"/>
      <c r="LJ195" s="20">
        <f t="shared" si="961"/>
        <v>0</v>
      </c>
      <c r="LK195" s="19"/>
      <c r="LL195" s="19"/>
      <c r="LM195" s="20">
        <f t="shared" si="962"/>
        <v>0</v>
      </c>
      <c r="LN195" s="20">
        <f t="shared" si="963"/>
        <v>0</v>
      </c>
      <c r="LO195" s="20">
        <f t="shared" si="964"/>
        <v>0</v>
      </c>
      <c r="LP195" s="20">
        <f t="shared" si="965"/>
        <v>0</v>
      </c>
    </row>
    <row r="196" spans="1:328" x14ac:dyDescent="0.3">
      <c r="A196" s="2" t="s">
        <v>301</v>
      </c>
      <c r="B196" s="3"/>
      <c r="C196" s="3"/>
      <c r="D196" s="4">
        <f t="shared" si="805"/>
        <v>0</v>
      </c>
      <c r="E196" s="3"/>
      <c r="F196" s="3"/>
      <c r="G196" s="4">
        <f t="shared" si="806"/>
        <v>0</v>
      </c>
      <c r="H196" s="3"/>
      <c r="I196" s="3"/>
      <c r="J196" s="4">
        <f t="shared" si="807"/>
        <v>0</v>
      </c>
      <c r="K196" s="3"/>
      <c r="L196" s="3"/>
      <c r="M196" s="4">
        <f t="shared" si="808"/>
        <v>0</v>
      </c>
      <c r="N196" s="3"/>
      <c r="O196" s="3"/>
      <c r="P196" s="4">
        <f t="shared" si="809"/>
        <v>0</v>
      </c>
      <c r="Q196" s="3"/>
      <c r="R196" s="3"/>
      <c r="S196" s="4">
        <f t="shared" si="810"/>
        <v>0</v>
      </c>
      <c r="T196" s="3"/>
      <c r="U196" s="3"/>
      <c r="V196" s="4">
        <f t="shared" si="811"/>
        <v>0</v>
      </c>
      <c r="W196" s="3"/>
      <c r="X196" s="3"/>
      <c r="Y196" s="4">
        <f t="shared" si="812"/>
        <v>0</v>
      </c>
      <c r="Z196" s="3"/>
      <c r="AA196" s="3"/>
      <c r="AB196" s="4">
        <f t="shared" si="813"/>
        <v>0</v>
      </c>
      <c r="AC196" s="3"/>
      <c r="AD196" s="3"/>
      <c r="AE196" s="4">
        <f t="shared" si="814"/>
        <v>0</v>
      </c>
      <c r="AF196" s="3"/>
      <c r="AG196" s="3"/>
      <c r="AH196" s="4">
        <f t="shared" si="815"/>
        <v>0</v>
      </c>
      <c r="AI196" s="3"/>
      <c r="AJ196" s="3"/>
      <c r="AK196" s="4">
        <f t="shared" si="816"/>
        <v>0</v>
      </c>
      <c r="AL196" s="4">
        <f t="shared" si="817"/>
        <v>0</v>
      </c>
      <c r="AM196" s="4">
        <f t="shared" si="818"/>
        <v>0</v>
      </c>
      <c r="AN196" s="4">
        <f t="shared" si="819"/>
        <v>0</v>
      </c>
      <c r="AO196" s="3"/>
      <c r="AP196" s="3"/>
      <c r="AQ196" s="4">
        <f t="shared" si="820"/>
        <v>0</v>
      </c>
      <c r="AR196" s="3"/>
      <c r="AS196" s="3"/>
      <c r="AT196" s="4">
        <f t="shared" si="821"/>
        <v>0</v>
      </c>
      <c r="AU196" s="3"/>
      <c r="AV196" s="3"/>
      <c r="AW196" s="4">
        <f t="shared" si="822"/>
        <v>0</v>
      </c>
      <c r="AX196" s="3"/>
      <c r="AY196" s="3"/>
      <c r="AZ196" s="4">
        <f t="shared" si="823"/>
        <v>0</v>
      </c>
      <c r="BA196" s="3"/>
      <c r="BB196" s="3"/>
      <c r="BC196" s="4">
        <f t="shared" si="824"/>
        <v>0</v>
      </c>
      <c r="BD196" s="3"/>
      <c r="BE196" s="3"/>
      <c r="BF196" s="4">
        <f t="shared" si="825"/>
        <v>0</v>
      </c>
      <c r="BG196" s="4">
        <f t="shared" si="826"/>
        <v>0</v>
      </c>
      <c r="BH196" s="4">
        <f t="shared" si="827"/>
        <v>0</v>
      </c>
      <c r="BI196" s="4">
        <f t="shared" si="828"/>
        <v>0</v>
      </c>
      <c r="BJ196" s="3"/>
      <c r="BK196" s="3"/>
      <c r="BL196" s="4">
        <f t="shared" si="829"/>
        <v>0</v>
      </c>
      <c r="BM196" s="3"/>
      <c r="BN196" s="3"/>
      <c r="BO196" s="4">
        <f t="shared" si="830"/>
        <v>0</v>
      </c>
      <c r="BP196" s="3"/>
      <c r="BQ196" s="3"/>
      <c r="BR196" s="4">
        <f t="shared" si="831"/>
        <v>0</v>
      </c>
      <c r="BS196" s="3"/>
      <c r="BT196" s="3"/>
      <c r="BU196" s="4">
        <f t="shared" si="832"/>
        <v>0</v>
      </c>
      <c r="BV196" s="3"/>
      <c r="BW196" s="3"/>
      <c r="BX196" s="4">
        <f t="shared" si="833"/>
        <v>0</v>
      </c>
      <c r="BY196" s="3"/>
      <c r="BZ196" s="3"/>
      <c r="CA196" s="4">
        <f t="shared" si="834"/>
        <v>0</v>
      </c>
      <c r="CB196" s="4">
        <f t="shared" si="835"/>
        <v>0</v>
      </c>
      <c r="CC196" s="4">
        <f t="shared" si="836"/>
        <v>0</v>
      </c>
      <c r="CD196" s="4">
        <f t="shared" si="837"/>
        <v>0</v>
      </c>
      <c r="CE196" s="3"/>
      <c r="CF196" s="3"/>
      <c r="CG196" s="4">
        <f t="shared" si="838"/>
        <v>0</v>
      </c>
      <c r="CH196" s="3"/>
      <c r="CI196" s="3"/>
      <c r="CJ196" s="4">
        <f t="shared" si="839"/>
        <v>0</v>
      </c>
      <c r="CK196" s="3"/>
      <c r="CL196" s="3"/>
      <c r="CM196" s="4">
        <f t="shared" si="840"/>
        <v>0</v>
      </c>
      <c r="CN196" s="4">
        <f t="shared" si="841"/>
        <v>0</v>
      </c>
      <c r="CO196" s="4">
        <f t="shared" si="842"/>
        <v>0</v>
      </c>
      <c r="CP196" s="4">
        <f t="shared" si="843"/>
        <v>0</v>
      </c>
      <c r="CQ196" s="3"/>
      <c r="CR196" s="3"/>
      <c r="CS196" s="4">
        <f t="shared" si="844"/>
        <v>0</v>
      </c>
      <c r="CT196" s="3"/>
      <c r="CU196" s="3"/>
      <c r="CV196" s="4">
        <f t="shared" si="845"/>
        <v>0</v>
      </c>
      <c r="CW196" s="3"/>
      <c r="CX196" s="3"/>
      <c r="CY196" s="4">
        <f t="shared" si="846"/>
        <v>0</v>
      </c>
      <c r="CZ196" s="4">
        <f t="shared" si="847"/>
        <v>0</v>
      </c>
      <c r="DA196" s="4">
        <f t="shared" si="848"/>
        <v>0</v>
      </c>
      <c r="DB196" s="4">
        <f t="shared" si="849"/>
        <v>0</v>
      </c>
      <c r="DC196" s="4">
        <f t="shared" si="850"/>
        <v>0</v>
      </c>
      <c r="DD196" s="4">
        <f t="shared" si="851"/>
        <v>0</v>
      </c>
      <c r="DE196" s="4">
        <f t="shared" si="852"/>
        <v>0</v>
      </c>
      <c r="DF196" s="3"/>
      <c r="DG196" s="3"/>
      <c r="DH196" s="4">
        <f t="shared" si="853"/>
        <v>0</v>
      </c>
      <c r="DI196" s="3"/>
      <c r="DJ196" s="3"/>
      <c r="DK196" s="4">
        <f t="shared" si="854"/>
        <v>0</v>
      </c>
      <c r="DL196" s="4">
        <f t="shared" si="855"/>
        <v>0</v>
      </c>
      <c r="DM196" s="4">
        <f t="shared" si="856"/>
        <v>0</v>
      </c>
      <c r="DN196" s="4">
        <f t="shared" si="857"/>
        <v>0</v>
      </c>
      <c r="DO196" s="3"/>
      <c r="DP196" s="3"/>
      <c r="DQ196" s="4">
        <f t="shared" si="858"/>
        <v>0</v>
      </c>
      <c r="DR196" s="3"/>
      <c r="DS196" s="3"/>
      <c r="DT196" s="4">
        <f t="shared" si="859"/>
        <v>0</v>
      </c>
      <c r="DU196" s="4">
        <f t="shared" si="860"/>
        <v>0</v>
      </c>
      <c r="DV196" s="4">
        <f t="shared" si="861"/>
        <v>0</v>
      </c>
      <c r="DW196" s="4">
        <f t="shared" si="862"/>
        <v>0</v>
      </c>
      <c r="DX196" s="20">
        <f t="shared" si="863"/>
        <v>0</v>
      </c>
      <c r="DY196" s="20">
        <f t="shared" si="864"/>
        <v>0</v>
      </c>
      <c r="DZ196" s="20">
        <f t="shared" si="865"/>
        <v>0</v>
      </c>
      <c r="EA196" s="19"/>
      <c r="EB196" s="19"/>
      <c r="EC196" s="20">
        <f t="shared" si="866"/>
        <v>0</v>
      </c>
      <c r="ED196" s="19"/>
      <c r="EE196" s="19"/>
      <c r="EF196" s="20">
        <f t="shared" si="867"/>
        <v>0</v>
      </c>
      <c r="EG196" s="19"/>
      <c r="EH196" s="19"/>
      <c r="EI196" s="20">
        <f t="shared" si="868"/>
        <v>0</v>
      </c>
      <c r="EJ196" s="19"/>
      <c r="EK196" s="19"/>
      <c r="EL196" s="20">
        <f t="shared" si="869"/>
        <v>0</v>
      </c>
      <c r="EM196" s="20">
        <f t="shared" si="870"/>
        <v>0</v>
      </c>
      <c r="EN196" s="20">
        <f t="shared" si="871"/>
        <v>0</v>
      </c>
      <c r="EO196" s="20">
        <f t="shared" si="872"/>
        <v>0</v>
      </c>
      <c r="EP196" s="19"/>
      <c r="EQ196" s="19"/>
      <c r="ER196" s="20">
        <f t="shared" si="873"/>
        <v>0</v>
      </c>
      <c r="ES196" s="19"/>
      <c r="ET196" s="19"/>
      <c r="EU196" s="20">
        <f t="shared" si="874"/>
        <v>0</v>
      </c>
      <c r="EV196" s="19"/>
      <c r="EW196" s="19"/>
      <c r="EX196" s="20">
        <f t="shared" si="875"/>
        <v>0</v>
      </c>
      <c r="EY196" s="19"/>
      <c r="EZ196" s="19"/>
      <c r="FA196" s="20">
        <f t="shared" si="876"/>
        <v>0</v>
      </c>
      <c r="FB196" s="20">
        <f t="shared" si="877"/>
        <v>0</v>
      </c>
      <c r="FC196" s="20">
        <f t="shared" si="878"/>
        <v>0</v>
      </c>
      <c r="FD196" s="20">
        <f t="shared" si="879"/>
        <v>0</v>
      </c>
      <c r="FE196" s="19"/>
      <c r="FF196" s="19"/>
      <c r="FG196" s="20">
        <f t="shared" si="880"/>
        <v>0</v>
      </c>
      <c r="FH196" s="19"/>
      <c r="FI196" s="19"/>
      <c r="FJ196" s="20">
        <f t="shared" si="881"/>
        <v>0</v>
      </c>
      <c r="FK196" s="19"/>
      <c r="FL196" s="19"/>
      <c r="FM196" s="20">
        <f t="shared" si="882"/>
        <v>0</v>
      </c>
      <c r="FN196" s="20">
        <f t="shared" si="883"/>
        <v>0</v>
      </c>
      <c r="FO196" s="20">
        <f t="shared" si="884"/>
        <v>0</v>
      </c>
      <c r="FP196" s="20">
        <f t="shared" si="885"/>
        <v>0</v>
      </c>
      <c r="FQ196" s="19"/>
      <c r="FR196" s="19"/>
      <c r="FS196" s="20">
        <f t="shared" si="886"/>
        <v>0</v>
      </c>
      <c r="FT196" s="19"/>
      <c r="FU196" s="19"/>
      <c r="FV196" s="20">
        <f t="shared" si="887"/>
        <v>0</v>
      </c>
      <c r="FW196" s="19"/>
      <c r="FX196" s="19"/>
      <c r="FY196" s="20">
        <f t="shared" si="888"/>
        <v>0</v>
      </c>
      <c r="FZ196" s="20">
        <f t="shared" si="889"/>
        <v>0</v>
      </c>
      <c r="GA196" s="20">
        <f t="shared" si="890"/>
        <v>0</v>
      </c>
      <c r="GB196" s="20">
        <f t="shared" si="891"/>
        <v>0</v>
      </c>
      <c r="GC196" s="19"/>
      <c r="GD196" s="19"/>
      <c r="GE196" s="20">
        <f t="shared" si="892"/>
        <v>0</v>
      </c>
      <c r="GF196" s="19"/>
      <c r="GG196" s="19"/>
      <c r="GH196" s="20">
        <f t="shared" si="893"/>
        <v>0</v>
      </c>
      <c r="GI196" s="19"/>
      <c r="GJ196" s="19"/>
      <c r="GK196" s="20">
        <f t="shared" si="894"/>
        <v>0</v>
      </c>
      <c r="GL196" s="19"/>
      <c r="GM196" s="19"/>
      <c r="GN196" s="20">
        <f t="shared" si="895"/>
        <v>0</v>
      </c>
      <c r="GO196" s="20">
        <f t="shared" si="896"/>
        <v>0</v>
      </c>
      <c r="GP196" s="20">
        <f t="shared" si="897"/>
        <v>0</v>
      </c>
      <c r="GQ196" s="20">
        <f t="shared" si="898"/>
        <v>0</v>
      </c>
      <c r="GR196" s="19"/>
      <c r="GS196" s="19"/>
      <c r="GT196" s="20">
        <f t="shared" si="899"/>
        <v>0</v>
      </c>
      <c r="GU196" s="19"/>
      <c r="GV196" s="19"/>
      <c r="GW196" s="20">
        <f t="shared" si="900"/>
        <v>0</v>
      </c>
      <c r="GX196" s="19"/>
      <c r="GY196" s="19"/>
      <c r="GZ196" s="20">
        <f t="shared" si="901"/>
        <v>0</v>
      </c>
      <c r="HA196" s="20">
        <f t="shared" si="902"/>
        <v>0</v>
      </c>
      <c r="HB196" s="20">
        <f t="shared" si="903"/>
        <v>0</v>
      </c>
      <c r="HC196" s="20">
        <f t="shared" si="904"/>
        <v>0</v>
      </c>
      <c r="HD196" s="19"/>
      <c r="HE196" s="19"/>
      <c r="HF196" s="20">
        <f t="shared" si="905"/>
        <v>0</v>
      </c>
      <c r="HG196" s="19"/>
      <c r="HH196" s="19"/>
      <c r="HI196" s="20">
        <f t="shared" si="906"/>
        <v>0</v>
      </c>
      <c r="HJ196" s="19"/>
      <c r="HK196" s="19"/>
      <c r="HL196" s="20">
        <f t="shared" si="907"/>
        <v>0</v>
      </c>
      <c r="HM196" s="19"/>
      <c r="HN196" s="19"/>
      <c r="HO196" s="20">
        <f t="shared" si="908"/>
        <v>0</v>
      </c>
      <c r="HP196" s="20">
        <f t="shared" si="909"/>
        <v>0</v>
      </c>
      <c r="HQ196" s="20">
        <f t="shared" si="910"/>
        <v>0</v>
      </c>
      <c r="HR196" s="20">
        <f t="shared" si="911"/>
        <v>0</v>
      </c>
      <c r="HS196" s="19"/>
      <c r="HT196" s="19"/>
      <c r="HU196" s="20">
        <f t="shared" si="912"/>
        <v>0</v>
      </c>
      <c r="HV196" s="19"/>
      <c r="HW196" s="19"/>
      <c r="HX196" s="20">
        <f t="shared" si="913"/>
        <v>0</v>
      </c>
      <c r="HY196" s="19"/>
      <c r="HZ196" s="19"/>
      <c r="IA196" s="20">
        <f t="shared" si="914"/>
        <v>0</v>
      </c>
      <c r="IB196" s="19"/>
      <c r="IC196" s="19"/>
      <c r="ID196" s="20">
        <f t="shared" si="915"/>
        <v>0</v>
      </c>
      <c r="IE196" s="20">
        <f t="shared" si="916"/>
        <v>0</v>
      </c>
      <c r="IF196" s="20">
        <f t="shared" si="917"/>
        <v>0</v>
      </c>
      <c r="IG196" s="20">
        <f t="shared" si="918"/>
        <v>0</v>
      </c>
      <c r="IH196" s="20">
        <f t="shared" si="919"/>
        <v>0</v>
      </c>
      <c r="II196" s="20">
        <f t="shared" si="920"/>
        <v>0</v>
      </c>
      <c r="IJ196" s="20">
        <f t="shared" si="921"/>
        <v>0</v>
      </c>
      <c r="IK196" s="19"/>
      <c r="IL196" s="19"/>
      <c r="IM196" s="20">
        <f t="shared" si="922"/>
        <v>0</v>
      </c>
      <c r="IN196" s="19"/>
      <c r="IO196" s="19"/>
      <c r="IP196" s="20">
        <f t="shared" si="923"/>
        <v>0</v>
      </c>
      <c r="IQ196" s="19"/>
      <c r="IR196" s="19"/>
      <c r="IS196" s="20">
        <f t="shared" si="924"/>
        <v>0</v>
      </c>
      <c r="IT196" s="20">
        <f t="shared" si="925"/>
        <v>0</v>
      </c>
      <c r="IU196" s="20">
        <f t="shared" si="926"/>
        <v>0</v>
      </c>
      <c r="IV196" s="20">
        <f t="shared" si="927"/>
        <v>0</v>
      </c>
      <c r="IW196" s="20">
        <f t="shared" si="928"/>
        <v>0</v>
      </c>
      <c r="IX196" s="20">
        <f t="shared" si="929"/>
        <v>0</v>
      </c>
      <c r="IY196" s="20">
        <f t="shared" si="930"/>
        <v>0</v>
      </c>
      <c r="IZ196" s="19"/>
      <c r="JA196" s="19"/>
      <c r="JB196" s="20">
        <f t="shared" si="931"/>
        <v>0</v>
      </c>
      <c r="JC196" s="19"/>
      <c r="JD196" s="19"/>
      <c r="JE196" s="20">
        <f t="shared" si="932"/>
        <v>0</v>
      </c>
      <c r="JF196" s="19"/>
      <c r="JG196" s="19"/>
      <c r="JH196" s="20">
        <f t="shared" si="933"/>
        <v>0</v>
      </c>
      <c r="JI196" s="20">
        <f t="shared" si="934"/>
        <v>0</v>
      </c>
      <c r="JJ196" s="20">
        <f t="shared" si="935"/>
        <v>0</v>
      </c>
      <c r="JK196" s="20">
        <f t="shared" si="936"/>
        <v>0</v>
      </c>
      <c r="JL196" s="19"/>
      <c r="JM196" s="19"/>
      <c r="JN196" s="20">
        <f t="shared" si="937"/>
        <v>0</v>
      </c>
      <c r="JO196" s="19"/>
      <c r="JP196" s="19"/>
      <c r="JQ196" s="20">
        <f t="shared" si="938"/>
        <v>0</v>
      </c>
      <c r="JR196" s="19"/>
      <c r="JS196" s="19"/>
      <c r="JT196" s="20">
        <f t="shared" si="939"/>
        <v>0</v>
      </c>
      <c r="JU196" s="20">
        <f t="shared" si="940"/>
        <v>0</v>
      </c>
      <c r="JV196" s="20">
        <f t="shared" si="941"/>
        <v>0</v>
      </c>
      <c r="JW196" s="20">
        <f t="shared" si="942"/>
        <v>0</v>
      </c>
      <c r="JX196" s="19"/>
      <c r="JY196" s="19"/>
      <c r="JZ196" s="20">
        <f t="shared" si="943"/>
        <v>0</v>
      </c>
      <c r="KA196" s="19"/>
      <c r="KB196" s="19"/>
      <c r="KC196" s="20">
        <f t="shared" si="944"/>
        <v>0</v>
      </c>
      <c r="KD196" s="20">
        <f t="shared" si="945"/>
        <v>0</v>
      </c>
      <c r="KE196" s="20">
        <f t="shared" si="946"/>
        <v>0</v>
      </c>
      <c r="KF196" s="20">
        <f t="shared" si="947"/>
        <v>0</v>
      </c>
      <c r="KG196" s="19"/>
      <c r="KH196" s="19"/>
      <c r="KI196" s="20">
        <f t="shared" si="948"/>
        <v>0</v>
      </c>
      <c r="KJ196" s="19"/>
      <c r="KK196" s="19"/>
      <c r="KL196" s="20">
        <f t="shared" si="949"/>
        <v>0</v>
      </c>
      <c r="KM196" s="19"/>
      <c r="KN196" s="19"/>
      <c r="KO196" s="20">
        <f t="shared" si="950"/>
        <v>0</v>
      </c>
      <c r="KP196" s="19"/>
      <c r="KQ196" s="19"/>
      <c r="KR196" s="20">
        <f t="shared" si="951"/>
        <v>0</v>
      </c>
      <c r="KS196" s="19"/>
      <c r="KT196" s="19"/>
      <c r="KU196" s="20">
        <f t="shared" si="952"/>
        <v>0</v>
      </c>
      <c r="KV196" s="19"/>
      <c r="KW196" s="19"/>
      <c r="KX196" s="20">
        <f t="shared" si="953"/>
        <v>0</v>
      </c>
      <c r="KY196" s="19"/>
      <c r="KZ196" s="19"/>
      <c r="LA196" s="20">
        <f t="shared" si="954"/>
        <v>0</v>
      </c>
      <c r="LB196" s="20">
        <f t="shared" si="955"/>
        <v>0</v>
      </c>
      <c r="LC196" s="20">
        <f t="shared" si="956"/>
        <v>0</v>
      </c>
      <c r="LD196" s="20">
        <f t="shared" si="957"/>
        <v>0</v>
      </c>
      <c r="LE196" s="20">
        <f t="shared" si="958"/>
        <v>0</v>
      </c>
      <c r="LF196" s="20">
        <f t="shared" si="959"/>
        <v>0</v>
      </c>
      <c r="LG196" s="20">
        <f t="shared" si="960"/>
        <v>0</v>
      </c>
      <c r="LH196" s="19"/>
      <c r="LI196" s="19"/>
      <c r="LJ196" s="20">
        <f t="shared" si="961"/>
        <v>0</v>
      </c>
      <c r="LK196" s="19"/>
      <c r="LL196" s="19"/>
      <c r="LM196" s="20">
        <f t="shared" si="962"/>
        <v>0</v>
      </c>
      <c r="LN196" s="20">
        <f t="shared" si="963"/>
        <v>0</v>
      </c>
      <c r="LO196" s="20">
        <f t="shared" si="964"/>
        <v>0</v>
      </c>
      <c r="LP196" s="20">
        <f t="shared" si="965"/>
        <v>0</v>
      </c>
    </row>
    <row r="197" spans="1:328" x14ac:dyDescent="0.3">
      <c r="A197" s="2" t="s">
        <v>302</v>
      </c>
      <c r="B197" s="3"/>
      <c r="C197" s="3"/>
      <c r="D197" s="4">
        <f t="shared" si="805"/>
        <v>0</v>
      </c>
      <c r="E197" s="4">
        <f>140.3</f>
        <v>140.30000000000001</v>
      </c>
      <c r="F197" s="4">
        <f>1025.01</f>
        <v>1025.01</v>
      </c>
      <c r="G197" s="4">
        <f t="shared" si="806"/>
        <v>-884.71</v>
      </c>
      <c r="H197" s="3"/>
      <c r="I197" s="3"/>
      <c r="J197" s="4">
        <f t="shared" si="807"/>
        <v>0</v>
      </c>
      <c r="K197" s="3"/>
      <c r="L197" s="3"/>
      <c r="M197" s="4">
        <f t="shared" si="808"/>
        <v>0</v>
      </c>
      <c r="N197" s="3"/>
      <c r="O197" s="3"/>
      <c r="P197" s="4">
        <f t="shared" si="809"/>
        <v>0</v>
      </c>
      <c r="Q197" s="3"/>
      <c r="R197" s="4">
        <f>750</f>
        <v>750</v>
      </c>
      <c r="S197" s="4">
        <f t="shared" si="810"/>
        <v>-750</v>
      </c>
      <c r="T197" s="3"/>
      <c r="U197" s="3"/>
      <c r="V197" s="4">
        <f t="shared" si="811"/>
        <v>0</v>
      </c>
      <c r="W197" s="3"/>
      <c r="X197" s="3"/>
      <c r="Y197" s="4">
        <f t="shared" si="812"/>
        <v>0</v>
      </c>
      <c r="Z197" s="3"/>
      <c r="AA197" s="3"/>
      <c r="AB197" s="4">
        <f t="shared" si="813"/>
        <v>0</v>
      </c>
      <c r="AC197" s="3"/>
      <c r="AD197" s="3"/>
      <c r="AE197" s="4">
        <f t="shared" si="814"/>
        <v>0</v>
      </c>
      <c r="AF197" s="3"/>
      <c r="AG197" s="3"/>
      <c r="AH197" s="4">
        <f t="shared" si="815"/>
        <v>0</v>
      </c>
      <c r="AI197" s="3"/>
      <c r="AJ197" s="3"/>
      <c r="AK197" s="4">
        <f t="shared" si="816"/>
        <v>0</v>
      </c>
      <c r="AL197" s="4">
        <f t="shared" si="817"/>
        <v>0</v>
      </c>
      <c r="AM197" s="4">
        <f t="shared" si="818"/>
        <v>750</v>
      </c>
      <c r="AN197" s="4">
        <f t="shared" si="819"/>
        <v>-750</v>
      </c>
      <c r="AO197" s="3"/>
      <c r="AP197" s="3"/>
      <c r="AQ197" s="4">
        <f t="shared" si="820"/>
        <v>0</v>
      </c>
      <c r="AR197" s="3"/>
      <c r="AS197" s="3"/>
      <c r="AT197" s="4">
        <f t="shared" si="821"/>
        <v>0</v>
      </c>
      <c r="AU197" s="3"/>
      <c r="AV197" s="3"/>
      <c r="AW197" s="4">
        <f t="shared" si="822"/>
        <v>0</v>
      </c>
      <c r="AX197" s="3"/>
      <c r="AY197" s="3"/>
      <c r="AZ197" s="4">
        <f t="shared" si="823"/>
        <v>0</v>
      </c>
      <c r="BA197" s="3"/>
      <c r="BB197" s="3"/>
      <c r="BC197" s="4">
        <f t="shared" si="824"/>
        <v>0</v>
      </c>
      <c r="BD197" s="3"/>
      <c r="BE197" s="3"/>
      <c r="BF197" s="4">
        <f t="shared" si="825"/>
        <v>0</v>
      </c>
      <c r="BG197" s="4">
        <f t="shared" si="826"/>
        <v>0</v>
      </c>
      <c r="BH197" s="4">
        <f t="shared" si="827"/>
        <v>0</v>
      </c>
      <c r="BI197" s="4">
        <f t="shared" si="828"/>
        <v>0</v>
      </c>
      <c r="BJ197" s="3"/>
      <c r="BK197" s="3"/>
      <c r="BL197" s="4">
        <f t="shared" si="829"/>
        <v>0</v>
      </c>
      <c r="BM197" s="4">
        <f>45.36</f>
        <v>45.36</v>
      </c>
      <c r="BN197" s="3"/>
      <c r="BO197" s="4">
        <f t="shared" si="830"/>
        <v>45.36</v>
      </c>
      <c r="BP197" s="3"/>
      <c r="BQ197" s="3"/>
      <c r="BR197" s="4">
        <f t="shared" si="831"/>
        <v>0</v>
      </c>
      <c r="BS197" s="3"/>
      <c r="BT197" s="3"/>
      <c r="BU197" s="4">
        <f t="shared" si="832"/>
        <v>0</v>
      </c>
      <c r="BV197" s="3"/>
      <c r="BW197" s="3"/>
      <c r="BX197" s="4">
        <f t="shared" si="833"/>
        <v>0</v>
      </c>
      <c r="BY197" s="3"/>
      <c r="BZ197" s="3"/>
      <c r="CA197" s="4">
        <f t="shared" si="834"/>
        <v>0</v>
      </c>
      <c r="CB197" s="4">
        <f t="shared" si="835"/>
        <v>0</v>
      </c>
      <c r="CC197" s="4">
        <f t="shared" si="836"/>
        <v>0</v>
      </c>
      <c r="CD197" s="4">
        <f t="shared" si="837"/>
        <v>0</v>
      </c>
      <c r="CE197" s="3"/>
      <c r="CF197" s="3"/>
      <c r="CG197" s="4">
        <f t="shared" si="838"/>
        <v>0</v>
      </c>
      <c r="CH197" s="3"/>
      <c r="CI197" s="3"/>
      <c r="CJ197" s="4">
        <f t="shared" si="839"/>
        <v>0</v>
      </c>
      <c r="CK197" s="3"/>
      <c r="CL197" s="3"/>
      <c r="CM197" s="4">
        <f t="shared" si="840"/>
        <v>0</v>
      </c>
      <c r="CN197" s="4">
        <f t="shared" si="841"/>
        <v>0</v>
      </c>
      <c r="CO197" s="4">
        <f t="shared" si="842"/>
        <v>0</v>
      </c>
      <c r="CP197" s="4">
        <f t="shared" si="843"/>
        <v>0</v>
      </c>
      <c r="CQ197" s="3"/>
      <c r="CR197" s="3"/>
      <c r="CS197" s="4">
        <f t="shared" si="844"/>
        <v>0</v>
      </c>
      <c r="CT197" s="3"/>
      <c r="CU197" s="4">
        <f>750</f>
        <v>750</v>
      </c>
      <c r="CV197" s="4">
        <f t="shared" si="845"/>
        <v>-750</v>
      </c>
      <c r="CW197" s="3"/>
      <c r="CX197" s="3"/>
      <c r="CY197" s="4">
        <f t="shared" si="846"/>
        <v>0</v>
      </c>
      <c r="CZ197" s="4">
        <f t="shared" si="847"/>
        <v>0</v>
      </c>
      <c r="DA197" s="4">
        <f t="shared" si="848"/>
        <v>750</v>
      </c>
      <c r="DB197" s="4">
        <f t="shared" si="849"/>
        <v>-750</v>
      </c>
      <c r="DC197" s="4">
        <f t="shared" si="850"/>
        <v>45.36</v>
      </c>
      <c r="DD197" s="4">
        <f t="shared" si="851"/>
        <v>750</v>
      </c>
      <c r="DE197" s="4">
        <f t="shared" si="852"/>
        <v>-704.64</v>
      </c>
      <c r="DF197" s="3"/>
      <c r="DG197" s="3"/>
      <c r="DH197" s="4">
        <f t="shared" si="853"/>
        <v>0</v>
      </c>
      <c r="DI197" s="3"/>
      <c r="DJ197" s="4">
        <f>750</f>
        <v>750</v>
      </c>
      <c r="DK197" s="4">
        <f t="shared" si="854"/>
        <v>-750</v>
      </c>
      <c r="DL197" s="4">
        <f t="shared" si="855"/>
        <v>0</v>
      </c>
      <c r="DM197" s="4">
        <f t="shared" si="856"/>
        <v>750</v>
      </c>
      <c r="DN197" s="4">
        <f t="shared" si="857"/>
        <v>-750</v>
      </c>
      <c r="DO197" s="3"/>
      <c r="DP197" s="3"/>
      <c r="DQ197" s="4">
        <f t="shared" si="858"/>
        <v>0</v>
      </c>
      <c r="DR197" s="3"/>
      <c r="DS197" s="3"/>
      <c r="DT197" s="4">
        <f t="shared" si="859"/>
        <v>0</v>
      </c>
      <c r="DU197" s="4">
        <f t="shared" si="860"/>
        <v>0</v>
      </c>
      <c r="DV197" s="4">
        <f t="shared" si="861"/>
        <v>0</v>
      </c>
      <c r="DW197" s="4">
        <f t="shared" si="862"/>
        <v>0</v>
      </c>
      <c r="DX197" s="20">
        <f t="shared" si="863"/>
        <v>185.66000000000003</v>
      </c>
      <c r="DY197" s="20">
        <f t="shared" si="864"/>
        <v>3275.01</v>
      </c>
      <c r="DZ197" s="20">
        <f t="shared" si="865"/>
        <v>-3089.3500000000004</v>
      </c>
      <c r="EA197" s="19"/>
      <c r="EB197" s="19"/>
      <c r="EC197" s="20">
        <f t="shared" si="866"/>
        <v>0</v>
      </c>
      <c r="ED197" s="19"/>
      <c r="EE197" s="19"/>
      <c r="EF197" s="20">
        <f t="shared" si="867"/>
        <v>0</v>
      </c>
      <c r="EG197" s="19"/>
      <c r="EH197" s="20">
        <f>1250.01</f>
        <v>1250.01</v>
      </c>
      <c r="EI197" s="20">
        <f t="shared" si="868"/>
        <v>-1250.01</v>
      </c>
      <c r="EJ197" s="19"/>
      <c r="EK197" s="19"/>
      <c r="EL197" s="20">
        <f t="shared" si="869"/>
        <v>0</v>
      </c>
      <c r="EM197" s="20">
        <f t="shared" si="870"/>
        <v>0</v>
      </c>
      <c r="EN197" s="20">
        <f t="shared" si="871"/>
        <v>1250.01</v>
      </c>
      <c r="EO197" s="20">
        <f t="shared" si="872"/>
        <v>-1250.01</v>
      </c>
      <c r="EP197" s="20">
        <f>484.09</f>
        <v>484.09</v>
      </c>
      <c r="EQ197" s="20">
        <f>1200</f>
        <v>1200</v>
      </c>
      <c r="ER197" s="20">
        <f t="shared" si="873"/>
        <v>-715.91000000000008</v>
      </c>
      <c r="ES197" s="19"/>
      <c r="ET197" s="19"/>
      <c r="EU197" s="20">
        <f t="shared" si="874"/>
        <v>0</v>
      </c>
      <c r="EV197" s="19"/>
      <c r="EW197" s="20">
        <f>750.51</f>
        <v>750.51</v>
      </c>
      <c r="EX197" s="20">
        <f t="shared" si="875"/>
        <v>-750.51</v>
      </c>
      <c r="EY197" s="19"/>
      <c r="EZ197" s="19"/>
      <c r="FA197" s="20">
        <f t="shared" si="876"/>
        <v>0</v>
      </c>
      <c r="FB197" s="20">
        <f t="shared" si="877"/>
        <v>0</v>
      </c>
      <c r="FC197" s="20">
        <f t="shared" si="878"/>
        <v>750.51</v>
      </c>
      <c r="FD197" s="20">
        <f t="shared" si="879"/>
        <v>-750.51</v>
      </c>
      <c r="FE197" s="19"/>
      <c r="FF197" s="19"/>
      <c r="FG197" s="20">
        <f t="shared" si="880"/>
        <v>0</v>
      </c>
      <c r="FH197" s="20">
        <f>234.64</f>
        <v>234.64</v>
      </c>
      <c r="FI197" s="20">
        <f>675</f>
        <v>675</v>
      </c>
      <c r="FJ197" s="20">
        <f t="shared" si="881"/>
        <v>-440.36</v>
      </c>
      <c r="FK197" s="19"/>
      <c r="FL197" s="19"/>
      <c r="FM197" s="20">
        <f t="shared" si="882"/>
        <v>0</v>
      </c>
      <c r="FN197" s="20">
        <f t="shared" si="883"/>
        <v>234.64</v>
      </c>
      <c r="FO197" s="20">
        <f t="shared" si="884"/>
        <v>675</v>
      </c>
      <c r="FP197" s="20">
        <f t="shared" si="885"/>
        <v>-440.36</v>
      </c>
      <c r="FQ197" s="19"/>
      <c r="FR197" s="19"/>
      <c r="FS197" s="20">
        <f t="shared" si="886"/>
        <v>0</v>
      </c>
      <c r="FT197" s="20">
        <f>191.52</f>
        <v>191.52</v>
      </c>
      <c r="FU197" s="20">
        <f>591.75</f>
        <v>591.75</v>
      </c>
      <c r="FV197" s="20">
        <f t="shared" si="887"/>
        <v>-400.23</v>
      </c>
      <c r="FW197" s="19"/>
      <c r="FX197" s="19"/>
      <c r="FY197" s="20">
        <f t="shared" si="888"/>
        <v>0</v>
      </c>
      <c r="FZ197" s="20">
        <f t="shared" si="889"/>
        <v>191.52</v>
      </c>
      <c r="GA197" s="20">
        <f t="shared" si="890"/>
        <v>591.75</v>
      </c>
      <c r="GB197" s="20">
        <f t="shared" si="891"/>
        <v>-400.23</v>
      </c>
      <c r="GC197" s="19"/>
      <c r="GD197" s="19"/>
      <c r="GE197" s="20">
        <f t="shared" si="892"/>
        <v>0</v>
      </c>
      <c r="GF197" s="19"/>
      <c r="GG197" s="19"/>
      <c r="GH197" s="20">
        <f t="shared" si="893"/>
        <v>0</v>
      </c>
      <c r="GI197" s="19"/>
      <c r="GJ197" s="20">
        <f>375</f>
        <v>375</v>
      </c>
      <c r="GK197" s="20">
        <f t="shared" si="894"/>
        <v>-375</v>
      </c>
      <c r="GL197" s="19"/>
      <c r="GM197" s="19"/>
      <c r="GN197" s="20">
        <f t="shared" si="895"/>
        <v>0</v>
      </c>
      <c r="GO197" s="20">
        <f t="shared" si="896"/>
        <v>0</v>
      </c>
      <c r="GP197" s="20">
        <f t="shared" si="897"/>
        <v>375</v>
      </c>
      <c r="GQ197" s="20">
        <f t="shared" si="898"/>
        <v>-375</v>
      </c>
      <c r="GR197" s="19"/>
      <c r="GS197" s="19"/>
      <c r="GT197" s="20">
        <f t="shared" si="899"/>
        <v>0</v>
      </c>
      <c r="GU197" s="19"/>
      <c r="GV197" s="19"/>
      <c r="GW197" s="20">
        <f t="shared" si="900"/>
        <v>0</v>
      </c>
      <c r="GX197" s="19"/>
      <c r="GY197" s="19"/>
      <c r="GZ197" s="20">
        <f t="shared" si="901"/>
        <v>0</v>
      </c>
      <c r="HA197" s="20">
        <f t="shared" si="902"/>
        <v>910.25</v>
      </c>
      <c r="HB197" s="20">
        <f t="shared" si="903"/>
        <v>4842.2700000000004</v>
      </c>
      <c r="HC197" s="20">
        <f t="shared" si="904"/>
        <v>-3932.0200000000004</v>
      </c>
      <c r="HD197" s="19"/>
      <c r="HE197" s="19"/>
      <c r="HF197" s="20">
        <f t="shared" si="905"/>
        <v>0</v>
      </c>
      <c r="HG197" s="20">
        <f>84.89</f>
        <v>84.89</v>
      </c>
      <c r="HH197" s="19"/>
      <c r="HI197" s="20">
        <f t="shared" si="906"/>
        <v>84.89</v>
      </c>
      <c r="HJ197" s="20">
        <f>207.59</f>
        <v>207.59</v>
      </c>
      <c r="HK197" s="19"/>
      <c r="HL197" s="20">
        <f t="shared" si="907"/>
        <v>207.59</v>
      </c>
      <c r="HM197" s="19"/>
      <c r="HN197" s="19"/>
      <c r="HO197" s="20">
        <f t="shared" si="908"/>
        <v>0</v>
      </c>
      <c r="HP197" s="20">
        <f t="shared" si="909"/>
        <v>207.59</v>
      </c>
      <c r="HQ197" s="20">
        <f t="shared" si="910"/>
        <v>0</v>
      </c>
      <c r="HR197" s="20">
        <f t="shared" si="911"/>
        <v>207.59</v>
      </c>
      <c r="HS197" s="19"/>
      <c r="HT197" s="20">
        <f>600</f>
        <v>600</v>
      </c>
      <c r="HU197" s="20">
        <f t="shared" si="912"/>
        <v>-600</v>
      </c>
      <c r="HV197" s="19"/>
      <c r="HW197" s="19"/>
      <c r="HX197" s="20">
        <f t="shared" si="913"/>
        <v>0</v>
      </c>
      <c r="HY197" s="20">
        <f>207.6</f>
        <v>207.6</v>
      </c>
      <c r="HZ197" s="19"/>
      <c r="IA197" s="20">
        <f t="shared" si="914"/>
        <v>207.6</v>
      </c>
      <c r="IB197" s="19"/>
      <c r="IC197" s="19"/>
      <c r="ID197" s="20">
        <f t="shared" si="915"/>
        <v>0</v>
      </c>
      <c r="IE197" s="20">
        <f t="shared" si="916"/>
        <v>207.6</v>
      </c>
      <c r="IF197" s="20">
        <f t="shared" si="917"/>
        <v>0</v>
      </c>
      <c r="IG197" s="20">
        <f t="shared" si="918"/>
        <v>207.6</v>
      </c>
      <c r="IH197" s="20">
        <f t="shared" si="919"/>
        <v>500.08000000000004</v>
      </c>
      <c r="II197" s="20">
        <f t="shared" si="920"/>
        <v>600</v>
      </c>
      <c r="IJ197" s="20">
        <f t="shared" si="921"/>
        <v>-99.919999999999959</v>
      </c>
      <c r="IK197" s="19"/>
      <c r="IL197" s="20">
        <f>816.67</f>
        <v>816.67</v>
      </c>
      <c r="IM197" s="20">
        <f t="shared" si="922"/>
        <v>-816.67</v>
      </c>
      <c r="IN197" s="19"/>
      <c r="IO197" s="19"/>
      <c r="IP197" s="20">
        <f t="shared" si="923"/>
        <v>0</v>
      </c>
      <c r="IQ197" s="19"/>
      <c r="IR197" s="19"/>
      <c r="IS197" s="20">
        <f t="shared" si="924"/>
        <v>0</v>
      </c>
      <c r="IT197" s="20">
        <f t="shared" si="925"/>
        <v>0</v>
      </c>
      <c r="IU197" s="20">
        <f t="shared" si="926"/>
        <v>0</v>
      </c>
      <c r="IV197" s="20">
        <f t="shared" si="927"/>
        <v>0</v>
      </c>
      <c r="IW197" s="20">
        <f t="shared" si="928"/>
        <v>500.08000000000004</v>
      </c>
      <c r="IX197" s="20">
        <f t="shared" si="929"/>
        <v>1416.67</v>
      </c>
      <c r="IY197" s="20">
        <f t="shared" si="930"/>
        <v>-916.59</v>
      </c>
      <c r="IZ197" s="19"/>
      <c r="JA197" s="19"/>
      <c r="JB197" s="20">
        <f t="shared" si="931"/>
        <v>0</v>
      </c>
      <c r="JC197" s="19"/>
      <c r="JD197" s="19"/>
      <c r="JE197" s="20">
        <f t="shared" si="932"/>
        <v>0</v>
      </c>
      <c r="JF197" s="19"/>
      <c r="JG197" s="19"/>
      <c r="JH197" s="20">
        <f t="shared" si="933"/>
        <v>0</v>
      </c>
      <c r="JI197" s="20">
        <f t="shared" si="934"/>
        <v>0</v>
      </c>
      <c r="JJ197" s="20">
        <f t="shared" si="935"/>
        <v>0</v>
      </c>
      <c r="JK197" s="20">
        <f t="shared" si="936"/>
        <v>0</v>
      </c>
      <c r="JL197" s="19"/>
      <c r="JM197" s="19"/>
      <c r="JN197" s="20">
        <f t="shared" si="937"/>
        <v>0</v>
      </c>
      <c r="JO197" s="20">
        <f>2757.37</f>
        <v>2757.37</v>
      </c>
      <c r="JP197" s="20">
        <f>1500</f>
        <v>1500</v>
      </c>
      <c r="JQ197" s="20">
        <f t="shared" si="938"/>
        <v>1257.3699999999999</v>
      </c>
      <c r="JR197" s="19"/>
      <c r="JS197" s="19"/>
      <c r="JT197" s="20">
        <f t="shared" si="939"/>
        <v>0</v>
      </c>
      <c r="JU197" s="20">
        <f t="shared" si="940"/>
        <v>2757.37</v>
      </c>
      <c r="JV197" s="20">
        <f t="shared" si="941"/>
        <v>1500</v>
      </c>
      <c r="JW197" s="20">
        <f t="shared" si="942"/>
        <v>1257.3699999999999</v>
      </c>
      <c r="JX197" s="19"/>
      <c r="JY197" s="19"/>
      <c r="JZ197" s="20">
        <f t="shared" si="943"/>
        <v>0</v>
      </c>
      <c r="KA197" s="19"/>
      <c r="KB197" s="19"/>
      <c r="KC197" s="20">
        <f t="shared" si="944"/>
        <v>0</v>
      </c>
      <c r="KD197" s="20">
        <f t="shared" si="945"/>
        <v>0</v>
      </c>
      <c r="KE197" s="20">
        <f t="shared" si="946"/>
        <v>0</v>
      </c>
      <c r="KF197" s="20">
        <f t="shared" si="947"/>
        <v>0</v>
      </c>
      <c r="KG197" s="19"/>
      <c r="KH197" s="20">
        <f>300</f>
        <v>300</v>
      </c>
      <c r="KI197" s="20">
        <f t="shared" si="948"/>
        <v>-300</v>
      </c>
      <c r="KJ197" s="19"/>
      <c r="KK197" s="19"/>
      <c r="KL197" s="20">
        <f t="shared" si="949"/>
        <v>0</v>
      </c>
      <c r="KM197" s="19"/>
      <c r="KN197" s="19"/>
      <c r="KO197" s="20">
        <f t="shared" si="950"/>
        <v>0</v>
      </c>
      <c r="KP197" s="19"/>
      <c r="KQ197" s="19"/>
      <c r="KR197" s="20">
        <f t="shared" si="951"/>
        <v>0</v>
      </c>
      <c r="KS197" s="19"/>
      <c r="KT197" s="19"/>
      <c r="KU197" s="20">
        <f t="shared" si="952"/>
        <v>0</v>
      </c>
      <c r="KV197" s="19"/>
      <c r="KW197" s="19"/>
      <c r="KX197" s="20">
        <f t="shared" si="953"/>
        <v>0</v>
      </c>
      <c r="KY197" s="19"/>
      <c r="KZ197" s="19"/>
      <c r="LA197" s="20">
        <f t="shared" si="954"/>
        <v>0</v>
      </c>
      <c r="LB197" s="20">
        <f t="shared" si="955"/>
        <v>0</v>
      </c>
      <c r="LC197" s="20">
        <f t="shared" si="956"/>
        <v>0</v>
      </c>
      <c r="LD197" s="20">
        <f t="shared" si="957"/>
        <v>0</v>
      </c>
      <c r="LE197" s="20">
        <f t="shared" si="958"/>
        <v>0</v>
      </c>
      <c r="LF197" s="20">
        <f t="shared" si="959"/>
        <v>300</v>
      </c>
      <c r="LG197" s="20">
        <f t="shared" si="960"/>
        <v>-300</v>
      </c>
      <c r="LH197" s="20">
        <f>409.18</f>
        <v>409.18</v>
      </c>
      <c r="LI197" s="19"/>
      <c r="LJ197" s="20">
        <f t="shared" si="961"/>
        <v>409.18</v>
      </c>
      <c r="LK197" s="19"/>
      <c r="LL197" s="19"/>
      <c r="LM197" s="20">
        <f t="shared" si="962"/>
        <v>0</v>
      </c>
      <c r="LN197" s="20">
        <f t="shared" si="963"/>
        <v>4762.5400000000009</v>
      </c>
      <c r="LO197" s="20">
        <f t="shared" si="964"/>
        <v>11333.95</v>
      </c>
      <c r="LP197" s="20">
        <f t="shared" si="965"/>
        <v>-6571.41</v>
      </c>
    </row>
    <row r="198" spans="1:328" x14ac:dyDescent="0.3">
      <c r="A198" s="2" t="s">
        <v>303</v>
      </c>
      <c r="B198" s="5">
        <f>(B196)+(B197)</f>
        <v>0</v>
      </c>
      <c r="C198" s="5">
        <f>(C196)+(C197)</f>
        <v>0</v>
      </c>
      <c r="D198" s="5">
        <f t="shared" ref="D198:D229" si="966">(B198)-(C198)</f>
        <v>0</v>
      </c>
      <c r="E198" s="5">
        <f>(E196)+(E197)</f>
        <v>140.30000000000001</v>
      </c>
      <c r="F198" s="5">
        <f>(F196)+(F197)</f>
        <v>1025.01</v>
      </c>
      <c r="G198" s="5">
        <f t="shared" ref="G198:G229" si="967">(E198)-(F198)</f>
        <v>-884.71</v>
      </c>
      <c r="H198" s="5">
        <f>(H196)+(H197)</f>
        <v>0</v>
      </c>
      <c r="I198" s="5">
        <f>(I196)+(I197)</f>
        <v>0</v>
      </c>
      <c r="J198" s="5">
        <f t="shared" ref="J198:J229" si="968">(H198)-(I198)</f>
        <v>0</v>
      </c>
      <c r="K198" s="5">
        <f>(K196)+(K197)</f>
        <v>0</v>
      </c>
      <c r="L198" s="5">
        <f>(L196)+(L197)</f>
        <v>0</v>
      </c>
      <c r="M198" s="5">
        <f t="shared" ref="M198:M229" si="969">(K198)-(L198)</f>
        <v>0</v>
      </c>
      <c r="N198" s="5">
        <f>(N196)+(N197)</f>
        <v>0</v>
      </c>
      <c r="O198" s="5">
        <f>(O196)+(O197)</f>
        <v>0</v>
      </c>
      <c r="P198" s="5">
        <f t="shared" ref="P198:P229" si="970">(N198)-(O198)</f>
        <v>0</v>
      </c>
      <c r="Q198" s="5">
        <f>(Q196)+(Q197)</f>
        <v>0</v>
      </c>
      <c r="R198" s="5">
        <f>(R196)+(R197)</f>
        <v>750</v>
      </c>
      <c r="S198" s="5">
        <f t="shared" ref="S198:S229" si="971">(Q198)-(R198)</f>
        <v>-750</v>
      </c>
      <c r="T198" s="5">
        <f>(T196)+(T197)</f>
        <v>0</v>
      </c>
      <c r="U198" s="5">
        <f>(U196)+(U197)</f>
        <v>0</v>
      </c>
      <c r="V198" s="5">
        <f t="shared" ref="V198:V229" si="972">(T198)-(U198)</f>
        <v>0</v>
      </c>
      <c r="W198" s="5">
        <f>(W196)+(W197)</f>
        <v>0</v>
      </c>
      <c r="X198" s="5">
        <f>(X196)+(X197)</f>
        <v>0</v>
      </c>
      <c r="Y198" s="5">
        <f t="shared" ref="Y198:Y229" si="973">(W198)-(X198)</f>
        <v>0</v>
      </c>
      <c r="Z198" s="5">
        <f>(Z196)+(Z197)</f>
        <v>0</v>
      </c>
      <c r="AA198" s="5">
        <f>(AA196)+(AA197)</f>
        <v>0</v>
      </c>
      <c r="AB198" s="5">
        <f t="shared" ref="AB198:AB229" si="974">(Z198)-(AA198)</f>
        <v>0</v>
      </c>
      <c r="AC198" s="5">
        <f>(AC196)+(AC197)</f>
        <v>0</v>
      </c>
      <c r="AD198" s="5">
        <f>(AD196)+(AD197)</f>
        <v>0</v>
      </c>
      <c r="AE198" s="5">
        <f t="shared" ref="AE198:AE229" si="975">(AC198)-(AD198)</f>
        <v>0</v>
      </c>
      <c r="AF198" s="5">
        <f>(AF196)+(AF197)</f>
        <v>0</v>
      </c>
      <c r="AG198" s="5">
        <f>(AG196)+(AG197)</f>
        <v>0</v>
      </c>
      <c r="AH198" s="5">
        <f t="shared" ref="AH198:AH229" si="976">(AF198)-(AG198)</f>
        <v>0</v>
      </c>
      <c r="AI198" s="5">
        <f>(AI196)+(AI197)</f>
        <v>0</v>
      </c>
      <c r="AJ198" s="5">
        <f>(AJ196)+(AJ197)</f>
        <v>0</v>
      </c>
      <c r="AK198" s="5">
        <f t="shared" ref="AK198:AK229" si="977">(AI198)-(AJ198)</f>
        <v>0</v>
      </c>
      <c r="AL198" s="5">
        <f t="shared" ref="AL198:AL229" si="978">(((((((((H198)+(K198))+(N198))+(Q198))+(T198))+(W198))+(Z198))+(AC198))+(AF198))+(AI198)</f>
        <v>0</v>
      </c>
      <c r="AM198" s="5">
        <f t="shared" ref="AM198:AM229" si="979">(((((((((I198)+(L198))+(O198))+(R198))+(U198))+(X198))+(AA198))+(AD198))+(AG198))+(AJ198)</f>
        <v>750</v>
      </c>
      <c r="AN198" s="5">
        <f t="shared" ref="AN198:AN229" si="980">(AL198)-(AM198)</f>
        <v>-750</v>
      </c>
      <c r="AO198" s="5">
        <f>(AO196)+(AO197)</f>
        <v>0</v>
      </c>
      <c r="AP198" s="5">
        <f>(AP196)+(AP197)</f>
        <v>0</v>
      </c>
      <c r="AQ198" s="5">
        <f t="shared" ref="AQ198:AQ229" si="981">(AO198)-(AP198)</f>
        <v>0</v>
      </c>
      <c r="AR198" s="5">
        <f>(AR196)+(AR197)</f>
        <v>0</v>
      </c>
      <c r="AS198" s="5">
        <f>(AS196)+(AS197)</f>
        <v>0</v>
      </c>
      <c r="AT198" s="5">
        <f t="shared" ref="AT198:AT229" si="982">(AR198)-(AS198)</f>
        <v>0</v>
      </c>
      <c r="AU198" s="5">
        <f>(AU196)+(AU197)</f>
        <v>0</v>
      </c>
      <c r="AV198" s="5">
        <f>(AV196)+(AV197)</f>
        <v>0</v>
      </c>
      <c r="AW198" s="5">
        <f t="shared" ref="AW198:AW229" si="983">(AU198)-(AV198)</f>
        <v>0</v>
      </c>
      <c r="AX198" s="5">
        <f>(AX196)+(AX197)</f>
        <v>0</v>
      </c>
      <c r="AY198" s="5">
        <f>(AY196)+(AY197)</f>
        <v>0</v>
      </c>
      <c r="AZ198" s="5">
        <f t="shared" ref="AZ198:AZ229" si="984">(AX198)-(AY198)</f>
        <v>0</v>
      </c>
      <c r="BA198" s="5">
        <f>(BA196)+(BA197)</f>
        <v>0</v>
      </c>
      <c r="BB198" s="5">
        <f>(BB196)+(BB197)</f>
        <v>0</v>
      </c>
      <c r="BC198" s="5">
        <f t="shared" ref="BC198:BC229" si="985">(BA198)-(BB198)</f>
        <v>0</v>
      </c>
      <c r="BD198" s="5">
        <f>(BD196)+(BD197)</f>
        <v>0</v>
      </c>
      <c r="BE198" s="5">
        <f>(BE196)+(BE197)</f>
        <v>0</v>
      </c>
      <c r="BF198" s="5">
        <f t="shared" ref="BF198:BF229" si="986">(BD198)-(BE198)</f>
        <v>0</v>
      </c>
      <c r="BG198" s="5">
        <f t="shared" ref="BG198:BG229" si="987">(BA198)+(BD198)</f>
        <v>0</v>
      </c>
      <c r="BH198" s="5">
        <f t="shared" ref="BH198:BH229" si="988">(BB198)+(BE198)</f>
        <v>0</v>
      </c>
      <c r="BI198" s="5">
        <f t="shared" ref="BI198:BI229" si="989">(BG198)-(BH198)</f>
        <v>0</v>
      </c>
      <c r="BJ198" s="5">
        <f>(BJ196)+(BJ197)</f>
        <v>0</v>
      </c>
      <c r="BK198" s="5">
        <f>(BK196)+(BK197)</f>
        <v>0</v>
      </c>
      <c r="BL198" s="5">
        <f t="shared" ref="BL198:BL229" si="990">(BJ198)-(BK198)</f>
        <v>0</v>
      </c>
      <c r="BM198" s="5">
        <f>(BM196)+(BM197)</f>
        <v>45.36</v>
      </c>
      <c r="BN198" s="5">
        <f>(BN196)+(BN197)</f>
        <v>0</v>
      </c>
      <c r="BO198" s="5">
        <f t="shared" ref="BO198:BO229" si="991">(BM198)-(BN198)</f>
        <v>45.36</v>
      </c>
      <c r="BP198" s="5">
        <f>(BP196)+(BP197)</f>
        <v>0</v>
      </c>
      <c r="BQ198" s="5">
        <f>(BQ196)+(BQ197)</f>
        <v>0</v>
      </c>
      <c r="BR198" s="5">
        <f t="shared" ref="BR198:BR229" si="992">(BP198)-(BQ198)</f>
        <v>0</v>
      </c>
      <c r="BS198" s="5">
        <f>(BS196)+(BS197)</f>
        <v>0</v>
      </c>
      <c r="BT198" s="5">
        <f>(BT196)+(BT197)</f>
        <v>0</v>
      </c>
      <c r="BU198" s="5">
        <f t="shared" ref="BU198:BU229" si="993">(BS198)-(BT198)</f>
        <v>0</v>
      </c>
      <c r="BV198" s="5">
        <f>(BV196)+(BV197)</f>
        <v>0</v>
      </c>
      <c r="BW198" s="5">
        <f>(BW196)+(BW197)</f>
        <v>0</v>
      </c>
      <c r="BX198" s="5">
        <f t="shared" ref="BX198:BX229" si="994">(BV198)-(BW198)</f>
        <v>0</v>
      </c>
      <c r="BY198" s="5">
        <f>(BY196)+(BY197)</f>
        <v>0</v>
      </c>
      <c r="BZ198" s="5">
        <f>(BZ196)+(BZ197)</f>
        <v>0</v>
      </c>
      <c r="CA198" s="5">
        <f t="shared" ref="CA198:CA229" si="995">(BY198)-(BZ198)</f>
        <v>0</v>
      </c>
      <c r="CB198" s="5">
        <f t="shared" ref="CB198:CB229" si="996">(((BP198)+(BS198))+(BV198))+(BY198)</f>
        <v>0</v>
      </c>
      <c r="CC198" s="5">
        <f t="shared" ref="CC198:CC229" si="997">(((BQ198)+(BT198))+(BW198))+(BZ198)</f>
        <v>0</v>
      </c>
      <c r="CD198" s="5">
        <f t="shared" ref="CD198:CD229" si="998">(CB198)-(CC198)</f>
        <v>0</v>
      </c>
      <c r="CE198" s="5">
        <f>(CE196)+(CE197)</f>
        <v>0</v>
      </c>
      <c r="CF198" s="5">
        <f>(CF196)+(CF197)</f>
        <v>0</v>
      </c>
      <c r="CG198" s="5">
        <f t="shared" ref="CG198:CG229" si="999">(CE198)-(CF198)</f>
        <v>0</v>
      </c>
      <c r="CH198" s="5">
        <f>(CH196)+(CH197)</f>
        <v>0</v>
      </c>
      <c r="CI198" s="5">
        <f>(CI196)+(CI197)</f>
        <v>0</v>
      </c>
      <c r="CJ198" s="5">
        <f t="shared" ref="CJ198:CJ229" si="1000">(CH198)-(CI198)</f>
        <v>0</v>
      </c>
      <c r="CK198" s="5">
        <f>(CK196)+(CK197)</f>
        <v>0</v>
      </c>
      <c r="CL198" s="5">
        <f>(CL196)+(CL197)</f>
        <v>0</v>
      </c>
      <c r="CM198" s="5">
        <f t="shared" ref="CM198:CM229" si="1001">(CK198)-(CL198)</f>
        <v>0</v>
      </c>
      <c r="CN198" s="5">
        <f t="shared" ref="CN198:CN229" si="1002">(CH198)+(CK198)</f>
        <v>0</v>
      </c>
      <c r="CO198" s="5">
        <f t="shared" ref="CO198:CO229" si="1003">(CI198)+(CL198)</f>
        <v>0</v>
      </c>
      <c r="CP198" s="5">
        <f t="shared" ref="CP198:CP229" si="1004">(CN198)-(CO198)</f>
        <v>0</v>
      </c>
      <c r="CQ198" s="5">
        <f>(CQ196)+(CQ197)</f>
        <v>0</v>
      </c>
      <c r="CR198" s="5">
        <f>(CR196)+(CR197)</f>
        <v>0</v>
      </c>
      <c r="CS198" s="5">
        <f t="shared" ref="CS198:CS229" si="1005">(CQ198)-(CR198)</f>
        <v>0</v>
      </c>
      <c r="CT198" s="5">
        <f>(CT196)+(CT197)</f>
        <v>0</v>
      </c>
      <c r="CU198" s="5">
        <f>(CU196)+(CU197)</f>
        <v>750</v>
      </c>
      <c r="CV198" s="5">
        <f t="shared" ref="CV198:CV229" si="1006">(CT198)-(CU198)</f>
        <v>-750</v>
      </c>
      <c r="CW198" s="5">
        <f>(CW196)+(CW197)</f>
        <v>0</v>
      </c>
      <c r="CX198" s="5">
        <f>(CX196)+(CX197)</f>
        <v>0</v>
      </c>
      <c r="CY198" s="5">
        <f t="shared" ref="CY198:CY229" si="1007">(CW198)-(CX198)</f>
        <v>0</v>
      </c>
      <c r="CZ198" s="5">
        <f t="shared" ref="CZ198:CZ229" si="1008">((CQ198)+(CT198))+(CW198)</f>
        <v>0</v>
      </c>
      <c r="DA198" s="5">
        <f t="shared" ref="DA198:DA229" si="1009">((CR198)+(CU198))+(CX198)</f>
        <v>750</v>
      </c>
      <c r="DB198" s="5">
        <f t="shared" ref="DB198:DB229" si="1010">(CZ198)-(DA198)</f>
        <v>-750</v>
      </c>
      <c r="DC198" s="5">
        <f t="shared" ref="DC198:DC229" si="1011">((((((((((AO198)+(AR198))+(AU198))+(AX198))+(BG198))+(BJ198))+(BM198))+(CB198))+(CE198))+(CN198))+(CZ198)</f>
        <v>45.36</v>
      </c>
      <c r="DD198" s="5">
        <f t="shared" ref="DD198:DD229" si="1012">((((((((((AP198)+(AS198))+(AV198))+(AY198))+(BH198))+(BK198))+(BN198))+(CC198))+(CF198))+(CO198))+(DA198)</f>
        <v>750</v>
      </c>
      <c r="DE198" s="5">
        <f t="shared" ref="DE198:DE229" si="1013">(DC198)-(DD198)</f>
        <v>-704.64</v>
      </c>
      <c r="DF198" s="5">
        <f>(DF196)+(DF197)</f>
        <v>0</v>
      </c>
      <c r="DG198" s="5">
        <f>(DG196)+(DG197)</f>
        <v>0</v>
      </c>
      <c r="DH198" s="5">
        <f t="shared" ref="DH198:DH229" si="1014">(DF198)-(DG198)</f>
        <v>0</v>
      </c>
      <c r="DI198" s="5">
        <f>(DI196)+(DI197)</f>
        <v>0</v>
      </c>
      <c r="DJ198" s="5">
        <f>(DJ196)+(DJ197)</f>
        <v>750</v>
      </c>
      <c r="DK198" s="5">
        <f t="shared" ref="DK198:DK229" si="1015">(DI198)-(DJ198)</f>
        <v>-750</v>
      </c>
      <c r="DL198" s="5">
        <f t="shared" ref="DL198:DL229" si="1016">(DF198)+(DI198)</f>
        <v>0</v>
      </c>
      <c r="DM198" s="5">
        <f t="shared" ref="DM198:DM229" si="1017">(DG198)+(DJ198)</f>
        <v>750</v>
      </c>
      <c r="DN198" s="5">
        <f t="shared" ref="DN198:DN229" si="1018">(DL198)-(DM198)</f>
        <v>-750</v>
      </c>
      <c r="DO198" s="5">
        <f>(DO196)+(DO197)</f>
        <v>0</v>
      </c>
      <c r="DP198" s="5">
        <f>(DP196)+(DP197)</f>
        <v>0</v>
      </c>
      <c r="DQ198" s="5">
        <f t="shared" ref="DQ198:DQ229" si="1019">(DO198)-(DP198)</f>
        <v>0</v>
      </c>
      <c r="DR198" s="5">
        <f>(DR196)+(DR197)</f>
        <v>0</v>
      </c>
      <c r="DS198" s="5">
        <f>(DS196)+(DS197)</f>
        <v>0</v>
      </c>
      <c r="DT198" s="5">
        <f t="shared" ref="DT198:DT229" si="1020">(DR198)-(DS198)</f>
        <v>0</v>
      </c>
      <c r="DU198" s="5">
        <f t="shared" ref="DU198:DU229" si="1021">(DO198)+(DR198)</f>
        <v>0</v>
      </c>
      <c r="DV198" s="5">
        <f t="shared" ref="DV198:DV229" si="1022">(DP198)+(DS198)</f>
        <v>0</v>
      </c>
      <c r="DW198" s="5">
        <f t="shared" ref="DW198:DW229" si="1023">(DU198)-(DV198)</f>
        <v>0</v>
      </c>
      <c r="DX198" s="21">
        <f t="shared" ref="DX198:DX229" si="1024">(((((B198)+(E198))+(AL198))+(DC198))+(DL198))+(DU198)</f>
        <v>185.66000000000003</v>
      </c>
      <c r="DY198" s="21">
        <f t="shared" ref="DY198:DY229" si="1025">(((((C198)+(F198))+(AM198))+(DD198))+(DM198))+(DV198)</f>
        <v>3275.01</v>
      </c>
      <c r="DZ198" s="21">
        <f t="shared" ref="DZ198:DZ229" si="1026">(DX198)-(DY198)</f>
        <v>-3089.3500000000004</v>
      </c>
      <c r="EA198" s="21">
        <f>(EA196)+(EA197)</f>
        <v>0</v>
      </c>
      <c r="EB198" s="21">
        <f>(EB196)+(EB197)</f>
        <v>0</v>
      </c>
      <c r="EC198" s="21">
        <f t="shared" ref="EC198:EC229" si="1027">(EA198)-(EB198)</f>
        <v>0</v>
      </c>
      <c r="ED198" s="21">
        <f>(ED196)+(ED197)</f>
        <v>0</v>
      </c>
      <c r="EE198" s="21">
        <f>(EE196)+(EE197)</f>
        <v>0</v>
      </c>
      <c r="EF198" s="21">
        <f t="shared" ref="EF198:EF229" si="1028">(ED198)-(EE198)</f>
        <v>0</v>
      </c>
      <c r="EG198" s="21">
        <f>(EG196)+(EG197)</f>
        <v>0</v>
      </c>
      <c r="EH198" s="21">
        <f>(EH196)+(EH197)</f>
        <v>1250.01</v>
      </c>
      <c r="EI198" s="21">
        <f t="shared" ref="EI198:EI229" si="1029">(EG198)-(EH198)</f>
        <v>-1250.01</v>
      </c>
      <c r="EJ198" s="21">
        <f>(EJ196)+(EJ197)</f>
        <v>0</v>
      </c>
      <c r="EK198" s="21">
        <f>(EK196)+(EK197)</f>
        <v>0</v>
      </c>
      <c r="EL198" s="21">
        <f t="shared" ref="EL198:EL229" si="1030">(EJ198)-(EK198)</f>
        <v>0</v>
      </c>
      <c r="EM198" s="21">
        <f t="shared" ref="EM198:EM229" si="1031">((ED198)+(EG198))+(EJ198)</f>
        <v>0</v>
      </c>
      <c r="EN198" s="21">
        <f t="shared" ref="EN198:EN229" si="1032">((EE198)+(EH198))+(EK198)</f>
        <v>1250.01</v>
      </c>
      <c r="EO198" s="21">
        <f t="shared" ref="EO198:EO229" si="1033">(EM198)-(EN198)</f>
        <v>-1250.01</v>
      </c>
      <c r="EP198" s="21">
        <f>(EP196)+(EP197)</f>
        <v>484.09</v>
      </c>
      <c r="EQ198" s="21">
        <f>(EQ196)+(EQ197)</f>
        <v>1200</v>
      </c>
      <c r="ER198" s="21">
        <f t="shared" ref="ER198:ER229" si="1034">(EP198)-(EQ198)</f>
        <v>-715.91000000000008</v>
      </c>
      <c r="ES198" s="21">
        <f>(ES196)+(ES197)</f>
        <v>0</v>
      </c>
      <c r="ET198" s="21">
        <f>(ET196)+(ET197)</f>
        <v>0</v>
      </c>
      <c r="EU198" s="21">
        <f t="shared" ref="EU198:EU229" si="1035">(ES198)-(ET198)</f>
        <v>0</v>
      </c>
      <c r="EV198" s="21">
        <f>(EV196)+(EV197)</f>
        <v>0</v>
      </c>
      <c r="EW198" s="21">
        <f>(EW196)+(EW197)</f>
        <v>750.51</v>
      </c>
      <c r="EX198" s="21">
        <f t="shared" ref="EX198:EX229" si="1036">(EV198)-(EW198)</f>
        <v>-750.51</v>
      </c>
      <c r="EY198" s="21">
        <f>(EY196)+(EY197)</f>
        <v>0</v>
      </c>
      <c r="EZ198" s="21">
        <f>(EZ196)+(EZ197)</f>
        <v>0</v>
      </c>
      <c r="FA198" s="21">
        <f t="shared" ref="FA198:FA229" si="1037">(EY198)-(EZ198)</f>
        <v>0</v>
      </c>
      <c r="FB198" s="21">
        <f t="shared" ref="FB198:FB229" si="1038">((ES198)+(EV198))+(EY198)</f>
        <v>0</v>
      </c>
      <c r="FC198" s="21">
        <f t="shared" ref="FC198:FC229" si="1039">((ET198)+(EW198))+(EZ198)</f>
        <v>750.51</v>
      </c>
      <c r="FD198" s="21">
        <f t="shared" ref="FD198:FD229" si="1040">(FB198)-(FC198)</f>
        <v>-750.51</v>
      </c>
      <c r="FE198" s="21">
        <f>(FE196)+(FE197)</f>
        <v>0</v>
      </c>
      <c r="FF198" s="21">
        <f>(FF196)+(FF197)</f>
        <v>0</v>
      </c>
      <c r="FG198" s="21">
        <f t="shared" ref="FG198:FG229" si="1041">(FE198)-(FF198)</f>
        <v>0</v>
      </c>
      <c r="FH198" s="21">
        <f>(FH196)+(FH197)</f>
        <v>234.64</v>
      </c>
      <c r="FI198" s="21">
        <f>(FI196)+(FI197)</f>
        <v>675</v>
      </c>
      <c r="FJ198" s="21">
        <f t="shared" ref="FJ198:FJ229" si="1042">(FH198)-(FI198)</f>
        <v>-440.36</v>
      </c>
      <c r="FK198" s="21">
        <f>(FK196)+(FK197)</f>
        <v>0</v>
      </c>
      <c r="FL198" s="21">
        <f>(FL196)+(FL197)</f>
        <v>0</v>
      </c>
      <c r="FM198" s="21">
        <f t="shared" ref="FM198:FM229" si="1043">(FK198)-(FL198)</f>
        <v>0</v>
      </c>
      <c r="FN198" s="21">
        <f t="shared" ref="FN198:FN229" si="1044">((FE198)+(FH198))+(FK198)</f>
        <v>234.64</v>
      </c>
      <c r="FO198" s="21">
        <f t="shared" ref="FO198:FO229" si="1045">((FF198)+(FI198))+(FL198)</f>
        <v>675</v>
      </c>
      <c r="FP198" s="21">
        <f t="shared" ref="FP198:FP229" si="1046">(FN198)-(FO198)</f>
        <v>-440.36</v>
      </c>
      <c r="FQ198" s="21">
        <f>(FQ196)+(FQ197)</f>
        <v>0</v>
      </c>
      <c r="FR198" s="21">
        <f>(FR196)+(FR197)</f>
        <v>0</v>
      </c>
      <c r="FS198" s="21">
        <f t="shared" ref="FS198:FS229" si="1047">(FQ198)-(FR198)</f>
        <v>0</v>
      </c>
      <c r="FT198" s="21">
        <f>(FT196)+(FT197)</f>
        <v>191.52</v>
      </c>
      <c r="FU198" s="21">
        <f>(FU196)+(FU197)</f>
        <v>591.75</v>
      </c>
      <c r="FV198" s="21">
        <f t="shared" ref="FV198:FV229" si="1048">(FT198)-(FU198)</f>
        <v>-400.23</v>
      </c>
      <c r="FW198" s="21">
        <f>(FW196)+(FW197)</f>
        <v>0</v>
      </c>
      <c r="FX198" s="21">
        <f>(FX196)+(FX197)</f>
        <v>0</v>
      </c>
      <c r="FY198" s="21">
        <f t="shared" ref="FY198:FY229" si="1049">(FW198)-(FX198)</f>
        <v>0</v>
      </c>
      <c r="FZ198" s="21">
        <f t="shared" ref="FZ198:FZ229" si="1050">((FQ198)+(FT198))+(FW198)</f>
        <v>191.52</v>
      </c>
      <c r="GA198" s="21">
        <f t="shared" ref="GA198:GA229" si="1051">((FR198)+(FU198))+(FX198)</f>
        <v>591.75</v>
      </c>
      <c r="GB198" s="21">
        <f t="shared" ref="GB198:GB229" si="1052">(FZ198)-(GA198)</f>
        <v>-400.23</v>
      </c>
      <c r="GC198" s="21">
        <f>(GC196)+(GC197)</f>
        <v>0</v>
      </c>
      <c r="GD198" s="21">
        <f>(GD196)+(GD197)</f>
        <v>0</v>
      </c>
      <c r="GE198" s="21">
        <f t="shared" ref="GE198:GE229" si="1053">(GC198)-(GD198)</f>
        <v>0</v>
      </c>
      <c r="GF198" s="21">
        <f>(GF196)+(GF197)</f>
        <v>0</v>
      </c>
      <c r="GG198" s="21">
        <f>(GG196)+(GG197)</f>
        <v>0</v>
      </c>
      <c r="GH198" s="21">
        <f t="shared" ref="GH198:GH229" si="1054">(GF198)-(GG198)</f>
        <v>0</v>
      </c>
      <c r="GI198" s="21">
        <f>(GI196)+(GI197)</f>
        <v>0</v>
      </c>
      <c r="GJ198" s="21">
        <f>(GJ196)+(GJ197)</f>
        <v>375</v>
      </c>
      <c r="GK198" s="21">
        <f t="shared" ref="GK198:GK229" si="1055">(GI198)-(GJ198)</f>
        <v>-375</v>
      </c>
      <c r="GL198" s="21">
        <f>(GL196)+(GL197)</f>
        <v>0</v>
      </c>
      <c r="GM198" s="21">
        <f>(GM196)+(GM197)</f>
        <v>0</v>
      </c>
      <c r="GN198" s="21">
        <f t="shared" ref="GN198:GN229" si="1056">(GL198)-(GM198)</f>
        <v>0</v>
      </c>
      <c r="GO198" s="21">
        <f t="shared" ref="GO198:GO229" si="1057">((GF198)+(GI198))+(GL198)</f>
        <v>0</v>
      </c>
      <c r="GP198" s="21">
        <f t="shared" ref="GP198:GP229" si="1058">((GG198)+(GJ198))+(GM198)</f>
        <v>375</v>
      </c>
      <c r="GQ198" s="21">
        <f t="shared" ref="GQ198:GQ229" si="1059">(GO198)-(GP198)</f>
        <v>-375</v>
      </c>
      <c r="GR198" s="21">
        <f>(GR196)+(GR197)</f>
        <v>0</v>
      </c>
      <c r="GS198" s="21">
        <f>(GS196)+(GS197)</f>
        <v>0</v>
      </c>
      <c r="GT198" s="21">
        <f t="shared" ref="GT198:GT229" si="1060">(GR198)-(GS198)</f>
        <v>0</v>
      </c>
      <c r="GU198" s="21">
        <f>(GU196)+(GU197)</f>
        <v>0</v>
      </c>
      <c r="GV198" s="21">
        <f>(GV196)+(GV197)</f>
        <v>0</v>
      </c>
      <c r="GW198" s="21">
        <f t="shared" ref="GW198:GW229" si="1061">(GU198)-(GV198)</f>
        <v>0</v>
      </c>
      <c r="GX198" s="21">
        <f>(GX196)+(GX197)</f>
        <v>0</v>
      </c>
      <c r="GY198" s="21">
        <f>(GY196)+(GY197)</f>
        <v>0</v>
      </c>
      <c r="GZ198" s="21">
        <f t="shared" ref="GZ198:GZ229" si="1062">(GX198)-(GY198)</f>
        <v>0</v>
      </c>
      <c r="HA198" s="21">
        <f t="shared" ref="HA198:HA229" si="1063">((((((((((EA198)+(EM198))+(EP198))+(FB198))+(FN198))+(FZ198))+(GC198))+(GO198))+(GR198))+(GU198))+(GX198)</f>
        <v>910.25</v>
      </c>
      <c r="HB198" s="21">
        <f t="shared" ref="HB198:HB229" si="1064">((((((((((EB198)+(EN198))+(EQ198))+(FC198))+(FO198))+(GA198))+(GD198))+(GP198))+(GS198))+(GV198))+(GY198)</f>
        <v>4842.2700000000004</v>
      </c>
      <c r="HC198" s="21">
        <f t="shared" ref="HC198:HC229" si="1065">(HA198)-(HB198)</f>
        <v>-3932.0200000000004</v>
      </c>
      <c r="HD198" s="21">
        <f>(HD196)+(HD197)</f>
        <v>0</v>
      </c>
      <c r="HE198" s="21">
        <f>(HE196)+(HE197)</f>
        <v>0</v>
      </c>
      <c r="HF198" s="21">
        <f t="shared" ref="HF198:HF229" si="1066">(HD198)-(HE198)</f>
        <v>0</v>
      </c>
      <c r="HG198" s="21">
        <f>(HG196)+(HG197)</f>
        <v>84.89</v>
      </c>
      <c r="HH198" s="21">
        <f>(HH196)+(HH197)</f>
        <v>0</v>
      </c>
      <c r="HI198" s="21">
        <f t="shared" ref="HI198:HI229" si="1067">(HG198)-(HH198)</f>
        <v>84.89</v>
      </c>
      <c r="HJ198" s="21">
        <f>(HJ196)+(HJ197)</f>
        <v>207.59</v>
      </c>
      <c r="HK198" s="21">
        <f>(HK196)+(HK197)</f>
        <v>0</v>
      </c>
      <c r="HL198" s="21">
        <f t="shared" ref="HL198:HL229" si="1068">(HJ198)-(HK198)</f>
        <v>207.59</v>
      </c>
      <c r="HM198" s="21">
        <f>(HM196)+(HM197)</f>
        <v>0</v>
      </c>
      <c r="HN198" s="21">
        <f>(HN196)+(HN197)</f>
        <v>0</v>
      </c>
      <c r="HO198" s="21">
        <f t="shared" ref="HO198:HO229" si="1069">(HM198)-(HN198)</f>
        <v>0</v>
      </c>
      <c r="HP198" s="21">
        <f t="shared" ref="HP198:HP229" si="1070">(HJ198)+(HM198)</f>
        <v>207.59</v>
      </c>
      <c r="HQ198" s="21">
        <f t="shared" ref="HQ198:HQ229" si="1071">(HK198)+(HN198)</f>
        <v>0</v>
      </c>
      <c r="HR198" s="21">
        <f t="shared" ref="HR198:HR229" si="1072">(HP198)-(HQ198)</f>
        <v>207.59</v>
      </c>
      <c r="HS198" s="21">
        <f>(HS196)+(HS197)</f>
        <v>0</v>
      </c>
      <c r="HT198" s="21">
        <f>(HT196)+(HT197)</f>
        <v>600</v>
      </c>
      <c r="HU198" s="21">
        <f t="shared" ref="HU198:HU229" si="1073">(HS198)-(HT198)</f>
        <v>-600</v>
      </c>
      <c r="HV198" s="21">
        <f>(HV196)+(HV197)</f>
        <v>0</v>
      </c>
      <c r="HW198" s="21">
        <f>(HW196)+(HW197)</f>
        <v>0</v>
      </c>
      <c r="HX198" s="21">
        <f t="shared" ref="HX198:HX229" si="1074">(HV198)-(HW198)</f>
        <v>0</v>
      </c>
      <c r="HY198" s="21">
        <f>(HY196)+(HY197)</f>
        <v>207.6</v>
      </c>
      <c r="HZ198" s="21">
        <f>(HZ196)+(HZ197)</f>
        <v>0</v>
      </c>
      <c r="IA198" s="21">
        <f t="shared" ref="IA198:IA229" si="1075">(HY198)-(HZ198)</f>
        <v>207.6</v>
      </c>
      <c r="IB198" s="21">
        <f>(IB196)+(IB197)</f>
        <v>0</v>
      </c>
      <c r="IC198" s="21">
        <f>(IC196)+(IC197)</f>
        <v>0</v>
      </c>
      <c r="ID198" s="21">
        <f t="shared" ref="ID198:ID229" si="1076">(IB198)-(IC198)</f>
        <v>0</v>
      </c>
      <c r="IE198" s="21">
        <f t="shared" ref="IE198:IE229" si="1077">((HV198)+(HY198))+(IB198)</f>
        <v>207.6</v>
      </c>
      <c r="IF198" s="21">
        <f t="shared" ref="IF198:IF229" si="1078">((HW198)+(HZ198))+(IC198)</f>
        <v>0</v>
      </c>
      <c r="IG198" s="21">
        <f t="shared" ref="IG198:IG229" si="1079">(IE198)-(IF198)</f>
        <v>207.6</v>
      </c>
      <c r="IH198" s="21">
        <f t="shared" ref="IH198:IH229" si="1080">(((HG198)+(HP198))+(HS198))+(IE198)</f>
        <v>500.08000000000004</v>
      </c>
      <c r="II198" s="21">
        <f t="shared" ref="II198:II229" si="1081">(((HH198)+(HQ198))+(HT198))+(IF198)</f>
        <v>600</v>
      </c>
      <c r="IJ198" s="21">
        <f t="shared" ref="IJ198:IJ229" si="1082">(IH198)-(II198)</f>
        <v>-99.919999999999959</v>
      </c>
      <c r="IK198" s="21">
        <f>(IK196)+(IK197)</f>
        <v>0</v>
      </c>
      <c r="IL198" s="21">
        <f>(IL196)+(IL197)</f>
        <v>816.67</v>
      </c>
      <c r="IM198" s="21">
        <f t="shared" ref="IM198:IM229" si="1083">(IK198)-(IL198)</f>
        <v>-816.67</v>
      </c>
      <c r="IN198" s="21">
        <f>(IN196)+(IN197)</f>
        <v>0</v>
      </c>
      <c r="IO198" s="21">
        <f>(IO196)+(IO197)</f>
        <v>0</v>
      </c>
      <c r="IP198" s="21">
        <f t="shared" ref="IP198:IP229" si="1084">(IN198)-(IO198)</f>
        <v>0</v>
      </c>
      <c r="IQ198" s="21">
        <f>(IQ196)+(IQ197)</f>
        <v>0</v>
      </c>
      <c r="IR198" s="21">
        <f>(IR196)+(IR197)</f>
        <v>0</v>
      </c>
      <c r="IS198" s="21">
        <f t="shared" ref="IS198:IS229" si="1085">(IQ198)-(IR198)</f>
        <v>0</v>
      </c>
      <c r="IT198" s="21">
        <f t="shared" ref="IT198:IT229" si="1086">(IN198)+(IQ198)</f>
        <v>0</v>
      </c>
      <c r="IU198" s="21">
        <f t="shared" ref="IU198:IU229" si="1087">(IO198)+(IR198)</f>
        <v>0</v>
      </c>
      <c r="IV198" s="21">
        <f t="shared" ref="IV198:IV229" si="1088">(IT198)-(IU198)</f>
        <v>0</v>
      </c>
      <c r="IW198" s="21">
        <f t="shared" ref="IW198:IW229" si="1089">(((HD198)+(IH198))+(IK198))+(IT198)</f>
        <v>500.08000000000004</v>
      </c>
      <c r="IX198" s="21">
        <f t="shared" ref="IX198:IX229" si="1090">(((HE198)+(II198))+(IL198))+(IU198)</f>
        <v>1416.67</v>
      </c>
      <c r="IY198" s="21">
        <f t="shared" ref="IY198:IY229" si="1091">(IW198)-(IX198)</f>
        <v>-916.59</v>
      </c>
      <c r="IZ198" s="21">
        <f>(IZ196)+(IZ197)</f>
        <v>0</v>
      </c>
      <c r="JA198" s="21">
        <f>(JA196)+(JA197)</f>
        <v>0</v>
      </c>
      <c r="JB198" s="21">
        <f t="shared" ref="JB198:JB229" si="1092">(IZ198)-(JA198)</f>
        <v>0</v>
      </c>
      <c r="JC198" s="21">
        <f>(JC196)+(JC197)</f>
        <v>0</v>
      </c>
      <c r="JD198" s="21">
        <f>(JD196)+(JD197)</f>
        <v>0</v>
      </c>
      <c r="JE198" s="21">
        <f t="shared" ref="JE198:JE229" si="1093">(JC198)-(JD198)</f>
        <v>0</v>
      </c>
      <c r="JF198" s="21">
        <f>(JF196)+(JF197)</f>
        <v>0</v>
      </c>
      <c r="JG198" s="21">
        <f>(JG196)+(JG197)</f>
        <v>0</v>
      </c>
      <c r="JH198" s="21">
        <f t="shared" ref="JH198:JH229" si="1094">(JF198)-(JG198)</f>
        <v>0</v>
      </c>
      <c r="JI198" s="21">
        <f t="shared" ref="JI198:JI229" si="1095">((IZ198)+(JC198))+(JF198)</f>
        <v>0</v>
      </c>
      <c r="JJ198" s="21">
        <f t="shared" ref="JJ198:JJ229" si="1096">((JA198)+(JD198))+(JG198)</f>
        <v>0</v>
      </c>
      <c r="JK198" s="21">
        <f t="shared" ref="JK198:JK229" si="1097">(JI198)-(JJ198)</f>
        <v>0</v>
      </c>
      <c r="JL198" s="21">
        <f>(JL196)+(JL197)</f>
        <v>0</v>
      </c>
      <c r="JM198" s="21">
        <f>(JM196)+(JM197)</f>
        <v>0</v>
      </c>
      <c r="JN198" s="21">
        <f t="shared" ref="JN198:JN229" si="1098">(JL198)-(JM198)</f>
        <v>0</v>
      </c>
      <c r="JO198" s="21">
        <f>(JO196)+(JO197)</f>
        <v>2757.37</v>
      </c>
      <c r="JP198" s="21">
        <f>(JP196)+(JP197)</f>
        <v>1500</v>
      </c>
      <c r="JQ198" s="21">
        <f t="shared" ref="JQ198:JQ229" si="1099">(JO198)-(JP198)</f>
        <v>1257.3699999999999</v>
      </c>
      <c r="JR198" s="21">
        <f>(JR196)+(JR197)</f>
        <v>0</v>
      </c>
      <c r="JS198" s="21">
        <f>(JS196)+(JS197)</f>
        <v>0</v>
      </c>
      <c r="JT198" s="21">
        <f t="shared" ref="JT198:JT229" si="1100">(JR198)-(JS198)</f>
        <v>0</v>
      </c>
      <c r="JU198" s="21">
        <f t="shared" ref="JU198:JU229" si="1101">((JL198)+(JO198))+(JR198)</f>
        <v>2757.37</v>
      </c>
      <c r="JV198" s="21">
        <f t="shared" ref="JV198:JV229" si="1102">((JM198)+(JP198))+(JS198)</f>
        <v>1500</v>
      </c>
      <c r="JW198" s="21">
        <f t="shared" ref="JW198:JW229" si="1103">(JU198)-(JV198)</f>
        <v>1257.3699999999999</v>
      </c>
      <c r="JX198" s="21">
        <f>(JX196)+(JX197)</f>
        <v>0</v>
      </c>
      <c r="JY198" s="21">
        <f>(JY196)+(JY197)</f>
        <v>0</v>
      </c>
      <c r="JZ198" s="21">
        <f t="shared" ref="JZ198:JZ229" si="1104">(JX198)-(JY198)</f>
        <v>0</v>
      </c>
      <c r="KA198" s="21">
        <f>(KA196)+(KA197)</f>
        <v>0</v>
      </c>
      <c r="KB198" s="21">
        <f>(KB196)+(KB197)</f>
        <v>0</v>
      </c>
      <c r="KC198" s="21">
        <f t="shared" ref="KC198:KC229" si="1105">(KA198)-(KB198)</f>
        <v>0</v>
      </c>
      <c r="KD198" s="21">
        <f t="shared" ref="KD198:KD229" si="1106">(JX198)+(KA198)</f>
        <v>0</v>
      </c>
      <c r="KE198" s="21">
        <f t="shared" ref="KE198:KE229" si="1107">(JY198)+(KB198)</f>
        <v>0</v>
      </c>
      <c r="KF198" s="21">
        <f t="shared" ref="KF198:KF229" si="1108">(KD198)-(KE198)</f>
        <v>0</v>
      </c>
      <c r="KG198" s="21">
        <f>(KG196)+(KG197)</f>
        <v>0</v>
      </c>
      <c r="KH198" s="21">
        <f>(KH196)+(KH197)</f>
        <v>300</v>
      </c>
      <c r="KI198" s="21">
        <f t="shared" ref="KI198:KI229" si="1109">(KG198)-(KH198)</f>
        <v>-300</v>
      </c>
      <c r="KJ198" s="21">
        <f>(KJ196)+(KJ197)</f>
        <v>0</v>
      </c>
      <c r="KK198" s="21">
        <f>(KK196)+(KK197)</f>
        <v>0</v>
      </c>
      <c r="KL198" s="21">
        <f t="shared" ref="KL198:KL229" si="1110">(KJ198)-(KK198)</f>
        <v>0</v>
      </c>
      <c r="KM198" s="21">
        <f>(KM196)+(KM197)</f>
        <v>0</v>
      </c>
      <c r="KN198" s="21">
        <f>(KN196)+(KN197)</f>
        <v>0</v>
      </c>
      <c r="KO198" s="21">
        <f t="shared" ref="KO198:KO229" si="1111">(KM198)-(KN198)</f>
        <v>0</v>
      </c>
      <c r="KP198" s="21">
        <f>(KP196)+(KP197)</f>
        <v>0</v>
      </c>
      <c r="KQ198" s="21">
        <f>(KQ196)+(KQ197)</f>
        <v>0</v>
      </c>
      <c r="KR198" s="21">
        <f t="shared" ref="KR198:KR229" si="1112">(KP198)-(KQ198)</f>
        <v>0</v>
      </c>
      <c r="KS198" s="21">
        <f>(KS196)+(KS197)</f>
        <v>0</v>
      </c>
      <c r="KT198" s="21">
        <f>(KT196)+(KT197)</f>
        <v>0</v>
      </c>
      <c r="KU198" s="21">
        <f t="shared" ref="KU198:KU229" si="1113">(KS198)-(KT198)</f>
        <v>0</v>
      </c>
      <c r="KV198" s="21">
        <f>(KV196)+(KV197)</f>
        <v>0</v>
      </c>
      <c r="KW198" s="21">
        <f>(KW196)+(KW197)</f>
        <v>0</v>
      </c>
      <c r="KX198" s="21">
        <f t="shared" ref="KX198:KX229" si="1114">(KV198)-(KW198)</f>
        <v>0</v>
      </c>
      <c r="KY198" s="21">
        <f>(KY196)+(KY197)</f>
        <v>0</v>
      </c>
      <c r="KZ198" s="21">
        <f>(KZ196)+(KZ197)</f>
        <v>0</v>
      </c>
      <c r="LA198" s="21">
        <f t="shared" ref="LA198:LA229" si="1115">(KY198)-(KZ198)</f>
        <v>0</v>
      </c>
      <c r="LB198" s="21">
        <f t="shared" ref="LB198:LB229" si="1116">(KV198)+(KY198)</f>
        <v>0</v>
      </c>
      <c r="LC198" s="21">
        <f t="shared" ref="LC198:LC229" si="1117">(KW198)+(KZ198)</f>
        <v>0</v>
      </c>
      <c r="LD198" s="21">
        <f t="shared" ref="LD198:LD229" si="1118">(LB198)-(LC198)</f>
        <v>0</v>
      </c>
      <c r="LE198" s="21">
        <f t="shared" ref="LE198:LE229" si="1119">(((((KG198)+(KJ198))+(KM198))+(KP198))+(KS198))+(LB198)</f>
        <v>0</v>
      </c>
      <c r="LF198" s="21">
        <f t="shared" ref="LF198:LF229" si="1120">(((((KH198)+(KK198))+(KN198))+(KQ198))+(KT198))+(LC198)</f>
        <v>300</v>
      </c>
      <c r="LG198" s="21">
        <f t="shared" ref="LG198:LG229" si="1121">(LE198)-(LF198)</f>
        <v>-300</v>
      </c>
      <c r="LH198" s="21">
        <f>(LH196)+(LH197)</f>
        <v>409.18</v>
      </c>
      <c r="LI198" s="21">
        <f>(LI196)+(LI197)</f>
        <v>0</v>
      </c>
      <c r="LJ198" s="21">
        <f t="shared" ref="LJ198:LJ229" si="1122">(LH198)-(LI198)</f>
        <v>409.18</v>
      </c>
      <c r="LK198" s="21">
        <f>(LK196)+(LK197)</f>
        <v>0</v>
      </c>
      <c r="LL198" s="21">
        <f>(LL196)+(LL197)</f>
        <v>0</v>
      </c>
      <c r="LM198" s="21">
        <f t="shared" ref="LM198:LM229" si="1123">(LK198)-(LL198)</f>
        <v>0</v>
      </c>
      <c r="LN198" s="21">
        <f t="shared" ref="LN198:LN229" si="1124">((((((((DX198)+(HA198))+(IW198))+(JI198))+(JU198))+(KD198))+(LE198))+(LH198))+(LK198)</f>
        <v>4762.5400000000009</v>
      </c>
      <c r="LO198" s="21">
        <f t="shared" ref="LO198:LO229" si="1125">((((((((DY198)+(HB198))+(IX198))+(JJ198))+(JV198))+(KE198))+(LF198))+(LI198))+(LL198)</f>
        <v>11333.95</v>
      </c>
      <c r="LP198" s="21">
        <f t="shared" ref="LP198:LP229" si="1126">(LN198)-(LO198)</f>
        <v>-6571.41</v>
      </c>
    </row>
    <row r="199" spans="1:328" x14ac:dyDescent="0.3">
      <c r="A199" s="2" t="s">
        <v>304</v>
      </c>
      <c r="B199" s="3"/>
      <c r="C199" s="3"/>
      <c r="D199" s="4">
        <f t="shared" si="966"/>
        <v>0</v>
      </c>
      <c r="E199" s="3"/>
      <c r="F199" s="3"/>
      <c r="G199" s="4">
        <f t="shared" si="967"/>
        <v>0</v>
      </c>
      <c r="H199" s="3"/>
      <c r="I199" s="3"/>
      <c r="J199" s="4">
        <f t="shared" si="968"/>
        <v>0</v>
      </c>
      <c r="K199" s="3"/>
      <c r="L199" s="3"/>
      <c r="M199" s="4">
        <f t="shared" si="969"/>
        <v>0</v>
      </c>
      <c r="N199" s="3"/>
      <c r="O199" s="3"/>
      <c r="P199" s="4">
        <f t="shared" si="970"/>
        <v>0</v>
      </c>
      <c r="Q199" s="3"/>
      <c r="R199" s="3"/>
      <c r="S199" s="4">
        <f t="shared" si="971"/>
        <v>0</v>
      </c>
      <c r="T199" s="3"/>
      <c r="U199" s="3"/>
      <c r="V199" s="4">
        <f t="shared" si="972"/>
        <v>0</v>
      </c>
      <c r="W199" s="3"/>
      <c r="X199" s="3"/>
      <c r="Y199" s="4">
        <f t="shared" si="973"/>
        <v>0</v>
      </c>
      <c r="Z199" s="3"/>
      <c r="AA199" s="3"/>
      <c r="AB199" s="4">
        <f t="shared" si="974"/>
        <v>0</v>
      </c>
      <c r="AC199" s="3"/>
      <c r="AD199" s="3"/>
      <c r="AE199" s="4">
        <f t="shared" si="975"/>
        <v>0</v>
      </c>
      <c r="AF199" s="3"/>
      <c r="AG199" s="3"/>
      <c r="AH199" s="4">
        <f t="shared" si="976"/>
        <v>0</v>
      </c>
      <c r="AI199" s="3"/>
      <c r="AJ199" s="3"/>
      <c r="AK199" s="4">
        <f t="shared" si="977"/>
        <v>0</v>
      </c>
      <c r="AL199" s="4">
        <f t="shared" si="978"/>
        <v>0</v>
      </c>
      <c r="AM199" s="4">
        <f t="shared" si="979"/>
        <v>0</v>
      </c>
      <c r="AN199" s="4">
        <f t="shared" si="980"/>
        <v>0</v>
      </c>
      <c r="AO199" s="3"/>
      <c r="AP199" s="3"/>
      <c r="AQ199" s="4">
        <f t="shared" si="981"/>
        <v>0</v>
      </c>
      <c r="AR199" s="3"/>
      <c r="AS199" s="3"/>
      <c r="AT199" s="4">
        <f t="shared" si="982"/>
        <v>0</v>
      </c>
      <c r="AU199" s="3"/>
      <c r="AV199" s="3"/>
      <c r="AW199" s="4">
        <f t="shared" si="983"/>
        <v>0</v>
      </c>
      <c r="AX199" s="3"/>
      <c r="AY199" s="3"/>
      <c r="AZ199" s="4">
        <f t="shared" si="984"/>
        <v>0</v>
      </c>
      <c r="BA199" s="3"/>
      <c r="BB199" s="3"/>
      <c r="BC199" s="4">
        <f t="shared" si="985"/>
        <v>0</v>
      </c>
      <c r="BD199" s="3"/>
      <c r="BE199" s="3"/>
      <c r="BF199" s="4">
        <f t="shared" si="986"/>
        <v>0</v>
      </c>
      <c r="BG199" s="4">
        <f t="shared" si="987"/>
        <v>0</v>
      </c>
      <c r="BH199" s="4">
        <f t="shared" si="988"/>
        <v>0</v>
      </c>
      <c r="BI199" s="4">
        <f t="shared" si="989"/>
        <v>0</v>
      </c>
      <c r="BJ199" s="3"/>
      <c r="BK199" s="3"/>
      <c r="BL199" s="4">
        <f t="shared" si="990"/>
        <v>0</v>
      </c>
      <c r="BM199" s="3"/>
      <c r="BN199" s="3"/>
      <c r="BO199" s="4">
        <f t="shared" si="991"/>
        <v>0</v>
      </c>
      <c r="BP199" s="3"/>
      <c r="BQ199" s="3"/>
      <c r="BR199" s="4">
        <f t="shared" si="992"/>
        <v>0</v>
      </c>
      <c r="BS199" s="3"/>
      <c r="BT199" s="3"/>
      <c r="BU199" s="4">
        <f t="shared" si="993"/>
        <v>0</v>
      </c>
      <c r="BV199" s="3"/>
      <c r="BW199" s="3"/>
      <c r="BX199" s="4">
        <f t="shared" si="994"/>
        <v>0</v>
      </c>
      <c r="BY199" s="3"/>
      <c r="BZ199" s="3"/>
      <c r="CA199" s="4">
        <f t="shared" si="995"/>
        <v>0</v>
      </c>
      <c r="CB199" s="4">
        <f t="shared" si="996"/>
        <v>0</v>
      </c>
      <c r="CC199" s="4">
        <f t="shared" si="997"/>
        <v>0</v>
      </c>
      <c r="CD199" s="4">
        <f t="shared" si="998"/>
        <v>0</v>
      </c>
      <c r="CE199" s="3"/>
      <c r="CF199" s="3"/>
      <c r="CG199" s="4">
        <f t="shared" si="999"/>
        <v>0</v>
      </c>
      <c r="CH199" s="3"/>
      <c r="CI199" s="3"/>
      <c r="CJ199" s="4">
        <f t="shared" si="1000"/>
        <v>0</v>
      </c>
      <c r="CK199" s="3"/>
      <c r="CL199" s="3"/>
      <c r="CM199" s="4">
        <f t="shared" si="1001"/>
        <v>0</v>
      </c>
      <c r="CN199" s="4">
        <f t="shared" si="1002"/>
        <v>0</v>
      </c>
      <c r="CO199" s="4">
        <f t="shared" si="1003"/>
        <v>0</v>
      </c>
      <c r="CP199" s="4">
        <f t="shared" si="1004"/>
        <v>0</v>
      </c>
      <c r="CQ199" s="3"/>
      <c r="CR199" s="3"/>
      <c r="CS199" s="4">
        <f t="shared" si="1005"/>
        <v>0</v>
      </c>
      <c r="CT199" s="3"/>
      <c r="CU199" s="3"/>
      <c r="CV199" s="4">
        <f t="shared" si="1006"/>
        <v>0</v>
      </c>
      <c r="CW199" s="3"/>
      <c r="CX199" s="3"/>
      <c r="CY199" s="4">
        <f t="shared" si="1007"/>
        <v>0</v>
      </c>
      <c r="CZ199" s="4">
        <f t="shared" si="1008"/>
        <v>0</v>
      </c>
      <c r="DA199" s="4">
        <f t="shared" si="1009"/>
        <v>0</v>
      </c>
      <c r="DB199" s="4">
        <f t="shared" si="1010"/>
        <v>0</v>
      </c>
      <c r="DC199" s="4">
        <f t="shared" si="1011"/>
        <v>0</v>
      </c>
      <c r="DD199" s="4">
        <f t="shared" si="1012"/>
        <v>0</v>
      </c>
      <c r="DE199" s="4">
        <f t="shared" si="1013"/>
        <v>0</v>
      </c>
      <c r="DF199" s="3"/>
      <c r="DG199" s="3"/>
      <c r="DH199" s="4">
        <f t="shared" si="1014"/>
        <v>0</v>
      </c>
      <c r="DI199" s="3"/>
      <c r="DJ199" s="3"/>
      <c r="DK199" s="4">
        <f t="shared" si="1015"/>
        <v>0</v>
      </c>
      <c r="DL199" s="4">
        <f t="shared" si="1016"/>
        <v>0</v>
      </c>
      <c r="DM199" s="4">
        <f t="shared" si="1017"/>
        <v>0</v>
      </c>
      <c r="DN199" s="4">
        <f t="shared" si="1018"/>
        <v>0</v>
      </c>
      <c r="DO199" s="3"/>
      <c r="DP199" s="3"/>
      <c r="DQ199" s="4">
        <f t="shared" si="1019"/>
        <v>0</v>
      </c>
      <c r="DR199" s="3"/>
      <c r="DS199" s="3"/>
      <c r="DT199" s="4">
        <f t="shared" si="1020"/>
        <v>0</v>
      </c>
      <c r="DU199" s="4">
        <f t="shared" si="1021"/>
        <v>0</v>
      </c>
      <c r="DV199" s="4">
        <f t="shared" si="1022"/>
        <v>0</v>
      </c>
      <c r="DW199" s="4">
        <f t="shared" si="1023"/>
        <v>0</v>
      </c>
      <c r="DX199" s="20">
        <f t="shared" si="1024"/>
        <v>0</v>
      </c>
      <c r="DY199" s="20">
        <f t="shared" si="1025"/>
        <v>0</v>
      </c>
      <c r="DZ199" s="20">
        <f t="shared" si="1026"/>
        <v>0</v>
      </c>
      <c r="EA199" s="19"/>
      <c r="EB199" s="19"/>
      <c r="EC199" s="20">
        <f t="shared" si="1027"/>
        <v>0</v>
      </c>
      <c r="ED199" s="19"/>
      <c r="EE199" s="19"/>
      <c r="EF199" s="20">
        <f t="shared" si="1028"/>
        <v>0</v>
      </c>
      <c r="EG199" s="19"/>
      <c r="EH199" s="19"/>
      <c r="EI199" s="20">
        <f t="shared" si="1029"/>
        <v>0</v>
      </c>
      <c r="EJ199" s="19"/>
      <c r="EK199" s="19"/>
      <c r="EL199" s="20">
        <f t="shared" si="1030"/>
        <v>0</v>
      </c>
      <c r="EM199" s="20">
        <f t="shared" si="1031"/>
        <v>0</v>
      </c>
      <c r="EN199" s="20">
        <f t="shared" si="1032"/>
        <v>0</v>
      </c>
      <c r="EO199" s="20">
        <f t="shared" si="1033"/>
        <v>0</v>
      </c>
      <c r="EP199" s="19"/>
      <c r="EQ199" s="19"/>
      <c r="ER199" s="20">
        <f t="shared" si="1034"/>
        <v>0</v>
      </c>
      <c r="ES199" s="19"/>
      <c r="ET199" s="19"/>
      <c r="EU199" s="20">
        <f t="shared" si="1035"/>
        <v>0</v>
      </c>
      <c r="EV199" s="19"/>
      <c r="EW199" s="19"/>
      <c r="EX199" s="20">
        <f t="shared" si="1036"/>
        <v>0</v>
      </c>
      <c r="EY199" s="19"/>
      <c r="EZ199" s="19"/>
      <c r="FA199" s="20">
        <f t="shared" si="1037"/>
        <v>0</v>
      </c>
      <c r="FB199" s="20">
        <f t="shared" si="1038"/>
        <v>0</v>
      </c>
      <c r="FC199" s="20">
        <f t="shared" si="1039"/>
        <v>0</v>
      </c>
      <c r="FD199" s="20">
        <f t="shared" si="1040"/>
        <v>0</v>
      </c>
      <c r="FE199" s="19"/>
      <c r="FF199" s="19"/>
      <c r="FG199" s="20">
        <f t="shared" si="1041"/>
        <v>0</v>
      </c>
      <c r="FH199" s="19"/>
      <c r="FI199" s="19"/>
      <c r="FJ199" s="20">
        <f t="shared" si="1042"/>
        <v>0</v>
      </c>
      <c r="FK199" s="19"/>
      <c r="FL199" s="19"/>
      <c r="FM199" s="20">
        <f t="shared" si="1043"/>
        <v>0</v>
      </c>
      <c r="FN199" s="20">
        <f t="shared" si="1044"/>
        <v>0</v>
      </c>
      <c r="FO199" s="20">
        <f t="shared" si="1045"/>
        <v>0</v>
      </c>
      <c r="FP199" s="20">
        <f t="shared" si="1046"/>
        <v>0</v>
      </c>
      <c r="FQ199" s="19"/>
      <c r="FR199" s="19"/>
      <c r="FS199" s="20">
        <f t="shared" si="1047"/>
        <v>0</v>
      </c>
      <c r="FT199" s="19"/>
      <c r="FU199" s="19"/>
      <c r="FV199" s="20">
        <f t="shared" si="1048"/>
        <v>0</v>
      </c>
      <c r="FW199" s="19"/>
      <c r="FX199" s="19"/>
      <c r="FY199" s="20">
        <f t="shared" si="1049"/>
        <v>0</v>
      </c>
      <c r="FZ199" s="20">
        <f t="shared" si="1050"/>
        <v>0</v>
      </c>
      <c r="GA199" s="20">
        <f t="shared" si="1051"/>
        <v>0</v>
      </c>
      <c r="GB199" s="20">
        <f t="shared" si="1052"/>
        <v>0</v>
      </c>
      <c r="GC199" s="19"/>
      <c r="GD199" s="19"/>
      <c r="GE199" s="20">
        <f t="shared" si="1053"/>
        <v>0</v>
      </c>
      <c r="GF199" s="19"/>
      <c r="GG199" s="19"/>
      <c r="GH199" s="20">
        <f t="shared" si="1054"/>
        <v>0</v>
      </c>
      <c r="GI199" s="19"/>
      <c r="GJ199" s="19"/>
      <c r="GK199" s="20">
        <f t="shared" si="1055"/>
        <v>0</v>
      </c>
      <c r="GL199" s="19"/>
      <c r="GM199" s="19"/>
      <c r="GN199" s="20">
        <f t="shared" si="1056"/>
        <v>0</v>
      </c>
      <c r="GO199" s="20">
        <f t="shared" si="1057"/>
        <v>0</v>
      </c>
      <c r="GP199" s="20">
        <f t="shared" si="1058"/>
        <v>0</v>
      </c>
      <c r="GQ199" s="20">
        <f t="shared" si="1059"/>
        <v>0</v>
      </c>
      <c r="GR199" s="19"/>
      <c r="GS199" s="19"/>
      <c r="GT199" s="20">
        <f t="shared" si="1060"/>
        <v>0</v>
      </c>
      <c r="GU199" s="19"/>
      <c r="GV199" s="19"/>
      <c r="GW199" s="20">
        <f t="shared" si="1061"/>
        <v>0</v>
      </c>
      <c r="GX199" s="19"/>
      <c r="GY199" s="19"/>
      <c r="GZ199" s="20">
        <f t="shared" si="1062"/>
        <v>0</v>
      </c>
      <c r="HA199" s="20">
        <f t="shared" si="1063"/>
        <v>0</v>
      </c>
      <c r="HB199" s="20">
        <f t="shared" si="1064"/>
        <v>0</v>
      </c>
      <c r="HC199" s="20">
        <f t="shared" si="1065"/>
        <v>0</v>
      </c>
      <c r="HD199" s="19"/>
      <c r="HE199" s="19"/>
      <c r="HF199" s="20">
        <f t="shared" si="1066"/>
        <v>0</v>
      </c>
      <c r="HG199" s="19"/>
      <c r="HH199" s="19"/>
      <c r="HI199" s="20">
        <f t="shared" si="1067"/>
        <v>0</v>
      </c>
      <c r="HJ199" s="19"/>
      <c r="HK199" s="19"/>
      <c r="HL199" s="20">
        <f t="shared" si="1068"/>
        <v>0</v>
      </c>
      <c r="HM199" s="19"/>
      <c r="HN199" s="19"/>
      <c r="HO199" s="20">
        <f t="shared" si="1069"/>
        <v>0</v>
      </c>
      <c r="HP199" s="20">
        <f t="shared" si="1070"/>
        <v>0</v>
      </c>
      <c r="HQ199" s="20">
        <f t="shared" si="1071"/>
        <v>0</v>
      </c>
      <c r="HR199" s="20">
        <f t="shared" si="1072"/>
        <v>0</v>
      </c>
      <c r="HS199" s="19"/>
      <c r="HT199" s="19"/>
      <c r="HU199" s="20">
        <f t="shared" si="1073"/>
        <v>0</v>
      </c>
      <c r="HV199" s="19"/>
      <c r="HW199" s="19"/>
      <c r="HX199" s="20">
        <f t="shared" si="1074"/>
        <v>0</v>
      </c>
      <c r="HY199" s="19"/>
      <c r="HZ199" s="19"/>
      <c r="IA199" s="20">
        <f t="shared" si="1075"/>
        <v>0</v>
      </c>
      <c r="IB199" s="19"/>
      <c r="IC199" s="19"/>
      <c r="ID199" s="20">
        <f t="shared" si="1076"/>
        <v>0</v>
      </c>
      <c r="IE199" s="20">
        <f t="shared" si="1077"/>
        <v>0</v>
      </c>
      <c r="IF199" s="20">
        <f t="shared" si="1078"/>
        <v>0</v>
      </c>
      <c r="IG199" s="20">
        <f t="shared" si="1079"/>
        <v>0</v>
      </c>
      <c r="IH199" s="20">
        <f t="shared" si="1080"/>
        <v>0</v>
      </c>
      <c r="II199" s="20">
        <f t="shared" si="1081"/>
        <v>0</v>
      </c>
      <c r="IJ199" s="20">
        <f t="shared" si="1082"/>
        <v>0</v>
      </c>
      <c r="IK199" s="19"/>
      <c r="IL199" s="19"/>
      <c r="IM199" s="20">
        <f t="shared" si="1083"/>
        <v>0</v>
      </c>
      <c r="IN199" s="19"/>
      <c r="IO199" s="19"/>
      <c r="IP199" s="20">
        <f t="shared" si="1084"/>
        <v>0</v>
      </c>
      <c r="IQ199" s="19"/>
      <c r="IR199" s="19"/>
      <c r="IS199" s="20">
        <f t="shared" si="1085"/>
        <v>0</v>
      </c>
      <c r="IT199" s="20">
        <f t="shared" si="1086"/>
        <v>0</v>
      </c>
      <c r="IU199" s="20">
        <f t="shared" si="1087"/>
        <v>0</v>
      </c>
      <c r="IV199" s="20">
        <f t="shared" si="1088"/>
        <v>0</v>
      </c>
      <c r="IW199" s="20">
        <f t="shared" si="1089"/>
        <v>0</v>
      </c>
      <c r="IX199" s="20">
        <f t="shared" si="1090"/>
        <v>0</v>
      </c>
      <c r="IY199" s="20">
        <f t="shared" si="1091"/>
        <v>0</v>
      </c>
      <c r="IZ199" s="19"/>
      <c r="JA199" s="19"/>
      <c r="JB199" s="20">
        <f t="shared" si="1092"/>
        <v>0</v>
      </c>
      <c r="JC199" s="19"/>
      <c r="JD199" s="19"/>
      <c r="JE199" s="20">
        <f t="shared" si="1093"/>
        <v>0</v>
      </c>
      <c r="JF199" s="19"/>
      <c r="JG199" s="19"/>
      <c r="JH199" s="20">
        <f t="shared" si="1094"/>
        <v>0</v>
      </c>
      <c r="JI199" s="20">
        <f t="shared" si="1095"/>
        <v>0</v>
      </c>
      <c r="JJ199" s="20">
        <f t="shared" si="1096"/>
        <v>0</v>
      </c>
      <c r="JK199" s="20">
        <f t="shared" si="1097"/>
        <v>0</v>
      </c>
      <c r="JL199" s="19"/>
      <c r="JM199" s="19"/>
      <c r="JN199" s="20">
        <f t="shared" si="1098"/>
        <v>0</v>
      </c>
      <c r="JO199" s="19"/>
      <c r="JP199" s="19"/>
      <c r="JQ199" s="20">
        <f t="shared" si="1099"/>
        <v>0</v>
      </c>
      <c r="JR199" s="19"/>
      <c r="JS199" s="19"/>
      <c r="JT199" s="20">
        <f t="shared" si="1100"/>
        <v>0</v>
      </c>
      <c r="JU199" s="20">
        <f t="shared" si="1101"/>
        <v>0</v>
      </c>
      <c r="JV199" s="20">
        <f t="shared" si="1102"/>
        <v>0</v>
      </c>
      <c r="JW199" s="20">
        <f t="shared" si="1103"/>
        <v>0</v>
      </c>
      <c r="JX199" s="19"/>
      <c r="JY199" s="19"/>
      <c r="JZ199" s="20">
        <f t="shared" si="1104"/>
        <v>0</v>
      </c>
      <c r="KA199" s="19"/>
      <c r="KB199" s="19"/>
      <c r="KC199" s="20">
        <f t="shared" si="1105"/>
        <v>0</v>
      </c>
      <c r="KD199" s="20">
        <f t="shared" si="1106"/>
        <v>0</v>
      </c>
      <c r="KE199" s="20">
        <f t="shared" si="1107"/>
        <v>0</v>
      </c>
      <c r="KF199" s="20">
        <f t="shared" si="1108"/>
        <v>0</v>
      </c>
      <c r="KG199" s="20">
        <f>101</f>
        <v>101</v>
      </c>
      <c r="KH199" s="19"/>
      <c r="KI199" s="20">
        <f t="shared" si="1109"/>
        <v>101</v>
      </c>
      <c r="KJ199" s="19"/>
      <c r="KK199" s="19"/>
      <c r="KL199" s="20">
        <f t="shared" si="1110"/>
        <v>0</v>
      </c>
      <c r="KM199" s="19"/>
      <c r="KN199" s="19"/>
      <c r="KO199" s="20">
        <f t="shared" si="1111"/>
        <v>0</v>
      </c>
      <c r="KP199" s="19"/>
      <c r="KQ199" s="19"/>
      <c r="KR199" s="20">
        <f t="shared" si="1112"/>
        <v>0</v>
      </c>
      <c r="KS199" s="19"/>
      <c r="KT199" s="19"/>
      <c r="KU199" s="20">
        <f t="shared" si="1113"/>
        <v>0</v>
      </c>
      <c r="KV199" s="19"/>
      <c r="KW199" s="19"/>
      <c r="KX199" s="20">
        <f t="shared" si="1114"/>
        <v>0</v>
      </c>
      <c r="KY199" s="19"/>
      <c r="KZ199" s="19"/>
      <c r="LA199" s="20">
        <f t="shared" si="1115"/>
        <v>0</v>
      </c>
      <c r="LB199" s="20">
        <f t="shared" si="1116"/>
        <v>0</v>
      </c>
      <c r="LC199" s="20">
        <f t="shared" si="1117"/>
        <v>0</v>
      </c>
      <c r="LD199" s="20">
        <f t="shared" si="1118"/>
        <v>0</v>
      </c>
      <c r="LE199" s="20">
        <f t="shared" si="1119"/>
        <v>101</v>
      </c>
      <c r="LF199" s="20">
        <f t="shared" si="1120"/>
        <v>0</v>
      </c>
      <c r="LG199" s="20">
        <f t="shared" si="1121"/>
        <v>101</v>
      </c>
      <c r="LH199" s="19"/>
      <c r="LI199" s="19"/>
      <c r="LJ199" s="20">
        <f t="shared" si="1122"/>
        <v>0</v>
      </c>
      <c r="LK199" s="19"/>
      <c r="LL199" s="19"/>
      <c r="LM199" s="20">
        <f t="shared" si="1123"/>
        <v>0</v>
      </c>
      <c r="LN199" s="20">
        <f t="shared" si="1124"/>
        <v>101</v>
      </c>
      <c r="LO199" s="20">
        <f t="shared" si="1125"/>
        <v>0</v>
      </c>
      <c r="LP199" s="20">
        <f t="shared" si="1126"/>
        <v>101</v>
      </c>
    </row>
    <row r="200" spans="1:328" x14ac:dyDescent="0.3">
      <c r="A200" s="2" t="s">
        <v>305</v>
      </c>
      <c r="B200" s="3"/>
      <c r="C200" s="3"/>
      <c r="D200" s="4">
        <f t="shared" si="966"/>
        <v>0</v>
      </c>
      <c r="E200" s="3"/>
      <c r="F200" s="3"/>
      <c r="G200" s="4">
        <f t="shared" si="967"/>
        <v>0</v>
      </c>
      <c r="H200" s="3"/>
      <c r="I200" s="3"/>
      <c r="J200" s="4">
        <f t="shared" si="968"/>
        <v>0</v>
      </c>
      <c r="K200" s="3"/>
      <c r="L200" s="3"/>
      <c r="M200" s="4">
        <f t="shared" si="969"/>
        <v>0</v>
      </c>
      <c r="N200" s="3"/>
      <c r="O200" s="3"/>
      <c r="P200" s="4">
        <f t="shared" si="970"/>
        <v>0</v>
      </c>
      <c r="Q200" s="3"/>
      <c r="R200" s="3"/>
      <c r="S200" s="4">
        <f t="shared" si="971"/>
        <v>0</v>
      </c>
      <c r="T200" s="3"/>
      <c r="U200" s="3"/>
      <c r="V200" s="4">
        <f t="shared" si="972"/>
        <v>0</v>
      </c>
      <c r="W200" s="3"/>
      <c r="X200" s="3"/>
      <c r="Y200" s="4">
        <f t="shared" si="973"/>
        <v>0</v>
      </c>
      <c r="Z200" s="3"/>
      <c r="AA200" s="3"/>
      <c r="AB200" s="4">
        <f t="shared" si="974"/>
        <v>0</v>
      </c>
      <c r="AC200" s="3"/>
      <c r="AD200" s="3"/>
      <c r="AE200" s="4">
        <f t="shared" si="975"/>
        <v>0</v>
      </c>
      <c r="AF200" s="3"/>
      <c r="AG200" s="3"/>
      <c r="AH200" s="4">
        <f t="shared" si="976"/>
        <v>0</v>
      </c>
      <c r="AI200" s="3"/>
      <c r="AJ200" s="3"/>
      <c r="AK200" s="4">
        <f t="shared" si="977"/>
        <v>0</v>
      </c>
      <c r="AL200" s="4">
        <f t="shared" si="978"/>
        <v>0</v>
      </c>
      <c r="AM200" s="4">
        <f t="shared" si="979"/>
        <v>0</v>
      </c>
      <c r="AN200" s="4">
        <f t="shared" si="980"/>
        <v>0</v>
      </c>
      <c r="AO200" s="3"/>
      <c r="AP200" s="3"/>
      <c r="AQ200" s="4">
        <f t="shared" si="981"/>
        <v>0</v>
      </c>
      <c r="AR200" s="3"/>
      <c r="AS200" s="3"/>
      <c r="AT200" s="4">
        <f t="shared" si="982"/>
        <v>0</v>
      </c>
      <c r="AU200" s="3"/>
      <c r="AV200" s="3"/>
      <c r="AW200" s="4">
        <f t="shared" si="983"/>
        <v>0</v>
      </c>
      <c r="AX200" s="3"/>
      <c r="AY200" s="3"/>
      <c r="AZ200" s="4">
        <f t="shared" si="984"/>
        <v>0</v>
      </c>
      <c r="BA200" s="3"/>
      <c r="BB200" s="3"/>
      <c r="BC200" s="4">
        <f t="shared" si="985"/>
        <v>0</v>
      </c>
      <c r="BD200" s="3"/>
      <c r="BE200" s="3"/>
      <c r="BF200" s="4">
        <f t="shared" si="986"/>
        <v>0</v>
      </c>
      <c r="BG200" s="4">
        <f t="shared" si="987"/>
        <v>0</v>
      </c>
      <c r="BH200" s="4">
        <f t="shared" si="988"/>
        <v>0</v>
      </c>
      <c r="BI200" s="4">
        <f t="shared" si="989"/>
        <v>0</v>
      </c>
      <c r="BJ200" s="3"/>
      <c r="BK200" s="3"/>
      <c r="BL200" s="4">
        <f t="shared" si="990"/>
        <v>0</v>
      </c>
      <c r="BM200" s="3"/>
      <c r="BN200" s="3"/>
      <c r="BO200" s="4">
        <f t="shared" si="991"/>
        <v>0</v>
      </c>
      <c r="BP200" s="3"/>
      <c r="BQ200" s="3"/>
      <c r="BR200" s="4">
        <f t="shared" si="992"/>
        <v>0</v>
      </c>
      <c r="BS200" s="3"/>
      <c r="BT200" s="3"/>
      <c r="BU200" s="4">
        <f t="shared" si="993"/>
        <v>0</v>
      </c>
      <c r="BV200" s="3"/>
      <c r="BW200" s="3"/>
      <c r="BX200" s="4">
        <f t="shared" si="994"/>
        <v>0</v>
      </c>
      <c r="BY200" s="3"/>
      <c r="BZ200" s="3"/>
      <c r="CA200" s="4">
        <f t="shared" si="995"/>
        <v>0</v>
      </c>
      <c r="CB200" s="4">
        <f t="shared" si="996"/>
        <v>0</v>
      </c>
      <c r="CC200" s="4">
        <f t="shared" si="997"/>
        <v>0</v>
      </c>
      <c r="CD200" s="4">
        <f t="shared" si="998"/>
        <v>0</v>
      </c>
      <c r="CE200" s="3"/>
      <c r="CF200" s="3"/>
      <c r="CG200" s="4">
        <f t="shared" si="999"/>
        <v>0</v>
      </c>
      <c r="CH200" s="3"/>
      <c r="CI200" s="3"/>
      <c r="CJ200" s="4">
        <f t="shared" si="1000"/>
        <v>0</v>
      </c>
      <c r="CK200" s="3"/>
      <c r="CL200" s="3"/>
      <c r="CM200" s="4">
        <f t="shared" si="1001"/>
        <v>0</v>
      </c>
      <c r="CN200" s="4">
        <f t="shared" si="1002"/>
        <v>0</v>
      </c>
      <c r="CO200" s="4">
        <f t="shared" si="1003"/>
        <v>0</v>
      </c>
      <c r="CP200" s="4">
        <f t="shared" si="1004"/>
        <v>0</v>
      </c>
      <c r="CQ200" s="3"/>
      <c r="CR200" s="3"/>
      <c r="CS200" s="4">
        <f t="shared" si="1005"/>
        <v>0</v>
      </c>
      <c r="CT200" s="3"/>
      <c r="CU200" s="3"/>
      <c r="CV200" s="4">
        <f t="shared" si="1006"/>
        <v>0</v>
      </c>
      <c r="CW200" s="3"/>
      <c r="CX200" s="3"/>
      <c r="CY200" s="4">
        <f t="shared" si="1007"/>
        <v>0</v>
      </c>
      <c r="CZ200" s="4">
        <f t="shared" si="1008"/>
        <v>0</v>
      </c>
      <c r="DA200" s="4">
        <f t="shared" si="1009"/>
        <v>0</v>
      </c>
      <c r="DB200" s="4">
        <f t="shared" si="1010"/>
        <v>0</v>
      </c>
      <c r="DC200" s="4">
        <f t="shared" si="1011"/>
        <v>0</v>
      </c>
      <c r="DD200" s="4">
        <f t="shared" si="1012"/>
        <v>0</v>
      </c>
      <c r="DE200" s="4">
        <f t="shared" si="1013"/>
        <v>0</v>
      </c>
      <c r="DF200" s="3"/>
      <c r="DG200" s="3"/>
      <c r="DH200" s="4">
        <f t="shared" si="1014"/>
        <v>0</v>
      </c>
      <c r="DI200" s="3"/>
      <c r="DJ200" s="3"/>
      <c r="DK200" s="4">
        <f t="shared" si="1015"/>
        <v>0</v>
      </c>
      <c r="DL200" s="4">
        <f t="shared" si="1016"/>
        <v>0</v>
      </c>
      <c r="DM200" s="4">
        <f t="shared" si="1017"/>
        <v>0</v>
      </c>
      <c r="DN200" s="4">
        <f t="shared" si="1018"/>
        <v>0</v>
      </c>
      <c r="DO200" s="3"/>
      <c r="DP200" s="3"/>
      <c r="DQ200" s="4">
        <f t="shared" si="1019"/>
        <v>0</v>
      </c>
      <c r="DR200" s="3"/>
      <c r="DS200" s="3"/>
      <c r="DT200" s="4">
        <f t="shared" si="1020"/>
        <v>0</v>
      </c>
      <c r="DU200" s="4">
        <f t="shared" si="1021"/>
        <v>0</v>
      </c>
      <c r="DV200" s="4">
        <f t="shared" si="1022"/>
        <v>0</v>
      </c>
      <c r="DW200" s="4">
        <f t="shared" si="1023"/>
        <v>0</v>
      </c>
      <c r="DX200" s="20">
        <f t="shared" si="1024"/>
        <v>0</v>
      </c>
      <c r="DY200" s="20">
        <f t="shared" si="1025"/>
        <v>0</v>
      </c>
      <c r="DZ200" s="20">
        <f t="shared" si="1026"/>
        <v>0</v>
      </c>
      <c r="EA200" s="19"/>
      <c r="EB200" s="19"/>
      <c r="EC200" s="20">
        <f t="shared" si="1027"/>
        <v>0</v>
      </c>
      <c r="ED200" s="19"/>
      <c r="EE200" s="19"/>
      <c r="EF200" s="20">
        <f t="shared" si="1028"/>
        <v>0</v>
      </c>
      <c r="EG200" s="19"/>
      <c r="EH200" s="19"/>
      <c r="EI200" s="20">
        <f t="shared" si="1029"/>
        <v>0</v>
      </c>
      <c r="EJ200" s="19"/>
      <c r="EK200" s="19"/>
      <c r="EL200" s="20">
        <f t="shared" si="1030"/>
        <v>0</v>
      </c>
      <c r="EM200" s="20">
        <f t="shared" si="1031"/>
        <v>0</v>
      </c>
      <c r="EN200" s="20">
        <f t="shared" si="1032"/>
        <v>0</v>
      </c>
      <c r="EO200" s="20">
        <f t="shared" si="1033"/>
        <v>0</v>
      </c>
      <c r="EP200" s="19"/>
      <c r="EQ200" s="19"/>
      <c r="ER200" s="20">
        <f t="shared" si="1034"/>
        <v>0</v>
      </c>
      <c r="ES200" s="19"/>
      <c r="ET200" s="19"/>
      <c r="EU200" s="20">
        <f t="shared" si="1035"/>
        <v>0</v>
      </c>
      <c r="EV200" s="19"/>
      <c r="EW200" s="19"/>
      <c r="EX200" s="20">
        <f t="shared" si="1036"/>
        <v>0</v>
      </c>
      <c r="EY200" s="19"/>
      <c r="EZ200" s="19"/>
      <c r="FA200" s="20">
        <f t="shared" si="1037"/>
        <v>0</v>
      </c>
      <c r="FB200" s="20">
        <f t="shared" si="1038"/>
        <v>0</v>
      </c>
      <c r="FC200" s="20">
        <f t="shared" si="1039"/>
        <v>0</v>
      </c>
      <c r="FD200" s="20">
        <f t="shared" si="1040"/>
        <v>0</v>
      </c>
      <c r="FE200" s="19"/>
      <c r="FF200" s="19"/>
      <c r="FG200" s="20">
        <f t="shared" si="1041"/>
        <v>0</v>
      </c>
      <c r="FH200" s="19"/>
      <c r="FI200" s="19"/>
      <c r="FJ200" s="20">
        <f t="shared" si="1042"/>
        <v>0</v>
      </c>
      <c r="FK200" s="19"/>
      <c r="FL200" s="19"/>
      <c r="FM200" s="20">
        <f t="shared" si="1043"/>
        <v>0</v>
      </c>
      <c r="FN200" s="20">
        <f t="shared" si="1044"/>
        <v>0</v>
      </c>
      <c r="FO200" s="20">
        <f t="shared" si="1045"/>
        <v>0</v>
      </c>
      <c r="FP200" s="20">
        <f t="shared" si="1046"/>
        <v>0</v>
      </c>
      <c r="FQ200" s="19"/>
      <c r="FR200" s="19"/>
      <c r="FS200" s="20">
        <f t="shared" si="1047"/>
        <v>0</v>
      </c>
      <c r="FT200" s="19"/>
      <c r="FU200" s="19"/>
      <c r="FV200" s="20">
        <f t="shared" si="1048"/>
        <v>0</v>
      </c>
      <c r="FW200" s="19"/>
      <c r="FX200" s="19"/>
      <c r="FY200" s="20">
        <f t="shared" si="1049"/>
        <v>0</v>
      </c>
      <c r="FZ200" s="20">
        <f t="shared" si="1050"/>
        <v>0</v>
      </c>
      <c r="GA200" s="20">
        <f t="shared" si="1051"/>
        <v>0</v>
      </c>
      <c r="GB200" s="20">
        <f t="shared" si="1052"/>
        <v>0</v>
      </c>
      <c r="GC200" s="19"/>
      <c r="GD200" s="19"/>
      <c r="GE200" s="20">
        <f t="shared" si="1053"/>
        <v>0</v>
      </c>
      <c r="GF200" s="19"/>
      <c r="GG200" s="19"/>
      <c r="GH200" s="20">
        <f t="shared" si="1054"/>
        <v>0</v>
      </c>
      <c r="GI200" s="19"/>
      <c r="GJ200" s="19"/>
      <c r="GK200" s="20">
        <f t="shared" si="1055"/>
        <v>0</v>
      </c>
      <c r="GL200" s="19"/>
      <c r="GM200" s="19"/>
      <c r="GN200" s="20">
        <f t="shared" si="1056"/>
        <v>0</v>
      </c>
      <c r="GO200" s="20">
        <f t="shared" si="1057"/>
        <v>0</v>
      </c>
      <c r="GP200" s="20">
        <f t="shared" si="1058"/>
        <v>0</v>
      </c>
      <c r="GQ200" s="20">
        <f t="shared" si="1059"/>
        <v>0</v>
      </c>
      <c r="GR200" s="19"/>
      <c r="GS200" s="19"/>
      <c r="GT200" s="20">
        <f t="shared" si="1060"/>
        <v>0</v>
      </c>
      <c r="GU200" s="19"/>
      <c r="GV200" s="19"/>
      <c r="GW200" s="20">
        <f t="shared" si="1061"/>
        <v>0</v>
      </c>
      <c r="GX200" s="19"/>
      <c r="GY200" s="19"/>
      <c r="GZ200" s="20">
        <f t="shared" si="1062"/>
        <v>0</v>
      </c>
      <c r="HA200" s="20">
        <f t="shared" si="1063"/>
        <v>0</v>
      </c>
      <c r="HB200" s="20">
        <f t="shared" si="1064"/>
        <v>0</v>
      </c>
      <c r="HC200" s="20">
        <f t="shared" si="1065"/>
        <v>0</v>
      </c>
      <c r="HD200" s="19"/>
      <c r="HE200" s="19"/>
      <c r="HF200" s="20">
        <f t="shared" si="1066"/>
        <v>0</v>
      </c>
      <c r="HG200" s="19"/>
      <c r="HH200" s="19"/>
      <c r="HI200" s="20">
        <f t="shared" si="1067"/>
        <v>0</v>
      </c>
      <c r="HJ200" s="19"/>
      <c r="HK200" s="19"/>
      <c r="HL200" s="20">
        <f t="shared" si="1068"/>
        <v>0</v>
      </c>
      <c r="HM200" s="19"/>
      <c r="HN200" s="19"/>
      <c r="HO200" s="20">
        <f t="shared" si="1069"/>
        <v>0</v>
      </c>
      <c r="HP200" s="20">
        <f t="shared" si="1070"/>
        <v>0</v>
      </c>
      <c r="HQ200" s="20">
        <f t="shared" si="1071"/>
        <v>0</v>
      </c>
      <c r="HR200" s="20">
        <f t="shared" si="1072"/>
        <v>0</v>
      </c>
      <c r="HS200" s="19"/>
      <c r="HT200" s="19"/>
      <c r="HU200" s="20">
        <f t="shared" si="1073"/>
        <v>0</v>
      </c>
      <c r="HV200" s="19"/>
      <c r="HW200" s="19"/>
      <c r="HX200" s="20">
        <f t="shared" si="1074"/>
        <v>0</v>
      </c>
      <c r="HY200" s="19"/>
      <c r="HZ200" s="19"/>
      <c r="IA200" s="20">
        <f t="shared" si="1075"/>
        <v>0</v>
      </c>
      <c r="IB200" s="19"/>
      <c r="IC200" s="19"/>
      <c r="ID200" s="20">
        <f t="shared" si="1076"/>
        <v>0</v>
      </c>
      <c r="IE200" s="20">
        <f t="shared" si="1077"/>
        <v>0</v>
      </c>
      <c r="IF200" s="20">
        <f t="shared" si="1078"/>
        <v>0</v>
      </c>
      <c r="IG200" s="20">
        <f t="shared" si="1079"/>
        <v>0</v>
      </c>
      <c r="IH200" s="20">
        <f t="shared" si="1080"/>
        <v>0</v>
      </c>
      <c r="II200" s="20">
        <f t="shared" si="1081"/>
        <v>0</v>
      </c>
      <c r="IJ200" s="20">
        <f t="shared" si="1082"/>
        <v>0</v>
      </c>
      <c r="IK200" s="19"/>
      <c r="IL200" s="19"/>
      <c r="IM200" s="20">
        <f t="shared" si="1083"/>
        <v>0</v>
      </c>
      <c r="IN200" s="19"/>
      <c r="IO200" s="19"/>
      <c r="IP200" s="20">
        <f t="shared" si="1084"/>
        <v>0</v>
      </c>
      <c r="IQ200" s="19"/>
      <c r="IR200" s="19"/>
      <c r="IS200" s="20">
        <f t="shared" si="1085"/>
        <v>0</v>
      </c>
      <c r="IT200" s="20">
        <f t="shared" si="1086"/>
        <v>0</v>
      </c>
      <c r="IU200" s="20">
        <f t="shared" si="1087"/>
        <v>0</v>
      </c>
      <c r="IV200" s="20">
        <f t="shared" si="1088"/>
        <v>0</v>
      </c>
      <c r="IW200" s="20">
        <f t="shared" si="1089"/>
        <v>0</v>
      </c>
      <c r="IX200" s="20">
        <f t="shared" si="1090"/>
        <v>0</v>
      </c>
      <c r="IY200" s="20">
        <f t="shared" si="1091"/>
        <v>0</v>
      </c>
      <c r="IZ200" s="19"/>
      <c r="JA200" s="19"/>
      <c r="JB200" s="20">
        <f t="shared" si="1092"/>
        <v>0</v>
      </c>
      <c r="JC200" s="19"/>
      <c r="JD200" s="19"/>
      <c r="JE200" s="20">
        <f t="shared" si="1093"/>
        <v>0</v>
      </c>
      <c r="JF200" s="19"/>
      <c r="JG200" s="19"/>
      <c r="JH200" s="20">
        <f t="shared" si="1094"/>
        <v>0</v>
      </c>
      <c r="JI200" s="20">
        <f t="shared" si="1095"/>
        <v>0</v>
      </c>
      <c r="JJ200" s="20">
        <f t="shared" si="1096"/>
        <v>0</v>
      </c>
      <c r="JK200" s="20">
        <f t="shared" si="1097"/>
        <v>0</v>
      </c>
      <c r="JL200" s="19"/>
      <c r="JM200" s="19"/>
      <c r="JN200" s="20">
        <f t="shared" si="1098"/>
        <v>0</v>
      </c>
      <c r="JO200" s="20">
        <f>745.84</f>
        <v>745.84</v>
      </c>
      <c r="JP200" s="20">
        <f>10041</f>
        <v>10041</v>
      </c>
      <c r="JQ200" s="20">
        <f t="shared" si="1099"/>
        <v>-9295.16</v>
      </c>
      <c r="JR200" s="19"/>
      <c r="JS200" s="19"/>
      <c r="JT200" s="20">
        <f t="shared" si="1100"/>
        <v>0</v>
      </c>
      <c r="JU200" s="20">
        <f t="shared" si="1101"/>
        <v>745.84</v>
      </c>
      <c r="JV200" s="20">
        <f t="shared" si="1102"/>
        <v>10041</v>
      </c>
      <c r="JW200" s="20">
        <f t="shared" si="1103"/>
        <v>-9295.16</v>
      </c>
      <c r="JX200" s="19"/>
      <c r="JY200" s="19"/>
      <c r="JZ200" s="20">
        <f t="shared" si="1104"/>
        <v>0</v>
      </c>
      <c r="KA200" s="19"/>
      <c r="KB200" s="19"/>
      <c r="KC200" s="20">
        <f t="shared" si="1105"/>
        <v>0</v>
      </c>
      <c r="KD200" s="20">
        <f t="shared" si="1106"/>
        <v>0</v>
      </c>
      <c r="KE200" s="20">
        <f t="shared" si="1107"/>
        <v>0</v>
      </c>
      <c r="KF200" s="20">
        <f t="shared" si="1108"/>
        <v>0</v>
      </c>
      <c r="KG200" s="19"/>
      <c r="KH200" s="20">
        <f>249.99</f>
        <v>249.99</v>
      </c>
      <c r="KI200" s="20">
        <f t="shared" si="1109"/>
        <v>-249.99</v>
      </c>
      <c r="KJ200" s="19"/>
      <c r="KK200" s="19"/>
      <c r="KL200" s="20">
        <f t="shared" si="1110"/>
        <v>0</v>
      </c>
      <c r="KM200" s="19"/>
      <c r="KN200" s="19"/>
      <c r="KO200" s="20">
        <f t="shared" si="1111"/>
        <v>0</v>
      </c>
      <c r="KP200" s="19"/>
      <c r="KQ200" s="19"/>
      <c r="KR200" s="20">
        <f t="shared" si="1112"/>
        <v>0</v>
      </c>
      <c r="KS200" s="19"/>
      <c r="KT200" s="19"/>
      <c r="KU200" s="20">
        <f t="shared" si="1113"/>
        <v>0</v>
      </c>
      <c r="KV200" s="19"/>
      <c r="KW200" s="19"/>
      <c r="KX200" s="20">
        <f t="shared" si="1114"/>
        <v>0</v>
      </c>
      <c r="KY200" s="19"/>
      <c r="KZ200" s="19"/>
      <c r="LA200" s="20">
        <f t="shared" si="1115"/>
        <v>0</v>
      </c>
      <c r="LB200" s="20">
        <f t="shared" si="1116"/>
        <v>0</v>
      </c>
      <c r="LC200" s="20">
        <f t="shared" si="1117"/>
        <v>0</v>
      </c>
      <c r="LD200" s="20">
        <f t="shared" si="1118"/>
        <v>0</v>
      </c>
      <c r="LE200" s="20">
        <f t="shared" si="1119"/>
        <v>0</v>
      </c>
      <c r="LF200" s="20">
        <f t="shared" si="1120"/>
        <v>249.99</v>
      </c>
      <c r="LG200" s="20">
        <f t="shared" si="1121"/>
        <v>-249.99</v>
      </c>
      <c r="LH200" s="19"/>
      <c r="LI200" s="19"/>
      <c r="LJ200" s="20">
        <f t="shared" si="1122"/>
        <v>0</v>
      </c>
      <c r="LK200" s="19"/>
      <c r="LL200" s="19"/>
      <c r="LM200" s="20">
        <f t="shared" si="1123"/>
        <v>0</v>
      </c>
      <c r="LN200" s="20">
        <f t="shared" si="1124"/>
        <v>745.84</v>
      </c>
      <c r="LO200" s="20">
        <f t="shared" si="1125"/>
        <v>10290.99</v>
      </c>
      <c r="LP200" s="20">
        <f t="shared" si="1126"/>
        <v>-9545.15</v>
      </c>
    </row>
    <row r="201" spans="1:328" x14ac:dyDescent="0.3">
      <c r="A201" s="2" t="s">
        <v>306</v>
      </c>
      <c r="B201" s="3"/>
      <c r="C201" s="3"/>
      <c r="D201" s="4">
        <f t="shared" si="966"/>
        <v>0</v>
      </c>
      <c r="E201" s="3"/>
      <c r="F201" s="3"/>
      <c r="G201" s="4">
        <f t="shared" si="967"/>
        <v>0</v>
      </c>
      <c r="H201" s="3"/>
      <c r="I201" s="3"/>
      <c r="J201" s="4">
        <f t="shared" si="968"/>
        <v>0</v>
      </c>
      <c r="K201" s="3"/>
      <c r="L201" s="3"/>
      <c r="M201" s="4">
        <f t="shared" si="969"/>
        <v>0</v>
      </c>
      <c r="N201" s="3"/>
      <c r="O201" s="3"/>
      <c r="P201" s="4">
        <f t="shared" si="970"/>
        <v>0</v>
      </c>
      <c r="Q201" s="3"/>
      <c r="R201" s="3"/>
      <c r="S201" s="4">
        <f t="shared" si="971"/>
        <v>0</v>
      </c>
      <c r="T201" s="3"/>
      <c r="U201" s="3"/>
      <c r="V201" s="4">
        <f t="shared" si="972"/>
        <v>0</v>
      </c>
      <c r="W201" s="3"/>
      <c r="X201" s="3"/>
      <c r="Y201" s="4">
        <f t="shared" si="973"/>
        <v>0</v>
      </c>
      <c r="Z201" s="3"/>
      <c r="AA201" s="3"/>
      <c r="AB201" s="4">
        <f t="shared" si="974"/>
        <v>0</v>
      </c>
      <c r="AC201" s="3"/>
      <c r="AD201" s="3"/>
      <c r="AE201" s="4">
        <f t="shared" si="975"/>
        <v>0</v>
      </c>
      <c r="AF201" s="3"/>
      <c r="AG201" s="3"/>
      <c r="AH201" s="4">
        <f t="shared" si="976"/>
        <v>0</v>
      </c>
      <c r="AI201" s="3"/>
      <c r="AJ201" s="3"/>
      <c r="AK201" s="4">
        <f t="shared" si="977"/>
        <v>0</v>
      </c>
      <c r="AL201" s="4">
        <f t="shared" si="978"/>
        <v>0</v>
      </c>
      <c r="AM201" s="4">
        <f t="shared" si="979"/>
        <v>0</v>
      </c>
      <c r="AN201" s="4">
        <f t="shared" si="980"/>
        <v>0</v>
      </c>
      <c r="AO201" s="3"/>
      <c r="AP201" s="3"/>
      <c r="AQ201" s="4">
        <f t="shared" si="981"/>
        <v>0</v>
      </c>
      <c r="AR201" s="3"/>
      <c r="AS201" s="3"/>
      <c r="AT201" s="4">
        <f t="shared" si="982"/>
        <v>0</v>
      </c>
      <c r="AU201" s="3"/>
      <c r="AV201" s="3"/>
      <c r="AW201" s="4">
        <f t="shared" si="983"/>
        <v>0</v>
      </c>
      <c r="AX201" s="3"/>
      <c r="AY201" s="3"/>
      <c r="AZ201" s="4">
        <f t="shared" si="984"/>
        <v>0</v>
      </c>
      <c r="BA201" s="3"/>
      <c r="BB201" s="3"/>
      <c r="BC201" s="4">
        <f t="shared" si="985"/>
        <v>0</v>
      </c>
      <c r="BD201" s="3"/>
      <c r="BE201" s="4">
        <f>249.99</f>
        <v>249.99</v>
      </c>
      <c r="BF201" s="4">
        <f t="shared" si="986"/>
        <v>-249.99</v>
      </c>
      <c r="BG201" s="4">
        <f t="shared" si="987"/>
        <v>0</v>
      </c>
      <c r="BH201" s="4">
        <f t="shared" si="988"/>
        <v>249.99</v>
      </c>
      <c r="BI201" s="4">
        <f t="shared" si="989"/>
        <v>-249.99</v>
      </c>
      <c r="BJ201" s="3"/>
      <c r="BK201" s="3"/>
      <c r="BL201" s="4">
        <f t="shared" si="990"/>
        <v>0</v>
      </c>
      <c r="BM201" s="3"/>
      <c r="BN201" s="3"/>
      <c r="BO201" s="4">
        <f t="shared" si="991"/>
        <v>0</v>
      </c>
      <c r="BP201" s="3"/>
      <c r="BQ201" s="3"/>
      <c r="BR201" s="4">
        <f t="shared" si="992"/>
        <v>0</v>
      </c>
      <c r="BS201" s="3"/>
      <c r="BT201" s="3"/>
      <c r="BU201" s="4">
        <f t="shared" si="993"/>
        <v>0</v>
      </c>
      <c r="BV201" s="3"/>
      <c r="BW201" s="3"/>
      <c r="BX201" s="4">
        <f t="shared" si="994"/>
        <v>0</v>
      </c>
      <c r="BY201" s="3"/>
      <c r="BZ201" s="3"/>
      <c r="CA201" s="4">
        <f t="shared" si="995"/>
        <v>0</v>
      </c>
      <c r="CB201" s="4">
        <f t="shared" si="996"/>
        <v>0</v>
      </c>
      <c r="CC201" s="4">
        <f t="shared" si="997"/>
        <v>0</v>
      </c>
      <c r="CD201" s="4">
        <f t="shared" si="998"/>
        <v>0</v>
      </c>
      <c r="CE201" s="3"/>
      <c r="CF201" s="3"/>
      <c r="CG201" s="4">
        <f t="shared" si="999"/>
        <v>0</v>
      </c>
      <c r="CH201" s="3"/>
      <c r="CI201" s="3"/>
      <c r="CJ201" s="4">
        <f t="shared" si="1000"/>
        <v>0</v>
      </c>
      <c r="CK201" s="3"/>
      <c r="CL201" s="3"/>
      <c r="CM201" s="4">
        <f t="shared" si="1001"/>
        <v>0</v>
      </c>
      <c r="CN201" s="4">
        <f t="shared" si="1002"/>
        <v>0</v>
      </c>
      <c r="CO201" s="4">
        <f t="shared" si="1003"/>
        <v>0</v>
      </c>
      <c r="CP201" s="4">
        <f t="shared" si="1004"/>
        <v>0</v>
      </c>
      <c r="CQ201" s="3"/>
      <c r="CR201" s="3"/>
      <c r="CS201" s="4">
        <f t="shared" si="1005"/>
        <v>0</v>
      </c>
      <c r="CT201" s="3"/>
      <c r="CU201" s="3"/>
      <c r="CV201" s="4">
        <f t="shared" si="1006"/>
        <v>0</v>
      </c>
      <c r="CW201" s="3"/>
      <c r="CX201" s="3"/>
      <c r="CY201" s="4">
        <f t="shared" si="1007"/>
        <v>0</v>
      </c>
      <c r="CZ201" s="4">
        <f t="shared" si="1008"/>
        <v>0</v>
      </c>
      <c r="DA201" s="4">
        <f t="shared" si="1009"/>
        <v>0</v>
      </c>
      <c r="DB201" s="4">
        <f t="shared" si="1010"/>
        <v>0</v>
      </c>
      <c r="DC201" s="4">
        <f t="shared" si="1011"/>
        <v>0</v>
      </c>
      <c r="DD201" s="4">
        <f t="shared" si="1012"/>
        <v>249.99</v>
      </c>
      <c r="DE201" s="4">
        <f t="shared" si="1013"/>
        <v>-249.99</v>
      </c>
      <c r="DF201" s="3"/>
      <c r="DG201" s="3"/>
      <c r="DH201" s="4">
        <f t="shared" si="1014"/>
        <v>0</v>
      </c>
      <c r="DI201" s="3"/>
      <c r="DJ201" s="3"/>
      <c r="DK201" s="4">
        <f t="shared" si="1015"/>
        <v>0</v>
      </c>
      <c r="DL201" s="4">
        <f t="shared" si="1016"/>
        <v>0</v>
      </c>
      <c r="DM201" s="4">
        <f t="shared" si="1017"/>
        <v>0</v>
      </c>
      <c r="DN201" s="4">
        <f t="shared" si="1018"/>
        <v>0</v>
      </c>
      <c r="DO201" s="3"/>
      <c r="DP201" s="3"/>
      <c r="DQ201" s="4">
        <f t="shared" si="1019"/>
        <v>0</v>
      </c>
      <c r="DR201" s="3"/>
      <c r="DS201" s="3"/>
      <c r="DT201" s="4">
        <f t="shared" si="1020"/>
        <v>0</v>
      </c>
      <c r="DU201" s="4">
        <f t="shared" si="1021"/>
        <v>0</v>
      </c>
      <c r="DV201" s="4">
        <f t="shared" si="1022"/>
        <v>0</v>
      </c>
      <c r="DW201" s="4">
        <f t="shared" si="1023"/>
        <v>0</v>
      </c>
      <c r="DX201" s="20">
        <f t="shared" si="1024"/>
        <v>0</v>
      </c>
      <c r="DY201" s="20">
        <f t="shared" si="1025"/>
        <v>249.99</v>
      </c>
      <c r="DZ201" s="20">
        <f t="shared" si="1026"/>
        <v>-249.99</v>
      </c>
      <c r="EA201" s="19"/>
      <c r="EB201" s="19"/>
      <c r="EC201" s="20">
        <f t="shared" si="1027"/>
        <v>0</v>
      </c>
      <c r="ED201" s="19"/>
      <c r="EE201" s="19"/>
      <c r="EF201" s="20">
        <f t="shared" si="1028"/>
        <v>0</v>
      </c>
      <c r="EG201" s="19"/>
      <c r="EH201" s="19"/>
      <c r="EI201" s="20">
        <f t="shared" si="1029"/>
        <v>0</v>
      </c>
      <c r="EJ201" s="19"/>
      <c r="EK201" s="19"/>
      <c r="EL201" s="20">
        <f t="shared" si="1030"/>
        <v>0</v>
      </c>
      <c r="EM201" s="20">
        <f t="shared" si="1031"/>
        <v>0</v>
      </c>
      <c r="EN201" s="20">
        <f t="shared" si="1032"/>
        <v>0</v>
      </c>
      <c r="EO201" s="20">
        <f t="shared" si="1033"/>
        <v>0</v>
      </c>
      <c r="EP201" s="19"/>
      <c r="EQ201" s="19"/>
      <c r="ER201" s="20">
        <f t="shared" si="1034"/>
        <v>0</v>
      </c>
      <c r="ES201" s="19"/>
      <c r="ET201" s="19"/>
      <c r="EU201" s="20">
        <f t="shared" si="1035"/>
        <v>0</v>
      </c>
      <c r="EV201" s="19"/>
      <c r="EW201" s="19"/>
      <c r="EX201" s="20">
        <f t="shared" si="1036"/>
        <v>0</v>
      </c>
      <c r="EY201" s="19"/>
      <c r="EZ201" s="19"/>
      <c r="FA201" s="20">
        <f t="shared" si="1037"/>
        <v>0</v>
      </c>
      <c r="FB201" s="20">
        <f t="shared" si="1038"/>
        <v>0</v>
      </c>
      <c r="FC201" s="20">
        <f t="shared" si="1039"/>
        <v>0</v>
      </c>
      <c r="FD201" s="20">
        <f t="shared" si="1040"/>
        <v>0</v>
      </c>
      <c r="FE201" s="19"/>
      <c r="FF201" s="19"/>
      <c r="FG201" s="20">
        <f t="shared" si="1041"/>
        <v>0</v>
      </c>
      <c r="FH201" s="19"/>
      <c r="FI201" s="19"/>
      <c r="FJ201" s="20">
        <f t="shared" si="1042"/>
        <v>0</v>
      </c>
      <c r="FK201" s="19"/>
      <c r="FL201" s="19"/>
      <c r="FM201" s="20">
        <f t="shared" si="1043"/>
        <v>0</v>
      </c>
      <c r="FN201" s="20">
        <f t="shared" si="1044"/>
        <v>0</v>
      </c>
      <c r="FO201" s="20">
        <f t="shared" si="1045"/>
        <v>0</v>
      </c>
      <c r="FP201" s="20">
        <f t="shared" si="1046"/>
        <v>0</v>
      </c>
      <c r="FQ201" s="19"/>
      <c r="FR201" s="19"/>
      <c r="FS201" s="20">
        <f t="shared" si="1047"/>
        <v>0</v>
      </c>
      <c r="FT201" s="19"/>
      <c r="FU201" s="19"/>
      <c r="FV201" s="20">
        <f t="shared" si="1048"/>
        <v>0</v>
      </c>
      <c r="FW201" s="19"/>
      <c r="FX201" s="19"/>
      <c r="FY201" s="20">
        <f t="shared" si="1049"/>
        <v>0</v>
      </c>
      <c r="FZ201" s="20">
        <f t="shared" si="1050"/>
        <v>0</v>
      </c>
      <c r="GA201" s="20">
        <f t="shared" si="1051"/>
        <v>0</v>
      </c>
      <c r="GB201" s="20">
        <f t="shared" si="1052"/>
        <v>0</v>
      </c>
      <c r="GC201" s="19"/>
      <c r="GD201" s="19"/>
      <c r="GE201" s="20">
        <f t="shared" si="1053"/>
        <v>0</v>
      </c>
      <c r="GF201" s="19"/>
      <c r="GG201" s="19"/>
      <c r="GH201" s="20">
        <f t="shared" si="1054"/>
        <v>0</v>
      </c>
      <c r="GI201" s="19"/>
      <c r="GJ201" s="19"/>
      <c r="GK201" s="20">
        <f t="shared" si="1055"/>
        <v>0</v>
      </c>
      <c r="GL201" s="19"/>
      <c r="GM201" s="19"/>
      <c r="GN201" s="20">
        <f t="shared" si="1056"/>
        <v>0</v>
      </c>
      <c r="GO201" s="20">
        <f t="shared" si="1057"/>
        <v>0</v>
      </c>
      <c r="GP201" s="20">
        <f t="shared" si="1058"/>
        <v>0</v>
      </c>
      <c r="GQ201" s="20">
        <f t="shared" si="1059"/>
        <v>0</v>
      </c>
      <c r="GR201" s="19"/>
      <c r="GS201" s="19"/>
      <c r="GT201" s="20">
        <f t="shared" si="1060"/>
        <v>0</v>
      </c>
      <c r="GU201" s="19"/>
      <c r="GV201" s="19"/>
      <c r="GW201" s="20">
        <f t="shared" si="1061"/>
        <v>0</v>
      </c>
      <c r="GX201" s="19"/>
      <c r="GY201" s="19"/>
      <c r="GZ201" s="20">
        <f t="shared" si="1062"/>
        <v>0</v>
      </c>
      <c r="HA201" s="20">
        <f t="shared" si="1063"/>
        <v>0</v>
      </c>
      <c r="HB201" s="20">
        <f t="shared" si="1064"/>
        <v>0</v>
      </c>
      <c r="HC201" s="20">
        <f t="shared" si="1065"/>
        <v>0</v>
      </c>
      <c r="HD201" s="19"/>
      <c r="HE201" s="19"/>
      <c r="HF201" s="20">
        <f t="shared" si="1066"/>
        <v>0</v>
      </c>
      <c r="HG201" s="19"/>
      <c r="HH201" s="19"/>
      <c r="HI201" s="20">
        <f t="shared" si="1067"/>
        <v>0</v>
      </c>
      <c r="HJ201" s="19"/>
      <c r="HK201" s="19"/>
      <c r="HL201" s="20">
        <f t="shared" si="1068"/>
        <v>0</v>
      </c>
      <c r="HM201" s="19"/>
      <c r="HN201" s="19"/>
      <c r="HO201" s="20">
        <f t="shared" si="1069"/>
        <v>0</v>
      </c>
      <c r="HP201" s="20">
        <f t="shared" si="1070"/>
        <v>0</v>
      </c>
      <c r="HQ201" s="20">
        <f t="shared" si="1071"/>
        <v>0</v>
      </c>
      <c r="HR201" s="20">
        <f t="shared" si="1072"/>
        <v>0</v>
      </c>
      <c r="HS201" s="19"/>
      <c r="HT201" s="19"/>
      <c r="HU201" s="20">
        <f t="shared" si="1073"/>
        <v>0</v>
      </c>
      <c r="HV201" s="19"/>
      <c r="HW201" s="19"/>
      <c r="HX201" s="20">
        <f t="shared" si="1074"/>
        <v>0</v>
      </c>
      <c r="HY201" s="19"/>
      <c r="HZ201" s="19"/>
      <c r="IA201" s="20">
        <f t="shared" si="1075"/>
        <v>0</v>
      </c>
      <c r="IB201" s="19"/>
      <c r="IC201" s="19"/>
      <c r="ID201" s="20">
        <f t="shared" si="1076"/>
        <v>0</v>
      </c>
      <c r="IE201" s="20">
        <f t="shared" si="1077"/>
        <v>0</v>
      </c>
      <c r="IF201" s="20">
        <f t="shared" si="1078"/>
        <v>0</v>
      </c>
      <c r="IG201" s="20">
        <f t="shared" si="1079"/>
        <v>0</v>
      </c>
      <c r="IH201" s="20">
        <f t="shared" si="1080"/>
        <v>0</v>
      </c>
      <c r="II201" s="20">
        <f t="shared" si="1081"/>
        <v>0</v>
      </c>
      <c r="IJ201" s="20">
        <f t="shared" si="1082"/>
        <v>0</v>
      </c>
      <c r="IK201" s="19"/>
      <c r="IL201" s="19"/>
      <c r="IM201" s="20">
        <f t="shared" si="1083"/>
        <v>0</v>
      </c>
      <c r="IN201" s="19"/>
      <c r="IO201" s="19"/>
      <c r="IP201" s="20">
        <f t="shared" si="1084"/>
        <v>0</v>
      </c>
      <c r="IQ201" s="19"/>
      <c r="IR201" s="19"/>
      <c r="IS201" s="20">
        <f t="shared" si="1085"/>
        <v>0</v>
      </c>
      <c r="IT201" s="20">
        <f t="shared" si="1086"/>
        <v>0</v>
      </c>
      <c r="IU201" s="20">
        <f t="shared" si="1087"/>
        <v>0</v>
      </c>
      <c r="IV201" s="20">
        <f t="shared" si="1088"/>
        <v>0</v>
      </c>
      <c r="IW201" s="20">
        <f t="shared" si="1089"/>
        <v>0</v>
      </c>
      <c r="IX201" s="20">
        <f t="shared" si="1090"/>
        <v>0</v>
      </c>
      <c r="IY201" s="20">
        <f t="shared" si="1091"/>
        <v>0</v>
      </c>
      <c r="IZ201" s="19"/>
      <c r="JA201" s="19"/>
      <c r="JB201" s="20">
        <f t="shared" si="1092"/>
        <v>0</v>
      </c>
      <c r="JC201" s="19"/>
      <c r="JD201" s="19"/>
      <c r="JE201" s="20">
        <f t="shared" si="1093"/>
        <v>0</v>
      </c>
      <c r="JF201" s="19"/>
      <c r="JG201" s="19"/>
      <c r="JH201" s="20">
        <f t="shared" si="1094"/>
        <v>0</v>
      </c>
      <c r="JI201" s="20">
        <f t="shared" si="1095"/>
        <v>0</v>
      </c>
      <c r="JJ201" s="20">
        <f t="shared" si="1096"/>
        <v>0</v>
      </c>
      <c r="JK201" s="20">
        <f t="shared" si="1097"/>
        <v>0</v>
      </c>
      <c r="JL201" s="19"/>
      <c r="JM201" s="19"/>
      <c r="JN201" s="20">
        <f t="shared" si="1098"/>
        <v>0</v>
      </c>
      <c r="JO201" s="20">
        <f>9021.94</f>
        <v>9021.94</v>
      </c>
      <c r="JP201" s="20">
        <f>4470</f>
        <v>4470</v>
      </c>
      <c r="JQ201" s="20">
        <f t="shared" si="1099"/>
        <v>4551.9400000000005</v>
      </c>
      <c r="JR201" s="19"/>
      <c r="JS201" s="19"/>
      <c r="JT201" s="20">
        <f t="shared" si="1100"/>
        <v>0</v>
      </c>
      <c r="JU201" s="20">
        <f t="shared" si="1101"/>
        <v>9021.94</v>
      </c>
      <c r="JV201" s="20">
        <f t="shared" si="1102"/>
        <v>4470</v>
      </c>
      <c r="JW201" s="20">
        <f t="shared" si="1103"/>
        <v>4551.9400000000005</v>
      </c>
      <c r="JX201" s="19"/>
      <c r="JY201" s="19"/>
      <c r="JZ201" s="20">
        <f t="shared" si="1104"/>
        <v>0</v>
      </c>
      <c r="KA201" s="19"/>
      <c r="KB201" s="19"/>
      <c r="KC201" s="20">
        <f t="shared" si="1105"/>
        <v>0</v>
      </c>
      <c r="KD201" s="20">
        <f t="shared" si="1106"/>
        <v>0</v>
      </c>
      <c r="KE201" s="20">
        <f t="shared" si="1107"/>
        <v>0</v>
      </c>
      <c r="KF201" s="20">
        <f t="shared" si="1108"/>
        <v>0</v>
      </c>
      <c r="KG201" s="19"/>
      <c r="KH201" s="20">
        <f>2000.01</f>
        <v>2000.01</v>
      </c>
      <c r="KI201" s="20">
        <f t="shared" si="1109"/>
        <v>-2000.01</v>
      </c>
      <c r="KJ201" s="19"/>
      <c r="KK201" s="19"/>
      <c r="KL201" s="20">
        <f t="shared" si="1110"/>
        <v>0</v>
      </c>
      <c r="KM201" s="19"/>
      <c r="KN201" s="19"/>
      <c r="KO201" s="20">
        <f t="shared" si="1111"/>
        <v>0</v>
      </c>
      <c r="KP201" s="19"/>
      <c r="KQ201" s="19"/>
      <c r="KR201" s="20">
        <f t="shared" si="1112"/>
        <v>0</v>
      </c>
      <c r="KS201" s="19"/>
      <c r="KT201" s="19"/>
      <c r="KU201" s="20">
        <f t="shared" si="1113"/>
        <v>0</v>
      </c>
      <c r="KV201" s="19"/>
      <c r="KW201" s="19"/>
      <c r="KX201" s="20">
        <f t="shared" si="1114"/>
        <v>0</v>
      </c>
      <c r="KY201" s="19"/>
      <c r="KZ201" s="19"/>
      <c r="LA201" s="20">
        <f t="shared" si="1115"/>
        <v>0</v>
      </c>
      <c r="LB201" s="20">
        <f t="shared" si="1116"/>
        <v>0</v>
      </c>
      <c r="LC201" s="20">
        <f t="shared" si="1117"/>
        <v>0</v>
      </c>
      <c r="LD201" s="20">
        <f t="shared" si="1118"/>
        <v>0</v>
      </c>
      <c r="LE201" s="20">
        <f t="shared" si="1119"/>
        <v>0</v>
      </c>
      <c r="LF201" s="20">
        <f t="shared" si="1120"/>
        <v>2000.01</v>
      </c>
      <c r="LG201" s="20">
        <f t="shared" si="1121"/>
        <v>-2000.01</v>
      </c>
      <c r="LH201" s="19"/>
      <c r="LI201" s="19"/>
      <c r="LJ201" s="20">
        <f t="shared" si="1122"/>
        <v>0</v>
      </c>
      <c r="LK201" s="19"/>
      <c r="LL201" s="19"/>
      <c r="LM201" s="20">
        <f t="shared" si="1123"/>
        <v>0</v>
      </c>
      <c r="LN201" s="20">
        <f t="shared" si="1124"/>
        <v>9021.94</v>
      </c>
      <c r="LO201" s="20">
        <f t="shared" si="1125"/>
        <v>6720</v>
      </c>
      <c r="LP201" s="20">
        <f t="shared" si="1126"/>
        <v>2301.9400000000005</v>
      </c>
    </row>
    <row r="202" spans="1:328" x14ac:dyDescent="0.3">
      <c r="A202" s="2" t="s">
        <v>307</v>
      </c>
      <c r="B202" s="3"/>
      <c r="C202" s="3"/>
      <c r="D202" s="4">
        <f t="shared" si="966"/>
        <v>0</v>
      </c>
      <c r="E202" s="3"/>
      <c r="F202" s="3"/>
      <c r="G202" s="4">
        <f t="shared" si="967"/>
        <v>0</v>
      </c>
      <c r="H202" s="3"/>
      <c r="I202" s="3"/>
      <c r="J202" s="4">
        <f t="shared" si="968"/>
        <v>0</v>
      </c>
      <c r="K202" s="3"/>
      <c r="L202" s="3"/>
      <c r="M202" s="4">
        <f t="shared" si="969"/>
        <v>0</v>
      </c>
      <c r="N202" s="3"/>
      <c r="O202" s="3"/>
      <c r="P202" s="4">
        <f t="shared" si="970"/>
        <v>0</v>
      </c>
      <c r="Q202" s="3"/>
      <c r="R202" s="3"/>
      <c r="S202" s="4">
        <f t="shared" si="971"/>
        <v>0</v>
      </c>
      <c r="T202" s="3"/>
      <c r="U202" s="3"/>
      <c r="V202" s="4">
        <f t="shared" si="972"/>
        <v>0</v>
      </c>
      <c r="W202" s="3"/>
      <c r="X202" s="3"/>
      <c r="Y202" s="4">
        <f t="shared" si="973"/>
        <v>0</v>
      </c>
      <c r="Z202" s="3"/>
      <c r="AA202" s="3"/>
      <c r="AB202" s="4">
        <f t="shared" si="974"/>
        <v>0</v>
      </c>
      <c r="AC202" s="3"/>
      <c r="AD202" s="3"/>
      <c r="AE202" s="4">
        <f t="shared" si="975"/>
        <v>0</v>
      </c>
      <c r="AF202" s="3"/>
      <c r="AG202" s="3"/>
      <c r="AH202" s="4">
        <f t="shared" si="976"/>
        <v>0</v>
      </c>
      <c r="AI202" s="3"/>
      <c r="AJ202" s="3"/>
      <c r="AK202" s="4">
        <f t="shared" si="977"/>
        <v>0</v>
      </c>
      <c r="AL202" s="4">
        <f t="shared" si="978"/>
        <v>0</v>
      </c>
      <c r="AM202" s="4">
        <f t="shared" si="979"/>
        <v>0</v>
      </c>
      <c r="AN202" s="4">
        <f t="shared" si="980"/>
        <v>0</v>
      </c>
      <c r="AO202" s="3"/>
      <c r="AP202" s="3"/>
      <c r="AQ202" s="4">
        <f t="shared" si="981"/>
        <v>0</v>
      </c>
      <c r="AR202" s="3"/>
      <c r="AS202" s="3"/>
      <c r="AT202" s="4">
        <f t="shared" si="982"/>
        <v>0</v>
      </c>
      <c r="AU202" s="3"/>
      <c r="AV202" s="3"/>
      <c r="AW202" s="4">
        <f t="shared" si="983"/>
        <v>0</v>
      </c>
      <c r="AX202" s="3"/>
      <c r="AY202" s="3"/>
      <c r="AZ202" s="4">
        <f t="shared" si="984"/>
        <v>0</v>
      </c>
      <c r="BA202" s="3"/>
      <c r="BB202" s="3"/>
      <c r="BC202" s="4">
        <f t="shared" si="985"/>
        <v>0</v>
      </c>
      <c r="BD202" s="3"/>
      <c r="BE202" s="4">
        <f>500.01</f>
        <v>500.01</v>
      </c>
      <c r="BF202" s="4">
        <f t="shared" si="986"/>
        <v>-500.01</v>
      </c>
      <c r="BG202" s="4">
        <f t="shared" si="987"/>
        <v>0</v>
      </c>
      <c r="BH202" s="4">
        <f t="shared" si="988"/>
        <v>500.01</v>
      </c>
      <c r="BI202" s="4">
        <f t="shared" si="989"/>
        <v>-500.01</v>
      </c>
      <c r="BJ202" s="3"/>
      <c r="BK202" s="3"/>
      <c r="BL202" s="4">
        <f t="shared" si="990"/>
        <v>0</v>
      </c>
      <c r="BM202" s="3"/>
      <c r="BN202" s="3"/>
      <c r="BO202" s="4">
        <f t="shared" si="991"/>
        <v>0</v>
      </c>
      <c r="BP202" s="3"/>
      <c r="BQ202" s="3"/>
      <c r="BR202" s="4">
        <f t="shared" si="992"/>
        <v>0</v>
      </c>
      <c r="BS202" s="3"/>
      <c r="BT202" s="3"/>
      <c r="BU202" s="4">
        <f t="shared" si="993"/>
        <v>0</v>
      </c>
      <c r="BV202" s="3"/>
      <c r="BW202" s="3"/>
      <c r="BX202" s="4">
        <f t="shared" si="994"/>
        <v>0</v>
      </c>
      <c r="BY202" s="3"/>
      <c r="BZ202" s="3"/>
      <c r="CA202" s="4">
        <f t="shared" si="995"/>
        <v>0</v>
      </c>
      <c r="CB202" s="4">
        <f t="shared" si="996"/>
        <v>0</v>
      </c>
      <c r="CC202" s="4">
        <f t="shared" si="997"/>
        <v>0</v>
      </c>
      <c r="CD202" s="4">
        <f t="shared" si="998"/>
        <v>0</v>
      </c>
      <c r="CE202" s="3"/>
      <c r="CF202" s="3"/>
      <c r="CG202" s="4">
        <f t="shared" si="999"/>
        <v>0</v>
      </c>
      <c r="CH202" s="3"/>
      <c r="CI202" s="3"/>
      <c r="CJ202" s="4">
        <f t="shared" si="1000"/>
        <v>0</v>
      </c>
      <c r="CK202" s="3"/>
      <c r="CL202" s="3"/>
      <c r="CM202" s="4">
        <f t="shared" si="1001"/>
        <v>0</v>
      </c>
      <c r="CN202" s="4">
        <f t="shared" si="1002"/>
        <v>0</v>
      </c>
      <c r="CO202" s="4">
        <f t="shared" si="1003"/>
        <v>0</v>
      </c>
      <c r="CP202" s="4">
        <f t="shared" si="1004"/>
        <v>0</v>
      </c>
      <c r="CQ202" s="3"/>
      <c r="CR202" s="3"/>
      <c r="CS202" s="4">
        <f t="shared" si="1005"/>
        <v>0</v>
      </c>
      <c r="CT202" s="3"/>
      <c r="CU202" s="3"/>
      <c r="CV202" s="4">
        <f t="shared" si="1006"/>
        <v>0</v>
      </c>
      <c r="CW202" s="3"/>
      <c r="CX202" s="3"/>
      <c r="CY202" s="4">
        <f t="shared" si="1007"/>
        <v>0</v>
      </c>
      <c r="CZ202" s="4">
        <f t="shared" si="1008"/>
        <v>0</v>
      </c>
      <c r="DA202" s="4">
        <f t="shared" si="1009"/>
        <v>0</v>
      </c>
      <c r="DB202" s="4">
        <f t="shared" si="1010"/>
        <v>0</v>
      </c>
      <c r="DC202" s="4">
        <f t="shared" si="1011"/>
        <v>0</v>
      </c>
      <c r="DD202" s="4">
        <f t="shared" si="1012"/>
        <v>500.01</v>
      </c>
      <c r="DE202" s="4">
        <f t="shared" si="1013"/>
        <v>-500.01</v>
      </c>
      <c r="DF202" s="3"/>
      <c r="DG202" s="3"/>
      <c r="DH202" s="4">
        <f t="shared" si="1014"/>
        <v>0</v>
      </c>
      <c r="DI202" s="3"/>
      <c r="DJ202" s="3"/>
      <c r="DK202" s="4">
        <f t="shared" si="1015"/>
        <v>0</v>
      </c>
      <c r="DL202" s="4">
        <f t="shared" si="1016"/>
        <v>0</v>
      </c>
      <c r="DM202" s="4">
        <f t="shared" si="1017"/>
        <v>0</v>
      </c>
      <c r="DN202" s="4">
        <f t="shared" si="1018"/>
        <v>0</v>
      </c>
      <c r="DO202" s="3"/>
      <c r="DP202" s="4">
        <f>5600.01</f>
        <v>5600.01</v>
      </c>
      <c r="DQ202" s="4">
        <f t="shared" si="1019"/>
        <v>-5600.01</v>
      </c>
      <c r="DR202" s="3"/>
      <c r="DS202" s="3"/>
      <c r="DT202" s="4">
        <f t="shared" si="1020"/>
        <v>0</v>
      </c>
      <c r="DU202" s="4">
        <f t="shared" si="1021"/>
        <v>0</v>
      </c>
      <c r="DV202" s="4">
        <f t="shared" si="1022"/>
        <v>5600.01</v>
      </c>
      <c r="DW202" s="4">
        <f t="shared" si="1023"/>
        <v>-5600.01</v>
      </c>
      <c r="DX202" s="20">
        <f t="shared" si="1024"/>
        <v>0</v>
      </c>
      <c r="DY202" s="20">
        <f t="shared" si="1025"/>
        <v>6100.02</v>
      </c>
      <c r="DZ202" s="20">
        <f t="shared" si="1026"/>
        <v>-6100.02</v>
      </c>
      <c r="EA202" s="19"/>
      <c r="EB202" s="19"/>
      <c r="EC202" s="20">
        <f t="shared" si="1027"/>
        <v>0</v>
      </c>
      <c r="ED202" s="19"/>
      <c r="EE202" s="19"/>
      <c r="EF202" s="20">
        <f t="shared" si="1028"/>
        <v>0</v>
      </c>
      <c r="EG202" s="19"/>
      <c r="EH202" s="19"/>
      <c r="EI202" s="20">
        <f t="shared" si="1029"/>
        <v>0</v>
      </c>
      <c r="EJ202" s="19"/>
      <c r="EK202" s="19"/>
      <c r="EL202" s="20">
        <f t="shared" si="1030"/>
        <v>0</v>
      </c>
      <c r="EM202" s="20">
        <f t="shared" si="1031"/>
        <v>0</v>
      </c>
      <c r="EN202" s="20">
        <f t="shared" si="1032"/>
        <v>0</v>
      </c>
      <c r="EO202" s="20">
        <f t="shared" si="1033"/>
        <v>0</v>
      </c>
      <c r="EP202" s="19"/>
      <c r="EQ202" s="19"/>
      <c r="ER202" s="20">
        <f t="shared" si="1034"/>
        <v>0</v>
      </c>
      <c r="ES202" s="19"/>
      <c r="ET202" s="19"/>
      <c r="EU202" s="20">
        <f t="shared" si="1035"/>
        <v>0</v>
      </c>
      <c r="EV202" s="19"/>
      <c r="EW202" s="19"/>
      <c r="EX202" s="20">
        <f t="shared" si="1036"/>
        <v>0</v>
      </c>
      <c r="EY202" s="19"/>
      <c r="EZ202" s="19"/>
      <c r="FA202" s="20">
        <f t="shared" si="1037"/>
        <v>0</v>
      </c>
      <c r="FB202" s="20">
        <f t="shared" si="1038"/>
        <v>0</v>
      </c>
      <c r="FC202" s="20">
        <f t="shared" si="1039"/>
        <v>0</v>
      </c>
      <c r="FD202" s="20">
        <f t="shared" si="1040"/>
        <v>0</v>
      </c>
      <c r="FE202" s="19"/>
      <c r="FF202" s="19"/>
      <c r="FG202" s="20">
        <f t="shared" si="1041"/>
        <v>0</v>
      </c>
      <c r="FH202" s="19"/>
      <c r="FI202" s="19"/>
      <c r="FJ202" s="20">
        <f t="shared" si="1042"/>
        <v>0</v>
      </c>
      <c r="FK202" s="19"/>
      <c r="FL202" s="19"/>
      <c r="FM202" s="20">
        <f t="shared" si="1043"/>
        <v>0</v>
      </c>
      <c r="FN202" s="20">
        <f t="shared" si="1044"/>
        <v>0</v>
      </c>
      <c r="FO202" s="20">
        <f t="shared" si="1045"/>
        <v>0</v>
      </c>
      <c r="FP202" s="20">
        <f t="shared" si="1046"/>
        <v>0</v>
      </c>
      <c r="FQ202" s="19"/>
      <c r="FR202" s="19"/>
      <c r="FS202" s="20">
        <f t="shared" si="1047"/>
        <v>0</v>
      </c>
      <c r="FT202" s="19"/>
      <c r="FU202" s="19"/>
      <c r="FV202" s="20">
        <f t="shared" si="1048"/>
        <v>0</v>
      </c>
      <c r="FW202" s="19"/>
      <c r="FX202" s="19"/>
      <c r="FY202" s="20">
        <f t="shared" si="1049"/>
        <v>0</v>
      </c>
      <c r="FZ202" s="20">
        <f t="shared" si="1050"/>
        <v>0</v>
      </c>
      <c r="GA202" s="20">
        <f t="shared" si="1051"/>
        <v>0</v>
      </c>
      <c r="GB202" s="20">
        <f t="shared" si="1052"/>
        <v>0</v>
      </c>
      <c r="GC202" s="19"/>
      <c r="GD202" s="19"/>
      <c r="GE202" s="20">
        <f t="shared" si="1053"/>
        <v>0</v>
      </c>
      <c r="GF202" s="19"/>
      <c r="GG202" s="19"/>
      <c r="GH202" s="20">
        <f t="shared" si="1054"/>
        <v>0</v>
      </c>
      <c r="GI202" s="19"/>
      <c r="GJ202" s="19"/>
      <c r="GK202" s="20">
        <f t="shared" si="1055"/>
        <v>0</v>
      </c>
      <c r="GL202" s="19"/>
      <c r="GM202" s="19"/>
      <c r="GN202" s="20">
        <f t="shared" si="1056"/>
        <v>0</v>
      </c>
      <c r="GO202" s="20">
        <f t="shared" si="1057"/>
        <v>0</v>
      </c>
      <c r="GP202" s="20">
        <f t="shared" si="1058"/>
        <v>0</v>
      </c>
      <c r="GQ202" s="20">
        <f t="shared" si="1059"/>
        <v>0</v>
      </c>
      <c r="GR202" s="19"/>
      <c r="GS202" s="19"/>
      <c r="GT202" s="20">
        <f t="shared" si="1060"/>
        <v>0</v>
      </c>
      <c r="GU202" s="19"/>
      <c r="GV202" s="19"/>
      <c r="GW202" s="20">
        <f t="shared" si="1061"/>
        <v>0</v>
      </c>
      <c r="GX202" s="19"/>
      <c r="GY202" s="19"/>
      <c r="GZ202" s="20">
        <f t="shared" si="1062"/>
        <v>0</v>
      </c>
      <c r="HA202" s="20">
        <f t="shared" si="1063"/>
        <v>0</v>
      </c>
      <c r="HB202" s="20">
        <f t="shared" si="1064"/>
        <v>0</v>
      </c>
      <c r="HC202" s="20">
        <f t="shared" si="1065"/>
        <v>0</v>
      </c>
      <c r="HD202" s="19"/>
      <c r="HE202" s="19"/>
      <c r="HF202" s="20">
        <f t="shared" si="1066"/>
        <v>0</v>
      </c>
      <c r="HG202" s="19"/>
      <c r="HH202" s="19"/>
      <c r="HI202" s="20">
        <f t="shared" si="1067"/>
        <v>0</v>
      </c>
      <c r="HJ202" s="19"/>
      <c r="HK202" s="19"/>
      <c r="HL202" s="20">
        <f t="shared" si="1068"/>
        <v>0</v>
      </c>
      <c r="HM202" s="19"/>
      <c r="HN202" s="19"/>
      <c r="HO202" s="20">
        <f t="shared" si="1069"/>
        <v>0</v>
      </c>
      <c r="HP202" s="20">
        <f t="shared" si="1070"/>
        <v>0</v>
      </c>
      <c r="HQ202" s="20">
        <f t="shared" si="1071"/>
        <v>0</v>
      </c>
      <c r="HR202" s="20">
        <f t="shared" si="1072"/>
        <v>0</v>
      </c>
      <c r="HS202" s="19"/>
      <c r="HT202" s="19"/>
      <c r="HU202" s="20">
        <f t="shared" si="1073"/>
        <v>0</v>
      </c>
      <c r="HV202" s="19"/>
      <c r="HW202" s="19"/>
      <c r="HX202" s="20">
        <f t="shared" si="1074"/>
        <v>0</v>
      </c>
      <c r="HY202" s="19"/>
      <c r="HZ202" s="19"/>
      <c r="IA202" s="20">
        <f t="shared" si="1075"/>
        <v>0</v>
      </c>
      <c r="IB202" s="19"/>
      <c r="IC202" s="19"/>
      <c r="ID202" s="20">
        <f t="shared" si="1076"/>
        <v>0</v>
      </c>
      <c r="IE202" s="20">
        <f t="shared" si="1077"/>
        <v>0</v>
      </c>
      <c r="IF202" s="20">
        <f t="shared" si="1078"/>
        <v>0</v>
      </c>
      <c r="IG202" s="20">
        <f t="shared" si="1079"/>
        <v>0</v>
      </c>
      <c r="IH202" s="20">
        <f t="shared" si="1080"/>
        <v>0</v>
      </c>
      <c r="II202" s="20">
        <f t="shared" si="1081"/>
        <v>0</v>
      </c>
      <c r="IJ202" s="20">
        <f t="shared" si="1082"/>
        <v>0</v>
      </c>
      <c r="IK202" s="19"/>
      <c r="IL202" s="19"/>
      <c r="IM202" s="20">
        <f t="shared" si="1083"/>
        <v>0</v>
      </c>
      <c r="IN202" s="19"/>
      <c r="IO202" s="19"/>
      <c r="IP202" s="20">
        <f t="shared" si="1084"/>
        <v>0</v>
      </c>
      <c r="IQ202" s="19"/>
      <c r="IR202" s="19"/>
      <c r="IS202" s="20">
        <f t="shared" si="1085"/>
        <v>0</v>
      </c>
      <c r="IT202" s="20">
        <f t="shared" si="1086"/>
        <v>0</v>
      </c>
      <c r="IU202" s="20">
        <f t="shared" si="1087"/>
        <v>0</v>
      </c>
      <c r="IV202" s="20">
        <f t="shared" si="1088"/>
        <v>0</v>
      </c>
      <c r="IW202" s="20">
        <f t="shared" si="1089"/>
        <v>0</v>
      </c>
      <c r="IX202" s="20">
        <f t="shared" si="1090"/>
        <v>0</v>
      </c>
      <c r="IY202" s="20">
        <f t="shared" si="1091"/>
        <v>0</v>
      </c>
      <c r="IZ202" s="19"/>
      <c r="JA202" s="19"/>
      <c r="JB202" s="20">
        <f t="shared" si="1092"/>
        <v>0</v>
      </c>
      <c r="JC202" s="19"/>
      <c r="JD202" s="19"/>
      <c r="JE202" s="20">
        <f t="shared" si="1093"/>
        <v>0</v>
      </c>
      <c r="JF202" s="19"/>
      <c r="JG202" s="19"/>
      <c r="JH202" s="20">
        <f t="shared" si="1094"/>
        <v>0</v>
      </c>
      <c r="JI202" s="20">
        <f t="shared" si="1095"/>
        <v>0</v>
      </c>
      <c r="JJ202" s="20">
        <f t="shared" si="1096"/>
        <v>0</v>
      </c>
      <c r="JK202" s="20">
        <f t="shared" si="1097"/>
        <v>0</v>
      </c>
      <c r="JL202" s="19"/>
      <c r="JM202" s="19"/>
      <c r="JN202" s="20">
        <f t="shared" si="1098"/>
        <v>0</v>
      </c>
      <c r="JO202" s="20">
        <f>15080.54</f>
        <v>15080.54</v>
      </c>
      <c r="JP202" s="20">
        <f>42084</f>
        <v>42084</v>
      </c>
      <c r="JQ202" s="20">
        <f t="shared" si="1099"/>
        <v>-27003.46</v>
      </c>
      <c r="JR202" s="19"/>
      <c r="JS202" s="19"/>
      <c r="JT202" s="20">
        <f t="shared" si="1100"/>
        <v>0</v>
      </c>
      <c r="JU202" s="20">
        <f t="shared" si="1101"/>
        <v>15080.54</v>
      </c>
      <c r="JV202" s="20">
        <f t="shared" si="1102"/>
        <v>42084</v>
      </c>
      <c r="JW202" s="20">
        <f t="shared" si="1103"/>
        <v>-27003.46</v>
      </c>
      <c r="JX202" s="19"/>
      <c r="JY202" s="19"/>
      <c r="JZ202" s="20">
        <f t="shared" si="1104"/>
        <v>0</v>
      </c>
      <c r="KA202" s="19"/>
      <c r="KB202" s="19"/>
      <c r="KC202" s="20">
        <f t="shared" si="1105"/>
        <v>0</v>
      </c>
      <c r="KD202" s="20">
        <f t="shared" si="1106"/>
        <v>0</v>
      </c>
      <c r="KE202" s="20">
        <f t="shared" si="1107"/>
        <v>0</v>
      </c>
      <c r="KF202" s="20">
        <f t="shared" si="1108"/>
        <v>0</v>
      </c>
      <c r="KG202" s="20">
        <f>251</f>
        <v>251</v>
      </c>
      <c r="KH202" s="20">
        <f>1250.01</f>
        <v>1250.01</v>
      </c>
      <c r="KI202" s="20">
        <f t="shared" si="1109"/>
        <v>-999.01</v>
      </c>
      <c r="KJ202" s="19"/>
      <c r="KK202" s="19"/>
      <c r="KL202" s="20">
        <f t="shared" si="1110"/>
        <v>0</v>
      </c>
      <c r="KM202" s="19"/>
      <c r="KN202" s="19"/>
      <c r="KO202" s="20">
        <f t="shared" si="1111"/>
        <v>0</v>
      </c>
      <c r="KP202" s="19"/>
      <c r="KQ202" s="19"/>
      <c r="KR202" s="20">
        <f t="shared" si="1112"/>
        <v>0</v>
      </c>
      <c r="KS202" s="19"/>
      <c r="KT202" s="19"/>
      <c r="KU202" s="20">
        <f t="shared" si="1113"/>
        <v>0</v>
      </c>
      <c r="KV202" s="19"/>
      <c r="KW202" s="19"/>
      <c r="KX202" s="20">
        <f t="shared" si="1114"/>
        <v>0</v>
      </c>
      <c r="KY202" s="19"/>
      <c r="KZ202" s="19"/>
      <c r="LA202" s="20">
        <f t="shared" si="1115"/>
        <v>0</v>
      </c>
      <c r="LB202" s="20">
        <f t="shared" si="1116"/>
        <v>0</v>
      </c>
      <c r="LC202" s="20">
        <f t="shared" si="1117"/>
        <v>0</v>
      </c>
      <c r="LD202" s="20">
        <f t="shared" si="1118"/>
        <v>0</v>
      </c>
      <c r="LE202" s="20">
        <f t="shared" si="1119"/>
        <v>251</v>
      </c>
      <c r="LF202" s="20">
        <f t="shared" si="1120"/>
        <v>1250.01</v>
      </c>
      <c r="LG202" s="20">
        <f t="shared" si="1121"/>
        <v>-999.01</v>
      </c>
      <c r="LH202" s="19"/>
      <c r="LI202" s="19"/>
      <c r="LJ202" s="20">
        <f t="shared" si="1122"/>
        <v>0</v>
      </c>
      <c r="LK202" s="19"/>
      <c r="LL202" s="19"/>
      <c r="LM202" s="20">
        <f t="shared" si="1123"/>
        <v>0</v>
      </c>
      <c r="LN202" s="20">
        <f t="shared" si="1124"/>
        <v>15331.54</v>
      </c>
      <c r="LO202" s="20">
        <f t="shared" si="1125"/>
        <v>49434.030000000006</v>
      </c>
      <c r="LP202" s="20">
        <f t="shared" si="1126"/>
        <v>-34102.490000000005</v>
      </c>
    </row>
    <row r="203" spans="1:328" x14ac:dyDescent="0.3">
      <c r="A203" s="2" t="s">
        <v>308</v>
      </c>
      <c r="B203" s="3"/>
      <c r="C203" s="3"/>
      <c r="D203" s="4">
        <f t="shared" si="966"/>
        <v>0</v>
      </c>
      <c r="E203" s="3"/>
      <c r="F203" s="3"/>
      <c r="G203" s="4">
        <f t="shared" si="967"/>
        <v>0</v>
      </c>
      <c r="H203" s="3"/>
      <c r="I203" s="3"/>
      <c r="J203" s="4">
        <f t="shared" si="968"/>
        <v>0</v>
      </c>
      <c r="K203" s="3"/>
      <c r="L203" s="3"/>
      <c r="M203" s="4">
        <f t="shared" si="969"/>
        <v>0</v>
      </c>
      <c r="N203" s="3"/>
      <c r="O203" s="3"/>
      <c r="P203" s="4">
        <f t="shared" si="970"/>
        <v>0</v>
      </c>
      <c r="Q203" s="3"/>
      <c r="R203" s="3"/>
      <c r="S203" s="4">
        <f t="shared" si="971"/>
        <v>0</v>
      </c>
      <c r="T203" s="3"/>
      <c r="U203" s="3"/>
      <c r="V203" s="4">
        <f t="shared" si="972"/>
        <v>0</v>
      </c>
      <c r="W203" s="3"/>
      <c r="X203" s="3"/>
      <c r="Y203" s="4">
        <f t="shared" si="973"/>
        <v>0</v>
      </c>
      <c r="Z203" s="3"/>
      <c r="AA203" s="3"/>
      <c r="AB203" s="4">
        <f t="shared" si="974"/>
        <v>0</v>
      </c>
      <c r="AC203" s="3"/>
      <c r="AD203" s="3"/>
      <c r="AE203" s="4">
        <f t="shared" si="975"/>
        <v>0</v>
      </c>
      <c r="AF203" s="3"/>
      <c r="AG203" s="3"/>
      <c r="AH203" s="4">
        <f t="shared" si="976"/>
        <v>0</v>
      </c>
      <c r="AI203" s="3"/>
      <c r="AJ203" s="3"/>
      <c r="AK203" s="4">
        <f t="shared" si="977"/>
        <v>0</v>
      </c>
      <c r="AL203" s="4">
        <f t="shared" si="978"/>
        <v>0</v>
      </c>
      <c r="AM203" s="4">
        <f t="shared" si="979"/>
        <v>0</v>
      </c>
      <c r="AN203" s="4">
        <f t="shared" si="980"/>
        <v>0</v>
      </c>
      <c r="AO203" s="3"/>
      <c r="AP203" s="3"/>
      <c r="AQ203" s="4">
        <f t="shared" si="981"/>
        <v>0</v>
      </c>
      <c r="AR203" s="3"/>
      <c r="AS203" s="3"/>
      <c r="AT203" s="4">
        <f t="shared" si="982"/>
        <v>0</v>
      </c>
      <c r="AU203" s="3"/>
      <c r="AV203" s="3"/>
      <c r="AW203" s="4">
        <f t="shared" si="983"/>
        <v>0</v>
      </c>
      <c r="AX203" s="3"/>
      <c r="AY203" s="3"/>
      <c r="AZ203" s="4">
        <f t="shared" si="984"/>
        <v>0</v>
      </c>
      <c r="BA203" s="3"/>
      <c r="BB203" s="3"/>
      <c r="BC203" s="4">
        <f t="shared" si="985"/>
        <v>0</v>
      </c>
      <c r="BD203" s="3"/>
      <c r="BE203" s="3"/>
      <c r="BF203" s="4">
        <f t="shared" si="986"/>
        <v>0</v>
      </c>
      <c r="BG203" s="4">
        <f t="shared" si="987"/>
        <v>0</v>
      </c>
      <c r="BH203" s="4">
        <f t="shared" si="988"/>
        <v>0</v>
      </c>
      <c r="BI203" s="4">
        <f t="shared" si="989"/>
        <v>0</v>
      </c>
      <c r="BJ203" s="3"/>
      <c r="BK203" s="3"/>
      <c r="BL203" s="4">
        <f t="shared" si="990"/>
        <v>0</v>
      </c>
      <c r="BM203" s="3"/>
      <c r="BN203" s="3"/>
      <c r="BO203" s="4">
        <f t="shared" si="991"/>
        <v>0</v>
      </c>
      <c r="BP203" s="3"/>
      <c r="BQ203" s="3"/>
      <c r="BR203" s="4">
        <f t="shared" si="992"/>
        <v>0</v>
      </c>
      <c r="BS203" s="3"/>
      <c r="BT203" s="3"/>
      <c r="BU203" s="4">
        <f t="shared" si="993"/>
        <v>0</v>
      </c>
      <c r="BV203" s="3"/>
      <c r="BW203" s="3"/>
      <c r="BX203" s="4">
        <f t="shared" si="994"/>
        <v>0</v>
      </c>
      <c r="BY203" s="3"/>
      <c r="BZ203" s="3"/>
      <c r="CA203" s="4">
        <f t="shared" si="995"/>
        <v>0</v>
      </c>
      <c r="CB203" s="4">
        <f t="shared" si="996"/>
        <v>0</v>
      </c>
      <c r="CC203" s="4">
        <f t="shared" si="997"/>
        <v>0</v>
      </c>
      <c r="CD203" s="4">
        <f t="shared" si="998"/>
        <v>0</v>
      </c>
      <c r="CE203" s="3"/>
      <c r="CF203" s="3"/>
      <c r="CG203" s="4">
        <f t="shared" si="999"/>
        <v>0</v>
      </c>
      <c r="CH203" s="3"/>
      <c r="CI203" s="3"/>
      <c r="CJ203" s="4">
        <f t="shared" si="1000"/>
        <v>0</v>
      </c>
      <c r="CK203" s="3"/>
      <c r="CL203" s="3"/>
      <c r="CM203" s="4">
        <f t="shared" si="1001"/>
        <v>0</v>
      </c>
      <c r="CN203" s="4">
        <f t="shared" si="1002"/>
        <v>0</v>
      </c>
      <c r="CO203" s="4">
        <f t="shared" si="1003"/>
        <v>0</v>
      </c>
      <c r="CP203" s="4">
        <f t="shared" si="1004"/>
        <v>0</v>
      </c>
      <c r="CQ203" s="3"/>
      <c r="CR203" s="3"/>
      <c r="CS203" s="4">
        <f t="shared" si="1005"/>
        <v>0</v>
      </c>
      <c r="CT203" s="3"/>
      <c r="CU203" s="3"/>
      <c r="CV203" s="4">
        <f t="shared" si="1006"/>
        <v>0</v>
      </c>
      <c r="CW203" s="3"/>
      <c r="CX203" s="3"/>
      <c r="CY203" s="4">
        <f t="shared" si="1007"/>
        <v>0</v>
      </c>
      <c r="CZ203" s="4">
        <f t="shared" si="1008"/>
        <v>0</v>
      </c>
      <c r="DA203" s="4">
        <f t="shared" si="1009"/>
        <v>0</v>
      </c>
      <c r="DB203" s="4">
        <f t="shared" si="1010"/>
        <v>0</v>
      </c>
      <c r="DC203" s="4">
        <f t="shared" si="1011"/>
        <v>0</v>
      </c>
      <c r="DD203" s="4">
        <f t="shared" si="1012"/>
        <v>0</v>
      </c>
      <c r="DE203" s="4">
        <f t="shared" si="1013"/>
        <v>0</v>
      </c>
      <c r="DF203" s="3"/>
      <c r="DG203" s="3"/>
      <c r="DH203" s="4">
        <f t="shared" si="1014"/>
        <v>0</v>
      </c>
      <c r="DI203" s="3"/>
      <c r="DJ203" s="3"/>
      <c r="DK203" s="4">
        <f t="shared" si="1015"/>
        <v>0</v>
      </c>
      <c r="DL203" s="4">
        <f t="shared" si="1016"/>
        <v>0</v>
      </c>
      <c r="DM203" s="4">
        <f t="shared" si="1017"/>
        <v>0</v>
      </c>
      <c r="DN203" s="4">
        <f t="shared" si="1018"/>
        <v>0</v>
      </c>
      <c r="DO203" s="3"/>
      <c r="DP203" s="3"/>
      <c r="DQ203" s="4">
        <f t="shared" si="1019"/>
        <v>0</v>
      </c>
      <c r="DR203" s="3"/>
      <c r="DS203" s="3"/>
      <c r="DT203" s="4">
        <f t="shared" si="1020"/>
        <v>0</v>
      </c>
      <c r="DU203" s="4">
        <f t="shared" si="1021"/>
        <v>0</v>
      </c>
      <c r="DV203" s="4">
        <f t="shared" si="1022"/>
        <v>0</v>
      </c>
      <c r="DW203" s="4">
        <f t="shared" si="1023"/>
        <v>0</v>
      </c>
      <c r="DX203" s="20">
        <f t="shared" si="1024"/>
        <v>0</v>
      </c>
      <c r="DY203" s="20">
        <f t="shared" si="1025"/>
        <v>0</v>
      </c>
      <c r="DZ203" s="20">
        <f t="shared" si="1026"/>
        <v>0</v>
      </c>
      <c r="EA203" s="19"/>
      <c r="EB203" s="19"/>
      <c r="EC203" s="20">
        <f t="shared" si="1027"/>
        <v>0</v>
      </c>
      <c r="ED203" s="19"/>
      <c r="EE203" s="19"/>
      <c r="EF203" s="20">
        <f t="shared" si="1028"/>
        <v>0</v>
      </c>
      <c r="EG203" s="19"/>
      <c r="EH203" s="19"/>
      <c r="EI203" s="20">
        <f t="shared" si="1029"/>
        <v>0</v>
      </c>
      <c r="EJ203" s="19"/>
      <c r="EK203" s="19"/>
      <c r="EL203" s="20">
        <f t="shared" si="1030"/>
        <v>0</v>
      </c>
      <c r="EM203" s="20">
        <f t="shared" si="1031"/>
        <v>0</v>
      </c>
      <c r="EN203" s="20">
        <f t="shared" si="1032"/>
        <v>0</v>
      </c>
      <c r="EO203" s="20">
        <f t="shared" si="1033"/>
        <v>0</v>
      </c>
      <c r="EP203" s="19"/>
      <c r="EQ203" s="19"/>
      <c r="ER203" s="20">
        <f t="shared" si="1034"/>
        <v>0</v>
      </c>
      <c r="ES203" s="19"/>
      <c r="ET203" s="19"/>
      <c r="EU203" s="20">
        <f t="shared" si="1035"/>
        <v>0</v>
      </c>
      <c r="EV203" s="19"/>
      <c r="EW203" s="19"/>
      <c r="EX203" s="20">
        <f t="shared" si="1036"/>
        <v>0</v>
      </c>
      <c r="EY203" s="19"/>
      <c r="EZ203" s="19"/>
      <c r="FA203" s="20">
        <f t="shared" si="1037"/>
        <v>0</v>
      </c>
      <c r="FB203" s="20">
        <f t="shared" si="1038"/>
        <v>0</v>
      </c>
      <c r="FC203" s="20">
        <f t="shared" si="1039"/>
        <v>0</v>
      </c>
      <c r="FD203" s="20">
        <f t="shared" si="1040"/>
        <v>0</v>
      </c>
      <c r="FE203" s="19"/>
      <c r="FF203" s="19"/>
      <c r="FG203" s="20">
        <f t="shared" si="1041"/>
        <v>0</v>
      </c>
      <c r="FH203" s="19"/>
      <c r="FI203" s="19"/>
      <c r="FJ203" s="20">
        <f t="shared" si="1042"/>
        <v>0</v>
      </c>
      <c r="FK203" s="19"/>
      <c r="FL203" s="19"/>
      <c r="FM203" s="20">
        <f t="shared" si="1043"/>
        <v>0</v>
      </c>
      <c r="FN203" s="20">
        <f t="shared" si="1044"/>
        <v>0</v>
      </c>
      <c r="FO203" s="20">
        <f t="shared" si="1045"/>
        <v>0</v>
      </c>
      <c r="FP203" s="20">
        <f t="shared" si="1046"/>
        <v>0</v>
      </c>
      <c r="FQ203" s="19"/>
      <c r="FR203" s="19"/>
      <c r="FS203" s="20">
        <f t="shared" si="1047"/>
        <v>0</v>
      </c>
      <c r="FT203" s="19"/>
      <c r="FU203" s="19"/>
      <c r="FV203" s="20">
        <f t="shared" si="1048"/>
        <v>0</v>
      </c>
      <c r="FW203" s="19"/>
      <c r="FX203" s="19"/>
      <c r="FY203" s="20">
        <f t="shared" si="1049"/>
        <v>0</v>
      </c>
      <c r="FZ203" s="20">
        <f t="shared" si="1050"/>
        <v>0</v>
      </c>
      <c r="GA203" s="20">
        <f t="shared" si="1051"/>
        <v>0</v>
      </c>
      <c r="GB203" s="20">
        <f t="shared" si="1052"/>
        <v>0</v>
      </c>
      <c r="GC203" s="19"/>
      <c r="GD203" s="19"/>
      <c r="GE203" s="20">
        <f t="shared" si="1053"/>
        <v>0</v>
      </c>
      <c r="GF203" s="19"/>
      <c r="GG203" s="19"/>
      <c r="GH203" s="20">
        <f t="shared" si="1054"/>
        <v>0</v>
      </c>
      <c r="GI203" s="19"/>
      <c r="GJ203" s="19"/>
      <c r="GK203" s="20">
        <f t="shared" si="1055"/>
        <v>0</v>
      </c>
      <c r="GL203" s="19"/>
      <c r="GM203" s="19"/>
      <c r="GN203" s="20">
        <f t="shared" si="1056"/>
        <v>0</v>
      </c>
      <c r="GO203" s="20">
        <f t="shared" si="1057"/>
        <v>0</v>
      </c>
      <c r="GP203" s="20">
        <f t="shared" si="1058"/>
        <v>0</v>
      </c>
      <c r="GQ203" s="20">
        <f t="shared" si="1059"/>
        <v>0</v>
      </c>
      <c r="GR203" s="19"/>
      <c r="GS203" s="19"/>
      <c r="GT203" s="20">
        <f t="shared" si="1060"/>
        <v>0</v>
      </c>
      <c r="GU203" s="19"/>
      <c r="GV203" s="19"/>
      <c r="GW203" s="20">
        <f t="shared" si="1061"/>
        <v>0</v>
      </c>
      <c r="GX203" s="19"/>
      <c r="GY203" s="19"/>
      <c r="GZ203" s="20">
        <f t="shared" si="1062"/>
        <v>0</v>
      </c>
      <c r="HA203" s="20">
        <f t="shared" si="1063"/>
        <v>0</v>
      </c>
      <c r="HB203" s="20">
        <f t="shared" si="1064"/>
        <v>0</v>
      </c>
      <c r="HC203" s="20">
        <f t="shared" si="1065"/>
        <v>0</v>
      </c>
      <c r="HD203" s="19"/>
      <c r="HE203" s="19"/>
      <c r="HF203" s="20">
        <f t="shared" si="1066"/>
        <v>0</v>
      </c>
      <c r="HG203" s="19"/>
      <c r="HH203" s="19"/>
      <c r="HI203" s="20">
        <f t="shared" si="1067"/>
        <v>0</v>
      </c>
      <c r="HJ203" s="19"/>
      <c r="HK203" s="19"/>
      <c r="HL203" s="20">
        <f t="shared" si="1068"/>
        <v>0</v>
      </c>
      <c r="HM203" s="19"/>
      <c r="HN203" s="19"/>
      <c r="HO203" s="20">
        <f t="shared" si="1069"/>
        <v>0</v>
      </c>
      <c r="HP203" s="20">
        <f t="shared" si="1070"/>
        <v>0</v>
      </c>
      <c r="HQ203" s="20">
        <f t="shared" si="1071"/>
        <v>0</v>
      </c>
      <c r="HR203" s="20">
        <f t="shared" si="1072"/>
        <v>0</v>
      </c>
      <c r="HS203" s="19"/>
      <c r="HT203" s="19"/>
      <c r="HU203" s="20">
        <f t="shared" si="1073"/>
        <v>0</v>
      </c>
      <c r="HV203" s="19"/>
      <c r="HW203" s="19"/>
      <c r="HX203" s="20">
        <f t="shared" si="1074"/>
        <v>0</v>
      </c>
      <c r="HY203" s="19"/>
      <c r="HZ203" s="19"/>
      <c r="IA203" s="20">
        <f t="shared" si="1075"/>
        <v>0</v>
      </c>
      <c r="IB203" s="19"/>
      <c r="IC203" s="19"/>
      <c r="ID203" s="20">
        <f t="shared" si="1076"/>
        <v>0</v>
      </c>
      <c r="IE203" s="20">
        <f t="shared" si="1077"/>
        <v>0</v>
      </c>
      <c r="IF203" s="20">
        <f t="shared" si="1078"/>
        <v>0</v>
      </c>
      <c r="IG203" s="20">
        <f t="shared" si="1079"/>
        <v>0</v>
      </c>
      <c r="IH203" s="20">
        <f t="shared" si="1080"/>
        <v>0</v>
      </c>
      <c r="II203" s="20">
        <f t="shared" si="1081"/>
        <v>0</v>
      </c>
      <c r="IJ203" s="20">
        <f t="shared" si="1082"/>
        <v>0</v>
      </c>
      <c r="IK203" s="19"/>
      <c r="IL203" s="19"/>
      <c r="IM203" s="20">
        <f t="shared" si="1083"/>
        <v>0</v>
      </c>
      <c r="IN203" s="19"/>
      <c r="IO203" s="19"/>
      <c r="IP203" s="20">
        <f t="shared" si="1084"/>
        <v>0</v>
      </c>
      <c r="IQ203" s="19"/>
      <c r="IR203" s="19"/>
      <c r="IS203" s="20">
        <f t="shared" si="1085"/>
        <v>0</v>
      </c>
      <c r="IT203" s="20">
        <f t="shared" si="1086"/>
        <v>0</v>
      </c>
      <c r="IU203" s="20">
        <f t="shared" si="1087"/>
        <v>0</v>
      </c>
      <c r="IV203" s="20">
        <f t="shared" si="1088"/>
        <v>0</v>
      </c>
      <c r="IW203" s="20">
        <f t="shared" si="1089"/>
        <v>0</v>
      </c>
      <c r="IX203" s="20">
        <f t="shared" si="1090"/>
        <v>0</v>
      </c>
      <c r="IY203" s="20">
        <f t="shared" si="1091"/>
        <v>0</v>
      </c>
      <c r="IZ203" s="19"/>
      <c r="JA203" s="19"/>
      <c r="JB203" s="20">
        <f t="shared" si="1092"/>
        <v>0</v>
      </c>
      <c r="JC203" s="19"/>
      <c r="JD203" s="19"/>
      <c r="JE203" s="20">
        <f t="shared" si="1093"/>
        <v>0</v>
      </c>
      <c r="JF203" s="19"/>
      <c r="JG203" s="19"/>
      <c r="JH203" s="20">
        <f t="shared" si="1094"/>
        <v>0</v>
      </c>
      <c r="JI203" s="20">
        <f t="shared" si="1095"/>
        <v>0</v>
      </c>
      <c r="JJ203" s="20">
        <f t="shared" si="1096"/>
        <v>0</v>
      </c>
      <c r="JK203" s="20">
        <f t="shared" si="1097"/>
        <v>0</v>
      </c>
      <c r="JL203" s="19"/>
      <c r="JM203" s="19"/>
      <c r="JN203" s="20">
        <f t="shared" si="1098"/>
        <v>0</v>
      </c>
      <c r="JO203" s="19"/>
      <c r="JP203" s="19"/>
      <c r="JQ203" s="20">
        <f t="shared" si="1099"/>
        <v>0</v>
      </c>
      <c r="JR203" s="19"/>
      <c r="JS203" s="19"/>
      <c r="JT203" s="20">
        <f t="shared" si="1100"/>
        <v>0</v>
      </c>
      <c r="JU203" s="20">
        <f t="shared" si="1101"/>
        <v>0</v>
      </c>
      <c r="JV203" s="20">
        <f t="shared" si="1102"/>
        <v>0</v>
      </c>
      <c r="JW203" s="20">
        <f t="shared" si="1103"/>
        <v>0</v>
      </c>
      <c r="JX203" s="19"/>
      <c r="JY203" s="19"/>
      <c r="JZ203" s="20">
        <f t="shared" si="1104"/>
        <v>0</v>
      </c>
      <c r="KA203" s="19"/>
      <c r="KB203" s="19"/>
      <c r="KC203" s="20">
        <f t="shared" si="1105"/>
        <v>0</v>
      </c>
      <c r="KD203" s="20">
        <f t="shared" si="1106"/>
        <v>0</v>
      </c>
      <c r="KE203" s="20">
        <f t="shared" si="1107"/>
        <v>0</v>
      </c>
      <c r="KF203" s="20">
        <f t="shared" si="1108"/>
        <v>0</v>
      </c>
      <c r="KG203" s="20">
        <f>127.52</f>
        <v>127.52</v>
      </c>
      <c r="KH203" s="20">
        <f>3000</f>
        <v>3000</v>
      </c>
      <c r="KI203" s="20">
        <f t="shared" si="1109"/>
        <v>-2872.48</v>
      </c>
      <c r="KJ203" s="19"/>
      <c r="KK203" s="19"/>
      <c r="KL203" s="20">
        <f t="shared" si="1110"/>
        <v>0</v>
      </c>
      <c r="KM203" s="20">
        <f>44.78</f>
        <v>44.78</v>
      </c>
      <c r="KN203" s="19"/>
      <c r="KO203" s="20">
        <f t="shared" si="1111"/>
        <v>44.78</v>
      </c>
      <c r="KP203" s="19"/>
      <c r="KQ203" s="19"/>
      <c r="KR203" s="20">
        <f t="shared" si="1112"/>
        <v>0</v>
      </c>
      <c r="KS203" s="19"/>
      <c r="KT203" s="19"/>
      <c r="KU203" s="20">
        <f t="shared" si="1113"/>
        <v>0</v>
      </c>
      <c r="KV203" s="19"/>
      <c r="KW203" s="19"/>
      <c r="KX203" s="20">
        <f t="shared" si="1114"/>
        <v>0</v>
      </c>
      <c r="KY203" s="19"/>
      <c r="KZ203" s="19"/>
      <c r="LA203" s="20">
        <f t="shared" si="1115"/>
        <v>0</v>
      </c>
      <c r="LB203" s="20">
        <f t="shared" si="1116"/>
        <v>0</v>
      </c>
      <c r="LC203" s="20">
        <f t="shared" si="1117"/>
        <v>0</v>
      </c>
      <c r="LD203" s="20">
        <f t="shared" si="1118"/>
        <v>0</v>
      </c>
      <c r="LE203" s="20">
        <f t="shared" si="1119"/>
        <v>172.3</v>
      </c>
      <c r="LF203" s="20">
        <f t="shared" si="1120"/>
        <v>3000</v>
      </c>
      <c r="LG203" s="20">
        <f t="shared" si="1121"/>
        <v>-2827.7</v>
      </c>
      <c r="LH203" s="19"/>
      <c r="LI203" s="19"/>
      <c r="LJ203" s="20">
        <f t="shared" si="1122"/>
        <v>0</v>
      </c>
      <c r="LK203" s="19"/>
      <c r="LL203" s="19"/>
      <c r="LM203" s="20">
        <f t="shared" si="1123"/>
        <v>0</v>
      </c>
      <c r="LN203" s="20">
        <f t="shared" si="1124"/>
        <v>172.3</v>
      </c>
      <c r="LO203" s="20">
        <f t="shared" si="1125"/>
        <v>3000</v>
      </c>
      <c r="LP203" s="20">
        <f t="shared" si="1126"/>
        <v>-2827.7</v>
      </c>
    </row>
    <row r="204" spans="1:328" x14ac:dyDescent="0.3">
      <c r="A204" s="2" t="s">
        <v>309</v>
      </c>
      <c r="B204" s="3"/>
      <c r="C204" s="3"/>
      <c r="D204" s="4">
        <f t="shared" si="966"/>
        <v>0</v>
      </c>
      <c r="E204" s="3"/>
      <c r="F204" s="3"/>
      <c r="G204" s="4">
        <f t="shared" si="967"/>
        <v>0</v>
      </c>
      <c r="H204" s="3"/>
      <c r="I204" s="3"/>
      <c r="J204" s="4">
        <f t="shared" si="968"/>
        <v>0</v>
      </c>
      <c r="K204" s="3"/>
      <c r="L204" s="3"/>
      <c r="M204" s="4">
        <f t="shared" si="969"/>
        <v>0</v>
      </c>
      <c r="N204" s="3"/>
      <c r="O204" s="3"/>
      <c r="P204" s="4">
        <f t="shared" si="970"/>
        <v>0</v>
      </c>
      <c r="Q204" s="3"/>
      <c r="R204" s="3"/>
      <c r="S204" s="4">
        <f t="shared" si="971"/>
        <v>0</v>
      </c>
      <c r="T204" s="3"/>
      <c r="U204" s="3"/>
      <c r="V204" s="4">
        <f t="shared" si="972"/>
        <v>0</v>
      </c>
      <c r="W204" s="3"/>
      <c r="X204" s="3"/>
      <c r="Y204" s="4">
        <f t="shared" si="973"/>
        <v>0</v>
      </c>
      <c r="Z204" s="3"/>
      <c r="AA204" s="3"/>
      <c r="AB204" s="4">
        <f t="shared" si="974"/>
        <v>0</v>
      </c>
      <c r="AC204" s="3"/>
      <c r="AD204" s="3"/>
      <c r="AE204" s="4">
        <f t="shared" si="975"/>
        <v>0</v>
      </c>
      <c r="AF204" s="3"/>
      <c r="AG204" s="3"/>
      <c r="AH204" s="4">
        <f t="shared" si="976"/>
        <v>0</v>
      </c>
      <c r="AI204" s="3"/>
      <c r="AJ204" s="3"/>
      <c r="AK204" s="4">
        <f t="shared" si="977"/>
        <v>0</v>
      </c>
      <c r="AL204" s="4">
        <f t="shared" si="978"/>
        <v>0</v>
      </c>
      <c r="AM204" s="4">
        <f t="shared" si="979"/>
        <v>0</v>
      </c>
      <c r="AN204" s="4">
        <f t="shared" si="980"/>
        <v>0</v>
      </c>
      <c r="AO204" s="3"/>
      <c r="AP204" s="3"/>
      <c r="AQ204" s="4">
        <f t="shared" si="981"/>
        <v>0</v>
      </c>
      <c r="AR204" s="3"/>
      <c r="AS204" s="3"/>
      <c r="AT204" s="4">
        <f t="shared" si="982"/>
        <v>0</v>
      </c>
      <c r="AU204" s="3"/>
      <c r="AV204" s="3"/>
      <c r="AW204" s="4">
        <f t="shared" si="983"/>
        <v>0</v>
      </c>
      <c r="AX204" s="3"/>
      <c r="AY204" s="3"/>
      <c r="AZ204" s="4">
        <f t="shared" si="984"/>
        <v>0</v>
      </c>
      <c r="BA204" s="3"/>
      <c r="BB204" s="3"/>
      <c r="BC204" s="4">
        <f t="shared" si="985"/>
        <v>0</v>
      </c>
      <c r="BD204" s="3"/>
      <c r="BE204" s="3"/>
      <c r="BF204" s="4">
        <f t="shared" si="986"/>
        <v>0</v>
      </c>
      <c r="BG204" s="4">
        <f t="shared" si="987"/>
        <v>0</v>
      </c>
      <c r="BH204" s="4">
        <f t="shared" si="988"/>
        <v>0</v>
      </c>
      <c r="BI204" s="4">
        <f t="shared" si="989"/>
        <v>0</v>
      </c>
      <c r="BJ204" s="3"/>
      <c r="BK204" s="3"/>
      <c r="BL204" s="4">
        <f t="shared" si="990"/>
        <v>0</v>
      </c>
      <c r="BM204" s="3"/>
      <c r="BN204" s="3"/>
      <c r="BO204" s="4">
        <f t="shared" si="991"/>
        <v>0</v>
      </c>
      <c r="BP204" s="3"/>
      <c r="BQ204" s="3"/>
      <c r="BR204" s="4">
        <f t="shared" si="992"/>
        <v>0</v>
      </c>
      <c r="BS204" s="3"/>
      <c r="BT204" s="3"/>
      <c r="BU204" s="4">
        <f t="shared" si="993"/>
        <v>0</v>
      </c>
      <c r="BV204" s="3"/>
      <c r="BW204" s="3"/>
      <c r="BX204" s="4">
        <f t="shared" si="994"/>
        <v>0</v>
      </c>
      <c r="BY204" s="3"/>
      <c r="BZ204" s="3"/>
      <c r="CA204" s="4">
        <f t="shared" si="995"/>
        <v>0</v>
      </c>
      <c r="CB204" s="4">
        <f t="shared" si="996"/>
        <v>0</v>
      </c>
      <c r="CC204" s="4">
        <f t="shared" si="997"/>
        <v>0</v>
      </c>
      <c r="CD204" s="4">
        <f t="shared" si="998"/>
        <v>0</v>
      </c>
      <c r="CE204" s="3"/>
      <c r="CF204" s="3"/>
      <c r="CG204" s="4">
        <f t="shared" si="999"/>
        <v>0</v>
      </c>
      <c r="CH204" s="3"/>
      <c r="CI204" s="3"/>
      <c r="CJ204" s="4">
        <f t="shared" si="1000"/>
        <v>0</v>
      </c>
      <c r="CK204" s="3"/>
      <c r="CL204" s="3"/>
      <c r="CM204" s="4">
        <f t="shared" si="1001"/>
        <v>0</v>
      </c>
      <c r="CN204" s="4">
        <f t="shared" si="1002"/>
        <v>0</v>
      </c>
      <c r="CO204" s="4">
        <f t="shared" si="1003"/>
        <v>0</v>
      </c>
      <c r="CP204" s="4">
        <f t="shared" si="1004"/>
        <v>0</v>
      </c>
      <c r="CQ204" s="3"/>
      <c r="CR204" s="3"/>
      <c r="CS204" s="4">
        <f t="shared" si="1005"/>
        <v>0</v>
      </c>
      <c r="CT204" s="3"/>
      <c r="CU204" s="3"/>
      <c r="CV204" s="4">
        <f t="shared" si="1006"/>
        <v>0</v>
      </c>
      <c r="CW204" s="3"/>
      <c r="CX204" s="3"/>
      <c r="CY204" s="4">
        <f t="shared" si="1007"/>
        <v>0</v>
      </c>
      <c r="CZ204" s="4">
        <f t="shared" si="1008"/>
        <v>0</v>
      </c>
      <c r="DA204" s="4">
        <f t="shared" si="1009"/>
        <v>0</v>
      </c>
      <c r="DB204" s="4">
        <f t="shared" si="1010"/>
        <v>0</v>
      </c>
      <c r="DC204" s="4">
        <f t="shared" si="1011"/>
        <v>0</v>
      </c>
      <c r="DD204" s="4">
        <f t="shared" si="1012"/>
        <v>0</v>
      </c>
      <c r="DE204" s="4">
        <f t="shared" si="1013"/>
        <v>0</v>
      </c>
      <c r="DF204" s="3"/>
      <c r="DG204" s="3"/>
      <c r="DH204" s="4">
        <f t="shared" si="1014"/>
        <v>0</v>
      </c>
      <c r="DI204" s="3"/>
      <c r="DJ204" s="3"/>
      <c r="DK204" s="4">
        <f t="shared" si="1015"/>
        <v>0</v>
      </c>
      <c r="DL204" s="4">
        <f t="shared" si="1016"/>
        <v>0</v>
      </c>
      <c r="DM204" s="4">
        <f t="shared" si="1017"/>
        <v>0</v>
      </c>
      <c r="DN204" s="4">
        <f t="shared" si="1018"/>
        <v>0</v>
      </c>
      <c r="DO204" s="3"/>
      <c r="DP204" s="3"/>
      <c r="DQ204" s="4">
        <f t="shared" si="1019"/>
        <v>0</v>
      </c>
      <c r="DR204" s="3"/>
      <c r="DS204" s="3"/>
      <c r="DT204" s="4">
        <f t="shared" si="1020"/>
        <v>0</v>
      </c>
      <c r="DU204" s="4">
        <f t="shared" si="1021"/>
        <v>0</v>
      </c>
      <c r="DV204" s="4">
        <f t="shared" si="1022"/>
        <v>0</v>
      </c>
      <c r="DW204" s="4">
        <f t="shared" si="1023"/>
        <v>0</v>
      </c>
      <c r="DX204" s="20">
        <f t="shared" si="1024"/>
        <v>0</v>
      </c>
      <c r="DY204" s="20">
        <f t="shared" si="1025"/>
        <v>0</v>
      </c>
      <c r="DZ204" s="20">
        <f t="shared" si="1026"/>
        <v>0</v>
      </c>
      <c r="EA204" s="19"/>
      <c r="EB204" s="19"/>
      <c r="EC204" s="20">
        <f t="shared" si="1027"/>
        <v>0</v>
      </c>
      <c r="ED204" s="19"/>
      <c r="EE204" s="19"/>
      <c r="EF204" s="20">
        <f t="shared" si="1028"/>
        <v>0</v>
      </c>
      <c r="EG204" s="19"/>
      <c r="EH204" s="19"/>
      <c r="EI204" s="20">
        <f t="shared" si="1029"/>
        <v>0</v>
      </c>
      <c r="EJ204" s="19"/>
      <c r="EK204" s="19"/>
      <c r="EL204" s="20">
        <f t="shared" si="1030"/>
        <v>0</v>
      </c>
      <c r="EM204" s="20">
        <f t="shared" si="1031"/>
        <v>0</v>
      </c>
      <c r="EN204" s="20">
        <f t="shared" si="1032"/>
        <v>0</v>
      </c>
      <c r="EO204" s="20">
        <f t="shared" si="1033"/>
        <v>0</v>
      </c>
      <c r="EP204" s="19"/>
      <c r="EQ204" s="19"/>
      <c r="ER204" s="20">
        <f t="shared" si="1034"/>
        <v>0</v>
      </c>
      <c r="ES204" s="19"/>
      <c r="ET204" s="19"/>
      <c r="EU204" s="20">
        <f t="shared" si="1035"/>
        <v>0</v>
      </c>
      <c r="EV204" s="19"/>
      <c r="EW204" s="19"/>
      <c r="EX204" s="20">
        <f t="shared" si="1036"/>
        <v>0</v>
      </c>
      <c r="EY204" s="19"/>
      <c r="EZ204" s="19"/>
      <c r="FA204" s="20">
        <f t="shared" si="1037"/>
        <v>0</v>
      </c>
      <c r="FB204" s="20">
        <f t="shared" si="1038"/>
        <v>0</v>
      </c>
      <c r="FC204" s="20">
        <f t="shared" si="1039"/>
        <v>0</v>
      </c>
      <c r="FD204" s="20">
        <f t="shared" si="1040"/>
        <v>0</v>
      </c>
      <c r="FE204" s="19"/>
      <c r="FF204" s="19"/>
      <c r="FG204" s="20">
        <f t="shared" si="1041"/>
        <v>0</v>
      </c>
      <c r="FH204" s="19"/>
      <c r="FI204" s="19"/>
      <c r="FJ204" s="20">
        <f t="shared" si="1042"/>
        <v>0</v>
      </c>
      <c r="FK204" s="19"/>
      <c r="FL204" s="19"/>
      <c r="FM204" s="20">
        <f t="shared" si="1043"/>
        <v>0</v>
      </c>
      <c r="FN204" s="20">
        <f t="shared" si="1044"/>
        <v>0</v>
      </c>
      <c r="FO204" s="20">
        <f t="shared" si="1045"/>
        <v>0</v>
      </c>
      <c r="FP204" s="20">
        <f t="shared" si="1046"/>
        <v>0</v>
      </c>
      <c r="FQ204" s="19"/>
      <c r="FR204" s="19"/>
      <c r="FS204" s="20">
        <f t="shared" si="1047"/>
        <v>0</v>
      </c>
      <c r="FT204" s="19"/>
      <c r="FU204" s="19"/>
      <c r="FV204" s="20">
        <f t="shared" si="1048"/>
        <v>0</v>
      </c>
      <c r="FW204" s="19"/>
      <c r="FX204" s="19"/>
      <c r="FY204" s="20">
        <f t="shared" si="1049"/>
        <v>0</v>
      </c>
      <c r="FZ204" s="20">
        <f t="shared" si="1050"/>
        <v>0</v>
      </c>
      <c r="GA204" s="20">
        <f t="shared" si="1051"/>
        <v>0</v>
      </c>
      <c r="GB204" s="20">
        <f t="shared" si="1052"/>
        <v>0</v>
      </c>
      <c r="GC204" s="19"/>
      <c r="GD204" s="19"/>
      <c r="GE204" s="20">
        <f t="shared" si="1053"/>
        <v>0</v>
      </c>
      <c r="GF204" s="19"/>
      <c r="GG204" s="19"/>
      <c r="GH204" s="20">
        <f t="shared" si="1054"/>
        <v>0</v>
      </c>
      <c r="GI204" s="19"/>
      <c r="GJ204" s="19"/>
      <c r="GK204" s="20">
        <f t="shared" si="1055"/>
        <v>0</v>
      </c>
      <c r="GL204" s="19"/>
      <c r="GM204" s="19"/>
      <c r="GN204" s="20">
        <f t="shared" si="1056"/>
        <v>0</v>
      </c>
      <c r="GO204" s="20">
        <f t="shared" si="1057"/>
        <v>0</v>
      </c>
      <c r="GP204" s="20">
        <f t="shared" si="1058"/>
        <v>0</v>
      </c>
      <c r="GQ204" s="20">
        <f t="shared" si="1059"/>
        <v>0</v>
      </c>
      <c r="GR204" s="19"/>
      <c r="GS204" s="19"/>
      <c r="GT204" s="20">
        <f t="shared" si="1060"/>
        <v>0</v>
      </c>
      <c r="GU204" s="19"/>
      <c r="GV204" s="19"/>
      <c r="GW204" s="20">
        <f t="shared" si="1061"/>
        <v>0</v>
      </c>
      <c r="GX204" s="19"/>
      <c r="GY204" s="19"/>
      <c r="GZ204" s="20">
        <f t="shared" si="1062"/>
        <v>0</v>
      </c>
      <c r="HA204" s="20">
        <f t="shared" si="1063"/>
        <v>0</v>
      </c>
      <c r="HB204" s="20">
        <f t="shared" si="1064"/>
        <v>0</v>
      </c>
      <c r="HC204" s="20">
        <f t="shared" si="1065"/>
        <v>0</v>
      </c>
      <c r="HD204" s="19"/>
      <c r="HE204" s="19"/>
      <c r="HF204" s="20">
        <f t="shared" si="1066"/>
        <v>0</v>
      </c>
      <c r="HG204" s="19"/>
      <c r="HH204" s="19"/>
      <c r="HI204" s="20">
        <f t="shared" si="1067"/>
        <v>0</v>
      </c>
      <c r="HJ204" s="19"/>
      <c r="HK204" s="19"/>
      <c r="HL204" s="20">
        <f t="shared" si="1068"/>
        <v>0</v>
      </c>
      <c r="HM204" s="19"/>
      <c r="HN204" s="19"/>
      <c r="HO204" s="20">
        <f t="shared" si="1069"/>
        <v>0</v>
      </c>
      <c r="HP204" s="20">
        <f t="shared" si="1070"/>
        <v>0</v>
      </c>
      <c r="HQ204" s="20">
        <f t="shared" si="1071"/>
        <v>0</v>
      </c>
      <c r="HR204" s="20">
        <f t="shared" si="1072"/>
        <v>0</v>
      </c>
      <c r="HS204" s="19"/>
      <c r="HT204" s="19"/>
      <c r="HU204" s="20">
        <f t="shared" si="1073"/>
        <v>0</v>
      </c>
      <c r="HV204" s="19"/>
      <c r="HW204" s="19"/>
      <c r="HX204" s="20">
        <f t="shared" si="1074"/>
        <v>0</v>
      </c>
      <c r="HY204" s="19"/>
      <c r="HZ204" s="19"/>
      <c r="IA204" s="20">
        <f t="shared" si="1075"/>
        <v>0</v>
      </c>
      <c r="IB204" s="19"/>
      <c r="IC204" s="19"/>
      <c r="ID204" s="20">
        <f t="shared" si="1076"/>
        <v>0</v>
      </c>
      <c r="IE204" s="20">
        <f t="shared" si="1077"/>
        <v>0</v>
      </c>
      <c r="IF204" s="20">
        <f t="shared" si="1078"/>
        <v>0</v>
      </c>
      <c r="IG204" s="20">
        <f t="shared" si="1079"/>
        <v>0</v>
      </c>
      <c r="IH204" s="20">
        <f t="shared" si="1080"/>
        <v>0</v>
      </c>
      <c r="II204" s="20">
        <f t="shared" si="1081"/>
        <v>0</v>
      </c>
      <c r="IJ204" s="20">
        <f t="shared" si="1082"/>
        <v>0</v>
      </c>
      <c r="IK204" s="19"/>
      <c r="IL204" s="19"/>
      <c r="IM204" s="20">
        <f t="shared" si="1083"/>
        <v>0</v>
      </c>
      <c r="IN204" s="19"/>
      <c r="IO204" s="19"/>
      <c r="IP204" s="20">
        <f t="shared" si="1084"/>
        <v>0</v>
      </c>
      <c r="IQ204" s="19"/>
      <c r="IR204" s="19"/>
      <c r="IS204" s="20">
        <f t="shared" si="1085"/>
        <v>0</v>
      </c>
      <c r="IT204" s="20">
        <f t="shared" si="1086"/>
        <v>0</v>
      </c>
      <c r="IU204" s="20">
        <f t="shared" si="1087"/>
        <v>0</v>
      </c>
      <c r="IV204" s="20">
        <f t="shared" si="1088"/>
        <v>0</v>
      </c>
      <c r="IW204" s="20">
        <f t="shared" si="1089"/>
        <v>0</v>
      </c>
      <c r="IX204" s="20">
        <f t="shared" si="1090"/>
        <v>0</v>
      </c>
      <c r="IY204" s="20">
        <f t="shared" si="1091"/>
        <v>0</v>
      </c>
      <c r="IZ204" s="19"/>
      <c r="JA204" s="19"/>
      <c r="JB204" s="20">
        <f t="shared" si="1092"/>
        <v>0</v>
      </c>
      <c r="JC204" s="19"/>
      <c r="JD204" s="19"/>
      <c r="JE204" s="20">
        <f t="shared" si="1093"/>
        <v>0</v>
      </c>
      <c r="JF204" s="19"/>
      <c r="JG204" s="19"/>
      <c r="JH204" s="20">
        <f t="shared" si="1094"/>
        <v>0</v>
      </c>
      <c r="JI204" s="20">
        <f t="shared" si="1095"/>
        <v>0</v>
      </c>
      <c r="JJ204" s="20">
        <f t="shared" si="1096"/>
        <v>0</v>
      </c>
      <c r="JK204" s="20">
        <f t="shared" si="1097"/>
        <v>0</v>
      </c>
      <c r="JL204" s="19"/>
      <c r="JM204" s="19"/>
      <c r="JN204" s="20">
        <f t="shared" si="1098"/>
        <v>0</v>
      </c>
      <c r="JO204" s="19"/>
      <c r="JP204" s="19"/>
      <c r="JQ204" s="20">
        <f t="shared" si="1099"/>
        <v>0</v>
      </c>
      <c r="JR204" s="19"/>
      <c r="JS204" s="19"/>
      <c r="JT204" s="20">
        <f t="shared" si="1100"/>
        <v>0</v>
      </c>
      <c r="JU204" s="20">
        <f t="shared" si="1101"/>
        <v>0</v>
      </c>
      <c r="JV204" s="20">
        <f t="shared" si="1102"/>
        <v>0</v>
      </c>
      <c r="JW204" s="20">
        <f t="shared" si="1103"/>
        <v>0</v>
      </c>
      <c r="JX204" s="19"/>
      <c r="JY204" s="19"/>
      <c r="JZ204" s="20">
        <f t="shared" si="1104"/>
        <v>0</v>
      </c>
      <c r="KA204" s="19"/>
      <c r="KB204" s="19"/>
      <c r="KC204" s="20">
        <f t="shared" si="1105"/>
        <v>0</v>
      </c>
      <c r="KD204" s="20">
        <f t="shared" si="1106"/>
        <v>0</v>
      </c>
      <c r="KE204" s="20">
        <f t="shared" si="1107"/>
        <v>0</v>
      </c>
      <c r="KF204" s="20">
        <f t="shared" si="1108"/>
        <v>0</v>
      </c>
      <c r="KG204" s="19"/>
      <c r="KH204" s="20">
        <f>0</f>
        <v>0</v>
      </c>
      <c r="KI204" s="20">
        <f t="shared" si="1109"/>
        <v>0</v>
      </c>
      <c r="KJ204" s="19"/>
      <c r="KK204" s="19"/>
      <c r="KL204" s="20">
        <f t="shared" si="1110"/>
        <v>0</v>
      </c>
      <c r="KM204" s="19"/>
      <c r="KN204" s="19"/>
      <c r="KO204" s="20">
        <f t="shared" si="1111"/>
        <v>0</v>
      </c>
      <c r="KP204" s="19"/>
      <c r="KQ204" s="19"/>
      <c r="KR204" s="20">
        <f t="shared" si="1112"/>
        <v>0</v>
      </c>
      <c r="KS204" s="19"/>
      <c r="KT204" s="19"/>
      <c r="KU204" s="20">
        <f t="shared" si="1113"/>
        <v>0</v>
      </c>
      <c r="KV204" s="19"/>
      <c r="KW204" s="19"/>
      <c r="KX204" s="20">
        <f t="shared" si="1114"/>
        <v>0</v>
      </c>
      <c r="KY204" s="19"/>
      <c r="KZ204" s="19"/>
      <c r="LA204" s="20">
        <f t="shared" si="1115"/>
        <v>0</v>
      </c>
      <c r="LB204" s="20">
        <f t="shared" si="1116"/>
        <v>0</v>
      </c>
      <c r="LC204" s="20">
        <f t="shared" si="1117"/>
        <v>0</v>
      </c>
      <c r="LD204" s="20">
        <f t="shared" si="1118"/>
        <v>0</v>
      </c>
      <c r="LE204" s="20">
        <f t="shared" si="1119"/>
        <v>0</v>
      </c>
      <c r="LF204" s="20">
        <f t="shared" si="1120"/>
        <v>0</v>
      </c>
      <c r="LG204" s="20">
        <f t="shared" si="1121"/>
        <v>0</v>
      </c>
      <c r="LH204" s="19"/>
      <c r="LI204" s="19"/>
      <c r="LJ204" s="20">
        <f t="shared" si="1122"/>
        <v>0</v>
      </c>
      <c r="LK204" s="19"/>
      <c r="LL204" s="19"/>
      <c r="LM204" s="20">
        <f t="shared" si="1123"/>
        <v>0</v>
      </c>
      <c r="LN204" s="20">
        <f t="shared" si="1124"/>
        <v>0</v>
      </c>
      <c r="LO204" s="20">
        <f t="shared" si="1125"/>
        <v>0</v>
      </c>
      <c r="LP204" s="20">
        <f t="shared" si="1126"/>
        <v>0</v>
      </c>
    </row>
    <row r="205" spans="1:328" x14ac:dyDescent="0.3">
      <c r="A205" s="2" t="s">
        <v>310</v>
      </c>
      <c r="B205" s="3"/>
      <c r="C205" s="3"/>
      <c r="D205" s="4">
        <f t="shared" si="966"/>
        <v>0</v>
      </c>
      <c r="E205" s="3"/>
      <c r="F205" s="3"/>
      <c r="G205" s="4">
        <f t="shared" si="967"/>
        <v>0</v>
      </c>
      <c r="H205" s="3"/>
      <c r="I205" s="3"/>
      <c r="J205" s="4">
        <f t="shared" si="968"/>
        <v>0</v>
      </c>
      <c r="K205" s="3"/>
      <c r="L205" s="3"/>
      <c r="M205" s="4">
        <f t="shared" si="969"/>
        <v>0</v>
      </c>
      <c r="N205" s="3"/>
      <c r="O205" s="3"/>
      <c r="P205" s="4">
        <f t="shared" si="970"/>
        <v>0</v>
      </c>
      <c r="Q205" s="3"/>
      <c r="R205" s="3"/>
      <c r="S205" s="4">
        <f t="shared" si="971"/>
        <v>0</v>
      </c>
      <c r="T205" s="3"/>
      <c r="U205" s="3"/>
      <c r="V205" s="4">
        <f t="shared" si="972"/>
        <v>0</v>
      </c>
      <c r="W205" s="3"/>
      <c r="X205" s="3"/>
      <c r="Y205" s="4">
        <f t="shared" si="973"/>
        <v>0</v>
      </c>
      <c r="Z205" s="3"/>
      <c r="AA205" s="3"/>
      <c r="AB205" s="4">
        <f t="shared" si="974"/>
        <v>0</v>
      </c>
      <c r="AC205" s="3"/>
      <c r="AD205" s="3"/>
      <c r="AE205" s="4">
        <f t="shared" si="975"/>
        <v>0</v>
      </c>
      <c r="AF205" s="3"/>
      <c r="AG205" s="3"/>
      <c r="AH205" s="4">
        <f t="shared" si="976"/>
        <v>0</v>
      </c>
      <c r="AI205" s="3"/>
      <c r="AJ205" s="3"/>
      <c r="AK205" s="4">
        <f t="shared" si="977"/>
        <v>0</v>
      </c>
      <c r="AL205" s="4">
        <f t="shared" si="978"/>
        <v>0</v>
      </c>
      <c r="AM205" s="4">
        <f t="shared" si="979"/>
        <v>0</v>
      </c>
      <c r="AN205" s="4">
        <f t="shared" si="980"/>
        <v>0</v>
      </c>
      <c r="AO205" s="3"/>
      <c r="AP205" s="3"/>
      <c r="AQ205" s="4">
        <f t="shared" si="981"/>
        <v>0</v>
      </c>
      <c r="AR205" s="3"/>
      <c r="AS205" s="3"/>
      <c r="AT205" s="4">
        <f t="shared" si="982"/>
        <v>0</v>
      </c>
      <c r="AU205" s="3"/>
      <c r="AV205" s="3"/>
      <c r="AW205" s="4">
        <f t="shared" si="983"/>
        <v>0</v>
      </c>
      <c r="AX205" s="3"/>
      <c r="AY205" s="3"/>
      <c r="AZ205" s="4">
        <f t="shared" si="984"/>
        <v>0</v>
      </c>
      <c r="BA205" s="3"/>
      <c r="BB205" s="3"/>
      <c r="BC205" s="4">
        <f t="shared" si="985"/>
        <v>0</v>
      </c>
      <c r="BD205" s="3"/>
      <c r="BE205" s="3"/>
      <c r="BF205" s="4">
        <f t="shared" si="986"/>
        <v>0</v>
      </c>
      <c r="BG205" s="4">
        <f t="shared" si="987"/>
        <v>0</v>
      </c>
      <c r="BH205" s="4">
        <f t="shared" si="988"/>
        <v>0</v>
      </c>
      <c r="BI205" s="4">
        <f t="shared" si="989"/>
        <v>0</v>
      </c>
      <c r="BJ205" s="3"/>
      <c r="BK205" s="3"/>
      <c r="BL205" s="4">
        <f t="shared" si="990"/>
        <v>0</v>
      </c>
      <c r="BM205" s="3"/>
      <c r="BN205" s="3"/>
      <c r="BO205" s="4">
        <f t="shared" si="991"/>
        <v>0</v>
      </c>
      <c r="BP205" s="3"/>
      <c r="BQ205" s="3"/>
      <c r="BR205" s="4">
        <f t="shared" si="992"/>
        <v>0</v>
      </c>
      <c r="BS205" s="3"/>
      <c r="BT205" s="3"/>
      <c r="BU205" s="4">
        <f t="shared" si="993"/>
        <v>0</v>
      </c>
      <c r="BV205" s="3"/>
      <c r="BW205" s="3"/>
      <c r="BX205" s="4">
        <f t="shared" si="994"/>
        <v>0</v>
      </c>
      <c r="BY205" s="3"/>
      <c r="BZ205" s="3"/>
      <c r="CA205" s="4">
        <f t="shared" si="995"/>
        <v>0</v>
      </c>
      <c r="CB205" s="4">
        <f t="shared" si="996"/>
        <v>0</v>
      </c>
      <c r="CC205" s="4">
        <f t="shared" si="997"/>
        <v>0</v>
      </c>
      <c r="CD205" s="4">
        <f t="shared" si="998"/>
        <v>0</v>
      </c>
      <c r="CE205" s="3"/>
      <c r="CF205" s="3"/>
      <c r="CG205" s="4">
        <f t="shared" si="999"/>
        <v>0</v>
      </c>
      <c r="CH205" s="3"/>
      <c r="CI205" s="3"/>
      <c r="CJ205" s="4">
        <f t="shared" si="1000"/>
        <v>0</v>
      </c>
      <c r="CK205" s="3"/>
      <c r="CL205" s="3"/>
      <c r="CM205" s="4">
        <f t="shared" si="1001"/>
        <v>0</v>
      </c>
      <c r="CN205" s="4">
        <f t="shared" si="1002"/>
        <v>0</v>
      </c>
      <c r="CO205" s="4">
        <f t="shared" si="1003"/>
        <v>0</v>
      </c>
      <c r="CP205" s="4">
        <f t="shared" si="1004"/>
        <v>0</v>
      </c>
      <c r="CQ205" s="3"/>
      <c r="CR205" s="3"/>
      <c r="CS205" s="4">
        <f t="shared" si="1005"/>
        <v>0</v>
      </c>
      <c r="CT205" s="3"/>
      <c r="CU205" s="3"/>
      <c r="CV205" s="4">
        <f t="shared" si="1006"/>
        <v>0</v>
      </c>
      <c r="CW205" s="3"/>
      <c r="CX205" s="3"/>
      <c r="CY205" s="4">
        <f t="shared" si="1007"/>
        <v>0</v>
      </c>
      <c r="CZ205" s="4">
        <f t="shared" si="1008"/>
        <v>0</v>
      </c>
      <c r="DA205" s="4">
        <f t="shared" si="1009"/>
        <v>0</v>
      </c>
      <c r="DB205" s="4">
        <f t="shared" si="1010"/>
        <v>0</v>
      </c>
      <c r="DC205" s="4">
        <f t="shared" si="1011"/>
        <v>0</v>
      </c>
      <c r="DD205" s="4">
        <f t="shared" si="1012"/>
        <v>0</v>
      </c>
      <c r="DE205" s="4">
        <f t="shared" si="1013"/>
        <v>0</v>
      </c>
      <c r="DF205" s="3"/>
      <c r="DG205" s="3"/>
      <c r="DH205" s="4">
        <f t="shared" si="1014"/>
        <v>0</v>
      </c>
      <c r="DI205" s="3"/>
      <c r="DJ205" s="3"/>
      <c r="DK205" s="4">
        <f t="shared" si="1015"/>
        <v>0</v>
      </c>
      <c r="DL205" s="4">
        <f t="shared" si="1016"/>
        <v>0</v>
      </c>
      <c r="DM205" s="4">
        <f t="shared" si="1017"/>
        <v>0</v>
      </c>
      <c r="DN205" s="4">
        <f t="shared" si="1018"/>
        <v>0</v>
      </c>
      <c r="DO205" s="3"/>
      <c r="DP205" s="3"/>
      <c r="DQ205" s="4">
        <f t="shared" si="1019"/>
        <v>0</v>
      </c>
      <c r="DR205" s="3"/>
      <c r="DS205" s="3"/>
      <c r="DT205" s="4">
        <f t="shared" si="1020"/>
        <v>0</v>
      </c>
      <c r="DU205" s="4">
        <f t="shared" si="1021"/>
        <v>0</v>
      </c>
      <c r="DV205" s="4">
        <f t="shared" si="1022"/>
        <v>0</v>
      </c>
      <c r="DW205" s="4">
        <f t="shared" si="1023"/>
        <v>0</v>
      </c>
      <c r="DX205" s="20">
        <f t="shared" si="1024"/>
        <v>0</v>
      </c>
      <c r="DY205" s="20">
        <f t="shared" si="1025"/>
        <v>0</v>
      </c>
      <c r="DZ205" s="20">
        <f t="shared" si="1026"/>
        <v>0</v>
      </c>
      <c r="EA205" s="19"/>
      <c r="EB205" s="19"/>
      <c r="EC205" s="20">
        <f t="shared" si="1027"/>
        <v>0</v>
      </c>
      <c r="ED205" s="19"/>
      <c r="EE205" s="19"/>
      <c r="EF205" s="20">
        <f t="shared" si="1028"/>
        <v>0</v>
      </c>
      <c r="EG205" s="19"/>
      <c r="EH205" s="19"/>
      <c r="EI205" s="20">
        <f t="shared" si="1029"/>
        <v>0</v>
      </c>
      <c r="EJ205" s="19"/>
      <c r="EK205" s="19"/>
      <c r="EL205" s="20">
        <f t="shared" si="1030"/>
        <v>0</v>
      </c>
      <c r="EM205" s="20">
        <f t="shared" si="1031"/>
        <v>0</v>
      </c>
      <c r="EN205" s="20">
        <f t="shared" si="1032"/>
        <v>0</v>
      </c>
      <c r="EO205" s="20">
        <f t="shared" si="1033"/>
        <v>0</v>
      </c>
      <c r="EP205" s="19"/>
      <c r="EQ205" s="19"/>
      <c r="ER205" s="20">
        <f t="shared" si="1034"/>
        <v>0</v>
      </c>
      <c r="ES205" s="19"/>
      <c r="ET205" s="19"/>
      <c r="EU205" s="20">
        <f t="shared" si="1035"/>
        <v>0</v>
      </c>
      <c r="EV205" s="19"/>
      <c r="EW205" s="19"/>
      <c r="EX205" s="20">
        <f t="shared" si="1036"/>
        <v>0</v>
      </c>
      <c r="EY205" s="19"/>
      <c r="EZ205" s="19"/>
      <c r="FA205" s="20">
        <f t="shared" si="1037"/>
        <v>0</v>
      </c>
      <c r="FB205" s="20">
        <f t="shared" si="1038"/>
        <v>0</v>
      </c>
      <c r="FC205" s="20">
        <f t="shared" si="1039"/>
        <v>0</v>
      </c>
      <c r="FD205" s="20">
        <f t="shared" si="1040"/>
        <v>0</v>
      </c>
      <c r="FE205" s="19"/>
      <c r="FF205" s="19"/>
      <c r="FG205" s="20">
        <f t="shared" si="1041"/>
        <v>0</v>
      </c>
      <c r="FH205" s="19"/>
      <c r="FI205" s="19"/>
      <c r="FJ205" s="20">
        <f t="shared" si="1042"/>
        <v>0</v>
      </c>
      <c r="FK205" s="19"/>
      <c r="FL205" s="19"/>
      <c r="FM205" s="20">
        <f t="shared" si="1043"/>
        <v>0</v>
      </c>
      <c r="FN205" s="20">
        <f t="shared" si="1044"/>
        <v>0</v>
      </c>
      <c r="FO205" s="20">
        <f t="shared" si="1045"/>
        <v>0</v>
      </c>
      <c r="FP205" s="20">
        <f t="shared" si="1046"/>
        <v>0</v>
      </c>
      <c r="FQ205" s="19"/>
      <c r="FR205" s="19"/>
      <c r="FS205" s="20">
        <f t="shared" si="1047"/>
        <v>0</v>
      </c>
      <c r="FT205" s="19"/>
      <c r="FU205" s="19"/>
      <c r="FV205" s="20">
        <f t="shared" si="1048"/>
        <v>0</v>
      </c>
      <c r="FW205" s="19"/>
      <c r="FX205" s="19"/>
      <c r="FY205" s="20">
        <f t="shared" si="1049"/>
        <v>0</v>
      </c>
      <c r="FZ205" s="20">
        <f t="shared" si="1050"/>
        <v>0</v>
      </c>
      <c r="GA205" s="20">
        <f t="shared" si="1051"/>
        <v>0</v>
      </c>
      <c r="GB205" s="20">
        <f t="shared" si="1052"/>
        <v>0</v>
      </c>
      <c r="GC205" s="19"/>
      <c r="GD205" s="19"/>
      <c r="GE205" s="20">
        <f t="shared" si="1053"/>
        <v>0</v>
      </c>
      <c r="GF205" s="19"/>
      <c r="GG205" s="19"/>
      <c r="GH205" s="20">
        <f t="shared" si="1054"/>
        <v>0</v>
      </c>
      <c r="GI205" s="19"/>
      <c r="GJ205" s="19"/>
      <c r="GK205" s="20">
        <f t="shared" si="1055"/>
        <v>0</v>
      </c>
      <c r="GL205" s="19"/>
      <c r="GM205" s="19"/>
      <c r="GN205" s="20">
        <f t="shared" si="1056"/>
        <v>0</v>
      </c>
      <c r="GO205" s="20">
        <f t="shared" si="1057"/>
        <v>0</v>
      </c>
      <c r="GP205" s="20">
        <f t="shared" si="1058"/>
        <v>0</v>
      </c>
      <c r="GQ205" s="20">
        <f t="shared" si="1059"/>
        <v>0</v>
      </c>
      <c r="GR205" s="19"/>
      <c r="GS205" s="19"/>
      <c r="GT205" s="20">
        <f t="shared" si="1060"/>
        <v>0</v>
      </c>
      <c r="GU205" s="19"/>
      <c r="GV205" s="19"/>
      <c r="GW205" s="20">
        <f t="shared" si="1061"/>
        <v>0</v>
      </c>
      <c r="GX205" s="19"/>
      <c r="GY205" s="19"/>
      <c r="GZ205" s="20">
        <f t="shared" si="1062"/>
        <v>0</v>
      </c>
      <c r="HA205" s="20">
        <f t="shared" si="1063"/>
        <v>0</v>
      </c>
      <c r="HB205" s="20">
        <f t="shared" si="1064"/>
        <v>0</v>
      </c>
      <c r="HC205" s="20">
        <f t="shared" si="1065"/>
        <v>0</v>
      </c>
      <c r="HD205" s="19"/>
      <c r="HE205" s="19"/>
      <c r="HF205" s="20">
        <f t="shared" si="1066"/>
        <v>0</v>
      </c>
      <c r="HG205" s="19"/>
      <c r="HH205" s="19"/>
      <c r="HI205" s="20">
        <f t="shared" si="1067"/>
        <v>0</v>
      </c>
      <c r="HJ205" s="19"/>
      <c r="HK205" s="19"/>
      <c r="HL205" s="20">
        <f t="shared" si="1068"/>
        <v>0</v>
      </c>
      <c r="HM205" s="19"/>
      <c r="HN205" s="19"/>
      <c r="HO205" s="20">
        <f t="shared" si="1069"/>
        <v>0</v>
      </c>
      <c r="HP205" s="20">
        <f t="shared" si="1070"/>
        <v>0</v>
      </c>
      <c r="HQ205" s="20">
        <f t="shared" si="1071"/>
        <v>0</v>
      </c>
      <c r="HR205" s="20">
        <f t="shared" si="1072"/>
        <v>0</v>
      </c>
      <c r="HS205" s="19"/>
      <c r="HT205" s="19"/>
      <c r="HU205" s="20">
        <f t="shared" si="1073"/>
        <v>0</v>
      </c>
      <c r="HV205" s="19"/>
      <c r="HW205" s="19"/>
      <c r="HX205" s="20">
        <f t="shared" si="1074"/>
        <v>0</v>
      </c>
      <c r="HY205" s="19"/>
      <c r="HZ205" s="19"/>
      <c r="IA205" s="20">
        <f t="shared" si="1075"/>
        <v>0</v>
      </c>
      <c r="IB205" s="19"/>
      <c r="IC205" s="19"/>
      <c r="ID205" s="20">
        <f t="shared" si="1076"/>
        <v>0</v>
      </c>
      <c r="IE205" s="20">
        <f t="shared" si="1077"/>
        <v>0</v>
      </c>
      <c r="IF205" s="20">
        <f t="shared" si="1078"/>
        <v>0</v>
      </c>
      <c r="IG205" s="20">
        <f t="shared" si="1079"/>
        <v>0</v>
      </c>
      <c r="IH205" s="20">
        <f t="shared" si="1080"/>
        <v>0</v>
      </c>
      <c r="II205" s="20">
        <f t="shared" si="1081"/>
        <v>0</v>
      </c>
      <c r="IJ205" s="20">
        <f t="shared" si="1082"/>
        <v>0</v>
      </c>
      <c r="IK205" s="19"/>
      <c r="IL205" s="19"/>
      <c r="IM205" s="20">
        <f t="shared" si="1083"/>
        <v>0</v>
      </c>
      <c r="IN205" s="19"/>
      <c r="IO205" s="19"/>
      <c r="IP205" s="20">
        <f t="shared" si="1084"/>
        <v>0</v>
      </c>
      <c r="IQ205" s="19"/>
      <c r="IR205" s="19"/>
      <c r="IS205" s="20">
        <f t="shared" si="1085"/>
        <v>0</v>
      </c>
      <c r="IT205" s="20">
        <f t="shared" si="1086"/>
        <v>0</v>
      </c>
      <c r="IU205" s="20">
        <f t="shared" si="1087"/>
        <v>0</v>
      </c>
      <c r="IV205" s="20">
        <f t="shared" si="1088"/>
        <v>0</v>
      </c>
      <c r="IW205" s="20">
        <f t="shared" si="1089"/>
        <v>0</v>
      </c>
      <c r="IX205" s="20">
        <f t="shared" si="1090"/>
        <v>0</v>
      </c>
      <c r="IY205" s="20">
        <f t="shared" si="1091"/>
        <v>0</v>
      </c>
      <c r="IZ205" s="19"/>
      <c r="JA205" s="19"/>
      <c r="JB205" s="20">
        <f t="shared" si="1092"/>
        <v>0</v>
      </c>
      <c r="JC205" s="19"/>
      <c r="JD205" s="19"/>
      <c r="JE205" s="20">
        <f t="shared" si="1093"/>
        <v>0</v>
      </c>
      <c r="JF205" s="19"/>
      <c r="JG205" s="19"/>
      <c r="JH205" s="20">
        <f t="shared" si="1094"/>
        <v>0</v>
      </c>
      <c r="JI205" s="20">
        <f t="shared" si="1095"/>
        <v>0</v>
      </c>
      <c r="JJ205" s="20">
        <f t="shared" si="1096"/>
        <v>0</v>
      </c>
      <c r="JK205" s="20">
        <f t="shared" si="1097"/>
        <v>0</v>
      </c>
      <c r="JL205" s="19"/>
      <c r="JM205" s="19"/>
      <c r="JN205" s="20">
        <f t="shared" si="1098"/>
        <v>0</v>
      </c>
      <c r="JO205" s="19"/>
      <c r="JP205" s="19"/>
      <c r="JQ205" s="20">
        <f t="shared" si="1099"/>
        <v>0</v>
      </c>
      <c r="JR205" s="19"/>
      <c r="JS205" s="19"/>
      <c r="JT205" s="20">
        <f t="shared" si="1100"/>
        <v>0</v>
      </c>
      <c r="JU205" s="20">
        <f t="shared" si="1101"/>
        <v>0</v>
      </c>
      <c r="JV205" s="20">
        <f t="shared" si="1102"/>
        <v>0</v>
      </c>
      <c r="JW205" s="20">
        <f t="shared" si="1103"/>
        <v>0</v>
      </c>
      <c r="JX205" s="19"/>
      <c r="JY205" s="19"/>
      <c r="JZ205" s="20">
        <f t="shared" si="1104"/>
        <v>0</v>
      </c>
      <c r="KA205" s="19"/>
      <c r="KB205" s="19"/>
      <c r="KC205" s="20">
        <f t="shared" si="1105"/>
        <v>0</v>
      </c>
      <c r="KD205" s="20">
        <f t="shared" si="1106"/>
        <v>0</v>
      </c>
      <c r="KE205" s="20">
        <f t="shared" si="1107"/>
        <v>0</v>
      </c>
      <c r="KF205" s="20">
        <f t="shared" si="1108"/>
        <v>0</v>
      </c>
      <c r="KG205" s="20">
        <f>888</f>
        <v>888</v>
      </c>
      <c r="KH205" s="19"/>
      <c r="KI205" s="20">
        <f t="shared" si="1109"/>
        <v>888</v>
      </c>
      <c r="KJ205" s="19"/>
      <c r="KK205" s="19"/>
      <c r="KL205" s="20">
        <f t="shared" si="1110"/>
        <v>0</v>
      </c>
      <c r="KM205" s="19"/>
      <c r="KN205" s="19"/>
      <c r="KO205" s="20">
        <f t="shared" si="1111"/>
        <v>0</v>
      </c>
      <c r="KP205" s="19"/>
      <c r="KQ205" s="19"/>
      <c r="KR205" s="20">
        <f t="shared" si="1112"/>
        <v>0</v>
      </c>
      <c r="KS205" s="19"/>
      <c r="KT205" s="19"/>
      <c r="KU205" s="20">
        <f t="shared" si="1113"/>
        <v>0</v>
      </c>
      <c r="KV205" s="19"/>
      <c r="KW205" s="19"/>
      <c r="KX205" s="20">
        <f t="shared" si="1114"/>
        <v>0</v>
      </c>
      <c r="KY205" s="19"/>
      <c r="KZ205" s="19"/>
      <c r="LA205" s="20">
        <f t="shared" si="1115"/>
        <v>0</v>
      </c>
      <c r="LB205" s="20">
        <f t="shared" si="1116"/>
        <v>0</v>
      </c>
      <c r="LC205" s="20">
        <f t="shared" si="1117"/>
        <v>0</v>
      </c>
      <c r="LD205" s="20">
        <f t="shared" si="1118"/>
        <v>0</v>
      </c>
      <c r="LE205" s="20">
        <f t="shared" si="1119"/>
        <v>888</v>
      </c>
      <c r="LF205" s="20">
        <f t="shared" si="1120"/>
        <v>0</v>
      </c>
      <c r="LG205" s="20">
        <f t="shared" si="1121"/>
        <v>888</v>
      </c>
      <c r="LH205" s="19"/>
      <c r="LI205" s="19"/>
      <c r="LJ205" s="20">
        <f t="shared" si="1122"/>
        <v>0</v>
      </c>
      <c r="LK205" s="19"/>
      <c r="LL205" s="19"/>
      <c r="LM205" s="20">
        <f t="shared" si="1123"/>
        <v>0</v>
      </c>
      <c r="LN205" s="20">
        <f t="shared" si="1124"/>
        <v>888</v>
      </c>
      <c r="LO205" s="20">
        <f t="shared" si="1125"/>
        <v>0</v>
      </c>
      <c r="LP205" s="20">
        <f t="shared" si="1126"/>
        <v>888</v>
      </c>
    </row>
    <row r="206" spans="1:328" x14ac:dyDescent="0.3">
      <c r="A206" s="2" t="s">
        <v>311</v>
      </c>
      <c r="B206" s="5">
        <f>((((((((B195)+(B198))+(B199))+(B200))+(B201))+(B202))+(B203))+(B204))+(B205)</f>
        <v>0</v>
      </c>
      <c r="C206" s="5">
        <f>((((((((C195)+(C198))+(C199))+(C200))+(C201))+(C202))+(C203))+(C204))+(C205)</f>
        <v>0</v>
      </c>
      <c r="D206" s="5">
        <f t="shared" si="966"/>
        <v>0</v>
      </c>
      <c r="E206" s="5">
        <f>((((((((E195)+(E198))+(E199))+(E200))+(E201))+(E202))+(E203))+(E204))+(E205)</f>
        <v>140.30000000000001</v>
      </c>
      <c r="F206" s="5">
        <f>((((((((F195)+(F198))+(F199))+(F200))+(F201))+(F202))+(F203))+(F204))+(F205)</f>
        <v>1025.01</v>
      </c>
      <c r="G206" s="5">
        <f t="shared" si="967"/>
        <v>-884.71</v>
      </c>
      <c r="H206" s="5">
        <f>((((((((H195)+(H198))+(H199))+(H200))+(H201))+(H202))+(H203))+(H204))+(H205)</f>
        <v>0</v>
      </c>
      <c r="I206" s="5">
        <f>((((((((I195)+(I198))+(I199))+(I200))+(I201))+(I202))+(I203))+(I204))+(I205)</f>
        <v>0</v>
      </c>
      <c r="J206" s="5">
        <f t="shared" si="968"/>
        <v>0</v>
      </c>
      <c r="K206" s="5">
        <f>((((((((K195)+(K198))+(K199))+(K200))+(K201))+(K202))+(K203))+(K204))+(K205)</f>
        <v>0</v>
      </c>
      <c r="L206" s="5">
        <f>((((((((L195)+(L198))+(L199))+(L200))+(L201))+(L202))+(L203))+(L204))+(L205)</f>
        <v>0</v>
      </c>
      <c r="M206" s="5">
        <f t="shared" si="969"/>
        <v>0</v>
      </c>
      <c r="N206" s="5">
        <f>((((((((N195)+(N198))+(N199))+(N200))+(N201))+(N202))+(N203))+(N204))+(N205)</f>
        <v>0</v>
      </c>
      <c r="O206" s="5">
        <f>((((((((O195)+(O198))+(O199))+(O200))+(O201))+(O202))+(O203))+(O204))+(O205)</f>
        <v>0</v>
      </c>
      <c r="P206" s="5">
        <f t="shared" si="970"/>
        <v>0</v>
      </c>
      <c r="Q206" s="5">
        <f>((((((((Q195)+(Q198))+(Q199))+(Q200))+(Q201))+(Q202))+(Q203))+(Q204))+(Q205)</f>
        <v>0</v>
      </c>
      <c r="R206" s="5">
        <f>((((((((R195)+(R198))+(R199))+(R200))+(R201))+(R202))+(R203))+(R204))+(R205)</f>
        <v>750</v>
      </c>
      <c r="S206" s="5">
        <f t="shared" si="971"/>
        <v>-750</v>
      </c>
      <c r="T206" s="5">
        <f>((((((((T195)+(T198))+(T199))+(T200))+(T201))+(T202))+(T203))+(T204))+(T205)</f>
        <v>0</v>
      </c>
      <c r="U206" s="5">
        <f>((((((((U195)+(U198))+(U199))+(U200))+(U201))+(U202))+(U203))+(U204))+(U205)</f>
        <v>0</v>
      </c>
      <c r="V206" s="5">
        <f t="shared" si="972"/>
        <v>0</v>
      </c>
      <c r="W206" s="5">
        <f>((((((((W195)+(W198))+(W199))+(W200))+(W201))+(W202))+(W203))+(W204))+(W205)</f>
        <v>0</v>
      </c>
      <c r="X206" s="5">
        <f>((((((((X195)+(X198))+(X199))+(X200))+(X201))+(X202))+(X203))+(X204))+(X205)</f>
        <v>0</v>
      </c>
      <c r="Y206" s="5">
        <f t="shared" si="973"/>
        <v>0</v>
      </c>
      <c r="Z206" s="5">
        <f>((((((((Z195)+(Z198))+(Z199))+(Z200))+(Z201))+(Z202))+(Z203))+(Z204))+(Z205)</f>
        <v>0</v>
      </c>
      <c r="AA206" s="5">
        <f>((((((((AA195)+(AA198))+(AA199))+(AA200))+(AA201))+(AA202))+(AA203))+(AA204))+(AA205)</f>
        <v>0</v>
      </c>
      <c r="AB206" s="5">
        <f t="shared" si="974"/>
        <v>0</v>
      </c>
      <c r="AC206" s="5">
        <f>((((((((AC195)+(AC198))+(AC199))+(AC200))+(AC201))+(AC202))+(AC203))+(AC204))+(AC205)</f>
        <v>0</v>
      </c>
      <c r="AD206" s="5">
        <f>((((((((AD195)+(AD198))+(AD199))+(AD200))+(AD201))+(AD202))+(AD203))+(AD204))+(AD205)</f>
        <v>0</v>
      </c>
      <c r="AE206" s="5">
        <f t="shared" si="975"/>
        <v>0</v>
      </c>
      <c r="AF206" s="5">
        <f>((((((((AF195)+(AF198))+(AF199))+(AF200))+(AF201))+(AF202))+(AF203))+(AF204))+(AF205)</f>
        <v>0</v>
      </c>
      <c r="AG206" s="5">
        <f>((((((((AG195)+(AG198))+(AG199))+(AG200))+(AG201))+(AG202))+(AG203))+(AG204))+(AG205)</f>
        <v>0</v>
      </c>
      <c r="AH206" s="5">
        <f t="shared" si="976"/>
        <v>0</v>
      </c>
      <c r="AI206" s="5">
        <f>((((((((AI195)+(AI198))+(AI199))+(AI200))+(AI201))+(AI202))+(AI203))+(AI204))+(AI205)</f>
        <v>0</v>
      </c>
      <c r="AJ206" s="5">
        <f>((((((((AJ195)+(AJ198))+(AJ199))+(AJ200))+(AJ201))+(AJ202))+(AJ203))+(AJ204))+(AJ205)</f>
        <v>0</v>
      </c>
      <c r="AK206" s="5">
        <f t="shared" si="977"/>
        <v>0</v>
      </c>
      <c r="AL206" s="5">
        <f t="shared" si="978"/>
        <v>0</v>
      </c>
      <c r="AM206" s="5">
        <f t="shared" si="979"/>
        <v>750</v>
      </c>
      <c r="AN206" s="5">
        <f t="shared" si="980"/>
        <v>-750</v>
      </c>
      <c r="AO206" s="5">
        <f>((((((((AO195)+(AO198))+(AO199))+(AO200))+(AO201))+(AO202))+(AO203))+(AO204))+(AO205)</f>
        <v>0</v>
      </c>
      <c r="AP206" s="5">
        <f>((((((((AP195)+(AP198))+(AP199))+(AP200))+(AP201))+(AP202))+(AP203))+(AP204))+(AP205)</f>
        <v>0</v>
      </c>
      <c r="AQ206" s="5">
        <f t="shared" si="981"/>
        <v>0</v>
      </c>
      <c r="AR206" s="5">
        <f>((((((((AR195)+(AR198))+(AR199))+(AR200))+(AR201))+(AR202))+(AR203))+(AR204))+(AR205)</f>
        <v>0</v>
      </c>
      <c r="AS206" s="5">
        <f>((((((((AS195)+(AS198))+(AS199))+(AS200))+(AS201))+(AS202))+(AS203))+(AS204))+(AS205)</f>
        <v>0</v>
      </c>
      <c r="AT206" s="5">
        <f t="shared" si="982"/>
        <v>0</v>
      </c>
      <c r="AU206" s="5">
        <f>((((((((AU195)+(AU198))+(AU199))+(AU200))+(AU201))+(AU202))+(AU203))+(AU204))+(AU205)</f>
        <v>0</v>
      </c>
      <c r="AV206" s="5">
        <f>((((((((AV195)+(AV198))+(AV199))+(AV200))+(AV201))+(AV202))+(AV203))+(AV204))+(AV205)</f>
        <v>0</v>
      </c>
      <c r="AW206" s="5">
        <f t="shared" si="983"/>
        <v>0</v>
      </c>
      <c r="AX206" s="5">
        <f>((((((((AX195)+(AX198))+(AX199))+(AX200))+(AX201))+(AX202))+(AX203))+(AX204))+(AX205)</f>
        <v>0</v>
      </c>
      <c r="AY206" s="5">
        <f>((((((((AY195)+(AY198))+(AY199))+(AY200))+(AY201))+(AY202))+(AY203))+(AY204))+(AY205)</f>
        <v>0</v>
      </c>
      <c r="AZ206" s="5">
        <f t="shared" si="984"/>
        <v>0</v>
      </c>
      <c r="BA206" s="5">
        <f>((((((((BA195)+(BA198))+(BA199))+(BA200))+(BA201))+(BA202))+(BA203))+(BA204))+(BA205)</f>
        <v>0</v>
      </c>
      <c r="BB206" s="5">
        <f>((((((((BB195)+(BB198))+(BB199))+(BB200))+(BB201))+(BB202))+(BB203))+(BB204))+(BB205)</f>
        <v>0</v>
      </c>
      <c r="BC206" s="5">
        <f t="shared" si="985"/>
        <v>0</v>
      </c>
      <c r="BD206" s="5">
        <f>((((((((BD195)+(BD198))+(BD199))+(BD200))+(BD201))+(BD202))+(BD203))+(BD204))+(BD205)</f>
        <v>0</v>
      </c>
      <c r="BE206" s="5">
        <f>((((((((BE195)+(BE198))+(BE199))+(BE200))+(BE201))+(BE202))+(BE203))+(BE204))+(BE205)</f>
        <v>750</v>
      </c>
      <c r="BF206" s="5">
        <f t="shared" si="986"/>
        <v>-750</v>
      </c>
      <c r="BG206" s="5">
        <f t="shared" si="987"/>
        <v>0</v>
      </c>
      <c r="BH206" s="5">
        <f t="shared" si="988"/>
        <v>750</v>
      </c>
      <c r="BI206" s="5">
        <f t="shared" si="989"/>
        <v>-750</v>
      </c>
      <c r="BJ206" s="5">
        <f>((((((((BJ195)+(BJ198))+(BJ199))+(BJ200))+(BJ201))+(BJ202))+(BJ203))+(BJ204))+(BJ205)</f>
        <v>0</v>
      </c>
      <c r="BK206" s="5">
        <f>((((((((BK195)+(BK198))+(BK199))+(BK200))+(BK201))+(BK202))+(BK203))+(BK204))+(BK205)</f>
        <v>0</v>
      </c>
      <c r="BL206" s="5">
        <f t="shared" si="990"/>
        <v>0</v>
      </c>
      <c r="BM206" s="5">
        <f>((((((((BM195)+(BM198))+(BM199))+(BM200))+(BM201))+(BM202))+(BM203))+(BM204))+(BM205)</f>
        <v>45.36</v>
      </c>
      <c r="BN206" s="5">
        <f>((((((((BN195)+(BN198))+(BN199))+(BN200))+(BN201))+(BN202))+(BN203))+(BN204))+(BN205)</f>
        <v>0</v>
      </c>
      <c r="BO206" s="5">
        <f t="shared" si="991"/>
        <v>45.36</v>
      </c>
      <c r="BP206" s="5">
        <f>((((((((BP195)+(BP198))+(BP199))+(BP200))+(BP201))+(BP202))+(BP203))+(BP204))+(BP205)</f>
        <v>0</v>
      </c>
      <c r="BQ206" s="5">
        <f>((((((((BQ195)+(BQ198))+(BQ199))+(BQ200))+(BQ201))+(BQ202))+(BQ203))+(BQ204))+(BQ205)</f>
        <v>0</v>
      </c>
      <c r="BR206" s="5">
        <f t="shared" si="992"/>
        <v>0</v>
      </c>
      <c r="BS206" s="5">
        <f>((((((((BS195)+(BS198))+(BS199))+(BS200))+(BS201))+(BS202))+(BS203))+(BS204))+(BS205)</f>
        <v>0</v>
      </c>
      <c r="BT206" s="5">
        <f>((((((((BT195)+(BT198))+(BT199))+(BT200))+(BT201))+(BT202))+(BT203))+(BT204))+(BT205)</f>
        <v>0</v>
      </c>
      <c r="BU206" s="5">
        <f t="shared" si="993"/>
        <v>0</v>
      </c>
      <c r="BV206" s="5">
        <f>((((((((BV195)+(BV198))+(BV199))+(BV200))+(BV201))+(BV202))+(BV203))+(BV204))+(BV205)</f>
        <v>0</v>
      </c>
      <c r="BW206" s="5">
        <f>((((((((BW195)+(BW198))+(BW199))+(BW200))+(BW201))+(BW202))+(BW203))+(BW204))+(BW205)</f>
        <v>0</v>
      </c>
      <c r="BX206" s="5">
        <f t="shared" si="994"/>
        <v>0</v>
      </c>
      <c r="BY206" s="5">
        <f>((((((((BY195)+(BY198))+(BY199))+(BY200))+(BY201))+(BY202))+(BY203))+(BY204))+(BY205)</f>
        <v>0</v>
      </c>
      <c r="BZ206" s="5">
        <f>((((((((BZ195)+(BZ198))+(BZ199))+(BZ200))+(BZ201))+(BZ202))+(BZ203))+(BZ204))+(BZ205)</f>
        <v>0</v>
      </c>
      <c r="CA206" s="5">
        <f t="shared" si="995"/>
        <v>0</v>
      </c>
      <c r="CB206" s="5">
        <f t="shared" si="996"/>
        <v>0</v>
      </c>
      <c r="CC206" s="5">
        <f t="shared" si="997"/>
        <v>0</v>
      </c>
      <c r="CD206" s="5">
        <f t="shared" si="998"/>
        <v>0</v>
      </c>
      <c r="CE206" s="5">
        <f>((((((((CE195)+(CE198))+(CE199))+(CE200))+(CE201))+(CE202))+(CE203))+(CE204))+(CE205)</f>
        <v>0</v>
      </c>
      <c r="CF206" s="5">
        <f>((((((((CF195)+(CF198))+(CF199))+(CF200))+(CF201))+(CF202))+(CF203))+(CF204))+(CF205)</f>
        <v>0</v>
      </c>
      <c r="CG206" s="5">
        <f t="shared" si="999"/>
        <v>0</v>
      </c>
      <c r="CH206" s="5">
        <f>((((((((CH195)+(CH198))+(CH199))+(CH200))+(CH201))+(CH202))+(CH203))+(CH204))+(CH205)</f>
        <v>0</v>
      </c>
      <c r="CI206" s="5">
        <f>((((((((CI195)+(CI198))+(CI199))+(CI200))+(CI201))+(CI202))+(CI203))+(CI204))+(CI205)</f>
        <v>0</v>
      </c>
      <c r="CJ206" s="5">
        <f t="shared" si="1000"/>
        <v>0</v>
      </c>
      <c r="CK206" s="5">
        <f>((((((((CK195)+(CK198))+(CK199))+(CK200))+(CK201))+(CK202))+(CK203))+(CK204))+(CK205)</f>
        <v>0</v>
      </c>
      <c r="CL206" s="5">
        <f>((((((((CL195)+(CL198))+(CL199))+(CL200))+(CL201))+(CL202))+(CL203))+(CL204))+(CL205)</f>
        <v>0</v>
      </c>
      <c r="CM206" s="5">
        <f t="shared" si="1001"/>
        <v>0</v>
      </c>
      <c r="CN206" s="5">
        <f t="shared" si="1002"/>
        <v>0</v>
      </c>
      <c r="CO206" s="5">
        <f t="shared" si="1003"/>
        <v>0</v>
      </c>
      <c r="CP206" s="5">
        <f t="shared" si="1004"/>
        <v>0</v>
      </c>
      <c r="CQ206" s="5">
        <f>((((((((CQ195)+(CQ198))+(CQ199))+(CQ200))+(CQ201))+(CQ202))+(CQ203))+(CQ204))+(CQ205)</f>
        <v>0</v>
      </c>
      <c r="CR206" s="5">
        <f>((((((((CR195)+(CR198))+(CR199))+(CR200))+(CR201))+(CR202))+(CR203))+(CR204))+(CR205)</f>
        <v>0</v>
      </c>
      <c r="CS206" s="5">
        <f t="shared" si="1005"/>
        <v>0</v>
      </c>
      <c r="CT206" s="5">
        <f>((((((((CT195)+(CT198))+(CT199))+(CT200))+(CT201))+(CT202))+(CT203))+(CT204))+(CT205)</f>
        <v>0</v>
      </c>
      <c r="CU206" s="5">
        <f>((((((((CU195)+(CU198))+(CU199))+(CU200))+(CU201))+(CU202))+(CU203))+(CU204))+(CU205)</f>
        <v>750</v>
      </c>
      <c r="CV206" s="5">
        <f t="shared" si="1006"/>
        <v>-750</v>
      </c>
      <c r="CW206" s="5">
        <f>((((((((CW195)+(CW198))+(CW199))+(CW200))+(CW201))+(CW202))+(CW203))+(CW204))+(CW205)</f>
        <v>0</v>
      </c>
      <c r="CX206" s="5">
        <f>((((((((CX195)+(CX198))+(CX199))+(CX200))+(CX201))+(CX202))+(CX203))+(CX204))+(CX205)</f>
        <v>0</v>
      </c>
      <c r="CY206" s="5">
        <f t="shared" si="1007"/>
        <v>0</v>
      </c>
      <c r="CZ206" s="5">
        <f t="shared" si="1008"/>
        <v>0</v>
      </c>
      <c r="DA206" s="5">
        <f t="shared" si="1009"/>
        <v>750</v>
      </c>
      <c r="DB206" s="5">
        <f t="shared" si="1010"/>
        <v>-750</v>
      </c>
      <c r="DC206" s="5">
        <f t="shared" si="1011"/>
        <v>45.36</v>
      </c>
      <c r="DD206" s="5">
        <f t="shared" si="1012"/>
        <v>1500</v>
      </c>
      <c r="DE206" s="5">
        <f t="shared" si="1013"/>
        <v>-1454.64</v>
      </c>
      <c r="DF206" s="5">
        <f>((((((((DF195)+(DF198))+(DF199))+(DF200))+(DF201))+(DF202))+(DF203))+(DF204))+(DF205)</f>
        <v>0</v>
      </c>
      <c r="DG206" s="5">
        <f>((((((((DG195)+(DG198))+(DG199))+(DG200))+(DG201))+(DG202))+(DG203))+(DG204))+(DG205)</f>
        <v>0</v>
      </c>
      <c r="DH206" s="5">
        <f t="shared" si="1014"/>
        <v>0</v>
      </c>
      <c r="DI206" s="5">
        <f>((((((((DI195)+(DI198))+(DI199))+(DI200))+(DI201))+(DI202))+(DI203))+(DI204))+(DI205)</f>
        <v>0</v>
      </c>
      <c r="DJ206" s="5">
        <f>((((((((DJ195)+(DJ198))+(DJ199))+(DJ200))+(DJ201))+(DJ202))+(DJ203))+(DJ204))+(DJ205)</f>
        <v>750</v>
      </c>
      <c r="DK206" s="5">
        <f t="shared" si="1015"/>
        <v>-750</v>
      </c>
      <c r="DL206" s="5">
        <f t="shared" si="1016"/>
        <v>0</v>
      </c>
      <c r="DM206" s="5">
        <f t="shared" si="1017"/>
        <v>750</v>
      </c>
      <c r="DN206" s="5">
        <f t="shared" si="1018"/>
        <v>-750</v>
      </c>
      <c r="DO206" s="5">
        <f>((((((((DO195)+(DO198))+(DO199))+(DO200))+(DO201))+(DO202))+(DO203))+(DO204))+(DO205)</f>
        <v>0</v>
      </c>
      <c r="DP206" s="5">
        <f>((((((((DP195)+(DP198))+(DP199))+(DP200))+(DP201))+(DP202))+(DP203))+(DP204))+(DP205)</f>
        <v>5600.01</v>
      </c>
      <c r="DQ206" s="5">
        <f t="shared" si="1019"/>
        <v>-5600.01</v>
      </c>
      <c r="DR206" s="5">
        <f>((((((((DR195)+(DR198))+(DR199))+(DR200))+(DR201))+(DR202))+(DR203))+(DR204))+(DR205)</f>
        <v>0</v>
      </c>
      <c r="DS206" s="5">
        <f>((((((((DS195)+(DS198))+(DS199))+(DS200))+(DS201))+(DS202))+(DS203))+(DS204))+(DS205)</f>
        <v>0</v>
      </c>
      <c r="DT206" s="5">
        <f t="shared" si="1020"/>
        <v>0</v>
      </c>
      <c r="DU206" s="5">
        <f t="shared" si="1021"/>
        <v>0</v>
      </c>
      <c r="DV206" s="5">
        <f t="shared" si="1022"/>
        <v>5600.01</v>
      </c>
      <c r="DW206" s="5">
        <f t="shared" si="1023"/>
        <v>-5600.01</v>
      </c>
      <c r="DX206" s="21">
        <f t="shared" si="1024"/>
        <v>185.66000000000003</v>
      </c>
      <c r="DY206" s="21">
        <f t="shared" si="1025"/>
        <v>9625.02</v>
      </c>
      <c r="DZ206" s="21">
        <f t="shared" si="1026"/>
        <v>-9439.36</v>
      </c>
      <c r="EA206" s="21">
        <f>((((((((EA195)+(EA198))+(EA199))+(EA200))+(EA201))+(EA202))+(EA203))+(EA204))+(EA205)</f>
        <v>0</v>
      </c>
      <c r="EB206" s="21">
        <f>((((((((EB195)+(EB198))+(EB199))+(EB200))+(EB201))+(EB202))+(EB203))+(EB204))+(EB205)</f>
        <v>0</v>
      </c>
      <c r="EC206" s="21">
        <f t="shared" si="1027"/>
        <v>0</v>
      </c>
      <c r="ED206" s="21">
        <f>((((((((ED195)+(ED198))+(ED199))+(ED200))+(ED201))+(ED202))+(ED203))+(ED204))+(ED205)</f>
        <v>0</v>
      </c>
      <c r="EE206" s="21">
        <f>((((((((EE195)+(EE198))+(EE199))+(EE200))+(EE201))+(EE202))+(EE203))+(EE204))+(EE205)</f>
        <v>0</v>
      </c>
      <c r="EF206" s="21">
        <f t="shared" si="1028"/>
        <v>0</v>
      </c>
      <c r="EG206" s="21">
        <f>((((((((EG195)+(EG198))+(EG199))+(EG200))+(EG201))+(EG202))+(EG203))+(EG204))+(EG205)</f>
        <v>0</v>
      </c>
      <c r="EH206" s="21">
        <f>((((((((EH195)+(EH198))+(EH199))+(EH200))+(EH201))+(EH202))+(EH203))+(EH204))+(EH205)</f>
        <v>1250.01</v>
      </c>
      <c r="EI206" s="21">
        <f t="shared" si="1029"/>
        <v>-1250.01</v>
      </c>
      <c r="EJ206" s="21">
        <f>((((((((EJ195)+(EJ198))+(EJ199))+(EJ200))+(EJ201))+(EJ202))+(EJ203))+(EJ204))+(EJ205)</f>
        <v>0</v>
      </c>
      <c r="EK206" s="21">
        <f>((((((((EK195)+(EK198))+(EK199))+(EK200))+(EK201))+(EK202))+(EK203))+(EK204))+(EK205)</f>
        <v>0</v>
      </c>
      <c r="EL206" s="21">
        <f t="shared" si="1030"/>
        <v>0</v>
      </c>
      <c r="EM206" s="21">
        <f t="shared" si="1031"/>
        <v>0</v>
      </c>
      <c r="EN206" s="21">
        <f t="shared" si="1032"/>
        <v>1250.01</v>
      </c>
      <c r="EO206" s="21">
        <f t="shared" si="1033"/>
        <v>-1250.01</v>
      </c>
      <c r="EP206" s="21">
        <f>((((((((EP195)+(EP198))+(EP199))+(EP200))+(EP201))+(EP202))+(EP203))+(EP204))+(EP205)</f>
        <v>484.09</v>
      </c>
      <c r="EQ206" s="21">
        <f>((((((((EQ195)+(EQ198))+(EQ199))+(EQ200))+(EQ201))+(EQ202))+(EQ203))+(EQ204))+(EQ205)</f>
        <v>1200</v>
      </c>
      <c r="ER206" s="21">
        <f t="shared" si="1034"/>
        <v>-715.91000000000008</v>
      </c>
      <c r="ES206" s="21">
        <f>((((((((ES195)+(ES198))+(ES199))+(ES200))+(ES201))+(ES202))+(ES203))+(ES204))+(ES205)</f>
        <v>0</v>
      </c>
      <c r="ET206" s="21">
        <f>((((((((ET195)+(ET198))+(ET199))+(ET200))+(ET201))+(ET202))+(ET203))+(ET204))+(ET205)</f>
        <v>0</v>
      </c>
      <c r="EU206" s="21">
        <f t="shared" si="1035"/>
        <v>0</v>
      </c>
      <c r="EV206" s="21">
        <f>((((((((EV195)+(EV198))+(EV199))+(EV200))+(EV201))+(EV202))+(EV203))+(EV204))+(EV205)</f>
        <v>0</v>
      </c>
      <c r="EW206" s="21">
        <f>((((((((EW195)+(EW198))+(EW199))+(EW200))+(EW201))+(EW202))+(EW203))+(EW204))+(EW205)</f>
        <v>750.51</v>
      </c>
      <c r="EX206" s="21">
        <f t="shared" si="1036"/>
        <v>-750.51</v>
      </c>
      <c r="EY206" s="21">
        <f>((((((((EY195)+(EY198))+(EY199))+(EY200))+(EY201))+(EY202))+(EY203))+(EY204))+(EY205)</f>
        <v>0</v>
      </c>
      <c r="EZ206" s="21">
        <f>((((((((EZ195)+(EZ198))+(EZ199))+(EZ200))+(EZ201))+(EZ202))+(EZ203))+(EZ204))+(EZ205)</f>
        <v>0</v>
      </c>
      <c r="FA206" s="21">
        <f t="shared" si="1037"/>
        <v>0</v>
      </c>
      <c r="FB206" s="21">
        <f t="shared" si="1038"/>
        <v>0</v>
      </c>
      <c r="FC206" s="21">
        <f t="shared" si="1039"/>
        <v>750.51</v>
      </c>
      <c r="FD206" s="21">
        <f t="shared" si="1040"/>
        <v>-750.51</v>
      </c>
      <c r="FE206" s="21">
        <f>((((((((FE195)+(FE198))+(FE199))+(FE200))+(FE201))+(FE202))+(FE203))+(FE204))+(FE205)</f>
        <v>0</v>
      </c>
      <c r="FF206" s="21">
        <f>((((((((FF195)+(FF198))+(FF199))+(FF200))+(FF201))+(FF202))+(FF203))+(FF204))+(FF205)</f>
        <v>0</v>
      </c>
      <c r="FG206" s="21">
        <f t="shared" si="1041"/>
        <v>0</v>
      </c>
      <c r="FH206" s="21">
        <f>((((((((FH195)+(FH198))+(FH199))+(FH200))+(FH201))+(FH202))+(FH203))+(FH204))+(FH205)</f>
        <v>234.64</v>
      </c>
      <c r="FI206" s="21">
        <f>((((((((FI195)+(FI198))+(FI199))+(FI200))+(FI201))+(FI202))+(FI203))+(FI204))+(FI205)</f>
        <v>675</v>
      </c>
      <c r="FJ206" s="21">
        <f t="shared" si="1042"/>
        <v>-440.36</v>
      </c>
      <c r="FK206" s="21">
        <f>((((((((FK195)+(FK198))+(FK199))+(FK200))+(FK201))+(FK202))+(FK203))+(FK204))+(FK205)</f>
        <v>0</v>
      </c>
      <c r="FL206" s="21">
        <f>((((((((FL195)+(FL198))+(FL199))+(FL200))+(FL201))+(FL202))+(FL203))+(FL204))+(FL205)</f>
        <v>0</v>
      </c>
      <c r="FM206" s="21">
        <f t="shared" si="1043"/>
        <v>0</v>
      </c>
      <c r="FN206" s="21">
        <f t="shared" si="1044"/>
        <v>234.64</v>
      </c>
      <c r="FO206" s="21">
        <f t="shared" si="1045"/>
        <v>675</v>
      </c>
      <c r="FP206" s="21">
        <f t="shared" si="1046"/>
        <v>-440.36</v>
      </c>
      <c r="FQ206" s="21">
        <f>((((((((FQ195)+(FQ198))+(FQ199))+(FQ200))+(FQ201))+(FQ202))+(FQ203))+(FQ204))+(FQ205)</f>
        <v>0</v>
      </c>
      <c r="FR206" s="21">
        <f>((((((((FR195)+(FR198))+(FR199))+(FR200))+(FR201))+(FR202))+(FR203))+(FR204))+(FR205)</f>
        <v>0</v>
      </c>
      <c r="FS206" s="21">
        <f t="shared" si="1047"/>
        <v>0</v>
      </c>
      <c r="FT206" s="21">
        <f>((((((((FT195)+(FT198))+(FT199))+(FT200))+(FT201))+(FT202))+(FT203))+(FT204))+(FT205)</f>
        <v>191.52</v>
      </c>
      <c r="FU206" s="21">
        <f>((((((((FU195)+(FU198))+(FU199))+(FU200))+(FU201))+(FU202))+(FU203))+(FU204))+(FU205)</f>
        <v>591.75</v>
      </c>
      <c r="FV206" s="21">
        <f t="shared" si="1048"/>
        <v>-400.23</v>
      </c>
      <c r="FW206" s="21">
        <f>((((((((FW195)+(FW198))+(FW199))+(FW200))+(FW201))+(FW202))+(FW203))+(FW204))+(FW205)</f>
        <v>0</v>
      </c>
      <c r="FX206" s="21">
        <f>((((((((FX195)+(FX198))+(FX199))+(FX200))+(FX201))+(FX202))+(FX203))+(FX204))+(FX205)</f>
        <v>0</v>
      </c>
      <c r="FY206" s="21">
        <f t="shared" si="1049"/>
        <v>0</v>
      </c>
      <c r="FZ206" s="21">
        <f t="shared" si="1050"/>
        <v>191.52</v>
      </c>
      <c r="GA206" s="21">
        <f t="shared" si="1051"/>
        <v>591.75</v>
      </c>
      <c r="GB206" s="21">
        <f t="shared" si="1052"/>
        <v>-400.23</v>
      </c>
      <c r="GC206" s="21">
        <f>((((((((GC195)+(GC198))+(GC199))+(GC200))+(GC201))+(GC202))+(GC203))+(GC204))+(GC205)</f>
        <v>0</v>
      </c>
      <c r="GD206" s="21">
        <f>((((((((GD195)+(GD198))+(GD199))+(GD200))+(GD201))+(GD202))+(GD203))+(GD204))+(GD205)</f>
        <v>0</v>
      </c>
      <c r="GE206" s="21">
        <f t="shared" si="1053"/>
        <v>0</v>
      </c>
      <c r="GF206" s="21">
        <f>((((((((GF195)+(GF198))+(GF199))+(GF200))+(GF201))+(GF202))+(GF203))+(GF204))+(GF205)</f>
        <v>0</v>
      </c>
      <c r="GG206" s="21">
        <f>((((((((GG195)+(GG198))+(GG199))+(GG200))+(GG201))+(GG202))+(GG203))+(GG204))+(GG205)</f>
        <v>0</v>
      </c>
      <c r="GH206" s="21">
        <f t="shared" si="1054"/>
        <v>0</v>
      </c>
      <c r="GI206" s="21">
        <f>((((((((GI195)+(GI198))+(GI199))+(GI200))+(GI201))+(GI202))+(GI203))+(GI204))+(GI205)</f>
        <v>0</v>
      </c>
      <c r="GJ206" s="21">
        <f>((((((((GJ195)+(GJ198))+(GJ199))+(GJ200))+(GJ201))+(GJ202))+(GJ203))+(GJ204))+(GJ205)</f>
        <v>375</v>
      </c>
      <c r="GK206" s="21">
        <f t="shared" si="1055"/>
        <v>-375</v>
      </c>
      <c r="GL206" s="21">
        <f>((((((((GL195)+(GL198))+(GL199))+(GL200))+(GL201))+(GL202))+(GL203))+(GL204))+(GL205)</f>
        <v>0</v>
      </c>
      <c r="GM206" s="21">
        <f>((((((((GM195)+(GM198))+(GM199))+(GM200))+(GM201))+(GM202))+(GM203))+(GM204))+(GM205)</f>
        <v>0</v>
      </c>
      <c r="GN206" s="21">
        <f t="shared" si="1056"/>
        <v>0</v>
      </c>
      <c r="GO206" s="21">
        <f t="shared" si="1057"/>
        <v>0</v>
      </c>
      <c r="GP206" s="21">
        <f t="shared" si="1058"/>
        <v>375</v>
      </c>
      <c r="GQ206" s="21">
        <f t="shared" si="1059"/>
        <v>-375</v>
      </c>
      <c r="GR206" s="21">
        <f>((((((((GR195)+(GR198))+(GR199))+(GR200))+(GR201))+(GR202))+(GR203))+(GR204))+(GR205)</f>
        <v>0</v>
      </c>
      <c r="GS206" s="21">
        <f>((((((((GS195)+(GS198))+(GS199))+(GS200))+(GS201))+(GS202))+(GS203))+(GS204))+(GS205)</f>
        <v>0</v>
      </c>
      <c r="GT206" s="21">
        <f t="shared" si="1060"/>
        <v>0</v>
      </c>
      <c r="GU206" s="21">
        <f>((((((((GU195)+(GU198))+(GU199))+(GU200))+(GU201))+(GU202))+(GU203))+(GU204))+(GU205)</f>
        <v>0</v>
      </c>
      <c r="GV206" s="21">
        <f>((((((((GV195)+(GV198))+(GV199))+(GV200))+(GV201))+(GV202))+(GV203))+(GV204))+(GV205)</f>
        <v>0</v>
      </c>
      <c r="GW206" s="21">
        <f t="shared" si="1061"/>
        <v>0</v>
      </c>
      <c r="GX206" s="21">
        <f>((((((((GX195)+(GX198))+(GX199))+(GX200))+(GX201))+(GX202))+(GX203))+(GX204))+(GX205)</f>
        <v>0</v>
      </c>
      <c r="GY206" s="21">
        <f>((((((((GY195)+(GY198))+(GY199))+(GY200))+(GY201))+(GY202))+(GY203))+(GY204))+(GY205)</f>
        <v>0</v>
      </c>
      <c r="GZ206" s="21">
        <f t="shared" si="1062"/>
        <v>0</v>
      </c>
      <c r="HA206" s="21">
        <f t="shared" si="1063"/>
        <v>910.25</v>
      </c>
      <c r="HB206" s="21">
        <f t="shared" si="1064"/>
        <v>4842.2700000000004</v>
      </c>
      <c r="HC206" s="21">
        <f t="shared" si="1065"/>
        <v>-3932.0200000000004</v>
      </c>
      <c r="HD206" s="21">
        <f>((((((((HD195)+(HD198))+(HD199))+(HD200))+(HD201))+(HD202))+(HD203))+(HD204))+(HD205)</f>
        <v>0</v>
      </c>
      <c r="HE206" s="21">
        <f>((((((((HE195)+(HE198))+(HE199))+(HE200))+(HE201))+(HE202))+(HE203))+(HE204))+(HE205)</f>
        <v>0</v>
      </c>
      <c r="HF206" s="21">
        <f t="shared" si="1066"/>
        <v>0</v>
      </c>
      <c r="HG206" s="21">
        <f>((((((((HG195)+(HG198))+(HG199))+(HG200))+(HG201))+(HG202))+(HG203))+(HG204))+(HG205)</f>
        <v>84.89</v>
      </c>
      <c r="HH206" s="21">
        <f>((((((((HH195)+(HH198))+(HH199))+(HH200))+(HH201))+(HH202))+(HH203))+(HH204))+(HH205)</f>
        <v>0</v>
      </c>
      <c r="HI206" s="21">
        <f t="shared" si="1067"/>
        <v>84.89</v>
      </c>
      <c r="HJ206" s="21">
        <f>((((((((HJ195)+(HJ198))+(HJ199))+(HJ200))+(HJ201))+(HJ202))+(HJ203))+(HJ204))+(HJ205)</f>
        <v>207.59</v>
      </c>
      <c r="HK206" s="21">
        <f>((((((((HK195)+(HK198))+(HK199))+(HK200))+(HK201))+(HK202))+(HK203))+(HK204))+(HK205)</f>
        <v>0</v>
      </c>
      <c r="HL206" s="21">
        <f t="shared" si="1068"/>
        <v>207.59</v>
      </c>
      <c r="HM206" s="21">
        <f>((((((((HM195)+(HM198))+(HM199))+(HM200))+(HM201))+(HM202))+(HM203))+(HM204))+(HM205)</f>
        <v>0</v>
      </c>
      <c r="HN206" s="21">
        <f>((((((((HN195)+(HN198))+(HN199))+(HN200))+(HN201))+(HN202))+(HN203))+(HN204))+(HN205)</f>
        <v>0</v>
      </c>
      <c r="HO206" s="21">
        <f t="shared" si="1069"/>
        <v>0</v>
      </c>
      <c r="HP206" s="21">
        <f t="shared" si="1070"/>
        <v>207.59</v>
      </c>
      <c r="HQ206" s="21">
        <f t="shared" si="1071"/>
        <v>0</v>
      </c>
      <c r="HR206" s="21">
        <f t="shared" si="1072"/>
        <v>207.59</v>
      </c>
      <c r="HS206" s="21">
        <f>((((((((HS195)+(HS198))+(HS199))+(HS200))+(HS201))+(HS202))+(HS203))+(HS204))+(HS205)</f>
        <v>0</v>
      </c>
      <c r="HT206" s="21">
        <f>((((((((HT195)+(HT198))+(HT199))+(HT200))+(HT201))+(HT202))+(HT203))+(HT204))+(HT205)</f>
        <v>600</v>
      </c>
      <c r="HU206" s="21">
        <f t="shared" si="1073"/>
        <v>-600</v>
      </c>
      <c r="HV206" s="21">
        <f>((((((((HV195)+(HV198))+(HV199))+(HV200))+(HV201))+(HV202))+(HV203))+(HV204))+(HV205)</f>
        <v>0</v>
      </c>
      <c r="HW206" s="21">
        <f>((((((((HW195)+(HW198))+(HW199))+(HW200))+(HW201))+(HW202))+(HW203))+(HW204))+(HW205)</f>
        <v>0</v>
      </c>
      <c r="HX206" s="21">
        <f t="shared" si="1074"/>
        <v>0</v>
      </c>
      <c r="HY206" s="21">
        <f>((((((((HY195)+(HY198))+(HY199))+(HY200))+(HY201))+(HY202))+(HY203))+(HY204))+(HY205)</f>
        <v>207.6</v>
      </c>
      <c r="HZ206" s="21">
        <f>((((((((HZ195)+(HZ198))+(HZ199))+(HZ200))+(HZ201))+(HZ202))+(HZ203))+(HZ204))+(HZ205)</f>
        <v>0</v>
      </c>
      <c r="IA206" s="21">
        <f t="shared" si="1075"/>
        <v>207.6</v>
      </c>
      <c r="IB206" s="21">
        <f>((((((((IB195)+(IB198))+(IB199))+(IB200))+(IB201))+(IB202))+(IB203))+(IB204))+(IB205)</f>
        <v>0</v>
      </c>
      <c r="IC206" s="21">
        <f>((((((((IC195)+(IC198))+(IC199))+(IC200))+(IC201))+(IC202))+(IC203))+(IC204))+(IC205)</f>
        <v>0</v>
      </c>
      <c r="ID206" s="21">
        <f t="shared" si="1076"/>
        <v>0</v>
      </c>
      <c r="IE206" s="21">
        <f t="shared" si="1077"/>
        <v>207.6</v>
      </c>
      <c r="IF206" s="21">
        <f t="shared" si="1078"/>
        <v>0</v>
      </c>
      <c r="IG206" s="21">
        <f t="shared" si="1079"/>
        <v>207.6</v>
      </c>
      <c r="IH206" s="21">
        <f t="shared" si="1080"/>
        <v>500.08000000000004</v>
      </c>
      <c r="II206" s="21">
        <f t="shared" si="1081"/>
        <v>600</v>
      </c>
      <c r="IJ206" s="21">
        <f t="shared" si="1082"/>
        <v>-99.919999999999959</v>
      </c>
      <c r="IK206" s="21">
        <f>((((((((IK195)+(IK198))+(IK199))+(IK200))+(IK201))+(IK202))+(IK203))+(IK204))+(IK205)</f>
        <v>0</v>
      </c>
      <c r="IL206" s="21">
        <f>((((((((IL195)+(IL198))+(IL199))+(IL200))+(IL201))+(IL202))+(IL203))+(IL204))+(IL205)</f>
        <v>816.67</v>
      </c>
      <c r="IM206" s="21">
        <f t="shared" si="1083"/>
        <v>-816.67</v>
      </c>
      <c r="IN206" s="21">
        <f>((((((((IN195)+(IN198))+(IN199))+(IN200))+(IN201))+(IN202))+(IN203))+(IN204))+(IN205)</f>
        <v>0</v>
      </c>
      <c r="IO206" s="21">
        <f>((((((((IO195)+(IO198))+(IO199))+(IO200))+(IO201))+(IO202))+(IO203))+(IO204))+(IO205)</f>
        <v>0</v>
      </c>
      <c r="IP206" s="21">
        <f t="shared" si="1084"/>
        <v>0</v>
      </c>
      <c r="IQ206" s="21">
        <f>((((((((IQ195)+(IQ198))+(IQ199))+(IQ200))+(IQ201))+(IQ202))+(IQ203))+(IQ204))+(IQ205)</f>
        <v>0</v>
      </c>
      <c r="IR206" s="21">
        <f>((((((((IR195)+(IR198))+(IR199))+(IR200))+(IR201))+(IR202))+(IR203))+(IR204))+(IR205)</f>
        <v>0</v>
      </c>
      <c r="IS206" s="21">
        <f t="shared" si="1085"/>
        <v>0</v>
      </c>
      <c r="IT206" s="21">
        <f t="shared" si="1086"/>
        <v>0</v>
      </c>
      <c r="IU206" s="21">
        <f t="shared" si="1087"/>
        <v>0</v>
      </c>
      <c r="IV206" s="21">
        <f t="shared" si="1088"/>
        <v>0</v>
      </c>
      <c r="IW206" s="21">
        <f t="shared" si="1089"/>
        <v>500.08000000000004</v>
      </c>
      <c r="IX206" s="21">
        <f t="shared" si="1090"/>
        <v>1416.67</v>
      </c>
      <c r="IY206" s="21">
        <f t="shared" si="1091"/>
        <v>-916.59</v>
      </c>
      <c r="IZ206" s="21">
        <f>((((((((IZ195)+(IZ198))+(IZ199))+(IZ200))+(IZ201))+(IZ202))+(IZ203))+(IZ204))+(IZ205)</f>
        <v>0</v>
      </c>
      <c r="JA206" s="21">
        <f>((((((((JA195)+(JA198))+(JA199))+(JA200))+(JA201))+(JA202))+(JA203))+(JA204))+(JA205)</f>
        <v>0</v>
      </c>
      <c r="JB206" s="21">
        <f t="shared" si="1092"/>
        <v>0</v>
      </c>
      <c r="JC206" s="21">
        <f>((((((((JC195)+(JC198))+(JC199))+(JC200))+(JC201))+(JC202))+(JC203))+(JC204))+(JC205)</f>
        <v>0</v>
      </c>
      <c r="JD206" s="21">
        <f>((((((((JD195)+(JD198))+(JD199))+(JD200))+(JD201))+(JD202))+(JD203))+(JD204))+(JD205)</f>
        <v>0</v>
      </c>
      <c r="JE206" s="21">
        <f t="shared" si="1093"/>
        <v>0</v>
      </c>
      <c r="JF206" s="21">
        <f>((((((((JF195)+(JF198))+(JF199))+(JF200))+(JF201))+(JF202))+(JF203))+(JF204))+(JF205)</f>
        <v>0</v>
      </c>
      <c r="JG206" s="21">
        <f>((((((((JG195)+(JG198))+(JG199))+(JG200))+(JG201))+(JG202))+(JG203))+(JG204))+(JG205)</f>
        <v>0</v>
      </c>
      <c r="JH206" s="21">
        <f t="shared" si="1094"/>
        <v>0</v>
      </c>
      <c r="JI206" s="21">
        <f t="shared" si="1095"/>
        <v>0</v>
      </c>
      <c r="JJ206" s="21">
        <f t="shared" si="1096"/>
        <v>0</v>
      </c>
      <c r="JK206" s="21">
        <f t="shared" si="1097"/>
        <v>0</v>
      </c>
      <c r="JL206" s="21">
        <f>((((((((JL195)+(JL198))+(JL199))+(JL200))+(JL201))+(JL202))+(JL203))+(JL204))+(JL205)</f>
        <v>0</v>
      </c>
      <c r="JM206" s="21">
        <f>((((((((JM195)+(JM198))+(JM199))+(JM200))+(JM201))+(JM202))+(JM203))+(JM204))+(JM205)</f>
        <v>0</v>
      </c>
      <c r="JN206" s="21">
        <f t="shared" si="1098"/>
        <v>0</v>
      </c>
      <c r="JO206" s="21">
        <f>((((((((JO195)+(JO198))+(JO199))+(JO200))+(JO201))+(JO202))+(JO203))+(JO204))+(JO205)</f>
        <v>27605.690000000002</v>
      </c>
      <c r="JP206" s="21">
        <f>((((((((JP195)+(JP198))+(JP199))+(JP200))+(JP201))+(JP202))+(JP203))+(JP204))+(JP205)</f>
        <v>58095</v>
      </c>
      <c r="JQ206" s="21">
        <f t="shared" si="1099"/>
        <v>-30489.309999999998</v>
      </c>
      <c r="JR206" s="21">
        <f>((((((((JR195)+(JR198))+(JR199))+(JR200))+(JR201))+(JR202))+(JR203))+(JR204))+(JR205)</f>
        <v>0</v>
      </c>
      <c r="JS206" s="21">
        <f>((((((((JS195)+(JS198))+(JS199))+(JS200))+(JS201))+(JS202))+(JS203))+(JS204))+(JS205)</f>
        <v>0</v>
      </c>
      <c r="JT206" s="21">
        <f t="shared" si="1100"/>
        <v>0</v>
      </c>
      <c r="JU206" s="21">
        <f t="shared" si="1101"/>
        <v>27605.690000000002</v>
      </c>
      <c r="JV206" s="21">
        <f t="shared" si="1102"/>
        <v>58095</v>
      </c>
      <c r="JW206" s="21">
        <f t="shared" si="1103"/>
        <v>-30489.309999999998</v>
      </c>
      <c r="JX206" s="21">
        <f>((((((((JX195)+(JX198))+(JX199))+(JX200))+(JX201))+(JX202))+(JX203))+(JX204))+(JX205)</f>
        <v>0</v>
      </c>
      <c r="JY206" s="21">
        <f>((((((((JY195)+(JY198))+(JY199))+(JY200))+(JY201))+(JY202))+(JY203))+(JY204))+(JY205)</f>
        <v>0</v>
      </c>
      <c r="JZ206" s="21">
        <f t="shared" si="1104"/>
        <v>0</v>
      </c>
      <c r="KA206" s="21">
        <f>((((((((KA195)+(KA198))+(KA199))+(KA200))+(KA201))+(KA202))+(KA203))+(KA204))+(KA205)</f>
        <v>0</v>
      </c>
      <c r="KB206" s="21">
        <f>((((((((KB195)+(KB198))+(KB199))+(KB200))+(KB201))+(KB202))+(KB203))+(KB204))+(KB205)</f>
        <v>0</v>
      </c>
      <c r="KC206" s="21">
        <f t="shared" si="1105"/>
        <v>0</v>
      </c>
      <c r="KD206" s="21">
        <f t="shared" si="1106"/>
        <v>0</v>
      </c>
      <c r="KE206" s="21">
        <f t="shared" si="1107"/>
        <v>0</v>
      </c>
      <c r="KF206" s="21">
        <f t="shared" si="1108"/>
        <v>0</v>
      </c>
      <c r="KG206" s="21">
        <f>((((((((KG195)+(KG198))+(KG199))+(KG200))+(KG201))+(KG202))+(KG203))+(KG204))+(KG205)</f>
        <v>1367.52</v>
      </c>
      <c r="KH206" s="21">
        <f>((((((((KH195)+(KH198))+(KH199))+(KH200))+(KH201))+(KH202))+(KH203))+(KH204))+(KH205)</f>
        <v>6800.01</v>
      </c>
      <c r="KI206" s="21">
        <f t="shared" si="1109"/>
        <v>-5432.49</v>
      </c>
      <c r="KJ206" s="21">
        <f>((((((((KJ195)+(KJ198))+(KJ199))+(KJ200))+(KJ201))+(KJ202))+(KJ203))+(KJ204))+(KJ205)</f>
        <v>0</v>
      </c>
      <c r="KK206" s="21">
        <f>((((((((KK195)+(KK198))+(KK199))+(KK200))+(KK201))+(KK202))+(KK203))+(KK204))+(KK205)</f>
        <v>0</v>
      </c>
      <c r="KL206" s="21">
        <f t="shared" si="1110"/>
        <v>0</v>
      </c>
      <c r="KM206" s="21">
        <f>((((((((KM195)+(KM198))+(KM199))+(KM200))+(KM201))+(KM202))+(KM203))+(KM204))+(KM205)</f>
        <v>44.78</v>
      </c>
      <c r="KN206" s="21">
        <f>((((((((KN195)+(KN198))+(KN199))+(KN200))+(KN201))+(KN202))+(KN203))+(KN204))+(KN205)</f>
        <v>0</v>
      </c>
      <c r="KO206" s="21">
        <f t="shared" si="1111"/>
        <v>44.78</v>
      </c>
      <c r="KP206" s="21">
        <f>((((((((KP195)+(KP198))+(KP199))+(KP200))+(KP201))+(KP202))+(KP203))+(KP204))+(KP205)</f>
        <v>0</v>
      </c>
      <c r="KQ206" s="21">
        <f>((((((((KQ195)+(KQ198))+(KQ199))+(KQ200))+(KQ201))+(KQ202))+(KQ203))+(KQ204))+(KQ205)</f>
        <v>0</v>
      </c>
      <c r="KR206" s="21">
        <f t="shared" si="1112"/>
        <v>0</v>
      </c>
      <c r="KS206" s="21">
        <f>((((((((KS195)+(KS198))+(KS199))+(KS200))+(KS201))+(KS202))+(KS203))+(KS204))+(KS205)</f>
        <v>0</v>
      </c>
      <c r="KT206" s="21">
        <f>((((((((KT195)+(KT198))+(KT199))+(KT200))+(KT201))+(KT202))+(KT203))+(KT204))+(KT205)</f>
        <v>0</v>
      </c>
      <c r="KU206" s="21">
        <f t="shared" si="1113"/>
        <v>0</v>
      </c>
      <c r="KV206" s="21">
        <f>((((((((KV195)+(KV198))+(KV199))+(KV200))+(KV201))+(KV202))+(KV203))+(KV204))+(KV205)</f>
        <v>0</v>
      </c>
      <c r="KW206" s="21">
        <f>((((((((KW195)+(KW198))+(KW199))+(KW200))+(KW201))+(KW202))+(KW203))+(KW204))+(KW205)</f>
        <v>0</v>
      </c>
      <c r="KX206" s="21">
        <f t="shared" si="1114"/>
        <v>0</v>
      </c>
      <c r="KY206" s="21">
        <f>((((((((KY195)+(KY198))+(KY199))+(KY200))+(KY201))+(KY202))+(KY203))+(KY204))+(KY205)</f>
        <v>0</v>
      </c>
      <c r="KZ206" s="21">
        <f>((((((((KZ195)+(KZ198))+(KZ199))+(KZ200))+(KZ201))+(KZ202))+(KZ203))+(KZ204))+(KZ205)</f>
        <v>0</v>
      </c>
      <c r="LA206" s="21">
        <f t="shared" si="1115"/>
        <v>0</v>
      </c>
      <c r="LB206" s="21">
        <f t="shared" si="1116"/>
        <v>0</v>
      </c>
      <c r="LC206" s="21">
        <f t="shared" si="1117"/>
        <v>0</v>
      </c>
      <c r="LD206" s="21">
        <f t="shared" si="1118"/>
        <v>0</v>
      </c>
      <c r="LE206" s="21">
        <f t="shared" si="1119"/>
        <v>1412.3</v>
      </c>
      <c r="LF206" s="21">
        <f t="shared" si="1120"/>
        <v>6800.01</v>
      </c>
      <c r="LG206" s="21">
        <f t="shared" si="1121"/>
        <v>-5387.71</v>
      </c>
      <c r="LH206" s="21">
        <f>((((((((LH195)+(LH198))+(LH199))+(LH200))+(LH201))+(LH202))+(LH203))+(LH204))+(LH205)</f>
        <v>409.18</v>
      </c>
      <c r="LI206" s="21">
        <f>((((((((LI195)+(LI198))+(LI199))+(LI200))+(LI201))+(LI202))+(LI203))+(LI204))+(LI205)</f>
        <v>0</v>
      </c>
      <c r="LJ206" s="21">
        <f t="shared" si="1122"/>
        <v>409.18</v>
      </c>
      <c r="LK206" s="21">
        <f>((((((((LK195)+(LK198))+(LK199))+(LK200))+(LK201))+(LK202))+(LK203))+(LK204))+(LK205)</f>
        <v>0</v>
      </c>
      <c r="LL206" s="21">
        <f>((((((((LL195)+(LL198))+(LL199))+(LL200))+(LL201))+(LL202))+(LL203))+(LL204))+(LL205)</f>
        <v>0</v>
      </c>
      <c r="LM206" s="21">
        <f t="shared" si="1123"/>
        <v>0</v>
      </c>
      <c r="LN206" s="21">
        <f t="shared" si="1124"/>
        <v>31023.160000000003</v>
      </c>
      <c r="LO206" s="21">
        <f t="shared" si="1125"/>
        <v>80778.97</v>
      </c>
      <c r="LP206" s="21">
        <f t="shared" si="1126"/>
        <v>-49755.81</v>
      </c>
    </row>
    <row r="207" spans="1:328" x14ac:dyDescent="0.3">
      <c r="A207" s="2" t="s">
        <v>312</v>
      </c>
      <c r="B207" s="3"/>
      <c r="C207" s="3"/>
      <c r="D207" s="4">
        <f t="shared" si="966"/>
        <v>0</v>
      </c>
      <c r="E207" s="3"/>
      <c r="F207" s="3"/>
      <c r="G207" s="4">
        <f t="shared" si="967"/>
        <v>0</v>
      </c>
      <c r="H207" s="3"/>
      <c r="I207" s="3"/>
      <c r="J207" s="4">
        <f t="shared" si="968"/>
        <v>0</v>
      </c>
      <c r="K207" s="3"/>
      <c r="L207" s="3"/>
      <c r="M207" s="4">
        <f t="shared" si="969"/>
        <v>0</v>
      </c>
      <c r="N207" s="3"/>
      <c r="O207" s="3"/>
      <c r="P207" s="4">
        <f t="shared" si="970"/>
        <v>0</v>
      </c>
      <c r="Q207" s="3"/>
      <c r="R207" s="3"/>
      <c r="S207" s="4">
        <f t="shared" si="971"/>
        <v>0</v>
      </c>
      <c r="T207" s="3"/>
      <c r="U207" s="3"/>
      <c r="V207" s="4">
        <f t="shared" si="972"/>
        <v>0</v>
      </c>
      <c r="W207" s="3"/>
      <c r="X207" s="3"/>
      <c r="Y207" s="4">
        <f t="shared" si="973"/>
        <v>0</v>
      </c>
      <c r="Z207" s="3"/>
      <c r="AA207" s="3"/>
      <c r="AB207" s="4">
        <f t="shared" si="974"/>
        <v>0</v>
      </c>
      <c r="AC207" s="3"/>
      <c r="AD207" s="3"/>
      <c r="AE207" s="4">
        <f t="shared" si="975"/>
        <v>0</v>
      </c>
      <c r="AF207" s="3"/>
      <c r="AG207" s="3"/>
      <c r="AH207" s="4">
        <f t="shared" si="976"/>
        <v>0</v>
      </c>
      <c r="AI207" s="3"/>
      <c r="AJ207" s="3"/>
      <c r="AK207" s="4">
        <f t="shared" si="977"/>
        <v>0</v>
      </c>
      <c r="AL207" s="4">
        <f t="shared" si="978"/>
        <v>0</v>
      </c>
      <c r="AM207" s="4">
        <f t="shared" si="979"/>
        <v>0</v>
      </c>
      <c r="AN207" s="4">
        <f t="shared" si="980"/>
        <v>0</v>
      </c>
      <c r="AO207" s="3"/>
      <c r="AP207" s="3"/>
      <c r="AQ207" s="4">
        <f t="shared" si="981"/>
        <v>0</v>
      </c>
      <c r="AR207" s="3"/>
      <c r="AS207" s="3"/>
      <c r="AT207" s="4">
        <f t="shared" si="982"/>
        <v>0</v>
      </c>
      <c r="AU207" s="3"/>
      <c r="AV207" s="3"/>
      <c r="AW207" s="4">
        <f t="shared" si="983"/>
        <v>0</v>
      </c>
      <c r="AX207" s="3"/>
      <c r="AY207" s="3"/>
      <c r="AZ207" s="4">
        <f t="shared" si="984"/>
        <v>0</v>
      </c>
      <c r="BA207" s="3"/>
      <c r="BB207" s="3"/>
      <c r="BC207" s="4">
        <f t="shared" si="985"/>
        <v>0</v>
      </c>
      <c r="BD207" s="3"/>
      <c r="BE207" s="3"/>
      <c r="BF207" s="4">
        <f t="shared" si="986"/>
        <v>0</v>
      </c>
      <c r="BG207" s="4">
        <f t="shared" si="987"/>
        <v>0</v>
      </c>
      <c r="BH207" s="4">
        <f t="shared" si="988"/>
        <v>0</v>
      </c>
      <c r="BI207" s="4">
        <f t="shared" si="989"/>
        <v>0</v>
      </c>
      <c r="BJ207" s="3"/>
      <c r="BK207" s="3"/>
      <c r="BL207" s="4">
        <f t="shared" si="990"/>
        <v>0</v>
      </c>
      <c r="BM207" s="3"/>
      <c r="BN207" s="3"/>
      <c r="BO207" s="4">
        <f t="shared" si="991"/>
        <v>0</v>
      </c>
      <c r="BP207" s="3"/>
      <c r="BQ207" s="3"/>
      <c r="BR207" s="4">
        <f t="shared" si="992"/>
        <v>0</v>
      </c>
      <c r="BS207" s="3"/>
      <c r="BT207" s="3"/>
      <c r="BU207" s="4">
        <f t="shared" si="993"/>
        <v>0</v>
      </c>
      <c r="BV207" s="3"/>
      <c r="BW207" s="3"/>
      <c r="BX207" s="4">
        <f t="shared" si="994"/>
        <v>0</v>
      </c>
      <c r="BY207" s="3"/>
      <c r="BZ207" s="3"/>
      <c r="CA207" s="4">
        <f t="shared" si="995"/>
        <v>0</v>
      </c>
      <c r="CB207" s="4">
        <f t="shared" si="996"/>
        <v>0</v>
      </c>
      <c r="CC207" s="4">
        <f t="shared" si="997"/>
        <v>0</v>
      </c>
      <c r="CD207" s="4">
        <f t="shared" si="998"/>
        <v>0</v>
      </c>
      <c r="CE207" s="3"/>
      <c r="CF207" s="3"/>
      <c r="CG207" s="4">
        <f t="shared" si="999"/>
        <v>0</v>
      </c>
      <c r="CH207" s="3"/>
      <c r="CI207" s="3"/>
      <c r="CJ207" s="4">
        <f t="shared" si="1000"/>
        <v>0</v>
      </c>
      <c r="CK207" s="3"/>
      <c r="CL207" s="3"/>
      <c r="CM207" s="4">
        <f t="shared" si="1001"/>
        <v>0</v>
      </c>
      <c r="CN207" s="4">
        <f t="shared" si="1002"/>
        <v>0</v>
      </c>
      <c r="CO207" s="4">
        <f t="shared" si="1003"/>
        <v>0</v>
      </c>
      <c r="CP207" s="4">
        <f t="shared" si="1004"/>
        <v>0</v>
      </c>
      <c r="CQ207" s="3"/>
      <c r="CR207" s="3"/>
      <c r="CS207" s="4">
        <f t="shared" si="1005"/>
        <v>0</v>
      </c>
      <c r="CT207" s="3"/>
      <c r="CU207" s="3"/>
      <c r="CV207" s="4">
        <f t="shared" si="1006"/>
        <v>0</v>
      </c>
      <c r="CW207" s="3"/>
      <c r="CX207" s="3"/>
      <c r="CY207" s="4">
        <f t="shared" si="1007"/>
        <v>0</v>
      </c>
      <c r="CZ207" s="4">
        <f t="shared" si="1008"/>
        <v>0</v>
      </c>
      <c r="DA207" s="4">
        <f t="shared" si="1009"/>
        <v>0</v>
      </c>
      <c r="DB207" s="4">
        <f t="shared" si="1010"/>
        <v>0</v>
      </c>
      <c r="DC207" s="4">
        <f t="shared" si="1011"/>
        <v>0</v>
      </c>
      <c r="DD207" s="4">
        <f t="shared" si="1012"/>
        <v>0</v>
      </c>
      <c r="DE207" s="4">
        <f t="shared" si="1013"/>
        <v>0</v>
      </c>
      <c r="DF207" s="3"/>
      <c r="DG207" s="3"/>
      <c r="DH207" s="4">
        <f t="shared" si="1014"/>
        <v>0</v>
      </c>
      <c r="DI207" s="3"/>
      <c r="DJ207" s="3"/>
      <c r="DK207" s="4">
        <f t="shared" si="1015"/>
        <v>0</v>
      </c>
      <c r="DL207" s="4">
        <f t="shared" si="1016"/>
        <v>0</v>
      </c>
      <c r="DM207" s="4">
        <f t="shared" si="1017"/>
        <v>0</v>
      </c>
      <c r="DN207" s="4">
        <f t="shared" si="1018"/>
        <v>0</v>
      </c>
      <c r="DO207" s="3"/>
      <c r="DP207" s="3"/>
      <c r="DQ207" s="4">
        <f t="shared" si="1019"/>
        <v>0</v>
      </c>
      <c r="DR207" s="3"/>
      <c r="DS207" s="3"/>
      <c r="DT207" s="4">
        <f t="shared" si="1020"/>
        <v>0</v>
      </c>
      <c r="DU207" s="4">
        <f t="shared" si="1021"/>
        <v>0</v>
      </c>
      <c r="DV207" s="4">
        <f t="shared" si="1022"/>
        <v>0</v>
      </c>
      <c r="DW207" s="4">
        <f t="shared" si="1023"/>
        <v>0</v>
      </c>
      <c r="DX207" s="20">
        <f t="shared" si="1024"/>
        <v>0</v>
      </c>
      <c r="DY207" s="20">
        <f t="shared" si="1025"/>
        <v>0</v>
      </c>
      <c r="DZ207" s="20">
        <f t="shared" si="1026"/>
        <v>0</v>
      </c>
      <c r="EA207" s="19"/>
      <c r="EB207" s="19"/>
      <c r="EC207" s="20">
        <f t="shared" si="1027"/>
        <v>0</v>
      </c>
      <c r="ED207" s="19"/>
      <c r="EE207" s="19"/>
      <c r="EF207" s="20">
        <f t="shared" si="1028"/>
        <v>0</v>
      </c>
      <c r="EG207" s="19"/>
      <c r="EH207" s="19"/>
      <c r="EI207" s="20">
        <f t="shared" si="1029"/>
        <v>0</v>
      </c>
      <c r="EJ207" s="19"/>
      <c r="EK207" s="19"/>
      <c r="EL207" s="20">
        <f t="shared" si="1030"/>
        <v>0</v>
      </c>
      <c r="EM207" s="20">
        <f t="shared" si="1031"/>
        <v>0</v>
      </c>
      <c r="EN207" s="20">
        <f t="shared" si="1032"/>
        <v>0</v>
      </c>
      <c r="EO207" s="20">
        <f t="shared" si="1033"/>
        <v>0</v>
      </c>
      <c r="EP207" s="19"/>
      <c r="EQ207" s="19"/>
      <c r="ER207" s="20">
        <f t="shared" si="1034"/>
        <v>0</v>
      </c>
      <c r="ES207" s="19"/>
      <c r="ET207" s="19"/>
      <c r="EU207" s="20">
        <f t="shared" si="1035"/>
        <v>0</v>
      </c>
      <c r="EV207" s="19"/>
      <c r="EW207" s="19"/>
      <c r="EX207" s="20">
        <f t="shared" si="1036"/>
        <v>0</v>
      </c>
      <c r="EY207" s="19"/>
      <c r="EZ207" s="19"/>
      <c r="FA207" s="20">
        <f t="shared" si="1037"/>
        <v>0</v>
      </c>
      <c r="FB207" s="20">
        <f t="shared" si="1038"/>
        <v>0</v>
      </c>
      <c r="FC207" s="20">
        <f t="shared" si="1039"/>
        <v>0</v>
      </c>
      <c r="FD207" s="20">
        <f t="shared" si="1040"/>
        <v>0</v>
      </c>
      <c r="FE207" s="19"/>
      <c r="FF207" s="19"/>
      <c r="FG207" s="20">
        <f t="shared" si="1041"/>
        <v>0</v>
      </c>
      <c r="FH207" s="19"/>
      <c r="FI207" s="19"/>
      <c r="FJ207" s="20">
        <f t="shared" si="1042"/>
        <v>0</v>
      </c>
      <c r="FK207" s="19"/>
      <c r="FL207" s="19"/>
      <c r="FM207" s="20">
        <f t="shared" si="1043"/>
        <v>0</v>
      </c>
      <c r="FN207" s="20">
        <f t="shared" si="1044"/>
        <v>0</v>
      </c>
      <c r="FO207" s="20">
        <f t="shared" si="1045"/>
        <v>0</v>
      </c>
      <c r="FP207" s="20">
        <f t="shared" si="1046"/>
        <v>0</v>
      </c>
      <c r="FQ207" s="19"/>
      <c r="FR207" s="19"/>
      <c r="FS207" s="20">
        <f t="shared" si="1047"/>
        <v>0</v>
      </c>
      <c r="FT207" s="19"/>
      <c r="FU207" s="19"/>
      <c r="FV207" s="20">
        <f t="shared" si="1048"/>
        <v>0</v>
      </c>
      <c r="FW207" s="19"/>
      <c r="FX207" s="19"/>
      <c r="FY207" s="20">
        <f t="shared" si="1049"/>
        <v>0</v>
      </c>
      <c r="FZ207" s="20">
        <f t="shared" si="1050"/>
        <v>0</v>
      </c>
      <c r="GA207" s="20">
        <f t="shared" si="1051"/>
        <v>0</v>
      </c>
      <c r="GB207" s="20">
        <f t="shared" si="1052"/>
        <v>0</v>
      </c>
      <c r="GC207" s="19"/>
      <c r="GD207" s="19"/>
      <c r="GE207" s="20">
        <f t="shared" si="1053"/>
        <v>0</v>
      </c>
      <c r="GF207" s="19"/>
      <c r="GG207" s="19"/>
      <c r="GH207" s="20">
        <f t="shared" si="1054"/>
        <v>0</v>
      </c>
      <c r="GI207" s="19"/>
      <c r="GJ207" s="19"/>
      <c r="GK207" s="20">
        <f t="shared" si="1055"/>
        <v>0</v>
      </c>
      <c r="GL207" s="19"/>
      <c r="GM207" s="19"/>
      <c r="GN207" s="20">
        <f t="shared" si="1056"/>
        <v>0</v>
      </c>
      <c r="GO207" s="20">
        <f t="shared" si="1057"/>
        <v>0</v>
      </c>
      <c r="GP207" s="20">
        <f t="shared" si="1058"/>
        <v>0</v>
      </c>
      <c r="GQ207" s="20">
        <f t="shared" si="1059"/>
        <v>0</v>
      </c>
      <c r="GR207" s="19"/>
      <c r="GS207" s="19"/>
      <c r="GT207" s="20">
        <f t="shared" si="1060"/>
        <v>0</v>
      </c>
      <c r="GU207" s="19"/>
      <c r="GV207" s="19"/>
      <c r="GW207" s="20">
        <f t="shared" si="1061"/>
        <v>0</v>
      </c>
      <c r="GX207" s="19"/>
      <c r="GY207" s="19"/>
      <c r="GZ207" s="20">
        <f t="shared" si="1062"/>
        <v>0</v>
      </c>
      <c r="HA207" s="20">
        <f t="shared" si="1063"/>
        <v>0</v>
      </c>
      <c r="HB207" s="20">
        <f t="shared" si="1064"/>
        <v>0</v>
      </c>
      <c r="HC207" s="20">
        <f t="shared" si="1065"/>
        <v>0</v>
      </c>
      <c r="HD207" s="19"/>
      <c r="HE207" s="19"/>
      <c r="HF207" s="20">
        <f t="shared" si="1066"/>
        <v>0</v>
      </c>
      <c r="HG207" s="19"/>
      <c r="HH207" s="19"/>
      <c r="HI207" s="20">
        <f t="shared" si="1067"/>
        <v>0</v>
      </c>
      <c r="HJ207" s="19"/>
      <c r="HK207" s="19"/>
      <c r="HL207" s="20">
        <f t="shared" si="1068"/>
        <v>0</v>
      </c>
      <c r="HM207" s="19"/>
      <c r="HN207" s="19"/>
      <c r="HO207" s="20">
        <f t="shared" si="1069"/>
        <v>0</v>
      </c>
      <c r="HP207" s="20">
        <f t="shared" si="1070"/>
        <v>0</v>
      </c>
      <c r="HQ207" s="20">
        <f t="shared" si="1071"/>
        <v>0</v>
      </c>
      <c r="HR207" s="20">
        <f t="shared" si="1072"/>
        <v>0</v>
      </c>
      <c r="HS207" s="19"/>
      <c r="HT207" s="19"/>
      <c r="HU207" s="20">
        <f t="shared" si="1073"/>
        <v>0</v>
      </c>
      <c r="HV207" s="19"/>
      <c r="HW207" s="19"/>
      <c r="HX207" s="20">
        <f t="shared" si="1074"/>
        <v>0</v>
      </c>
      <c r="HY207" s="19"/>
      <c r="HZ207" s="19"/>
      <c r="IA207" s="20">
        <f t="shared" si="1075"/>
        <v>0</v>
      </c>
      <c r="IB207" s="19"/>
      <c r="IC207" s="19"/>
      <c r="ID207" s="20">
        <f t="shared" si="1076"/>
        <v>0</v>
      </c>
      <c r="IE207" s="20">
        <f t="shared" si="1077"/>
        <v>0</v>
      </c>
      <c r="IF207" s="20">
        <f t="shared" si="1078"/>
        <v>0</v>
      </c>
      <c r="IG207" s="20">
        <f t="shared" si="1079"/>
        <v>0</v>
      </c>
      <c r="IH207" s="20">
        <f t="shared" si="1080"/>
        <v>0</v>
      </c>
      <c r="II207" s="20">
        <f t="shared" si="1081"/>
        <v>0</v>
      </c>
      <c r="IJ207" s="20">
        <f t="shared" si="1082"/>
        <v>0</v>
      </c>
      <c r="IK207" s="19"/>
      <c r="IL207" s="19"/>
      <c r="IM207" s="20">
        <f t="shared" si="1083"/>
        <v>0</v>
      </c>
      <c r="IN207" s="19"/>
      <c r="IO207" s="19"/>
      <c r="IP207" s="20">
        <f t="shared" si="1084"/>
        <v>0</v>
      </c>
      <c r="IQ207" s="19"/>
      <c r="IR207" s="19"/>
      <c r="IS207" s="20">
        <f t="shared" si="1085"/>
        <v>0</v>
      </c>
      <c r="IT207" s="20">
        <f t="shared" si="1086"/>
        <v>0</v>
      </c>
      <c r="IU207" s="20">
        <f t="shared" si="1087"/>
        <v>0</v>
      </c>
      <c r="IV207" s="20">
        <f t="shared" si="1088"/>
        <v>0</v>
      </c>
      <c r="IW207" s="20">
        <f t="shared" si="1089"/>
        <v>0</v>
      </c>
      <c r="IX207" s="20">
        <f t="shared" si="1090"/>
        <v>0</v>
      </c>
      <c r="IY207" s="20">
        <f t="shared" si="1091"/>
        <v>0</v>
      </c>
      <c r="IZ207" s="19"/>
      <c r="JA207" s="19"/>
      <c r="JB207" s="20">
        <f t="shared" si="1092"/>
        <v>0</v>
      </c>
      <c r="JC207" s="19"/>
      <c r="JD207" s="19"/>
      <c r="JE207" s="20">
        <f t="shared" si="1093"/>
        <v>0</v>
      </c>
      <c r="JF207" s="19"/>
      <c r="JG207" s="19"/>
      <c r="JH207" s="20">
        <f t="shared" si="1094"/>
        <v>0</v>
      </c>
      <c r="JI207" s="20">
        <f t="shared" si="1095"/>
        <v>0</v>
      </c>
      <c r="JJ207" s="20">
        <f t="shared" si="1096"/>
        <v>0</v>
      </c>
      <c r="JK207" s="20">
        <f t="shared" si="1097"/>
        <v>0</v>
      </c>
      <c r="JL207" s="19"/>
      <c r="JM207" s="19"/>
      <c r="JN207" s="20">
        <f t="shared" si="1098"/>
        <v>0</v>
      </c>
      <c r="JO207" s="19"/>
      <c r="JP207" s="19"/>
      <c r="JQ207" s="20">
        <f t="shared" si="1099"/>
        <v>0</v>
      </c>
      <c r="JR207" s="19"/>
      <c r="JS207" s="19"/>
      <c r="JT207" s="20">
        <f t="shared" si="1100"/>
        <v>0</v>
      </c>
      <c r="JU207" s="20">
        <f t="shared" si="1101"/>
        <v>0</v>
      </c>
      <c r="JV207" s="20">
        <f t="shared" si="1102"/>
        <v>0</v>
      </c>
      <c r="JW207" s="20">
        <f t="shared" si="1103"/>
        <v>0</v>
      </c>
      <c r="JX207" s="19"/>
      <c r="JY207" s="19"/>
      <c r="JZ207" s="20">
        <f t="shared" si="1104"/>
        <v>0</v>
      </c>
      <c r="KA207" s="19"/>
      <c r="KB207" s="19"/>
      <c r="KC207" s="20">
        <f t="shared" si="1105"/>
        <v>0</v>
      </c>
      <c r="KD207" s="20">
        <f t="shared" si="1106"/>
        <v>0</v>
      </c>
      <c r="KE207" s="20">
        <f t="shared" si="1107"/>
        <v>0</v>
      </c>
      <c r="KF207" s="20">
        <f t="shared" si="1108"/>
        <v>0</v>
      </c>
      <c r="KG207" s="19"/>
      <c r="KH207" s="19"/>
      <c r="KI207" s="20">
        <f t="shared" si="1109"/>
        <v>0</v>
      </c>
      <c r="KJ207" s="19"/>
      <c r="KK207" s="19"/>
      <c r="KL207" s="20">
        <f t="shared" si="1110"/>
        <v>0</v>
      </c>
      <c r="KM207" s="19"/>
      <c r="KN207" s="19"/>
      <c r="KO207" s="20">
        <f t="shared" si="1111"/>
        <v>0</v>
      </c>
      <c r="KP207" s="19"/>
      <c r="KQ207" s="19"/>
      <c r="KR207" s="20">
        <f t="shared" si="1112"/>
        <v>0</v>
      </c>
      <c r="KS207" s="19"/>
      <c r="KT207" s="19"/>
      <c r="KU207" s="20">
        <f t="shared" si="1113"/>
        <v>0</v>
      </c>
      <c r="KV207" s="19"/>
      <c r="KW207" s="19"/>
      <c r="KX207" s="20">
        <f t="shared" si="1114"/>
        <v>0</v>
      </c>
      <c r="KY207" s="19"/>
      <c r="KZ207" s="19"/>
      <c r="LA207" s="20">
        <f t="shared" si="1115"/>
        <v>0</v>
      </c>
      <c r="LB207" s="20">
        <f t="shared" si="1116"/>
        <v>0</v>
      </c>
      <c r="LC207" s="20">
        <f t="shared" si="1117"/>
        <v>0</v>
      </c>
      <c r="LD207" s="20">
        <f t="shared" si="1118"/>
        <v>0</v>
      </c>
      <c r="LE207" s="20">
        <f t="shared" si="1119"/>
        <v>0</v>
      </c>
      <c r="LF207" s="20">
        <f t="shared" si="1120"/>
        <v>0</v>
      </c>
      <c r="LG207" s="20">
        <f t="shared" si="1121"/>
        <v>0</v>
      </c>
      <c r="LH207" s="19"/>
      <c r="LI207" s="19"/>
      <c r="LJ207" s="20">
        <f t="shared" si="1122"/>
        <v>0</v>
      </c>
      <c r="LK207" s="19"/>
      <c r="LL207" s="19"/>
      <c r="LM207" s="20">
        <f t="shared" si="1123"/>
        <v>0</v>
      </c>
      <c r="LN207" s="20">
        <f t="shared" si="1124"/>
        <v>0</v>
      </c>
      <c r="LO207" s="20">
        <f t="shared" si="1125"/>
        <v>0</v>
      </c>
      <c r="LP207" s="20">
        <f t="shared" si="1126"/>
        <v>0</v>
      </c>
    </row>
    <row r="208" spans="1:328" x14ac:dyDescent="0.3">
      <c r="A208" s="2" t="s">
        <v>313</v>
      </c>
      <c r="B208" s="3"/>
      <c r="C208" s="3"/>
      <c r="D208" s="4">
        <f t="shared" si="966"/>
        <v>0</v>
      </c>
      <c r="E208" s="3"/>
      <c r="F208" s="4">
        <f>0</f>
        <v>0</v>
      </c>
      <c r="G208" s="4">
        <f t="shared" si="967"/>
        <v>0</v>
      </c>
      <c r="H208" s="3"/>
      <c r="I208" s="3"/>
      <c r="J208" s="4">
        <f t="shared" si="968"/>
        <v>0</v>
      </c>
      <c r="K208" s="3"/>
      <c r="L208" s="3"/>
      <c r="M208" s="4">
        <f t="shared" si="969"/>
        <v>0</v>
      </c>
      <c r="N208" s="3"/>
      <c r="O208" s="3"/>
      <c r="P208" s="4">
        <f t="shared" si="970"/>
        <v>0</v>
      </c>
      <c r="Q208" s="3"/>
      <c r="R208" s="3"/>
      <c r="S208" s="4">
        <f t="shared" si="971"/>
        <v>0</v>
      </c>
      <c r="T208" s="3"/>
      <c r="U208" s="3"/>
      <c r="V208" s="4">
        <f t="shared" si="972"/>
        <v>0</v>
      </c>
      <c r="W208" s="3"/>
      <c r="X208" s="3"/>
      <c r="Y208" s="4">
        <f t="shared" si="973"/>
        <v>0</v>
      </c>
      <c r="Z208" s="3"/>
      <c r="AA208" s="3"/>
      <c r="AB208" s="4">
        <f t="shared" si="974"/>
        <v>0</v>
      </c>
      <c r="AC208" s="3"/>
      <c r="AD208" s="3"/>
      <c r="AE208" s="4">
        <f t="shared" si="975"/>
        <v>0</v>
      </c>
      <c r="AF208" s="3"/>
      <c r="AG208" s="3"/>
      <c r="AH208" s="4">
        <f t="shared" si="976"/>
        <v>0</v>
      </c>
      <c r="AI208" s="3"/>
      <c r="AJ208" s="3"/>
      <c r="AK208" s="4">
        <f t="shared" si="977"/>
        <v>0</v>
      </c>
      <c r="AL208" s="4">
        <f t="shared" si="978"/>
        <v>0</v>
      </c>
      <c r="AM208" s="4">
        <f t="shared" si="979"/>
        <v>0</v>
      </c>
      <c r="AN208" s="4">
        <f t="shared" si="980"/>
        <v>0</v>
      </c>
      <c r="AO208" s="3"/>
      <c r="AP208" s="3"/>
      <c r="AQ208" s="4">
        <f t="shared" si="981"/>
        <v>0</v>
      </c>
      <c r="AR208" s="4">
        <f>89</f>
        <v>89</v>
      </c>
      <c r="AS208" s="4">
        <f>100</f>
        <v>100</v>
      </c>
      <c r="AT208" s="4">
        <f t="shared" si="982"/>
        <v>-11</v>
      </c>
      <c r="AU208" s="4">
        <f>89</f>
        <v>89</v>
      </c>
      <c r="AV208" s="3"/>
      <c r="AW208" s="4">
        <f t="shared" si="983"/>
        <v>89</v>
      </c>
      <c r="AX208" s="4">
        <f>85</f>
        <v>85</v>
      </c>
      <c r="AY208" s="4">
        <f>125.01</f>
        <v>125.01</v>
      </c>
      <c r="AZ208" s="4">
        <f t="shared" si="984"/>
        <v>-40.010000000000005</v>
      </c>
      <c r="BA208" s="3"/>
      <c r="BB208" s="3"/>
      <c r="BC208" s="4">
        <f t="shared" si="985"/>
        <v>0</v>
      </c>
      <c r="BD208" s="3"/>
      <c r="BE208" s="3"/>
      <c r="BF208" s="4">
        <f t="shared" si="986"/>
        <v>0</v>
      </c>
      <c r="BG208" s="4">
        <f t="shared" si="987"/>
        <v>0</v>
      </c>
      <c r="BH208" s="4">
        <f t="shared" si="988"/>
        <v>0</v>
      </c>
      <c r="BI208" s="4">
        <f t="shared" si="989"/>
        <v>0</v>
      </c>
      <c r="BJ208" s="3"/>
      <c r="BK208" s="3"/>
      <c r="BL208" s="4">
        <f t="shared" si="990"/>
        <v>0</v>
      </c>
      <c r="BM208" s="3"/>
      <c r="BN208" s="3"/>
      <c r="BO208" s="4">
        <f t="shared" si="991"/>
        <v>0</v>
      </c>
      <c r="BP208" s="3"/>
      <c r="BQ208" s="3"/>
      <c r="BR208" s="4">
        <f t="shared" si="992"/>
        <v>0</v>
      </c>
      <c r="BS208" s="3"/>
      <c r="BT208" s="3"/>
      <c r="BU208" s="4">
        <f t="shared" si="993"/>
        <v>0</v>
      </c>
      <c r="BV208" s="3"/>
      <c r="BW208" s="3"/>
      <c r="BX208" s="4">
        <f t="shared" si="994"/>
        <v>0</v>
      </c>
      <c r="BY208" s="3"/>
      <c r="BZ208" s="3"/>
      <c r="CA208" s="4">
        <f t="shared" si="995"/>
        <v>0</v>
      </c>
      <c r="CB208" s="4">
        <f t="shared" si="996"/>
        <v>0</v>
      </c>
      <c r="CC208" s="4">
        <f t="shared" si="997"/>
        <v>0</v>
      </c>
      <c r="CD208" s="4">
        <f t="shared" si="998"/>
        <v>0</v>
      </c>
      <c r="CE208" s="3"/>
      <c r="CF208" s="3"/>
      <c r="CG208" s="4">
        <f t="shared" si="999"/>
        <v>0</v>
      </c>
      <c r="CH208" s="3"/>
      <c r="CI208" s="3"/>
      <c r="CJ208" s="4">
        <f t="shared" si="1000"/>
        <v>0</v>
      </c>
      <c r="CK208" s="3"/>
      <c r="CL208" s="3"/>
      <c r="CM208" s="4">
        <f t="shared" si="1001"/>
        <v>0</v>
      </c>
      <c r="CN208" s="4">
        <f t="shared" si="1002"/>
        <v>0</v>
      </c>
      <c r="CO208" s="4">
        <f t="shared" si="1003"/>
        <v>0</v>
      </c>
      <c r="CP208" s="4">
        <f t="shared" si="1004"/>
        <v>0</v>
      </c>
      <c r="CQ208" s="3"/>
      <c r="CR208" s="3"/>
      <c r="CS208" s="4">
        <f t="shared" si="1005"/>
        <v>0</v>
      </c>
      <c r="CT208" s="3"/>
      <c r="CU208" s="3"/>
      <c r="CV208" s="4">
        <f t="shared" si="1006"/>
        <v>0</v>
      </c>
      <c r="CW208" s="3"/>
      <c r="CX208" s="3"/>
      <c r="CY208" s="4">
        <f t="shared" si="1007"/>
        <v>0</v>
      </c>
      <c r="CZ208" s="4">
        <f t="shared" si="1008"/>
        <v>0</v>
      </c>
      <c r="DA208" s="4">
        <f t="shared" si="1009"/>
        <v>0</v>
      </c>
      <c r="DB208" s="4">
        <f t="shared" si="1010"/>
        <v>0</v>
      </c>
      <c r="DC208" s="4">
        <f t="shared" si="1011"/>
        <v>263</v>
      </c>
      <c r="DD208" s="4">
        <f t="shared" si="1012"/>
        <v>225.01</v>
      </c>
      <c r="DE208" s="4">
        <f t="shared" si="1013"/>
        <v>37.990000000000009</v>
      </c>
      <c r="DF208" s="3"/>
      <c r="DG208" s="3"/>
      <c r="DH208" s="4">
        <f t="shared" si="1014"/>
        <v>0</v>
      </c>
      <c r="DI208" s="3"/>
      <c r="DJ208" s="3"/>
      <c r="DK208" s="4">
        <f t="shared" si="1015"/>
        <v>0</v>
      </c>
      <c r="DL208" s="4">
        <f t="shared" si="1016"/>
        <v>0</v>
      </c>
      <c r="DM208" s="4">
        <f t="shared" si="1017"/>
        <v>0</v>
      </c>
      <c r="DN208" s="4">
        <f t="shared" si="1018"/>
        <v>0</v>
      </c>
      <c r="DO208" s="3"/>
      <c r="DP208" s="3"/>
      <c r="DQ208" s="4">
        <f t="shared" si="1019"/>
        <v>0</v>
      </c>
      <c r="DR208" s="3"/>
      <c r="DS208" s="3"/>
      <c r="DT208" s="4">
        <f t="shared" si="1020"/>
        <v>0</v>
      </c>
      <c r="DU208" s="4">
        <f t="shared" si="1021"/>
        <v>0</v>
      </c>
      <c r="DV208" s="4">
        <f t="shared" si="1022"/>
        <v>0</v>
      </c>
      <c r="DW208" s="4">
        <f t="shared" si="1023"/>
        <v>0</v>
      </c>
      <c r="DX208" s="20">
        <f t="shared" si="1024"/>
        <v>263</v>
      </c>
      <c r="DY208" s="20">
        <f t="shared" si="1025"/>
        <v>225.01</v>
      </c>
      <c r="DZ208" s="20">
        <f t="shared" si="1026"/>
        <v>37.990000000000009</v>
      </c>
      <c r="EA208" s="19"/>
      <c r="EB208" s="19"/>
      <c r="EC208" s="20">
        <f t="shared" si="1027"/>
        <v>0</v>
      </c>
      <c r="ED208" s="19"/>
      <c r="EE208" s="19"/>
      <c r="EF208" s="20">
        <f t="shared" si="1028"/>
        <v>0</v>
      </c>
      <c r="EG208" s="19"/>
      <c r="EH208" s="20">
        <f>112.5</f>
        <v>112.5</v>
      </c>
      <c r="EI208" s="20">
        <f t="shared" si="1029"/>
        <v>-112.5</v>
      </c>
      <c r="EJ208" s="19"/>
      <c r="EK208" s="19"/>
      <c r="EL208" s="20">
        <f t="shared" si="1030"/>
        <v>0</v>
      </c>
      <c r="EM208" s="20">
        <f t="shared" si="1031"/>
        <v>0</v>
      </c>
      <c r="EN208" s="20">
        <f t="shared" si="1032"/>
        <v>112.5</v>
      </c>
      <c r="EO208" s="20">
        <f t="shared" si="1033"/>
        <v>-112.5</v>
      </c>
      <c r="EP208" s="19"/>
      <c r="EQ208" s="20">
        <f>0</f>
        <v>0</v>
      </c>
      <c r="ER208" s="20">
        <f t="shared" si="1034"/>
        <v>0</v>
      </c>
      <c r="ES208" s="19"/>
      <c r="ET208" s="19"/>
      <c r="EU208" s="20">
        <f t="shared" si="1035"/>
        <v>0</v>
      </c>
      <c r="EV208" s="19"/>
      <c r="EW208" s="20">
        <f>37.5</f>
        <v>37.5</v>
      </c>
      <c r="EX208" s="20">
        <f t="shared" si="1036"/>
        <v>-37.5</v>
      </c>
      <c r="EY208" s="19"/>
      <c r="EZ208" s="19"/>
      <c r="FA208" s="20">
        <f t="shared" si="1037"/>
        <v>0</v>
      </c>
      <c r="FB208" s="20">
        <f t="shared" si="1038"/>
        <v>0</v>
      </c>
      <c r="FC208" s="20">
        <f t="shared" si="1039"/>
        <v>37.5</v>
      </c>
      <c r="FD208" s="20">
        <f t="shared" si="1040"/>
        <v>-37.5</v>
      </c>
      <c r="FE208" s="19"/>
      <c r="FF208" s="19"/>
      <c r="FG208" s="20">
        <f t="shared" si="1041"/>
        <v>0</v>
      </c>
      <c r="FH208" s="20">
        <f>89</f>
        <v>89</v>
      </c>
      <c r="FI208" s="20">
        <f>0</f>
        <v>0</v>
      </c>
      <c r="FJ208" s="20">
        <f t="shared" si="1042"/>
        <v>89</v>
      </c>
      <c r="FK208" s="19"/>
      <c r="FL208" s="19"/>
      <c r="FM208" s="20">
        <f t="shared" si="1043"/>
        <v>0</v>
      </c>
      <c r="FN208" s="20">
        <f t="shared" si="1044"/>
        <v>89</v>
      </c>
      <c r="FO208" s="20">
        <f t="shared" si="1045"/>
        <v>0</v>
      </c>
      <c r="FP208" s="20">
        <f t="shared" si="1046"/>
        <v>89</v>
      </c>
      <c r="FQ208" s="19"/>
      <c r="FR208" s="19"/>
      <c r="FS208" s="20">
        <f t="shared" si="1047"/>
        <v>0</v>
      </c>
      <c r="FT208" s="19"/>
      <c r="FU208" s="19"/>
      <c r="FV208" s="20">
        <f t="shared" si="1048"/>
        <v>0</v>
      </c>
      <c r="FW208" s="19"/>
      <c r="FX208" s="19"/>
      <c r="FY208" s="20">
        <f t="shared" si="1049"/>
        <v>0</v>
      </c>
      <c r="FZ208" s="20">
        <f t="shared" si="1050"/>
        <v>0</v>
      </c>
      <c r="GA208" s="20">
        <f t="shared" si="1051"/>
        <v>0</v>
      </c>
      <c r="GB208" s="20">
        <f t="shared" si="1052"/>
        <v>0</v>
      </c>
      <c r="GC208" s="19"/>
      <c r="GD208" s="19"/>
      <c r="GE208" s="20">
        <f t="shared" si="1053"/>
        <v>0</v>
      </c>
      <c r="GF208" s="19"/>
      <c r="GG208" s="19"/>
      <c r="GH208" s="20">
        <f t="shared" si="1054"/>
        <v>0</v>
      </c>
      <c r="GI208" s="19"/>
      <c r="GJ208" s="19"/>
      <c r="GK208" s="20">
        <f t="shared" si="1055"/>
        <v>0</v>
      </c>
      <c r="GL208" s="19"/>
      <c r="GM208" s="19"/>
      <c r="GN208" s="20">
        <f t="shared" si="1056"/>
        <v>0</v>
      </c>
      <c r="GO208" s="20">
        <f t="shared" si="1057"/>
        <v>0</v>
      </c>
      <c r="GP208" s="20">
        <f t="shared" si="1058"/>
        <v>0</v>
      </c>
      <c r="GQ208" s="20">
        <f t="shared" si="1059"/>
        <v>0</v>
      </c>
      <c r="GR208" s="19"/>
      <c r="GS208" s="19"/>
      <c r="GT208" s="20">
        <f t="shared" si="1060"/>
        <v>0</v>
      </c>
      <c r="GU208" s="19"/>
      <c r="GV208" s="19"/>
      <c r="GW208" s="20">
        <f t="shared" si="1061"/>
        <v>0</v>
      </c>
      <c r="GX208" s="19"/>
      <c r="GY208" s="19"/>
      <c r="GZ208" s="20">
        <f t="shared" si="1062"/>
        <v>0</v>
      </c>
      <c r="HA208" s="20">
        <f t="shared" si="1063"/>
        <v>89</v>
      </c>
      <c r="HB208" s="20">
        <f t="shared" si="1064"/>
        <v>150</v>
      </c>
      <c r="HC208" s="20">
        <f t="shared" si="1065"/>
        <v>-61</v>
      </c>
      <c r="HD208" s="19"/>
      <c r="HE208" s="19"/>
      <c r="HF208" s="20">
        <f t="shared" si="1066"/>
        <v>0</v>
      </c>
      <c r="HG208" s="19"/>
      <c r="HH208" s="19"/>
      <c r="HI208" s="20">
        <f t="shared" si="1067"/>
        <v>0</v>
      </c>
      <c r="HJ208" s="19"/>
      <c r="HK208" s="19"/>
      <c r="HL208" s="20">
        <f t="shared" si="1068"/>
        <v>0</v>
      </c>
      <c r="HM208" s="19"/>
      <c r="HN208" s="19"/>
      <c r="HO208" s="20">
        <f t="shared" si="1069"/>
        <v>0</v>
      </c>
      <c r="HP208" s="20">
        <f t="shared" si="1070"/>
        <v>0</v>
      </c>
      <c r="HQ208" s="20">
        <f t="shared" si="1071"/>
        <v>0</v>
      </c>
      <c r="HR208" s="20">
        <f t="shared" si="1072"/>
        <v>0</v>
      </c>
      <c r="HS208" s="19"/>
      <c r="HT208" s="19"/>
      <c r="HU208" s="20">
        <f t="shared" si="1073"/>
        <v>0</v>
      </c>
      <c r="HV208" s="19"/>
      <c r="HW208" s="19"/>
      <c r="HX208" s="20">
        <f t="shared" si="1074"/>
        <v>0</v>
      </c>
      <c r="HY208" s="19"/>
      <c r="HZ208" s="19"/>
      <c r="IA208" s="20">
        <f t="shared" si="1075"/>
        <v>0</v>
      </c>
      <c r="IB208" s="19"/>
      <c r="IC208" s="19"/>
      <c r="ID208" s="20">
        <f t="shared" si="1076"/>
        <v>0</v>
      </c>
      <c r="IE208" s="20">
        <f t="shared" si="1077"/>
        <v>0</v>
      </c>
      <c r="IF208" s="20">
        <f t="shared" si="1078"/>
        <v>0</v>
      </c>
      <c r="IG208" s="20">
        <f t="shared" si="1079"/>
        <v>0</v>
      </c>
      <c r="IH208" s="20">
        <f t="shared" si="1080"/>
        <v>0</v>
      </c>
      <c r="II208" s="20">
        <f t="shared" si="1081"/>
        <v>0</v>
      </c>
      <c r="IJ208" s="20">
        <f t="shared" si="1082"/>
        <v>0</v>
      </c>
      <c r="IK208" s="19"/>
      <c r="IL208" s="19"/>
      <c r="IM208" s="20">
        <f t="shared" si="1083"/>
        <v>0</v>
      </c>
      <c r="IN208" s="19"/>
      <c r="IO208" s="19"/>
      <c r="IP208" s="20">
        <f t="shared" si="1084"/>
        <v>0</v>
      </c>
      <c r="IQ208" s="19"/>
      <c r="IR208" s="19"/>
      <c r="IS208" s="20">
        <f t="shared" si="1085"/>
        <v>0</v>
      </c>
      <c r="IT208" s="20">
        <f t="shared" si="1086"/>
        <v>0</v>
      </c>
      <c r="IU208" s="20">
        <f t="shared" si="1087"/>
        <v>0</v>
      </c>
      <c r="IV208" s="20">
        <f t="shared" si="1088"/>
        <v>0</v>
      </c>
      <c r="IW208" s="20">
        <f t="shared" si="1089"/>
        <v>0</v>
      </c>
      <c r="IX208" s="20">
        <f t="shared" si="1090"/>
        <v>0</v>
      </c>
      <c r="IY208" s="20">
        <f t="shared" si="1091"/>
        <v>0</v>
      </c>
      <c r="IZ208" s="19"/>
      <c r="JA208" s="19"/>
      <c r="JB208" s="20">
        <f t="shared" si="1092"/>
        <v>0</v>
      </c>
      <c r="JC208" s="19"/>
      <c r="JD208" s="19"/>
      <c r="JE208" s="20">
        <f t="shared" si="1093"/>
        <v>0</v>
      </c>
      <c r="JF208" s="19"/>
      <c r="JG208" s="19"/>
      <c r="JH208" s="20">
        <f t="shared" si="1094"/>
        <v>0</v>
      </c>
      <c r="JI208" s="20">
        <f t="shared" si="1095"/>
        <v>0</v>
      </c>
      <c r="JJ208" s="20">
        <f t="shared" si="1096"/>
        <v>0</v>
      </c>
      <c r="JK208" s="20">
        <f t="shared" si="1097"/>
        <v>0</v>
      </c>
      <c r="JL208" s="19"/>
      <c r="JM208" s="19"/>
      <c r="JN208" s="20">
        <f t="shared" si="1098"/>
        <v>0</v>
      </c>
      <c r="JO208" s="19"/>
      <c r="JP208" s="19"/>
      <c r="JQ208" s="20">
        <f t="shared" si="1099"/>
        <v>0</v>
      </c>
      <c r="JR208" s="19"/>
      <c r="JS208" s="19"/>
      <c r="JT208" s="20">
        <f t="shared" si="1100"/>
        <v>0</v>
      </c>
      <c r="JU208" s="20">
        <f t="shared" si="1101"/>
        <v>0</v>
      </c>
      <c r="JV208" s="20">
        <f t="shared" si="1102"/>
        <v>0</v>
      </c>
      <c r="JW208" s="20">
        <f t="shared" si="1103"/>
        <v>0</v>
      </c>
      <c r="JX208" s="19"/>
      <c r="JY208" s="19"/>
      <c r="JZ208" s="20">
        <f t="shared" si="1104"/>
        <v>0</v>
      </c>
      <c r="KA208" s="19"/>
      <c r="KB208" s="19"/>
      <c r="KC208" s="20">
        <f t="shared" si="1105"/>
        <v>0</v>
      </c>
      <c r="KD208" s="20">
        <f t="shared" si="1106"/>
        <v>0</v>
      </c>
      <c r="KE208" s="20">
        <f t="shared" si="1107"/>
        <v>0</v>
      </c>
      <c r="KF208" s="20">
        <f t="shared" si="1108"/>
        <v>0</v>
      </c>
      <c r="KG208" s="19"/>
      <c r="KH208" s="20">
        <f>249.99</f>
        <v>249.99</v>
      </c>
      <c r="KI208" s="20">
        <f t="shared" si="1109"/>
        <v>-249.99</v>
      </c>
      <c r="KJ208" s="19"/>
      <c r="KK208" s="19"/>
      <c r="KL208" s="20">
        <f t="shared" si="1110"/>
        <v>0</v>
      </c>
      <c r="KM208" s="19"/>
      <c r="KN208" s="19"/>
      <c r="KO208" s="20">
        <f t="shared" si="1111"/>
        <v>0</v>
      </c>
      <c r="KP208" s="19"/>
      <c r="KQ208" s="19"/>
      <c r="KR208" s="20">
        <f t="shared" si="1112"/>
        <v>0</v>
      </c>
      <c r="KS208" s="19"/>
      <c r="KT208" s="19"/>
      <c r="KU208" s="20">
        <f t="shared" si="1113"/>
        <v>0</v>
      </c>
      <c r="KV208" s="19"/>
      <c r="KW208" s="19"/>
      <c r="KX208" s="20">
        <f t="shared" si="1114"/>
        <v>0</v>
      </c>
      <c r="KY208" s="19"/>
      <c r="KZ208" s="19"/>
      <c r="LA208" s="20">
        <f t="shared" si="1115"/>
        <v>0</v>
      </c>
      <c r="LB208" s="20">
        <f t="shared" si="1116"/>
        <v>0</v>
      </c>
      <c r="LC208" s="20">
        <f t="shared" si="1117"/>
        <v>0</v>
      </c>
      <c r="LD208" s="20">
        <f t="shared" si="1118"/>
        <v>0</v>
      </c>
      <c r="LE208" s="20">
        <f t="shared" si="1119"/>
        <v>0</v>
      </c>
      <c r="LF208" s="20">
        <f t="shared" si="1120"/>
        <v>249.99</v>
      </c>
      <c r="LG208" s="20">
        <f t="shared" si="1121"/>
        <v>-249.99</v>
      </c>
      <c r="LH208" s="19"/>
      <c r="LI208" s="19"/>
      <c r="LJ208" s="20">
        <f t="shared" si="1122"/>
        <v>0</v>
      </c>
      <c r="LK208" s="19"/>
      <c r="LL208" s="19"/>
      <c r="LM208" s="20">
        <f t="shared" si="1123"/>
        <v>0</v>
      </c>
      <c r="LN208" s="20">
        <f t="shared" si="1124"/>
        <v>352</v>
      </c>
      <c r="LO208" s="20">
        <f t="shared" si="1125"/>
        <v>625</v>
      </c>
      <c r="LP208" s="20">
        <f t="shared" si="1126"/>
        <v>-273</v>
      </c>
    </row>
    <row r="209" spans="1:328" x14ac:dyDescent="0.3">
      <c r="A209" s="2" t="s">
        <v>314</v>
      </c>
      <c r="B209" s="3"/>
      <c r="C209" s="3"/>
      <c r="D209" s="4">
        <f t="shared" si="966"/>
        <v>0</v>
      </c>
      <c r="E209" s="3"/>
      <c r="F209" s="4">
        <f>0</f>
        <v>0</v>
      </c>
      <c r="G209" s="4">
        <f t="shared" si="967"/>
        <v>0</v>
      </c>
      <c r="H209" s="3"/>
      <c r="I209" s="3"/>
      <c r="J209" s="4">
        <f t="shared" si="968"/>
        <v>0</v>
      </c>
      <c r="K209" s="3"/>
      <c r="L209" s="3"/>
      <c r="M209" s="4">
        <f t="shared" si="969"/>
        <v>0</v>
      </c>
      <c r="N209" s="3"/>
      <c r="O209" s="3"/>
      <c r="P209" s="4">
        <f t="shared" si="970"/>
        <v>0</v>
      </c>
      <c r="Q209" s="3"/>
      <c r="R209" s="3"/>
      <c r="S209" s="4">
        <f t="shared" si="971"/>
        <v>0</v>
      </c>
      <c r="T209" s="3"/>
      <c r="U209" s="3"/>
      <c r="V209" s="4">
        <f t="shared" si="972"/>
        <v>0</v>
      </c>
      <c r="W209" s="3"/>
      <c r="X209" s="3"/>
      <c r="Y209" s="4">
        <f t="shared" si="973"/>
        <v>0</v>
      </c>
      <c r="Z209" s="3"/>
      <c r="AA209" s="3"/>
      <c r="AB209" s="4">
        <f t="shared" si="974"/>
        <v>0</v>
      </c>
      <c r="AC209" s="3"/>
      <c r="AD209" s="3"/>
      <c r="AE209" s="4">
        <f t="shared" si="975"/>
        <v>0</v>
      </c>
      <c r="AF209" s="3"/>
      <c r="AG209" s="3"/>
      <c r="AH209" s="4">
        <f t="shared" si="976"/>
        <v>0</v>
      </c>
      <c r="AI209" s="3"/>
      <c r="AJ209" s="3"/>
      <c r="AK209" s="4">
        <f t="shared" si="977"/>
        <v>0</v>
      </c>
      <c r="AL209" s="4">
        <f t="shared" si="978"/>
        <v>0</v>
      </c>
      <c r="AM209" s="4">
        <f t="shared" si="979"/>
        <v>0</v>
      </c>
      <c r="AN209" s="4">
        <f t="shared" si="980"/>
        <v>0</v>
      </c>
      <c r="AO209" s="3"/>
      <c r="AP209" s="3"/>
      <c r="AQ209" s="4">
        <f t="shared" si="981"/>
        <v>0</v>
      </c>
      <c r="AR209" s="3"/>
      <c r="AS209" s="4">
        <f>100</f>
        <v>100</v>
      </c>
      <c r="AT209" s="4">
        <f t="shared" si="982"/>
        <v>-100</v>
      </c>
      <c r="AU209" s="3"/>
      <c r="AV209" s="3"/>
      <c r="AW209" s="4">
        <f t="shared" si="983"/>
        <v>0</v>
      </c>
      <c r="AX209" s="3"/>
      <c r="AY209" s="3"/>
      <c r="AZ209" s="4">
        <f t="shared" si="984"/>
        <v>0</v>
      </c>
      <c r="BA209" s="3"/>
      <c r="BB209" s="3"/>
      <c r="BC209" s="4">
        <f t="shared" si="985"/>
        <v>0</v>
      </c>
      <c r="BD209" s="3"/>
      <c r="BE209" s="3"/>
      <c r="BF209" s="4">
        <f t="shared" si="986"/>
        <v>0</v>
      </c>
      <c r="BG209" s="4">
        <f t="shared" si="987"/>
        <v>0</v>
      </c>
      <c r="BH209" s="4">
        <f t="shared" si="988"/>
        <v>0</v>
      </c>
      <c r="BI209" s="4">
        <f t="shared" si="989"/>
        <v>0</v>
      </c>
      <c r="BJ209" s="3"/>
      <c r="BK209" s="3"/>
      <c r="BL209" s="4">
        <f t="shared" si="990"/>
        <v>0</v>
      </c>
      <c r="BM209" s="3"/>
      <c r="BN209" s="3"/>
      <c r="BO209" s="4">
        <f t="shared" si="991"/>
        <v>0</v>
      </c>
      <c r="BP209" s="3"/>
      <c r="BQ209" s="3"/>
      <c r="BR209" s="4">
        <f t="shared" si="992"/>
        <v>0</v>
      </c>
      <c r="BS209" s="3"/>
      <c r="BT209" s="3"/>
      <c r="BU209" s="4">
        <f t="shared" si="993"/>
        <v>0</v>
      </c>
      <c r="BV209" s="3"/>
      <c r="BW209" s="3"/>
      <c r="BX209" s="4">
        <f t="shared" si="994"/>
        <v>0</v>
      </c>
      <c r="BY209" s="3"/>
      <c r="BZ209" s="3"/>
      <c r="CA209" s="4">
        <f t="shared" si="995"/>
        <v>0</v>
      </c>
      <c r="CB209" s="4">
        <f t="shared" si="996"/>
        <v>0</v>
      </c>
      <c r="CC209" s="4">
        <f t="shared" si="997"/>
        <v>0</v>
      </c>
      <c r="CD209" s="4">
        <f t="shared" si="998"/>
        <v>0</v>
      </c>
      <c r="CE209" s="3"/>
      <c r="CF209" s="3"/>
      <c r="CG209" s="4">
        <f t="shared" si="999"/>
        <v>0</v>
      </c>
      <c r="CH209" s="3"/>
      <c r="CI209" s="3"/>
      <c r="CJ209" s="4">
        <f t="shared" si="1000"/>
        <v>0</v>
      </c>
      <c r="CK209" s="3"/>
      <c r="CL209" s="3"/>
      <c r="CM209" s="4">
        <f t="shared" si="1001"/>
        <v>0</v>
      </c>
      <c r="CN209" s="4">
        <f t="shared" si="1002"/>
        <v>0</v>
      </c>
      <c r="CO209" s="4">
        <f t="shared" si="1003"/>
        <v>0</v>
      </c>
      <c r="CP209" s="4">
        <f t="shared" si="1004"/>
        <v>0</v>
      </c>
      <c r="CQ209" s="3"/>
      <c r="CR209" s="3"/>
      <c r="CS209" s="4">
        <f t="shared" si="1005"/>
        <v>0</v>
      </c>
      <c r="CT209" s="3"/>
      <c r="CU209" s="3"/>
      <c r="CV209" s="4">
        <f t="shared" si="1006"/>
        <v>0</v>
      </c>
      <c r="CW209" s="3"/>
      <c r="CX209" s="3"/>
      <c r="CY209" s="4">
        <f t="shared" si="1007"/>
        <v>0</v>
      </c>
      <c r="CZ209" s="4">
        <f t="shared" si="1008"/>
        <v>0</v>
      </c>
      <c r="DA209" s="4">
        <f t="shared" si="1009"/>
        <v>0</v>
      </c>
      <c r="DB209" s="4">
        <f t="shared" si="1010"/>
        <v>0</v>
      </c>
      <c r="DC209" s="4">
        <f t="shared" si="1011"/>
        <v>0</v>
      </c>
      <c r="DD209" s="4">
        <f t="shared" si="1012"/>
        <v>100</v>
      </c>
      <c r="DE209" s="4">
        <f t="shared" si="1013"/>
        <v>-100</v>
      </c>
      <c r="DF209" s="3"/>
      <c r="DG209" s="3"/>
      <c r="DH209" s="4">
        <f t="shared" si="1014"/>
        <v>0</v>
      </c>
      <c r="DI209" s="3"/>
      <c r="DJ209" s="3"/>
      <c r="DK209" s="4">
        <f t="shared" si="1015"/>
        <v>0</v>
      </c>
      <c r="DL209" s="4">
        <f t="shared" si="1016"/>
        <v>0</v>
      </c>
      <c r="DM209" s="4">
        <f t="shared" si="1017"/>
        <v>0</v>
      </c>
      <c r="DN209" s="4">
        <f t="shared" si="1018"/>
        <v>0</v>
      </c>
      <c r="DO209" s="3"/>
      <c r="DP209" s="3"/>
      <c r="DQ209" s="4">
        <f t="shared" si="1019"/>
        <v>0</v>
      </c>
      <c r="DR209" s="3"/>
      <c r="DS209" s="3"/>
      <c r="DT209" s="4">
        <f t="shared" si="1020"/>
        <v>0</v>
      </c>
      <c r="DU209" s="4">
        <f t="shared" si="1021"/>
        <v>0</v>
      </c>
      <c r="DV209" s="4">
        <f t="shared" si="1022"/>
        <v>0</v>
      </c>
      <c r="DW209" s="4">
        <f t="shared" si="1023"/>
        <v>0</v>
      </c>
      <c r="DX209" s="20">
        <f t="shared" si="1024"/>
        <v>0</v>
      </c>
      <c r="DY209" s="20">
        <f t="shared" si="1025"/>
        <v>100</v>
      </c>
      <c r="DZ209" s="20">
        <f t="shared" si="1026"/>
        <v>-100</v>
      </c>
      <c r="EA209" s="19"/>
      <c r="EB209" s="19"/>
      <c r="EC209" s="20">
        <f t="shared" si="1027"/>
        <v>0</v>
      </c>
      <c r="ED209" s="19"/>
      <c r="EE209" s="19"/>
      <c r="EF209" s="20">
        <f t="shared" si="1028"/>
        <v>0</v>
      </c>
      <c r="EG209" s="20">
        <f>278</f>
        <v>278</v>
      </c>
      <c r="EH209" s="20">
        <f>207.51</f>
        <v>207.51</v>
      </c>
      <c r="EI209" s="20">
        <f t="shared" si="1029"/>
        <v>70.490000000000009</v>
      </c>
      <c r="EJ209" s="19"/>
      <c r="EK209" s="19"/>
      <c r="EL209" s="20">
        <f t="shared" si="1030"/>
        <v>0</v>
      </c>
      <c r="EM209" s="20">
        <f t="shared" si="1031"/>
        <v>278</v>
      </c>
      <c r="EN209" s="20">
        <f t="shared" si="1032"/>
        <v>207.51</v>
      </c>
      <c r="EO209" s="20">
        <f t="shared" si="1033"/>
        <v>70.490000000000009</v>
      </c>
      <c r="EP209" s="19"/>
      <c r="EQ209" s="19"/>
      <c r="ER209" s="20">
        <f t="shared" si="1034"/>
        <v>0</v>
      </c>
      <c r="ES209" s="19"/>
      <c r="ET209" s="19"/>
      <c r="EU209" s="20">
        <f t="shared" si="1035"/>
        <v>0</v>
      </c>
      <c r="EV209" s="19"/>
      <c r="EW209" s="20">
        <f>103.62</f>
        <v>103.62</v>
      </c>
      <c r="EX209" s="20">
        <f t="shared" si="1036"/>
        <v>-103.62</v>
      </c>
      <c r="EY209" s="19"/>
      <c r="EZ209" s="19"/>
      <c r="FA209" s="20">
        <f t="shared" si="1037"/>
        <v>0</v>
      </c>
      <c r="FB209" s="20">
        <f t="shared" si="1038"/>
        <v>0</v>
      </c>
      <c r="FC209" s="20">
        <f t="shared" si="1039"/>
        <v>103.62</v>
      </c>
      <c r="FD209" s="20">
        <f t="shared" si="1040"/>
        <v>-103.62</v>
      </c>
      <c r="FE209" s="19"/>
      <c r="FF209" s="19"/>
      <c r="FG209" s="20">
        <f t="shared" si="1041"/>
        <v>0</v>
      </c>
      <c r="FH209" s="19"/>
      <c r="FI209" s="20">
        <f>225</f>
        <v>225</v>
      </c>
      <c r="FJ209" s="20">
        <f t="shared" si="1042"/>
        <v>-225</v>
      </c>
      <c r="FK209" s="19"/>
      <c r="FL209" s="19"/>
      <c r="FM209" s="20">
        <f t="shared" si="1043"/>
        <v>0</v>
      </c>
      <c r="FN209" s="20">
        <f t="shared" si="1044"/>
        <v>0</v>
      </c>
      <c r="FO209" s="20">
        <f t="shared" si="1045"/>
        <v>225</v>
      </c>
      <c r="FP209" s="20">
        <f t="shared" si="1046"/>
        <v>-225</v>
      </c>
      <c r="FQ209" s="19"/>
      <c r="FR209" s="19"/>
      <c r="FS209" s="20">
        <f t="shared" si="1047"/>
        <v>0</v>
      </c>
      <c r="FT209" s="19"/>
      <c r="FU209" s="19"/>
      <c r="FV209" s="20">
        <f t="shared" si="1048"/>
        <v>0</v>
      </c>
      <c r="FW209" s="19"/>
      <c r="FX209" s="19"/>
      <c r="FY209" s="20">
        <f t="shared" si="1049"/>
        <v>0</v>
      </c>
      <c r="FZ209" s="20">
        <f t="shared" si="1050"/>
        <v>0</v>
      </c>
      <c r="GA209" s="20">
        <f t="shared" si="1051"/>
        <v>0</v>
      </c>
      <c r="GB209" s="20">
        <f t="shared" si="1052"/>
        <v>0</v>
      </c>
      <c r="GC209" s="19"/>
      <c r="GD209" s="19"/>
      <c r="GE209" s="20">
        <f t="shared" si="1053"/>
        <v>0</v>
      </c>
      <c r="GF209" s="19"/>
      <c r="GG209" s="19"/>
      <c r="GH209" s="20">
        <f t="shared" si="1054"/>
        <v>0</v>
      </c>
      <c r="GI209" s="19"/>
      <c r="GJ209" s="19"/>
      <c r="GK209" s="20">
        <f t="shared" si="1055"/>
        <v>0</v>
      </c>
      <c r="GL209" s="19"/>
      <c r="GM209" s="19"/>
      <c r="GN209" s="20">
        <f t="shared" si="1056"/>
        <v>0</v>
      </c>
      <c r="GO209" s="20">
        <f t="shared" si="1057"/>
        <v>0</v>
      </c>
      <c r="GP209" s="20">
        <f t="shared" si="1058"/>
        <v>0</v>
      </c>
      <c r="GQ209" s="20">
        <f t="shared" si="1059"/>
        <v>0</v>
      </c>
      <c r="GR209" s="19"/>
      <c r="GS209" s="19"/>
      <c r="GT209" s="20">
        <f t="shared" si="1060"/>
        <v>0</v>
      </c>
      <c r="GU209" s="19"/>
      <c r="GV209" s="19"/>
      <c r="GW209" s="20">
        <f t="shared" si="1061"/>
        <v>0</v>
      </c>
      <c r="GX209" s="19"/>
      <c r="GY209" s="19"/>
      <c r="GZ209" s="20">
        <f t="shared" si="1062"/>
        <v>0</v>
      </c>
      <c r="HA209" s="20">
        <f t="shared" si="1063"/>
        <v>278</v>
      </c>
      <c r="HB209" s="20">
        <f t="shared" si="1064"/>
        <v>536.13</v>
      </c>
      <c r="HC209" s="20">
        <f t="shared" si="1065"/>
        <v>-258.13</v>
      </c>
      <c r="HD209" s="19"/>
      <c r="HE209" s="19"/>
      <c r="HF209" s="20">
        <f t="shared" si="1066"/>
        <v>0</v>
      </c>
      <c r="HG209" s="19"/>
      <c r="HH209" s="19"/>
      <c r="HI209" s="20">
        <f t="shared" si="1067"/>
        <v>0</v>
      </c>
      <c r="HJ209" s="19"/>
      <c r="HK209" s="19"/>
      <c r="HL209" s="20">
        <f t="shared" si="1068"/>
        <v>0</v>
      </c>
      <c r="HM209" s="19"/>
      <c r="HN209" s="19"/>
      <c r="HO209" s="20">
        <f t="shared" si="1069"/>
        <v>0</v>
      </c>
      <c r="HP209" s="20">
        <f t="shared" si="1070"/>
        <v>0</v>
      </c>
      <c r="HQ209" s="20">
        <f t="shared" si="1071"/>
        <v>0</v>
      </c>
      <c r="HR209" s="20">
        <f t="shared" si="1072"/>
        <v>0</v>
      </c>
      <c r="HS209" s="19"/>
      <c r="HT209" s="19"/>
      <c r="HU209" s="20">
        <f t="shared" si="1073"/>
        <v>0</v>
      </c>
      <c r="HV209" s="19"/>
      <c r="HW209" s="19"/>
      <c r="HX209" s="20">
        <f t="shared" si="1074"/>
        <v>0</v>
      </c>
      <c r="HY209" s="19"/>
      <c r="HZ209" s="19"/>
      <c r="IA209" s="20">
        <f t="shared" si="1075"/>
        <v>0</v>
      </c>
      <c r="IB209" s="19"/>
      <c r="IC209" s="19"/>
      <c r="ID209" s="20">
        <f t="shared" si="1076"/>
        <v>0</v>
      </c>
      <c r="IE209" s="20">
        <f t="shared" si="1077"/>
        <v>0</v>
      </c>
      <c r="IF209" s="20">
        <f t="shared" si="1078"/>
        <v>0</v>
      </c>
      <c r="IG209" s="20">
        <f t="shared" si="1079"/>
        <v>0</v>
      </c>
      <c r="IH209" s="20">
        <f t="shared" si="1080"/>
        <v>0</v>
      </c>
      <c r="II209" s="20">
        <f t="shared" si="1081"/>
        <v>0</v>
      </c>
      <c r="IJ209" s="20">
        <f t="shared" si="1082"/>
        <v>0</v>
      </c>
      <c r="IK209" s="19"/>
      <c r="IL209" s="19"/>
      <c r="IM209" s="20">
        <f t="shared" si="1083"/>
        <v>0</v>
      </c>
      <c r="IN209" s="19"/>
      <c r="IO209" s="19"/>
      <c r="IP209" s="20">
        <f t="shared" si="1084"/>
        <v>0</v>
      </c>
      <c r="IQ209" s="19"/>
      <c r="IR209" s="19"/>
      <c r="IS209" s="20">
        <f t="shared" si="1085"/>
        <v>0</v>
      </c>
      <c r="IT209" s="20">
        <f t="shared" si="1086"/>
        <v>0</v>
      </c>
      <c r="IU209" s="20">
        <f t="shared" si="1087"/>
        <v>0</v>
      </c>
      <c r="IV209" s="20">
        <f t="shared" si="1088"/>
        <v>0</v>
      </c>
      <c r="IW209" s="20">
        <f t="shared" si="1089"/>
        <v>0</v>
      </c>
      <c r="IX209" s="20">
        <f t="shared" si="1090"/>
        <v>0</v>
      </c>
      <c r="IY209" s="20">
        <f t="shared" si="1091"/>
        <v>0</v>
      </c>
      <c r="IZ209" s="19"/>
      <c r="JA209" s="19"/>
      <c r="JB209" s="20">
        <f t="shared" si="1092"/>
        <v>0</v>
      </c>
      <c r="JC209" s="19"/>
      <c r="JD209" s="19"/>
      <c r="JE209" s="20">
        <f t="shared" si="1093"/>
        <v>0</v>
      </c>
      <c r="JF209" s="19"/>
      <c r="JG209" s="19"/>
      <c r="JH209" s="20">
        <f t="shared" si="1094"/>
        <v>0</v>
      </c>
      <c r="JI209" s="20">
        <f t="shared" si="1095"/>
        <v>0</v>
      </c>
      <c r="JJ209" s="20">
        <f t="shared" si="1096"/>
        <v>0</v>
      </c>
      <c r="JK209" s="20">
        <f t="shared" si="1097"/>
        <v>0</v>
      </c>
      <c r="JL209" s="19"/>
      <c r="JM209" s="19"/>
      <c r="JN209" s="20">
        <f t="shared" si="1098"/>
        <v>0</v>
      </c>
      <c r="JO209" s="19"/>
      <c r="JP209" s="19"/>
      <c r="JQ209" s="20">
        <f t="shared" si="1099"/>
        <v>0</v>
      </c>
      <c r="JR209" s="19"/>
      <c r="JS209" s="19"/>
      <c r="JT209" s="20">
        <f t="shared" si="1100"/>
        <v>0</v>
      </c>
      <c r="JU209" s="20">
        <f t="shared" si="1101"/>
        <v>0</v>
      </c>
      <c r="JV209" s="20">
        <f t="shared" si="1102"/>
        <v>0</v>
      </c>
      <c r="JW209" s="20">
        <f t="shared" si="1103"/>
        <v>0</v>
      </c>
      <c r="JX209" s="19"/>
      <c r="JY209" s="19"/>
      <c r="JZ209" s="20">
        <f t="shared" si="1104"/>
        <v>0</v>
      </c>
      <c r="KA209" s="19"/>
      <c r="KB209" s="19"/>
      <c r="KC209" s="20">
        <f t="shared" si="1105"/>
        <v>0</v>
      </c>
      <c r="KD209" s="20">
        <f t="shared" si="1106"/>
        <v>0</v>
      </c>
      <c r="KE209" s="20">
        <f t="shared" si="1107"/>
        <v>0</v>
      </c>
      <c r="KF209" s="20">
        <f t="shared" si="1108"/>
        <v>0</v>
      </c>
      <c r="KG209" s="19"/>
      <c r="KH209" s="20">
        <f>249.99</f>
        <v>249.99</v>
      </c>
      <c r="KI209" s="20">
        <f t="shared" si="1109"/>
        <v>-249.99</v>
      </c>
      <c r="KJ209" s="19"/>
      <c r="KK209" s="19"/>
      <c r="KL209" s="20">
        <f t="shared" si="1110"/>
        <v>0</v>
      </c>
      <c r="KM209" s="19"/>
      <c r="KN209" s="19"/>
      <c r="KO209" s="20">
        <f t="shared" si="1111"/>
        <v>0</v>
      </c>
      <c r="KP209" s="19"/>
      <c r="KQ209" s="19"/>
      <c r="KR209" s="20">
        <f t="shared" si="1112"/>
        <v>0</v>
      </c>
      <c r="KS209" s="19"/>
      <c r="KT209" s="19"/>
      <c r="KU209" s="20">
        <f t="shared" si="1113"/>
        <v>0</v>
      </c>
      <c r="KV209" s="19"/>
      <c r="KW209" s="19"/>
      <c r="KX209" s="20">
        <f t="shared" si="1114"/>
        <v>0</v>
      </c>
      <c r="KY209" s="19"/>
      <c r="KZ209" s="19"/>
      <c r="LA209" s="20">
        <f t="shared" si="1115"/>
        <v>0</v>
      </c>
      <c r="LB209" s="20">
        <f t="shared" si="1116"/>
        <v>0</v>
      </c>
      <c r="LC209" s="20">
        <f t="shared" si="1117"/>
        <v>0</v>
      </c>
      <c r="LD209" s="20">
        <f t="shared" si="1118"/>
        <v>0</v>
      </c>
      <c r="LE209" s="20">
        <f t="shared" si="1119"/>
        <v>0</v>
      </c>
      <c r="LF209" s="20">
        <f t="shared" si="1120"/>
        <v>249.99</v>
      </c>
      <c r="LG209" s="20">
        <f t="shared" si="1121"/>
        <v>-249.99</v>
      </c>
      <c r="LH209" s="19"/>
      <c r="LI209" s="19"/>
      <c r="LJ209" s="20">
        <f t="shared" si="1122"/>
        <v>0</v>
      </c>
      <c r="LK209" s="19"/>
      <c r="LL209" s="19"/>
      <c r="LM209" s="20">
        <f t="shared" si="1123"/>
        <v>0</v>
      </c>
      <c r="LN209" s="20">
        <f t="shared" si="1124"/>
        <v>278</v>
      </c>
      <c r="LO209" s="20">
        <f t="shared" si="1125"/>
        <v>886.12</v>
      </c>
      <c r="LP209" s="20">
        <f t="shared" si="1126"/>
        <v>-608.12</v>
      </c>
    </row>
    <row r="210" spans="1:328" x14ac:dyDescent="0.3">
      <c r="A210" s="2" t="s">
        <v>315</v>
      </c>
      <c r="B210" s="3"/>
      <c r="C210" s="3"/>
      <c r="D210" s="4">
        <f t="shared" si="966"/>
        <v>0</v>
      </c>
      <c r="E210" s="3"/>
      <c r="F210" s="3"/>
      <c r="G210" s="4">
        <f t="shared" si="967"/>
        <v>0</v>
      </c>
      <c r="H210" s="3"/>
      <c r="I210" s="3"/>
      <c r="J210" s="4">
        <f t="shared" si="968"/>
        <v>0</v>
      </c>
      <c r="K210" s="3"/>
      <c r="L210" s="3"/>
      <c r="M210" s="4">
        <f t="shared" si="969"/>
        <v>0</v>
      </c>
      <c r="N210" s="3"/>
      <c r="O210" s="3"/>
      <c r="P210" s="4">
        <f t="shared" si="970"/>
        <v>0</v>
      </c>
      <c r="Q210" s="3"/>
      <c r="R210" s="3"/>
      <c r="S210" s="4">
        <f t="shared" si="971"/>
        <v>0</v>
      </c>
      <c r="T210" s="3"/>
      <c r="U210" s="3"/>
      <c r="V210" s="4">
        <f t="shared" si="972"/>
        <v>0</v>
      </c>
      <c r="W210" s="3"/>
      <c r="X210" s="3"/>
      <c r="Y210" s="4">
        <f t="shared" si="973"/>
        <v>0</v>
      </c>
      <c r="Z210" s="3"/>
      <c r="AA210" s="3"/>
      <c r="AB210" s="4">
        <f t="shared" si="974"/>
        <v>0</v>
      </c>
      <c r="AC210" s="3"/>
      <c r="AD210" s="3"/>
      <c r="AE210" s="4">
        <f t="shared" si="975"/>
        <v>0</v>
      </c>
      <c r="AF210" s="3"/>
      <c r="AG210" s="3"/>
      <c r="AH210" s="4">
        <f t="shared" si="976"/>
        <v>0</v>
      </c>
      <c r="AI210" s="3"/>
      <c r="AJ210" s="3"/>
      <c r="AK210" s="4">
        <f t="shared" si="977"/>
        <v>0</v>
      </c>
      <c r="AL210" s="4">
        <f t="shared" si="978"/>
        <v>0</v>
      </c>
      <c r="AM210" s="4">
        <f t="shared" si="979"/>
        <v>0</v>
      </c>
      <c r="AN210" s="4">
        <f t="shared" si="980"/>
        <v>0</v>
      </c>
      <c r="AO210" s="3"/>
      <c r="AP210" s="3"/>
      <c r="AQ210" s="4">
        <f t="shared" si="981"/>
        <v>0</v>
      </c>
      <c r="AR210" s="3"/>
      <c r="AS210" s="3"/>
      <c r="AT210" s="4">
        <f t="shared" si="982"/>
        <v>0</v>
      </c>
      <c r="AU210" s="3"/>
      <c r="AV210" s="3"/>
      <c r="AW210" s="4">
        <f t="shared" si="983"/>
        <v>0</v>
      </c>
      <c r="AX210" s="3"/>
      <c r="AY210" s="3"/>
      <c r="AZ210" s="4">
        <f t="shared" si="984"/>
        <v>0</v>
      </c>
      <c r="BA210" s="3"/>
      <c r="BB210" s="3"/>
      <c r="BC210" s="4">
        <f t="shared" si="985"/>
        <v>0</v>
      </c>
      <c r="BD210" s="3"/>
      <c r="BE210" s="3"/>
      <c r="BF210" s="4">
        <f t="shared" si="986"/>
        <v>0</v>
      </c>
      <c r="BG210" s="4">
        <f t="shared" si="987"/>
        <v>0</v>
      </c>
      <c r="BH210" s="4">
        <f t="shared" si="988"/>
        <v>0</v>
      </c>
      <c r="BI210" s="4">
        <f t="shared" si="989"/>
        <v>0</v>
      </c>
      <c r="BJ210" s="3"/>
      <c r="BK210" s="3"/>
      <c r="BL210" s="4">
        <f t="shared" si="990"/>
        <v>0</v>
      </c>
      <c r="BM210" s="3"/>
      <c r="BN210" s="3"/>
      <c r="BO210" s="4">
        <f t="shared" si="991"/>
        <v>0</v>
      </c>
      <c r="BP210" s="3"/>
      <c r="BQ210" s="3"/>
      <c r="BR210" s="4">
        <f t="shared" si="992"/>
        <v>0</v>
      </c>
      <c r="BS210" s="3"/>
      <c r="BT210" s="3"/>
      <c r="BU210" s="4">
        <f t="shared" si="993"/>
        <v>0</v>
      </c>
      <c r="BV210" s="3"/>
      <c r="BW210" s="3"/>
      <c r="BX210" s="4">
        <f t="shared" si="994"/>
        <v>0</v>
      </c>
      <c r="BY210" s="3"/>
      <c r="BZ210" s="3"/>
      <c r="CA210" s="4">
        <f t="shared" si="995"/>
        <v>0</v>
      </c>
      <c r="CB210" s="4">
        <f t="shared" si="996"/>
        <v>0</v>
      </c>
      <c r="CC210" s="4">
        <f t="shared" si="997"/>
        <v>0</v>
      </c>
      <c r="CD210" s="4">
        <f t="shared" si="998"/>
        <v>0</v>
      </c>
      <c r="CE210" s="3"/>
      <c r="CF210" s="3"/>
      <c r="CG210" s="4">
        <f t="shared" si="999"/>
        <v>0</v>
      </c>
      <c r="CH210" s="3"/>
      <c r="CI210" s="3"/>
      <c r="CJ210" s="4">
        <f t="shared" si="1000"/>
        <v>0</v>
      </c>
      <c r="CK210" s="3"/>
      <c r="CL210" s="3"/>
      <c r="CM210" s="4">
        <f t="shared" si="1001"/>
        <v>0</v>
      </c>
      <c r="CN210" s="4">
        <f t="shared" si="1002"/>
        <v>0</v>
      </c>
      <c r="CO210" s="4">
        <f t="shared" si="1003"/>
        <v>0</v>
      </c>
      <c r="CP210" s="4">
        <f t="shared" si="1004"/>
        <v>0</v>
      </c>
      <c r="CQ210" s="3"/>
      <c r="CR210" s="3"/>
      <c r="CS210" s="4">
        <f t="shared" si="1005"/>
        <v>0</v>
      </c>
      <c r="CT210" s="3"/>
      <c r="CU210" s="3"/>
      <c r="CV210" s="4">
        <f t="shared" si="1006"/>
        <v>0</v>
      </c>
      <c r="CW210" s="3"/>
      <c r="CX210" s="3"/>
      <c r="CY210" s="4">
        <f t="shared" si="1007"/>
        <v>0</v>
      </c>
      <c r="CZ210" s="4">
        <f t="shared" si="1008"/>
        <v>0</v>
      </c>
      <c r="DA210" s="4">
        <f t="shared" si="1009"/>
        <v>0</v>
      </c>
      <c r="DB210" s="4">
        <f t="shared" si="1010"/>
        <v>0</v>
      </c>
      <c r="DC210" s="4">
        <f t="shared" si="1011"/>
        <v>0</v>
      </c>
      <c r="DD210" s="4">
        <f t="shared" si="1012"/>
        <v>0</v>
      </c>
      <c r="DE210" s="4">
        <f t="shared" si="1013"/>
        <v>0</v>
      </c>
      <c r="DF210" s="3"/>
      <c r="DG210" s="3"/>
      <c r="DH210" s="4">
        <f t="shared" si="1014"/>
        <v>0</v>
      </c>
      <c r="DI210" s="3"/>
      <c r="DJ210" s="3"/>
      <c r="DK210" s="4">
        <f t="shared" si="1015"/>
        <v>0</v>
      </c>
      <c r="DL210" s="4">
        <f t="shared" si="1016"/>
        <v>0</v>
      </c>
      <c r="DM210" s="4">
        <f t="shared" si="1017"/>
        <v>0</v>
      </c>
      <c r="DN210" s="4">
        <f t="shared" si="1018"/>
        <v>0</v>
      </c>
      <c r="DO210" s="3"/>
      <c r="DP210" s="3"/>
      <c r="DQ210" s="4">
        <f t="shared" si="1019"/>
        <v>0</v>
      </c>
      <c r="DR210" s="3"/>
      <c r="DS210" s="3"/>
      <c r="DT210" s="4">
        <f t="shared" si="1020"/>
        <v>0</v>
      </c>
      <c r="DU210" s="4">
        <f t="shared" si="1021"/>
        <v>0</v>
      </c>
      <c r="DV210" s="4">
        <f t="shared" si="1022"/>
        <v>0</v>
      </c>
      <c r="DW210" s="4">
        <f t="shared" si="1023"/>
        <v>0</v>
      </c>
      <c r="DX210" s="20">
        <f t="shared" si="1024"/>
        <v>0</v>
      </c>
      <c r="DY210" s="20">
        <f t="shared" si="1025"/>
        <v>0</v>
      </c>
      <c r="DZ210" s="20">
        <f t="shared" si="1026"/>
        <v>0</v>
      </c>
      <c r="EA210" s="19"/>
      <c r="EB210" s="19"/>
      <c r="EC210" s="20">
        <f t="shared" si="1027"/>
        <v>0</v>
      </c>
      <c r="ED210" s="19"/>
      <c r="EE210" s="19"/>
      <c r="EF210" s="20">
        <f t="shared" si="1028"/>
        <v>0</v>
      </c>
      <c r="EG210" s="19"/>
      <c r="EH210" s="19"/>
      <c r="EI210" s="20">
        <f t="shared" si="1029"/>
        <v>0</v>
      </c>
      <c r="EJ210" s="19"/>
      <c r="EK210" s="19"/>
      <c r="EL210" s="20">
        <f t="shared" si="1030"/>
        <v>0</v>
      </c>
      <c r="EM210" s="20">
        <f t="shared" si="1031"/>
        <v>0</v>
      </c>
      <c r="EN210" s="20">
        <f t="shared" si="1032"/>
        <v>0</v>
      </c>
      <c r="EO210" s="20">
        <f t="shared" si="1033"/>
        <v>0</v>
      </c>
      <c r="EP210" s="19"/>
      <c r="EQ210" s="19"/>
      <c r="ER210" s="20">
        <f t="shared" si="1034"/>
        <v>0</v>
      </c>
      <c r="ES210" s="19"/>
      <c r="ET210" s="19"/>
      <c r="EU210" s="20">
        <f t="shared" si="1035"/>
        <v>0</v>
      </c>
      <c r="EV210" s="19"/>
      <c r="EW210" s="19"/>
      <c r="EX210" s="20">
        <f t="shared" si="1036"/>
        <v>0</v>
      </c>
      <c r="EY210" s="19"/>
      <c r="EZ210" s="19"/>
      <c r="FA210" s="20">
        <f t="shared" si="1037"/>
        <v>0</v>
      </c>
      <c r="FB210" s="20">
        <f t="shared" si="1038"/>
        <v>0</v>
      </c>
      <c r="FC210" s="20">
        <f t="shared" si="1039"/>
        <v>0</v>
      </c>
      <c r="FD210" s="20">
        <f t="shared" si="1040"/>
        <v>0</v>
      </c>
      <c r="FE210" s="19"/>
      <c r="FF210" s="19"/>
      <c r="FG210" s="20">
        <f t="shared" si="1041"/>
        <v>0</v>
      </c>
      <c r="FH210" s="19"/>
      <c r="FI210" s="19"/>
      <c r="FJ210" s="20">
        <f t="shared" si="1042"/>
        <v>0</v>
      </c>
      <c r="FK210" s="19"/>
      <c r="FL210" s="19"/>
      <c r="FM210" s="20">
        <f t="shared" si="1043"/>
        <v>0</v>
      </c>
      <c r="FN210" s="20">
        <f t="shared" si="1044"/>
        <v>0</v>
      </c>
      <c r="FO210" s="20">
        <f t="shared" si="1045"/>
        <v>0</v>
      </c>
      <c r="FP210" s="20">
        <f t="shared" si="1046"/>
        <v>0</v>
      </c>
      <c r="FQ210" s="19"/>
      <c r="FR210" s="19"/>
      <c r="FS210" s="20">
        <f t="shared" si="1047"/>
        <v>0</v>
      </c>
      <c r="FT210" s="19"/>
      <c r="FU210" s="19"/>
      <c r="FV210" s="20">
        <f t="shared" si="1048"/>
        <v>0</v>
      </c>
      <c r="FW210" s="19"/>
      <c r="FX210" s="19"/>
      <c r="FY210" s="20">
        <f t="shared" si="1049"/>
        <v>0</v>
      </c>
      <c r="FZ210" s="20">
        <f t="shared" si="1050"/>
        <v>0</v>
      </c>
      <c r="GA210" s="20">
        <f t="shared" si="1051"/>
        <v>0</v>
      </c>
      <c r="GB210" s="20">
        <f t="shared" si="1052"/>
        <v>0</v>
      </c>
      <c r="GC210" s="19"/>
      <c r="GD210" s="19"/>
      <c r="GE210" s="20">
        <f t="shared" si="1053"/>
        <v>0</v>
      </c>
      <c r="GF210" s="19"/>
      <c r="GG210" s="19"/>
      <c r="GH210" s="20">
        <f t="shared" si="1054"/>
        <v>0</v>
      </c>
      <c r="GI210" s="19"/>
      <c r="GJ210" s="19"/>
      <c r="GK210" s="20">
        <f t="shared" si="1055"/>
        <v>0</v>
      </c>
      <c r="GL210" s="19"/>
      <c r="GM210" s="19"/>
      <c r="GN210" s="20">
        <f t="shared" si="1056"/>
        <v>0</v>
      </c>
      <c r="GO210" s="20">
        <f t="shared" si="1057"/>
        <v>0</v>
      </c>
      <c r="GP210" s="20">
        <f t="shared" si="1058"/>
        <v>0</v>
      </c>
      <c r="GQ210" s="20">
        <f t="shared" si="1059"/>
        <v>0</v>
      </c>
      <c r="GR210" s="19"/>
      <c r="GS210" s="19"/>
      <c r="GT210" s="20">
        <f t="shared" si="1060"/>
        <v>0</v>
      </c>
      <c r="GU210" s="19"/>
      <c r="GV210" s="19"/>
      <c r="GW210" s="20">
        <f t="shared" si="1061"/>
        <v>0</v>
      </c>
      <c r="GX210" s="19"/>
      <c r="GY210" s="19"/>
      <c r="GZ210" s="20">
        <f t="shared" si="1062"/>
        <v>0</v>
      </c>
      <c r="HA210" s="20">
        <f t="shared" si="1063"/>
        <v>0</v>
      </c>
      <c r="HB210" s="20">
        <f t="shared" si="1064"/>
        <v>0</v>
      </c>
      <c r="HC210" s="20">
        <f t="shared" si="1065"/>
        <v>0</v>
      </c>
      <c r="HD210" s="19"/>
      <c r="HE210" s="19"/>
      <c r="HF210" s="20">
        <f t="shared" si="1066"/>
        <v>0</v>
      </c>
      <c r="HG210" s="19"/>
      <c r="HH210" s="19"/>
      <c r="HI210" s="20">
        <f t="shared" si="1067"/>
        <v>0</v>
      </c>
      <c r="HJ210" s="19"/>
      <c r="HK210" s="19"/>
      <c r="HL210" s="20">
        <f t="shared" si="1068"/>
        <v>0</v>
      </c>
      <c r="HM210" s="19"/>
      <c r="HN210" s="19"/>
      <c r="HO210" s="20">
        <f t="shared" si="1069"/>
        <v>0</v>
      </c>
      <c r="HP210" s="20">
        <f t="shared" si="1070"/>
        <v>0</v>
      </c>
      <c r="HQ210" s="20">
        <f t="shared" si="1071"/>
        <v>0</v>
      </c>
      <c r="HR210" s="20">
        <f t="shared" si="1072"/>
        <v>0</v>
      </c>
      <c r="HS210" s="19"/>
      <c r="HT210" s="19"/>
      <c r="HU210" s="20">
        <f t="shared" si="1073"/>
        <v>0</v>
      </c>
      <c r="HV210" s="19"/>
      <c r="HW210" s="19"/>
      <c r="HX210" s="20">
        <f t="shared" si="1074"/>
        <v>0</v>
      </c>
      <c r="HY210" s="19"/>
      <c r="HZ210" s="19"/>
      <c r="IA210" s="20">
        <f t="shared" si="1075"/>
        <v>0</v>
      </c>
      <c r="IB210" s="19"/>
      <c r="IC210" s="19"/>
      <c r="ID210" s="20">
        <f t="shared" si="1076"/>
        <v>0</v>
      </c>
      <c r="IE210" s="20">
        <f t="shared" si="1077"/>
        <v>0</v>
      </c>
      <c r="IF210" s="20">
        <f t="shared" si="1078"/>
        <v>0</v>
      </c>
      <c r="IG210" s="20">
        <f t="shared" si="1079"/>
        <v>0</v>
      </c>
      <c r="IH210" s="20">
        <f t="shared" si="1080"/>
        <v>0</v>
      </c>
      <c r="II210" s="20">
        <f t="shared" si="1081"/>
        <v>0</v>
      </c>
      <c r="IJ210" s="20">
        <f t="shared" si="1082"/>
        <v>0</v>
      </c>
      <c r="IK210" s="19"/>
      <c r="IL210" s="19"/>
      <c r="IM210" s="20">
        <f t="shared" si="1083"/>
        <v>0</v>
      </c>
      <c r="IN210" s="19"/>
      <c r="IO210" s="19"/>
      <c r="IP210" s="20">
        <f t="shared" si="1084"/>
        <v>0</v>
      </c>
      <c r="IQ210" s="19"/>
      <c r="IR210" s="19"/>
      <c r="IS210" s="20">
        <f t="shared" si="1085"/>
        <v>0</v>
      </c>
      <c r="IT210" s="20">
        <f t="shared" si="1086"/>
        <v>0</v>
      </c>
      <c r="IU210" s="20">
        <f t="shared" si="1087"/>
        <v>0</v>
      </c>
      <c r="IV210" s="20">
        <f t="shared" si="1088"/>
        <v>0</v>
      </c>
      <c r="IW210" s="20">
        <f t="shared" si="1089"/>
        <v>0</v>
      </c>
      <c r="IX210" s="20">
        <f t="shared" si="1090"/>
        <v>0</v>
      </c>
      <c r="IY210" s="20">
        <f t="shared" si="1091"/>
        <v>0</v>
      </c>
      <c r="IZ210" s="19"/>
      <c r="JA210" s="19"/>
      <c r="JB210" s="20">
        <f t="shared" si="1092"/>
        <v>0</v>
      </c>
      <c r="JC210" s="19"/>
      <c r="JD210" s="19"/>
      <c r="JE210" s="20">
        <f t="shared" si="1093"/>
        <v>0</v>
      </c>
      <c r="JF210" s="19"/>
      <c r="JG210" s="19"/>
      <c r="JH210" s="20">
        <f t="shared" si="1094"/>
        <v>0</v>
      </c>
      <c r="JI210" s="20">
        <f t="shared" si="1095"/>
        <v>0</v>
      </c>
      <c r="JJ210" s="20">
        <f t="shared" si="1096"/>
        <v>0</v>
      </c>
      <c r="JK210" s="20">
        <f t="shared" si="1097"/>
        <v>0</v>
      </c>
      <c r="JL210" s="19"/>
      <c r="JM210" s="19"/>
      <c r="JN210" s="20">
        <f t="shared" si="1098"/>
        <v>0</v>
      </c>
      <c r="JO210" s="19"/>
      <c r="JP210" s="19"/>
      <c r="JQ210" s="20">
        <f t="shared" si="1099"/>
        <v>0</v>
      </c>
      <c r="JR210" s="19"/>
      <c r="JS210" s="19"/>
      <c r="JT210" s="20">
        <f t="shared" si="1100"/>
        <v>0</v>
      </c>
      <c r="JU210" s="20">
        <f t="shared" si="1101"/>
        <v>0</v>
      </c>
      <c r="JV210" s="20">
        <f t="shared" si="1102"/>
        <v>0</v>
      </c>
      <c r="JW210" s="20">
        <f t="shared" si="1103"/>
        <v>0</v>
      </c>
      <c r="JX210" s="19"/>
      <c r="JY210" s="19"/>
      <c r="JZ210" s="20">
        <f t="shared" si="1104"/>
        <v>0</v>
      </c>
      <c r="KA210" s="20">
        <f>28522.78</f>
        <v>28522.78</v>
      </c>
      <c r="KB210" s="20">
        <f>15000</f>
        <v>15000</v>
      </c>
      <c r="KC210" s="20">
        <f t="shared" si="1105"/>
        <v>13522.779999999999</v>
      </c>
      <c r="KD210" s="20">
        <f t="shared" si="1106"/>
        <v>28522.78</v>
      </c>
      <c r="KE210" s="20">
        <f t="shared" si="1107"/>
        <v>15000</v>
      </c>
      <c r="KF210" s="20">
        <f t="shared" si="1108"/>
        <v>13522.779999999999</v>
      </c>
      <c r="KG210" s="19"/>
      <c r="KH210" s="19"/>
      <c r="KI210" s="20">
        <f t="shared" si="1109"/>
        <v>0</v>
      </c>
      <c r="KJ210" s="19"/>
      <c r="KK210" s="19"/>
      <c r="KL210" s="20">
        <f t="shared" si="1110"/>
        <v>0</v>
      </c>
      <c r="KM210" s="19"/>
      <c r="KN210" s="19"/>
      <c r="KO210" s="20">
        <f t="shared" si="1111"/>
        <v>0</v>
      </c>
      <c r="KP210" s="19"/>
      <c r="KQ210" s="19"/>
      <c r="KR210" s="20">
        <f t="shared" si="1112"/>
        <v>0</v>
      </c>
      <c r="KS210" s="19"/>
      <c r="KT210" s="19"/>
      <c r="KU210" s="20">
        <f t="shared" si="1113"/>
        <v>0</v>
      </c>
      <c r="KV210" s="19"/>
      <c r="KW210" s="19"/>
      <c r="KX210" s="20">
        <f t="shared" si="1114"/>
        <v>0</v>
      </c>
      <c r="KY210" s="19"/>
      <c r="KZ210" s="19"/>
      <c r="LA210" s="20">
        <f t="shared" si="1115"/>
        <v>0</v>
      </c>
      <c r="LB210" s="20">
        <f t="shared" si="1116"/>
        <v>0</v>
      </c>
      <c r="LC210" s="20">
        <f t="shared" si="1117"/>
        <v>0</v>
      </c>
      <c r="LD210" s="20">
        <f t="shared" si="1118"/>
        <v>0</v>
      </c>
      <c r="LE210" s="20">
        <f t="shared" si="1119"/>
        <v>0</v>
      </c>
      <c r="LF210" s="20">
        <f t="shared" si="1120"/>
        <v>0</v>
      </c>
      <c r="LG210" s="20">
        <f t="shared" si="1121"/>
        <v>0</v>
      </c>
      <c r="LH210" s="19"/>
      <c r="LI210" s="19"/>
      <c r="LJ210" s="20">
        <f t="shared" si="1122"/>
        <v>0</v>
      </c>
      <c r="LK210" s="19"/>
      <c r="LL210" s="19"/>
      <c r="LM210" s="20">
        <f t="shared" si="1123"/>
        <v>0</v>
      </c>
      <c r="LN210" s="20">
        <f t="shared" si="1124"/>
        <v>28522.78</v>
      </c>
      <c r="LO210" s="20">
        <f t="shared" si="1125"/>
        <v>15000</v>
      </c>
      <c r="LP210" s="20">
        <f t="shared" si="1126"/>
        <v>13522.779999999999</v>
      </c>
    </row>
    <row r="211" spans="1:328" x14ac:dyDescent="0.3">
      <c r="A211" s="2" t="s">
        <v>316</v>
      </c>
      <c r="B211" s="3"/>
      <c r="C211" s="3"/>
      <c r="D211" s="4">
        <f t="shared" si="966"/>
        <v>0</v>
      </c>
      <c r="E211" s="3"/>
      <c r="F211" s="3"/>
      <c r="G211" s="4">
        <f t="shared" si="967"/>
        <v>0</v>
      </c>
      <c r="H211" s="3"/>
      <c r="I211" s="3"/>
      <c r="J211" s="4">
        <f t="shared" si="968"/>
        <v>0</v>
      </c>
      <c r="K211" s="3"/>
      <c r="L211" s="3"/>
      <c r="M211" s="4">
        <f t="shared" si="969"/>
        <v>0</v>
      </c>
      <c r="N211" s="3"/>
      <c r="O211" s="3"/>
      <c r="P211" s="4">
        <f t="shared" si="970"/>
        <v>0</v>
      </c>
      <c r="Q211" s="3"/>
      <c r="R211" s="3"/>
      <c r="S211" s="4">
        <f t="shared" si="971"/>
        <v>0</v>
      </c>
      <c r="T211" s="3"/>
      <c r="U211" s="3"/>
      <c r="V211" s="4">
        <f t="shared" si="972"/>
        <v>0</v>
      </c>
      <c r="W211" s="3"/>
      <c r="X211" s="3"/>
      <c r="Y211" s="4">
        <f t="shared" si="973"/>
        <v>0</v>
      </c>
      <c r="Z211" s="3"/>
      <c r="AA211" s="3"/>
      <c r="AB211" s="4">
        <f t="shared" si="974"/>
        <v>0</v>
      </c>
      <c r="AC211" s="3"/>
      <c r="AD211" s="3"/>
      <c r="AE211" s="4">
        <f t="shared" si="975"/>
        <v>0</v>
      </c>
      <c r="AF211" s="3"/>
      <c r="AG211" s="3"/>
      <c r="AH211" s="4">
        <f t="shared" si="976"/>
        <v>0</v>
      </c>
      <c r="AI211" s="3"/>
      <c r="AJ211" s="3"/>
      <c r="AK211" s="4">
        <f t="shared" si="977"/>
        <v>0</v>
      </c>
      <c r="AL211" s="4">
        <f t="shared" si="978"/>
        <v>0</v>
      </c>
      <c r="AM211" s="4">
        <f t="shared" si="979"/>
        <v>0</v>
      </c>
      <c r="AN211" s="4">
        <f t="shared" si="980"/>
        <v>0</v>
      </c>
      <c r="AO211" s="3"/>
      <c r="AP211" s="3"/>
      <c r="AQ211" s="4">
        <f t="shared" si="981"/>
        <v>0</v>
      </c>
      <c r="AR211" s="4">
        <f>2750.77</f>
        <v>2750.77</v>
      </c>
      <c r="AS211" s="4">
        <f>3000</f>
        <v>3000</v>
      </c>
      <c r="AT211" s="4">
        <f t="shared" si="982"/>
        <v>-249.23000000000002</v>
      </c>
      <c r="AU211" s="3"/>
      <c r="AV211" s="3"/>
      <c r="AW211" s="4">
        <f t="shared" si="983"/>
        <v>0</v>
      </c>
      <c r="AX211" s="3"/>
      <c r="AY211" s="3"/>
      <c r="AZ211" s="4">
        <f t="shared" si="984"/>
        <v>0</v>
      </c>
      <c r="BA211" s="3"/>
      <c r="BB211" s="3"/>
      <c r="BC211" s="4">
        <f t="shared" si="985"/>
        <v>0</v>
      </c>
      <c r="BD211" s="3"/>
      <c r="BE211" s="3"/>
      <c r="BF211" s="4">
        <f t="shared" si="986"/>
        <v>0</v>
      </c>
      <c r="BG211" s="4">
        <f t="shared" si="987"/>
        <v>0</v>
      </c>
      <c r="BH211" s="4">
        <f t="shared" si="988"/>
        <v>0</v>
      </c>
      <c r="BI211" s="4">
        <f t="shared" si="989"/>
        <v>0</v>
      </c>
      <c r="BJ211" s="3"/>
      <c r="BK211" s="3"/>
      <c r="BL211" s="4">
        <f t="shared" si="990"/>
        <v>0</v>
      </c>
      <c r="BM211" s="3"/>
      <c r="BN211" s="3"/>
      <c r="BO211" s="4">
        <f t="shared" si="991"/>
        <v>0</v>
      </c>
      <c r="BP211" s="3"/>
      <c r="BQ211" s="3"/>
      <c r="BR211" s="4">
        <f t="shared" si="992"/>
        <v>0</v>
      </c>
      <c r="BS211" s="3"/>
      <c r="BT211" s="3"/>
      <c r="BU211" s="4">
        <f t="shared" si="993"/>
        <v>0</v>
      </c>
      <c r="BV211" s="3"/>
      <c r="BW211" s="3"/>
      <c r="BX211" s="4">
        <f t="shared" si="994"/>
        <v>0</v>
      </c>
      <c r="BY211" s="3"/>
      <c r="BZ211" s="3"/>
      <c r="CA211" s="4">
        <f t="shared" si="995"/>
        <v>0</v>
      </c>
      <c r="CB211" s="4">
        <f t="shared" si="996"/>
        <v>0</v>
      </c>
      <c r="CC211" s="4">
        <f t="shared" si="997"/>
        <v>0</v>
      </c>
      <c r="CD211" s="4">
        <f t="shared" si="998"/>
        <v>0</v>
      </c>
      <c r="CE211" s="3"/>
      <c r="CF211" s="3"/>
      <c r="CG211" s="4">
        <f t="shared" si="999"/>
        <v>0</v>
      </c>
      <c r="CH211" s="3"/>
      <c r="CI211" s="3"/>
      <c r="CJ211" s="4">
        <f t="shared" si="1000"/>
        <v>0</v>
      </c>
      <c r="CK211" s="3"/>
      <c r="CL211" s="3"/>
      <c r="CM211" s="4">
        <f t="shared" si="1001"/>
        <v>0</v>
      </c>
      <c r="CN211" s="4">
        <f t="shared" si="1002"/>
        <v>0</v>
      </c>
      <c r="CO211" s="4">
        <f t="shared" si="1003"/>
        <v>0</v>
      </c>
      <c r="CP211" s="4">
        <f t="shared" si="1004"/>
        <v>0</v>
      </c>
      <c r="CQ211" s="3"/>
      <c r="CR211" s="3"/>
      <c r="CS211" s="4">
        <f t="shared" si="1005"/>
        <v>0</v>
      </c>
      <c r="CT211" s="3"/>
      <c r="CU211" s="3"/>
      <c r="CV211" s="4">
        <f t="shared" si="1006"/>
        <v>0</v>
      </c>
      <c r="CW211" s="3"/>
      <c r="CX211" s="3"/>
      <c r="CY211" s="4">
        <f t="shared" si="1007"/>
        <v>0</v>
      </c>
      <c r="CZ211" s="4">
        <f t="shared" si="1008"/>
        <v>0</v>
      </c>
      <c r="DA211" s="4">
        <f t="shared" si="1009"/>
        <v>0</v>
      </c>
      <c r="DB211" s="4">
        <f t="shared" si="1010"/>
        <v>0</v>
      </c>
      <c r="DC211" s="4">
        <f t="shared" si="1011"/>
        <v>2750.77</v>
      </c>
      <c r="DD211" s="4">
        <f t="shared" si="1012"/>
        <v>3000</v>
      </c>
      <c r="DE211" s="4">
        <f t="shared" si="1013"/>
        <v>-249.23000000000002</v>
      </c>
      <c r="DF211" s="3"/>
      <c r="DG211" s="3"/>
      <c r="DH211" s="4">
        <f t="shared" si="1014"/>
        <v>0</v>
      </c>
      <c r="DI211" s="3"/>
      <c r="DJ211" s="3"/>
      <c r="DK211" s="4">
        <f t="shared" si="1015"/>
        <v>0</v>
      </c>
      <c r="DL211" s="4">
        <f t="shared" si="1016"/>
        <v>0</v>
      </c>
      <c r="DM211" s="4">
        <f t="shared" si="1017"/>
        <v>0</v>
      </c>
      <c r="DN211" s="4">
        <f t="shared" si="1018"/>
        <v>0</v>
      </c>
      <c r="DO211" s="3"/>
      <c r="DP211" s="3"/>
      <c r="DQ211" s="4">
        <f t="shared" si="1019"/>
        <v>0</v>
      </c>
      <c r="DR211" s="3"/>
      <c r="DS211" s="3"/>
      <c r="DT211" s="4">
        <f t="shared" si="1020"/>
        <v>0</v>
      </c>
      <c r="DU211" s="4">
        <f t="shared" si="1021"/>
        <v>0</v>
      </c>
      <c r="DV211" s="4">
        <f t="shared" si="1022"/>
        <v>0</v>
      </c>
      <c r="DW211" s="4">
        <f t="shared" si="1023"/>
        <v>0</v>
      </c>
      <c r="DX211" s="20">
        <f t="shared" si="1024"/>
        <v>2750.77</v>
      </c>
      <c r="DY211" s="20">
        <f t="shared" si="1025"/>
        <v>3000</v>
      </c>
      <c r="DZ211" s="20">
        <f t="shared" si="1026"/>
        <v>-249.23000000000002</v>
      </c>
      <c r="EA211" s="19"/>
      <c r="EB211" s="19"/>
      <c r="EC211" s="20">
        <f t="shared" si="1027"/>
        <v>0</v>
      </c>
      <c r="ED211" s="19"/>
      <c r="EE211" s="19"/>
      <c r="EF211" s="20">
        <f t="shared" si="1028"/>
        <v>0</v>
      </c>
      <c r="EG211" s="19"/>
      <c r="EH211" s="19"/>
      <c r="EI211" s="20">
        <f t="shared" si="1029"/>
        <v>0</v>
      </c>
      <c r="EJ211" s="19"/>
      <c r="EK211" s="19"/>
      <c r="EL211" s="20">
        <f t="shared" si="1030"/>
        <v>0</v>
      </c>
      <c r="EM211" s="20">
        <f t="shared" si="1031"/>
        <v>0</v>
      </c>
      <c r="EN211" s="20">
        <f t="shared" si="1032"/>
        <v>0</v>
      </c>
      <c r="EO211" s="20">
        <f t="shared" si="1033"/>
        <v>0</v>
      </c>
      <c r="EP211" s="19"/>
      <c r="EQ211" s="19"/>
      <c r="ER211" s="20">
        <f t="shared" si="1034"/>
        <v>0</v>
      </c>
      <c r="ES211" s="19"/>
      <c r="ET211" s="19"/>
      <c r="EU211" s="20">
        <f t="shared" si="1035"/>
        <v>0</v>
      </c>
      <c r="EV211" s="19"/>
      <c r="EW211" s="19"/>
      <c r="EX211" s="20">
        <f t="shared" si="1036"/>
        <v>0</v>
      </c>
      <c r="EY211" s="19"/>
      <c r="EZ211" s="19"/>
      <c r="FA211" s="20">
        <f t="shared" si="1037"/>
        <v>0</v>
      </c>
      <c r="FB211" s="20">
        <f t="shared" si="1038"/>
        <v>0</v>
      </c>
      <c r="FC211" s="20">
        <f t="shared" si="1039"/>
        <v>0</v>
      </c>
      <c r="FD211" s="20">
        <f t="shared" si="1040"/>
        <v>0</v>
      </c>
      <c r="FE211" s="19"/>
      <c r="FF211" s="19"/>
      <c r="FG211" s="20">
        <f t="shared" si="1041"/>
        <v>0</v>
      </c>
      <c r="FH211" s="19"/>
      <c r="FI211" s="19"/>
      <c r="FJ211" s="20">
        <f t="shared" si="1042"/>
        <v>0</v>
      </c>
      <c r="FK211" s="19"/>
      <c r="FL211" s="19"/>
      <c r="FM211" s="20">
        <f t="shared" si="1043"/>
        <v>0</v>
      </c>
      <c r="FN211" s="20">
        <f t="shared" si="1044"/>
        <v>0</v>
      </c>
      <c r="FO211" s="20">
        <f t="shared" si="1045"/>
        <v>0</v>
      </c>
      <c r="FP211" s="20">
        <f t="shared" si="1046"/>
        <v>0</v>
      </c>
      <c r="FQ211" s="19"/>
      <c r="FR211" s="19"/>
      <c r="FS211" s="20">
        <f t="shared" si="1047"/>
        <v>0</v>
      </c>
      <c r="FT211" s="19"/>
      <c r="FU211" s="19"/>
      <c r="FV211" s="20">
        <f t="shared" si="1048"/>
        <v>0</v>
      </c>
      <c r="FW211" s="19"/>
      <c r="FX211" s="19"/>
      <c r="FY211" s="20">
        <f t="shared" si="1049"/>
        <v>0</v>
      </c>
      <c r="FZ211" s="20">
        <f t="shared" si="1050"/>
        <v>0</v>
      </c>
      <c r="GA211" s="20">
        <f t="shared" si="1051"/>
        <v>0</v>
      </c>
      <c r="GB211" s="20">
        <f t="shared" si="1052"/>
        <v>0</v>
      </c>
      <c r="GC211" s="19"/>
      <c r="GD211" s="19"/>
      <c r="GE211" s="20">
        <f t="shared" si="1053"/>
        <v>0</v>
      </c>
      <c r="GF211" s="19"/>
      <c r="GG211" s="19"/>
      <c r="GH211" s="20">
        <f t="shared" si="1054"/>
        <v>0</v>
      </c>
      <c r="GI211" s="19"/>
      <c r="GJ211" s="19"/>
      <c r="GK211" s="20">
        <f t="shared" si="1055"/>
        <v>0</v>
      </c>
      <c r="GL211" s="19"/>
      <c r="GM211" s="19"/>
      <c r="GN211" s="20">
        <f t="shared" si="1056"/>
        <v>0</v>
      </c>
      <c r="GO211" s="20">
        <f t="shared" si="1057"/>
        <v>0</v>
      </c>
      <c r="GP211" s="20">
        <f t="shared" si="1058"/>
        <v>0</v>
      </c>
      <c r="GQ211" s="20">
        <f t="shared" si="1059"/>
        <v>0</v>
      </c>
      <c r="GR211" s="19"/>
      <c r="GS211" s="19"/>
      <c r="GT211" s="20">
        <f t="shared" si="1060"/>
        <v>0</v>
      </c>
      <c r="GU211" s="19"/>
      <c r="GV211" s="19"/>
      <c r="GW211" s="20">
        <f t="shared" si="1061"/>
        <v>0</v>
      </c>
      <c r="GX211" s="19"/>
      <c r="GY211" s="19"/>
      <c r="GZ211" s="20">
        <f t="shared" si="1062"/>
        <v>0</v>
      </c>
      <c r="HA211" s="20">
        <f t="shared" si="1063"/>
        <v>0</v>
      </c>
      <c r="HB211" s="20">
        <f t="shared" si="1064"/>
        <v>0</v>
      </c>
      <c r="HC211" s="20">
        <f t="shared" si="1065"/>
        <v>0</v>
      </c>
      <c r="HD211" s="19"/>
      <c r="HE211" s="19"/>
      <c r="HF211" s="20">
        <f t="shared" si="1066"/>
        <v>0</v>
      </c>
      <c r="HG211" s="19"/>
      <c r="HH211" s="19"/>
      <c r="HI211" s="20">
        <f t="shared" si="1067"/>
        <v>0</v>
      </c>
      <c r="HJ211" s="19"/>
      <c r="HK211" s="19"/>
      <c r="HL211" s="20">
        <f t="shared" si="1068"/>
        <v>0</v>
      </c>
      <c r="HM211" s="19"/>
      <c r="HN211" s="19"/>
      <c r="HO211" s="20">
        <f t="shared" si="1069"/>
        <v>0</v>
      </c>
      <c r="HP211" s="20">
        <f t="shared" si="1070"/>
        <v>0</v>
      </c>
      <c r="HQ211" s="20">
        <f t="shared" si="1071"/>
        <v>0</v>
      </c>
      <c r="HR211" s="20">
        <f t="shared" si="1072"/>
        <v>0</v>
      </c>
      <c r="HS211" s="19"/>
      <c r="HT211" s="19"/>
      <c r="HU211" s="20">
        <f t="shared" si="1073"/>
        <v>0</v>
      </c>
      <c r="HV211" s="19"/>
      <c r="HW211" s="19"/>
      <c r="HX211" s="20">
        <f t="shared" si="1074"/>
        <v>0</v>
      </c>
      <c r="HY211" s="19"/>
      <c r="HZ211" s="19"/>
      <c r="IA211" s="20">
        <f t="shared" si="1075"/>
        <v>0</v>
      </c>
      <c r="IB211" s="19"/>
      <c r="IC211" s="19"/>
      <c r="ID211" s="20">
        <f t="shared" si="1076"/>
        <v>0</v>
      </c>
      <c r="IE211" s="20">
        <f t="shared" si="1077"/>
        <v>0</v>
      </c>
      <c r="IF211" s="20">
        <f t="shared" si="1078"/>
        <v>0</v>
      </c>
      <c r="IG211" s="20">
        <f t="shared" si="1079"/>
        <v>0</v>
      </c>
      <c r="IH211" s="20">
        <f t="shared" si="1080"/>
        <v>0</v>
      </c>
      <c r="II211" s="20">
        <f t="shared" si="1081"/>
        <v>0</v>
      </c>
      <c r="IJ211" s="20">
        <f t="shared" si="1082"/>
        <v>0</v>
      </c>
      <c r="IK211" s="19"/>
      <c r="IL211" s="19"/>
      <c r="IM211" s="20">
        <f t="shared" si="1083"/>
        <v>0</v>
      </c>
      <c r="IN211" s="19"/>
      <c r="IO211" s="19"/>
      <c r="IP211" s="20">
        <f t="shared" si="1084"/>
        <v>0</v>
      </c>
      <c r="IQ211" s="19"/>
      <c r="IR211" s="19"/>
      <c r="IS211" s="20">
        <f t="shared" si="1085"/>
        <v>0</v>
      </c>
      <c r="IT211" s="20">
        <f t="shared" si="1086"/>
        <v>0</v>
      </c>
      <c r="IU211" s="20">
        <f t="shared" si="1087"/>
        <v>0</v>
      </c>
      <c r="IV211" s="20">
        <f t="shared" si="1088"/>
        <v>0</v>
      </c>
      <c r="IW211" s="20">
        <f t="shared" si="1089"/>
        <v>0</v>
      </c>
      <c r="IX211" s="20">
        <f t="shared" si="1090"/>
        <v>0</v>
      </c>
      <c r="IY211" s="20">
        <f t="shared" si="1091"/>
        <v>0</v>
      </c>
      <c r="IZ211" s="19"/>
      <c r="JA211" s="19"/>
      <c r="JB211" s="20">
        <f t="shared" si="1092"/>
        <v>0</v>
      </c>
      <c r="JC211" s="19"/>
      <c r="JD211" s="19"/>
      <c r="JE211" s="20">
        <f t="shared" si="1093"/>
        <v>0</v>
      </c>
      <c r="JF211" s="19"/>
      <c r="JG211" s="19"/>
      <c r="JH211" s="20">
        <f t="shared" si="1094"/>
        <v>0</v>
      </c>
      <c r="JI211" s="20">
        <f t="shared" si="1095"/>
        <v>0</v>
      </c>
      <c r="JJ211" s="20">
        <f t="shared" si="1096"/>
        <v>0</v>
      </c>
      <c r="JK211" s="20">
        <f t="shared" si="1097"/>
        <v>0</v>
      </c>
      <c r="JL211" s="19"/>
      <c r="JM211" s="19"/>
      <c r="JN211" s="20">
        <f t="shared" si="1098"/>
        <v>0</v>
      </c>
      <c r="JO211" s="19"/>
      <c r="JP211" s="19"/>
      <c r="JQ211" s="20">
        <f t="shared" si="1099"/>
        <v>0</v>
      </c>
      <c r="JR211" s="19"/>
      <c r="JS211" s="19"/>
      <c r="JT211" s="20">
        <f t="shared" si="1100"/>
        <v>0</v>
      </c>
      <c r="JU211" s="20">
        <f t="shared" si="1101"/>
        <v>0</v>
      </c>
      <c r="JV211" s="20">
        <f t="shared" si="1102"/>
        <v>0</v>
      </c>
      <c r="JW211" s="20">
        <f t="shared" si="1103"/>
        <v>0</v>
      </c>
      <c r="JX211" s="20">
        <f>48.82</f>
        <v>48.82</v>
      </c>
      <c r="JY211" s="19"/>
      <c r="JZ211" s="20">
        <f t="shared" si="1104"/>
        <v>48.82</v>
      </c>
      <c r="KA211" s="19"/>
      <c r="KB211" s="19"/>
      <c r="KC211" s="20">
        <f t="shared" si="1105"/>
        <v>0</v>
      </c>
      <c r="KD211" s="20">
        <f t="shared" si="1106"/>
        <v>48.82</v>
      </c>
      <c r="KE211" s="20">
        <f t="shared" si="1107"/>
        <v>0</v>
      </c>
      <c r="KF211" s="20">
        <f t="shared" si="1108"/>
        <v>48.82</v>
      </c>
      <c r="KG211" s="20">
        <f>501.72</f>
        <v>501.72</v>
      </c>
      <c r="KH211" s="19"/>
      <c r="KI211" s="20">
        <f t="shared" si="1109"/>
        <v>501.72</v>
      </c>
      <c r="KJ211" s="19"/>
      <c r="KK211" s="19"/>
      <c r="KL211" s="20">
        <f t="shared" si="1110"/>
        <v>0</v>
      </c>
      <c r="KM211" s="19"/>
      <c r="KN211" s="19"/>
      <c r="KO211" s="20">
        <f t="shared" si="1111"/>
        <v>0</v>
      </c>
      <c r="KP211" s="19"/>
      <c r="KQ211" s="19"/>
      <c r="KR211" s="20">
        <f t="shared" si="1112"/>
        <v>0</v>
      </c>
      <c r="KS211" s="19"/>
      <c r="KT211" s="19"/>
      <c r="KU211" s="20">
        <f t="shared" si="1113"/>
        <v>0</v>
      </c>
      <c r="KV211" s="19"/>
      <c r="KW211" s="19"/>
      <c r="KX211" s="20">
        <f t="shared" si="1114"/>
        <v>0</v>
      </c>
      <c r="KY211" s="19"/>
      <c r="KZ211" s="19"/>
      <c r="LA211" s="20">
        <f t="shared" si="1115"/>
        <v>0</v>
      </c>
      <c r="LB211" s="20">
        <f t="shared" si="1116"/>
        <v>0</v>
      </c>
      <c r="LC211" s="20">
        <f t="shared" si="1117"/>
        <v>0</v>
      </c>
      <c r="LD211" s="20">
        <f t="shared" si="1118"/>
        <v>0</v>
      </c>
      <c r="LE211" s="20">
        <f t="shared" si="1119"/>
        <v>501.72</v>
      </c>
      <c r="LF211" s="20">
        <f t="shared" si="1120"/>
        <v>0</v>
      </c>
      <c r="LG211" s="20">
        <f t="shared" si="1121"/>
        <v>501.72</v>
      </c>
      <c r="LH211" s="19"/>
      <c r="LI211" s="19"/>
      <c r="LJ211" s="20">
        <f t="shared" si="1122"/>
        <v>0</v>
      </c>
      <c r="LK211" s="19"/>
      <c r="LL211" s="19"/>
      <c r="LM211" s="20">
        <f t="shared" si="1123"/>
        <v>0</v>
      </c>
      <c r="LN211" s="20">
        <f t="shared" si="1124"/>
        <v>3301.3100000000004</v>
      </c>
      <c r="LO211" s="20">
        <f t="shared" si="1125"/>
        <v>3000</v>
      </c>
      <c r="LP211" s="20">
        <f t="shared" si="1126"/>
        <v>301.3100000000004</v>
      </c>
    </row>
    <row r="212" spans="1:328" x14ac:dyDescent="0.3">
      <c r="A212" s="2" t="s">
        <v>317</v>
      </c>
      <c r="B212" s="3"/>
      <c r="C212" s="3"/>
      <c r="D212" s="4">
        <f t="shared" si="966"/>
        <v>0</v>
      </c>
      <c r="E212" s="3"/>
      <c r="F212" s="3"/>
      <c r="G212" s="4">
        <f t="shared" si="967"/>
        <v>0</v>
      </c>
      <c r="H212" s="3"/>
      <c r="I212" s="3"/>
      <c r="J212" s="4">
        <f t="shared" si="968"/>
        <v>0</v>
      </c>
      <c r="K212" s="3"/>
      <c r="L212" s="3"/>
      <c r="M212" s="4">
        <f t="shared" si="969"/>
        <v>0</v>
      </c>
      <c r="N212" s="3"/>
      <c r="O212" s="3"/>
      <c r="P212" s="4">
        <f t="shared" si="970"/>
        <v>0</v>
      </c>
      <c r="Q212" s="3"/>
      <c r="R212" s="3"/>
      <c r="S212" s="4">
        <f t="shared" si="971"/>
        <v>0</v>
      </c>
      <c r="T212" s="3"/>
      <c r="U212" s="3"/>
      <c r="V212" s="4">
        <f t="shared" si="972"/>
        <v>0</v>
      </c>
      <c r="W212" s="3"/>
      <c r="X212" s="3"/>
      <c r="Y212" s="4">
        <f t="shared" si="973"/>
        <v>0</v>
      </c>
      <c r="Z212" s="3"/>
      <c r="AA212" s="3"/>
      <c r="AB212" s="4">
        <f t="shared" si="974"/>
        <v>0</v>
      </c>
      <c r="AC212" s="3"/>
      <c r="AD212" s="3"/>
      <c r="AE212" s="4">
        <f t="shared" si="975"/>
        <v>0</v>
      </c>
      <c r="AF212" s="3"/>
      <c r="AG212" s="3"/>
      <c r="AH212" s="4">
        <f t="shared" si="976"/>
        <v>0</v>
      </c>
      <c r="AI212" s="3"/>
      <c r="AJ212" s="3"/>
      <c r="AK212" s="4">
        <f t="shared" si="977"/>
        <v>0</v>
      </c>
      <c r="AL212" s="4">
        <f t="shared" si="978"/>
        <v>0</v>
      </c>
      <c r="AM212" s="4">
        <f t="shared" si="979"/>
        <v>0</v>
      </c>
      <c r="AN212" s="4">
        <f t="shared" si="980"/>
        <v>0</v>
      </c>
      <c r="AO212" s="3"/>
      <c r="AP212" s="3"/>
      <c r="AQ212" s="4">
        <f t="shared" si="981"/>
        <v>0</v>
      </c>
      <c r="AR212" s="3"/>
      <c r="AS212" s="3"/>
      <c r="AT212" s="4">
        <f t="shared" si="982"/>
        <v>0</v>
      </c>
      <c r="AU212" s="3"/>
      <c r="AV212" s="3"/>
      <c r="AW212" s="4">
        <f t="shared" si="983"/>
        <v>0</v>
      </c>
      <c r="AX212" s="3"/>
      <c r="AY212" s="3"/>
      <c r="AZ212" s="4">
        <f t="shared" si="984"/>
        <v>0</v>
      </c>
      <c r="BA212" s="3"/>
      <c r="BB212" s="3"/>
      <c r="BC212" s="4">
        <f t="shared" si="985"/>
        <v>0</v>
      </c>
      <c r="BD212" s="3"/>
      <c r="BE212" s="3"/>
      <c r="BF212" s="4">
        <f t="shared" si="986"/>
        <v>0</v>
      </c>
      <c r="BG212" s="4">
        <f t="shared" si="987"/>
        <v>0</v>
      </c>
      <c r="BH212" s="4">
        <f t="shared" si="988"/>
        <v>0</v>
      </c>
      <c r="BI212" s="4">
        <f t="shared" si="989"/>
        <v>0</v>
      </c>
      <c r="BJ212" s="3"/>
      <c r="BK212" s="3"/>
      <c r="BL212" s="4">
        <f t="shared" si="990"/>
        <v>0</v>
      </c>
      <c r="BM212" s="3"/>
      <c r="BN212" s="3"/>
      <c r="BO212" s="4">
        <f t="shared" si="991"/>
        <v>0</v>
      </c>
      <c r="BP212" s="3"/>
      <c r="BQ212" s="3"/>
      <c r="BR212" s="4">
        <f t="shared" si="992"/>
        <v>0</v>
      </c>
      <c r="BS212" s="3"/>
      <c r="BT212" s="3"/>
      <c r="BU212" s="4">
        <f t="shared" si="993"/>
        <v>0</v>
      </c>
      <c r="BV212" s="3"/>
      <c r="BW212" s="3"/>
      <c r="BX212" s="4">
        <f t="shared" si="994"/>
        <v>0</v>
      </c>
      <c r="BY212" s="3"/>
      <c r="BZ212" s="3"/>
      <c r="CA212" s="4">
        <f t="shared" si="995"/>
        <v>0</v>
      </c>
      <c r="CB212" s="4">
        <f t="shared" si="996"/>
        <v>0</v>
      </c>
      <c r="CC212" s="4">
        <f t="shared" si="997"/>
        <v>0</v>
      </c>
      <c r="CD212" s="4">
        <f t="shared" si="998"/>
        <v>0</v>
      </c>
      <c r="CE212" s="3"/>
      <c r="CF212" s="3"/>
      <c r="CG212" s="4">
        <f t="shared" si="999"/>
        <v>0</v>
      </c>
      <c r="CH212" s="3"/>
      <c r="CI212" s="3"/>
      <c r="CJ212" s="4">
        <f t="shared" si="1000"/>
        <v>0</v>
      </c>
      <c r="CK212" s="3"/>
      <c r="CL212" s="3"/>
      <c r="CM212" s="4">
        <f t="shared" si="1001"/>
        <v>0</v>
      </c>
      <c r="CN212" s="4">
        <f t="shared" si="1002"/>
        <v>0</v>
      </c>
      <c r="CO212" s="4">
        <f t="shared" si="1003"/>
        <v>0</v>
      </c>
      <c r="CP212" s="4">
        <f t="shared" si="1004"/>
        <v>0</v>
      </c>
      <c r="CQ212" s="3"/>
      <c r="CR212" s="3"/>
      <c r="CS212" s="4">
        <f t="shared" si="1005"/>
        <v>0</v>
      </c>
      <c r="CT212" s="3"/>
      <c r="CU212" s="3"/>
      <c r="CV212" s="4">
        <f t="shared" si="1006"/>
        <v>0</v>
      </c>
      <c r="CW212" s="3"/>
      <c r="CX212" s="3"/>
      <c r="CY212" s="4">
        <f t="shared" si="1007"/>
        <v>0</v>
      </c>
      <c r="CZ212" s="4">
        <f t="shared" si="1008"/>
        <v>0</v>
      </c>
      <c r="DA212" s="4">
        <f t="shared" si="1009"/>
        <v>0</v>
      </c>
      <c r="DB212" s="4">
        <f t="shared" si="1010"/>
        <v>0</v>
      </c>
      <c r="DC212" s="4">
        <f t="shared" si="1011"/>
        <v>0</v>
      </c>
      <c r="DD212" s="4">
        <f t="shared" si="1012"/>
        <v>0</v>
      </c>
      <c r="DE212" s="4">
        <f t="shared" si="1013"/>
        <v>0</v>
      </c>
      <c r="DF212" s="3"/>
      <c r="DG212" s="3"/>
      <c r="DH212" s="4">
        <f t="shared" si="1014"/>
        <v>0</v>
      </c>
      <c r="DI212" s="3"/>
      <c r="DJ212" s="3"/>
      <c r="DK212" s="4">
        <f t="shared" si="1015"/>
        <v>0</v>
      </c>
      <c r="DL212" s="4">
        <f t="shared" si="1016"/>
        <v>0</v>
      </c>
      <c r="DM212" s="4">
        <f t="shared" si="1017"/>
        <v>0</v>
      </c>
      <c r="DN212" s="4">
        <f t="shared" si="1018"/>
        <v>0</v>
      </c>
      <c r="DO212" s="3"/>
      <c r="DP212" s="3"/>
      <c r="DQ212" s="4">
        <f t="shared" si="1019"/>
        <v>0</v>
      </c>
      <c r="DR212" s="3"/>
      <c r="DS212" s="3"/>
      <c r="DT212" s="4">
        <f t="shared" si="1020"/>
        <v>0</v>
      </c>
      <c r="DU212" s="4">
        <f t="shared" si="1021"/>
        <v>0</v>
      </c>
      <c r="DV212" s="4">
        <f t="shared" si="1022"/>
        <v>0</v>
      </c>
      <c r="DW212" s="4">
        <f t="shared" si="1023"/>
        <v>0</v>
      </c>
      <c r="DX212" s="20">
        <f t="shared" si="1024"/>
        <v>0</v>
      </c>
      <c r="DY212" s="20">
        <f t="shared" si="1025"/>
        <v>0</v>
      </c>
      <c r="DZ212" s="20">
        <f t="shared" si="1026"/>
        <v>0</v>
      </c>
      <c r="EA212" s="19"/>
      <c r="EB212" s="19"/>
      <c r="EC212" s="20">
        <f t="shared" si="1027"/>
        <v>0</v>
      </c>
      <c r="ED212" s="19"/>
      <c r="EE212" s="19"/>
      <c r="EF212" s="20">
        <f t="shared" si="1028"/>
        <v>0</v>
      </c>
      <c r="EG212" s="19"/>
      <c r="EH212" s="19"/>
      <c r="EI212" s="20">
        <f t="shared" si="1029"/>
        <v>0</v>
      </c>
      <c r="EJ212" s="19"/>
      <c r="EK212" s="19"/>
      <c r="EL212" s="20">
        <f t="shared" si="1030"/>
        <v>0</v>
      </c>
      <c r="EM212" s="20">
        <f t="shared" si="1031"/>
        <v>0</v>
      </c>
      <c r="EN212" s="20">
        <f t="shared" si="1032"/>
        <v>0</v>
      </c>
      <c r="EO212" s="20">
        <f t="shared" si="1033"/>
        <v>0</v>
      </c>
      <c r="EP212" s="19"/>
      <c r="EQ212" s="20">
        <f>1800</f>
        <v>1800</v>
      </c>
      <c r="ER212" s="20">
        <f t="shared" si="1034"/>
        <v>-1800</v>
      </c>
      <c r="ES212" s="19"/>
      <c r="ET212" s="19"/>
      <c r="EU212" s="20">
        <f t="shared" si="1035"/>
        <v>0</v>
      </c>
      <c r="EV212" s="19"/>
      <c r="EW212" s="19"/>
      <c r="EX212" s="20">
        <f t="shared" si="1036"/>
        <v>0</v>
      </c>
      <c r="EY212" s="19"/>
      <c r="EZ212" s="19"/>
      <c r="FA212" s="20">
        <f t="shared" si="1037"/>
        <v>0</v>
      </c>
      <c r="FB212" s="20">
        <f t="shared" si="1038"/>
        <v>0</v>
      </c>
      <c r="FC212" s="20">
        <f t="shared" si="1039"/>
        <v>0</v>
      </c>
      <c r="FD212" s="20">
        <f t="shared" si="1040"/>
        <v>0</v>
      </c>
      <c r="FE212" s="19"/>
      <c r="FF212" s="19"/>
      <c r="FG212" s="20">
        <f t="shared" si="1041"/>
        <v>0</v>
      </c>
      <c r="FH212" s="19"/>
      <c r="FI212" s="19"/>
      <c r="FJ212" s="20">
        <f t="shared" si="1042"/>
        <v>0</v>
      </c>
      <c r="FK212" s="19"/>
      <c r="FL212" s="19"/>
      <c r="FM212" s="20">
        <f t="shared" si="1043"/>
        <v>0</v>
      </c>
      <c r="FN212" s="20">
        <f t="shared" si="1044"/>
        <v>0</v>
      </c>
      <c r="FO212" s="20">
        <f t="shared" si="1045"/>
        <v>0</v>
      </c>
      <c r="FP212" s="20">
        <f t="shared" si="1046"/>
        <v>0</v>
      </c>
      <c r="FQ212" s="19"/>
      <c r="FR212" s="19"/>
      <c r="FS212" s="20">
        <f t="shared" si="1047"/>
        <v>0</v>
      </c>
      <c r="FT212" s="19"/>
      <c r="FU212" s="19"/>
      <c r="FV212" s="20">
        <f t="shared" si="1048"/>
        <v>0</v>
      </c>
      <c r="FW212" s="19"/>
      <c r="FX212" s="19"/>
      <c r="FY212" s="20">
        <f t="shared" si="1049"/>
        <v>0</v>
      </c>
      <c r="FZ212" s="20">
        <f t="shared" si="1050"/>
        <v>0</v>
      </c>
      <c r="GA212" s="20">
        <f t="shared" si="1051"/>
        <v>0</v>
      </c>
      <c r="GB212" s="20">
        <f t="shared" si="1052"/>
        <v>0</v>
      </c>
      <c r="GC212" s="19"/>
      <c r="GD212" s="19"/>
      <c r="GE212" s="20">
        <f t="shared" si="1053"/>
        <v>0</v>
      </c>
      <c r="GF212" s="19"/>
      <c r="GG212" s="19"/>
      <c r="GH212" s="20">
        <f t="shared" si="1054"/>
        <v>0</v>
      </c>
      <c r="GI212" s="19"/>
      <c r="GJ212" s="19"/>
      <c r="GK212" s="20">
        <f t="shared" si="1055"/>
        <v>0</v>
      </c>
      <c r="GL212" s="19"/>
      <c r="GM212" s="19"/>
      <c r="GN212" s="20">
        <f t="shared" si="1056"/>
        <v>0</v>
      </c>
      <c r="GO212" s="20">
        <f t="shared" si="1057"/>
        <v>0</v>
      </c>
      <c r="GP212" s="20">
        <f t="shared" si="1058"/>
        <v>0</v>
      </c>
      <c r="GQ212" s="20">
        <f t="shared" si="1059"/>
        <v>0</v>
      </c>
      <c r="GR212" s="19"/>
      <c r="GS212" s="19"/>
      <c r="GT212" s="20">
        <f t="shared" si="1060"/>
        <v>0</v>
      </c>
      <c r="GU212" s="19"/>
      <c r="GV212" s="19"/>
      <c r="GW212" s="20">
        <f t="shared" si="1061"/>
        <v>0</v>
      </c>
      <c r="GX212" s="19"/>
      <c r="GY212" s="19"/>
      <c r="GZ212" s="20">
        <f t="shared" si="1062"/>
        <v>0</v>
      </c>
      <c r="HA212" s="20">
        <f t="shared" si="1063"/>
        <v>0</v>
      </c>
      <c r="HB212" s="20">
        <f t="shared" si="1064"/>
        <v>1800</v>
      </c>
      <c r="HC212" s="20">
        <f t="shared" si="1065"/>
        <v>-1800</v>
      </c>
      <c r="HD212" s="19"/>
      <c r="HE212" s="19"/>
      <c r="HF212" s="20">
        <f t="shared" si="1066"/>
        <v>0</v>
      </c>
      <c r="HG212" s="19"/>
      <c r="HH212" s="19"/>
      <c r="HI212" s="20">
        <f t="shared" si="1067"/>
        <v>0</v>
      </c>
      <c r="HJ212" s="19"/>
      <c r="HK212" s="19"/>
      <c r="HL212" s="20">
        <f t="shared" si="1068"/>
        <v>0</v>
      </c>
      <c r="HM212" s="19"/>
      <c r="HN212" s="19"/>
      <c r="HO212" s="20">
        <f t="shared" si="1069"/>
        <v>0</v>
      </c>
      <c r="HP212" s="20">
        <f t="shared" si="1070"/>
        <v>0</v>
      </c>
      <c r="HQ212" s="20">
        <f t="shared" si="1071"/>
        <v>0</v>
      </c>
      <c r="HR212" s="20">
        <f t="shared" si="1072"/>
        <v>0</v>
      </c>
      <c r="HS212" s="19"/>
      <c r="HT212" s="19"/>
      <c r="HU212" s="20">
        <f t="shared" si="1073"/>
        <v>0</v>
      </c>
      <c r="HV212" s="19"/>
      <c r="HW212" s="19"/>
      <c r="HX212" s="20">
        <f t="shared" si="1074"/>
        <v>0</v>
      </c>
      <c r="HY212" s="19"/>
      <c r="HZ212" s="19"/>
      <c r="IA212" s="20">
        <f t="shared" si="1075"/>
        <v>0</v>
      </c>
      <c r="IB212" s="19"/>
      <c r="IC212" s="19"/>
      <c r="ID212" s="20">
        <f t="shared" si="1076"/>
        <v>0</v>
      </c>
      <c r="IE212" s="20">
        <f t="shared" si="1077"/>
        <v>0</v>
      </c>
      <c r="IF212" s="20">
        <f t="shared" si="1078"/>
        <v>0</v>
      </c>
      <c r="IG212" s="20">
        <f t="shared" si="1079"/>
        <v>0</v>
      </c>
      <c r="IH212" s="20">
        <f t="shared" si="1080"/>
        <v>0</v>
      </c>
      <c r="II212" s="20">
        <f t="shared" si="1081"/>
        <v>0</v>
      </c>
      <c r="IJ212" s="20">
        <f t="shared" si="1082"/>
        <v>0</v>
      </c>
      <c r="IK212" s="19"/>
      <c r="IL212" s="19"/>
      <c r="IM212" s="20">
        <f t="shared" si="1083"/>
        <v>0</v>
      </c>
      <c r="IN212" s="19"/>
      <c r="IO212" s="19"/>
      <c r="IP212" s="20">
        <f t="shared" si="1084"/>
        <v>0</v>
      </c>
      <c r="IQ212" s="19"/>
      <c r="IR212" s="19"/>
      <c r="IS212" s="20">
        <f t="shared" si="1085"/>
        <v>0</v>
      </c>
      <c r="IT212" s="20">
        <f t="shared" si="1086"/>
        <v>0</v>
      </c>
      <c r="IU212" s="20">
        <f t="shared" si="1087"/>
        <v>0</v>
      </c>
      <c r="IV212" s="20">
        <f t="shared" si="1088"/>
        <v>0</v>
      </c>
      <c r="IW212" s="20">
        <f t="shared" si="1089"/>
        <v>0</v>
      </c>
      <c r="IX212" s="20">
        <f t="shared" si="1090"/>
        <v>0</v>
      </c>
      <c r="IY212" s="20">
        <f t="shared" si="1091"/>
        <v>0</v>
      </c>
      <c r="IZ212" s="19"/>
      <c r="JA212" s="19"/>
      <c r="JB212" s="20">
        <f t="shared" si="1092"/>
        <v>0</v>
      </c>
      <c r="JC212" s="19"/>
      <c r="JD212" s="19"/>
      <c r="JE212" s="20">
        <f t="shared" si="1093"/>
        <v>0</v>
      </c>
      <c r="JF212" s="19"/>
      <c r="JG212" s="19"/>
      <c r="JH212" s="20">
        <f t="shared" si="1094"/>
        <v>0</v>
      </c>
      <c r="JI212" s="20">
        <f t="shared" si="1095"/>
        <v>0</v>
      </c>
      <c r="JJ212" s="20">
        <f t="shared" si="1096"/>
        <v>0</v>
      </c>
      <c r="JK212" s="20">
        <f t="shared" si="1097"/>
        <v>0</v>
      </c>
      <c r="JL212" s="19"/>
      <c r="JM212" s="19"/>
      <c r="JN212" s="20">
        <f t="shared" si="1098"/>
        <v>0</v>
      </c>
      <c r="JO212" s="19"/>
      <c r="JP212" s="19"/>
      <c r="JQ212" s="20">
        <f t="shared" si="1099"/>
        <v>0</v>
      </c>
      <c r="JR212" s="19"/>
      <c r="JS212" s="19"/>
      <c r="JT212" s="20">
        <f t="shared" si="1100"/>
        <v>0</v>
      </c>
      <c r="JU212" s="20">
        <f t="shared" si="1101"/>
        <v>0</v>
      </c>
      <c r="JV212" s="20">
        <f t="shared" si="1102"/>
        <v>0</v>
      </c>
      <c r="JW212" s="20">
        <f t="shared" si="1103"/>
        <v>0</v>
      </c>
      <c r="JX212" s="19"/>
      <c r="JY212" s="19"/>
      <c r="JZ212" s="20">
        <f t="shared" si="1104"/>
        <v>0</v>
      </c>
      <c r="KA212" s="19"/>
      <c r="KB212" s="19"/>
      <c r="KC212" s="20">
        <f t="shared" si="1105"/>
        <v>0</v>
      </c>
      <c r="KD212" s="20">
        <f t="shared" si="1106"/>
        <v>0</v>
      </c>
      <c r="KE212" s="20">
        <f t="shared" si="1107"/>
        <v>0</v>
      </c>
      <c r="KF212" s="20">
        <f t="shared" si="1108"/>
        <v>0</v>
      </c>
      <c r="KG212" s="19"/>
      <c r="KH212" s="20">
        <f>300</f>
        <v>300</v>
      </c>
      <c r="KI212" s="20">
        <f t="shared" si="1109"/>
        <v>-300</v>
      </c>
      <c r="KJ212" s="19"/>
      <c r="KK212" s="19"/>
      <c r="KL212" s="20">
        <f t="shared" si="1110"/>
        <v>0</v>
      </c>
      <c r="KM212" s="19"/>
      <c r="KN212" s="19"/>
      <c r="KO212" s="20">
        <f t="shared" si="1111"/>
        <v>0</v>
      </c>
      <c r="KP212" s="19"/>
      <c r="KQ212" s="19"/>
      <c r="KR212" s="20">
        <f t="shared" si="1112"/>
        <v>0</v>
      </c>
      <c r="KS212" s="19"/>
      <c r="KT212" s="19"/>
      <c r="KU212" s="20">
        <f t="shared" si="1113"/>
        <v>0</v>
      </c>
      <c r="KV212" s="19"/>
      <c r="KW212" s="19"/>
      <c r="KX212" s="20">
        <f t="shared" si="1114"/>
        <v>0</v>
      </c>
      <c r="KY212" s="19"/>
      <c r="KZ212" s="19"/>
      <c r="LA212" s="20">
        <f t="shared" si="1115"/>
        <v>0</v>
      </c>
      <c r="LB212" s="20">
        <f t="shared" si="1116"/>
        <v>0</v>
      </c>
      <c r="LC212" s="20">
        <f t="shared" si="1117"/>
        <v>0</v>
      </c>
      <c r="LD212" s="20">
        <f t="shared" si="1118"/>
        <v>0</v>
      </c>
      <c r="LE212" s="20">
        <f t="shared" si="1119"/>
        <v>0</v>
      </c>
      <c r="LF212" s="20">
        <f t="shared" si="1120"/>
        <v>300</v>
      </c>
      <c r="LG212" s="20">
        <f t="shared" si="1121"/>
        <v>-300</v>
      </c>
      <c r="LH212" s="19"/>
      <c r="LI212" s="19"/>
      <c r="LJ212" s="20">
        <f t="shared" si="1122"/>
        <v>0</v>
      </c>
      <c r="LK212" s="19"/>
      <c r="LL212" s="19"/>
      <c r="LM212" s="20">
        <f t="shared" si="1123"/>
        <v>0</v>
      </c>
      <c r="LN212" s="20">
        <f t="shared" si="1124"/>
        <v>0</v>
      </c>
      <c r="LO212" s="20">
        <f t="shared" si="1125"/>
        <v>2100</v>
      </c>
      <c r="LP212" s="20">
        <f t="shared" si="1126"/>
        <v>-2100</v>
      </c>
    </row>
    <row r="213" spans="1:328" x14ac:dyDescent="0.3">
      <c r="A213" s="2" t="s">
        <v>318</v>
      </c>
      <c r="B213" s="3"/>
      <c r="C213" s="3"/>
      <c r="D213" s="4">
        <f t="shared" si="966"/>
        <v>0</v>
      </c>
      <c r="E213" s="3"/>
      <c r="F213" s="3"/>
      <c r="G213" s="4">
        <f t="shared" si="967"/>
        <v>0</v>
      </c>
      <c r="H213" s="3"/>
      <c r="I213" s="3"/>
      <c r="J213" s="4">
        <f t="shared" si="968"/>
        <v>0</v>
      </c>
      <c r="K213" s="3"/>
      <c r="L213" s="3"/>
      <c r="M213" s="4">
        <f t="shared" si="969"/>
        <v>0</v>
      </c>
      <c r="N213" s="3"/>
      <c r="O213" s="3"/>
      <c r="P213" s="4">
        <f t="shared" si="970"/>
        <v>0</v>
      </c>
      <c r="Q213" s="3"/>
      <c r="R213" s="3"/>
      <c r="S213" s="4">
        <f t="shared" si="971"/>
        <v>0</v>
      </c>
      <c r="T213" s="3"/>
      <c r="U213" s="3"/>
      <c r="V213" s="4">
        <f t="shared" si="972"/>
        <v>0</v>
      </c>
      <c r="W213" s="3"/>
      <c r="X213" s="3"/>
      <c r="Y213" s="4">
        <f t="shared" si="973"/>
        <v>0</v>
      </c>
      <c r="Z213" s="3"/>
      <c r="AA213" s="3"/>
      <c r="AB213" s="4">
        <f t="shared" si="974"/>
        <v>0</v>
      </c>
      <c r="AC213" s="3"/>
      <c r="AD213" s="3"/>
      <c r="AE213" s="4">
        <f t="shared" si="975"/>
        <v>0</v>
      </c>
      <c r="AF213" s="3"/>
      <c r="AG213" s="3"/>
      <c r="AH213" s="4">
        <f t="shared" si="976"/>
        <v>0</v>
      </c>
      <c r="AI213" s="3"/>
      <c r="AJ213" s="3"/>
      <c r="AK213" s="4">
        <f t="shared" si="977"/>
        <v>0</v>
      </c>
      <c r="AL213" s="4">
        <f t="shared" si="978"/>
        <v>0</v>
      </c>
      <c r="AM213" s="4">
        <f t="shared" si="979"/>
        <v>0</v>
      </c>
      <c r="AN213" s="4">
        <f t="shared" si="980"/>
        <v>0</v>
      </c>
      <c r="AO213" s="3"/>
      <c r="AP213" s="3"/>
      <c r="AQ213" s="4">
        <f t="shared" si="981"/>
        <v>0</v>
      </c>
      <c r="AR213" s="3"/>
      <c r="AS213" s="3"/>
      <c r="AT213" s="4">
        <f t="shared" si="982"/>
        <v>0</v>
      </c>
      <c r="AU213" s="3"/>
      <c r="AV213" s="3"/>
      <c r="AW213" s="4">
        <f t="shared" si="983"/>
        <v>0</v>
      </c>
      <c r="AX213" s="3"/>
      <c r="AY213" s="3"/>
      <c r="AZ213" s="4">
        <f t="shared" si="984"/>
        <v>0</v>
      </c>
      <c r="BA213" s="3"/>
      <c r="BB213" s="3"/>
      <c r="BC213" s="4">
        <f t="shared" si="985"/>
        <v>0</v>
      </c>
      <c r="BD213" s="3"/>
      <c r="BE213" s="3"/>
      <c r="BF213" s="4">
        <f t="shared" si="986"/>
        <v>0</v>
      </c>
      <c r="BG213" s="4">
        <f t="shared" si="987"/>
        <v>0</v>
      </c>
      <c r="BH213" s="4">
        <f t="shared" si="988"/>
        <v>0</v>
      </c>
      <c r="BI213" s="4">
        <f t="shared" si="989"/>
        <v>0</v>
      </c>
      <c r="BJ213" s="3"/>
      <c r="BK213" s="3"/>
      <c r="BL213" s="4">
        <f t="shared" si="990"/>
        <v>0</v>
      </c>
      <c r="BM213" s="3"/>
      <c r="BN213" s="3"/>
      <c r="BO213" s="4">
        <f t="shared" si="991"/>
        <v>0</v>
      </c>
      <c r="BP213" s="3"/>
      <c r="BQ213" s="3"/>
      <c r="BR213" s="4">
        <f t="shared" si="992"/>
        <v>0</v>
      </c>
      <c r="BS213" s="3"/>
      <c r="BT213" s="3"/>
      <c r="BU213" s="4">
        <f t="shared" si="993"/>
        <v>0</v>
      </c>
      <c r="BV213" s="3"/>
      <c r="BW213" s="3"/>
      <c r="BX213" s="4">
        <f t="shared" si="994"/>
        <v>0</v>
      </c>
      <c r="BY213" s="3"/>
      <c r="BZ213" s="3"/>
      <c r="CA213" s="4">
        <f t="shared" si="995"/>
        <v>0</v>
      </c>
      <c r="CB213" s="4">
        <f t="shared" si="996"/>
        <v>0</v>
      </c>
      <c r="CC213" s="4">
        <f t="shared" si="997"/>
        <v>0</v>
      </c>
      <c r="CD213" s="4">
        <f t="shared" si="998"/>
        <v>0</v>
      </c>
      <c r="CE213" s="3"/>
      <c r="CF213" s="3"/>
      <c r="CG213" s="4">
        <f t="shared" si="999"/>
        <v>0</v>
      </c>
      <c r="CH213" s="3"/>
      <c r="CI213" s="3"/>
      <c r="CJ213" s="4">
        <f t="shared" si="1000"/>
        <v>0</v>
      </c>
      <c r="CK213" s="3"/>
      <c r="CL213" s="3"/>
      <c r="CM213" s="4">
        <f t="shared" si="1001"/>
        <v>0</v>
      </c>
      <c r="CN213" s="4">
        <f t="shared" si="1002"/>
        <v>0</v>
      </c>
      <c r="CO213" s="4">
        <f t="shared" si="1003"/>
        <v>0</v>
      </c>
      <c r="CP213" s="4">
        <f t="shared" si="1004"/>
        <v>0</v>
      </c>
      <c r="CQ213" s="3"/>
      <c r="CR213" s="3"/>
      <c r="CS213" s="4">
        <f t="shared" si="1005"/>
        <v>0</v>
      </c>
      <c r="CT213" s="3"/>
      <c r="CU213" s="3"/>
      <c r="CV213" s="4">
        <f t="shared" si="1006"/>
        <v>0</v>
      </c>
      <c r="CW213" s="3"/>
      <c r="CX213" s="3"/>
      <c r="CY213" s="4">
        <f t="shared" si="1007"/>
        <v>0</v>
      </c>
      <c r="CZ213" s="4">
        <f t="shared" si="1008"/>
        <v>0</v>
      </c>
      <c r="DA213" s="4">
        <f t="shared" si="1009"/>
        <v>0</v>
      </c>
      <c r="DB213" s="4">
        <f t="shared" si="1010"/>
        <v>0</v>
      </c>
      <c r="DC213" s="4">
        <f t="shared" si="1011"/>
        <v>0</v>
      </c>
      <c r="DD213" s="4">
        <f t="shared" si="1012"/>
        <v>0</v>
      </c>
      <c r="DE213" s="4">
        <f t="shared" si="1013"/>
        <v>0</v>
      </c>
      <c r="DF213" s="3"/>
      <c r="DG213" s="3"/>
      <c r="DH213" s="4">
        <f t="shared" si="1014"/>
        <v>0</v>
      </c>
      <c r="DI213" s="3"/>
      <c r="DJ213" s="3"/>
      <c r="DK213" s="4">
        <f t="shared" si="1015"/>
        <v>0</v>
      </c>
      <c r="DL213" s="4">
        <f t="shared" si="1016"/>
        <v>0</v>
      </c>
      <c r="DM213" s="4">
        <f t="shared" si="1017"/>
        <v>0</v>
      </c>
      <c r="DN213" s="4">
        <f t="shared" si="1018"/>
        <v>0</v>
      </c>
      <c r="DO213" s="3"/>
      <c r="DP213" s="3"/>
      <c r="DQ213" s="4">
        <f t="shared" si="1019"/>
        <v>0</v>
      </c>
      <c r="DR213" s="3"/>
      <c r="DS213" s="3"/>
      <c r="DT213" s="4">
        <f t="shared" si="1020"/>
        <v>0</v>
      </c>
      <c r="DU213" s="4">
        <f t="shared" si="1021"/>
        <v>0</v>
      </c>
      <c r="DV213" s="4">
        <f t="shared" si="1022"/>
        <v>0</v>
      </c>
      <c r="DW213" s="4">
        <f t="shared" si="1023"/>
        <v>0</v>
      </c>
      <c r="DX213" s="20">
        <f t="shared" si="1024"/>
        <v>0</v>
      </c>
      <c r="DY213" s="20">
        <f t="shared" si="1025"/>
        <v>0</v>
      </c>
      <c r="DZ213" s="20">
        <f t="shared" si="1026"/>
        <v>0</v>
      </c>
      <c r="EA213" s="19"/>
      <c r="EB213" s="19"/>
      <c r="EC213" s="20">
        <f t="shared" si="1027"/>
        <v>0</v>
      </c>
      <c r="ED213" s="19"/>
      <c r="EE213" s="19"/>
      <c r="EF213" s="20">
        <f t="shared" si="1028"/>
        <v>0</v>
      </c>
      <c r="EG213" s="19"/>
      <c r="EH213" s="19"/>
      <c r="EI213" s="20">
        <f t="shared" si="1029"/>
        <v>0</v>
      </c>
      <c r="EJ213" s="19"/>
      <c r="EK213" s="19"/>
      <c r="EL213" s="20">
        <f t="shared" si="1030"/>
        <v>0</v>
      </c>
      <c r="EM213" s="20">
        <f t="shared" si="1031"/>
        <v>0</v>
      </c>
      <c r="EN213" s="20">
        <f t="shared" si="1032"/>
        <v>0</v>
      </c>
      <c r="EO213" s="20">
        <f t="shared" si="1033"/>
        <v>0</v>
      </c>
      <c r="EP213" s="19"/>
      <c r="EQ213" s="19"/>
      <c r="ER213" s="20">
        <f t="shared" si="1034"/>
        <v>0</v>
      </c>
      <c r="ES213" s="19"/>
      <c r="ET213" s="19"/>
      <c r="EU213" s="20">
        <f t="shared" si="1035"/>
        <v>0</v>
      </c>
      <c r="EV213" s="19"/>
      <c r="EW213" s="19"/>
      <c r="EX213" s="20">
        <f t="shared" si="1036"/>
        <v>0</v>
      </c>
      <c r="EY213" s="19"/>
      <c r="EZ213" s="19"/>
      <c r="FA213" s="20">
        <f t="shared" si="1037"/>
        <v>0</v>
      </c>
      <c r="FB213" s="20">
        <f t="shared" si="1038"/>
        <v>0</v>
      </c>
      <c r="FC213" s="20">
        <f t="shared" si="1039"/>
        <v>0</v>
      </c>
      <c r="FD213" s="20">
        <f t="shared" si="1040"/>
        <v>0</v>
      </c>
      <c r="FE213" s="19"/>
      <c r="FF213" s="19"/>
      <c r="FG213" s="20">
        <f t="shared" si="1041"/>
        <v>0</v>
      </c>
      <c r="FH213" s="19"/>
      <c r="FI213" s="19"/>
      <c r="FJ213" s="20">
        <f t="shared" si="1042"/>
        <v>0</v>
      </c>
      <c r="FK213" s="19"/>
      <c r="FL213" s="19"/>
      <c r="FM213" s="20">
        <f t="shared" si="1043"/>
        <v>0</v>
      </c>
      <c r="FN213" s="20">
        <f t="shared" si="1044"/>
        <v>0</v>
      </c>
      <c r="FO213" s="20">
        <f t="shared" si="1045"/>
        <v>0</v>
      </c>
      <c r="FP213" s="20">
        <f t="shared" si="1046"/>
        <v>0</v>
      </c>
      <c r="FQ213" s="19"/>
      <c r="FR213" s="19"/>
      <c r="FS213" s="20">
        <f t="shared" si="1047"/>
        <v>0</v>
      </c>
      <c r="FT213" s="19"/>
      <c r="FU213" s="19"/>
      <c r="FV213" s="20">
        <f t="shared" si="1048"/>
        <v>0</v>
      </c>
      <c r="FW213" s="19"/>
      <c r="FX213" s="19"/>
      <c r="FY213" s="20">
        <f t="shared" si="1049"/>
        <v>0</v>
      </c>
      <c r="FZ213" s="20">
        <f t="shared" si="1050"/>
        <v>0</v>
      </c>
      <c r="GA213" s="20">
        <f t="shared" si="1051"/>
        <v>0</v>
      </c>
      <c r="GB213" s="20">
        <f t="shared" si="1052"/>
        <v>0</v>
      </c>
      <c r="GC213" s="19"/>
      <c r="GD213" s="19"/>
      <c r="GE213" s="20">
        <f t="shared" si="1053"/>
        <v>0</v>
      </c>
      <c r="GF213" s="19"/>
      <c r="GG213" s="19"/>
      <c r="GH213" s="20">
        <f t="shared" si="1054"/>
        <v>0</v>
      </c>
      <c r="GI213" s="19"/>
      <c r="GJ213" s="19"/>
      <c r="GK213" s="20">
        <f t="shared" si="1055"/>
        <v>0</v>
      </c>
      <c r="GL213" s="19"/>
      <c r="GM213" s="19"/>
      <c r="GN213" s="20">
        <f t="shared" si="1056"/>
        <v>0</v>
      </c>
      <c r="GO213" s="20">
        <f t="shared" si="1057"/>
        <v>0</v>
      </c>
      <c r="GP213" s="20">
        <f t="shared" si="1058"/>
        <v>0</v>
      </c>
      <c r="GQ213" s="20">
        <f t="shared" si="1059"/>
        <v>0</v>
      </c>
      <c r="GR213" s="19"/>
      <c r="GS213" s="19"/>
      <c r="GT213" s="20">
        <f t="shared" si="1060"/>
        <v>0</v>
      </c>
      <c r="GU213" s="19"/>
      <c r="GV213" s="19"/>
      <c r="GW213" s="20">
        <f t="shared" si="1061"/>
        <v>0</v>
      </c>
      <c r="GX213" s="19"/>
      <c r="GY213" s="19"/>
      <c r="GZ213" s="20">
        <f t="shared" si="1062"/>
        <v>0</v>
      </c>
      <c r="HA213" s="20">
        <f t="shared" si="1063"/>
        <v>0</v>
      </c>
      <c r="HB213" s="20">
        <f t="shared" si="1064"/>
        <v>0</v>
      </c>
      <c r="HC213" s="20">
        <f t="shared" si="1065"/>
        <v>0</v>
      </c>
      <c r="HD213" s="19"/>
      <c r="HE213" s="19"/>
      <c r="HF213" s="20">
        <f t="shared" si="1066"/>
        <v>0</v>
      </c>
      <c r="HG213" s="19"/>
      <c r="HH213" s="19"/>
      <c r="HI213" s="20">
        <f t="shared" si="1067"/>
        <v>0</v>
      </c>
      <c r="HJ213" s="19"/>
      <c r="HK213" s="19"/>
      <c r="HL213" s="20">
        <f t="shared" si="1068"/>
        <v>0</v>
      </c>
      <c r="HM213" s="19"/>
      <c r="HN213" s="19"/>
      <c r="HO213" s="20">
        <f t="shared" si="1069"/>
        <v>0</v>
      </c>
      <c r="HP213" s="20">
        <f t="shared" si="1070"/>
        <v>0</v>
      </c>
      <c r="HQ213" s="20">
        <f t="shared" si="1071"/>
        <v>0</v>
      </c>
      <c r="HR213" s="20">
        <f t="shared" si="1072"/>
        <v>0</v>
      </c>
      <c r="HS213" s="19"/>
      <c r="HT213" s="19"/>
      <c r="HU213" s="20">
        <f t="shared" si="1073"/>
        <v>0</v>
      </c>
      <c r="HV213" s="19"/>
      <c r="HW213" s="19"/>
      <c r="HX213" s="20">
        <f t="shared" si="1074"/>
        <v>0</v>
      </c>
      <c r="HY213" s="19"/>
      <c r="HZ213" s="19"/>
      <c r="IA213" s="20">
        <f t="shared" si="1075"/>
        <v>0</v>
      </c>
      <c r="IB213" s="19"/>
      <c r="IC213" s="19"/>
      <c r="ID213" s="20">
        <f t="shared" si="1076"/>
        <v>0</v>
      </c>
      <c r="IE213" s="20">
        <f t="shared" si="1077"/>
        <v>0</v>
      </c>
      <c r="IF213" s="20">
        <f t="shared" si="1078"/>
        <v>0</v>
      </c>
      <c r="IG213" s="20">
        <f t="shared" si="1079"/>
        <v>0</v>
      </c>
      <c r="IH213" s="20">
        <f t="shared" si="1080"/>
        <v>0</v>
      </c>
      <c r="II213" s="20">
        <f t="shared" si="1081"/>
        <v>0</v>
      </c>
      <c r="IJ213" s="20">
        <f t="shared" si="1082"/>
        <v>0</v>
      </c>
      <c r="IK213" s="19"/>
      <c r="IL213" s="19"/>
      <c r="IM213" s="20">
        <f t="shared" si="1083"/>
        <v>0</v>
      </c>
      <c r="IN213" s="19"/>
      <c r="IO213" s="19"/>
      <c r="IP213" s="20">
        <f t="shared" si="1084"/>
        <v>0</v>
      </c>
      <c r="IQ213" s="19"/>
      <c r="IR213" s="19"/>
      <c r="IS213" s="20">
        <f t="shared" si="1085"/>
        <v>0</v>
      </c>
      <c r="IT213" s="20">
        <f t="shared" si="1086"/>
        <v>0</v>
      </c>
      <c r="IU213" s="20">
        <f t="shared" si="1087"/>
        <v>0</v>
      </c>
      <c r="IV213" s="20">
        <f t="shared" si="1088"/>
        <v>0</v>
      </c>
      <c r="IW213" s="20">
        <f t="shared" si="1089"/>
        <v>0</v>
      </c>
      <c r="IX213" s="20">
        <f t="shared" si="1090"/>
        <v>0</v>
      </c>
      <c r="IY213" s="20">
        <f t="shared" si="1091"/>
        <v>0</v>
      </c>
      <c r="IZ213" s="19"/>
      <c r="JA213" s="19"/>
      <c r="JB213" s="20">
        <f t="shared" si="1092"/>
        <v>0</v>
      </c>
      <c r="JC213" s="19"/>
      <c r="JD213" s="19"/>
      <c r="JE213" s="20">
        <f t="shared" si="1093"/>
        <v>0</v>
      </c>
      <c r="JF213" s="19"/>
      <c r="JG213" s="19"/>
      <c r="JH213" s="20">
        <f t="shared" si="1094"/>
        <v>0</v>
      </c>
      <c r="JI213" s="20">
        <f t="shared" si="1095"/>
        <v>0</v>
      </c>
      <c r="JJ213" s="20">
        <f t="shared" si="1096"/>
        <v>0</v>
      </c>
      <c r="JK213" s="20">
        <f t="shared" si="1097"/>
        <v>0</v>
      </c>
      <c r="JL213" s="19"/>
      <c r="JM213" s="19"/>
      <c r="JN213" s="20">
        <f t="shared" si="1098"/>
        <v>0</v>
      </c>
      <c r="JO213" s="19"/>
      <c r="JP213" s="19"/>
      <c r="JQ213" s="20">
        <f t="shared" si="1099"/>
        <v>0</v>
      </c>
      <c r="JR213" s="19"/>
      <c r="JS213" s="19"/>
      <c r="JT213" s="20">
        <f t="shared" si="1100"/>
        <v>0</v>
      </c>
      <c r="JU213" s="20">
        <f t="shared" si="1101"/>
        <v>0</v>
      </c>
      <c r="JV213" s="20">
        <f t="shared" si="1102"/>
        <v>0</v>
      </c>
      <c r="JW213" s="20">
        <f t="shared" si="1103"/>
        <v>0</v>
      </c>
      <c r="JX213" s="19"/>
      <c r="JY213" s="19"/>
      <c r="JZ213" s="20">
        <f t="shared" si="1104"/>
        <v>0</v>
      </c>
      <c r="KA213" s="19"/>
      <c r="KB213" s="19"/>
      <c r="KC213" s="20">
        <f t="shared" si="1105"/>
        <v>0</v>
      </c>
      <c r="KD213" s="20">
        <f t="shared" si="1106"/>
        <v>0</v>
      </c>
      <c r="KE213" s="20">
        <f t="shared" si="1107"/>
        <v>0</v>
      </c>
      <c r="KF213" s="20">
        <f t="shared" si="1108"/>
        <v>0</v>
      </c>
      <c r="KG213" s="19"/>
      <c r="KH213" s="19"/>
      <c r="KI213" s="20">
        <f t="shared" si="1109"/>
        <v>0</v>
      </c>
      <c r="KJ213" s="19"/>
      <c r="KK213" s="19"/>
      <c r="KL213" s="20">
        <f t="shared" si="1110"/>
        <v>0</v>
      </c>
      <c r="KM213" s="19"/>
      <c r="KN213" s="19"/>
      <c r="KO213" s="20">
        <f t="shared" si="1111"/>
        <v>0</v>
      </c>
      <c r="KP213" s="19"/>
      <c r="KQ213" s="19"/>
      <c r="KR213" s="20">
        <f t="shared" si="1112"/>
        <v>0</v>
      </c>
      <c r="KS213" s="19"/>
      <c r="KT213" s="19"/>
      <c r="KU213" s="20">
        <f t="shared" si="1113"/>
        <v>0</v>
      </c>
      <c r="KV213" s="19"/>
      <c r="KW213" s="19"/>
      <c r="KX213" s="20">
        <f t="shared" si="1114"/>
        <v>0</v>
      </c>
      <c r="KY213" s="19"/>
      <c r="KZ213" s="19"/>
      <c r="LA213" s="20">
        <f t="shared" si="1115"/>
        <v>0</v>
      </c>
      <c r="LB213" s="20">
        <f t="shared" si="1116"/>
        <v>0</v>
      </c>
      <c r="LC213" s="20">
        <f t="shared" si="1117"/>
        <v>0</v>
      </c>
      <c r="LD213" s="20">
        <f t="shared" si="1118"/>
        <v>0</v>
      </c>
      <c r="LE213" s="20">
        <f t="shared" si="1119"/>
        <v>0</v>
      </c>
      <c r="LF213" s="20">
        <f t="shared" si="1120"/>
        <v>0</v>
      </c>
      <c r="LG213" s="20">
        <f t="shared" si="1121"/>
        <v>0</v>
      </c>
      <c r="LH213" s="19"/>
      <c r="LI213" s="19"/>
      <c r="LJ213" s="20">
        <f t="shared" si="1122"/>
        <v>0</v>
      </c>
      <c r="LK213" s="19"/>
      <c r="LL213" s="19"/>
      <c r="LM213" s="20">
        <f t="shared" si="1123"/>
        <v>0</v>
      </c>
      <c r="LN213" s="20">
        <f t="shared" si="1124"/>
        <v>0</v>
      </c>
      <c r="LO213" s="20">
        <f t="shared" si="1125"/>
        <v>0</v>
      </c>
      <c r="LP213" s="20">
        <f t="shared" si="1126"/>
        <v>0</v>
      </c>
    </row>
    <row r="214" spans="1:328" x14ac:dyDescent="0.3">
      <c r="A214" s="2" t="s">
        <v>319</v>
      </c>
      <c r="B214" s="3"/>
      <c r="C214" s="3"/>
      <c r="D214" s="4">
        <f t="shared" si="966"/>
        <v>0</v>
      </c>
      <c r="E214" s="3"/>
      <c r="F214" s="3"/>
      <c r="G214" s="4">
        <f t="shared" si="967"/>
        <v>0</v>
      </c>
      <c r="H214" s="3"/>
      <c r="I214" s="3"/>
      <c r="J214" s="4">
        <f t="shared" si="968"/>
        <v>0</v>
      </c>
      <c r="K214" s="3"/>
      <c r="L214" s="3"/>
      <c r="M214" s="4">
        <f t="shared" si="969"/>
        <v>0</v>
      </c>
      <c r="N214" s="3"/>
      <c r="O214" s="3"/>
      <c r="P214" s="4">
        <f t="shared" si="970"/>
        <v>0</v>
      </c>
      <c r="Q214" s="3"/>
      <c r="R214" s="3"/>
      <c r="S214" s="4">
        <f t="shared" si="971"/>
        <v>0</v>
      </c>
      <c r="T214" s="3"/>
      <c r="U214" s="3"/>
      <c r="V214" s="4">
        <f t="shared" si="972"/>
        <v>0</v>
      </c>
      <c r="W214" s="3"/>
      <c r="X214" s="3"/>
      <c r="Y214" s="4">
        <f t="shared" si="973"/>
        <v>0</v>
      </c>
      <c r="Z214" s="3"/>
      <c r="AA214" s="3"/>
      <c r="AB214" s="4">
        <f t="shared" si="974"/>
        <v>0</v>
      </c>
      <c r="AC214" s="3"/>
      <c r="AD214" s="3"/>
      <c r="AE214" s="4">
        <f t="shared" si="975"/>
        <v>0</v>
      </c>
      <c r="AF214" s="3"/>
      <c r="AG214" s="3"/>
      <c r="AH214" s="4">
        <f t="shared" si="976"/>
        <v>0</v>
      </c>
      <c r="AI214" s="3"/>
      <c r="AJ214" s="3"/>
      <c r="AK214" s="4">
        <f t="shared" si="977"/>
        <v>0</v>
      </c>
      <c r="AL214" s="4">
        <f t="shared" si="978"/>
        <v>0</v>
      </c>
      <c r="AM214" s="4">
        <f t="shared" si="979"/>
        <v>0</v>
      </c>
      <c r="AN214" s="4">
        <f t="shared" si="980"/>
        <v>0</v>
      </c>
      <c r="AO214" s="3"/>
      <c r="AP214" s="3"/>
      <c r="AQ214" s="4">
        <f t="shared" si="981"/>
        <v>0</v>
      </c>
      <c r="AR214" s="3"/>
      <c r="AS214" s="3"/>
      <c r="AT214" s="4">
        <f t="shared" si="982"/>
        <v>0</v>
      </c>
      <c r="AU214" s="3"/>
      <c r="AV214" s="3"/>
      <c r="AW214" s="4">
        <f t="shared" si="983"/>
        <v>0</v>
      </c>
      <c r="AX214" s="3"/>
      <c r="AY214" s="3"/>
      <c r="AZ214" s="4">
        <f t="shared" si="984"/>
        <v>0</v>
      </c>
      <c r="BA214" s="3"/>
      <c r="BB214" s="3"/>
      <c r="BC214" s="4">
        <f t="shared" si="985"/>
        <v>0</v>
      </c>
      <c r="BD214" s="3"/>
      <c r="BE214" s="3"/>
      <c r="BF214" s="4">
        <f t="shared" si="986"/>
        <v>0</v>
      </c>
      <c r="BG214" s="4">
        <f t="shared" si="987"/>
        <v>0</v>
      </c>
      <c r="BH214" s="4">
        <f t="shared" si="988"/>
        <v>0</v>
      </c>
      <c r="BI214" s="4">
        <f t="shared" si="989"/>
        <v>0</v>
      </c>
      <c r="BJ214" s="3"/>
      <c r="BK214" s="3"/>
      <c r="BL214" s="4">
        <f t="shared" si="990"/>
        <v>0</v>
      </c>
      <c r="BM214" s="3"/>
      <c r="BN214" s="3"/>
      <c r="BO214" s="4">
        <f t="shared" si="991"/>
        <v>0</v>
      </c>
      <c r="BP214" s="3"/>
      <c r="BQ214" s="3"/>
      <c r="BR214" s="4">
        <f t="shared" si="992"/>
        <v>0</v>
      </c>
      <c r="BS214" s="3"/>
      <c r="BT214" s="3"/>
      <c r="BU214" s="4">
        <f t="shared" si="993"/>
        <v>0</v>
      </c>
      <c r="BV214" s="3"/>
      <c r="BW214" s="3"/>
      <c r="BX214" s="4">
        <f t="shared" si="994"/>
        <v>0</v>
      </c>
      <c r="BY214" s="3"/>
      <c r="BZ214" s="3"/>
      <c r="CA214" s="4">
        <f t="shared" si="995"/>
        <v>0</v>
      </c>
      <c r="CB214" s="4">
        <f t="shared" si="996"/>
        <v>0</v>
      </c>
      <c r="CC214" s="4">
        <f t="shared" si="997"/>
        <v>0</v>
      </c>
      <c r="CD214" s="4">
        <f t="shared" si="998"/>
        <v>0</v>
      </c>
      <c r="CE214" s="3"/>
      <c r="CF214" s="3"/>
      <c r="CG214" s="4">
        <f t="shared" si="999"/>
        <v>0</v>
      </c>
      <c r="CH214" s="3"/>
      <c r="CI214" s="3"/>
      <c r="CJ214" s="4">
        <f t="shared" si="1000"/>
        <v>0</v>
      </c>
      <c r="CK214" s="3"/>
      <c r="CL214" s="3"/>
      <c r="CM214" s="4">
        <f t="shared" si="1001"/>
        <v>0</v>
      </c>
      <c r="CN214" s="4">
        <f t="shared" si="1002"/>
        <v>0</v>
      </c>
      <c r="CO214" s="4">
        <f t="shared" si="1003"/>
        <v>0</v>
      </c>
      <c r="CP214" s="4">
        <f t="shared" si="1004"/>
        <v>0</v>
      </c>
      <c r="CQ214" s="3"/>
      <c r="CR214" s="3"/>
      <c r="CS214" s="4">
        <f t="shared" si="1005"/>
        <v>0</v>
      </c>
      <c r="CT214" s="3"/>
      <c r="CU214" s="3"/>
      <c r="CV214" s="4">
        <f t="shared" si="1006"/>
        <v>0</v>
      </c>
      <c r="CW214" s="3"/>
      <c r="CX214" s="3"/>
      <c r="CY214" s="4">
        <f t="shared" si="1007"/>
        <v>0</v>
      </c>
      <c r="CZ214" s="4">
        <f t="shared" si="1008"/>
        <v>0</v>
      </c>
      <c r="DA214" s="4">
        <f t="shared" si="1009"/>
        <v>0</v>
      </c>
      <c r="DB214" s="4">
        <f t="shared" si="1010"/>
        <v>0</v>
      </c>
      <c r="DC214" s="4">
        <f t="shared" si="1011"/>
        <v>0</v>
      </c>
      <c r="DD214" s="4">
        <f t="shared" si="1012"/>
        <v>0</v>
      </c>
      <c r="DE214" s="4">
        <f t="shared" si="1013"/>
        <v>0</v>
      </c>
      <c r="DF214" s="3"/>
      <c r="DG214" s="3"/>
      <c r="DH214" s="4">
        <f t="shared" si="1014"/>
        <v>0</v>
      </c>
      <c r="DI214" s="3"/>
      <c r="DJ214" s="3"/>
      <c r="DK214" s="4">
        <f t="shared" si="1015"/>
        <v>0</v>
      </c>
      <c r="DL214" s="4">
        <f t="shared" si="1016"/>
        <v>0</v>
      </c>
      <c r="DM214" s="4">
        <f t="shared" si="1017"/>
        <v>0</v>
      </c>
      <c r="DN214" s="4">
        <f t="shared" si="1018"/>
        <v>0</v>
      </c>
      <c r="DO214" s="3"/>
      <c r="DP214" s="3"/>
      <c r="DQ214" s="4">
        <f t="shared" si="1019"/>
        <v>0</v>
      </c>
      <c r="DR214" s="3"/>
      <c r="DS214" s="3"/>
      <c r="DT214" s="4">
        <f t="shared" si="1020"/>
        <v>0</v>
      </c>
      <c r="DU214" s="4">
        <f t="shared" si="1021"/>
        <v>0</v>
      </c>
      <c r="DV214" s="4">
        <f t="shared" si="1022"/>
        <v>0</v>
      </c>
      <c r="DW214" s="4">
        <f t="shared" si="1023"/>
        <v>0</v>
      </c>
      <c r="DX214" s="20">
        <f t="shared" si="1024"/>
        <v>0</v>
      </c>
      <c r="DY214" s="20">
        <f t="shared" si="1025"/>
        <v>0</v>
      </c>
      <c r="DZ214" s="20">
        <f t="shared" si="1026"/>
        <v>0</v>
      </c>
      <c r="EA214" s="19"/>
      <c r="EB214" s="19"/>
      <c r="EC214" s="20">
        <f t="shared" si="1027"/>
        <v>0</v>
      </c>
      <c r="ED214" s="19"/>
      <c r="EE214" s="19"/>
      <c r="EF214" s="20">
        <f t="shared" si="1028"/>
        <v>0</v>
      </c>
      <c r="EG214" s="19"/>
      <c r="EH214" s="19"/>
      <c r="EI214" s="20">
        <f t="shared" si="1029"/>
        <v>0</v>
      </c>
      <c r="EJ214" s="19"/>
      <c r="EK214" s="19"/>
      <c r="EL214" s="20">
        <f t="shared" si="1030"/>
        <v>0</v>
      </c>
      <c r="EM214" s="20">
        <f t="shared" si="1031"/>
        <v>0</v>
      </c>
      <c r="EN214" s="20">
        <f t="shared" si="1032"/>
        <v>0</v>
      </c>
      <c r="EO214" s="20">
        <f t="shared" si="1033"/>
        <v>0</v>
      </c>
      <c r="EP214" s="19"/>
      <c r="EQ214" s="19"/>
      <c r="ER214" s="20">
        <f t="shared" si="1034"/>
        <v>0</v>
      </c>
      <c r="ES214" s="19"/>
      <c r="ET214" s="19"/>
      <c r="EU214" s="20">
        <f t="shared" si="1035"/>
        <v>0</v>
      </c>
      <c r="EV214" s="19"/>
      <c r="EW214" s="19"/>
      <c r="EX214" s="20">
        <f t="shared" si="1036"/>
        <v>0</v>
      </c>
      <c r="EY214" s="19"/>
      <c r="EZ214" s="19"/>
      <c r="FA214" s="20">
        <f t="shared" si="1037"/>
        <v>0</v>
      </c>
      <c r="FB214" s="20">
        <f t="shared" si="1038"/>
        <v>0</v>
      </c>
      <c r="FC214" s="20">
        <f t="shared" si="1039"/>
        <v>0</v>
      </c>
      <c r="FD214" s="20">
        <f t="shared" si="1040"/>
        <v>0</v>
      </c>
      <c r="FE214" s="19"/>
      <c r="FF214" s="19"/>
      <c r="FG214" s="20">
        <f t="shared" si="1041"/>
        <v>0</v>
      </c>
      <c r="FH214" s="19"/>
      <c r="FI214" s="19"/>
      <c r="FJ214" s="20">
        <f t="shared" si="1042"/>
        <v>0</v>
      </c>
      <c r="FK214" s="19"/>
      <c r="FL214" s="19"/>
      <c r="FM214" s="20">
        <f t="shared" si="1043"/>
        <v>0</v>
      </c>
      <c r="FN214" s="20">
        <f t="shared" si="1044"/>
        <v>0</v>
      </c>
      <c r="FO214" s="20">
        <f t="shared" si="1045"/>
        <v>0</v>
      </c>
      <c r="FP214" s="20">
        <f t="shared" si="1046"/>
        <v>0</v>
      </c>
      <c r="FQ214" s="19"/>
      <c r="FR214" s="19"/>
      <c r="FS214" s="20">
        <f t="shared" si="1047"/>
        <v>0</v>
      </c>
      <c r="FT214" s="19"/>
      <c r="FU214" s="19"/>
      <c r="FV214" s="20">
        <f t="shared" si="1048"/>
        <v>0</v>
      </c>
      <c r="FW214" s="19"/>
      <c r="FX214" s="19"/>
      <c r="FY214" s="20">
        <f t="shared" si="1049"/>
        <v>0</v>
      </c>
      <c r="FZ214" s="20">
        <f t="shared" si="1050"/>
        <v>0</v>
      </c>
      <c r="GA214" s="20">
        <f t="shared" si="1051"/>
        <v>0</v>
      </c>
      <c r="GB214" s="20">
        <f t="shared" si="1052"/>
        <v>0</v>
      </c>
      <c r="GC214" s="19"/>
      <c r="GD214" s="19"/>
      <c r="GE214" s="20">
        <f t="shared" si="1053"/>
        <v>0</v>
      </c>
      <c r="GF214" s="19"/>
      <c r="GG214" s="19"/>
      <c r="GH214" s="20">
        <f t="shared" si="1054"/>
        <v>0</v>
      </c>
      <c r="GI214" s="19"/>
      <c r="GJ214" s="19"/>
      <c r="GK214" s="20">
        <f t="shared" si="1055"/>
        <v>0</v>
      </c>
      <c r="GL214" s="19"/>
      <c r="GM214" s="19"/>
      <c r="GN214" s="20">
        <f t="shared" si="1056"/>
        <v>0</v>
      </c>
      <c r="GO214" s="20">
        <f t="shared" si="1057"/>
        <v>0</v>
      </c>
      <c r="GP214" s="20">
        <f t="shared" si="1058"/>
        <v>0</v>
      </c>
      <c r="GQ214" s="20">
        <f t="shared" si="1059"/>
        <v>0</v>
      </c>
      <c r="GR214" s="19"/>
      <c r="GS214" s="19"/>
      <c r="GT214" s="20">
        <f t="shared" si="1060"/>
        <v>0</v>
      </c>
      <c r="GU214" s="19"/>
      <c r="GV214" s="19"/>
      <c r="GW214" s="20">
        <f t="shared" si="1061"/>
        <v>0</v>
      </c>
      <c r="GX214" s="19"/>
      <c r="GY214" s="19"/>
      <c r="GZ214" s="20">
        <f t="shared" si="1062"/>
        <v>0</v>
      </c>
      <c r="HA214" s="20">
        <f t="shared" si="1063"/>
        <v>0</v>
      </c>
      <c r="HB214" s="20">
        <f t="shared" si="1064"/>
        <v>0</v>
      </c>
      <c r="HC214" s="20">
        <f t="shared" si="1065"/>
        <v>0</v>
      </c>
      <c r="HD214" s="19"/>
      <c r="HE214" s="19"/>
      <c r="HF214" s="20">
        <f t="shared" si="1066"/>
        <v>0</v>
      </c>
      <c r="HG214" s="19"/>
      <c r="HH214" s="19"/>
      <c r="HI214" s="20">
        <f t="shared" si="1067"/>
        <v>0</v>
      </c>
      <c r="HJ214" s="19"/>
      <c r="HK214" s="19"/>
      <c r="HL214" s="20">
        <f t="shared" si="1068"/>
        <v>0</v>
      </c>
      <c r="HM214" s="19"/>
      <c r="HN214" s="19"/>
      <c r="HO214" s="20">
        <f t="shared" si="1069"/>
        <v>0</v>
      </c>
      <c r="HP214" s="20">
        <f t="shared" si="1070"/>
        <v>0</v>
      </c>
      <c r="HQ214" s="20">
        <f t="shared" si="1071"/>
        <v>0</v>
      </c>
      <c r="HR214" s="20">
        <f t="shared" si="1072"/>
        <v>0</v>
      </c>
      <c r="HS214" s="19"/>
      <c r="HT214" s="19"/>
      <c r="HU214" s="20">
        <f t="shared" si="1073"/>
        <v>0</v>
      </c>
      <c r="HV214" s="19"/>
      <c r="HW214" s="19"/>
      <c r="HX214" s="20">
        <f t="shared" si="1074"/>
        <v>0</v>
      </c>
      <c r="HY214" s="19"/>
      <c r="HZ214" s="19"/>
      <c r="IA214" s="20">
        <f t="shared" si="1075"/>
        <v>0</v>
      </c>
      <c r="IB214" s="19"/>
      <c r="IC214" s="19"/>
      <c r="ID214" s="20">
        <f t="shared" si="1076"/>
        <v>0</v>
      </c>
      <c r="IE214" s="20">
        <f t="shared" si="1077"/>
        <v>0</v>
      </c>
      <c r="IF214" s="20">
        <f t="shared" si="1078"/>
        <v>0</v>
      </c>
      <c r="IG214" s="20">
        <f t="shared" si="1079"/>
        <v>0</v>
      </c>
      <c r="IH214" s="20">
        <f t="shared" si="1080"/>
        <v>0</v>
      </c>
      <c r="II214" s="20">
        <f t="shared" si="1081"/>
        <v>0</v>
      </c>
      <c r="IJ214" s="20">
        <f t="shared" si="1082"/>
        <v>0</v>
      </c>
      <c r="IK214" s="19"/>
      <c r="IL214" s="20">
        <f>458.33</f>
        <v>458.33</v>
      </c>
      <c r="IM214" s="20">
        <f t="shared" si="1083"/>
        <v>-458.33</v>
      </c>
      <c r="IN214" s="19"/>
      <c r="IO214" s="19"/>
      <c r="IP214" s="20">
        <f t="shared" si="1084"/>
        <v>0</v>
      </c>
      <c r="IQ214" s="19"/>
      <c r="IR214" s="19"/>
      <c r="IS214" s="20">
        <f t="shared" si="1085"/>
        <v>0</v>
      </c>
      <c r="IT214" s="20">
        <f t="shared" si="1086"/>
        <v>0</v>
      </c>
      <c r="IU214" s="20">
        <f t="shared" si="1087"/>
        <v>0</v>
      </c>
      <c r="IV214" s="20">
        <f t="shared" si="1088"/>
        <v>0</v>
      </c>
      <c r="IW214" s="20">
        <f t="shared" si="1089"/>
        <v>0</v>
      </c>
      <c r="IX214" s="20">
        <f t="shared" si="1090"/>
        <v>458.33</v>
      </c>
      <c r="IY214" s="20">
        <f t="shared" si="1091"/>
        <v>-458.33</v>
      </c>
      <c r="IZ214" s="19"/>
      <c r="JA214" s="19"/>
      <c r="JB214" s="20">
        <f t="shared" si="1092"/>
        <v>0</v>
      </c>
      <c r="JC214" s="19"/>
      <c r="JD214" s="19"/>
      <c r="JE214" s="20">
        <f t="shared" si="1093"/>
        <v>0</v>
      </c>
      <c r="JF214" s="19"/>
      <c r="JG214" s="19"/>
      <c r="JH214" s="20">
        <f t="shared" si="1094"/>
        <v>0</v>
      </c>
      <c r="JI214" s="20">
        <f t="shared" si="1095"/>
        <v>0</v>
      </c>
      <c r="JJ214" s="20">
        <f t="shared" si="1096"/>
        <v>0</v>
      </c>
      <c r="JK214" s="20">
        <f t="shared" si="1097"/>
        <v>0</v>
      </c>
      <c r="JL214" s="19"/>
      <c r="JM214" s="19"/>
      <c r="JN214" s="20">
        <f t="shared" si="1098"/>
        <v>0</v>
      </c>
      <c r="JO214" s="19"/>
      <c r="JP214" s="19"/>
      <c r="JQ214" s="20">
        <f t="shared" si="1099"/>
        <v>0</v>
      </c>
      <c r="JR214" s="19"/>
      <c r="JS214" s="19"/>
      <c r="JT214" s="20">
        <f t="shared" si="1100"/>
        <v>0</v>
      </c>
      <c r="JU214" s="20">
        <f t="shared" si="1101"/>
        <v>0</v>
      </c>
      <c r="JV214" s="20">
        <f t="shared" si="1102"/>
        <v>0</v>
      </c>
      <c r="JW214" s="20">
        <f t="shared" si="1103"/>
        <v>0</v>
      </c>
      <c r="JX214" s="20">
        <f>55.8</f>
        <v>55.8</v>
      </c>
      <c r="JY214" s="19"/>
      <c r="JZ214" s="20">
        <f t="shared" si="1104"/>
        <v>55.8</v>
      </c>
      <c r="KA214" s="19"/>
      <c r="KB214" s="20">
        <f>1500</f>
        <v>1500</v>
      </c>
      <c r="KC214" s="20">
        <f t="shared" si="1105"/>
        <v>-1500</v>
      </c>
      <c r="KD214" s="20">
        <f t="shared" si="1106"/>
        <v>55.8</v>
      </c>
      <c r="KE214" s="20">
        <f t="shared" si="1107"/>
        <v>1500</v>
      </c>
      <c r="KF214" s="20">
        <f t="shared" si="1108"/>
        <v>-1444.2</v>
      </c>
      <c r="KG214" s="20">
        <f>560.2</f>
        <v>560.20000000000005</v>
      </c>
      <c r="KH214" s="20">
        <f>3750</f>
        <v>3750</v>
      </c>
      <c r="KI214" s="20">
        <f t="shared" si="1109"/>
        <v>-3189.8</v>
      </c>
      <c r="KJ214" s="19"/>
      <c r="KK214" s="19"/>
      <c r="KL214" s="20">
        <f t="shared" si="1110"/>
        <v>0</v>
      </c>
      <c r="KM214" s="19"/>
      <c r="KN214" s="19"/>
      <c r="KO214" s="20">
        <f t="shared" si="1111"/>
        <v>0</v>
      </c>
      <c r="KP214" s="19"/>
      <c r="KQ214" s="19"/>
      <c r="KR214" s="20">
        <f t="shared" si="1112"/>
        <v>0</v>
      </c>
      <c r="KS214" s="19"/>
      <c r="KT214" s="19"/>
      <c r="KU214" s="20">
        <f t="shared" si="1113"/>
        <v>0</v>
      </c>
      <c r="KV214" s="19"/>
      <c r="KW214" s="19"/>
      <c r="KX214" s="20">
        <f t="shared" si="1114"/>
        <v>0</v>
      </c>
      <c r="KY214" s="19"/>
      <c r="KZ214" s="19"/>
      <c r="LA214" s="20">
        <f t="shared" si="1115"/>
        <v>0</v>
      </c>
      <c r="LB214" s="20">
        <f t="shared" si="1116"/>
        <v>0</v>
      </c>
      <c r="LC214" s="20">
        <f t="shared" si="1117"/>
        <v>0</v>
      </c>
      <c r="LD214" s="20">
        <f t="shared" si="1118"/>
        <v>0</v>
      </c>
      <c r="LE214" s="20">
        <f t="shared" si="1119"/>
        <v>560.20000000000005</v>
      </c>
      <c r="LF214" s="20">
        <f t="shared" si="1120"/>
        <v>3750</v>
      </c>
      <c r="LG214" s="20">
        <f t="shared" si="1121"/>
        <v>-3189.8</v>
      </c>
      <c r="LH214" s="19"/>
      <c r="LI214" s="19"/>
      <c r="LJ214" s="20">
        <f t="shared" si="1122"/>
        <v>0</v>
      </c>
      <c r="LK214" s="19"/>
      <c r="LL214" s="19"/>
      <c r="LM214" s="20">
        <f t="shared" si="1123"/>
        <v>0</v>
      </c>
      <c r="LN214" s="20">
        <f t="shared" si="1124"/>
        <v>616</v>
      </c>
      <c r="LO214" s="20">
        <f t="shared" si="1125"/>
        <v>5708.33</v>
      </c>
      <c r="LP214" s="20">
        <f t="shared" si="1126"/>
        <v>-5092.33</v>
      </c>
    </row>
    <row r="215" spans="1:328" x14ac:dyDescent="0.3">
      <c r="A215" s="2" t="s">
        <v>320</v>
      </c>
      <c r="B215" s="3"/>
      <c r="C215" s="3"/>
      <c r="D215" s="4">
        <f t="shared" si="966"/>
        <v>0</v>
      </c>
      <c r="E215" s="3"/>
      <c r="F215" s="3"/>
      <c r="G215" s="4">
        <f t="shared" si="967"/>
        <v>0</v>
      </c>
      <c r="H215" s="3"/>
      <c r="I215" s="3"/>
      <c r="J215" s="4">
        <f t="shared" si="968"/>
        <v>0</v>
      </c>
      <c r="K215" s="3"/>
      <c r="L215" s="3"/>
      <c r="M215" s="4">
        <f t="shared" si="969"/>
        <v>0</v>
      </c>
      <c r="N215" s="3"/>
      <c r="O215" s="3"/>
      <c r="P215" s="4">
        <f t="shared" si="970"/>
        <v>0</v>
      </c>
      <c r="Q215" s="3"/>
      <c r="R215" s="3"/>
      <c r="S215" s="4">
        <f t="shared" si="971"/>
        <v>0</v>
      </c>
      <c r="T215" s="3"/>
      <c r="U215" s="3"/>
      <c r="V215" s="4">
        <f t="shared" si="972"/>
        <v>0</v>
      </c>
      <c r="W215" s="3"/>
      <c r="X215" s="3"/>
      <c r="Y215" s="4">
        <f t="shared" si="973"/>
        <v>0</v>
      </c>
      <c r="Z215" s="3"/>
      <c r="AA215" s="3"/>
      <c r="AB215" s="4">
        <f t="shared" si="974"/>
        <v>0</v>
      </c>
      <c r="AC215" s="3"/>
      <c r="AD215" s="3"/>
      <c r="AE215" s="4">
        <f t="shared" si="975"/>
        <v>0</v>
      </c>
      <c r="AF215" s="3"/>
      <c r="AG215" s="3"/>
      <c r="AH215" s="4">
        <f t="shared" si="976"/>
        <v>0</v>
      </c>
      <c r="AI215" s="3"/>
      <c r="AJ215" s="3"/>
      <c r="AK215" s="4">
        <f t="shared" si="977"/>
        <v>0</v>
      </c>
      <c r="AL215" s="4">
        <f t="shared" si="978"/>
        <v>0</v>
      </c>
      <c r="AM215" s="4">
        <f t="shared" si="979"/>
        <v>0</v>
      </c>
      <c r="AN215" s="4">
        <f t="shared" si="980"/>
        <v>0</v>
      </c>
      <c r="AO215" s="3"/>
      <c r="AP215" s="3"/>
      <c r="AQ215" s="4">
        <f t="shared" si="981"/>
        <v>0</v>
      </c>
      <c r="AR215" s="3"/>
      <c r="AS215" s="3"/>
      <c r="AT215" s="4">
        <f t="shared" si="982"/>
        <v>0</v>
      </c>
      <c r="AU215" s="3"/>
      <c r="AV215" s="3"/>
      <c r="AW215" s="4">
        <f t="shared" si="983"/>
        <v>0</v>
      </c>
      <c r="AX215" s="3"/>
      <c r="AY215" s="3"/>
      <c r="AZ215" s="4">
        <f t="shared" si="984"/>
        <v>0</v>
      </c>
      <c r="BA215" s="3"/>
      <c r="BB215" s="3"/>
      <c r="BC215" s="4">
        <f t="shared" si="985"/>
        <v>0</v>
      </c>
      <c r="BD215" s="4">
        <f>500</f>
        <v>500</v>
      </c>
      <c r="BE215" s="3"/>
      <c r="BF215" s="4">
        <f t="shared" si="986"/>
        <v>500</v>
      </c>
      <c r="BG215" s="4">
        <f t="shared" si="987"/>
        <v>500</v>
      </c>
      <c r="BH215" s="4">
        <f t="shared" si="988"/>
        <v>0</v>
      </c>
      <c r="BI215" s="4">
        <f t="shared" si="989"/>
        <v>500</v>
      </c>
      <c r="BJ215" s="3"/>
      <c r="BK215" s="3"/>
      <c r="BL215" s="4">
        <f t="shared" si="990"/>
        <v>0</v>
      </c>
      <c r="BM215" s="3"/>
      <c r="BN215" s="3"/>
      <c r="BO215" s="4">
        <f t="shared" si="991"/>
        <v>0</v>
      </c>
      <c r="BP215" s="3"/>
      <c r="BQ215" s="3"/>
      <c r="BR215" s="4">
        <f t="shared" si="992"/>
        <v>0</v>
      </c>
      <c r="BS215" s="3"/>
      <c r="BT215" s="3"/>
      <c r="BU215" s="4">
        <f t="shared" si="993"/>
        <v>0</v>
      </c>
      <c r="BV215" s="3"/>
      <c r="BW215" s="3"/>
      <c r="BX215" s="4">
        <f t="shared" si="994"/>
        <v>0</v>
      </c>
      <c r="BY215" s="3"/>
      <c r="BZ215" s="3"/>
      <c r="CA215" s="4">
        <f t="shared" si="995"/>
        <v>0</v>
      </c>
      <c r="CB215" s="4">
        <f t="shared" si="996"/>
        <v>0</v>
      </c>
      <c r="CC215" s="4">
        <f t="shared" si="997"/>
        <v>0</v>
      </c>
      <c r="CD215" s="4">
        <f t="shared" si="998"/>
        <v>0</v>
      </c>
      <c r="CE215" s="3"/>
      <c r="CF215" s="3"/>
      <c r="CG215" s="4">
        <f t="shared" si="999"/>
        <v>0</v>
      </c>
      <c r="CH215" s="3"/>
      <c r="CI215" s="3"/>
      <c r="CJ215" s="4">
        <f t="shared" si="1000"/>
        <v>0</v>
      </c>
      <c r="CK215" s="3"/>
      <c r="CL215" s="3"/>
      <c r="CM215" s="4">
        <f t="shared" si="1001"/>
        <v>0</v>
      </c>
      <c r="CN215" s="4">
        <f t="shared" si="1002"/>
        <v>0</v>
      </c>
      <c r="CO215" s="4">
        <f t="shared" si="1003"/>
        <v>0</v>
      </c>
      <c r="CP215" s="4">
        <f t="shared" si="1004"/>
        <v>0</v>
      </c>
      <c r="CQ215" s="3"/>
      <c r="CR215" s="3"/>
      <c r="CS215" s="4">
        <f t="shared" si="1005"/>
        <v>0</v>
      </c>
      <c r="CT215" s="3"/>
      <c r="CU215" s="3"/>
      <c r="CV215" s="4">
        <f t="shared" si="1006"/>
        <v>0</v>
      </c>
      <c r="CW215" s="3"/>
      <c r="CX215" s="3"/>
      <c r="CY215" s="4">
        <f t="shared" si="1007"/>
        <v>0</v>
      </c>
      <c r="CZ215" s="4">
        <f t="shared" si="1008"/>
        <v>0</v>
      </c>
      <c r="DA215" s="4">
        <f t="shared" si="1009"/>
        <v>0</v>
      </c>
      <c r="DB215" s="4">
        <f t="shared" si="1010"/>
        <v>0</v>
      </c>
      <c r="DC215" s="4">
        <f t="shared" si="1011"/>
        <v>500</v>
      </c>
      <c r="DD215" s="4">
        <f t="shared" si="1012"/>
        <v>0</v>
      </c>
      <c r="DE215" s="4">
        <f t="shared" si="1013"/>
        <v>500</v>
      </c>
      <c r="DF215" s="3"/>
      <c r="DG215" s="3"/>
      <c r="DH215" s="4">
        <f t="shared" si="1014"/>
        <v>0</v>
      </c>
      <c r="DI215" s="3"/>
      <c r="DJ215" s="3"/>
      <c r="DK215" s="4">
        <f t="shared" si="1015"/>
        <v>0</v>
      </c>
      <c r="DL215" s="4">
        <f t="shared" si="1016"/>
        <v>0</v>
      </c>
      <c r="DM215" s="4">
        <f t="shared" si="1017"/>
        <v>0</v>
      </c>
      <c r="DN215" s="4">
        <f t="shared" si="1018"/>
        <v>0</v>
      </c>
      <c r="DO215" s="3"/>
      <c r="DP215" s="3"/>
      <c r="DQ215" s="4">
        <f t="shared" si="1019"/>
        <v>0</v>
      </c>
      <c r="DR215" s="3"/>
      <c r="DS215" s="3"/>
      <c r="DT215" s="4">
        <f t="shared" si="1020"/>
        <v>0</v>
      </c>
      <c r="DU215" s="4">
        <f t="shared" si="1021"/>
        <v>0</v>
      </c>
      <c r="DV215" s="4">
        <f t="shared" si="1022"/>
        <v>0</v>
      </c>
      <c r="DW215" s="4">
        <f t="shared" si="1023"/>
        <v>0</v>
      </c>
      <c r="DX215" s="20">
        <f t="shared" si="1024"/>
        <v>500</v>
      </c>
      <c r="DY215" s="20">
        <f t="shared" si="1025"/>
        <v>0</v>
      </c>
      <c r="DZ215" s="20">
        <f t="shared" si="1026"/>
        <v>500</v>
      </c>
      <c r="EA215" s="19"/>
      <c r="EB215" s="19"/>
      <c r="EC215" s="20">
        <f t="shared" si="1027"/>
        <v>0</v>
      </c>
      <c r="ED215" s="19"/>
      <c r="EE215" s="19"/>
      <c r="EF215" s="20">
        <f t="shared" si="1028"/>
        <v>0</v>
      </c>
      <c r="EG215" s="19"/>
      <c r="EH215" s="19"/>
      <c r="EI215" s="20">
        <f t="shared" si="1029"/>
        <v>0</v>
      </c>
      <c r="EJ215" s="19"/>
      <c r="EK215" s="19"/>
      <c r="EL215" s="20">
        <f t="shared" si="1030"/>
        <v>0</v>
      </c>
      <c r="EM215" s="20">
        <f t="shared" si="1031"/>
        <v>0</v>
      </c>
      <c r="EN215" s="20">
        <f t="shared" si="1032"/>
        <v>0</v>
      </c>
      <c r="EO215" s="20">
        <f t="shared" si="1033"/>
        <v>0</v>
      </c>
      <c r="EP215" s="19"/>
      <c r="EQ215" s="19"/>
      <c r="ER215" s="20">
        <f t="shared" si="1034"/>
        <v>0</v>
      </c>
      <c r="ES215" s="19"/>
      <c r="ET215" s="19"/>
      <c r="EU215" s="20">
        <f t="shared" si="1035"/>
        <v>0</v>
      </c>
      <c r="EV215" s="19"/>
      <c r="EW215" s="19"/>
      <c r="EX215" s="20">
        <f t="shared" si="1036"/>
        <v>0</v>
      </c>
      <c r="EY215" s="19"/>
      <c r="EZ215" s="19"/>
      <c r="FA215" s="20">
        <f t="shared" si="1037"/>
        <v>0</v>
      </c>
      <c r="FB215" s="20">
        <f t="shared" si="1038"/>
        <v>0</v>
      </c>
      <c r="FC215" s="20">
        <f t="shared" si="1039"/>
        <v>0</v>
      </c>
      <c r="FD215" s="20">
        <f t="shared" si="1040"/>
        <v>0</v>
      </c>
      <c r="FE215" s="19"/>
      <c r="FF215" s="19"/>
      <c r="FG215" s="20">
        <f t="shared" si="1041"/>
        <v>0</v>
      </c>
      <c r="FH215" s="19"/>
      <c r="FI215" s="19"/>
      <c r="FJ215" s="20">
        <f t="shared" si="1042"/>
        <v>0</v>
      </c>
      <c r="FK215" s="19"/>
      <c r="FL215" s="19"/>
      <c r="FM215" s="20">
        <f t="shared" si="1043"/>
        <v>0</v>
      </c>
      <c r="FN215" s="20">
        <f t="shared" si="1044"/>
        <v>0</v>
      </c>
      <c r="FO215" s="20">
        <f t="shared" si="1045"/>
        <v>0</v>
      </c>
      <c r="FP215" s="20">
        <f t="shared" si="1046"/>
        <v>0</v>
      </c>
      <c r="FQ215" s="19"/>
      <c r="FR215" s="19"/>
      <c r="FS215" s="20">
        <f t="shared" si="1047"/>
        <v>0</v>
      </c>
      <c r="FT215" s="19"/>
      <c r="FU215" s="19"/>
      <c r="FV215" s="20">
        <f t="shared" si="1048"/>
        <v>0</v>
      </c>
      <c r="FW215" s="19"/>
      <c r="FX215" s="19"/>
      <c r="FY215" s="20">
        <f t="shared" si="1049"/>
        <v>0</v>
      </c>
      <c r="FZ215" s="20">
        <f t="shared" si="1050"/>
        <v>0</v>
      </c>
      <c r="GA215" s="20">
        <f t="shared" si="1051"/>
        <v>0</v>
      </c>
      <c r="GB215" s="20">
        <f t="shared" si="1052"/>
        <v>0</v>
      </c>
      <c r="GC215" s="19"/>
      <c r="GD215" s="19"/>
      <c r="GE215" s="20">
        <f t="shared" si="1053"/>
        <v>0</v>
      </c>
      <c r="GF215" s="19"/>
      <c r="GG215" s="19"/>
      <c r="GH215" s="20">
        <f t="shared" si="1054"/>
        <v>0</v>
      </c>
      <c r="GI215" s="19"/>
      <c r="GJ215" s="19"/>
      <c r="GK215" s="20">
        <f t="shared" si="1055"/>
        <v>0</v>
      </c>
      <c r="GL215" s="19"/>
      <c r="GM215" s="19"/>
      <c r="GN215" s="20">
        <f t="shared" si="1056"/>
        <v>0</v>
      </c>
      <c r="GO215" s="20">
        <f t="shared" si="1057"/>
        <v>0</v>
      </c>
      <c r="GP215" s="20">
        <f t="shared" si="1058"/>
        <v>0</v>
      </c>
      <c r="GQ215" s="20">
        <f t="shared" si="1059"/>
        <v>0</v>
      </c>
      <c r="GR215" s="19"/>
      <c r="GS215" s="19"/>
      <c r="GT215" s="20">
        <f t="shared" si="1060"/>
        <v>0</v>
      </c>
      <c r="GU215" s="19"/>
      <c r="GV215" s="19"/>
      <c r="GW215" s="20">
        <f t="shared" si="1061"/>
        <v>0</v>
      </c>
      <c r="GX215" s="19"/>
      <c r="GY215" s="19"/>
      <c r="GZ215" s="20">
        <f t="shared" si="1062"/>
        <v>0</v>
      </c>
      <c r="HA215" s="20">
        <f t="shared" si="1063"/>
        <v>0</v>
      </c>
      <c r="HB215" s="20">
        <f t="shared" si="1064"/>
        <v>0</v>
      </c>
      <c r="HC215" s="20">
        <f t="shared" si="1065"/>
        <v>0</v>
      </c>
      <c r="HD215" s="19"/>
      <c r="HE215" s="19"/>
      <c r="HF215" s="20">
        <f t="shared" si="1066"/>
        <v>0</v>
      </c>
      <c r="HG215" s="19"/>
      <c r="HH215" s="19"/>
      <c r="HI215" s="20">
        <f t="shared" si="1067"/>
        <v>0</v>
      </c>
      <c r="HJ215" s="19"/>
      <c r="HK215" s="19"/>
      <c r="HL215" s="20">
        <f t="shared" si="1068"/>
        <v>0</v>
      </c>
      <c r="HM215" s="19"/>
      <c r="HN215" s="19"/>
      <c r="HO215" s="20">
        <f t="shared" si="1069"/>
        <v>0</v>
      </c>
      <c r="HP215" s="20">
        <f t="shared" si="1070"/>
        <v>0</v>
      </c>
      <c r="HQ215" s="20">
        <f t="shared" si="1071"/>
        <v>0</v>
      </c>
      <c r="HR215" s="20">
        <f t="shared" si="1072"/>
        <v>0</v>
      </c>
      <c r="HS215" s="19"/>
      <c r="HT215" s="19"/>
      <c r="HU215" s="20">
        <f t="shared" si="1073"/>
        <v>0</v>
      </c>
      <c r="HV215" s="19"/>
      <c r="HW215" s="19"/>
      <c r="HX215" s="20">
        <f t="shared" si="1074"/>
        <v>0</v>
      </c>
      <c r="HY215" s="19"/>
      <c r="HZ215" s="19"/>
      <c r="IA215" s="20">
        <f t="shared" si="1075"/>
        <v>0</v>
      </c>
      <c r="IB215" s="19"/>
      <c r="IC215" s="19"/>
      <c r="ID215" s="20">
        <f t="shared" si="1076"/>
        <v>0</v>
      </c>
      <c r="IE215" s="20">
        <f t="shared" si="1077"/>
        <v>0</v>
      </c>
      <c r="IF215" s="20">
        <f t="shared" si="1078"/>
        <v>0</v>
      </c>
      <c r="IG215" s="20">
        <f t="shared" si="1079"/>
        <v>0</v>
      </c>
      <c r="IH215" s="20">
        <f t="shared" si="1080"/>
        <v>0</v>
      </c>
      <c r="II215" s="20">
        <f t="shared" si="1081"/>
        <v>0</v>
      </c>
      <c r="IJ215" s="20">
        <f t="shared" si="1082"/>
        <v>0</v>
      </c>
      <c r="IK215" s="19"/>
      <c r="IL215" s="19"/>
      <c r="IM215" s="20">
        <f t="shared" si="1083"/>
        <v>0</v>
      </c>
      <c r="IN215" s="19"/>
      <c r="IO215" s="19"/>
      <c r="IP215" s="20">
        <f t="shared" si="1084"/>
        <v>0</v>
      </c>
      <c r="IQ215" s="19"/>
      <c r="IR215" s="19"/>
      <c r="IS215" s="20">
        <f t="shared" si="1085"/>
        <v>0</v>
      </c>
      <c r="IT215" s="20">
        <f t="shared" si="1086"/>
        <v>0</v>
      </c>
      <c r="IU215" s="20">
        <f t="shared" si="1087"/>
        <v>0</v>
      </c>
      <c r="IV215" s="20">
        <f t="shared" si="1088"/>
        <v>0</v>
      </c>
      <c r="IW215" s="20">
        <f t="shared" si="1089"/>
        <v>0</v>
      </c>
      <c r="IX215" s="20">
        <f t="shared" si="1090"/>
        <v>0</v>
      </c>
      <c r="IY215" s="20">
        <f t="shared" si="1091"/>
        <v>0</v>
      </c>
      <c r="IZ215" s="19"/>
      <c r="JA215" s="19"/>
      <c r="JB215" s="20">
        <f t="shared" si="1092"/>
        <v>0</v>
      </c>
      <c r="JC215" s="19"/>
      <c r="JD215" s="19"/>
      <c r="JE215" s="20">
        <f t="shared" si="1093"/>
        <v>0</v>
      </c>
      <c r="JF215" s="19"/>
      <c r="JG215" s="19"/>
      <c r="JH215" s="20">
        <f t="shared" si="1094"/>
        <v>0</v>
      </c>
      <c r="JI215" s="20">
        <f t="shared" si="1095"/>
        <v>0</v>
      </c>
      <c r="JJ215" s="20">
        <f t="shared" si="1096"/>
        <v>0</v>
      </c>
      <c r="JK215" s="20">
        <f t="shared" si="1097"/>
        <v>0</v>
      </c>
      <c r="JL215" s="19"/>
      <c r="JM215" s="19"/>
      <c r="JN215" s="20">
        <f t="shared" si="1098"/>
        <v>0</v>
      </c>
      <c r="JO215" s="19"/>
      <c r="JP215" s="19"/>
      <c r="JQ215" s="20">
        <f t="shared" si="1099"/>
        <v>0</v>
      </c>
      <c r="JR215" s="19"/>
      <c r="JS215" s="19"/>
      <c r="JT215" s="20">
        <f t="shared" si="1100"/>
        <v>0</v>
      </c>
      <c r="JU215" s="20">
        <f t="shared" si="1101"/>
        <v>0</v>
      </c>
      <c r="JV215" s="20">
        <f t="shared" si="1102"/>
        <v>0</v>
      </c>
      <c r="JW215" s="20">
        <f t="shared" si="1103"/>
        <v>0</v>
      </c>
      <c r="JX215" s="19"/>
      <c r="JY215" s="19"/>
      <c r="JZ215" s="20">
        <f t="shared" si="1104"/>
        <v>0</v>
      </c>
      <c r="KA215" s="19"/>
      <c r="KB215" s="20">
        <f>1500</f>
        <v>1500</v>
      </c>
      <c r="KC215" s="20">
        <f t="shared" si="1105"/>
        <v>-1500</v>
      </c>
      <c r="KD215" s="20">
        <f t="shared" si="1106"/>
        <v>0</v>
      </c>
      <c r="KE215" s="20">
        <f t="shared" si="1107"/>
        <v>1500</v>
      </c>
      <c r="KF215" s="20">
        <f t="shared" si="1108"/>
        <v>-1500</v>
      </c>
      <c r="KG215" s="20">
        <f>1385</f>
        <v>1385</v>
      </c>
      <c r="KH215" s="20">
        <f>600</f>
        <v>600</v>
      </c>
      <c r="KI215" s="20">
        <f t="shared" si="1109"/>
        <v>785</v>
      </c>
      <c r="KJ215" s="19"/>
      <c r="KK215" s="19"/>
      <c r="KL215" s="20">
        <f t="shared" si="1110"/>
        <v>0</v>
      </c>
      <c r="KM215" s="19"/>
      <c r="KN215" s="19"/>
      <c r="KO215" s="20">
        <f t="shared" si="1111"/>
        <v>0</v>
      </c>
      <c r="KP215" s="19"/>
      <c r="KQ215" s="19"/>
      <c r="KR215" s="20">
        <f t="shared" si="1112"/>
        <v>0</v>
      </c>
      <c r="KS215" s="19"/>
      <c r="KT215" s="19"/>
      <c r="KU215" s="20">
        <f t="shared" si="1113"/>
        <v>0</v>
      </c>
      <c r="KV215" s="19"/>
      <c r="KW215" s="19"/>
      <c r="KX215" s="20">
        <f t="shared" si="1114"/>
        <v>0</v>
      </c>
      <c r="KY215" s="19"/>
      <c r="KZ215" s="19"/>
      <c r="LA215" s="20">
        <f t="shared" si="1115"/>
        <v>0</v>
      </c>
      <c r="LB215" s="20">
        <f t="shared" si="1116"/>
        <v>0</v>
      </c>
      <c r="LC215" s="20">
        <f t="shared" si="1117"/>
        <v>0</v>
      </c>
      <c r="LD215" s="20">
        <f t="shared" si="1118"/>
        <v>0</v>
      </c>
      <c r="LE215" s="20">
        <f t="shared" si="1119"/>
        <v>1385</v>
      </c>
      <c r="LF215" s="20">
        <f t="shared" si="1120"/>
        <v>600</v>
      </c>
      <c r="LG215" s="20">
        <f t="shared" si="1121"/>
        <v>785</v>
      </c>
      <c r="LH215" s="19"/>
      <c r="LI215" s="19"/>
      <c r="LJ215" s="20">
        <f t="shared" si="1122"/>
        <v>0</v>
      </c>
      <c r="LK215" s="19"/>
      <c r="LL215" s="19"/>
      <c r="LM215" s="20">
        <f t="shared" si="1123"/>
        <v>0</v>
      </c>
      <c r="LN215" s="20">
        <f t="shared" si="1124"/>
        <v>1885</v>
      </c>
      <c r="LO215" s="20">
        <f t="shared" si="1125"/>
        <v>2100</v>
      </c>
      <c r="LP215" s="20">
        <f t="shared" si="1126"/>
        <v>-215</v>
      </c>
    </row>
    <row r="216" spans="1:328" x14ac:dyDescent="0.3">
      <c r="A216" s="2" t="s">
        <v>321</v>
      </c>
      <c r="B216" s="3"/>
      <c r="C216" s="3"/>
      <c r="D216" s="4">
        <f t="shared" si="966"/>
        <v>0</v>
      </c>
      <c r="E216" s="3"/>
      <c r="F216" s="3"/>
      <c r="G216" s="4">
        <f t="shared" si="967"/>
        <v>0</v>
      </c>
      <c r="H216" s="3"/>
      <c r="I216" s="3"/>
      <c r="J216" s="4">
        <f t="shared" si="968"/>
        <v>0</v>
      </c>
      <c r="K216" s="3"/>
      <c r="L216" s="3"/>
      <c r="M216" s="4">
        <f t="shared" si="969"/>
        <v>0</v>
      </c>
      <c r="N216" s="3"/>
      <c r="O216" s="3"/>
      <c r="P216" s="4">
        <f t="shared" si="970"/>
        <v>0</v>
      </c>
      <c r="Q216" s="3"/>
      <c r="R216" s="3"/>
      <c r="S216" s="4">
        <f t="shared" si="971"/>
        <v>0</v>
      </c>
      <c r="T216" s="3"/>
      <c r="U216" s="3"/>
      <c r="V216" s="4">
        <f t="shared" si="972"/>
        <v>0</v>
      </c>
      <c r="W216" s="3"/>
      <c r="X216" s="3"/>
      <c r="Y216" s="4">
        <f t="shared" si="973"/>
        <v>0</v>
      </c>
      <c r="Z216" s="3"/>
      <c r="AA216" s="3"/>
      <c r="AB216" s="4">
        <f t="shared" si="974"/>
        <v>0</v>
      </c>
      <c r="AC216" s="3"/>
      <c r="AD216" s="3"/>
      <c r="AE216" s="4">
        <f t="shared" si="975"/>
        <v>0</v>
      </c>
      <c r="AF216" s="3"/>
      <c r="AG216" s="3"/>
      <c r="AH216" s="4">
        <f t="shared" si="976"/>
        <v>0</v>
      </c>
      <c r="AI216" s="3"/>
      <c r="AJ216" s="3"/>
      <c r="AK216" s="4">
        <f t="shared" si="977"/>
        <v>0</v>
      </c>
      <c r="AL216" s="4">
        <f t="shared" si="978"/>
        <v>0</v>
      </c>
      <c r="AM216" s="4">
        <f t="shared" si="979"/>
        <v>0</v>
      </c>
      <c r="AN216" s="4">
        <f t="shared" si="980"/>
        <v>0</v>
      </c>
      <c r="AO216" s="3"/>
      <c r="AP216" s="3"/>
      <c r="AQ216" s="4">
        <f t="shared" si="981"/>
        <v>0</v>
      </c>
      <c r="AR216" s="3"/>
      <c r="AS216" s="3"/>
      <c r="AT216" s="4">
        <f t="shared" si="982"/>
        <v>0</v>
      </c>
      <c r="AU216" s="3"/>
      <c r="AV216" s="3"/>
      <c r="AW216" s="4">
        <f t="shared" si="983"/>
        <v>0</v>
      </c>
      <c r="AX216" s="3"/>
      <c r="AY216" s="3"/>
      <c r="AZ216" s="4">
        <f t="shared" si="984"/>
        <v>0</v>
      </c>
      <c r="BA216" s="3"/>
      <c r="BB216" s="3"/>
      <c r="BC216" s="4">
        <f t="shared" si="985"/>
        <v>0</v>
      </c>
      <c r="BD216" s="3"/>
      <c r="BE216" s="3"/>
      <c r="BF216" s="4">
        <f t="shared" si="986"/>
        <v>0</v>
      </c>
      <c r="BG216" s="4">
        <f t="shared" si="987"/>
        <v>0</v>
      </c>
      <c r="BH216" s="4">
        <f t="shared" si="988"/>
        <v>0</v>
      </c>
      <c r="BI216" s="4">
        <f t="shared" si="989"/>
        <v>0</v>
      </c>
      <c r="BJ216" s="3"/>
      <c r="BK216" s="3"/>
      <c r="BL216" s="4">
        <f t="shared" si="990"/>
        <v>0</v>
      </c>
      <c r="BM216" s="3"/>
      <c r="BN216" s="3"/>
      <c r="BO216" s="4">
        <f t="shared" si="991"/>
        <v>0</v>
      </c>
      <c r="BP216" s="3"/>
      <c r="BQ216" s="3"/>
      <c r="BR216" s="4">
        <f t="shared" si="992"/>
        <v>0</v>
      </c>
      <c r="BS216" s="3"/>
      <c r="BT216" s="3"/>
      <c r="BU216" s="4">
        <f t="shared" si="993"/>
        <v>0</v>
      </c>
      <c r="BV216" s="3"/>
      <c r="BW216" s="3"/>
      <c r="BX216" s="4">
        <f t="shared" si="994"/>
        <v>0</v>
      </c>
      <c r="BY216" s="3"/>
      <c r="BZ216" s="3"/>
      <c r="CA216" s="4">
        <f t="shared" si="995"/>
        <v>0</v>
      </c>
      <c r="CB216" s="4">
        <f t="shared" si="996"/>
        <v>0</v>
      </c>
      <c r="CC216" s="4">
        <f t="shared" si="997"/>
        <v>0</v>
      </c>
      <c r="CD216" s="4">
        <f t="shared" si="998"/>
        <v>0</v>
      </c>
      <c r="CE216" s="3"/>
      <c r="CF216" s="3"/>
      <c r="CG216" s="4">
        <f t="shared" si="999"/>
        <v>0</v>
      </c>
      <c r="CH216" s="3"/>
      <c r="CI216" s="3"/>
      <c r="CJ216" s="4">
        <f t="shared" si="1000"/>
        <v>0</v>
      </c>
      <c r="CK216" s="3"/>
      <c r="CL216" s="3"/>
      <c r="CM216" s="4">
        <f t="shared" si="1001"/>
        <v>0</v>
      </c>
      <c r="CN216" s="4">
        <f t="shared" si="1002"/>
        <v>0</v>
      </c>
      <c r="CO216" s="4">
        <f t="shared" si="1003"/>
        <v>0</v>
      </c>
      <c r="CP216" s="4">
        <f t="shared" si="1004"/>
        <v>0</v>
      </c>
      <c r="CQ216" s="3"/>
      <c r="CR216" s="3"/>
      <c r="CS216" s="4">
        <f t="shared" si="1005"/>
        <v>0</v>
      </c>
      <c r="CT216" s="3"/>
      <c r="CU216" s="3"/>
      <c r="CV216" s="4">
        <f t="shared" si="1006"/>
        <v>0</v>
      </c>
      <c r="CW216" s="3"/>
      <c r="CX216" s="3"/>
      <c r="CY216" s="4">
        <f t="shared" si="1007"/>
        <v>0</v>
      </c>
      <c r="CZ216" s="4">
        <f t="shared" si="1008"/>
        <v>0</v>
      </c>
      <c r="DA216" s="4">
        <f t="shared" si="1009"/>
        <v>0</v>
      </c>
      <c r="DB216" s="4">
        <f t="shared" si="1010"/>
        <v>0</v>
      </c>
      <c r="DC216" s="4">
        <f t="shared" si="1011"/>
        <v>0</v>
      </c>
      <c r="DD216" s="4">
        <f t="shared" si="1012"/>
        <v>0</v>
      </c>
      <c r="DE216" s="4">
        <f t="shared" si="1013"/>
        <v>0</v>
      </c>
      <c r="DF216" s="3"/>
      <c r="DG216" s="3"/>
      <c r="DH216" s="4">
        <f t="shared" si="1014"/>
        <v>0</v>
      </c>
      <c r="DI216" s="3"/>
      <c r="DJ216" s="3"/>
      <c r="DK216" s="4">
        <f t="shared" si="1015"/>
        <v>0</v>
      </c>
      <c r="DL216" s="4">
        <f t="shared" si="1016"/>
        <v>0</v>
      </c>
      <c r="DM216" s="4">
        <f t="shared" si="1017"/>
        <v>0</v>
      </c>
      <c r="DN216" s="4">
        <f t="shared" si="1018"/>
        <v>0</v>
      </c>
      <c r="DO216" s="3"/>
      <c r="DP216" s="3"/>
      <c r="DQ216" s="4">
        <f t="shared" si="1019"/>
        <v>0</v>
      </c>
      <c r="DR216" s="3"/>
      <c r="DS216" s="3"/>
      <c r="DT216" s="4">
        <f t="shared" si="1020"/>
        <v>0</v>
      </c>
      <c r="DU216" s="4">
        <f t="shared" si="1021"/>
        <v>0</v>
      </c>
      <c r="DV216" s="4">
        <f t="shared" si="1022"/>
        <v>0</v>
      </c>
      <c r="DW216" s="4">
        <f t="shared" si="1023"/>
        <v>0</v>
      </c>
      <c r="DX216" s="20">
        <f t="shared" si="1024"/>
        <v>0</v>
      </c>
      <c r="DY216" s="20">
        <f t="shared" si="1025"/>
        <v>0</v>
      </c>
      <c r="DZ216" s="20">
        <f t="shared" si="1026"/>
        <v>0</v>
      </c>
      <c r="EA216" s="19"/>
      <c r="EB216" s="19"/>
      <c r="EC216" s="20">
        <f t="shared" si="1027"/>
        <v>0</v>
      </c>
      <c r="ED216" s="19"/>
      <c r="EE216" s="19"/>
      <c r="EF216" s="20">
        <f t="shared" si="1028"/>
        <v>0</v>
      </c>
      <c r="EG216" s="19"/>
      <c r="EH216" s="19"/>
      <c r="EI216" s="20">
        <f t="shared" si="1029"/>
        <v>0</v>
      </c>
      <c r="EJ216" s="19"/>
      <c r="EK216" s="19"/>
      <c r="EL216" s="20">
        <f t="shared" si="1030"/>
        <v>0</v>
      </c>
      <c r="EM216" s="20">
        <f t="shared" si="1031"/>
        <v>0</v>
      </c>
      <c r="EN216" s="20">
        <f t="shared" si="1032"/>
        <v>0</v>
      </c>
      <c r="EO216" s="20">
        <f t="shared" si="1033"/>
        <v>0</v>
      </c>
      <c r="EP216" s="19"/>
      <c r="EQ216" s="19"/>
      <c r="ER216" s="20">
        <f t="shared" si="1034"/>
        <v>0</v>
      </c>
      <c r="ES216" s="19"/>
      <c r="ET216" s="19"/>
      <c r="EU216" s="20">
        <f t="shared" si="1035"/>
        <v>0</v>
      </c>
      <c r="EV216" s="19"/>
      <c r="EW216" s="19"/>
      <c r="EX216" s="20">
        <f t="shared" si="1036"/>
        <v>0</v>
      </c>
      <c r="EY216" s="19"/>
      <c r="EZ216" s="19"/>
      <c r="FA216" s="20">
        <f t="shared" si="1037"/>
        <v>0</v>
      </c>
      <c r="FB216" s="20">
        <f t="shared" si="1038"/>
        <v>0</v>
      </c>
      <c r="FC216" s="20">
        <f t="shared" si="1039"/>
        <v>0</v>
      </c>
      <c r="FD216" s="20">
        <f t="shared" si="1040"/>
        <v>0</v>
      </c>
      <c r="FE216" s="19"/>
      <c r="FF216" s="19"/>
      <c r="FG216" s="20">
        <f t="shared" si="1041"/>
        <v>0</v>
      </c>
      <c r="FH216" s="19"/>
      <c r="FI216" s="19"/>
      <c r="FJ216" s="20">
        <f t="shared" si="1042"/>
        <v>0</v>
      </c>
      <c r="FK216" s="19"/>
      <c r="FL216" s="19"/>
      <c r="FM216" s="20">
        <f t="shared" si="1043"/>
        <v>0</v>
      </c>
      <c r="FN216" s="20">
        <f t="shared" si="1044"/>
        <v>0</v>
      </c>
      <c r="FO216" s="20">
        <f t="shared" si="1045"/>
        <v>0</v>
      </c>
      <c r="FP216" s="20">
        <f t="shared" si="1046"/>
        <v>0</v>
      </c>
      <c r="FQ216" s="19"/>
      <c r="FR216" s="19"/>
      <c r="FS216" s="20">
        <f t="shared" si="1047"/>
        <v>0</v>
      </c>
      <c r="FT216" s="19"/>
      <c r="FU216" s="19"/>
      <c r="FV216" s="20">
        <f t="shared" si="1048"/>
        <v>0</v>
      </c>
      <c r="FW216" s="19"/>
      <c r="FX216" s="19"/>
      <c r="FY216" s="20">
        <f t="shared" si="1049"/>
        <v>0</v>
      </c>
      <c r="FZ216" s="20">
        <f t="shared" si="1050"/>
        <v>0</v>
      </c>
      <c r="GA216" s="20">
        <f t="shared" si="1051"/>
        <v>0</v>
      </c>
      <c r="GB216" s="20">
        <f t="shared" si="1052"/>
        <v>0</v>
      </c>
      <c r="GC216" s="19"/>
      <c r="GD216" s="19"/>
      <c r="GE216" s="20">
        <f t="shared" si="1053"/>
        <v>0</v>
      </c>
      <c r="GF216" s="19"/>
      <c r="GG216" s="19"/>
      <c r="GH216" s="20">
        <f t="shared" si="1054"/>
        <v>0</v>
      </c>
      <c r="GI216" s="19"/>
      <c r="GJ216" s="19"/>
      <c r="GK216" s="20">
        <f t="shared" si="1055"/>
        <v>0</v>
      </c>
      <c r="GL216" s="19"/>
      <c r="GM216" s="19"/>
      <c r="GN216" s="20">
        <f t="shared" si="1056"/>
        <v>0</v>
      </c>
      <c r="GO216" s="20">
        <f t="shared" si="1057"/>
        <v>0</v>
      </c>
      <c r="GP216" s="20">
        <f t="shared" si="1058"/>
        <v>0</v>
      </c>
      <c r="GQ216" s="20">
        <f t="shared" si="1059"/>
        <v>0</v>
      </c>
      <c r="GR216" s="19"/>
      <c r="GS216" s="19"/>
      <c r="GT216" s="20">
        <f t="shared" si="1060"/>
        <v>0</v>
      </c>
      <c r="GU216" s="19"/>
      <c r="GV216" s="19"/>
      <c r="GW216" s="20">
        <f t="shared" si="1061"/>
        <v>0</v>
      </c>
      <c r="GX216" s="19"/>
      <c r="GY216" s="19"/>
      <c r="GZ216" s="20">
        <f t="shared" si="1062"/>
        <v>0</v>
      </c>
      <c r="HA216" s="20">
        <f t="shared" si="1063"/>
        <v>0</v>
      </c>
      <c r="HB216" s="20">
        <f t="shared" si="1064"/>
        <v>0</v>
      </c>
      <c r="HC216" s="20">
        <f t="shared" si="1065"/>
        <v>0</v>
      </c>
      <c r="HD216" s="19"/>
      <c r="HE216" s="19"/>
      <c r="HF216" s="20">
        <f t="shared" si="1066"/>
        <v>0</v>
      </c>
      <c r="HG216" s="19"/>
      <c r="HH216" s="19"/>
      <c r="HI216" s="20">
        <f t="shared" si="1067"/>
        <v>0</v>
      </c>
      <c r="HJ216" s="19"/>
      <c r="HK216" s="19"/>
      <c r="HL216" s="20">
        <f t="shared" si="1068"/>
        <v>0</v>
      </c>
      <c r="HM216" s="19"/>
      <c r="HN216" s="19"/>
      <c r="HO216" s="20">
        <f t="shared" si="1069"/>
        <v>0</v>
      </c>
      <c r="HP216" s="20">
        <f t="shared" si="1070"/>
        <v>0</v>
      </c>
      <c r="HQ216" s="20">
        <f t="shared" si="1071"/>
        <v>0</v>
      </c>
      <c r="HR216" s="20">
        <f t="shared" si="1072"/>
        <v>0</v>
      </c>
      <c r="HS216" s="19"/>
      <c r="HT216" s="19"/>
      <c r="HU216" s="20">
        <f t="shared" si="1073"/>
        <v>0</v>
      </c>
      <c r="HV216" s="19"/>
      <c r="HW216" s="19"/>
      <c r="HX216" s="20">
        <f t="shared" si="1074"/>
        <v>0</v>
      </c>
      <c r="HY216" s="19"/>
      <c r="HZ216" s="19"/>
      <c r="IA216" s="20">
        <f t="shared" si="1075"/>
        <v>0</v>
      </c>
      <c r="IB216" s="19"/>
      <c r="IC216" s="19"/>
      <c r="ID216" s="20">
        <f t="shared" si="1076"/>
        <v>0</v>
      </c>
      <c r="IE216" s="20">
        <f t="shared" si="1077"/>
        <v>0</v>
      </c>
      <c r="IF216" s="20">
        <f t="shared" si="1078"/>
        <v>0</v>
      </c>
      <c r="IG216" s="20">
        <f t="shared" si="1079"/>
        <v>0</v>
      </c>
      <c r="IH216" s="20">
        <f t="shared" si="1080"/>
        <v>0</v>
      </c>
      <c r="II216" s="20">
        <f t="shared" si="1081"/>
        <v>0</v>
      </c>
      <c r="IJ216" s="20">
        <f t="shared" si="1082"/>
        <v>0</v>
      </c>
      <c r="IK216" s="19"/>
      <c r="IL216" s="19"/>
      <c r="IM216" s="20">
        <f t="shared" si="1083"/>
        <v>0</v>
      </c>
      <c r="IN216" s="19"/>
      <c r="IO216" s="19"/>
      <c r="IP216" s="20">
        <f t="shared" si="1084"/>
        <v>0</v>
      </c>
      <c r="IQ216" s="19"/>
      <c r="IR216" s="19"/>
      <c r="IS216" s="20">
        <f t="shared" si="1085"/>
        <v>0</v>
      </c>
      <c r="IT216" s="20">
        <f t="shared" si="1086"/>
        <v>0</v>
      </c>
      <c r="IU216" s="20">
        <f t="shared" si="1087"/>
        <v>0</v>
      </c>
      <c r="IV216" s="20">
        <f t="shared" si="1088"/>
        <v>0</v>
      </c>
      <c r="IW216" s="20">
        <f t="shared" si="1089"/>
        <v>0</v>
      </c>
      <c r="IX216" s="20">
        <f t="shared" si="1090"/>
        <v>0</v>
      </c>
      <c r="IY216" s="20">
        <f t="shared" si="1091"/>
        <v>0</v>
      </c>
      <c r="IZ216" s="19"/>
      <c r="JA216" s="19"/>
      <c r="JB216" s="20">
        <f t="shared" si="1092"/>
        <v>0</v>
      </c>
      <c r="JC216" s="19"/>
      <c r="JD216" s="19"/>
      <c r="JE216" s="20">
        <f t="shared" si="1093"/>
        <v>0</v>
      </c>
      <c r="JF216" s="19"/>
      <c r="JG216" s="19"/>
      <c r="JH216" s="20">
        <f t="shared" si="1094"/>
        <v>0</v>
      </c>
      <c r="JI216" s="20">
        <f t="shared" si="1095"/>
        <v>0</v>
      </c>
      <c r="JJ216" s="20">
        <f t="shared" si="1096"/>
        <v>0</v>
      </c>
      <c r="JK216" s="20">
        <f t="shared" si="1097"/>
        <v>0</v>
      </c>
      <c r="JL216" s="19"/>
      <c r="JM216" s="19"/>
      <c r="JN216" s="20">
        <f t="shared" si="1098"/>
        <v>0</v>
      </c>
      <c r="JO216" s="19"/>
      <c r="JP216" s="19"/>
      <c r="JQ216" s="20">
        <f t="shared" si="1099"/>
        <v>0</v>
      </c>
      <c r="JR216" s="19"/>
      <c r="JS216" s="19"/>
      <c r="JT216" s="20">
        <f t="shared" si="1100"/>
        <v>0</v>
      </c>
      <c r="JU216" s="20">
        <f t="shared" si="1101"/>
        <v>0</v>
      </c>
      <c r="JV216" s="20">
        <f t="shared" si="1102"/>
        <v>0</v>
      </c>
      <c r="JW216" s="20">
        <f t="shared" si="1103"/>
        <v>0</v>
      </c>
      <c r="JX216" s="20">
        <f>135</f>
        <v>135</v>
      </c>
      <c r="JY216" s="19"/>
      <c r="JZ216" s="20">
        <f t="shared" si="1104"/>
        <v>135</v>
      </c>
      <c r="KA216" s="19"/>
      <c r="KB216" s="19"/>
      <c r="KC216" s="20">
        <f t="shared" si="1105"/>
        <v>0</v>
      </c>
      <c r="KD216" s="20">
        <f t="shared" si="1106"/>
        <v>135</v>
      </c>
      <c r="KE216" s="20">
        <f t="shared" si="1107"/>
        <v>0</v>
      </c>
      <c r="KF216" s="20">
        <f t="shared" si="1108"/>
        <v>135</v>
      </c>
      <c r="KG216" s="19"/>
      <c r="KH216" s="20">
        <f>1050</f>
        <v>1050</v>
      </c>
      <c r="KI216" s="20">
        <f t="shared" si="1109"/>
        <v>-1050</v>
      </c>
      <c r="KJ216" s="19"/>
      <c r="KK216" s="19"/>
      <c r="KL216" s="20">
        <f t="shared" si="1110"/>
        <v>0</v>
      </c>
      <c r="KM216" s="19"/>
      <c r="KN216" s="19"/>
      <c r="KO216" s="20">
        <f t="shared" si="1111"/>
        <v>0</v>
      </c>
      <c r="KP216" s="19"/>
      <c r="KQ216" s="19"/>
      <c r="KR216" s="20">
        <f t="shared" si="1112"/>
        <v>0</v>
      </c>
      <c r="KS216" s="19"/>
      <c r="KT216" s="19"/>
      <c r="KU216" s="20">
        <f t="shared" si="1113"/>
        <v>0</v>
      </c>
      <c r="KV216" s="19"/>
      <c r="KW216" s="19"/>
      <c r="KX216" s="20">
        <f t="shared" si="1114"/>
        <v>0</v>
      </c>
      <c r="KY216" s="19"/>
      <c r="KZ216" s="19"/>
      <c r="LA216" s="20">
        <f t="shared" si="1115"/>
        <v>0</v>
      </c>
      <c r="LB216" s="20">
        <f t="shared" si="1116"/>
        <v>0</v>
      </c>
      <c r="LC216" s="20">
        <f t="shared" si="1117"/>
        <v>0</v>
      </c>
      <c r="LD216" s="20">
        <f t="shared" si="1118"/>
        <v>0</v>
      </c>
      <c r="LE216" s="20">
        <f t="shared" si="1119"/>
        <v>0</v>
      </c>
      <c r="LF216" s="20">
        <f t="shared" si="1120"/>
        <v>1050</v>
      </c>
      <c r="LG216" s="20">
        <f t="shared" si="1121"/>
        <v>-1050</v>
      </c>
      <c r="LH216" s="19"/>
      <c r="LI216" s="19"/>
      <c r="LJ216" s="20">
        <f t="shared" si="1122"/>
        <v>0</v>
      </c>
      <c r="LK216" s="19"/>
      <c r="LL216" s="19"/>
      <c r="LM216" s="20">
        <f t="shared" si="1123"/>
        <v>0</v>
      </c>
      <c r="LN216" s="20">
        <f t="shared" si="1124"/>
        <v>135</v>
      </c>
      <c r="LO216" s="20">
        <f t="shared" si="1125"/>
        <v>1050</v>
      </c>
      <c r="LP216" s="20">
        <f t="shared" si="1126"/>
        <v>-915</v>
      </c>
    </row>
    <row r="217" spans="1:328" x14ac:dyDescent="0.3">
      <c r="A217" s="2" t="s">
        <v>322</v>
      </c>
      <c r="B217" s="3"/>
      <c r="C217" s="3"/>
      <c r="D217" s="4">
        <f t="shared" si="966"/>
        <v>0</v>
      </c>
      <c r="E217" s="3"/>
      <c r="F217" s="3"/>
      <c r="G217" s="4">
        <f t="shared" si="967"/>
        <v>0</v>
      </c>
      <c r="H217" s="3"/>
      <c r="I217" s="3"/>
      <c r="J217" s="4">
        <f t="shared" si="968"/>
        <v>0</v>
      </c>
      <c r="K217" s="3"/>
      <c r="L217" s="3"/>
      <c r="M217" s="4">
        <f t="shared" si="969"/>
        <v>0</v>
      </c>
      <c r="N217" s="3"/>
      <c r="O217" s="3"/>
      <c r="P217" s="4">
        <f t="shared" si="970"/>
        <v>0</v>
      </c>
      <c r="Q217" s="3"/>
      <c r="R217" s="3"/>
      <c r="S217" s="4">
        <f t="shared" si="971"/>
        <v>0</v>
      </c>
      <c r="T217" s="3"/>
      <c r="U217" s="3"/>
      <c r="V217" s="4">
        <f t="shared" si="972"/>
        <v>0</v>
      </c>
      <c r="W217" s="3"/>
      <c r="X217" s="3"/>
      <c r="Y217" s="4">
        <f t="shared" si="973"/>
        <v>0</v>
      </c>
      <c r="Z217" s="3"/>
      <c r="AA217" s="3"/>
      <c r="AB217" s="4">
        <f t="shared" si="974"/>
        <v>0</v>
      </c>
      <c r="AC217" s="3"/>
      <c r="AD217" s="3"/>
      <c r="AE217" s="4">
        <f t="shared" si="975"/>
        <v>0</v>
      </c>
      <c r="AF217" s="3"/>
      <c r="AG217" s="3"/>
      <c r="AH217" s="4">
        <f t="shared" si="976"/>
        <v>0</v>
      </c>
      <c r="AI217" s="3"/>
      <c r="AJ217" s="3"/>
      <c r="AK217" s="4">
        <f t="shared" si="977"/>
        <v>0</v>
      </c>
      <c r="AL217" s="4">
        <f t="shared" si="978"/>
        <v>0</v>
      </c>
      <c r="AM217" s="4">
        <f t="shared" si="979"/>
        <v>0</v>
      </c>
      <c r="AN217" s="4">
        <f t="shared" si="980"/>
        <v>0</v>
      </c>
      <c r="AO217" s="3"/>
      <c r="AP217" s="3"/>
      <c r="AQ217" s="4">
        <f t="shared" si="981"/>
        <v>0</v>
      </c>
      <c r="AR217" s="3"/>
      <c r="AS217" s="3"/>
      <c r="AT217" s="4">
        <f t="shared" si="982"/>
        <v>0</v>
      </c>
      <c r="AU217" s="3"/>
      <c r="AV217" s="3"/>
      <c r="AW217" s="4">
        <f t="shared" si="983"/>
        <v>0</v>
      </c>
      <c r="AX217" s="3"/>
      <c r="AY217" s="3"/>
      <c r="AZ217" s="4">
        <f t="shared" si="984"/>
        <v>0</v>
      </c>
      <c r="BA217" s="3"/>
      <c r="BB217" s="3"/>
      <c r="BC217" s="4">
        <f t="shared" si="985"/>
        <v>0</v>
      </c>
      <c r="BD217" s="3"/>
      <c r="BE217" s="3"/>
      <c r="BF217" s="4">
        <f t="shared" si="986"/>
        <v>0</v>
      </c>
      <c r="BG217" s="4">
        <f t="shared" si="987"/>
        <v>0</v>
      </c>
      <c r="BH217" s="4">
        <f t="shared" si="988"/>
        <v>0</v>
      </c>
      <c r="BI217" s="4">
        <f t="shared" si="989"/>
        <v>0</v>
      </c>
      <c r="BJ217" s="3"/>
      <c r="BK217" s="3"/>
      <c r="BL217" s="4">
        <f t="shared" si="990"/>
        <v>0</v>
      </c>
      <c r="BM217" s="3"/>
      <c r="BN217" s="3"/>
      <c r="BO217" s="4">
        <f t="shared" si="991"/>
        <v>0</v>
      </c>
      <c r="BP217" s="3"/>
      <c r="BQ217" s="3"/>
      <c r="BR217" s="4">
        <f t="shared" si="992"/>
        <v>0</v>
      </c>
      <c r="BS217" s="3"/>
      <c r="BT217" s="3"/>
      <c r="BU217" s="4">
        <f t="shared" si="993"/>
        <v>0</v>
      </c>
      <c r="BV217" s="3"/>
      <c r="BW217" s="3"/>
      <c r="BX217" s="4">
        <f t="shared" si="994"/>
        <v>0</v>
      </c>
      <c r="BY217" s="3"/>
      <c r="BZ217" s="3"/>
      <c r="CA217" s="4">
        <f t="shared" si="995"/>
        <v>0</v>
      </c>
      <c r="CB217" s="4">
        <f t="shared" si="996"/>
        <v>0</v>
      </c>
      <c r="CC217" s="4">
        <f t="shared" si="997"/>
        <v>0</v>
      </c>
      <c r="CD217" s="4">
        <f t="shared" si="998"/>
        <v>0</v>
      </c>
      <c r="CE217" s="3"/>
      <c r="CF217" s="3"/>
      <c r="CG217" s="4">
        <f t="shared" si="999"/>
        <v>0</v>
      </c>
      <c r="CH217" s="3"/>
      <c r="CI217" s="3"/>
      <c r="CJ217" s="4">
        <f t="shared" si="1000"/>
        <v>0</v>
      </c>
      <c r="CK217" s="3"/>
      <c r="CL217" s="3"/>
      <c r="CM217" s="4">
        <f t="shared" si="1001"/>
        <v>0</v>
      </c>
      <c r="CN217" s="4">
        <f t="shared" si="1002"/>
        <v>0</v>
      </c>
      <c r="CO217" s="4">
        <f t="shared" si="1003"/>
        <v>0</v>
      </c>
      <c r="CP217" s="4">
        <f t="shared" si="1004"/>
        <v>0</v>
      </c>
      <c r="CQ217" s="3"/>
      <c r="CR217" s="3"/>
      <c r="CS217" s="4">
        <f t="shared" si="1005"/>
        <v>0</v>
      </c>
      <c r="CT217" s="3"/>
      <c r="CU217" s="3"/>
      <c r="CV217" s="4">
        <f t="shared" si="1006"/>
        <v>0</v>
      </c>
      <c r="CW217" s="3"/>
      <c r="CX217" s="3"/>
      <c r="CY217" s="4">
        <f t="shared" si="1007"/>
        <v>0</v>
      </c>
      <c r="CZ217" s="4">
        <f t="shared" si="1008"/>
        <v>0</v>
      </c>
      <c r="DA217" s="4">
        <f t="shared" si="1009"/>
        <v>0</v>
      </c>
      <c r="DB217" s="4">
        <f t="shared" si="1010"/>
        <v>0</v>
      </c>
      <c r="DC217" s="4">
        <f t="shared" si="1011"/>
        <v>0</v>
      </c>
      <c r="DD217" s="4">
        <f t="shared" si="1012"/>
        <v>0</v>
      </c>
      <c r="DE217" s="4">
        <f t="shared" si="1013"/>
        <v>0</v>
      </c>
      <c r="DF217" s="3"/>
      <c r="DG217" s="3"/>
      <c r="DH217" s="4">
        <f t="shared" si="1014"/>
        <v>0</v>
      </c>
      <c r="DI217" s="3"/>
      <c r="DJ217" s="3"/>
      <c r="DK217" s="4">
        <f t="shared" si="1015"/>
        <v>0</v>
      </c>
      <c r="DL217" s="4">
        <f t="shared" si="1016"/>
        <v>0</v>
      </c>
      <c r="DM217" s="4">
        <f t="shared" si="1017"/>
        <v>0</v>
      </c>
      <c r="DN217" s="4">
        <f t="shared" si="1018"/>
        <v>0</v>
      </c>
      <c r="DO217" s="3"/>
      <c r="DP217" s="3"/>
      <c r="DQ217" s="4">
        <f t="shared" si="1019"/>
        <v>0</v>
      </c>
      <c r="DR217" s="3"/>
      <c r="DS217" s="3"/>
      <c r="DT217" s="4">
        <f t="shared" si="1020"/>
        <v>0</v>
      </c>
      <c r="DU217" s="4">
        <f t="shared" si="1021"/>
        <v>0</v>
      </c>
      <c r="DV217" s="4">
        <f t="shared" si="1022"/>
        <v>0</v>
      </c>
      <c r="DW217" s="4">
        <f t="shared" si="1023"/>
        <v>0</v>
      </c>
      <c r="DX217" s="20">
        <f t="shared" si="1024"/>
        <v>0</v>
      </c>
      <c r="DY217" s="20">
        <f t="shared" si="1025"/>
        <v>0</v>
      </c>
      <c r="DZ217" s="20">
        <f t="shared" si="1026"/>
        <v>0</v>
      </c>
      <c r="EA217" s="19"/>
      <c r="EB217" s="19"/>
      <c r="EC217" s="20">
        <f t="shared" si="1027"/>
        <v>0</v>
      </c>
      <c r="ED217" s="19"/>
      <c r="EE217" s="19"/>
      <c r="EF217" s="20">
        <f t="shared" si="1028"/>
        <v>0</v>
      </c>
      <c r="EG217" s="19"/>
      <c r="EH217" s="19"/>
      <c r="EI217" s="20">
        <f t="shared" si="1029"/>
        <v>0</v>
      </c>
      <c r="EJ217" s="19"/>
      <c r="EK217" s="19"/>
      <c r="EL217" s="20">
        <f t="shared" si="1030"/>
        <v>0</v>
      </c>
      <c r="EM217" s="20">
        <f t="shared" si="1031"/>
        <v>0</v>
      </c>
      <c r="EN217" s="20">
        <f t="shared" si="1032"/>
        <v>0</v>
      </c>
      <c r="EO217" s="20">
        <f t="shared" si="1033"/>
        <v>0</v>
      </c>
      <c r="EP217" s="19"/>
      <c r="EQ217" s="19"/>
      <c r="ER217" s="20">
        <f t="shared" si="1034"/>
        <v>0</v>
      </c>
      <c r="ES217" s="19"/>
      <c r="ET217" s="19"/>
      <c r="EU217" s="20">
        <f t="shared" si="1035"/>
        <v>0</v>
      </c>
      <c r="EV217" s="19"/>
      <c r="EW217" s="19"/>
      <c r="EX217" s="20">
        <f t="shared" si="1036"/>
        <v>0</v>
      </c>
      <c r="EY217" s="19"/>
      <c r="EZ217" s="19"/>
      <c r="FA217" s="20">
        <f t="shared" si="1037"/>
        <v>0</v>
      </c>
      <c r="FB217" s="20">
        <f t="shared" si="1038"/>
        <v>0</v>
      </c>
      <c r="FC217" s="20">
        <f t="shared" si="1039"/>
        <v>0</v>
      </c>
      <c r="FD217" s="20">
        <f t="shared" si="1040"/>
        <v>0</v>
      </c>
      <c r="FE217" s="19"/>
      <c r="FF217" s="19"/>
      <c r="FG217" s="20">
        <f t="shared" si="1041"/>
        <v>0</v>
      </c>
      <c r="FH217" s="19"/>
      <c r="FI217" s="19"/>
      <c r="FJ217" s="20">
        <f t="shared" si="1042"/>
        <v>0</v>
      </c>
      <c r="FK217" s="19"/>
      <c r="FL217" s="19"/>
      <c r="FM217" s="20">
        <f t="shared" si="1043"/>
        <v>0</v>
      </c>
      <c r="FN217" s="20">
        <f t="shared" si="1044"/>
        <v>0</v>
      </c>
      <c r="FO217" s="20">
        <f t="shared" si="1045"/>
        <v>0</v>
      </c>
      <c r="FP217" s="20">
        <f t="shared" si="1046"/>
        <v>0</v>
      </c>
      <c r="FQ217" s="19"/>
      <c r="FR217" s="19"/>
      <c r="FS217" s="20">
        <f t="shared" si="1047"/>
        <v>0</v>
      </c>
      <c r="FT217" s="19"/>
      <c r="FU217" s="19"/>
      <c r="FV217" s="20">
        <f t="shared" si="1048"/>
        <v>0</v>
      </c>
      <c r="FW217" s="19"/>
      <c r="FX217" s="19"/>
      <c r="FY217" s="20">
        <f t="shared" si="1049"/>
        <v>0</v>
      </c>
      <c r="FZ217" s="20">
        <f t="shared" si="1050"/>
        <v>0</v>
      </c>
      <c r="GA217" s="20">
        <f t="shared" si="1051"/>
        <v>0</v>
      </c>
      <c r="GB217" s="20">
        <f t="shared" si="1052"/>
        <v>0</v>
      </c>
      <c r="GC217" s="19"/>
      <c r="GD217" s="19"/>
      <c r="GE217" s="20">
        <f t="shared" si="1053"/>
        <v>0</v>
      </c>
      <c r="GF217" s="19"/>
      <c r="GG217" s="19"/>
      <c r="GH217" s="20">
        <f t="shared" si="1054"/>
        <v>0</v>
      </c>
      <c r="GI217" s="19"/>
      <c r="GJ217" s="19"/>
      <c r="GK217" s="20">
        <f t="shared" si="1055"/>
        <v>0</v>
      </c>
      <c r="GL217" s="19"/>
      <c r="GM217" s="19"/>
      <c r="GN217" s="20">
        <f t="shared" si="1056"/>
        <v>0</v>
      </c>
      <c r="GO217" s="20">
        <f t="shared" si="1057"/>
        <v>0</v>
      </c>
      <c r="GP217" s="20">
        <f t="shared" si="1058"/>
        <v>0</v>
      </c>
      <c r="GQ217" s="20">
        <f t="shared" si="1059"/>
        <v>0</v>
      </c>
      <c r="GR217" s="19"/>
      <c r="GS217" s="19"/>
      <c r="GT217" s="20">
        <f t="shared" si="1060"/>
        <v>0</v>
      </c>
      <c r="GU217" s="19"/>
      <c r="GV217" s="19"/>
      <c r="GW217" s="20">
        <f t="shared" si="1061"/>
        <v>0</v>
      </c>
      <c r="GX217" s="19"/>
      <c r="GY217" s="19"/>
      <c r="GZ217" s="20">
        <f t="shared" si="1062"/>
        <v>0</v>
      </c>
      <c r="HA217" s="20">
        <f t="shared" si="1063"/>
        <v>0</v>
      </c>
      <c r="HB217" s="20">
        <f t="shared" si="1064"/>
        <v>0</v>
      </c>
      <c r="HC217" s="20">
        <f t="shared" si="1065"/>
        <v>0</v>
      </c>
      <c r="HD217" s="19"/>
      <c r="HE217" s="19"/>
      <c r="HF217" s="20">
        <f t="shared" si="1066"/>
        <v>0</v>
      </c>
      <c r="HG217" s="19"/>
      <c r="HH217" s="19"/>
      <c r="HI217" s="20">
        <f t="shared" si="1067"/>
        <v>0</v>
      </c>
      <c r="HJ217" s="19"/>
      <c r="HK217" s="19"/>
      <c r="HL217" s="20">
        <f t="shared" si="1068"/>
        <v>0</v>
      </c>
      <c r="HM217" s="19"/>
      <c r="HN217" s="19"/>
      <c r="HO217" s="20">
        <f t="shared" si="1069"/>
        <v>0</v>
      </c>
      <c r="HP217" s="20">
        <f t="shared" si="1070"/>
        <v>0</v>
      </c>
      <c r="HQ217" s="20">
        <f t="shared" si="1071"/>
        <v>0</v>
      </c>
      <c r="HR217" s="20">
        <f t="shared" si="1072"/>
        <v>0</v>
      </c>
      <c r="HS217" s="19"/>
      <c r="HT217" s="19"/>
      <c r="HU217" s="20">
        <f t="shared" si="1073"/>
        <v>0</v>
      </c>
      <c r="HV217" s="19"/>
      <c r="HW217" s="19"/>
      <c r="HX217" s="20">
        <f t="shared" si="1074"/>
        <v>0</v>
      </c>
      <c r="HY217" s="19"/>
      <c r="HZ217" s="19"/>
      <c r="IA217" s="20">
        <f t="shared" si="1075"/>
        <v>0</v>
      </c>
      <c r="IB217" s="19"/>
      <c r="IC217" s="19"/>
      <c r="ID217" s="20">
        <f t="shared" si="1076"/>
        <v>0</v>
      </c>
      <c r="IE217" s="20">
        <f t="shared" si="1077"/>
        <v>0</v>
      </c>
      <c r="IF217" s="20">
        <f t="shared" si="1078"/>
        <v>0</v>
      </c>
      <c r="IG217" s="20">
        <f t="shared" si="1079"/>
        <v>0</v>
      </c>
      <c r="IH217" s="20">
        <f t="shared" si="1080"/>
        <v>0</v>
      </c>
      <c r="II217" s="20">
        <f t="shared" si="1081"/>
        <v>0</v>
      </c>
      <c r="IJ217" s="20">
        <f t="shared" si="1082"/>
        <v>0</v>
      </c>
      <c r="IK217" s="19"/>
      <c r="IL217" s="19"/>
      <c r="IM217" s="20">
        <f t="shared" si="1083"/>
        <v>0</v>
      </c>
      <c r="IN217" s="19"/>
      <c r="IO217" s="19"/>
      <c r="IP217" s="20">
        <f t="shared" si="1084"/>
        <v>0</v>
      </c>
      <c r="IQ217" s="19"/>
      <c r="IR217" s="19"/>
      <c r="IS217" s="20">
        <f t="shared" si="1085"/>
        <v>0</v>
      </c>
      <c r="IT217" s="20">
        <f t="shared" si="1086"/>
        <v>0</v>
      </c>
      <c r="IU217" s="20">
        <f t="shared" si="1087"/>
        <v>0</v>
      </c>
      <c r="IV217" s="20">
        <f t="shared" si="1088"/>
        <v>0</v>
      </c>
      <c r="IW217" s="20">
        <f t="shared" si="1089"/>
        <v>0</v>
      </c>
      <c r="IX217" s="20">
        <f t="shared" si="1090"/>
        <v>0</v>
      </c>
      <c r="IY217" s="20">
        <f t="shared" si="1091"/>
        <v>0</v>
      </c>
      <c r="IZ217" s="19"/>
      <c r="JA217" s="19"/>
      <c r="JB217" s="20">
        <f t="shared" si="1092"/>
        <v>0</v>
      </c>
      <c r="JC217" s="19"/>
      <c r="JD217" s="19"/>
      <c r="JE217" s="20">
        <f t="shared" si="1093"/>
        <v>0</v>
      </c>
      <c r="JF217" s="19"/>
      <c r="JG217" s="19"/>
      <c r="JH217" s="20">
        <f t="shared" si="1094"/>
        <v>0</v>
      </c>
      <c r="JI217" s="20">
        <f t="shared" si="1095"/>
        <v>0</v>
      </c>
      <c r="JJ217" s="20">
        <f t="shared" si="1096"/>
        <v>0</v>
      </c>
      <c r="JK217" s="20">
        <f t="shared" si="1097"/>
        <v>0</v>
      </c>
      <c r="JL217" s="19"/>
      <c r="JM217" s="19"/>
      <c r="JN217" s="20">
        <f t="shared" si="1098"/>
        <v>0</v>
      </c>
      <c r="JO217" s="19"/>
      <c r="JP217" s="19"/>
      <c r="JQ217" s="20">
        <f t="shared" si="1099"/>
        <v>0</v>
      </c>
      <c r="JR217" s="19"/>
      <c r="JS217" s="19"/>
      <c r="JT217" s="20">
        <f t="shared" si="1100"/>
        <v>0</v>
      </c>
      <c r="JU217" s="20">
        <f t="shared" si="1101"/>
        <v>0</v>
      </c>
      <c r="JV217" s="20">
        <f t="shared" si="1102"/>
        <v>0</v>
      </c>
      <c r="JW217" s="20">
        <f t="shared" si="1103"/>
        <v>0</v>
      </c>
      <c r="JX217" s="19"/>
      <c r="JY217" s="19"/>
      <c r="JZ217" s="20">
        <f t="shared" si="1104"/>
        <v>0</v>
      </c>
      <c r="KA217" s="19"/>
      <c r="KB217" s="19"/>
      <c r="KC217" s="20">
        <f t="shared" si="1105"/>
        <v>0</v>
      </c>
      <c r="KD217" s="20">
        <f t="shared" si="1106"/>
        <v>0</v>
      </c>
      <c r="KE217" s="20">
        <f t="shared" si="1107"/>
        <v>0</v>
      </c>
      <c r="KF217" s="20">
        <f t="shared" si="1108"/>
        <v>0</v>
      </c>
      <c r="KG217" s="19"/>
      <c r="KH217" s="20">
        <f>300</f>
        <v>300</v>
      </c>
      <c r="KI217" s="20">
        <f t="shared" si="1109"/>
        <v>-300</v>
      </c>
      <c r="KJ217" s="19"/>
      <c r="KK217" s="19"/>
      <c r="KL217" s="20">
        <f t="shared" si="1110"/>
        <v>0</v>
      </c>
      <c r="KM217" s="19"/>
      <c r="KN217" s="19"/>
      <c r="KO217" s="20">
        <f t="shared" si="1111"/>
        <v>0</v>
      </c>
      <c r="KP217" s="19"/>
      <c r="KQ217" s="19"/>
      <c r="KR217" s="20">
        <f t="shared" si="1112"/>
        <v>0</v>
      </c>
      <c r="KS217" s="19"/>
      <c r="KT217" s="19"/>
      <c r="KU217" s="20">
        <f t="shared" si="1113"/>
        <v>0</v>
      </c>
      <c r="KV217" s="19"/>
      <c r="KW217" s="19"/>
      <c r="KX217" s="20">
        <f t="shared" si="1114"/>
        <v>0</v>
      </c>
      <c r="KY217" s="19"/>
      <c r="KZ217" s="19"/>
      <c r="LA217" s="20">
        <f t="shared" si="1115"/>
        <v>0</v>
      </c>
      <c r="LB217" s="20">
        <f t="shared" si="1116"/>
        <v>0</v>
      </c>
      <c r="LC217" s="20">
        <f t="shared" si="1117"/>
        <v>0</v>
      </c>
      <c r="LD217" s="20">
        <f t="shared" si="1118"/>
        <v>0</v>
      </c>
      <c r="LE217" s="20">
        <f t="shared" si="1119"/>
        <v>0</v>
      </c>
      <c r="LF217" s="20">
        <f t="shared" si="1120"/>
        <v>300</v>
      </c>
      <c r="LG217" s="20">
        <f t="shared" si="1121"/>
        <v>-300</v>
      </c>
      <c r="LH217" s="19"/>
      <c r="LI217" s="19"/>
      <c r="LJ217" s="20">
        <f t="shared" si="1122"/>
        <v>0</v>
      </c>
      <c r="LK217" s="19"/>
      <c r="LL217" s="19"/>
      <c r="LM217" s="20">
        <f t="shared" si="1123"/>
        <v>0</v>
      </c>
      <c r="LN217" s="20">
        <f t="shared" si="1124"/>
        <v>0</v>
      </c>
      <c r="LO217" s="20">
        <f t="shared" si="1125"/>
        <v>300</v>
      </c>
      <c r="LP217" s="20">
        <f t="shared" si="1126"/>
        <v>-300</v>
      </c>
    </row>
    <row r="218" spans="1:328" x14ac:dyDescent="0.3">
      <c r="A218" s="2" t="s">
        <v>323</v>
      </c>
      <c r="B218" s="3"/>
      <c r="C218" s="3"/>
      <c r="D218" s="4">
        <f t="shared" si="966"/>
        <v>0</v>
      </c>
      <c r="E218" s="3"/>
      <c r="F218" s="3"/>
      <c r="G218" s="4">
        <f t="shared" si="967"/>
        <v>0</v>
      </c>
      <c r="H218" s="3"/>
      <c r="I218" s="3"/>
      <c r="J218" s="4">
        <f t="shared" si="968"/>
        <v>0</v>
      </c>
      <c r="K218" s="3"/>
      <c r="L218" s="3"/>
      <c r="M218" s="4">
        <f t="shared" si="969"/>
        <v>0</v>
      </c>
      <c r="N218" s="3"/>
      <c r="O218" s="3"/>
      <c r="P218" s="4">
        <f t="shared" si="970"/>
        <v>0</v>
      </c>
      <c r="Q218" s="3"/>
      <c r="R218" s="3"/>
      <c r="S218" s="4">
        <f t="shared" si="971"/>
        <v>0</v>
      </c>
      <c r="T218" s="3"/>
      <c r="U218" s="3"/>
      <c r="V218" s="4">
        <f t="shared" si="972"/>
        <v>0</v>
      </c>
      <c r="W218" s="3"/>
      <c r="X218" s="3"/>
      <c r="Y218" s="4">
        <f t="shared" si="973"/>
        <v>0</v>
      </c>
      <c r="Z218" s="3"/>
      <c r="AA218" s="3"/>
      <c r="AB218" s="4">
        <f t="shared" si="974"/>
        <v>0</v>
      </c>
      <c r="AC218" s="3"/>
      <c r="AD218" s="3"/>
      <c r="AE218" s="4">
        <f t="shared" si="975"/>
        <v>0</v>
      </c>
      <c r="AF218" s="3"/>
      <c r="AG218" s="3"/>
      <c r="AH218" s="4">
        <f t="shared" si="976"/>
        <v>0</v>
      </c>
      <c r="AI218" s="3"/>
      <c r="AJ218" s="3"/>
      <c r="AK218" s="4">
        <f t="shared" si="977"/>
        <v>0</v>
      </c>
      <c r="AL218" s="4">
        <f t="shared" si="978"/>
        <v>0</v>
      </c>
      <c r="AM218" s="4">
        <f t="shared" si="979"/>
        <v>0</v>
      </c>
      <c r="AN218" s="4">
        <f t="shared" si="980"/>
        <v>0</v>
      </c>
      <c r="AO218" s="3"/>
      <c r="AP218" s="3"/>
      <c r="AQ218" s="4">
        <f t="shared" si="981"/>
        <v>0</v>
      </c>
      <c r="AR218" s="3"/>
      <c r="AS218" s="3"/>
      <c r="AT218" s="4">
        <f t="shared" si="982"/>
        <v>0</v>
      </c>
      <c r="AU218" s="3"/>
      <c r="AV218" s="3"/>
      <c r="AW218" s="4">
        <f t="shared" si="983"/>
        <v>0</v>
      </c>
      <c r="AX218" s="3"/>
      <c r="AY218" s="3"/>
      <c r="AZ218" s="4">
        <f t="shared" si="984"/>
        <v>0</v>
      </c>
      <c r="BA218" s="3"/>
      <c r="BB218" s="3"/>
      <c r="BC218" s="4">
        <f t="shared" si="985"/>
        <v>0</v>
      </c>
      <c r="BD218" s="3"/>
      <c r="BE218" s="3"/>
      <c r="BF218" s="4">
        <f t="shared" si="986"/>
        <v>0</v>
      </c>
      <c r="BG218" s="4">
        <f t="shared" si="987"/>
        <v>0</v>
      </c>
      <c r="BH218" s="4">
        <f t="shared" si="988"/>
        <v>0</v>
      </c>
      <c r="BI218" s="4">
        <f t="shared" si="989"/>
        <v>0</v>
      </c>
      <c r="BJ218" s="3"/>
      <c r="BK218" s="3"/>
      <c r="BL218" s="4">
        <f t="shared" si="990"/>
        <v>0</v>
      </c>
      <c r="BM218" s="3"/>
      <c r="BN218" s="3"/>
      <c r="BO218" s="4">
        <f t="shared" si="991"/>
        <v>0</v>
      </c>
      <c r="BP218" s="3"/>
      <c r="BQ218" s="3"/>
      <c r="BR218" s="4">
        <f t="shared" si="992"/>
        <v>0</v>
      </c>
      <c r="BS218" s="3"/>
      <c r="BT218" s="3"/>
      <c r="BU218" s="4">
        <f t="shared" si="993"/>
        <v>0</v>
      </c>
      <c r="BV218" s="3"/>
      <c r="BW218" s="3"/>
      <c r="BX218" s="4">
        <f t="shared" si="994"/>
        <v>0</v>
      </c>
      <c r="BY218" s="3"/>
      <c r="BZ218" s="3"/>
      <c r="CA218" s="4">
        <f t="shared" si="995"/>
        <v>0</v>
      </c>
      <c r="CB218" s="4">
        <f t="shared" si="996"/>
        <v>0</v>
      </c>
      <c r="CC218" s="4">
        <f t="shared" si="997"/>
        <v>0</v>
      </c>
      <c r="CD218" s="4">
        <f t="shared" si="998"/>
        <v>0</v>
      </c>
      <c r="CE218" s="3"/>
      <c r="CF218" s="3"/>
      <c r="CG218" s="4">
        <f t="shared" si="999"/>
        <v>0</v>
      </c>
      <c r="CH218" s="3"/>
      <c r="CI218" s="3"/>
      <c r="CJ218" s="4">
        <f t="shared" si="1000"/>
        <v>0</v>
      </c>
      <c r="CK218" s="3"/>
      <c r="CL218" s="3"/>
      <c r="CM218" s="4">
        <f t="shared" si="1001"/>
        <v>0</v>
      </c>
      <c r="CN218" s="4">
        <f t="shared" si="1002"/>
        <v>0</v>
      </c>
      <c r="CO218" s="4">
        <f t="shared" si="1003"/>
        <v>0</v>
      </c>
      <c r="CP218" s="4">
        <f t="shared" si="1004"/>
        <v>0</v>
      </c>
      <c r="CQ218" s="3"/>
      <c r="CR218" s="3"/>
      <c r="CS218" s="4">
        <f t="shared" si="1005"/>
        <v>0</v>
      </c>
      <c r="CT218" s="3"/>
      <c r="CU218" s="3"/>
      <c r="CV218" s="4">
        <f t="shared" si="1006"/>
        <v>0</v>
      </c>
      <c r="CW218" s="3"/>
      <c r="CX218" s="3"/>
      <c r="CY218" s="4">
        <f t="shared" si="1007"/>
        <v>0</v>
      </c>
      <c r="CZ218" s="4">
        <f t="shared" si="1008"/>
        <v>0</v>
      </c>
      <c r="DA218" s="4">
        <f t="shared" si="1009"/>
        <v>0</v>
      </c>
      <c r="DB218" s="4">
        <f t="shared" si="1010"/>
        <v>0</v>
      </c>
      <c r="DC218" s="4">
        <f t="shared" si="1011"/>
        <v>0</v>
      </c>
      <c r="DD218" s="4">
        <f t="shared" si="1012"/>
        <v>0</v>
      </c>
      <c r="DE218" s="4">
        <f t="shared" si="1013"/>
        <v>0</v>
      </c>
      <c r="DF218" s="3"/>
      <c r="DG218" s="3"/>
      <c r="DH218" s="4">
        <f t="shared" si="1014"/>
        <v>0</v>
      </c>
      <c r="DI218" s="3"/>
      <c r="DJ218" s="3"/>
      <c r="DK218" s="4">
        <f t="shared" si="1015"/>
        <v>0</v>
      </c>
      <c r="DL218" s="4">
        <f t="shared" si="1016"/>
        <v>0</v>
      </c>
      <c r="DM218" s="4">
        <f t="shared" si="1017"/>
        <v>0</v>
      </c>
      <c r="DN218" s="4">
        <f t="shared" si="1018"/>
        <v>0</v>
      </c>
      <c r="DO218" s="3"/>
      <c r="DP218" s="3"/>
      <c r="DQ218" s="4">
        <f t="shared" si="1019"/>
        <v>0</v>
      </c>
      <c r="DR218" s="3"/>
      <c r="DS218" s="3"/>
      <c r="DT218" s="4">
        <f t="shared" si="1020"/>
        <v>0</v>
      </c>
      <c r="DU218" s="4">
        <f t="shared" si="1021"/>
        <v>0</v>
      </c>
      <c r="DV218" s="4">
        <f t="shared" si="1022"/>
        <v>0</v>
      </c>
      <c r="DW218" s="4">
        <f t="shared" si="1023"/>
        <v>0</v>
      </c>
      <c r="DX218" s="20">
        <f t="shared" si="1024"/>
        <v>0</v>
      </c>
      <c r="DY218" s="20">
        <f t="shared" si="1025"/>
        <v>0</v>
      </c>
      <c r="DZ218" s="20">
        <f t="shared" si="1026"/>
        <v>0</v>
      </c>
      <c r="EA218" s="19"/>
      <c r="EB218" s="19"/>
      <c r="EC218" s="20">
        <f t="shared" si="1027"/>
        <v>0</v>
      </c>
      <c r="ED218" s="19"/>
      <c r="EE218" s="19"/>
      <c r="EF218" s="20">
        <f t="shared" si="1028"/>
        <v>0</v>
      </c>
      <c r="EG218" s="19"/>
      <c r="EH218" s="19"/>
      <c r="EI218" s="20">
        <f t="shared" si="1029"/>
        <v>0</v>
      </c>
      <c r="EJ218" s="19"/>
      <c r="EK218" s="19"/>
      <c r="EL218" s="20">
        <f t="shared" si="1030"/>
        <v>0</v>
      </c>
      <c r="EM218" s="20">
        <f t="shared" si="1031"/>
        <v>0</v>
      </c>
      <c r="EN218" s="20">
        <f t="shared" si="1032"/>
        <v>0</v>
      </c>
      <c r="EO218" s="20">
        <f t="shared" si="1033"/>
        <v>0</v>
      </c>
      <c r="EP218" s="19"/>
      <c r="EQ218" s="19"/>
      <c r="ER218" s="20">
        <f t="shared" si="1034"/>
        <v>0</v>
      </c>
      <c r="ES218" s="19"/>
      <c r="ET218" s="19"/>
      <c r="EU218" s="20">
        <f t="shared" si="1035"/>
        <v>0</v>
      </c>
      <c r="EV218" s="19"/>
      <c r="EW218" s="19"/>
      <c r="EX218" s="20">
        <f t="shared" si="1036"/>
        <v>0</v>
      </c>
      <c r="EY218" s="19"/>
      <c r="EZ218" s="19"/>
      <c r="FA218" s="20">
        <f t="shared" si="1037"/>
        <v>0</v>
      </c>
      <c r="FB218" s="20">
        <f t="shared" si="1038"/>
        <v>0</v>
      </c>
      <c r="FC218" s="20">
        <f t="shared" si="1039"/>
        <v>0</v>
      </c>
      <c r="FD218" s="20">
        <f t="shared" si="1040"/>
        <v>0</v>
      </c>
      <c r="FE218" s="19"/>
      <c r="FF218" s="19"/>
      <c r="FG218" s="20">
        <f t="shared" si="1041"/>
        <v>0</v>
      </c>
      <c r="FH218" s="19"/>
      <c r="FI218" s="19"/>
      <c r="FJ218" s="20">
        <f t="shared" si="1042"/>
        <v>0</v>
      </c>
      <c r="FK218" s="19"/>
      <c r="FL218" s="19"/>
      <c r="FM218" s="20">
        <f t="shared" si="1043"/>
        <v>0</v>
      </c>
      <c r="FN218" s="20">
        <f t="shared" si="1044"/>
        <v>0</v>
      </c>
      <c r="FO218" s="20">
        <f t="shared" si="1045"/>
        <v>0</v>
      </c>
      <c r="FP218" s="20">
        <f t="shared" si="1046"/>
        <v>0</v>
      </c>
      <c r="FQ218" s="19"/>
      <c r="FR218" s="19"/>
      <c r="FS218" s="20">
        <f t="shared" si="1047"/>
        <v>0</v>
      </c>
      <c r="FT218" s="19"/>
      <c r="FU218" s="19"/>
      <c r="FV218" s="20">
        <f t="shared" si="1048"/>
        <v>0</v>
      </c>
      <c r="FW218" s="19"/>
      <c r="FX218" s="19"/>
      <c r="FY218" s="20">
        <f t="shared" si="1049"/>
        <v>0</v>
      </c>
      <c r="FZ218" s="20">
        <f t="shared" si="1050"/>
        <v>0</v>
      </c>
      <c r="GA218" s="20">
        <f t="shared" si="1051"/>
        <v>0</v>
      </c>
      <c r="GB218" s="20">
        <f t="shared" si="1052"/>
        <v>0</v>
      </c>
      <c r="GC218" s="19"/>
      <c r="GD218" s="19"/>
      <c r="GE218" s="20">
        <f t="shared" si="1053"/>
        <v>0</v>
      </c>
      <c r="GF218" s="19"/>
      <c r="GG218" s="19"/>
      <c r="GH218" s="20">
        <f t="shared" si="1054"/>
        <v>0</v>
      </c>
      <c r="GI218" s="19"/>
      <c r="GJ218" s="19"/>
      <c r="GK218" s="20">
        <f t="shared" si="1055"/>
        <v>0</v>
      </c>
      <c r="GL218" s="19"/>
      <c r="GM218" s="19"/>
      <c r="GN218" s="20">
        <f t="shared" si="1056"/>
        <v>0</v>
      </c>
      <c r="GO218" s="20">
        <f t="shared" si="1057"/>
        <v>0</v>
      </c>
      <c r="GP218" s="20">
        <f t="shared" si="1058"/>
        <v>0</v>
      </c>
      <c r="GQ218" s="20">
        <f t="shared" si="1059"/>
        <v>0</v>
      </c>
      <c r="GR218" s="19"/>
      <c r="GS218" s="19"/>
      <c r="GT218" s="20">
        <f t="shared" si="1060"/>
        <v>0</v>
      </c>
      <c r="GU218" s="19"/>
      <c r="GV218" s="19"/>
      <c r="GW218" s="20">
        <f t="shared" si="1061"/>
        <v>0</v>
      </c>
      <c r="GX218" s="19"/>
      <c r="GY218" s="19"/>
      <c r="GZ218" s="20">
        <f t="shared" si="1062"/>
        <v>0</v>
      </c>
      <c r="HA218" s="20">
        <f t="shared" si="1063"/>
        <v>0</v>
      </c>
      <c r="HB218" s="20">
        <f t="shared" si="1064"/>
        <v>0</v>
      </c>
      <c r="HC218" s="20">
        <f t="shared" si="1065"/>
        <v>0</v>
      </c>
      <c r="HD218" s="19"/>
      <c r="HE218" s="19"/>
      <c r="HF218" s="20">
        <f t="shared" si="1066"/>
        <v>0</v>
      </c>
      <c r="HG218" s="19"/>
      <c r="HH218" s="19"/>
      <c r="HI218" s="20">
        <f t="shared" si="1067"/>
        <v>0</v>
      </c>
      <c r="HJ218" s="19"/>
      <c r="HK218" s="19"/>
      <c r="HL218" s="20">
        <f t="shared" si="1068"/>
        <v>0</v>
      </c>
      <c r="HM218" s="19"/>
      <c r="HN218" s="19"/>
      <c r="HO218" s="20">
        <f t="shared" si="1069"/>
        <v>0</v>
      </c>
      <c r="HP218" s="20">
        <f t="shared" si="1070"/>
        <v>0</v>
      </c>
      <c r="HQ218" s="20">
        <f t="shared" si="1071"/>
        <v>0</v>
      </c>
      <c r="HR218" s="20">
        <f t="shared" si="1072"/>
        <v>0</v>
      </c>
      <c r="HS218" s="19"/>
      <c r="HT218" s="19"/>
      <c r="HU218" s="20">
        <f t="shared" si="1073"/>
        <v>0</v>
      </c>
      <c r="HV218" s="19"/>
      <c r="HW218" s="19"/>
      <c r="HX218" s="20">
        <f t="shared" si="1074"/>
        <v>0</v>
      </c>
      <c r="HY218" s="19"/>
      <c r="HZ218" s="19"/>
      <c r="IA218" s="20">
        <f t="shared" si="1075"/>
        <v>0</v>
      </c>
      <c r="IB218" s="19"/>
      <c r="IC218" s="19"/>
      <c r="ID218" s="20">
        <f t="shared" si="1076"/>
        <v>0</v>
      </c>
      <c r="IE218" s="20">
        <f t="shared" si="1077"/>
        <v>0</v>
      </c>
      <c r="IF218" s="20">
        <f t="shared" si="1078"/>
        <v>0</v>
      </c>
      <c r="IG218" s="20">
        <f t="shared" si="1079"/>
        <v>0</v>
      </c>
      <c r="IH218" s="20">
        <f t="shared" si="1080"/>
        <v>0</v>
      </c>
      <c r="II218" s="20">
        <f t="shared" si="1081"/>
        <v>0</v>
      </c>
      <c r="IJ218" s="20">
        <f t="shared" si="1082"/>
        <v>0</v>
      </c>
      <c r="IK218" s="19"/>
      <c r="IL218" s="19"/>
      <c r="IM218" s="20">
        <f t="shared" si="1083"/>
        <v>0</v>
      </c>
      <c r="IN218" s="19"/>
      <c r="IO218" s="19"/>
      <c r="IP218" s="20">
        <f t="shared" si="1084"/>
        <v>0</v>
      </c>
      <c r="IQ218" s="19"/>
      <c r="IR218" s="19"/>
      <c r="IS218" s="20">
        <f t="shared" si="1085"/>
        <v>0</v>
      </c>
      <c r="IT218" s="20">
        <f t="shared" si="1086"/>
        <v>0</v>
      </c>
      <c r="IU218" s="20">
        <f t="shared" si="1087"/>
        <v>0</v>
      </c>
      <c r="IV218" s="20">
        <f t="shared" si="1088"/>
        <v>0</v>
      </c>
      <c r="IW218" s="20">
        <f t="shared" si="1089"/>
        <v>0</v>
      </c>
      <c r="IX218" s="20">
        <f t="shared" si="1090"/>
        <v>0</v>
      </c>
      <c r="IY218" s="20">
        <f t="shared" si="1091"/>
        <v>0</v>
      </c>
      <c r="IZ218" s="19"/>
      <c r="JA218" s="19"/>
      <c r="JB218" s="20">
        <f t="shared" si="1092"/>
        <v>0</v>
      </c>
      <c r="JC218" s="19"/>
      <c r="JD218" s="19"/>
      <c r="JE218" s="20">
        <f t="shared" si="1093"/>
        <v>0</v>
      </c>
      <c r="JF218" s="19"/>
      <c r="JG218" s="19"/>
      <c r="JH218" s="20">
        <f t="shared" si="1094"/>
        <v>0</v>
      </c>
      <c r="JI218" s="20">
        <f t="shared" si="1095"/>
        <v>0</v>
      </c>
      <c r="JJ218" s="20">
        <f t="shared" si="1096"/>
        <v>0</v>
      </c>
      <c r="JK218" s="20">
        <f t="shared" si="1097"/>
        <v>0</v>
      </c>
      <c r="JL218" s="19"/>
      <c r="JM218" s="19"/>
      <c r="JN218" s="20">
        <f t="shared" si="1098"/>
        <v>0</v>
      </c>
      <c r="JO218" s="19"/>
      <c r="JP218" s="19"/>
      <c r="JQ218" s="20">
        <f t="shared" si="1099"/>
        <v>0</v>
      </c>
      <c r="JR218" s="19"/>
      <c r="JS218" s="19"/>
      <c r="JT218" s="20">
        <f t="shared" si="1100"/>
        <v>0</v>
      </c>
      <c r="JU218" s="20">
        <f t="shared" si="1101"/>
        <v>0</v>
      </c>
      <c r="JV218" s="20">
        <f t="shared" si="1102"/>
        <v>0</v>
      </c>
      <c r="JW218" s="20">
        <f t="shared" si="1103"/>
        <v>0</v>
      </c>
      <c r="JX218" s="19"/>
      <c r="JY218" s="19"/>
      <c r="JZ218" s="20">
        <f t="shared" si="1104"/>
        <v>0</v>
      </c>
      <c r="KA218" s="19"/>
      <c r="KB218" s="19"/>
      <c r="KC218" s="20">
        <f t="shared" si="1105"/>
        <v>0</v>
      </c>
      <c r="KD218" s="20">
        <f t="shared" si="1106"/>
        <v>0</v>
      </c>
      <c r="KE218" s="20">
        <f t="shared" si="1107"/>
        <v>0</v>
      </c>
      <c r="KF218" s="20">
        <f t="shared" si="1108"/>
        <v>0</v>
      </c>
      <c r="KG218" s="19"/>
      <c r="KH218" s="20">
        <f>999.99</f>
        <v>999.99</v>
      </c>
      <c r="KI218" s="20">
        <f t="shared" si="1109"/>
        <v>-999.99</v>
      </c>
      <c r="KJ218" s="19"/>
      <c r="KK218" s="19"/>
      <c r="KL218" s="20">
        <f t="shared" si="1110"/>
        <v>0</v>
      </c>
      <c r="KM218" s="19"/>
      <c r="KN218" s="19"/>
      <c r="KO218" s="20">
        <f t="shared" si="1111"/>
        <v>0</v>
      </c>
      <c r="KP218" s="19"/>
      <c r="KQ218" s="19"/>
      <c r="KR218" s="20">
        <f t="shared" si="1112"/>
        <v>0</v>
      </c>
      <c r="KS218" s="19"/>
      <c r="KT218" s="19"/>
      <c r="KU218" s="20">
        <f t="shared" si="1113"/>
        <v>0</v>
      </c>
      <c r="KV218" s="19"/>
      <c r="KW218" s="19"/>
      <c r="KX218" s="20">
        <f t="shared" si="1114"/>
        <v>0</v>
      </c>
      <c r="KY218" s="19"/>
      <c r="KZ218" s="19"/>
      <c r="LA218" s="20">
        <f t="shared" si="1115"/>
        <v>0</v>
      </c>
      <c r="LB218" s="20">
        <f t="shared" si="1116"/>
        <v>0</v>
      </c>
      <c r="LC218" s="20">
        <f t="shared" si="1117"/>
        <v>0</v>
      </c>
      <c r="LD218" s="20">
        <f t="shared" si="1118"/>
        <v>0</v>
      </c>
      <c r="LE218" s="20">
        <f t="shared" si="1119"/>
        <v>0</v>
      </c>
      <c r="LF218" s="20">
        <f t="shared" si="1120"/>
        <v>999.99</v>
      </c>
      <c r="LG218" s="20">
        <f t="shared" si="1121"/>
        <v>-999.99</v>
      </c>
      <c r="LH218" s="19"/>
      <c r="LI218" s="19"/>
      <c r="LJ218" s="20">
        <f t="shared" si="1122"/>
        <v>0</v>
      </c>
      <c r="LK218" s="19"/>
      <c r="LL218" s="19"/>
      <c r="LM218" s="20">
        <f t="shared" si="1123"/>
        <v>0</v>
      </c>
      <c r="LN218" s="20">
        <f t="shared" si="1124"/>
        <v>0</v>
      </c>
      <c r="LO218" s="20">
        <f t="shared" si="1125"/>
        <v>999.99</v>
      </c>
      <c r="LP218" s="20">
        <f t="shared" si="1126"/>
        <v>-999.99</v>
      </c>
    </row>
    <row r="219" spans="1:328" x14ac:dyDescent="0.3">
      <c r="A219" s="2" t="s">
        <v>324</v>
      </c>
      <c r="B219" s="3"/>
      <c r="C219" s="3"/>
      <c r="D219" s="4">
        <f t="shared" si="966"/>
        <v>0</v>
      </c>
      <c r="E219" s="3"/>
      <c r="F219" s="3"/>
      <c r="G219" s="4">
        <f t="shared" si="967"/>
        <v>0</v>
      </c>
      <c r="H219" s="3"/>
      <c r="I219" s="3"/>
      <c r="J219" s="4">
        <f t="shared" si="968"/>
        <v>0</v>
      </c>
      <c r="K219" s="3"/>
      <c r="L219" s="3"/>
      <c r="M219" s="4">
        <f t="shared" si="969"/>
        <v>0</v>
      </c>
      <c r="N219" s="3"/>
      <c r="O219" s="3"/>
      <c r="P219" s="4">
        <f t="shared" si="970"/>
        <v>0</v>
      </c>
      <c r="Q219" s="3"/>
      <c r="R219" s="3"/>
      <c r="S219" s="4">
        <f t="shared" si="971"/>
        <v>0</v>
      </c>
      <c r="T219" s="3"/>
      <c r="U219" s="3"/>
      <c r="V219" s="4">
        <f t="shared" si="972"/>
        <v>0</v>
      </c>
      <c r="W219" s="3"/>
      <c r="X219" s="3"/>
      <c r="Y219" s="4">
        <f t="shared" si="973"/>
        <v>0</v>
      </c>
      <c r="Z219" s="3"/>
      <c r="AA219" s="3"/>
      <c r="AB219" s="4">
        <f t="shared" si="974"/>
        <v>0</v>
      </c>
      <c r="AC219" s="3"/>
      <c r="AD219" s="3"/>
      <c r="AE219" s="4">
        <f t="shared" si="975"/>
        <v>0</v>
      </c>
      <c r="AF219" s="3"/>
      <c r="AG219" s="3"/>
      <c r="AH219" s="4">
        <f t="shared" si="976"/>
        <v>0</v>
      </c>
      <c r="AI219" s="3"/>
      <c r="AJ219" s="3"/>
      <c r="AK219" s="4">
        <f t="shared" si="977"/>
        <v>0</v>
      </c>
      <c r="AL219" s="4">
        <f t="shared" si="978"/>
        <v>0</v>
      </c>
      <c r="AM219" s="4">
        <f t="shared" si="979"/>
        <v>0</v>
      </c>
      <c r="AN219" s="4">
        <f t="shared" si="980"/>
        <v>0</v>
      </c>
      <c r="AO219" s="3"/>
      <c r="AP219" s="3"/>
      <c r="AQ219" s="4">
        <f t="shared" si="981"/>
        <v>0</v>
      </c>
      <c r="AR219" s="3"/>
      <c r="AS219" s="3"/>
      <c r="AT219" s="4">
        <f t="shared" si="982"/>
        <v>0</v>
      </c>
      <c r="AU219" s="3"/>
      <c r="AV219" s="3"/>
      <c r="AW219" s="4">
        <f t="shared" si="983"/>
        <v>0</v>
      </c>
      <c r="AX219" s="3"/>
      <c r="AY219" s="3"/>
      <c r="AZ219" s="4">
        <f t="shared" si="984"/>
        <v>0</v>
      </c>
      <c r="BA219" s="3"/>
      <c r="BB219" s="3"/>
      <c r="BC219" s="4">
        <f t="shared" si="985"/>
        <v>0</v>
      </c>
      <c r="BD219" s="3"/>
      <c r="BE219" s="3"/>
      <c r="BF219" s="4">
        <f t="shared" si="986"/>
        <v>0</v>
      </c>
      <c r="BG219" s="4">
        <f t="shared" si="987"/>
        <v>0</v>
      </c>
      <c r="BH219" s="4">
        <f t="shared" si="988"/>
        <v>0</v>
      </c>
      <c r="BI219" s="4">
        <f t="shared" si="989"/>
        <v>0</v>
      </c>
      <c r="BJ219" s="3"/>
      <c r="BK219" s="3"/>
      <c r="BL219" s="4">
        <f t="shared" si="990"/>
        <v>0</v>
      </c>
      <c r="BM219" s="3"/>
      <c r="BN219" s="4">
        <f>2000</f>
        <v>2000</v>
      </c>
      <c r="BO219" s="4">
        <f t="shared" si="991"/>
        <v>-2000</v>
      </c>
      <c r="BP219" s="3"/>
      <c r="BQ219" s="3"/>
      <c r="BR219" s="4">
        <f t="shared" si="992"/>
        <v>0</v>
      </c>
      <c r="BS219" s="3"/>
      <c r="BT219" s="3"/>
      <c r="BU219" s="4">
        <f t="shared" si="993"/>
        <v>0</v>
      </c>
      <c r="BV219" s="3"/>
      <c r="BW219" s="3"/>
      <c r="BX219" s="4">
        <f t="shared" si="994"/>
        <v>0</v>
      </c>
      <c r="BY219" s="3"/>
      <c r="BZ219" s="3"/>
      <c r="CA219" s="4">
        <f t="shared" si="995"/>
        <v>0</v>
      </c>
      <c r="CB219" s="4">
        <f t="shared" si="996"/>
        <v>0</v>
      </c>
      <c r="CC219" s="4">
        <f t="shared" si="997"/>
        <v>0</v>
      </c>
      <c r="CD219" s="4">
        <f t="shared" si="998"/>
        <v>0</v>
      </c>
      <c r="CE219" s="3"/>
      <c r="CF219" s="3"/>
      <c r="CG219" s="4">
        <f t="shared" si="999"/>
        <v>0</v>
      </c>
      <c r="CH219" s="3"/>
      <c r="CI219" s="3"/>
      <c r="CJ219" s="4">
        <f t="shared" si="1000"/>
        <v>0</v>
      </c>
      <c r="CK219" s="3"/>
      <c r="CL219" s="3"/>
      <c r="CM219" s="4">
        <f t="shared" si="1001"/>
        <v>0</v>
      </c>
      <c r="CN219" s="4">
        <f t="shared" si="1002"/>
        <v>0</v>
      </c>
      <c r="CO219" s="4">
        <f t="shared" si="1003"/>
        <v>0</v>
      </c>
      <c r="CP219" s="4">
        <f t="shared" si="1004"/>
        <v>0</v>
      </c>
      <c r="CQ219" s="3"/>
      <c r="CR219" s="3"/>
      <c r="CS219" s="4">
        <f t="shared" si="1005"/>
        <v>0</v>
      </c>
      <c r="CT219" s="3"/>
      <c r="CU219" s="3"/>
      <c r="CV219" s="4">
        <f t="shared" si="1006"/>
        <v>0</v>
      </c>
      <c r="CW219" s="3"/>
      <c r="CX219" s="3"/>
      <c r="CY219" s="4">
        <f t="shared" si="1007"/>
        <v>0</v>
      </c>
      <c r="CZ219" s="4">
        <f t="shared" si="1008"/>
        <v>0</v>
      </c>
      <c r="DA219" s="4">
        <f t="shared" si="1009"/>
        <v>0</v>
      </c>
      <c r="DB219" s="4">
        <f t="shared" si="1010"/>
        <v>0</v>
      </c>
      <c r="DC219" s="4">
        <f t="shared" si="1011"/>
        <v>0</v>
      </c>
      <c r="DD219" s="4">
        <f t="shared" si="1012"/>
        <v>2000</v>
      </c>
      <c r="DE219" s="4">
        <f t="shared" si="1013"/>
        <v>-2000</v>
      </c>
      <c r="DF219" s="3"/>
      <c r="DG219" s="3"/>
      <c r="DH219" s="4">
        <f t="shared" si="1014"/>
        <v>0</v>
      </c>
      <c r="DI219" s="3"/>
      <c r="DJ219" s="3"/>
      <c r="DK219" s="4">
        <f t="shared" si="1015"/>
        <v>0</v>
      </c>
      <c r="DL219" s="4">
        <f t="shared" si="1016"/>
        <v>0</v>
      </c>
      <c r="DM219" s="4">
        <f t="shared" si="1017"/>
        <v>0</v>
      </c>
      <c r="DN219" s="4">
        <f t="shared" si="1018"/>
        <v>0</v>
      </c>
      <c r="DO219" s="3"/>
      <c r="DP219" s="3"/>
      <c r="DQ219" s="4">
        <f t="shared" si="1019"/>
        <v>0</v>
      </c>
      <c r="DR219" s="3"/>
      <c r="DS219" s="3"/>
      <c r="DT219" s="4">
        <f t="shared" si="1020"/>
        <v>0</v>
      </c>
      <c r="DU219" s="4">
        <f t="shared" si="1021"/>
        <v>0</v>
      </c>
      <c r="DV219" s="4">
        <f t="shared" si="1022"/>
        <v>0</v>
      </c>
      <c r="DW219" s="4">
        <f t="shared" si="1023"/>
        <v>0</v>
      </c>
      <c r="DX219" s="20">
        <f t="shared" si="1024"/>
        <v>0</v>
      </c>
      <c r="DY219" s="20">
        <f t="shared" si="1025"/>
        <v>2000</v>
      </c>
      <c r="DZ219" s="20">
        <f t="shared" si="1026"/>
        <v>-2000</v>
      </c>
      <c r="EA219" s="19"/>
      <c r="EB219" s="19"/>
      <c r="EC219" s="20">
        <f t="shared" si="1027"/>
        <v>0</v>
      </c>
      <c r="ED219" s="19"/>
      <c r="EE219" s="19"/>
      <c r="EF219" s="20">
        <f t="shared" si="1028"/>
        <v>0</v>
      </c>
      <c r="EG219" s="19"/>
      <c r="EH219" s="19"/>
      <c r="EI219" s="20">
        <f t="shared" si="1029"/>
        <v>0</v>
      </c>
      <c r="EJ219" s="19"/>
      <c r="EK219" s="19"/>
      <c r="EL219" s="20">
        <f t="shared" si="1030"/>
        <v>0</v>
      </c>
      <c r="EM219" s="20">
        <f t="shared" si="1031"/>
        <v>0</v>
      </c>
      <c r="EN219" s="20">
        <f t="shared" si="1032"/>
        <v>0</v>
      </c>
      <c r="EO219" s="20">
        <f t="shared" si="1033"/>
        <v>0</v>
      </c>
      <c r="EP219" s="19"/>
      <c r="EQ219" s="19"/>
      <c r="ER219" s="20">
        <f t="shared" si="1034"/>
        <v>0</v>
      </c>
      <c r="ES219" s="19"/>
      <c r="ET219" s="19"/>
      <c r="EU219" s="20">
        <f t="shared" si="1035"/>
        <v>0</v>
      </c>
      <c r="EV219" s="19"/>
      <c r="EW219" s="19"/>
      <c r="EX219" s="20">
        <f t="shared" si="1036"/>
        <v>0</v>
      </c>
      <c r="EY219" s="19"/>
      <c r="EZ219" s="19"/>
      <c r="FA219" s="20">
        <f t="shared" si="1037"/>
        <v>0</v>
      </c>
      <c r="FB219" s="20">
        <f t="shared" si="1038"/>
        <v>0</v>
      </c>
      <c r="FC219" s="20">
        <f t="shared" si="1039"/>
        <v>0</v>
      </c>
      <c r="FD219" s="20">
        <f t="shared" si="1040"/>
        <v>0</v>
      </c>
      <c r="FE219" s="19"/>
      <c r="FF219" s="19"/>
      <c r="FG219" s="20">
        <f t="shared" si="1041"/>
        <v>0</v>
      </c>
      <c r="FH219" s="19"/>
      <c r="FI219" s="19"/>
      <c r="FJ219" s="20">
        <f t="shared" si="1042"/>
        <v>0</v>
      </c>
      <c r="FK219" s="19"/>
      <c r="FL219" s="19"/>
      <c r="FM219" s="20">
        <f t="shared" si="1043"/>
        <v>0</v>
      </c>
      <c r="FN219" s="20">
        <f t="shared" si="1044"/>
        <v>0</v>
      </c>
      <c r="FO219" s="20">
        <f t="shared" si="1045"/>
        <v>0</v>
      </c>
      <c r="FP219" s="20">
        <f t="shared" si="1046"/>
        <v>0</v>
      </c>
      <c r="FQ219" s="19"/>
      <c r="FR219" s="19"/>
      <c r="FS219" s="20">
        <f t="shared" si="1047"/>
        <v>0</v>
      </c>
      <c r="FT219" s="19"/>
      <c r="FU219" s="19"/>
      <c r="FV219" s="20">
        <f t="shared" si="1048"/>
        <v>0</v>
      </c>
      <c r="FW219" s="19"/>
      <c r="FX219" s="19"/>
      <c r="FY219" s="20">
        <f t="shared" si="1049"/>
        <v>0</v>
      </c>
      <c r="FZ219" s="20">
        <f t="shared" si="1050"/>
        <v>0</v>
      </c>
      <c r="GA219" s="20">
        <f t="shared" si="1051"/>
        <v>0</v>
      </c>
      <c r="GB219" s="20">
        <f t="shared" si="1052"/>
        <v>0</v>
      </c>
      <c r="GC219" s="19"/>
      <c r="GD219" s="19"/>
      <c r="GE219" s="20">
        <f t="shared" si="1053"/>
        <v>0</v>
      </c>
      <c r="GF219" s="19"/>
      <c r="GG219" s="19"/>
      <c r="GH219" s="20">
        <f t="shared" si="1054"/>
        <v>0</v>
      </c>
      <c r="GI219" s="19"/>
      <c r="GJ219" s="19"/>
      <c r="GK219" s="20">
        <f t="shared" si="1055"/>
        <v>0</v>
      </c>
      <c r="GL219" s="19"/>
      <c r="GM219" s="19"/>
      <c r="GN219" s="20">
        <f t="shared" si="1056"/>
        <v>0</v>
      </c>
      <c r="GO219" s="20">
        <f t="shared" si="1057"/>
        <v>0</v>
      </c>
      <c r="GP219" s="20">
        <f t="shared" si="1058"/>
        <v>0</v>
      </c>
      <c r="GQ219" s="20">
        <f t="shared" si="1059"/>
        <v>0</v>
      </c>
      <c r="GR219" s="19"/>
      <c r="GS219" s="19"/>
      <c r="GT219" s="20">
        <f t="shared" si="1060"/>
        <v>0</v>
      </c>
      <c r="GU219" s="19"/>
      <c r="GV219" s="19"/>
      <c r="GW219" s="20">
        <f t="shared" si="1061"/>
        <v>0</v>
      </c>
      <c r="GX219" s="19"/>
      <c r="GY219" s="19"/>
      <c r="GZ219" s="20">
        <f t="shared" si="1062"/>
        <v>0</v>
      </c>
      <c r="HA219" s="20">
        <f t="shared" si="1063"/>
        <v>0</v>
      </c>
      <c r="HB219" s="20">
        <f t="shared" si="1064"/>
        <v>0</v>
      </c>
      <c r="HC219" s="20">
        <f t="shared" si="1065"/>
        <v>0</v>
      </c>
      <c r="HD219" s="19"/>
      <c r="HE219" s="19"/>
      <c r="HF219" s="20">
        <f t="shared" si="1066"/>
        <v>0</v>
      </c>
      <c r="HG219" s="19"/>
      <c r="HH219" s="19"/>
      <c r="HI219" s="20">
        <f t="shared" si="1067"/>
        <v>0</v>
      </c>
      <c r="HJ219" s="19"/>
      <c r="HK219" s="19"/>
      <c r="HL219" s="20">
        <f t="shared" si="1068"/>
        <v>0</v>
      </c>
      <c r="HM219" s="19"/>
      <c r="HN219" s="19"/>
      <c r="HO219" s="20">
        <f t="shared" si="1069"/>
        <v>0</v>
      </c>
      <c r="HP219" s="20">
        <f t="shared" si="1070"/>
        <v>0</v>
      </c>
      <c r="HQ219" s="20">
        <f t="shared" si="1071"/>
        <v>0</v>
      </c>
      <c r="HR219" s="20">
        <f t="shared" si="1072"/>
        <v>0</v>
      </c>
      <c r="HS219" s="19"/>
      <c r="HT219" s="19"/>
      <c r="HU219" s="20">
        <f t="shared" si="1073"/>
        <v>0</v>
      </c>
      <c r="HV219" s="19"/>
      <c r="HW219" s="19"/>
      <c r="HX219" s="20">
        <f t="shared" si="1074"/>
        <v>0</v>
      </c>
      <c r="HY219" s="19"/>
      <c r="HZ219" s="19"/>
      <c r="IA219" s="20">
        <f t="shared" si="1075"/>
        <v>0</v>
      </c>
      <c r="IB219" s="19"/>
      <c r="IC219" s="19"/>
      <c r="ID219" s="20">
        <f t="shared" si="1076"/>
        <v>0</v>
      </c>
      <c r="IE219" s="20">
        <f t="shared" si="1077"/>
        <v>0</v>
      </c>
      <c r="IF219" s="20">
        <f t="shared" si="1078"/>
        <v>0</v>
      </c>
      <c r="IG219" s="20">
        <f t="shared" si="1079"/>
        <v>0</v>
      </c>
      <c r="IH219" s="20">
        <f t="shared" si="1080"/>
        <v>0</v>
      </c>
      <c r="II219" s="20">
        <f t="shared" si="1081"/>
        <v>0</v>
      </c>
      <c r="IJ219" s="20">
        <f t="shared" si="1082"/>
        <v>0</v>
      </c>
      <c r="IK219" s="19"/>
      <c r="IL219" s="19"/>
      <c r="IM219" s="20">
        <f t="shared" si="1083"/>
        <v>0</v>
      </c>
      <c r="IN219" s="19"/>
      <c r="IO219" s="19"/>
      <c r="IP219" s="20">
        <f t="shared" si="1084"/>
        <v>0</v>
      </c>
      <c r="IQ219" s="19"/>
      <c r="IR219" s="19"/>
      <c r="IS219" s="20">
        <f t="shared" si="1085"/>
        <v>0</v>
      </c>
      <c r="IT219" s="20">
        <f t="shared" si="1086"/>
        <v>0</v>
      </c>
      <c r="IU219" s="20">
        <f t="shared" si="1087"/>
        <v>0</v>
      </c>
      <c r="IV219" s="20">
        <f t="shared" si="1088"/>
        <v>0</v>
      </c>
      <c r="IW219" s="20">
        <f t="shared" si="1089"/>
        <v>0</v>
      </c>
      <c r="IX219" s="20">
        <f t="shared" si="1090"/>
        <v>0</v>
      </c>
      <c r="IY219" s="20">
        <f t="shared" si="1091"/>
        <v>0</v>
      </c>
      <c r="IZ219" s="19"/>
      <c r="JA219" s="19"/>
      <c r="JB219" s="20">
        <f t="shared" si="1092"/>
        <v>0</v>
      </c>
      <c r="JC219" s="19"/>
      <c r="JD219" s="19"/>
      <c r="JE219" s="20">
        <f t="shared" si="1093"/>
        <v>0</v>
      </c>
      <c r="JF219" s="19"/>
      <c r="JG219" s="19"/>
      <c r="JH219" s="20">
        <f t="shared" si="1094"/>
        <v>0</v>
      </c>
      <c r="JI219" s="20">
        <f t="shared" si="1095"/>
        <v>0</v>
      </c>
      <c r="JJ219" s="20">
        <f t="shared" si="1096"/>
        <v>0</v>
      </c>
      <c r="JK219" s="20">
        <f t="shared" si="1097"/>
        <v>0</v>
      </c>
      <c r="JL219" s="19"/>
      <c r="JM219" s="19"/>
      <c r="JN219" s="20">
        <f t="shared" si="1098"/>
        <v>0</v>
      </c>
      <c r="JO219" s="19"/>
      <c r="JP219" s="19"/>
      <c r="JQ219" s="20">
        <f t="shared" si="1099"/>
        <v>0</v>
      </c>
      <c r="JR219" s="19"/>
      <c r="JS219" s="19"/>
      <c r="JT219" s="20">
        <f t="shared" si="1100"/>
        <v>0</v>
      </c>
      <c r="JU219" s="20">
        <f t="shared" si="1101"/>
        <v>0</v>
      </c>
      <c r="JV219" s="20">
        <f t="shared" si="1102"/>
        <v>0</v>
      </c>
      <c r="JW219" s="20">
        <f t="shared" si="1103"/>
        <v>0</v>
      </c>
      <c r="JX219" s="19"/>
      <c r="JY219" s="19"/>
      <c r="JZ219" s="20">
        <f t="shared" si="1104"/>
        <v>0</v>
      </c>
      <c r="KA219" s="20">
        <f>1495</f>
        <v>1495</v>
      </c>
      <c r="KB219" s="19"/>
      <c r="KC219" s="20">
        <f t="shared" si="1105"/>
        <v>1495</v>
      </c>
      <c r="KD219" s="20">
        <f t="shared" si="1106"/>
        <v>1495</v>
      </c>
      <c r="KE219" s="20">
        <f t="shared" si="1107"/>
        <v>0</v>
      </c>
      <c r="KF219" s="20">
        <f t="shared" si="1108"/>
        <v>1495</v>
      </c>
      <c r="KG219" s="19"/>
      <c r="KH219" s="20">
        <f>500.01</f>
        <v>500.01</v>
      </c>
      <c r="KI219" s="20">
        <f t="shared" si="1109"/>
        <v>-500.01</v>
      </c>
      <c r="KJ219" s="19"/>
      <c r="KK219" s="19"/>
      <c r="KL219" s="20">
        <f t="shared" si="1110"/>
        <v>0</v>
      </c>
      <c r="KM219" s="19"/>
      <c r="KN219" s="19"/>
      <c r="KO219" s="20">
        <f t="shared" si="1111"/>
        <v>0</v>
      </c>
      <c r="KP219" s="19"/>
      <c r="KQ219" s="19"/>
      <c r="KR219" s="20">
        <f t="shared" si="1112"/>
        <v>0</v>
      </c>
      <c r="KS219" s="19"/>
      <c r="KT219" s="19"/>
      <c r="KU219" s="20">
        <f t="shared" si="1113"/>
        <v>0</v>
      </c>
      <c r="KV219" s="19"/>
      <c r="KW219" s="19"/>
      <c r="KX219" s="20">
        <f t="shared" si="1114"/>
        <v>0</v>
      </c>
      <c r="KY219" s="19"/>
      <c r="KZ219" s="19"/>
      <c r="LA219" s="20">
        <f t="shared" si="1115"/>
        <v>0</v>
      </c>
      <c r="LB219" s="20">
        <f t="shared" si="1116"/>
        <v>0</v>
      </c>
      <c r="LC219" s="20">
        <f t="shared" si="1117"/>
        <v>0</v>
      </c>
      <c r="LD219" s="20">
        <f t="shared" si="1118"/>
        <v>0</v>
      </c>
      <c r="LE219" s="20">
        <f t="shared" si="1119"/>
        <v>0</v>
      </c>
      <c r="LF219" s="20">
        <f t="shared" si="1120"/>
        <v>500.01</v>
      </c>
      <c r="LG219" s="20">
        <f t="shared" si="1121"/>
        <v>-500.01</v>
      </c>
      <c r="LH219" s="19"/>
      <c r="LI219" s="19"/>
      <c r="LJ219" s="20">
        <f t="shared" si="1122"/>
        <v>0</v>
      </c>
      <c r="LK219" s="19"/>
      <c r="LL219" s="19"/>
      <c r="LM219" s="20">
        <f t="shared" si="1123"/>
        <v>0</v>
      </c>
      <c r="LN219" s="20">
        <f t="shared" si="1124"/>
        <v>1495</v>
      </c>
      <c r="LO219" s="20">
        <f t="shared" si="1125"/>
        <v>2500.0100000000002</v>
      </c>
      <c r="LP219" s="20">
        <f t="shared" si="1126"/>
        <v>-1005.0100000000002</v>
      </c>
    </row>
    <row r="220" spans="1:328" x14ac:dyDescent="0.3">
      <c r="A220" s="2" t="s">
        <v>325</v>
      </c>
      <c r="B220" s="3"/>
      <c r="C220" s="3"/>
      <c r="D220" s="4">
        <f t="shared" si="966"/>
        <v>0</v>
      </c>
      <c r="E220" s="3"/>
      <c r="F220" s="3"/>
      <c r="G220" s="4">
        <f t="shared" si="967"/>
        <v>0</v>
      </c>
      <c r="H220" s="3"/>
      <c r="I220" s="3"/>
      <c r="J220" s="4">
        <f t="shared" si="968"/>
        <v>0</v>
      </c>
      <c r="K220" s="3"/>
      <c r="L220" s="3"/>
      <c r="M220" s="4">
        <f t="shared" si="969"/>
        <v>0</v>
      </c>
      <c r="N220" s="3"/>
      <c r="O220" s="3"/>
      <c r="P220" s="4">
        <f t="shared" si="970"/>
        <v>0</v>
      </c>
      <c r="Q220" s="3"/>
      <c r="R220" s="3"/>
      <c r="S220" s="4">
        <f t="shared" si="971"/>
        <v>0</v>
      </c>
      <c r="T220" s="3"/>
      <c r="U220" s="3"/>
      <c r="V220" s="4">
        <f t="shared" si="972"/>
        <v>0</v>
      </c>
      <c r="W220" s="3"/>
      <c r="X220" s="3"/>
      <c r="Y220" s="4">
        <f t="shared" si="973"/>
        <v>0</v>
      </c>
      <c r="Z220" s="3"/>
      <c r="AA220" s="3"/>
      <c r="AB220" s="4">
        <f t="shared" si="974"/>
        <v>0</v>
      </c>
      <c r="AC220" s="3"/>
      <c r="AD220" s="3"/>
      <c r="AE220" s="4">
        <f t="shared" si="975"/>
        <v>0</v>
      </c>
      <c r="AF220" s="3"/>
      <c r="AG220" s="3"/>
      <c r="AH220" s="4">
        <f t="shared" si="976"/>
        <v>0</v>
      </c>
      <c r="AI220" s="3"/>
      <c r="AJ220" s="3"/>
      <c r="AK220" s="4">
        <f t="shared" si="977"/>
        <v>0</v>
      </c>
      <c r="AL220" s="4">
        <f t="shared" si="978"/>
        <v>0</v>
      </c>
      <c r="AM220" s="4">
        <f t="shared" si="979"/>
        <v>0</v>
      </c>
      <c r="AN220" s="4">
        <f t="shared" si="980"/>
        <v>0</v>
      </c>
      <c r="AO220" s="3"/>
      <c r="AP220" s="3"/>
      <c r="AQ220" s="4">
        <f t="shared" si="981"/>
        <v>0</v>
      </c>
      <c r="AR220" s="3"/>
      <c r="AS220" s="3"/>
      <c r="AT220" s="4">
        <f t="shared" si="982"/>
        <v>0</v>
      </c>
      <c r="AU220" s="3"/>
      <c r="AV220" s="3"/>
      <c r="AW220" s="4">
        <f t="shared" si="983"/>
        <v>0</v>
      </c>
      <c r="AX220" s="3"/>
      <c r="AY220" s="3"/>
      <c r="AZ220" s="4">
        <f t="shared" si="984"/>
        <v>0</v>
      </c>
      <c r="BA220" s="3"/>
      <c r="BB220" s="3"/>
      <c r="BC220" s="4">
        <f t="shared" si="985"/>
        <v>0</v>
      </c>
      <c r="BD220" s="3"/>
      <c r="BE220" s="3"/>
      <c r="BF220" s="4">
        <f t="shared" si="986"/>
        <v>0</v>
      </c>
      <c r="BG220" s="4">
        <f t="shared" si="987"/>
        <v>0</v>
      </c>
      <c r="BH220" s="4">
        <f t="shared" si="988"/>
        <v>0</v>
      </c>
      <c r="BI220" s="4">
        <f t="shared" si="989"/>
        <v>0</v>
      </c>
      <c r="BJ220" s="3"/>
      <c r="BK220" s="3"/>
      <c r="BL220" s="4">
        <f t="shared" si="990"/>
        <v>0</v>
      </c>
      <c r="BM220" s="3"/>
      <c r="BN220" s="3"/>
      <c r="BO220" s="4">
        <f t="shared" si="991"/>
        <v>0</v>
      </c>
      <c r="BP220" s="3"/>
      <c r="BQ220" s="3"/>
      <c r="BR220" s="4">
        <f t="shared" si="992"/>
        <v>0</v>
      </c>
      <c r="BS220" s="3"/>
      <c r="BT220" s="3"/>
      <c r="BU220" s="4">
        <f t="shared" si="993"/>
        <v>0</v>
      </c>
      <c r="BV220" s="3"/>
      <c r="BW220" s="3"/>
      <c r="BX220" s="4">
        <f t="shared" si="994"/>
        <v>0</v>
      </c>
      <c r="BY220" s="3"/>
      <c r="BZ220" s="3"/>
      <c r="CA220" s="4">
        <f t="shared" si="995"/>
        <v>0</v>
      </c>
      <c r="CB220" s="4">
        <f t="shared" si="996"/>
        <v>0</v>
      </c>
      <c r="CC220" s="4">
        <f t="shared" si="997"/>
        <v>0</v>
      </c>
      <c r="CD220" s="4">
        <f t="shared" si="998"/>
        <v>0</v>
      </c>
      <c r="CE220" s="3"/>
      <c r="CF220" s="3"/>
      <c r="CG220" s="4">
        <f t="shared" si="999"/>
        <v>0</v>
      </c>
      <c r="CH220" s="3"/>
      <c r="CI220" s="3"/>
      <c r="CJ220" s="4">
        <f t="shared" si="1000"/>
        <v>0</v>
      </c>
      <c r="CK220" s="3"/>
      <c r="CL220" s="3"/>
      <c r="CM220" s="4">
        <f t="shared" si="1001"/>
        <v>0</v>
      </c>
      <c r="CN220" s="4">
        <f t="shared" si="1002"/>
        <v>0</v>
      </c>
      <c r="CO220" s="4">
        <f t="shared" si="1003"/>
        <v>0</v>
      </c>
      <c r="CP220" s="4">
        <f t="shared" si="1004"/>
        <v>0</v>
      </c>
      <c r="CQ220" s="3"/>
      <c r="CR220" s="3"/>
      <c r="CS220" s="4">
        <f t="shared" si="1005"/>
        <v>0</v>
      </c>
      <c r="CT220" s="3"/>
      <c r="CU220" s="3"/>
      <c r="CV220" s="4">
        <f t="shared" si="1006"/>
        <v>0</v>
      </c>
      <c r="CW220" s="3"/>
      <c r="CX220" s="3"/>
      <c r="CY220" s="4">
        <f t="shared" si="1007"/>
        <v>0</v>
      </c>
      <c r="CZ220" s="4">
        <f t="shared" si="1008"/>
        <v>0</v>
      </c>
      <c r="DA220" s="4">
        <f t="shared" si="1009"/>
        <v>0</v>
      </c>
      <c r="DB220" s="4">
        <f t="shared" si="1010"/>
        <v>0</v>
      </c>
      <c r="DC220" s="4">
        <f t="shared" si="1011"/>
        <v>0</v>
      </c>
      <c r="DD220" s="4">
        <f t="shared" si="1012"/>
        <v>0</v>
      </c>
      <c r="DE220" s="4">
        <f t="shared" si="1013"/>
        <v>0</v>
      </c>
      <c r="DF220" s="3"/>
      <c r="DG220" s="3"/>
      <c r="DH220" s="4">
        <f t="shared" si="1014"/>
        <v>0</v>
      </c>
      <c r="DI220" s="3"/>
      <c r="DJ220" s="3"/>
      <c r="DK220" s="4">
        <f t="shared" si="1015"/>
        <v>0</v>
      </c>
      <c r="DL220" s="4">
        <f t="shared" si="1016"/>
        <v>0</v>
      </c>
      <c r="DM220" s="4">
        <f t="shared" si="1017"/>
        <v>0</v>
      </c>
      <c r="DN220" s="4">
        <f t="shared" si="1018"/>
        <v>0</v>
      </c>
      <c r="DO220" s="3"/>
      <c r="DP220" s="3"/>
      <c r="DQ220" s="4">
        <f t="shared" si="1019"/>
        <v>0</v>
      </c>
      <c r="DR220" s="3"/>
      <c r="DS220" s="3"/>
      <c r="DT220" s="4">
        <f t="shared" si="1020"/>
        <v>0</v>
      </c>
      <c r="DU220" s="4">
        <f t="shared" si="1021"/>
        <v>0</v>
      </c>
      <c r="DV220" s="4">
        <f t="shared" si="1022"/>
        <v>0</v>
      </c>
      <c r="DW220" s="4">
        <f t="shared" si="1023"/>
        <v>0</v>
      </c>
      <c r="DX220" s="20">
        <f t="shared" si="1024"/>
        <v>0</v>
      </c>
      <c r="DY220" s="20">
        <f t="shared" si="1025"/>
        <v>0</v>
      </c>
      <c r="DZ220" s="20">
        <f t="shared" si="1026"/>
        <v>0</v>
      </c>
      <c r="EA220" s="19"/>
      <c r="EB220" s="19"/>
      <c r="EC220" s="20">
        <f t="shared" si="1027"/>
        <v>0</v>
      </c>
      <c r="ED220" s="19"/>
      <c r="EE220" s="19"/>
      <c r="EF220" s="20">
        <f t="shared" si="1028"/>
        <v>0</v>
      </c>
      <c r="EG220" s="19"/>
      <c r="EH220" s="19"/>
      <c r="EI220" s="20">
        <f t="shared" si="1029"/>
        <v>0</v>
      </c>
      <c r="EJ220" s="19"/>
      <c r="EK220" s="19"/>
      <c r="EL220" s="20">
        <f t="shared" si="1030"/>
        <v>0</v>
      </c>
      <c r="EM220" s="20">
        <f t="shared" si="1031"/>
        <v>0</v>
      </c>
      <c r="EN220" s="20">
        <f t="shared" si="1032"/>
        <v>0</v>
      </c>
      <c r="EO220" s="20">
        <f t="shared" si="1033"/>
        <v>0</v>
      </c>
      <c r="EP220" s="19"/>
      <c r="EQ220" s="19"/>
      <c r="ER220" s="20">
        <f t="shared" si="1034"/>
        <v>0</v>
      </c>
      <c r="ES220" s="19"/>
      <c r="ET220" s="19"/>
      <c r="EU220" s="20">
        <f t="shared" si="1035"/>
        <v>0</v>
      </c>
      <c r="EV220" s="19"/>
      <c r="EW220" s="19"/>
      <c r="EX220" s="20">
        <f t="shared" si="1036"/>
        <v>0</v>
      </c>
      <c r="EY220" s="19"/>
      <c r="EZ220" s="19"/>
      <c r="FA220" s="20">
        <f t="shared" si="1037"/>
        <v>0</v>
      </c>
      <c r="FB220" s="20">
        <f t="shared" si="1038"/>
        <v>0</v>
      </c>
      <c r="FC220" s="20">
        <f t="shared" si="1039"/>
        <v>0</v>
      </c>
      <c r="FD220" s="20">
        <f t="shared" si="1040"/>
        <v>0</v>
      </c>
      <c r="FE220" s="19"/>
      <c r="FF220" s="19"/>
      <c r="FG220" s="20">
        <f t="shared" si="1041"/>
        <v>0</v>
      </c>
      <c r="FH220" s="19"/>
      <c r="FI220" s="19"/>
      <c r="FJ220" s="20">
        <f t="shared" si="1042"/>
        <v>0</v>
      </c>
      <c r="FK220" s="19"/>
      <c r="FL220" s="19"/>
      <c r="FM220" s="20">
        <f t="shared" si="1043"/>
        <v>0</v>
      </c>
      <c r="FN220" s="20">
        <f t="shared" si="1044"/>
        <v>0</v>
      </c>
      <c r="FO220" s="20">
        <f t="shared" si="1045"/>
        <v>0</v>
      </c>
      <c r="FP220" s="20">
        <f t="shared" si="1046"/>
        <v>0</v>
      </c>
      <c r="FQ220" s="19"/>
      <c r="FR220" s="19"/>
      <c r="FS220" s="20">
        <f t="shared" si="1047"/>
        <v>0</v>
      </c>
      <c r="FT220" s="19"/>
      <c r="FU220" s="19"/>
      <c r="FV220" s="20">
        <f t="shared" si="1048"/>
        <v>0</v>
      </c>
      <c r="FW220" s="19"/>
      <c r="FX220" s="19"/>
      <c r="FY220" s="20">
        <f t="shared" si="1049"/>
        <v>0</v>
      </c>
      <c r="FZ220" s="20">
        <f t="shared" si="1050"/>
        <v>0</v>
      </c>
      <c r="GA220" s="20">
        <f t="shared" si="1051"/>
        <v>0</v>
      </c>
      <c r="GB220" s="20">
        <f t="shared" si="1052"/>
        <v>0</v>
      </c>
      <c r="GC220" s="19"/>
      <c r="GD220" s="19"/>
      <c r="GE220" s="20">
        <f t="shared" si="1053"/>
        <v>0</v>
      </c>
      <c r="GF220" s="19"/>
      <c r="GG220" s="19"/>
      <c r="GH220" s="20">
        <f t="shared" si="1054"/>
        <v>0</v>
      </c>
      <c r="GI220" s="19"/>
      <c r="GJ220" s="19"/>
      <c r="GK220" s="20">
        <f t="shared" si="1055"/>
        <v>0</v>
      </c>
      <c r="GL220" s="19"/>
      <c r="GM220" s="19"/>
      <c r="GN220" s="20">
        <f t="shared" si="1056"/>
        <v>0</v>
      </c>
      <c r="GO220" s="20">
        <f t="shared" si="1057"/>
        <v>0</v>
      </c>
      <c r="GP220" s="20">
        <f t="shared" si="1058"/>
        <v>0</v>
      </c>
      <c r="GQ220" s="20">
        <f t="shared" si="1059"/>
        <v>0</v>
      </c>
      <c r="GR220" s="19"/>
      <c r="GS220" s="19"/>
      <c r="GT220" s="20">
        <f t="shared" si="1060"/>
        <v>0</v>
      </c>
      <c r="GU220" s="19"/>
      <c r="GV220" s="19"/>
      <c r="GW220" s="20">
        <f t="shared" si="1061"/>
        <v>0</v>
      </c>
      <c r="GX220" s="19"/>
      <c r="GY220" s="19"/>
      <c r="GZ220" s="20">
        <f t="shared" si="1062"/>
        <v>0</v>
      </c>
      <c r="HA220" s="20">
        <f t="shared" si="1063"/>
        <v>0</v>
      </c>
      <c r="HB220" s="20">
        <f t="shared" si="1064"/>
        <v>0</v>
      </c>
      <c r="HC220" s="20">
        <f t="shared" si="1065"/>
        <v>0</v>
      </c>
      <c r="HD220" s="19"/>
      <c r="HE220" s="19"/>
      <c r="HF220" s="20">
        <f t="shared" si="1066"/>
        <v>0</v>
      </c>
      <c r="HG220" s="19"/>
      <c r="HH220" s="19"/>
      <c r="HI220" s="20">
        <f t="shared" si="1067"/>
        <v>0</v>
      </c>
      <c r="HJ220" s="19"/>
      <c r="HK220" s="19"/>
      <c r="HL220" s="20">
        <f t="shared" si="1068"/>
        <v>0</v>
      </c>
      <c r="HM220" s="19"/>
      <c r="HN220" s="19"/>
      <c r="HO220" s="20">
        <f t="shared" si="1069"/>
        <v>0</v>
      </c>
      <c r="HP220" s="20">
        <f t="shared" si="1070"/>
        <v>0</v>
      </c>
      <c r="HQ220" s="20">
        <f t="shared" si="1071"/>
        <v>0</v>
      </c>
      <c r="HR220" s="20">
        <f t="shared" si="1072"/>
        <v>0</v>
      </c>
      <c r="HS220" s="19"/>
      <c r="HT220" s="19"/>
      <c r="HU220" s="20">
        <f t="shared" si="1073"/>
        <v>0</v>
      </c>
      <c r="HV220" s="19"/>
      <c r="HW220" s="19"/>
      <c r="HX220" s="20">
        <f t="shared" si="1074"/>
        <v>0</v>
      </c>
      <c r="HY220" s="19"/>
      <c r="HZ220" s="19"/>
      <c r="IA220" s="20">
        <f t="shared" si="1075"/>
        <v>0</v>
      </c>
      <c r="IB220" s="19"/>
      <c r="IC220" s="19"/>
      <c r="ID220" s="20">
        <f t="shared" si="1076"/>
        <v>0</v>
      </c>
      <c r="IE220" s="20">
        <f t="shared" si="1077"/>
        <v>0</v>
      </c>
      <c r="IF220" s="20">
        <f t="shared" si="1078"/>
        <v>0</v>
      </c>
      <c r="IG220" s="20">
        <f t="shared" si="1079"/>
        <v>0</v>
      </c>
      <c r="IH220" s="20">
        <f t="shared" si="1080"/>
        <v>0</v>
      </c>
      <c r="II220" s="20">
        <f t="shared" si="1081"/>
        <v>0</v>
      </c>
      <c r="IJ220" s="20">
        <f t="shared" si="1082"/>
        <v>0</v>
      </c>
      <c r="IK220" s="19"/>
      <c r="IL220" s="19"/>
      <c r="IM220" s="20">
        <f t="shared" si="1083"/>
        <v>0</v>
      </c>
      <c r="IN220" s="19"/>
      <c r="IO220" s="19"/>
      <c r="IP220" s="20">
        <f t="shared" si="1084"/>
        <v>0</v>
      </c>
      <c r="IQ220" s="19"/>
      <c r="IR220" s="19"/>
      <c r="IS220" s="20">
        <f t="shared" si="1085"/>
        <v>0</v>
      </c>
      <c r="IT220" s="20">
        <f t="shared" si="1086"/>
        <v>0</v>
      </c>
      <c r="IU220" s="20">
        <f t="shared" si="1087"/>
        <v>0</v>
      </c>
      <c r="IV220" s="20">
        <f t="shared" si="1088"/>
        <v>0</v>
      </c>
      <c r="IW220" s="20">
        <f t="shared" si="1089"/>
        <v>0</v>
      </c>
      <c r="IX220" s="20">
        <f t="shared" si="1090"/>
        <v>0</v>
      </c>
      <c r="IY220" s="20">
        <f t="shared" si="1091"/>
        <v>0</v>
      </c>
      <c r="IZ220" s="19"/>
      <c r="JA220" s="19"/>
      <c r="JB220" s="20">
        <f t="shared" si="1092"/>
        <v>0</v>
      </c>
      <c r="JC220" s="19"/>
      <c r="JD220" s="19"/>
      <c r="JE220" s="20">
        <f t="shared" si="1093"/>
        <v>0</v>
      </c>
      <c r="JF220" s="19"/>
      <c r="JG220" s="19"/>
      <c r="JH220" s="20">
        <f t="shared" si="1094"/>
        <v>0</v>
      </c>
      <c r="JI220" s="20">
        <f t="shared" si="1095"/>
        <v>0</v>
      </c>
      <c r="JJ220" s="20">
        <f t="shared" si="1096"/>
        <v>0</v>
      </c>
      <c r="JK220" s="20">
        <f t="shared" si="1097"/>
        <v>0</v>
      </c>
      <c r="JL220" s="19"/>
      <c r="JM220" s="19"/>
      <c r="JN220" s="20">
        <f t="shared" si="1098"/>
        <v>0</v>
      </c>
      <c r="JO220" s="19"/>
      <c r="JP220" s="19"/>
      <c r="JQ220" s="20">
        <f t="shared" si="1099"/>
        <v>0</v>
      </c>
      <c r="JR220" s="19"/>
      <c r="JS220" s="19"/>
      <c r="JT220" s="20">
        <f t="shared" si="1100"/>
        <v>0</v>
      </c>
      <c r="JU220" s="20">
        <f t="shared" si="1101"/>
        <v>0</v>
      </c>
      <c r="JV220" s="20">
        <f t="shared" si="1102"/>
        <v>0</v>
      </c>
      <c r="JW220" s="20">
        <f t="shared" si="1103"/>
        <v>0</v>
      </c>
      <c r="JX220" s="19"/>
      <c r="JY220" s="19"/>
      <c r="JZ220" s="20">
        <f t="shared" si="1104"/>
        <v>0</v>
      </c>
      <c r="KA220" s="19"/>
      <c r="KB220" s="19"/>
      <c r="KC220" s="20">
        <f t="shared" si="1105"/>
        <v>0</v>
      </c>
      <c r="KD220" s="20">
        <f t="shared" si="1106"/>
        <v>0</v>
      </c>
      <c r="KE220" s="20">
        <f t="shared" si="1107"/>
        <v>0</v>
      </c>
      <c r="KF220" s="20">
        <f t="shared" si="1108"/>
        <v>0</v>
      </c>
      <c r="KG220" s="19"/>
      <c r="KH220" s="20">
        <f>750</f>
        <v>750</v>
      </c>
      <c r="KI220" s="20">
        <f t="shared" si="1109"/>
        <v>-750</v>
      </c>
      <c r="KJ220" s="19"/>
      <c r="KK220" s="19"/>
      <c r="KL220" s="20">
        <f t="shared" si="1110"/>
        <v>0</v>
      </c>
      <c r="KM220" s="19"/>
      <c r="KN220" s="19"/>
      <c r="KO220" s="20">
        <f t="shared" si="1111"/>
        <v>0</v>
      </c>
      <c r="KP220" s="19"/>
      <c r="KQ220" s="19"/>
      <c r="KR220" s="20">
        <f t="shared" si="1112"/>
        <v>0</v>
      </c>
      <c r="KS220" s="19"/>
      <c r="KT220" s="19"/>
      <c r="KU220" s="20">
        <f t="shared" si="1113"/>
        <v>0</v>
      </c>
      <c r="KV220" s="19"/>
      <c r="KW220" s="19"/>
      <c r="KX220" s="20">
        <f t="shared" si="1114"/>
        <v>0</v>
      </c>
      <c r="KY220" s="19"/>
      <c r="KZ220" s="19"/>
      <c r="LA220" s="20">
        <f t="shared" si="1115"/>
        <v>0</v>
      </c>
      <c r="LB220" s="20">
        <f t="shared" si="1116"/>
        <v>0</v>
      </c>
      <c r="LC220" s="20">
        <f t="shared" si="1117"/>
        <v>0</v>
      </c>
      <c r="LD220" s="20">
        <f t="shared" si="1118"/>
        <v>0</v>
      </c>
      <c r="LE220" s="20">
        <f t="shared" si="1119"/>
        <v>0</v>
      </c>
      <c r="LF220" s="20">
        <f t="shared" si="1120"/>
        <v>750</v>
      </c>
      <c r="LG220" s="20">
        <f t="shared" si="1121"/>
        <v>-750</v>
      </c>
      <c r="LH220" s="19"/>
      <c r="LI220" s="19"/>
      <c r="LJ220" s="20">
        <f t="shared" si="1122"/>
        <v>0</v>
      </c>
      <c r="LK220" s="19"/>
      <c r="LL220" s="19"/>
      <c r="LM220" s="20">
        <f t="shared" si="1123"/>
        <v>0</v>
      </c>
      <c r="LN220" s="20">
        <f t="shared" si="1124"/>
        <v>0</v>
      </c>
      <c r="LO220" s="20">
        <f t="shared" si="1125"/>
        <v>750</v>
      </c>
      <c r="LP220" s="20">
        <f t="shared" si="1126"/>
        <v>-750</v>
      </c>
    </row>
    <row r="221" spans="1:328" x14ac:dyDescent="0.3">
      <c r="A221" s="2" t="s">
        <v>326</v>
      </c>
      <c r="B221" s="5">
        <f>(((((((B213)+(B214))+(B215))+(B216))+(B217))+(B218))+(B219))+(B220)</f>
        <v>0</v>
      </c>
      <c r="C221" s="5">
        <f>(((((((C213)+(C214))+(C215))+(C216))+(C217))+(C218))+(C219))+(C220)</f>
        <v>0</v>
      </c>
      <c r="D221" s="5">
        <f t="shared" si="966"/>
        <v>0</v>
      </c>
      <c r="E221" s="5">
        <f>(((((((E213)+(E214))+(E215))+(E216))+(E217))+(E218))+(E219))+(E220)</f>
        <v>0</v>
      </c>
      <c r="F221" s="5">
        <f>(((((((F213)+(F214))+(F215))+(F216))+(F217))+(F218))+(F219))+(F220)</f>
        <v>0</v>
      </c>
      <c r="G221" s="5">
        <f t="shared" si="967"/>
        <v>0</v>
      </c>
      <c r="H221" s="5">
        <f>(((((((H213)+(H214))+(H215))+(H216))+(H217))+(H218))+(H219))+(H220)</f>
        <v>0</v>
      </c>
      <c r="I221" s="5">
        <f>(((((((I213)+(I214))+(I215))+(I216))+(I217))+(I218))+(I219))+(I220)</f>
        <v>0</v>
      </c>
      <c r="J221" s="5">
        <f t="shared" si="968"/>
        <v>0</v>
      </c>
      <c r="K221" s="5">
        <f>(((((((K213)+(K214))+(K215))+(K216))+(K217))+(K218))+(K219))+(K220)</f>
        <v>0</v>
      </c>
      <c r="L221" s="5">
        <f>(((((((L213)+(L214))+(L215))+(L216))+(L217))+(L218))+(L219))+(L220)</f>
        <v>0</v>
      </c>
      <c r="M221" s="5">
        <f t="shared" si="969"/>
        <v>0</v>
      </c>
      <c r="N221" s="5">
        <f>(((((((N213)+(N214))+(N215))+(N216))+(N217))+(N218))+(N219))+(N220)</f>
        <v>0</v>
      </c>
      <c r="O221" s="5">
        <f>(((((((O213)+(O214))+(O215))+(O216))+(O217))+(O218))+(O219))+(O220)</f>
        <v>0</v>
      </c>
      <c r="P221" s="5">
        <f t="shared" si="970"/>
        <v>0</v>
      </c>
      <c r="Q221" s="5">
        <f>(((((((Q213)+(Q214))+(Q215))+(Q216))+(Q217))+(Q218))+(Q219))+(Q220)</f>
        <v>0</v>
      </c>
      <c r="R221" s="5">
        <f>(((((((R213)+(R214))+(R215))+(R216))+(R217))+(R218))+(R219))+(R220)</f>
        <v>0</v>
      </c>
      <c r="S221" s="5">
        <f t="shared" si="971"/>
        <v>0</v>
      </c>
      <c r="T221" s="5">
        <f>(((((((T213)+(T214))+(T215))+(T216))+(T217))+(T218))+(T219))+(T220)</f>
        <v>0</v>
      </c>
      <c r="U221" s="5">
        <f>(((((((U213)+(U214))+(U215))+(U216))+(U217))+(U218))+(U219))+(U220)</f>
        <v>0</v>
      </c>
      <c r="V221" s="5">
        <f t="shared" si="972"/>
        <v>0</v>
      </c>
      <c r="W221" s="5">
        <f>(((((((W213)+(W214))+(W215))+(W216))+(W217))+(W218))+(W219))+(W220)</f>
        <v>0</v>
      </c>
      <c r="X221" s="5">
        <f>(((((((X213)+(X214))+(X215))+(X216))+(X217))+(X218))+(X219))+(X220)</f>
        <v>0</v>
      </c>
      <c r="Y221" s="5">
        <f t="shared" si="973"/>
        <v>0</v>
      </c>
      <c r="Z221" s="5">
        <f>(((((((Z213)+(Z214))+(Z215))+(Z216))+(Z217))+(Z218))+(Z219))+(Z220)</f>
        <v>0</v>
      </c>
      <c r="AA221" s="5">
        <f>(((((((AA213)+(AA214))+(AA215))+(AA216))+(AA217))+(AA218))+(AA219))+(AA220)</f>
        <v>0</v>
      </c>
      <c r="AB221" s="5">
        <f t="shared" si="974"/>
        <v>0</v>
      </c>
      <c r="AC221" s="5">
        <f>(((((((AC213)+(AC214))+(AC215))+(AC216))+(AC217))+(AC218))+(AC219))+(AC220)</f>
        <v>0</v>
      </c>
      <c r="AD221" s="5">
        <f>(((((((AD213)+(AD214))+(AD215))+(AD216))+(AD217))+(AD218))+(AD219))+(AD220)</f>
        <v>0</v>
      </c>
      <c r="AE221" s="5">
        <f t="shared" si="975"/>
        <v>0</v>
      </c>
      <c r="AF221" s="5">
        <f>(((((((AF213)+(AF214))+(AF215))+(AF216))+(AF217))+(AF218))+(AF219))+(AF220)</f>
        <v>0</v>
      </c>
      <c r="AG221" s="5">
        <f>(((((((AG213)+(AG214))+(AG215))+(AG216))+(AG217))+(AG218))+(AG219))+(AG220)</f>
        <v>0</v>
      </c>
      <c r="AH221" s="5">
        <f t="shared" si="976"/>
        <v>0</v>
      </c>
      <c r="AI221" s="5">
        <f>(((((((AI213)+(AI214))+(AI215))+(AI216))+(AI217))+(AI218))+(AI219))+(AI220)</f>
        <v>0</v>
      </c>
      <c r="AJ221" s="5">
        <f>(((((((AJ213)+(AJ214))+(AJ215))+(AJ216))+(AJ217))+(AJ218))+(AJ219))+(AJ220)</f>
        <v>0</v>
      </c>
      <c r="AK221" s="5">
        <f t="shared" si="977"/>
        <v>0</v>
      </c>
      <c r="AL221" s="5">
        <f t="shared" si="978"/>
        <v>0</v>
      </c>
      <c r="AM221" s="5">
        <f t="shared" si="979"/>
        <v>0</v>
      </c>
      <c r="AN221" s="5">
        <f t="shared" si="980"/>
        <v>0</v>
      </c>
      <c r="AO221" s="5">
        <f>(((((((AO213)+(AO214))+(AO215))+(AO216))+(AO217))+(AO218))+(AO219))+(AO220)</f>
        <v>0</v>
      </c>
      <c r="AP221" s="5">
        <f>(((((((AP213)+(AP214))+(AP215))+(AP216))+(AP217))+(AP218))+(AP219))+(AP220)</f>
        <v>0</v>
      </c>
      <c r="AQ221" s="5">
        <f t="shared" si="981"/>
        <v>0</v>
      </c>
      <c r="AR221" s="5">
        <f>(((((((AR213)+(AR214))+(AR215))+(AR216))+(AR217))+(AR218))+(AR219))+(AR220)</f>
        <v>0</v>
      </c>
      <c r="AS221" s="5">
        <f>(((((((AS213)+(AS214))+(AS215))+(AS216))+(AS217))+(AS218))+(AS219))+(AS220)</f>
        <v>0</v>
      </c>
      <c r="AT221" s="5">
        <f t="shared" si="982"/>
        <v>0</v>
      </c>
      <c r="AU221" s="5">
        <f>(((((((AU213)+(AU214))+(AU215))+(AU216))+(AU217))+(AU218))+(AU219))+(AU220)</f>
        <v>0</v>
      </c>
      <c r="AV221" s="5">
        <f>(((((((AV213)+(AV214))+(AV215))+(AV216))+(AV217))+(AV218))+(AV219))+(AV220)</f>
        <v>0</v>
      </c>
      <c r="AW221" s="5">
        <f t="shared" si="983"/>
        <v>0</v>
      </c>
      <c r="AX221" s="5">
        <f>(((((((AX213)+(AX214))+(AX215))+(AX216))+(AX217))+(AX218))+(AX219))+(AX220)</f>
        <v>0</v>
      </c>
      <c r="AY221" s="5">
        <f>(((((((AY213)+(AY214))+(AY215))+(AY216))+(AY217))+(AY218))+(AY219))+(AY220)</f>
        <v>0</v>
      </c>
      <c r="AZ221" s="5">
        <f t="shared" si="984"/>
        <v>0</v>
      </c>
      <c r="BA221" s="5">
        <f>(((((((BA213)+(BA214))+(BA215))+(BA216))+(BA217))+(BA218))+(BA219))+(BA220)</f>
        <v>0</v>
      </c>
      <c r="BB221" s="5">
        <f>(((((((BB213)+(BB214))+(BB215))+(BB216))+(BB217))+(BB218))+(BB219))+(BB220)</f>
        <v>0</v>
      </c>
      <c r="BC221" s="5">
        <f t="shared" si="985"/>
        <v>0</v>
      </c>
      <c r="BD221" s="5">
        <f>(((((((BD213)+(BD214))+(BD215))+(BD216))+(BD217))+(BD218))+(BD219))+(BD220)</f>
        <v>500</v>
      </c>
      <c r="BE221" s="5">
        <f>(((((((BE213)+(BE214))+(BE215))+(BE216))+(BE217))+(BE218))+(BE219))+(BE220)</f>
        <v>0</v>
      </c>
      <c r="BF221" s="5">
        <f t="shared" si="986"/>
        <v>500</v>
      </c>
      <c r="BG221" s="5">
        <f t="shared" si="987"/>
        <v>500</v>
      </c>
      <c r="BH221" s="5">
        <f t="shared" si="988"/>
        <v>0</v>
      </c>
      <c r="BI221" s="5">
        <f t="shared" si="989"/>
        <v>500</v>
      </c>
      <c r="BJ221" s="5">
        <f>(((((((BJ213)+(BJ214))+(BJ215))+(BJ216))+(BJ217))+(BJ218))+(BJ219))+(BJ220)</f>
        <v>0</v>
      </c>
      <c r="BK221" s="5">
        <f>(((((((BK213)+(BK214))+(BK215))+(BK216))+(BK217))+(BK218))+(BK219))+(BK220)</f>
        <v>0</v>
      </c>
      <c r="BL221" s="5">
        <f t="shared" si="990"/>
        <v>0</v>
      </c>
      <c r="BM221" s="5">
        <f>(((((((BM213)+(BM214))+(BM215))+(BM216))+(BM217))+(BM218))+(BM219))+(BM220)</f>
        <v>0</v>
      </c>
      <c r="BN221" s="5">
        <f>(((((((BN213)+(BN214))+(BN215))+(BN216))+(BN217))+(BN218))+(BN219))+(BN220)</f>
        <v>2000</v>
      </c>
      <c r="BO221" s="5">
        <f t="shared" si="991"/>
        <v>-2000</v>
      </c>
      <c r="BP221" s="5">
        <f>(((((((BP213)+(BP214))+(BP215))+(BP216))+(BP217))+(BP218))+(BP219))+(BP220)</f>
        <v>0</v>
      </c>
      <c r="BQ221" s="5">
        <f>(((((((BQ213)+(BQ214))+(BQ215))+(BQ216))+(BQ217))+(BQ218))+(BQ219))+(BQ220)</f>
        <v>0</v>
      </c>
      <c r="BR221" s="5">
        <f t="shared" si="992"/>
        <v>0</v>
      </c>
      <c r="BS221" s="5">
        <f>(((((((BS213)+(BS214))+(BS215))+(BS216))+(BS217))+(BS218))+(BS219))+(BS220)</f>
        <v>0</v>
      </c>
      <c r="BT221" s="5">
        <f>(((((((BT213)+(BT214))+(BT215))+(BT216))+(BT217))+(BT218))+(BT219))+(BT220)</f>
        <v>0</v>
      </c>
      <c r="BU221" s="5">
        <f t="shared" si="993"/>
        <v>0</v>
      </c>
      <c r="BV221" s="5">
        <f>(((((((BV213)+(BV214))+(BV215))+(BV216))+(BV217))+(BV218))+(BV219))+(BV220)</f>
        <v>0</v>
      </c>
      <c r="BW221" s="5">
        <f>(((((((BW213)+(BW214))+(BW215))+(BW216))+(BW217))+(BW218))+(BW219))+(BW220)</f>
        <v>0</v>
      </c>
      <c r="BX221" s="5">
        <f t="shared" si="994"/>
        <v>0</v>
      </c>
      <c r="BY221" s="5">
        <f>(((((((BY213)+(BY214))+(BY215))+(BY216))+(BY217))+(BY218))+(BY219))+(BY220)</f>
        <v>0</v>
      </c>
      <c r="BZ221" s="5">
        <f>(((((((BZ213)+(BZ214))+(BZ215))+(BZ216))+(BZ217))+(BZ218))+(BZ219))+(BZ220)</f>
        <v>0</v>
      </c>
      <c r="CA221" s="5">
        <f t="shared" si="995"/>
        <v>0</v>
      </c>
      <c r="CB221" s="5">
        <f t="shared" si="996"/>
        <v>0</v>
      </c>
      <c r="CC221" s="5">
        <f t="shared" si="997"/>
        <v>0</v>
      </c>
      <c r="CD221" s="5">
        <f t="shared" si="998"/>
        <v>0</v>
      </c>
      <c r="CE221" s="5">
        <f>(((((((CE213)+(CE214))+(CE215))+(CE216))+(CE217))+(CE218))+(CE219))+(CE220)</f>
        <v>0</v>
      </c>
      <c r="CF221" s="5">
        <f>(((((((CF213)+(CF214))+(CF215))+(CF216))+(CF217))+(CF218))+(CF219))+(CF220)</f>
        <v>0</v>
      </c>
      <c r="CG221" s="5">
        <f t="shared" si="999"/>
        <v>0</v>
      </c>
      <c r="CH221" s="5">
        <f>(((((((CH213)+(CH214))+(CH215))+(CH216))+(CH217))+(CH218))+(CH219))+(CH220)</f>
        <v>0</v>
      </c>
      <c r="CI221" s="5">
        <f>(((((((CI213)+(CI214))+(CI215))+(CI216))+(CI217))+(CI218))+(CI219))+(CI220)</f>
        <v>0</v>
      </c>
      <c r="CJ221" s="5">
        <f t="shared" si="1000"/>
        <v>0</v>
      </c>
      <c r="CK221" s="5">
        <f>(((((((CK213)+(CK214))+(CK215))+(CK216))+(CK217))+(CK218))+(CK219))+(CK220)</f>
        <v>0</v>
      </c>
      <c r="CL221" s="5">
        <f>(((((((CL213)+(CL214))+(CL215))+(CL216))+(CL217))+(CL218))+(CL219))+(CL220)</f>
        <v>0</v>
      </c>
      <c r="CM221" s="5">
        <f t="shared" si="1001"/>
        <v>0</v>
      </c>
      <c r="CN221" s="5">
        <f t="shared" si="1002"/>
        <v>0</v>
      </c>
      <c r="CO221" s="5">
        <f t="shared" si="1003"/>
        <v>0</v>
      </c>
      <c r="CP221" s="5">
        <f t="shared" si="1004"/>
        <v>0</v>
      </c>
      <c r="CQ221" s="5">
        <f>(((((((CQ213)+(CQ214))+(CQ215))+(CQ216))+(CQ217))+(CQ218))+(CQ219))+(CQ220)</f>
        <v>0</v>
      </c>
      <c r="CR221" s="5">
        <f>(((((((CR213)+(CR214))+(CR215))+(CR216))+(CR217))+(CR218))+(CR219))+(CR220)</f>
        <v>0</v>
      </c>
      <c r="CS221" s="5">
        <f t="shared" si="1005"/>
        <v>0</v>
      </c>
      <c r="CT221" s="5">
        <f>(((((((CT213)+(CT214))+(CT215))+(CT216))+(CT217))+(CT218))+(CT219))+(CT220)</f>
        <v>0</v>
      </c>
      <c r="CU221" s="5">
        <f>(((((((CU213)+(CU214))+(CU215))+(CU216))+(CU217))+(CU218))+(CU219))+(CU220)</f>
        <v>0</v>
      </c>
      <c r="CV221" s="5">
        <f t="shared" si="1006"/>
        <v>0</v>
      </c>
      <c r="CW221" s="5">
        <f>(((((((CW213)+(CW214))+(CW215))+(CW216))+(CW217))+(CW218))+(CW219))+(CW220)</f>
        <v>0</v>
      </c>
      <c r="CX221" s="5">
        <f>(((((((CX213)+(CX214))+(CX215))+(CX216))+(CX217))+(CX218))+(CX219))+(CX220)</f>
        <v>0</v>
      </c>
      <c r="CY221" s="5">
        <f t="shared" si="1007"/>
        <v>0</v>
      </c>
      <c r="CZ221" s="5">
        <f t="shared" si="1008"/>
        <v>0</v>
      </c>
      <c r="DA221" s="5">
        <f t="shared" si="1009"/>
        <v>0</v>
      </c>
      <c r="DB221" s="5">
        <f t="shared" si="1010"/>
        <v>0</v>
      </c>
      <c r="DC221" s="5">
        <f t="shared" si="1011"/>
        <v>500</v>
      </c>
      <c r="DD221" s="5">
        <f t="shared" si="1012"/>
        <v>2000</v>
      </c>
      <c r="DE221" s="5">
        <f t="shared" si="1013"/>
        <v>-1500</v>
      </c>
      <c r="DF221" s="5">
        <f>(((((((DF213)+(DF214))+(DF215))+(DF216))+(DF217))+(DF218))+(DF219))+(DF220)</f>
        <v>0</v>
      </c>
      <c r="DG221" s="5">
        <f>(((((((DG213)+(DG214))+(DG215))+(DG216))+(DG217))+(DG218))+(DG219))+(DG220)</f>
        <v>0</v>
      </c>
      <c r="DH221" s="5">
        <f t="shared" si="1014"/>
        <v>0</v>
      </c>
      <c r="DI221" s="5">
        <f>(((((((DI213)+(DI214))+(DI215))+(DI216))+(DI217))+(DI218))+(DI219))+(DI220)</f>
        <v>0</v>
      </c>
      <c r="DJ221" s="5">
        <f>(((((((DJ213)+(DJ214))+(DJ215))+(DJ216))+(DJ217))+(DJ218))+(DJ219))+(DJ220)</f>
        <v>0</v>
      </c>
      <c r="DK221" s="5">
        <f t="shared" si="1015"/>
        <v>0</v>
      </c>
      <c r="DL221" s="5">
        <f t="shared" si="1016"/>
        <v>0</v>
      </c>
      <c r="DM221" s="5">
        <f t="shared" si="1017"/>
        <v>0</v>
      </c>
      <c r="DN221" s="5">
        <f t="shared" si="1018"/>
        <v>0</v>
      </c>
      <c r="DO221" s="5">
        <f>(((((((DO213)+(DO214))+(DO215))+(DO216))+(DO217))+(DO218))+(DO219))+(DO220)</f>
        <v>0</v>
      </c>
      <c r="DP221" s="5">
        <f>(((((((DP213)+(DP214))+(DP215))+(DP216))+(DP217))+(DP218))+(DP219))+(DP220)</f>
        <v>0</v>
      </c>
      <c r="DQ221" s="5">
        <f t="shared" si="1019"/>
        <v>0</v>
      </c>
      <c r="DR221" s="5">
        <f>(((((((DR213)+(DR214))+(DR215))+(DR216))+(DR217))+(DR218))+(DR219))+(DR220)</f>
        <v>0</v>
      </c>
      <c r="DS221" s="5">
        <f>(((((((DS213)+(DS214))+(DS215))+(DS216))+(DS217))+(DS218))+(DS219))+(DS220)</f>
        <v>0</v>
      </c>
      <c r="DT221" s="5">
        <f t="shared" si="1020"/>
        <v>0</v>
      </c>
      <c r="DU221" s="5">
        <f t="shared" si="1021"/>
        <v>0</v>
      </c>
      <c r="DV221" s="5">
        <f t="shared" si="1022"/>
        <v>0</v>
      </c>
      <c r="DW221" s="5">
        <f t="shared" si="1023"/>
        <v>0</v>
      </c>
      <c r="DX221" s="21">
        <f t="shared" si="1024"/>
        <v>500</v>
      </c>
      <c r="DY221" s="21">
        <f t="shared" si="1025"/>
        <v>2000</v>
      </c>
      <c r="DZ221" s="21">
        <f t="shared" si="1026"/>
        <v>-1500</v>
      </c>
      <c r="EA221" s="21">
        <f>(((((((EA213)+(EA214))+(EA215))+(EA216))+(EA217))+(EA218))+(EA219))+(EA220)</f>
        <v>0</v>
      </c>
      <c r="EB221" s="21">
        <f>(((((((EB213)+(EB214))+(EB215))+(EB216))+(EB217))+(EB218))+(EB219))+(EB220)</f>
        <v>0</v>
      </c>
      <c r="EC221" s="21">
        <f t="shared" si="1027"/>
        <v>0</v>
      </c>
      <c r="ED221" s="21">
        <f>(((((((ED213)+(ED214))+(ED215))+(ED216))+(ED217))+(ED218))+(ED219))+(ED220)</f>
        <v>0</v>
      </c>
      <c r="EE221" s="21">
        <f>(((((((EE213)+(EE214))+(EE215))+(EE216))+(EE217))+(EE218))+(EE219))+(EE220)</f>
        <v>0</v>
      </c>
      <c r="EF221" s="21">
        <f t="shared" si="1028"/>
        <v>0</v>
      </c>
      <c r="EG221" s="21">
        <f>(((((((EG213)+(EG214))+(EG215))+(EG216))+(EG217))+(EG218))+(EG219))+(EG220)</f>
        <v>0</v>
      </c>
      <c r="EH221" s="21">
        <f>(((((((EH213)+(EH214))+(EH215))+(EH216))+(EH217))+(EH218))+(EH219))+(EH220)</f>
        <v>0</v>
      </c>
      <c r="EI221" s="21">
        <f t="shared" si="1029"/>
        <v>0</v>
      </c>
      <c r="EJ221" s="21">
        <f>(((((((EJ213)+(EJ214))+(EJ215))+(EJ216))+(EJ217))+(EJ218))+(EJ219))+(EJ220)</f>
        <v>0</v>
      </c>
      <c r="EK221" s="21">
        <f>(((((((EK213)+(EK214))+(EK215))+(EK216))+(EK217))+(EK218))+(EK219))+(EK220)</f>
        <v>0</v>
      </c>
      <c r="EL221" s="21">
        <f t="shared" si="1030"/>
        <v>0</v>
      </c>
      <c r="EM221" s="21">
        <f t="shared" si="1031"/>
        <v>0</v>
      </c>
      <c r="EN221" s="21">
        <f t="shared" si="1032"/>
        <v>0</v>
      </c>
      <c r="EO221" s="21">
        <f t="shared" si="1033"/>
        <v>0</v>
      </c>
      <c r="EP221" s="21">
        <f>(((((((EP213)+(EP214))+(EP215))+(EP216))+(EP217))+(EP218))+(EP219))+(EP220)</f>
        <v>0</v>
      </c>
      <c r="EQ221" s="21">
        <f>(((((((EQ213)+(EQ214))+(EQ215))+(EQ216))+(EQ217))+(EQ218))+(EQ219))+(EQ220)</f>
        <v>0</v>
      </c>
      <c r="ER221" s="21">
        <f t="shared" si="1034"/>
        <v>0</v>
      </c>
      <c r="ES221" s="21">
        <f>(((((((ES213)+(ES214))+(ES215))+(ES216))+(ES217))+(ES218))+(ES219))+(ES220)</f>
        <v>0</v>
      </c>
      <c r="ET221" s="21">
        <f>(((((((ET213)+(ET214))+(ET215))+(ET216))+(ET217))+(ET218))+(ET219))+(ET220)</f>
        <v>0</v>
      </c>
      <c r="EU221" s="21">
        <f t="shared" si="1035"/>
        <v>0</v>
      </c>
      <c r="EV221" s="21">
        <f>(((((((EV213)+(EV214))+(EV215))+(EV216))+(EV217))+(EV218))+(EV219))+(EV220)</f>
        <v>0</v>
      </c>
      <c r="EW221" s="21">
        <f>(((((((EW213)+(EW214))+(EW215))+(EW216))+(EW217))+(EW218))+(EW219))+(EW220)</f>
        <v>0</v>
      </c>
      <c r="EX221" s="21">
        <f t="shared" si="1036"/>
        <v>0</v>
      </c>
      <c r="EY221" s="21">
        <f>(((((((EY213)+(EY214))+(EY215))+(EY216))+(EY217))+(EY218))+(EY219))+(EY220)</f>
        <v>0</v>
      </c>
      <c r="EZ221" s="21">
        <f>(((((((EZ213)+(EZ214))+(EZ215))+(EZ216))+(EZ217))+(EZ218))+(EZ219))+(EZ220)</f>
        <v>0</v>
      </c>
      <c r="FA221" s="21">
        <f t="shared" si="1037"/>
        <v>0</v>
      </c>
      <c r="FB221" s="21">
        <f t="shared" si="1038"/>
        <v>0</v>
      </c>
      <c r="FC221" s="21">
        <f t="shared" si="1039"/>
        <v>0</v>
      </c>
      <c r="FD221" s="21">
        <f t="shared" si="1040"/>
        <v>0</v>
      </c>
      <c r="FE221" s="21">
        <f>(((((((FE213)+(FE214))+(FE215))+(FE216))+(FE217))+(FE218))+(FE219))+(FE220)</f>
        <v>0</v>
      </c>
      <c r="FF221" s="21">
        <f>(((((((FF213)+(FF214))+(FF215))+(FF216))+(FF217))+(FF218))+(FF219))+(FF220)</f>
        <v>0</v>
      </c>
      <c r="FG221" s="21">
        <f t="shared" si="1041"/>
        <v>0</v>
      </c>
      <c r="FH221" s="21">
        <f>(((((((FH213)+(FH214))+(FH215))+(FH216))+(FH217))+(FH218))+(FH219))+(FH220)</f>
        <v>0</v>
      </c>
      <c r="FI221" s="21">
        <f>(((((((FI213)+(FI214))+(FI215))+(FI216))+(FI217))+(FI218))+(FI219))+(FI220)</f>
        <v>0</v>
      </c>
      <c r="FJ221" s="21">
        <f t="shared" si="1042"/>
        <v>0</v>
      </c>
      <c r="FK221" s="21">
        <f>(((((((FK213)+(FK214))+(FK215))+(FK216))+(FK217))+(FK218))+(FK219))+(FK220)</f>
        <v>0</v>
      </c>
      <c r="FL221" s="21">
        <f>(((((((FL213)+(FL214))+(FL215))+(FL216))+(FL217))+(FL218))+(FL219))+(FL220)</f>
        <v>0</v>
      </c>
      <c r="FM221" s="21">
        <f t="shared" si="1043"/>
        <v>0</v>
      </c>
      <c r="FN221" s="21">
        <f t="shared" si="1044"/>
        <v>0</v>
      </c>
      <c r="FO221" s="21">
        <f t="shared" si="1045"/>
        <v>0</v>
      </c>
      <c r="FP221" s="21">
        <f t="shared" si="1046"/>
        <v>0</v>
      </c>
      <c r="FQ221" s="21">
        <f>(((((((FQ213)+(FQ214))+(FQ215))+(FQ216))+(FQ217))+(FQ218))+(FQ219))+(FQ220)</f>
        <v>0</v>
      </c>
      <c r="FR221" s="21">
        <f>(((((((FR213)+(FR214))+(FR215))+(FR216))+(FR217))+(FR218))+(FR219))+(FR220)</f>
        <v>0</v>
      </c>
      <c r="FS221" s="21">
        <f t="shared" si="1047"/>
        <v>0</v>
      </c>
      <c r="FT221" s="21">
        <f>(((((((FT213)+(FT214))+(FT215))+(FT216))+(FT217))+(FT218))+(FT219))+(FT220)</f>
        <v>0</v>
      </c>
      <c r="FU221" s="21">
        <f>(((((((FU213)+(FU214))+(FU215))+(FU216))+(FU217))+(FU218))+(FU219))+(FU220)</f>
        <v>0</v>
      </c>
      <c r="FV221" s="21">
        <f t="shared" si="1048"/>
        <v>0</v>
      </c>
      <c r="FW221" s="21">
        <f>(((((((FW213)+(FW214))+(FW215))+(FW216))+(FW217))+(FW218))+(FW219))+(FW220)</f>
        <v>0</v>
      </c>
      <c r="FX221" s="21">
        <f>(((((((FX213)+(FX214))+(FX215))+(FX216))+(FX217))+(FX218))+(FX219))+(FX220)</f>
        <v>0</v>
      </c>
      <c r="FY221" s="21">
        <f t="shared" si="1049"/>
        <v>0</v>
      </c>
      <c r="FZ221" s="21">
        <f t="shared" si="1050"/>
        <v>0</v>
      </c>
      <c r="GA221" s="21">
        <f t="shared" si="1051"/>
        <v>0</v>
      </c>
      <c r="GB221" s="21">
        <f t="shared" si="1052"/>
        <v>0</v>
      </c>
      <c r="GC221" s="21">
        <f>(((((((GC213)+(GC214))+(GC215))+(GC216))+(GC217))+(GC218))+(GC219))+(GC220)</f>
        <v>0</v>
      </c>
      <c r="GD221" s="21">
        <f>(((((((GD213)+(GD214))+(GD215))+(GD216))+(GD217))+(GD218))+(GD219))+(GD220)</f>
        <v>0</v>
      </c>
      <c r="GE221" s="21">
        <f t="shared" si="1053"/>
        <v>0</v>
      </c>
      <c r="GF221" s="21">
        <f>(((((((GF213)+(GF214))+(GF215))+(GF216))+(GF217))+(GF218))+(GF219))+(GF220)</f>
        <v>0</v>
      </c>
      <c r="GG221" s="21">
        <f>(((((((GG213)+(GG214))+(GG215))+(GG216))+(GG217))+(GG218))+(GG219))+(GG220)</f>
        <v>0</v>
      </c>
      <c r="GH221" s="21">
        <f t="shared" si="1054"/>
        <v>0</v>
      </c>
      <c r="GI221" s="21">
        <f>(((((((GI213)+(GI214))+(GI215))+(GI216))+(GI217))+(GI218))+(GI219))+(GI220)</f>
        <v>0</v>
      </c>
      <c r="GJ221" s="21">
        <f>(((((((GJ213)+(GJ214))+(GJ215))+(GJ216))+(GJ217))+(GJ218))+(GJ219))+(GJ220)</f>
        <v>0</v>
      </c>
      <c r="GK221" s="21">
        <f t="shared" si="1055"/>
        <v>0</v>
      </c>
      <c r="GL221" s="21">
        <f>(((((((GL213)+(GL214))+(GL215))+(GL216))+(GL217))+(GL218))+(GL219))+(GL220)</f>
        <v>0</v>
      </c>
      <c r="GM221" s="21">
        <f>(((((((GM213)+(GM214))+(GM215))+(GM216))+(GM217))+(GM218))+(GM219))+(GM220)</f>
        <v>0</v>
      </c>
      <c r="GN221" s="21">
        <f t="shared" si="1056"/>
        <v>0</v>
      </c>
      <c r="GO221" s="21">
        <f t="shared" si="1057"/>
        <v>0</v>
      </c>
      <c r="GP221" s="21">
        <f t="shared" si="1058"/>
        <v>0</v>
      </c>
      <c r="GQ221" s="21">
        <f t="shared" si="1059"/>
        <v>0</v>
      </c>
      <c r="GR221" s="21">
        <f>(((((((GR213)+(GR214))+(GR215))+(GR216))+(GR217))+(GR218))+(GR219))+(GR220)</f>
        <v>0</v>
      </c>
      <c r="GS221" s="21">
        <f>(((((((GS213)+(GS214))+(GS215))+(GS216))+(GS217))+(GS218))+(GS219))+(GS220)</f>
        <v>0</v>
      </c>
      <c r="GT221" s="21">
        <f t="shared" si="1060"/>
        <v>0</v>
      </c>
      <c r="GU221" s="21">
        <f>(((((((GU213)+(GU214))+(GU215))+(GU216))+(GU217))+(GU218))+(GU219))+(GU220)</f>
        <v>0</v>
      </c>
      <c r="GV221" s="21">
        <f>(((((((GV213)+(GV214))+(GV215))+(GV216))+(GV217))+(GV218))+(GV219))+(GV220)</f>
        <v>0</v>
      </c>
      <c r="GW221" s="21">
        <f t="shared" si="1061"/>
        <v>0</v>
      </c>
      <c r="GX221" s="21">
        <f>(((((((GX213)+(GX214))+(GX215))+(GX216))+(GX217))+(GX218))+(GX219))+(GX220)</f>
        <v>0</v>
      </c>
      <c r="GY221" s="21">
        <f>(((((((GY213)+(GY214))+(GY215))+(GY216))+(GY217))+(GY218))+(GY219))+(GY220)</f>
        <v>0</v>
      </c>
      <c r="GZ221" s="21">
        <f t="shared" si="1062"/>
        <v>0</v>
      </c>
      <c r="HA221" s="21">
        <f t="shared" si="1063"/>
        <v>0</v>
      </c>
      <c r="HB221" s="21">
        <f t="shared" si="1064"/>
        <v>0</v>
      </c>
      <c r="HC221" s="21">
        <f t="shared" si="1065"/>
        <v>0</v>
      </c>
      <c r="HD221" s="21">
        <f>(((((((HD213)+(HD214))+(HD215))+(HD216))+(HD217))+(HD218))+(HD219))+(HD220)</f>
        <v>0</v>
      </c>
      <c r="HE221" s="21">
        <f>(((((((HE213)+(HE214))+(HE215))+(HE216))+(HE217))+(HE218))+(HE219))+(HE220)</f>
        <v>0</v>
      </c>
      <c r="HF221" s="21">
        <f t="shared" si="1066"/>
        <v>0</v>
      </c>
      <c r="HG221" s="21">
        <f>(((((((HG213)+(HG214))+(HG215))+(HG216))+(HG217))+(HG218))+(HG219))+(HG220)</f>
        <v>0</v>
      </c>
      <c r="HH221" s="21">
        <f>(((((((HH213)+(HH214))+(HH215))+(HH216))+(HH217))+(HH218))+(HH219))+(HH220)</f>
        <v>0</v>
      </c>
      <c r="HI221" s="21">
        <f t="shared" si="1067"/>
        <v>0</v>
      </c>
      <c r="HJ221" s="21">
        <f>(((((((HJ213)+(HJ214))+(HJ215))+(HJ216))+(HJ217))+(HJ218))+(HJ219))+(HJ220)</f>
        <v>0</v>
      </c>
      <c r="HK221" s="21">
        <f>(((((((HK213)+(HK214))+(HK215))+(HK216))+(HK217))+(HK218))+(HK219))+(HK220)</f>
        <v>0</v>
      </c>
      <c r="HL221" s="21">
        <f t="shared" si="1068"/>
        <v>0</v>
      </c>
      <c r="HM221" s="21">
        <f>(((((((HM213)+(HM214))+(HM215))+(HM216))+(HM217))+(HM218))+(HM219))+(HM220)</f>
        <v>0</v>
      </c>
      <c r="HN221" s="21">
        <f>(((((((HN213)+(HN214))+(HN215))+(HN216))+(HN217))+(HN218))+(HN219))+(HN220)</f>
        <v>0</v>
      </c>
      <c r="HO221" s="21">
        <f t="shared" si="1069"/>
        <v>0</v>
      </c>
      <c r="HP221" s="21">
        <f t="shared" si="1070"/>
        <v>0</v>
      </c>
      <c r="HQ221" s="21">
        <f t="shared" si="1071"/>
        <v>0</v>
      </c>
      <c r="HR221" s="21">
        <f t="shared" si="1072"/>
        <v>0</v>
      </c>
      <c r="HS221" s="21">
        <f>(((((((HS213)+(HS214))+(HS215))+(HS216))+(HS217))+(HS218))+(HS219))+(HS220)</f>
        <v>0</v>
      </c>
      <c r="HT221" s="21">
        <f>(((((((HT213)+(HT214))+(HT215))+(HT216))+(HT217))+(HT218))+(HT219))+(HT220)</f>
        <v>0</v>
      </c>
      <c r="HU221" s="21">
        <f t="shared" si="1073"/>
        <v>0</v>
      </c>
      <c r="HV221" s="21">
        <f>(((((((HV213)+(HV214))+(HV215))+(HV216))+(HV217))+(HV218))+(HV219))+(HV220)</f>
        <v>0</v>
      </c>
      <c r="HW221" s="21">
        <f>(((((((HW213)+(HW214))+(HW215))+(HW216))+(HW217))+(HW218))+(HW219))+(HW220)</f>
        <v>0</v>
      </c>
      <c r="HX221" s="21">
        <f t="shared" si="1074"/>
        <v>0</v>
      </c>
      <c r="HY221" s="21">
        <f>(((((((HY213)+(HY214))+(HY215))+(HY216))+(HY217))+(HY218))+(HY219))+(HY220)</f>
        <v>0</v>
      </c>
      <c r="HZ221" s="21">
        <f>(((((((HZ213)+(HZ214))+(HZ215))+(HZ216))+(HZ217))+(HZ218))+(HZ219))+(HZ220)</f>
        <v>0</v>
      </c>
      <c r="IA221" s="21">
        <f t="shared" si="1075"/>
        <v>0</v>
      </c>
      <c r="IB221" s="21">
        <f>(((((((IB213)+(IB214))+(IB215))+(IB216))+(IB217))+(IB218))+(IB219))+(IB220)</f>
        <v>0</v>
      </c>
      <c r="IC221" s="21">
        <f>(((((((IC213)+(IC214))+(IC215))+(IC216))+(IC217))+(IC218))+(IC219))+(IC220)</f>
        <v>0</v>
      </c>
      <c r="ID221" s="21">
        <f t="shared" si="1076"/>
        <v>0</v>
      </c>
      <c r="IE221" s="21">
        <f t="shared" si="1077"/>
        <v>0</v>
      </c>
      <c r="IF221" s="21">
        <f t="shared" si="1078"/>
        <v>0</v>
      </c>
      <c r="IG221" s="21">
        <f t="shared" si="1079"/>
        <v>0</v>
      </c>
      <c r="IH221" s="21">
        <f t="shared" si="1080"/>
        <v>0</v>
      </c>
      <c r="II221" s="21">
        <f t="shared" si="1081"/>
        <v>0</v>
      </c>
      <c r="IJ221" s="21">
        <f t="shared" si="1082"/>
        <v>0</v>
      </c>
      <c r="IK221" s="21">
        <f>(((((((IK213)+(IK214))+(IK215))+(IK216))+(IK217))+(IK218))+(IK219))+(IK220)</f>
        <v>0</v>
      </c>
      <c r="IL221" s="21">
        <f>(((((((IL213)+(IL214))+(IL215))+(IL216))+(IL217))+(IL218))+(IL219))+(IL220)</f>
        <v>458.33</v>
      </c>
      <c r="IM221" s="21">
        <f t="shared" si="1083"/>
        <v>-458.33</v>
      </c>
      <c r="IN221" s="21">
        <f>(((((((IN213)+(IN214))+(IN215))+(IN216))+(IN217))+(IN218))+(IN219))+(IN220)</f>
        <v>0</v>
      </c>
      <c r="IO221" s="21">
        <f>(((((((IO213)+(IO214))+(IO215))+(IO216))+(IO217))+(IO218))+(IO219))+(IO220)</f>
        <v>0</v>
      </c>
      <c r="IP221" s="21">
        <f t="shared" si="1084"/>
        <v>0</v>
      </c>
      <c r="IQ221" s="21">
        <f>(((((((IQ213)+(IQ214))+(IQ215))+(IQ216))+(IQ217))+(IQ218))+(IQ219))+(IQ220)</f>
        <v>0</v>
      </c>
      <c r="IR221" s="21">
        <f>(((((((IR213)+(IR214))+(IR215))+(IR216))+(IR217))+(IR218))+(IR219))+(IR220)</f>
        <v>0</v>
      </c>
      <c r="IS221" s="21">
        <f t="shared" si="1085"/>
        <v>0</v>
      </c>
      <c r="IT221" s="21">
        <f t="shared" si="1086"/>
        <v>0</v>
      </c>
      <c r="IU221" s="21">
        <f t="shared" si="1087"/>
        <v>0</v>
      </c>
      <c r="IV221" s="21">
        <f t="shared" si="1088"/>
        <v>0</v>
      </c>
      <c r="IW221" s="21">
        <f t="shared" si="1089"/>
        <v>0</v>
      </c>
      <c r="IX221" s="21">
        <f t="shared" si="1090"/>
        <v>458.33</v>
      </c>
      <c r="IY221" s="21">
        <f t="shared" si="1091"/>
        <v>-458.33</v>
      </c>
      <c r="IZ221" s="21">
        <f>(((((((IZ213)+(IZ214))+(IZ215))+(IZ216))+(IZ217))+(IZ218))+(IZ219))+(IZ220)</f>
        <v>0</v>
      </c>
      <c r="JA221" s="21">
        <f>(((((((JA213)+(JA214))+(JA215))+(JA216))+(JA217))+(JA218))+(JA219))+(JA220)</f>
        <v>0</v>
      </c>
      <c r="JB221" s="21">
        <f t="shared" si="1092"/>
        <v>0</v>
      </c>
      <c r="JC221" s="21">
        <f>(((((((JC213)+(JC214))+(JC215))+(JC216))+(JC217))+(JC218))+(JC219))+(JC220)</f>
        <v>0</v>
      </c>
      <c r="JD221" s="21">
        <f>(((((((JD213)+(JD214))+(JD215))+(JD216))+(JD217))+(JD218))+(JD219))+(JD220)</f>
        <v>0</v>
      </c>
      <c r="JE221" s="21">
        <f t="shared" si="1093"/>
        <v>0</v>
      </c>
      <c r="JF221" s="21">
        <f>(((((((JF213)+(JF214))+(JF215))+(JF216))+(JF217))+(JF218))+(JF219))+(JF220)</f>
        <v>0</v>
      </c>
      <c r="JG221" s="21">
        <f>(((((((JG213)+(JG214))+(JG215))+(JG216))+(JG217))+(JG218))+(JG219))+(JG220)</f>
        <v>0</v>
      </c>
      <c r="JH221" s="21">
        <f t="shared" si="1094"/>
        <v>0</v>
      </c>
      <c r="JI221" s="21">
        <f t="shared" si="1095"/>
        <v>0</v>
      </c>
      <c r="JJ221" s="21">
        <f t="shared" si="1096"/>
        <v>0</v>
      </c>
      <c r="JK221" s="21">
        <f t="shared" si="1097"/>
        <v>0</v>
      </c>
      <c r="JL221" s="21">
        <f>(((((((JL213)+(JL214))+(JL215))+(JL216))+(JL217))+(JL218))+(JL219))+(JL220)</f>
        <v>0</v>
      </c>
      <c r="JM221" s="21">
        <f>(((((((JM213)+(JM214))+(JM215))+(JM216))+(JM217))+(JM218))+(JM219))+(JM220)</f>
        <v>0</v>
      </c>
      <c r="JN221" s="21">
        <f t="shared" si="1098"/>
        <v>0</v>
      </c>
      <c r="JO221" s="21">
        <f>(((((((JO213)+(JO214))+(JO215))+(JO216))+(JO217))+(JO218))+(JO219))+(JO220)</f>
        <v>0</v>
      </c>
      <c r="JP221" s="21">
        <f>(((((((JP213)+(JP214))+(JP215))+(JP216))+(JP217))+(JP218))+(JP219))+(JP220)</f>
        <v>0</v>
      </c>
      <c r="JQ221" s="21">
        <f t="shared" si="1099"/>
        <v>0</v>
      </c>
      <c r="JR221" s="21">
        <f>(((((((JR213)+(JR214))+(JR215))+(JR216))+(JR217))+(JR218))+(JR219))+(JR220)</f>
        <v>0</v>
      </c>
      <c r="JS221" s="21">
        <f>(((((((JS213)+(JS214))+(JS215))+(JS216))+(JS217))+(JS218))+(JS219))+(JS220)</f>
        <v>0</v>
      </c>
      <c r="JT221" s="21">
        <f t="shared" si="1100"/>
        <v>0</v>
      </c>
      <c r="JU221" s="21">
        <f t="shared" si="1101"/>
        <v>0</v>
      </c>
      <c r="JV221" s="21">
        <f t="shared" si="1102"/>
        <v>0</v>
      </c>
      <c r="JW221" s="21">
        <f t="shared" si="1103"/>
        <v>0</v>
      </c>
      <c r="JX221" s="21">
        <f>(((((((JX213)+(JX214))+(JX215))+(JX216))+(JX217))+(JX218))+(JX219))+(JX220)</f>
        <v>190.8</v>
      </c>
      <c r="JY221" s="21">
        <f>(((((((JY213)+(JY214))+(JY215))+(JY216))+(JY217))+(JY218))+(JY219))+(JY220)</f>
        <v>0</v>
      </c>
      <c r="JZ221" s="21">
        <f t="shared" si="1104"/>
        <v>190.8</v>
      </c>
      <c r="KA221" s="21">
        <f>(((((((KA213)+(KA214))+(KA215))+(KA216))+(KA217))+(KA218))+(KA219))+(KA220)</f>
        <v>1495</v>
      </c>
      <c r="KB221" s="21">
        <f>(((((((KB213)+(KB214))+(KB215))+(KB216))+(KB217))+(KB218))+(KB219))+(KB220)</f>
        <v>3000</v>
      </c>
      <c r="KC221" s="21">
        <f t="shared" si="1105"/>
        <v>-1505</v>
      </c>
      <c r="KD221" s="21">
        <f t="shared" si="1106"/>
        <v>1685.8</v>
      </c>
      <c r="KE221" s="21">
        <f t="shared" si="1107"/>
        <v>3000</v>
      </c>
      <c r="KF221" s="21">
        <f t="shared" si="1108"/>
        <v>-1314.2</v>
      </c>
      <c r="KG221" s="21">
        <f>(((((((KG213)+(KG214))+(KG215))+(KG216))+(KG217))+(KG218))+(KG219))+(KG220)</f>
        <v>1945.2</v>
      </c>
      <c r="KH221" s="21">
        <f>(((((((KH213)+(KH214))+(KH215))+(KH216))+(KH217))+(KH218))+(KH219))+(KH220)</f>
        <v>7950</v>
      </c>
      <c r="KI221" s="21">
        <f t="shared" si="1109"/>
        <v>-6004.8</v>
      </c>
      <c r="KJ221" s="21">
        <f>(((((((KJ213)+(KJ214))+(KJ215))+(KJ216))+(KJ217))+(KJ218))+(KJ219))+(KJ220)</f>
        <v>0</v>
      </c>
      <c r="KK221" s="21">
        <f>(((((((KK213)+(KK214))+(KK215))+(KK216))+(KK217))+(KK218))+(KK219))+(KK220)</f>
        <v>0</v>
      </c>
      <c r="KL221" s="21">
        <f t="shared" si="1110"/>
        <v>0</v>
      </c>
      <c r="KM221" s="21">
        <f>(((((((KM213)+(KM214))+(KM215))+(KM216))+(KM217))+(KM218))+(KM219))+(KM220)</f>
        <v>0</v>
      </c>
      <c r="KN221" s="21">
        <f>(((((((KN213)+(KN214))+(KN215))+(KN216))+(KN217))+(KN218))+(KN219))+(KN220)</f>
        <v>0</v>
      </c>
      <c r="KO221" s="21">
        <f t="shared" si="1111"/>
        <v>0</v>
      </c>
      <c r="KP221" s="21">
        <f>(((((((KP213)+(KP214))+(KP215))+(KP216))+(KP217))+(KP218))+(KP219))+(KP220)</f>
        <v>0</v>
      </c>
      <c r="KQ221" s="21">
        <f>(((((((KQ213)+(KQ214))+(KQ215))+(KQ216))+(KQ217))+(KQ218))+(KQ219))+(KQ220)</f>
        <v>0</v>
      </c>
      <c r="KR221" s="21">
        <f t="shared" si="1112"/>
        <v>0</v>
      </c>
      <c r="KS221" s="21">
        <f>(((((((KS213)+(KS214))+(KS215))+(KS216))+(KS217))+(KS218))+(KS219))+(KS220)</f>
        <v>0</v>
      </c>
      <c r="KT221" s="21">
        <f>(((((((KT213)+(KT214))+(KT215))+(KT216))+(KT217))+(KT218))+(KT219))+(KT220)</f>
        <v>0</v>
      </c>
      <c r="KU221" s="21">
        <f t="shared" si="1113"/>
        <v>0</v>
      </c>
      <c r="KV221" s="21">
        <f>(((((((KV213)+(KV214))+(KV215))+(KV216))+(KV217))+(KV218))+(KV219))+(KV220)</f>
        <v>0</v>
      </c>
      <c r="KW221" s="21">
        <f>(((((((KW213)+(KW214))+(KW215))+(KW216))+(KW217))+(KW218))+(KW219))+(KW220)</f>
        <v>0</v>
      </c>
      <c r="KX221" s="21">
        <f t="shared" si="1114"/>
        <v>0</v>
      </c>
      <c r="KY221" s="21">
        <f>(((((((KY213)+(KY214))+(KY215))+(KY216))+(KY217))+(KY218))+(KY219))+(KY220)</f>
        <v>0</v>
      </c>
      <c r="KZ221" s="21">
        <f>(((((((KZ213)+(KZ214))+(KZ215))+(KZ216))+(KZ217))+(KZ218))+(KZ219))+(KZ220)</f>
        <v>0</v>
      </c>
      <c r="LA221" s="21">
        <f t="shared" si="1115"/>
        <v>0</v>
      </c>
      <c r="LB221" s="21">
        <f t="shared" si="1116"/>
        <v>0</v>
      </c>
      <c r="LC221" s="21">
        <f t="shared" si="1117"/>
        <v>0</v>
      </c>
      <c r="LD221" s="21">
        <f t="shared" si="1118"/>
        <v>0</v>
      </c>
      <c r="LE221" s="21">
        <f t="shared" si="1119"/>
        <v>1945.2</v>
      </c>
      <c r="LF221" s="21">
        <f t="shared" si="1120"/>
        <v>7950</v>
      </c>
      <c r="LG221" s="21">
        <f t="shared" si="1121"/>
        <v>-6004.8</v>
      </c>
      <c r="LH221" s="21">
        <f>(((((((LH213)+(LH214))+(LH215))+(LH216))+(LH217))+(LH218))+(LH219))+(LH220)</f>
        <v>0</v>
      </c>
      <c r="LI221" s="21">
        <f>(((((((LI213)+(LI214))+(LI215))+(LI216))+(LI217))+(LI218))+(LI219))+(LI220)</f>
        <v>0</v>
      </c>
      <c r="LJ221" s="21">
        <f t="shared" si="1122"/>
        <v>0</v>
      </c>
      <c r="LK221" s="21">
        <f>(((((((LK213)+(LK214))+(LK215))+(LK216))+(LK217))+(LK218))+(LK219))+(LK220)</f>
        <v>0</v>
      </c>
      <c r="LL221" s="21">
        <f>(((((((LL213)+(LL214))+(LL215))+(LL216))+(LL217))+(LL218))+(LL219))+(LL220)</f>
        <v>0</v>
      </c>
      <c r="LM221" s="21">
        <f t="shared" si="1123"/>
        <v>0</v>
      </c>
      <c r="LN221" s="21">
        <f t="shared" si="1124"/>
        <v>4131</v>
      </c>
      <c r="LO221" s="21">
        <f t="shared" si="1125"/>
        <v>13408.33</v>
      </c>
      <c r="LP221" s="21">
        <f t="shared" si="1126"/>
        <v>-9277.33</v>
      </c>
    </row>
    <row r="222" spans="1:328" x14ac:dyDescent="0.3">
      <c r="A222" s="2" t="s">
        <v>327</v>
      </c>
      <c r="B222" s="3"/>
      <c r="C222" s="3"/>
      <c r="D222" s="4">
        <f t="shared" si="966"/>
        <v>0</v>
      </c>
      <c r="E222" s="3"/>
      <c r="F222" s="3"/>
      <c r="G222" s="4">
        <f t="shared" si="967"/>
        <v>0</v>
      </c>
      <c r="H222" s="3"/>
      <c r="I222" s="3"/>
      <c r="J222" s="4">
        <f t="shared" si="968"/>
        <v>0</v>
      </c>
      <c r="K222" s="3"/>
      <c r="L222" s="3"/>
      <c r="M222" s="4">
        <f t="shared" si="969"/>
        <v>0</v>
      </c>
      <c r="N222" s="3"/>
      <c r="O222" s="3"/>
      <c r="P222" s="4">
        <f t="shared" si="970"/>
        <v>0</v>
      </c>
      <c r="Q222" s="3"/>
      <c r="R222" s="3"/>
      <c r="S222" s="4">
        <f t="shared" si="971"/>
        <v>0</v>
      </c>
      <c r="T222" s="3"/>
      <c r="U222" s="3"/>
      <c r="V222" s="4">
        <f t="shared" si="972"/>
        <v>0</v>
      </c>
      <c r="W222" s="3"/>
      <c r="X222" s="3"/>
      <c r="Y222" s="4">
        <f t="shared" si="973"/>
        <v>0</v>
      </c>
      <c r="Z222" s="3"/>
      <c r="AA222" s="3"/>
      <c r="AB222" s="4">
        <f t="shared" si="974"/>
        <v>0</v>
      </c>
      <c r="AC222" s="3"/>
      <c r="AD222" s="3"/>
      <c r="AE222" s="4">
        <f t="shared" si="975"/>
        <v>0</v>
      </c>
      <c r="AF222" s="3"/>
      <c r="AG222" s="3"/>
      <c r="AH222" s="4">
        <f t="shared" si="976"/>
        <v>0</v>
      </c>
      <c r="AI222" s="3"/>
      <c r="AJ222" s="3"/>
      <c r="AK222" s="4">
        <f t="shared" si="977"/>
        <v>0</v>
      </c>
      <c r="AL222" s="4">
        <f t="shared" si="978"/>
        <v>0</v>
      </c>
      <c r="AM222" s="4">
        <f t="shared" si="979"/>
        <v>0</v>
      </c>
      <c r="AN222" s="4">
        <f t="shared" si="980"/>
        <v>0</v>
      </c>
      <c r="AO222" s="3"/>
      <c r="AP222" s="3"/>
      <c r="AQ222" s="4">
        <f t="shared" si="981"/>
        <v>0</v>
      </c>
      <c r="AR222" s="3"/>
      <c r="AS222" s="3"/>
      <c r="AT222" s="4">
        <f t="shared" si="982"/>
        <v>0</v>
      </c>
      <c r="AU222" s="3"/>
      <c r="AV222" s="3"/>
      <c r="AW222" s="4">
        <f t="shared" si="983"/>
        <v>0</v>
      </c>
      <c r="AX222" s="3"/>
      <c r="AY222" s="3"/>
      <c r="AZ222" s="4">
        <f t="shared" si="984"/>
        <v>0</v>
      </c>
      <c r="BA222" s="3"/>
      <c r="BB222" s="3"/>
      <c r="BC222" s="4">
        <f t="shared" si="985"/>
        <v>0</v>
      </c>
      <c r="BD222" s="3"/>
      <c r="BE222" s="3"/>
      <c r="BF222" s="4">
        <f t="shared" si="986"/>
        <v>0</v>
      </c>
      <c r="BG222" s="4">
        <f t="shared" si="987"/>
        <v>0</v>
      </c>
      <c r="BH222" s="4">
        <f t="shared" si="988"/>
        <v>0</v>
      </c>
      <c r="BI222" s="4">
        <f t="shared" si="989"/>
        <v>0</v>
      </c>
      <c r="BJ222" s="3"/>
      <c r="BK222" s="3"/>
      <c r="BL222" s="4">
        <f t="shared" si="990"/>
        <v>0</v>
      </c>
      <c r="BM222" s="3"/>
      <c r="BN222" s="3"/>
      <c r="BO222" s="4">
        <f t="shared" si="991"/>
        <v>0</v>
      </c>
      <c r="BP222" s="3"/>
      <c r="BQ222" s="3"/>
      <c r="BR222" s="4">
        <f t="shared" si="992"/>
        <v>0</v>
      </c>
      <c r="BS222" s="3"/>
      <c r="BT222" s="3"/>
      <c r="BU222" s="4">
        <f t="shared" si="993"/>
        <v>0</v>
      </c>
      <c r="BV222" s="3"/>
      <c r="BW222" s="3"/>
      <c r="BX222" s="4">
        <f t="shared" si="994"/>
        <v>0</v>
      </c>
      <c r="BY222" s="3"/>
      <c r="BZ222" s="3"/>
      <c r="CA222" s="4">
        <f t="shared" si="995"/>
        <v>0</v>
      </c>
      <c r="CB222" s="4">
        <f t="shared" si="996"/>
        <v>0</v>
      </c>
      <c r="CC222" s="4">
        <f t="shared" si="997"/>
        <v>0</v>
      </c>
      <c r="CD222" s="4">
        <f t="shared" si="998"/>
        <v>0</v>
      </c>
      <c r="CE222" s="3"/>
      <c r="CF222" s="3"/>
      <c r="CG222" s="4">
        <f t="shared" si="999"/>
        <v>0</v>
      </c>
      <c r="CH222" s="3"/>
      <c r="CI222" s="3"/>
      <c r="CJ222" s="4">
        <f t="shared" si="1000"/>
        <v>0</v>
      </c>
      <c r="CK222" s="3"/>
      <c r="CL222" s="3"/>
      <c r="CM222" s="4">
        <f t="shared" si="1001"/>
        <v>0</v>
      </c>
      <c r="CN222" s="4">
        <f t="shared" si="1002"/>
        <v>0</v>
      </c>
      <c r="CO222" s="4">
        <f t="shared" si="1003"/>
        <v>0</v>
      </c>
      <c r="CP222" s="4">
        <f t="shared" si="1004"/>
        <v>0</v>
      </c>
      <c r="CQ222" s="3"/>
      <c r="CR222" s="3"/>
      <c r="CS222" s="4">
        <f t="shared" si="1005"/>
        <v>0</v>
      </c>
      <c r="CT222" s="3"/>
      <c r="CU222" s="3"/>
      <c r="CV222" s="4">
        <f t="shared" si="1006"/>
        <v>0</v>
      </c>
      <c r="CW222" s="3"/>
      <c r="CX222" s="3"/>
      <c r="CY222" s="4">
        <f t="shared" si="1007"/>
        <v>0</v>
      </c>
      <c r="CZ222" s="4">
        <f t="shared" si="1008"/>
        <v>0</v>
      </c>
      <c r="DA222" s="4">
        <f t="shared" si="1009"/>
        <v>0</v>
      </c>
      <c r="DB222" s="4">
        <f t="shared" si="1010"/>
        <v>0</v>
      </c>
      <c r="DC222" s="4">
        <f t="shared" si="1011"/>
        <v>0</v>
      </c>
      <c r="DD222" s="4">
        <f t="shared" si="1012"/>
        <v>0</v>
      </c>
      <c r="DE222" s="4">
        <f t="shared" si="1013"/>
        <v>0</v>
      </c>
      <c r="DF222" s="3"/>
      <c r="DG222" s="3"/>
      <c r="DH222" s="4">
        <f t="shared" si="1014"/>
        <v>0</v>
      </c>
      <c r="DI222" s="3"/>
      <c r="DJ222" s="3"/>
      <c r="DK222" s="4">
        <f t="shared" si="1015"/>
        <v>0</v>
      </c>
      <c r="DL222" s="4">
        <f t="shared" si="1016"/>
        <v>0</v>
      </c>
      <c r="DM222" s="4">
        <f t="shared" si="1017"/>
        <v>0</v>
      </c>
      <c r="DN222" s="4">
        <f t="shared" si="1018"/>
        <v>0</v>
      </c>
      <c r="DO222" s="3"/>
      <c r="DP222" s="3"/>
      <c r="DQ222" s="4">
        <f t="shared" si="1019"/>
        <v>0</v>
      </c>
      <c r="DR222" s="3"/>
      <c r="DS222" s="3"/>
      <c r="DT222" s="4">
        <f t="shared" si="1020"/>
        <v>0</v>
      </c>
      <c r="DU222" s="4">
        <f t="shared" si="1021"/>
        <v>0</v>
      </c>
      <c r="DV222" s="4">
        <f t="shared" si="1022"/>
        <v>0</v>
      </c>
      <c r="DW222" s="4">
        <f t="shared" si="1023"/>
        <v>0</v>
      </c>
      <c r="DX222" s="20">
        <f t="shared" si="1024"/>
        <v>0</v>
      </c>
      <c r="DY222" s="20">
        <f t="shared" si="1025"/>
        <v>0</v>
      </c>
      <c r="DZ222" s="20">
        <f t="shared" si="1026"/>
        <v>0</v>
      </c>
      <c r="EA222" s="19"/>
      <c r="EB222" s="19"/>
      <c r="EC222" s="20">
        <f t="shared" si="1027"/>
        <v>0</v>
      </c>
      <c r="ED222" s="19"/>
      <c r="EE222" s="19"/>
      <c r="EF222" s="20">
        <f t="shared" si="1028"/>
        <v>0</v>
      </c>
      <c r="EG222" s="19"/>
      <c r="EH222" s="19"/>
      <c r="EI222" s="20">
        <f t="shared" si="1029"/>
        <v>0</v>
      </c>
      <c r="EJ222" s="19"/>
      <c r="EK222" s="19"/>
      <c r="EL222" s="20">
        <f t="shared" si="1030"/>
        <v>0</v>
      </c>
      <c r="EM222" s="20">
        <f t="shared" si="1031"/>
        <v>0</v>
      </c>
      <c r="EN222" s="20">
        <f t="shared" si="1032"/>
        <v>0</v>
      </c>
      <c r="EO222" s="20">
        <f t="shared" si="1033"/>
        <v>0</v>
      </c>
      <c r="EP222" s="19"/>
      <c r="EQ222" s="19"/>
      <c r="ER222" s="20">
        <f t="shared" si="1034"/>
        <v>0</v>
      </c>
      <c r="ES222" s="19"/>
      <c r="ET222" s="19"/>
      <c r="EU222" s="20">
        <f t="shared" si="1035"/>
        <v>0</v>
      </c>
      <c r="EV222" s="19"/>
      <c r="EW222" s="19"/>
      <c r="EX222" s="20">
        <f t="shared" si="1036"/>
        <v>0</v>
      </c>
      <c r="EY222" s="19"/>
      <c r="EZ222" s="19"/>
      <c r="FA222" s="20">
        <f t="shared" si="1037"/>
        <v>0</v>
      </c>
      <c r="FB222" s="20">
        <f t="shared" si="1038"/>
        <v>0</v>
      </c>
      <c r="FC222" s="20">
        <f t="shared" si="1039"/>
        <v>0</v>
      </c>
      <c r="FD222" s="20">
        <f t="shared" si="1040"/>
        <v>0</v>
      </c>
      <c r="FE222" s="19"/>
      <c r="FF222" s="19"/>
      <c r="FG222" s="20">
        <f t="shared" si="1041"/>
        <v>0</v>
      </c>
      <c r="FH222" s="19"/>
      <c r="FI222" s="19"/>
      <c r="FJ222" s="20">
        <f t="shared" si="1042"/>
        <v>0</v>
      </c>
      <c r="FK222" s="19"/>
      <c r="FL222" s="19"/>
      <c r="FM222" s="20">
        <f t="shared" si="1043"/>
        <v>0</v>
      </c>
      <c r="FN222" s="20">
        <f t="shared" si="1044"/>
        <v>0</v>
      </c>
      <c r="FO222" s="20">
        <f t="shared" si="1045"/>
        <v>0</v>
      </c>
      <c r="FP222" s="20">
        <f t="shared" si="1046"/>
        <v>0</v>
      </c>
      <c r="FQ222" s="19"/>
      <c r="FR222" s="19"/>
      <c r="FS222" s="20">
        <f t="shared" si="1047"/>
        <v>0</v>
      </c>
      <c r="FT222" s="19"/>
      <c r="FU222" s="19"/>
      <c r="FV222" s="20">
        <f t="shared" si="1048"/>
        <v>0</v>
      </c>
      <c r="FW222" s="19"/>
      <c r="FX222" s="19"/>
      <c r="FY222" s="20">
        <f t="shared" si="1049"/>
        <v>0</v>
      </c>
      <c r="FZ222" s="20">
        <f t="shared" si="1050"/>
        <v>0</v>
      </c>
      <c r="GA222" s="20">
        <f t="shared" si="1051"/>
        <v>0</v>
      </c>
      <c r="GB222" s="20">
        <f t="shared" si="1052"/>
        <v>0</v>
      </c>
      <c r="GC222" s="19"/>
      <c r="GD222" s="19"/>
      <c r="GE222" s="20">
        <f t="shared" si="1053"/>
        <v>0</v>
      </c>
      <c r="GF222" s="19"/>
      <c r="GG222" s="19"/>
      <c r="GH222" s="20">
        <f t="shared" si="1054"/>
        <v>0</v>
      </c>
      <c r="GI222" s="19"/>
      <c r="GJ222" s="19"/>
      <c r="GK222" s="20">
        <f t="shared" si="1055"/>
        <v>0</v>
      </c>
      <c r="GL222" s="19"/>
      <c r="GM222" s="19"/>
      <c r="GN222" s="20">
        <f t="shared" si="1056"/>
        <v>0</v>
      </c>
      <c r="GO222" s="20">
        <f t="shared" si="1057"/>
        <v>0</v>
      </c>
      <c r="GP222" s="20">
        <f t="shared" si="1058"/>
        <v>0</v>
      </c>
      <c r="GQ222" s="20">
        <f t="shared" si="1059"/>
        <v>0</v>
      </c>
      <c r="GR222" s="19"/>
      <c r="GS222" s="19"/>
      <c r="GT222" s="20">
        <f t="shared" si="1060"/>
        <v>0</v>
      </c>
      <c r="GU222" s="19"/>
      <c r="GV222" s="19"/>
      <c r="GW222" s="20">
        <f t="shared" si="1061"/>
        <v>0</v>
      </c>
      <c r="GX222" s="19"/>
      <c r="GY222" s="19"/>
      <c r="GZ222" s="20">
        <f t="shared" si="1062"/>
        <v>0</v>
      </c>
      <c r="HA222" s="20">
        <f t="shared" si="1063"/>
        <v>0</v>
      </c>
      <c r="HB222" s="20">
        <f t="shared" si="1064"/>
        <v>0</v>
      </c>
      <c r="HC222" s="20">
        <f t="shared" si="1065"/>
        <v>0</v>
      </c>
      <c r="HD222" s="19"/>
      <c r="HE222" s="19"/>
      <c r="HF222" s="20">
        <f t="shared" si="1066"/>
        <v>0</v>
      </c>
      <c r="HG222" s="19"/>
      <c r="HH222" s="19"/>
      <c r="HI222" s="20">
        <f t="shared" si="1067"/>
        <v>0</v>
      </c>
      <c r="HJ222" s="19"/>
      <c r="HK222" s="19"/>
      <c r="HL222" s="20">
        <f t="shared" si="1068"/>
        <v>0</v>
      </c>
      <c r="HM222" s="19"/>
      <c r="HN222" s="19"/>
      <c r="HO222" s="20">
        <f t="shared" si="1069"/>
        <v>0</v>
      </c>
      <c r="HP222" s="20">
        <f t="shared" si="1070"/>
        <v>0</v>
      </c>
      <c r="HQ222" s="20">
        <f t="shared" si="1071"/>
        <v>0</v>
      </c>
      <c r="HR222" s="20">
        <f t="shared" si="1072"/>
        <v>0</v>
      </c>
      <c r="HS222" s="19"/>
      <c r="HT222" s="19"/>
      <c r="HU222" s="20">
        <f t="shared" si="1073"/>
        <v>0</v>
      </c>
      <c r="HV222" s="19"/>
      <c r="HW222" s="19"/>
      <c r="HX222" s="20">
        <f t="shared" si="1074"/>
        <v>0</v>
      </c>
      <c r="HY222" s="19"/>
      <c r="HZ222" s="19"/>
      <c r="IA222" s="20">
        <f t="shared" si="1075"/>
        <v>0</v>
      </c>
      <c r="IB222" s="19"/>
      <c r="IC222" s="19"/>
      <c r="ID222" s="20">
        <f t="shared" si="1076"/>
        <v>0</v>
      </c>
      <c r="IE222" s="20">
        <f t="shared" si="1077"/>
        <v>0</v>
      </c>
      <c r="IF222" s="20">
        <f t="shared" si="1078"/>
        <v>0</v>
      </c>
      <c r="IG222" s="20">
        <f t="shared" si="1079"/>
        <v>0</v>
      </c>
      <c r="IH222" s="20">
        <f t="shared" si="1080"/>
        <v>0</v>
      </c>
      <c r="II222" s="20">
        <f t="shared" si="1081"/>
        <v>0</v>
      </c>
      <c r="IJ222" s="20">
        <f t="shared" si="1082"/>
        <v>0</v>
      </c>
      <c r="IK222" s="19"/>
      <c r="IL222" s="19"/>
      <c r="IM222" s="20">
        <f t="shared" si="1083"/>
        <v>0</v>
      </c>
      <c r="IN222" s="19"/>
      <c r="IO222" s="19"/>
      <c r="IP222" s="20">
        <f t="shared" si="1084"/>
        <v>0</v>
      </c>
      <c r="IQ222" s="19"/>
      <c r="IR222" s="19"/>
      <c r="IS222" s="20">
        <f t="shared" si="1085"/>
        <v>0</v>
      </c>
      <c r="IT222" s="20">
        <f t="shared" si="1086"/>
        <v>0</v>
      </c>
      <c r="IU222" s="20">
        <f t="shared" si="1087"/>
        <v>0</v>
      </c>
      <c r="IV222" s="20">
        <f t="shared" si="1088"/>
        <v>0</v>
      </c>
      <c r="IW222" s="20">
        <f t="shared" si="1089"/>
        <v>0</v>
      </c>
      <c r="IX222" s="20">
        <f t="shared" si="1090"/>
        <v>0</v>
      </c>
      <c r="IY222" s="20">
        <f t="shared" si="1091"/>
        <v>0</v>
      </c>
      <c r="IZ222" s="19"/>
      <c r="JA222" s="19"/>
      <c r="JB222" s="20">
        <f t="shared" si="1092"/>
        <v>0</v>
      </c>
      <c r="JC222" s="19"/>
      <c r="JD222" s="19"/>
      <c r="JE222" s="20">
        <f t="shared" si="1093"/>
        <v>0</v>
      </c>
      <c r="JF222" s="19"/>
      <c r="JG222" s="19"/>
      <c r="JH222" s="20">
        <f t="shared" si="1094"/>
        <v>0</v>
      </c>
      <c r="JI222" s="20">
        <f t="shared" si="1095"/>
        <v>0</v>
      </c>
      <c r="JJ222" s="20">
        <f t="shared" si="1096"/>
        <v>0</v>
      </c>
      <c r="JK222" s="20">
        <f t="shared" si="1097"/>
        <v>0</v>
      </c>
      <c r="JL222" s="19"/>
      <c r="JM222" s="19"/>
      <c r="JN222" s="20">
        <f t="shared" si="1098"/>
        <v>0</v>
      </c>
      <c r="JO222" s="19"/>
      <c r="JP222" s="19"/>
      <c r="JQ222" s="20">
        <f t="shared" si="1099"/>
        <v>0</v>
      </c>
      <c r="JR222" s="19"/>
      <c r="JS222" s="19"/>
      <c r="JT222" s="20">
        <f t="shared" si="1100"/>
        <v>0</v>
      </c>
      <c r="JU222" s="20">
        <f t="shared" si="1101"/>
        <v>0</v>
      </c>
      <c r="JV222" s="20">
        <f t="shared" si="1102"/>
        <v>0</v>
      </c>
      <c r="JW222" s="20">
        <f t="shared" si="1103"/>
        <v>0</v>
      </c>
      <c r="JX222" s="19"/>
      <c r="JY222" s="19"/>
      <c r="JZ222" s="20">
        <f t="shared" si="1104"/>
        <v>0</v>
      </c>
      <c r="KA222" s="19"/>
      <c r="KB222" s="19"/>
      <c r="KC222" s="20">
        <f t="shared" si="1105"/>
        <v>0</v>
      </c>
      <c r="KD222" s="20">
        <f t="shared" si="1106"/>
        <v>0</v>
      </c>
      <c r="KE222" s="20">
        <f t="shared" si="1107"/>
        <v>0</v>
      </c>
      <c r="KF222" s="20">
        <f t="shared" si="1108"/>
        <v>0</v>
      </c>
      <c r="KG222" s="19"/>
      <c r="KH222" s="19"/>
      <c r="KI222" s="20">
        <f t="shared" si="1109"/>
        <v>0</v>
      </c>
      <c r="KJ222" s="19"/>
      <c r="KK222" s="19"/>
      <c r="KL222" s="20">
        <f t="shared" si="1110"/>
        <v>0</v>
      </c>
      <c r="KM222" s="19"/>
      <c r="KN222" s="19"/>
      <c r="KO222" s="20">
        <f t="shared" si="1111"/>
        <v>0</v>
      </c>
      <c r="KP222" s="19"/>
      <c r="KQ222" s="19"/>
      <c r="KR222" s="20">
        <f t="shared" si="1112"/>
        <v>0</v>
      </c>
      <c r="KS222" s="19"/>
      <c r="KT222" s="19"/>
      <c r="KU222" s="20">
        <f t="shared" si="1113"/>
        <v>0</v>
      </c>
      <c r="KV222" s="19"/>
      <c r="KW222" s="19"/>
      <c r="KX222" s="20">
        <f t="shared" si="1114"/>
        <v>0</v>
      </c>
      <c r="KY222" s="19"/>
      <c r="KZ222" s="19"/>
      <c r="LA222" s="20">
        <f t="shared" si="1115"/>
        <v>0</v>
      </c>
      <c r="LB222" s="20">
        <f t="shared" si="1116"/>
        <v>0</v>
      </c>
      <c r="LC222" s="20">
        <f t="shared" si="1117"/>
        <v>0</v>
      </c>
      <c r="LD222" s="20">
        <f t="shared" si="1118"/>
        <v>0</v>
      </c>
      <c r="LE222" s="20">
        <f t="shared" si="1119"/>
        <v>0</v>
      </c>
      <c r="LF222" s="20">
        <f t="shared" si="1120"/>
        <v>0</v>
      </c>
      <c r="LG222" s="20">
        <f t="shared" si="1121"/>
        <v>0</v>
      </c>
      <c r="LH222" s="19"/>
      <c r="LI222" s="19"/>
      <c r="LJ222" s="20">
        <f t="shared" si="1122"/>
        <v>0</v>
      </c>
      <c r="LK222" s="19"/>
      <c r="LL222" s="19"/>
      <c r="LM222" s="20">
        <f t="shared" si="1123"/>
        <v>0</v>
      </c>
      <c r="LN222" s="20">
        <f t="shared" si="1124"/>
        <v>0</v>
      </c>
      <c r="LO222" s="20">
        <f t="shared" si="1125"/>
        <v>0</v>
      </c>
      <c r="LP222" s="20">
        <f t="shared" si="1126"/>
        <v>0</v>
      </c>
    </row>
    <row r="223" spans="1:328" x14ac:dyDescent="0.3">
      <c r="A223" s="2" t="s">
        <v>328</v>
      </c>
      <c r="B223" s="3"/>
      <c r="C223" s="3"/>
      <c r="D223" s="4">
        <f t="shared" si="966"/>
        <v>0</v>
      </c>
      <c r="E223" s="3"/>
      <c r="F223" s="3"/>
      <c r="G223" s="4">
        <f t="shared" si="967"/>
        <v>0</v>
      </c>
      <c r="H223" s="3"/>
      <c r="I223" s="3"/>
      <c r="J223" s="4">
        <f t="shared" si="968"/>
        <v>0</v>
      </c>
      <c r="K223" s="3"/>
      <c r="L223" s="3"/>
      <c r="M223" s="4">
        <f t="shared" si="969"/>
        <v>0</v>
      </c>
      <c r="N223" s="3"/>
      <c r="O223" s="3"/>
      <c r="P223" s="4">
        <f t="shared" si="970"/>
        <v>0</v>
      </c>
      <c r="Q223" s="3"/>
      <c r="R223" s="3"/>
      <c r="S223" s="4">
        <f t="shared" si="971"/>
        <v>0</v>
      </c>
      <c r="T223" s="3"/>
      <c r="U223" s="3"/>
      <c r="V223" s="4">
        <f t="shared" si="972"/>
        <v>0</v>
      </c>
      <c r="W223" s="3"/>
      <c r="X223" s="3"/>
      <c r="Y223" s="4">
        <f t="shared" si="973"/>
        <v>0</v>
      </c>
      <c r="Z223" s="3"/>
      <c r="AA223" s="3"/>
      <c r="AB223" s="4">
        <f t="shared" si="974"/>
        <v>0</v>
      </c>
      <c r="AC223" s="3"/>
      <c r="AD223" s="3"/>
      <c r="AE223" s="4">
        <f t="shared" si="975"/>
        <v>0</v>
      </c>
      <c r="AF223" s="3"/>
      <c r="AG223" s="3"/>
      <c r="AH223" s="4">
        <f t="shared" si="976"/>
        <v>0</v>
      </c>
      <c r="AI223" s="3"/>
      <c r="AJ223" s="3"/>
      <c r="AK223" s="4">
        <f t="shared" si="977"/>
        <v>0</v>
      </c>
      <c r="AL223" s="4">
        <f t="shared" si="978"/>
        <v>0</v>
      </c>
      <c r="AM223" s="4">
        <f t="shared" si="979"/>
        <v>0</v>
      </c>
      <c r="AN223" s="4">
        <f t="shared" si="980"/>
        <v>0</v>
      </c>
      <c r="AO223" s="3"/>
      <c r="AP223" s="3"/>
      <c r="AQ223" s="4">
        <f t="shared" si="981"/>
        <v>0</v>
      </c>
      <c r="AR223" s="3"/>
      <c r="AS223" s="3"/>
      <c r="AT223" s="4">
        <f t="shared" si="982"/>
        <v>0</v>
      </c>
      <c r="AU223" s="3"/>
      <c r="AV223" s="3"/>
      <c r="AW223" s="4">
        <f t="shared" si="983"/>
        <v>0</v>
      </c>
      <c r="AX223" s="3"/>
      <c r="AY223" s="3"/>
      <c r="AZ223" s="4">
        <f t="shared" si="984"/>
        <v>0</v>
      </c>
      <c r="BA223" s="3"/>
      <c r="BB223" s="3"/>
      <c r="BC223" s="4">
        <f t="shared" si="985"/>
        <v>0</v>
      </c>
      <c r="BD223" s="3"/>
      <c r="BE223" s="3"/>
      <c r="BF223" s="4">
        <f t="shared" si="986"/>
        <v>0</v>
      </c>
      <c r="BG223" s="4">
        <f t="shared" si="987"/>
        <v>0</v>
      </c>
      <c r="BH223" s="4">
        <f t="shared" si="988"/>
        <v>0</v>
      </c>
      <c r="BI223" s="4">
        <f t="shared" si="989"/>
        <v>0</v>
      </c>
      <c r="BJ223" s="3"/>
      <c r="BK223" s="3"/>
      <c r="BL223" s="4">
        <f t="shared" si="990"/>
        <v>0</v>
      </c>
      <c r="BM223" s="3"/>
      <c r="BN223" s="3"/>
      <c r="BO223" s="4">
        <f t="shared" si="991"/>
        <v>0</v>
      </c>
      <c r="BP223" s="3"/>
      <c r="BQ223" s="3"/>
      <c r="BR223" s="4">
        <f t="shared" si="992"/>
        <v>0</v>
      </c>
      <c r="BS223" s="3"/>
      <c r="BT223" s="3"/>
      <c r="BU223" s="4">
        <f t="shared" si="993"/>
        <v>0</v>
      </c>
      <c r="BV223" s="3"/>
      <c r="BW223" s="3"/>
      <c r="BX223" s="4">
        <f t="shared" si="994"/>
        <v>0</v>
      </c>
      <c r="BY223" s="3"/>
      <c r="BZ223" s="3"/>
      <c r="CA223" s="4">
        <f t="shared" si="995"/>
        <v>0</v>
      </c>
      <c r="CB223" s="4">
        <f t="shared" si="996"/>
        <v>0</v>
      </c>
      <c r="CC223" s="4">
        <f t="shared" si="997"/>
        <v>0</v>
      </c>
      <c r="CD223" s="4">
        <f t="shared" si="998"/>
        <v>0</v>
      </c>
      <c r="CE223" s="3"/>
      <c r="CF223" s="3"/>
      <c r="CG223" s="4">
        <f t="shared" si="999"/>
        <v>0</v>
      </c>
      <c r="CH223" s="3"/>
      <c r="CI223" s="3"/>
      <c r="CJ223" s="4">
        <f t="shared" si="1000"/>
        <v>0</v>
      </c>
      <c r="CK223" s="3"/>
      <c r="CL223" s="3"/>
      <c r="CM223" s="4">
        <f t="shared" si="1001"/>
        <v>0</v>
      </c>
      <c r="CN223" s="4">
        <f t="shared" si="1002"/>
        <v>0</v>
      </c>
      <c r="CO223" s="4">
        <f t="shared" si="1003"/>
        <v>0</v>
      </c>
      <c r="CP223" s="4">
        <f t="shared" si="1004"/>
        <v>0</v>
      </c>
      <c r="CQ223" s="3"/>
      <c r="CR223" s="3"/>
      <c r="CS223" s="4">
        <f t="shared" si="1005"/>
        <v>0</v>
      </c>
      <c r="CT223" s="3"/>
      <c r="CU223" s="3"/>
      <c r="CV223" s="4">
        <f t="shared" si="1006"/>
        <v>0</v>
      </c>
      <c r="CW223" s="3"/>
      <c r="CX223" s="3"/>
      <c r="CY223" s="4">
        <f t="shared" si="1007"/>
        <v>0</v>
      </c>
      <c r="CZ223" s="4">
        <f t="shared" si="1008"/>
        <v>0</v>
      </c>
      <c r="DA223" s="4">
        <f t="shared" si="1009"/>
        <v>0</v>
      </c>
      <c r="DB223" s="4">
        <f t="shared" si="1010"/>
        <v>0</v>
      </c>
      <c r="DC223" s="4">
        <f t="shared" si="1011"/>
        <v>0</v>
      </c>
      <c r="DD223" s="4">
        <f t="shared" si="1012"/>
        <v>0</v>
      </c>
      <c r="DE223" s="4">
        <f t="shared" si="1013"/>
        <v>0</v>
      </c>
      <c r="DF223" s="3"/>
      <c r="DG223" s="3"/>
      <c r="DH223" s="4">
        <f t="shared" si="1014"/>
        <v>0</v>
      </c>
      <c r="DI223" s="3"/>
      <c r="DJ223" s="3"/>
      <c r="DK223" s="4">
        <f t="shared" si="1015"/>
        <v>0</v>
      </c>
      <c r="DL223" s="4">
        <f t="shared" si="1016"/>
        <v>0</v>
      </c>
      <c r="DM223" s="4">
        <f t="shared" si="1017"/>
        <v>0</v>
      </c>
      <c r="DN223" s="4">
        <f t="shared" si="1018"/>
        <v>0</v>
      </c>
      <c r="DO223" s="3"/>
      <c r="DP223" s="3"/>
      <c r="DQ223" s="4">
        <f t="shared" si="1019"/>
        <v>0</v>
      </c>
      <c r="DR223" s="3"/>
      <c r="DS223" s="3"/>
      <c r="DT223" s="4">
        <f t="shared" si="1020"/>
        <v>0</v>
      </c>
      <c r="DU223" s="4">
        <f t="shared" si="1021"/>
        <v>0</v>
      </c>
      <c r="DV223" s="4">
        <f t="shared" si="1022"/>
        <v>0</v>
      </c>
      <c r="DW223" s="4">
        <f t="shared" si="1023"/>
        <v>0</v>
      </c>
      <c r="DX223" s="20">
        <f t="shared" si="1024"/>
        <v>0</v>
      </c>
      <c r="DY223" s="20">
        <f t="shared" si="1025"/>
        <v>0</v>
      </c>
      <c r="DZ223" s="20">
        <f t="shared" si="1026"/>
        <v>0</v>
      </c>
      <c r="EA223" s="19"/>
      <c r="EB223" s="19"/>
      <c r="EC223" s="20">
        <f t="shared" si="1027"/>
        <v>0</v>
      </c>
      <c r="ED223" s="19"/>
      <c r="EE223" s="19"/>
      <c r="EF223" s="20">
        <f t="shared" si="1028"/>
        <v>0</v>
      </c>
      <c r="EG223" s="19"/>
      <c r="EH223" s="19"/>
      <c r="EI223" s="20">
        <f t="shared" si="1029"/>
        <v>0</v>
      </c>
      <c r="EJ223" s="19"/>
      <c r="EK223" s="19"/>
      <c r="EL223" s="20">
        <f t="shared" si="1030"/>
        <v>0</v>
      </c>
      <c r="EM223" s="20">
        <f t="shared" si="1031"/>
        <v>0</v>
      </c>
      <c r="EN223" s="20">
        <f t="shared" si="1032"/>
        <v>0</v>
      </c>
      <c r="EO223" s="20">
        <f t="shared" si="1033"/>
        <v>0</v>
      </c>
      <c r="EP223" s="19"/>
      <c r="EQ223" s="19"/>
      <c r="ER223" s="20">
        <f t="shared" si="1034"/>
        <v>0</v>
      </c>
      <c r="ES223" s="19"/>
      <c r="ET223" s="19"/>
      <c r="EU223" s="20">
        <f t="shared" si="1035"/>
        <v>0</v>
      </c>
      <c r="EV223" s="19"/>
      <c r="EW223" s="19"/>
      <c r="EX223" s="20">
        <f t="shared" si="1036"/>
        <v>0</v>
      </c>
      <c r="EY223" s="19"/>
      <c r="EZ223" s="19"/>
      <c r="FA223" s="20">
        <f t="shared" si="1037"/>
        <v>0</v>
      </c>
      <c r="FB223" s="20">
        <f t="shared" si="1038"/>
        <v>0</v>
      </c>
      <c r="FC223" s="20">
        <f t="shared" si="1039"/>
        <v>0</v>
      </c>
      <c r="FD223" s="20">
        <f t="shared" si="1040"/>
        <v>0</v>
      </c>
      <c r="FE223" s="19"/>
      <c r="FF223" s="19"/>
      <c r="FG223" s="20">
        <f t="shared" si="1041"/>
        <v>0</v>
      </c>
      <c r="FH223" s="19"/>
      <c r="FI223" s="19"/>
      <c r="FJ223" s="20">
        <f t="shared" si="1042"/>
        <v>0</v>
      </c>
      <c r="FK223" s="19"/>
      <c r="FL223" s="19"/>
      <c r="FM223" s="20">
        <f t="shared" si="1043"/>
        <v>0</v>
      </c>
      <c r="FN223" s="20">
        <f t="shared" si="1044"/>
        <v>0</v>
      </c>
      <c r="FO223" s="20">
        <f t="shared" si="1045"/>
        <v>0</v>
      </c>
      <c r="FP223" s="20">
        <f t="shared" si="1046"/>
        <v>0</v>
      </c>
      <c r="FQ223" s="19"/>
      <c r="FR223" s="19"/>
      <c r="FS223" s="20">
        <f t="shared" si="1047"/>
        <v>0</v>
      </c>
      <c r="FT223" s="19"/>
      <c r="FU223" s="19"/>
      <c r="FV223" s="20">
        <f t="shared" si="1048"/>
        <v>0</v>
      </c>
      <c r="FW223" s="19"/>
      <c r="FX223" s="19"/>
      <c r="FY223" s="20">
        <f t="shared" si="1049"/>
        <v>0</v>
      </c>
      <c r="FZ223" s="20">
        <f t="shared" si="1050"/>
        <v>0</v>
      </c>
      <c r="GA223" s="20">
        <f t="shared" si="1051"/>
        <v>0</v>
      </c>
      <c r="GB223" s="20">
        <f t="shared" si="1052"/>
        <v>0</v>
      </c>
      <c r="GC223" s="19"/>
      <c r="GD223" s="19"/>
      <c r="GE223" s="20">
        <f t="shared" si="1053"/>
        <v>0</v>
      </c>
      <c r="GF223" s="19"/>
      <c r="GG223" s="19"/>
      <c r="GH223" s="20">
        <f t="shared" si="1054"/>
        <v>0</v>
      </c>
      <c r="GI223" s="19"/>
      <c r="GJ223" s="19"/>
      <c r="GK223" s="20">
        <f t="shared" si="1055"/>
        <v>0</v>
      </c>
      <c r="GL223" s="19"/>
      <c r="GM223" s="19"/>
      <c r="GN223" s="20">
        <f t="shared" si="1056"/>
        <v>0</v>
      </c>
      <c r="GO223" s="20">
        <f t="shared" si="1057"/>
        <v>0</v>
      </c>
      <c r="GP223" s="20">
        <f t="shared" si="1058"/>
        <v>0</v>
      </c>
      <c r="GQ223" s="20">
        <f t="shared" si="1059"/>
        <v>0</v>
      </c>
      <c r="GR223" s="19"/>
      <c r="GS223" s="19"/>
      <c r="GT223" s="20">
        <f t="shared" si="1060"/>
        <v>0</v>
      </c>
      <c r="GU223" s="19"/>
      <c r="GV223" s="19"/>
      <c r="GW223" s="20">
        <f t="shared" si="1061"/>
        <v>0</v>
      </c>
      <c r="GX223" s="19"/>
      <c r="GY223" s="19"/>
      <c r="GZ223" s="20">
        <f t="shared" si="1062"/>
        <v>0</v>
      </c>
      <c r="HA223" s="20">
        <f t="shared" si="1063"/>
        <v>0</v>
      </c>
      <c r="HB223" s="20">
        <f t="shared" si="1064"/>
        <v>0</v>
      </c>
      <c r="HC223" s="20">
        <f t="shared" si="1065"/>
        <v>0</v>
      </c>
      <c r="HD223" s="19"/>
      <c r="HE223" s="19"/>
      <c r="HF223" s="20">
        <f t="shared" si="1066"/>
        <v>0</v>
      </c>
      <c r="HG223" s="19"/>
      <c r="HH223" s="19"/>
      <c r="HI223" s="20">
        <f t="shared" si="1067"/>
        <v>0</v>
      </c>
      <c r="HJ223" s="19"/>
      <c r="HK223" s="19"/>
      <c r="HL223" s="20">
        <f t="shared" si="1068"/>
        <v>0</v>
      </c>
      <c r="HM223" s="19"/>
      <c r="HN223" s="19"/>
      <c r="HO223" s="20">
        <f t="shared" si="1069"/>
        <v>0</v>
      </c>
      <c r="HP223" s="20">
        <f t="shared" si="1070"/>
        <v>0</v>
      </c>
      <c r="HQ223" s="20">
        <f t="shared" si="1071"/>
        <v>0</v>
      </c>
      <c r="HR223" s="20">
        <f t="shared" si="1072"/>
        <v>0</v>
      </c>
      <c r="HS223" s="19"/>
      <c r="HT223" s="19"/>
      <c r="HU223" s="20">
        <f t="shared" si="1073"/>
        <v>0</v>
      </c>
      <c r="HV223" s="19"/>
      <c r="HW223" s="19"/>
      <c r="HX223" s="20">
        <f t="shared" si="1074"/>
        <v>0</v>
      </c>
      <c r="HY223" s="19"/>
      <c r="HZ223" s="19"/>
      <c r="IA223" s="20">
        <f t="shared" si="1075"/>
        <v>0</v>
      </c>
      <c r="IB223" s="19"/>
      <c r="IC223" s="19"/>
      <c r="ID223" s="20">
        <f t="shared" si="1076"/>
        <v>0</v>
      </c>
      <c r="IE223" s="20">
        <f t="shared" si="1077"/>
        <v>0</v>
      </c>
      <c r="IF223" s="20">
        <f t="shared" si="1078"/>
        <v>0</v>
      </c>
      <c r="IG223" s="20">
        <f t="shared" si="1079"/>
        <v>0</v>
      </c>
      <c r="IH223" s="20">
        <f t="shared" si="1080"/>
        <v>0</v>
      </c>
      <c r="II223" s="20">
        <f t="shared" si="1081"/>
        <v>0</v>
      </c>
      <c r="IJ223" s="20">
        <f t="shared" si="1082"/>
        <v>0</v>
      </c>
      <c r="IK223" s="19"/>
      <c r="IL223" s="19"/>
      <c r="IM223" s="20">
        <f t="shared" si="1083"/>
        <v>0</v>
      </c>
      <c r="IN223" s="19"/>
      <c r="IO223" s="19"/>
      <c r="IP223" s="20">
        <f t="shared" si="1084"/>
        <v>0</v>
      </c>
      <c r="IQ223" s="19"/>
      <c r="IR223" s="19"/>
      <c r="IS223" s="20">
        <f t="shared" si="1085"/>
        <v>0</v>
      </c>
      <c r="IT223" s="20">
        <f t="shared" si="1086"/>
        <v>0</v>
      </c>
      <c r="IU223" s="20">
        <f t="shared" si="1087"/>
        <v>0</v>
      </c>
      <c r="IV223" s="20">
        <f t="shared" si="1088"/>
        <v>0</v>
      </c>
      <c r="IW223" s="20">
        <f t="shared" si="1089"/>
        <v>0</v>
      </c>
      <c r="IX223" s="20">
        <f t="shared" si="1090"/>
        <v>0</v>
      </c>
      <c r="IY223" s="20">
        <f t="shared" si="1091"/>
        <v>0</v>
      </c>
      <c r="IZ223" s="19"/>
      <c r="JA223" s="19"/>
      <c r="JB223" s="20">
        <f t="shared" si="1092"/>
        <v>0</v>
      </c>
      <c r="JC223" s="19"/>
      <c r="JD223" s="19"/>
      <c r="JE223" s="20">
        <f t="shared" si="1093"/>
        <v>0</v>
      </c>
      <c r="JF223" s="19"/>
      <c r="JG223" s="19"/>
      <c r="JH223" s="20">
        <f t="shared" si="1094"/>
        <v>0</v>
      </c>
      <c r="JI223" s="20">
        <f t="shared" si="1095"/>
        <v>0</v>
      </c>
      <c r="JJ223" s="20">
        <f t="shared" si="1096"/>
        <v>0</v>
      </c>
      <c r="JK223" s="20">
        <f t="shared" si="1097"/>
        <v>0</v>
      </c>
      <c r="JL223" s="19"/>
      <c r="JM223" s="19"/>
      <c r="JN223" s="20">
        <f t="shared" si="1098"/>
        <v>0</v>
      </c>
      <c r="JO223" s="19"/>
      <c r="JP223" s="19"/>
      <c r="JQ223" s="20">
        <f t="shared" si="1099"/>
        <v>0</v>
      </c>
      <c r="JR223" s="19"/>
      <c r="JS223" s="19"/>
      <c r="JT223" s="20">
        <f t="shared" si="1100"/>
        <v>0</v>
      </c>
      <c r="JU223" s="20">
        <f t="shared" si="1101"/>
        <v>0</v>
      </c>
      <c r="JV223" s="20">
        <f t="shared" si="1102"/>
        <v>0</v>
      </c>
      <c r="JW223" s="20">
        <f t="shared" si="1103"/>
        <v>0</v>
      </c>
      <c r="JX223" s="19"/>
      <c r="JY223" s="19"/>
      <c r="JZ223" s="20">
        <f t="shared" si="1104"/>
        <v>0</v>
      </c>
      <c r="KA223" s="19"/>
      <c r="KB223" s="19"/>
      <c r="KC223" s="20">
        <f t="shared" si="1105"/>
        <v>0</v>
      </c>
      <c r="KD223" s="20">
        <f t="shared" si="1106"/>
        <v>0</v>
      </c>
      <c r="KE223" s="20">
        <f t="shared" si="1107"/>
        <v>0</v>
      </c>
      <c r="KF223" s="20">
        <f t="shared" si="1108"/>
        <v>0</v>
      </c>
      <c r="KG223" s="20">
        <f>1581</f>
        <v>1581</v>
      </c>
      <c r="KH223" s="20">
        <f>375</f>
        <v>375</v>
      </c>
      <c r="KI223" s="20">
        <f t="shared" si="1109"/>
        <v>1206</v>
      </c>
      <c r="KJ223" s="19"/>
      <c r="KK223" s="19"/>
      <c r="KL223" s="20">
        <f t="shared" si="1110"/>
        <v>0</v>
      </c>
      <c r="KM223" s="19"/>
      <c r="KN223" s="19"/>
      <c r="KO223" s="20">
        <f t="shared" si="1111"/>
        <v>0</v>
      </c>
      <c r="KP223" s="19"/>
      <c r="KQ223" s="19"/>
      <c r="KR223" s="20">
        <f t="shared" si="1112"/>
        <v>0</v>
      </c>
      <c r="KS223" s="19"/>
      <c r="KT223" s="19"/>
      <c r="KU223" s="20">
        <f t="shared" si="1113"/>
        <v>0</v>
      </c>
      <c r="KV223" s="19"/>
      <c r="KW223" s="19"/>
      <c r="KX223" s="20">
        <f t="shared" si="1114"/>
        <v>0</v>
      </c>
      <c r="KY223" s="19"/>
      <c r="KZ223" s="19"/>
      <c r="LA223" s="20">
        <f t="shared" si="1115"/>
        <v>0</v>
      </c>
      <c r="LB223" s="20">
        <f t="shared" si="1116"/>
        <v>0</v>
      </c>
      <c r="LC223" s="20">
        <f t="shared" si="1117"/>
        <v>0</v>
      </c>
      <c r="LD223" s="20">
        <f t="shared" si="1118"/>
        <v>0</v>
      </c>
      <c r="LE223" s="20">
        <f t="shared" si="1119"/>
        <v>1581</v>
      </c>
      <c r="LF223" s="20">
        <f t="shared" si="1120"/>
        <v>375</v>
      </c>
      <c r="LG223" s="20">
        <f t="shared" si="1121"/>
        <v>1206</v>
      </c>
      <c r="LH223" s="19"/>
      <c r="LI223" s="19"/>
      <c r="LJ223" s="20">
        <f t="shared" si="1122"/>
        <v>0</v>
      </c>
      <c r="LK223" s="19"/>
      <c r="LL223" s="19"/>
      <c r="LM223" s="20">
        <f t="shared" si="1123"/>
        <v>0</v>
      </c>
      <c r="LN223" s="20">
        <f t="shared" si="1124"/>
        <v>1581</v>
      </c>
      <c r="LO223" s="20">
        <f t="shared" si="1125"/>
        <v>375</v>
      </c>
      <c r="LP223" s="20">
        <f t="shared" si="1126"/>
        <v>1206</v>
      </c>
    </row>
    <row r="224" spans="1:328" x14ac:dyDescent="0.3">
      <c r="A224" s="2" t="s">
        <v>329</v>
      </c>
      <c r="B224" s="3"/>
      <c r="C224" s="3"/>
      <c r="D224" s="4">
        <f t="shared" si="966"/>
        <v>0</v>
      </c>
      <c r="E224" s="3"/>
      <c r="F224" s="3"/>
      <c r="G224" s="4">
        <f t="shared" si="967"/>
        <v>0</v>
      </c>
      <c r="H224" s="3"/>
      <c r="I224" s="3"/>
      <c r="J224" s="4">
        <f t="shared" si="968"/>
        <v>0</v>
      </c>
      <c r="K224" s="3"/>
      <c r="L224" s="3"/>
      <c r="M224" s="4">
        <f t="shared" si="969"/>
        <v>0</v>
      </c>
      <c r="N224" s="3"/>
      <c r="O224" s="3"/>
      <c r="P224" s="4">
        <f t="shared" si="970"/>
        <v>0</v>
      </c>
      <c r="Q224" s="3"/>
      <c r="R224" s="3"/>
      <c r="S224" s="4">
        <f t="shared" si="971"/>
        <v>0</v>
      </c>
      <c r="T224" s="3"/>
      <c r="U224" s="3"/>
      <c r="V224" s="4">
        <f t="shared" si="972"/>
        <v>0</v>
      </c>
      <c r="W224" s="3"/>
      <c r="X224" s="3"/>
      <c r="Y224" s="4">
        <f t="shared" si="973"/>
        <v>0</v>
      </c>
      <c r="Z224" s="3"/>
      <c r="AA224" s="3"/>
      <c r="AB224" s="4">
        <f t="shared" si="974"/>
        <v>0</v>
      </c>
      <c r="AC224" s="3"/>
      <c r="AD224" s="3"/>
      <c r="AE224" s="4">
        <f t="shared" si="975"/>
        <v>0</v>
      </c>
      <c r="AF224" s="3"/>
      <c r="AG224" s="3"/>
      <c r="AH224" s="4">
        <f t="shared" si="976"/>
        <v>0</v>
      </c>
      <c r="AI224" s="3"/>
      <c r="AJ224" s="3"/>
      <c r="AK224" s="4">
        <f t="shared" si="977"/>
        <v>0</v>
      </c>
      <c r="AL224" s="4">
        <f t="shared" si="978"/>
        <v>0</v>
      </c>
      <c r="AM224" s="4">
        <f t="shared" si="979"/>
        <v>0</v>
      </c>
      <c r="AN224" s="4">
        <f t="shared" si="980"/>
        <v>0</v>
      </c>
      <c r="AO224" s="3"/>
      <c r="AP224" s="3"/>
      <c r="AQ224" s="4">
        <f t="shared" si="981"/>
        <v>0</v>
      </c>
      <c r="AR224" s="3"/>
      <c r="AS224" s="3"/>
      <c r="AT224" s="4">
        <f t="shared" si="982"/>
        <v>0</v>
      </c>
      <c r="AU224" s="3"/>
      <c r="AV224" s="3"/>
      <c r="AW224" s="4">
        <f t="shared" si="983"/>
        <v>0</v>
      </c>
      <c r="AX224" s="3"/>
      <c r="AY224" s="3"/>
      <c r="AZ224" s="4">
        <f t="shared" si="984"/>
        <v>0</v>
      </c>
      <c r="BA224" s="3"/>
      <c r="BB224" s="3"/>
      <c r="BC224" s="4">
        <f t="shared" si="985"/>
        <v>0</v>
      </c>
      <c r="BD224" s="3"/>
      <c r="BE224" s="3"/>
      <c r="BF224" s="4">
        <f t="shared" si="986"/>
        <v>0</v>
      </c>
      <c r="BG224" s="4">
        <f t="shared" si="987"/>
        <v>0</v>
      </c>
      <c r="BH224" s="4">
        <f t="shared" si="988"/>
        <v>0</v>
      </c>
      <c r="BI224" s="4">
        <f t="shared" si="989"/>
        <v>0</v>
      </c>
      <c r="BJ224" s="3"/>
      <c r="BK224" s="3"/>
      <c r="BL224" s="4">
        <f t="shared" si="990"/>
        <v>0</v>
      </c>
      <c r="BM224" s="3"/>
      <c r="BN224" s="3"/>
      <c r="BO224" s="4">
        <f t="shared" si="991"/>
        <v>0</v>
      </c>
      <c r="BP224" s="3"/>
      <c r="BQ224" s="3"/>
      <c r="BR224" s="4">
        <f t="shared" si="992"/>
        <v>0</v>
      </c>
      <c r="BS224" s="3"/>
      <c r="BT224" s="3"/>
      <c r="BU224" s="4">
        <f t="shared" si="993"/>
        <v>0</v>
      </c>
      <c r="BV224" s="3"/>
      <c r="BW224" s="3"/>
      <c r="BX224" s="4">
        <f t="shared" si="994"/>
        <v>0</v>
      </c>
      <c r="BY224" s="3"/>
      <c r="BZ224" s="3"/>
      <c r="CA224" s="4">
        <f t="shared" si="995"/>
        <v>0</v>
      </c>
      <c r="CB224" s="4">
        <f t="shared" si="996"/>
        <v>0</v>
      </c>
      <c r="CC224" s="4">
        <f t="shared" si="997"/>
        <v>0</v>
      </c>
      <c r="CD224" s="4">
        <f t="shared" si="998"/>
        <v>0</v>
      </c>
      <c r="CE224" s="3"/>
      <c r="CF224" s="3"/>
      <c r="CG224" s="4">
        <f t="shared" si="999"/>
        <v>0</v>
      </c>
      <c r="CH224" s="3"/>
      <c r="CI224" s="3"/>
      <c r="CJ224" s="4">
        <f t="shared" si="1000"/>
        <v>0</v>
      </c>
      <c r="CK224" s="3"/>
      <c r="CL224" s="3"/>
      <c r="CM224" s="4">
        <f t="shared" si="1001"/>
        <v>0</v>
      </c>
      <c r="CN224" s="4">
        <f t="shared" si="1002"/>
        <v>0</v>
      </c>
      <c r="CO224" s="4">
        <f t="shared" si="1003"/>
        <v>0</v>
      </c>
      <c r="CP224" s="4">
        <f t="shared" si="1004"/>
        <v>0</v>
      </c>
      <c r="CQ224" s="3"/>
      <c r="CR224" s="3"/>
      <c r="CS224" s="4">
        <f t="shared" si="1005"/>
        <v>0</v>
      </c>
      <c r="CT224" s="3"/>
      <c r="CU224" s="3"/>
      <c r="CV224" s="4">
        <f t="shared" si="1006"/>
        <v>0</v>
      </c>
      <c r="CW224" s="3"/>
      <c r="CX224" s="3"/>
      <c r="CY224" s="4">
        <f t="shared" si="1007"/>
        <v>0</v>
      </c>
      <c r="CZ224" s="4">
        <f t="shared" si="1008"/>
        <v>0</v>
      </c>
      <c r="DA224" s="4">
        <f t="shared" si="1009"/>
        <v>0</v>
      </c>
      <c r="DB224" s="4">
        <f t="shared" si="1010"/>
        <v>0</v>
      </c>
      <c r="DC224" s="4">
        <f t="shared" si="1011"/>
        <v>0</v>
      </c>
      <c r="DD224" s="4">
        <f t="shared" si="1012"/>
        <v>0</v>
      </c>
      <c r="DE224" s="4">
        <f t="shared" si="1013"/>
        <v>0</v>
      </c>
      <c r="DF224" s="3"/>
      <c r="DG224" s="3"/>
      <c r="DH224" s="4">
        <f t="shared" si="1014"/>
        <v>0</v>
      </c>
      <c r="DI224" s="3"/>
      <c r="DJ224" s="3"/>
      <c r="DK224" s="4">
        <f t="shared" si="1015"/>
        <v>0</v>
      </c>
      <c r="DL224" s="4">
        <f t="shared" si="1016"/>
        <v>0</v>
      </c>
      <c r="DM224" s="4">
        <f t="shared" si="1017"/>
        <v>0</v>
      </c>
      <c r="DN224" s="4">
        <f t="shared" si="1018"/>
        <v>0</v>
      </c>
      <c r="DO224" s="3"/>
      <c r="DP224" s="3"/>
      <c r="DQ224" s="4">
        <f t="shared" si="1019"/>
        <v>0</v>
      </c>
      <c r="DR224" s="3"/>
      <c r="DS224" s="3"/>
      <c r="DT224" s="4">
        <f t="shared" si="1020"/>
        <v>0</v>
      </c>
      <c r="DU224" s="4">
        <f t="shared" si="1021"/>
        <v>0</v>
      </c>
      <c r="DV224" s="4">
        <f t="shared" si="1022"/>
        <v>0</v>
      </c>
      <c r="DW224" s="4">
        <f t="shared" si="1023"/>
        <v>0</v>
      </c>
      <c r="DX224" s="20">
        <f t="shared" si="1024"/>
        <v>0</v>
      </c>
      <c r="DY224" s="20">
        <f t="shared" si="1025"/>
        <v>0</v>
      </c>
      <c r="DZ224" s="20">
        <f t="shared" si="1026"/>
        <v>0</v>
      </c>
      <c r="EA224" s="19"/>
      <c r="EB224" s="19"/>
      <c r="EC224" s="20">
        <f t="shared" si="1027"/>
        <v>0</v>
      </c>
      <c r="ED224" s="19"/>
      <c r="EE224" s="19"/>
      <c r="EF224" s="20">
        <f t="shared" si="1028"/>
        <v>0</v>
      </c>
      <c r="EG224" s="19"/>
      <c r="EH224" s="19"/>
      <c r="EI224" s="20">
        <f t="shared" si="1029"/>
        <v>0</v>
      </c>
      <c r="EJ224" s="19"/>
      <c r="EK224" s="19"/>
      <c r="EL224" s="20">
        <f t="shared" si="1030"/>
        <v>0</v>
      </c>
      <c r="EM224" s="20">
        <f t="shared" si="1031"/>
        <v>0</v>
      </c>
      <c r="EN224" s="20">
        <f t="shared" si="1032"/>
        <v>0</v>
      </c>
      <c r="EO224" s="20">
        <f t="shared" si="1033"/>
        <v>0</v>
      </c>
      <c r="EP224" s="19"/>
      <c r="EQ224" s="19"/>
      <c r="ER224" s="20">
        <f t="shared" si="1034"/>
        <v>0</v>
      </c>
      <c r="ES224" s="19"/>
      <c r="ET224" s="19"/>
      <c r="EU224" s="20">
        <f t="shared" si="1035"/>
        <v>0</v>
      </c>
      <c r="EV224" s="19"/>
      <c r="EW224" s="19"/>
      <c r="EX224" s="20">
        <f t="shared" si="1036"/>
        <v>0</v>
      </c>
      <c r="EY224" s="19"/>
      <c r="EZ224" s="19"/>
      <c r="FA224" s="20">
        <f t="shared" si="1037"/>
        <v>0</v>
      </c>
      <c r="FB224" s="20">
        <f t="shared" si="1038"/>
        <v>0</v>
      </c>
      <c r="FC224" s="20">
        <f t="shared" si="1039"/>
        <v>0</v>
      </c>
      <c r="FD224" s="20">
        <f t="shared" si="1040"/>
        <v>0</v>
      </c>
      <c r="FE224" s="19"/>
      <c r="FF224" s="19"/>
      <c r="FG224" s="20">
        <f t="shared" si="1041"/>
        <v>0</v>
      </c>
      <c r="FH224" s="19"/>
      <c r="FI224" s="19"/>
      <c r="FJ224" s="20">
        <f t="shared" si="1042"/>
        <v>0</v>
      </c>
      <c r="FK224" s="19"/>
      <c r="FL224" s="19"/>
      <c r="FM224" s="20">
        <f t="shared" si="1043"/>
        <v>0</v>
      </c>
      <c r="FN224" s="20">
        <f t="shared" si="1044"/>
        <v>0</v>
      </c>
      <c r="FO224" s="20">
        <f t="shared" si="1045"/>
        <v>0</v>
      </c>
      <c r="FP224" s="20">
        <f t="shared" si="1046"/>
        <v>0</v>
      </c>
      <c r="FQ224" s="19"/>
      <c r="FR224" s="19"/>
      <c r="FS224" s="20">
        <f t="shared" si="1047"/>
        <v>0</v>
      </c>
      <c r="FT224" s="19"/>
      <c r="FU224" s="19"/>
      <c r="FV224" s="20">
        <f t="shared" si="1048"/>
        <v>0</v>
      </c>
      <c r="FW224" s="19"/>
      <c r="FX224" s="19"/>
      <c r="FY224" s="20">
        <f t="shared" si="1049"/>
        <v>0</v>
      </c>
      <c r="FZ224" s="20">
        <f t="shared" si="1050"/>
        <v>0</v>
      </c>
      <c r="GA224" s="20">
        <f t="shared" si="1051"/>
        <v>0</v>
      </c>
      <c r="GB224" s="20">
        <f t="shared" si="1052"/>
        <v>0</v>
      </c>
      <c r="GC224" s="19"/>
      <c r="GD224" s="19"/>
      <c r="GE224" s="20">
        <f t="shared" si="1053"/>
        <v>0</v>
      </c>
      <c r="GF224" s="19"/>
      <c r="GG224" s="19"/>
      <c r="GH224" s="20">
        <f t="shared" si="1054"/>
        <v>0</v>
      </c>
      <c r="GI224" s="19"/>
      <c r="GJ224" s="19"/>
      <c r="GK224" s="20">
        <f t="shared" si="1055"/>
        <v>0</v>
      </c>
      <c r="GL224" s="19"/>
      <c r="GM224" s="19"/>
      <c r="GN224" s="20">
        <f t="shared" si="1056"/>
        <v>0</v>
      </c>
      <c r="GO224" s="20">
        <f t="shared" si="1057"/>
        <v>0</v>
      </c>
      <c r="GP224" s="20">
        <f t="shared" si="1058"/>
        <v>0</v>
      </c>
      <c r="GQ224" s="20">
        <f t="shared" si="1059"/>
        <v>0</v>
      </c>
      <c r="GR224" s="19"/>
      <c r="GS224" s="19"/>
      <c r="GT224" s="20">
        <f t="shared" si="1060"/>
        <v>0</v>
      </c>
      <c r="GU224" s="19"/>
      <c r="GV224" s="19"/>
      <c r="GW224" s="20">
        <f t="shared" si="1061"/>
        <v>0</v>
      </c>
      <c r="GX224" s="19"/>
      <c r="GY224" s="19"/>
      <c r="GZ224" s="20">
        <f t="shared" si="1062"/>
        <v>0</v>
      </c>
      <c r="HA224" s="20">
        <f t="shared" si="1063"/>
        <v>0</v>
      </c>
      <c r="HB224" s="20">
        <f t="shared" si="1064"/>
        <v>0</v>
      </c>
      <c r="HC224" s="20">
        <f t="shared" si="1065"/>
        <v>0</v>
      </c>
      <c r="HD224" s="19"/>
      <c r="HE224" s="19"/>
      <c r="HF224" s="20">
        <f t="shared" si="1066"/>
        <v>0</v>
      </c>
      <c r="HG224" s="19"/>
      <c r="HH224" s="19"/>
      <c r="HI224" s="20">
        <f t="shared" si="1067"/>
        <v>0</v>
      </c>
      <c r="HJ224" s="19"/>
      <c r="HK224" s="19"/>
      <c r="HL224" s="20">
        <f t="shared" si="1068"/>
        <v>0</v>
      </c>
      <c r="HM224" s="19"/>
      <c r="HN224" s="19"/>
      <c r="HO224" s="20">
        <f t="shared" si="1069"/>
        <v>0</v>
      </c>
      <c r="HP224" s="20">
        <f t="shared" si="1070"/>
        <v>0</v>
      </c>
      <c r="HQ224" s="20">
        <f t="shared" si="1071"/>
        <v>0</v>
      </c>
      <c r="HR224" s="20">
        <f t="shared" si="1072"/>
        <v>0</v>
      </c>
      <c r="HS224" s="19"/>
      <c r="HT224" s="19"/>
      <c r="HU224" s="20">
        <f t="shared" si="1073"/>
        <v>0</v>
      </c>
      <c r="HV224" s="19"/>
      <c r="HW224" s="19"/>
      <c r="HX224" s="20">
        <f t="shared" si="1074"/>
        <v>0</v>
      </c>
      <c r="HY224" s="19"/>
      <c r="HZ224" s="19"/>
      <c r="IA224" s="20">
        <f t="shared" si="1075"/>
        <v>0</v>
      </c>
      <c r="IB224" s="19"/>
      <c r="IC224" s="19"/>
      <c r="ID224" s="20">
        <f t="shared" si="1076"/>
        <v>0</v>
      </c>
      <c r="IE224" s="20">
        <f t="shared" si="1077"/>
        <v>0</v>
      </c>
      <c r="IF224" s="20">
        <f t="shared" si="1078"/>
        <v>0</v>
      </c>
      <c r="IG224" s="20">
        <f t="shared" si="1079"/>
        <v>0</v>
      </c>
      <c r="IH224" s="20">
        <f t="shared" si="1080"/>
        <v>0</v>
      </c>
      <c r="II224" s="20">
        <f t="shared" si="1081"/>
        <v>0</v>
      </c>
      <c r="IJ224" s="20">
        <f t="shared" si="1082"/>
        <v>0</v>
      </c>
      <c r="IK224" s="19"/>
      <c r="IL224" s="19"/>
      <c r="IM224" s="20">
        <f t="shared" si="1083"/>
        <v>0</v>
      </c>
      <c r="IN224" s="19"/>
      <c r="IO224" s="19"/>
      <c r="IP224" s="20">
        <f t="shared" si="1084"/>
        <v>0</v>
      </c>
      <c r="IQ224" s="19"/>
      <c r="IR224" s="19"/>
      <c r="IS224" s="20">
        <f t="shared" si="1085"/>
        <v>0</v>
      </c>
      <c r="IT224" s="20">
        <f t="shared" si="1086"/>
        <v>0</v>
      </c>
      <c r="IU224" s="20">
        <f t="shared" si="1087"/>
        <v>0</v>
      </c>
      <c r="IV224" s="20">
        <f t="shared" si="1088"/>
        <v>0</v>
      </c>
      <c r="IW224" s="20">
        <f t="shared" si="1089"/>
        <v>0</v>
      </c>
      <c r="IX224" s="20">
        <f t="shared" si="1090"/>
        <v>0</v>
      </c>
      <c r="IY224" s="20">
        <f t="shared" si="1091"/>
        <v>0</v>
      </c>
      <c r="IZ224" s="19"/>
      <c r="JA224" s="19"/>
      <c r="JB224" s="20">
        <f t="shared" si="1092"/>
        <v>0</v>
      </c>
      <c r="JC224" s="19"/>
      <c r="JD224" s="19"/>
      <c r="JE224" s="20">
        <f t="shared" si="1093"/>
        <v>0</v>
      </c>
      <c r="JF224" s="19"/>
      <c r="JG224" s="19"/>
      <c r="JH224" s="20">
        <f t="shared" si="1094"/>
        <v>0</v>
      </c>
      <c r="JI224" s="20">
        <f t="shared" si="1095"/>
        <v>0</v>
      </c>
      <c r="JJ224" s="20">
        <f t="shared" si="1096"/>
        <v>0</v>
      </c>
      <c r="JK224" s="20">
        <f t="shared" si="1097"/>
        <v>0</v>
      </c>
      <c r="JL224" s="19"/>
      <c r="JM224" s="19"/>
      <c r="JN224" s="20">
        <f t="shared" si="1098"/>
        <v>0</v>
      </c>
      <c r="JO224" s="19"/>
      <c r="JP224" s="19"/>
      <c r="JQ224" s="20">
        <f t="shared" si="1099"/>
        <v>0</v>
      </c>
      <c r="JR224" s="19"/>
      <c r="JS224" s="19"/>
      <c r="JT224" s="20">
        <f t="shared" si="1100"/>
        <v>0</v>
      </c>
      <c r="JU224" s="20">
        <f t="shared" si="1101"/>
        <v>0</v>
      </c>
      <c r="JV224" s="20">
        <f t="shared" si="1102"/>
        <v>0</v>
      </c>
      <c r="JW224" s="20">
        <f t="shared" si="1103"/>
        <v>0</v>
      </c>
      <c r="JX224" s="19"/>
      <c r="JY224" s="19"/>
      <c r="JZ224" s="20">
        <f t="shared" si="1104"/>
        <v>0</v>
      </c>
      <c r="KA224" s="19"/>
      <c r="KB224" s="19"/>
      <c r="KC224" s="20">
        <f t="shared" si="1105"/>
        <v>0</v>
      </c>
      <c r="KD224" s="20">
        <f t="shared" si="1106"/>
        <v>0</v>
      </c>
      <c r="KE224" s="20">
        <f t="shared" si="1107"/>
        <v>0</v>
      </c>
      <c r="KF224" s="20">
        <f t="shared" si="1108"/>
        <v>0</v>
      </c>
      <c r="KG224" s="20">
        <f>988.56</f>
        <v>988.56</v>
      </c>
      <c r="KH224" s="20">
        <f>2500</f>
        <v>2500</v>
      </c>
      <c r="KI224" s="20">
        <f t="shared" si="1109"/>
        <v>-1511.44</v>
      </c>
      <c r="KJ224" s="19"/>
      <c r="KK224" s="19"/>
      <c r="KL224" s="20">
        <f t="shared" si="1110"/>
        <v>0</v>
      </c>
      <c r="KM224" s="19"/>
      <c r="KN224" s="19"/>
      <c r="KO224" s="20">
        <f t="shared" si="1111"/>
        <v>0</v>
      </c>
      <c r="KP224" s="19"/>
      <c r="KQ224" s="19"/>
      <c r="KR224" s="20">
        <f t="shared" si="1112"/>
        <v>0</v>
      </c>
      <c r="KS224" s="19"/>
      <c r="KT224" s="19"/>
      <c r="KU224" s="20">
        <f t="shared" si="1113"/>
        <v>0</v>
      </c>
      <c r="KV224" s="19"/>
      <c r="KW224" s="19"/>
      <c r="KX224" s="20">
        <f t="shared" si="1114"/>
        <v>0</v>
      </c>
      <c r="KY224" s="19"/>
      <c r="KZ224" s="19"/>
      <c r="LA224" s="20">
        <f t="shared" si="1115"/>
        <v>0</v>
      </c>
      <c r="LB224" s="20">
        <f t="shared" si="1116"/>
        <v>0</v>
      </c>
      <c r="LC224" s="20">
        <f t="shared" si="1117"/>
        <v>0</v>
      </c>
      <c r="LD224" s="20">
        <f t="shared" si="1118"/>
        <v>0</v>
      </c>
      <c r="LE224" s="20">
        <f t="shared" si="1119"/>
        <v>988.56</v>
      </c>
      <c r="LF224" s="20">
        <f t="shared" si="1120"/>
        <v>2500</v>
      </c>
      <c r="LG224" s="20">
        <f t="shared" si="1121"/>
        <v>-1511.44</v>
      </c>
      <c r="LH224" s="19"/>
      <c r="LI224" s="19"/>
      <c r="LJ224" s="20">
        <f t="shared" si="1122"/>
        <v>0</v>
      </c>
      <c r="LK224" s="19"/>
      <c r="LL224" s="19"/>
      <c r="LM224" s="20">
        <f t="shared" si="1123"/>
        <v>0</v>
      </c>
      <c r="LN224" s="20">
        <f t="shared" si="1124"/>
        <v>988.56</v>
      </c>
      <c r="LO224" s="20">
        <f t="shared" si="1125"/>
        <v>2500</v>
      </c>
      <c r="LP224" s="20">
        <f t="shared" si="1126"/>
        <v>-1511.44</v>
      </c>
    </row>
    <row r="225" spans="1:328" x14ac:dyDescent="0.3">
      <c r="A225" s="2" t="s">
        <v>330</v>
      </c>
      <c r="B225" s="3"/>
      <c r="C225" s="3"/>
      <c r="D225" s="4">
        <f t="shared" si="966"/>
        <v>0</v>
      </c>
      <c r="E225" s="3"/>
      <c r="F225" s="3"/>
      <c r="G225" s="4">
        <f t="shared" si="967"/>
        <v>0</v>
      </c>
      <c r="H225" s="3"/>
      <c r="I225" s="3"/>
      <c r="J225" s="4">
        <f t="shared" si="968"/>
        <v>0</v>
      </c>
      <c r="K225" s="3"/>
      <c r="L225" s="3"/>
      <c r="M225" s="4">
        <f t="shared" si="969"/>
        <v>0</v>
      </c>
      <c r="N225" s="3"/>
      <c r="O225" s="3"/>
      <c r="P225" s="4">
        <f t="shared" si="970"/>
        <v>0</v>
      </c>
      <c r="Q225" s="3"/>
      <c r="R225" s="3"/>
      <c r="S225" s="4">
        <f t="shared" si="971"/>
        <v>0</v>
      </c>
      <c r="T225" s="3"/>
      <c r="U225" s="3"/>
      <c r="V225" s="4">
        <f t="shared" si="972"/>
        <v>0</v>
      </c>
      <c r="W225" s="3"/>
      <c r="X225" s="3"/>
      <c r="Y225" s="4">
        <f t="shared" si="973"/>
        <v>0</v>
      </c>
      <c r="Z225" s="3"/>
      <c r="AA225" s="3"/>
      <c r="AB225" s="4">
        <f t="shared" si="974"/>
        <v>0</v>
      </c>
      <c r="AC225" s="3"/>
      <c r="AD225" s="3"/>
      <c r="AE225" s="4">
        <f t="shared" si="975"/>
        <v>0</v>
      </c>
      <c r="AF225" s="3"/>
      <c r="AG225" s="3"/>
      <c r="AH225" s="4">
        <f t="shared" si="976"/>
        <v>0</v>
      </c>
      <c r="AI225" s="3"/>
      <c r="AJ225" s="3"/>
      <c r="AK225" s="4">
        <f t="shared" si="977"/>
        <v>0</v>
      </c>
      <c r="AL225" s="4">
        <f t="shared" si="978"/>
        <v>0</v>
      </c>
      <c r="AM225" s="4">
        <f t="shared" si="979"/>
        <v>0</v>
      </c>
      <c r="AN225" s="4">
        <f t="shared" si="980"/>
        <v>0</v>
      </c>
      <c r="AO225" s="3"/>
      <c r="AP225" s="3"/>
      <c r="AQ225" s="4">
        <f t="shared" si="981"/>
        <v>0</v>
      </c>
      <c r="AR225" s="3"/>
      <c r="AS225" s="3"/>
      <c r="AT225" s="4">
        <f t="shared" si="982"/>
        <v>0</v>
      </c>
      <c r="AU225" s="3"/>
      <c r="AV225" s="3"/>
      <c r="AW225" s="4">
        <f t="shared" si="983"/>
        <v>0</v>
      </c>
      <c r="AX225" s="3"/>
      <c r="AY225" s="3"/>
      <c r="AZ225" s="4">
        <f t="shared" si="984"/>
        <v>0</v>
      </c>
      <c r="BA225" s="3"/>
      <c r="BB225" s="3"/>
      <c r="BC225" s="4">
        <f t="shared" si="985"/>
        <v>0</v>
      </c>
      <c r="BD225" s="3"/>
      <c r="BE225" s="3"/>
      <c r="BF225" s="4">
        <f t="shared" si="986"/>
        <v>0</v>
      </c>
      <c r="BG225" s="4">
        <f t="shared" si="987"/>
        <v>0</v>
      </c>
      <c r="BH225" s="4">
        <f t="shared" si="988"/>
        <v>0</v>
      </c>
      <c r="BI225" s="4">
        <f t="shared" si="989"/>
        <v>0</v>
      </c>
      <c r="BJ225" s="3"/>
      <c r="BK225" s="3"/>
      <c r="BL225" s="4">
        <f t="shared" si="990"/>
        <v>0</v>
      </c>
      <c r="BM225" s="3"/>
      <c r="BN225" s="3"/>
      <c r="BO225" s="4">
        <f t="shared" si="991"/>
        <v>0</v>
      </c>
      <c r="BP225" s="3"/>
      <c r="BQ225" s="3"/>
      <c r="BR225" s="4">
        <f t="shared" si="992"/>
        <v>0</v>
      </c>
      <c r="BS225" s="3"/>
      <c r="BT225" s="3"/>
      <c r="BU225" s="4">
        <f t="shared" si="993"/>
        <v>0</v>
      </c>
      <c r="BV225" s="3"/>
      <c r="BW225" s="3"/>
      <c r="BX225" s="4">
        <f t="shared" si="994"/>
        <v>0</v>
      </c>
      <c r="BY225" s="3"/>
      <c r="BZ225" s="3"/>
      <c r="CA225" s="4">
        <f t="shared" si="995"/>
        <v>0</v>
      </c>
      <c r="CB225" s="4">
        <f t="shared" si="996"/>
        <v>0</v>
      </c>
      <c r="CC225" s="4">
        <f t="shared" si="997"/>
        <v>0</v>
      </c>
      <c r="CD225" s="4">
        <f t="shared" si="998"/>
        <v>0</v>
      </c>
      <c r="CE225" s="3"/>
      <c r="CF225" s="3"/>
      <c r="CG225" s="4">
        <f t="shared" si="999"/>
        <v>0</v>
      </c>
      <c r="CH225" s="3"/>
      <c r="CI225" s="3"/>
      <c r="CJ225" s="4">
        <f t="shared" si="1000"/>
        <v>0</v>
      </c>
      <c r="CK225" s="3"/>
      <c r="CL225" s="3"/>
      <c r="CM225" s="4">
        <f t="shared" si="1001"/>
        <v>0</v>
      </c>
      <c r="CN225" s="4">
        <f t="shared" si="1002"/>
        <v>0</v>
      </c>
      <c r="CO225" s="4">
        <f t="shared" si="1003"/>
        <v>0</v>
      </c>
      <c r="CP225" s="4">
        <f t="shared" si="1004"/>
        <v>0</v>
      </c>
      <c r="CQ225" s="3"/>
      <c r="CR225" s="3"/>
      <c r="CS225" s="4">
        <f t="shared" si="1005"/>
        <v>0</v>
      </c>
      <c r="CT225" s="3"/>
      <c r="CU225" s="3"/>
      <c r="CV225" s="4">
        <f t="shared" si="1006"/>
        <v>0</v>
      </c>
      <c r="CW225" s="3"/>
      <c r="CX225" s="3"/>
      <c r="CY225" s="4">
        <f t="shared" si="1007"/>
        <v>0</v>
      </c>
      <c r="CZ225" s="4">
        <f t="shared" si="1008"/>
        <v>0</v>
      </c>
      <c r="DA225" s="4">
        <f t="shared" si="1009"/>
        <v>0</v>
      </c>
      <c r="DB225" s="4">
        <f t="shared" si="1010"/>
        <v>0</v>
      </c>
      <c r="DC225" s="4">
        <f t="shared" si="1011"/>
        <v>0</v>
      </c>
      <c r="DD225" s="4">
        <f t="shared" si="1012"/>
        <v>0</v>
      </c>
      <c r="DE225" s="4">
        <f t="shared" si="1013"/>
        <v>0</v>
      </c>
      <c r="DF225" s="3"/>
      <c r="DG225" s="3"/>
      <c r="DH225" s="4">
        <f t="shared" si="1014"/>
        <v>0</v>
      </c>
      <c r="DI225" s="3"/>
      <c r="DJ225" s="3"/>
      <c r="DK225" s="4">
        <f t="shared" si="1015"/>
        <v>0</v>
      </c>
      <c r="DL225" s="4">
        <f t="shared" si="1016"/>
        <v>0</v>
      </c>
      <c r="DM225" s="4">
        <f t="shared" si="1017"/>
        <v>0</v>
      </c>
      <c r="DN225" s="4">
        <f t="shared" si="1018"/>
        <v>0</v>
      </c>
      <c r="DO225" s="3"/>
      <c r="DP225" s="3"/>
      <c r="DQ225" s="4">
        <f t="shared" si="1019"/>
        <v>0</v>
      </c>
      <c r="DR225" s="3"/>
      <c r="DS225" s="3"/>
      <c r="DT225" s="4">
        <f t="shared" si="1020"/>
        <v>0</v>
      </c>
      <c r="DU225" s="4">
        <f t="shared" si="1021"/>
        <v>0</v>
      </c>
      <c r="DV225" s="4">
        <f t="shared" si="1022"/>
        <v>0</v>
      </c>
      <c r="DW225" s="4">
        <f t="shared" si="1023"/>
        <v>0</v>
      </c>
      <c r="DX225" s="20">
        <f t="shared" si="1024"/>
        <v>0</v>
      </c>
      <c r="DY225" s="20">
        <f t="shared" si="1025"/>
        <v>0</v>
      </c>
      <c r="DZ225" s="20">
        <f t="shared" si="1026"/>
        <v>0</v>
      </c>
      <c r="EA225" s="19"/>
      <c r="EB225" s="19"/>
      <c r="EC225" s="20">
        <f t="shared" si="1027"/>
        <v>0</v>
      </c>
      <c r="ED225" s="19"/>
      <c r="EE225" s="19"/>
      <c r="EF225" s="20">
        <f t="shared" si="1028"/>
        <v>0</v>
      </c>
      <c r="EG225" s="19"/>
      <c r="EH225" s="19"/>
      <c r="EI225" s="20">
        <f t="shared" si="1029"/>
        <v>0</v>
      </c>
      <c r="EJ225" s="19"/>
      <c r="EK225" s="19"/>
      <c r="EL225" s="20">
        <f t="shared" si="1030"/>
        <v>0</v>
      </c>
      <c r="EM225" s="20">
        <f t="shared" si="1031"/>
        <v>0</v>
      </c>
      <c r="EN225" s="20">
        <f t="shared" si="1032"/>
        <v>0</v>
      </c>
      <c r="EO225" s="20">
        <f t="shared" si="1033"/>
        <v>0</v>
      </c>
      <c r="EP225" s="19"/>
      <c r="EQ225" s="19"/>
      <c r="ER225" s="20">
        <f t="shared" si="1034"/>
        <v>0</v>
      </c>
      <c r="ES225" s="19"/>
      <c r="ET225" s="19"/>
      <c r="EU225" s="20">
        <f t="shared" si="1035"/>
        <v>0</v>
      </c>
      <c r="EV225" s="19"/>
      <c r="EW225" s="19"/>
      <c r="EX225" s="20">
        <f t="shared" si="1036"/>
        <v>0</v>
      </c>
      <c r="EY225" s="19"/>
      <c r="EZ225" s="19"/>
      <c r="FA225" s="20">
        <f t="shared" si="1037"/>
        <v>0</v>
      </c>
      <c r="FB225" s="20">
        <f t="shared" si="1038"/>
        <v>0</v>
      </c>
      <c r="FC225" s="20">
        <f t="shared" si="1039"/>
        <v>0</v>
      </c>
      <c r="FD225" s="20">
        <f t="shared" si="1040"/>
        <v>0</v>
      </c>
      <c r="FE225" s="19"/>
      <c r="FF225" s="19"/>
      <c r="FG225" s="20">
        <f t="shared" si="1041"/>
        <v>0</v>
      </c>
      <c r="FH225" s="19"/>
      <c r="FI225" s="19"/>
      <c r="FJ225" s="20">
        <f t="shared" si="1042"/>
        <v>0</v>
      </c>
      <c r="FK225" s="19"/>
      <c r="FL225" s="19"/>
      <c r="FM225" s="20">
        <f t="shared" si="1043"/>
        <v>0</v>
      </c>
      <c r="FN225" s="20">
        <f t="shared" si="1044"/>
        <v>0</v>
      </c>
      <c r="FO225" s="20">
        <f t="shared" si="1045"/>
        <v>0</v>
      </c>
      <c r="FP225" s="20">
        <f t="shared" si="1046"/>
        <v>0</v>
      </c>
      <c r="FQ225" s="19"/>
      <c r="FR225" s="19"/>
      <c r="FS225" s="20">
        <f t="shared" si="1047"/>
        <v>0</v>
      </c>
      <c r="FT225" s="19"/>
      <c r="FU225" s="19"/>
      <c r="FV225" s="20">
        <f t="shared" si="1048"/>
        <v>0</v>
      </c>
      <c r="FW225" s="19"/>
      <c r="FX225" s="19"/>
      <c r="FY225" s="20">
        <f t="shared" si="1049"/>
        <v>0</v>
      </c>
      <c r="FZ225" s="20">
        <f t="shared" si="1050"/>
        <v>0</v>
      </c>
      <c r="GA225" s="20">
        <f t="shared" si="1051"/>
        <v>0</v>
      </c>
      <c r="GB225" s="20">
        <f t="shared" si="1052"/>
        <v>0</v>
      </c>
      <c r="GC225" s="19"/>
      <c r="GD225" s="19"/>
      <c r="GE225" s="20">
        <f t="shared" si="1053"/>
        <v>0</v>
      </c>
      <c r="GF225" s="19"/>
      <c r="GG225" s="19"/>
      <c r="GH225" s="20">
        <f t="shared" si="1054"/>
        <v>0</v>
      </c>
      <c r="GI225" s="19"/>
      <c r="GJ225" s="19"/>
      <c r="GK225" s="20">
        <f t="shared" si="1055"/>
        <v>0</v>
      </c>
      <c r="GL225" s="19"/>
      <c r="GM225" s="19"/>
      <c r="GN225" s="20">
        <f t="shared" si="1056"/>
        <v>0</v>
      </c>
      <c r="GO225" s="20">
        <f t="shared" si="1057"/>
        <v>0</v>
      </c>
      <c r="GP225" s="20">
        <f t="shared" si="1058"/>
        <v>0</v>
      </c>
      <c r="GQ225" s="20">
        <f t="shared" si="1059"/>
        <v>0</v>
      </c>
      <c r="GR225" s="19"/>
      <c r="GS225" s="19"/>
      <c r="GT225" s="20">
        <f t="shared" si="1060"/>
        <v>0</v>
      </c>
      <c r="GU225" s="19"/>
      <c r="GV225" s="19"/>
      <c r="GW225" s="20">
        <f t="shared" si="1061"/>
        <v>0</v>
      </c>
      <c r="GX225" s="19"/>
      <c r="GY225" s="19"/>
      <c r="GZ225" s="20">
        <f t="shared" si="1062"/>
        <v>0</v>
      </c>
      <c r="HA225" s="20">
        <f t="shared" si="1063"/>
        <v>0</v>
      </c>
      <c r="HB225" s="20">
        <f t="shared" si="1064"/>
        <v>0</v>
      </c>
      <c r="HC225" s="20">
        <f t="shared" si="1065"/>
        <v>0</v>
      </c>
      <c r="HD225" s="19"/>
      <c r="HE225" s="19"/>
      <c r="HF225" s="20">
        <f t="shared" si="1066"/>
        <v>0</v>
      </c>
      <c r="HG225" s="19"/>
      <c r="HH225" s="19"/>
      <c r="HI225" s="20">
        <f t="shared" si="1067"/>
        <v>0</v>
      </c>
      <c r="HJ225" s="19"/>
      <c r="HK225" s="19"/>
      <c r="HL225" s="20">
        <f t="shared" si="1068"/>
        <v>0</v>
      </c>
      <c r="HM225" s="19"/>
      <c r="HN225" s="19"/>
      <c r="HO225" s="20">
        <f t="shared" si="1069"/>
        <v>0</v>
      </c>
      <c r="HP225" s="20">
        <f t="shared" si="1070"/>
        <v>0</v>
      </c>
      <c r="HQ225" s="20">
        <f t="shared" si="1071"/>
        <v>0</v>
      </c>
      <c r="HR225" s="20">
        <f t="shared" si="1072"/>
        <v>0</v>
      </c>
      <c r="HS225" s="19"/>
      <c r="HT225" s="19"/>
      <c r="HU225" s="20">
        <f t="shared" si="1073"/>
        <v>0</v>
      </c>
      <c r="HV225" s="19"/>
      <c r="HW225" s="19"/>
      <c r="HX225" s="20">
        <f t="shared" si="1074"/>
        <v>0</v>
      </c>
      <c r="HY225" s="19"/>
      <c r="HZ225" s="19"/>
      <c r="IA225" s="20">
        <f t="shared" si="1075"/>
        <v>0</v>
      </c>
      <c r="IB225" s="19"/>
      <c r="IC225" s="19"/>
      <c r="ID225" s="20">
        <f t="shared" si="1076"/>
        <v>0</v>
      </c>
      <c r="IE225" s="20">
        <f t="shared" si="1077"/>
        <v>0</v>
      </c>
      <c r="IF225" s="20">
        <f t="shared" si="1078"/>
        <v>0</v>
      </c>
      <c r="IG225" s="20">
        <f t="shared" si="1079"/>
        <v>0</v>
      </c>
      <c r="IH225" s="20">
        <f t="shared" si="1080"/>
        <v>0</v>
      </c>
      <c r="II225" s="20">
        <f t="shared" si="1081"/>
        <v>0</v>
      </c>
      <c r="IJ225" s="20">
        <f t="shared" si="1082"/>
        <v>0</v>
      </c>
      <c r="IK225" s="19"/>
      <c r="IL225" s="19"/>
      <c r="IM225" s="20">
        <f t="shared" si="1083"/>
        <v>0</v>
      </c>
      <c r="IN225" s="19"/>
      <c r="IO225" s="19"/>
      <c r="IP225" s="20">
        <f t="shared" si="1084"/>
        <v>0</v>
      </c>
      <c r="IQ225" s="19"/>
      <c r="IR225" s="19"/>
      <c r="IS225" s="20">
        <f t="shared" si="1085"/>
        <v>0</v>
      </c>
      <c r="IT225" s="20">
        <f t="shared" si="1086"/>
        <v>0</v>
      </c>
      <c r="IU225" s="20">
        <f t="shared" si="1087"/>
        <v>0</v>
      </c>
      <c r="IV225" s="20">
        <f t="shared" si="1088"/>
        <v>0</v>
      </c>
      <c r="IW225" s="20">
        <f t="shared" si="1089"/>
        <v>0</v>
      </c>
      <c r="IX225" s="20">
        <f t="shared" si="1090"/>
        <v>0</v>
      </c>
      <c r="IY225" s="20">
        <f t="shared" si="1091"/>
        <v>0</v>
      </c>
      <c r="IZ225" s="19"/>
      <c r="JA225" s="19"/>
      <c r="JB225" s="20">
        <f t="shared" si="1092"/>
        <v>0</v>
      </c>
      <c r="JC225" s="19"/>
      <c r="JD225" s="19"/>
      <c r="JE225" s="20">
        <f t="shared" si="1093"/>
        <v>0</v>
      </c>
      <c r="JF225" s="19"/>
      <c r="JG225" s="19"/>
      <c r="JH225" s="20">
        <f t="shared" si="1094"/>
        <v>0</v>
      </c>
      <c r="JI225" s="20">
        <f t="shared" si="1095"/>
        <v>0</v>
      </c>
      <c r="JJ225" s="20">
        <f t="shared" si="1096"/>
        <v>0</v>
      </c>
      <c r="JK225" s="20">
        <f t="shared" si="1097"/>
        <v>0</v>
      </c>
      <c r="JL225" s="19"/>
      <c r="JM225" s="19"/>
      <c r="JN225" s="20">
        <f t="shared" si="1098"/>
        <v>0</v>
      </c>
      <c r="JO225" s="19"/>
      <c r="JP225" s="19"/>
      <c r="JQ225" s="20">
        <f t="shared" si="1099"/>
        <v>0</v>
      </c>
      <c r="JR225" s="19"/>
      <c r="JS225" s="19"/>
      <c r="JT225" s="20">
        <f t="shared" si="1100"/>
        <v>0</v>
      </c>
      <c r="JU225" s="20">
        <f t="shared" si="1101"/>
        <v>0</v>
      </c>
      <c r="JV225" s="20">
        <f t="shared" si="1102"/>
        <v>0</v>
      </c>
      <c r="JW225" s="20">
        <f t="shared" si="1103"/>
        <v>0</v>
      </c>
      <c r="JX225" s="19"/>
      <c r="JY225" s="19"/>
      <c r="JZ225" s="20">
        <f t="shared" si="1104"/>
        <v>0</v>
      </c>
      <c r="KA225" s="19"/>
      <c r="KB225" s="19"/>
      <c r="KC225" s="20">
        <f t="shared" si="1105"/>
        <v>0</v>
      </c>
      <c r="KD225" s="20">
        <f t="shared" si="1106"/>
        <v>0</v>
      </c>
      <c r="KE225" s="20">
        <f t="shared" si="1107"/>
        <v>0</v>
      </c>
      <c r="KF225" s="20">
        <f t="shared" si="1108"/>
        <v>0</v>
      </c>
      <c r="KG225" s="20">
        <f>3662.09</f>
        <v>3662.09</v>
      </c>
      <c r="KH225" s="20">
        <f>4800</f>
        <v>4800</v>
      </c>
      <c r="KI225" s="20">
        <f t="shared" si="1109"/>
        <v>-1137.9099999999999</v>
      </c>
      <c r="KJ225" s="19"/>
      <c r="KK225" s="19"/>
      <c r="KL225" s="20">
        <f t="shared" si="1110"/>
        <v>0</v>
      </c>
      <c r="KM225" s="19"/>
      <c r="KN225" s="19"/>
      <c r="KO225" s="20">
        <f t="shared" si="1111"/>
        <v>0</v>
      </c>
      <c r="KP225" s="19"/>
      <c r="KQ225" s="19"/>
      <c r="KR225" s="20">
        <f t="shared" si="1112"/>
        <v>0</v>
      </c>
      <c r="KS225" s="19"/>
      <c r="KT225" s="19"/>
      <c r="KU225" s="20">
        <f t="shared" si="1113"/>
        <v>0</v>
      </c>
      <c r="KV225" s="19"/>
      <c r="KW225" s="19"/>
      <c r="KX225" s="20">
        <f t="shared" si="1114"/>
        <v>0</v>
      </c>
      <c r="KY225" s="19"/>
      <c r="KZ225" s="19"/>
      <c r="LA225" s="20">
        <f t="shared" si="1115"/>
        <v>0</v>
      </c>
      <c r="LB225" s="20">
        <f t="shared" si="1116"/>
        <v>0</v>
      </c>
      <c r="LC225" s="20">
        <f t="shared" si="1117"/>
        <v>0</v>
      </c>
      <c r="LD225" s="20">
        <f t="shared" si="1118"/>
        <v>0</v>
      </c>
      <c r="LE225" s="20">
        <f t="shared" si="1119"/>
        <v>3662.09</v>
      </c>
      <c r="LF225" s="20">
        <f t="shared" si="1120"/>
        <v>4800</v>
      </c>
      <c r="LG225" s="20">
        <f t="shared" si="1121"/>
        <v>-1137.9099999999999</v>
      </c>
      <c r="LH225" s="19"/>
      <c r="LI225" s="19"/>
      <c r="LJ225" s="20">
        <f t="shared" si="1122"/>
        <v>0</v>
      </c>
      <c r="LK225" s="19"/>
      <c r="LL225" s="19"/>
      <c r="LM225" s="20">
        <f t="shared" si="1123"/>
        <v>0</v>
      </c>
      <c r="LN225" s="20">
        <f t="shared" si="1124"/>
        <v>3662.09</v>
      </c>
      <c r="LO225" s="20">
        <f t="shared" si="1125"/>
        <v>4800</v>
      </c>
      <c r="LP225" s="20">
        <f t="shared" si="1126"/>
        <v>-1137.9099999999999</v>
      </c>
    </row>
    <row r="226" spans="1:328" x14ac:dyDescent="0.3">
      <c r="A226" s="2" t="s">
        <v>331</v>
      </c>
      <c r="B226" s="5">
        <f>(((B222)+(B223))+(B224))+(B225)</f>
        <v>0</v>
      </c>
      <c r="C226" s="5">
        <f>(((C222)+(C223))+(C224))+(C225)</f>
        <v>0</v>
      </c>
      <c r="D226" s="5">
        <f t="shared" si="966"/>
        <v>0</v>
      </c>
      <c r="E226" s="5">
        <f>(((E222)+(E223))+(E224))+(E225)</f>
        <v>0</v>
      </c>
      <c r="F226" s="5">
        <f>(((F222)+(F223))+(F224))+(F225)</f>
        <v>0</v>
      </c>
      <c r="G226" s="5">
        <f t="shared" si="967"/>
        <v>0</v>
      </c>
      <c r="H226" s="5">
        <f>(((H222)+(H223))+(H224))+(H225)</f>
        <v>0</v>
      </c>
      <c r="I226" s="5">
        <f>(((I222)+(I223))+(I224))+(I225)</f>
        <v>0</v>
      </c>
      <c r="J226" s="5">
        <f t="shared" si="968"/>
        <v>0</v>
      </c>
      <c r="K226" s="5">
        <f>(((K222)+(K223))+(K224))+(K225)</f>
        <v>0</v>
      </c>
      <c r="L226" s="5">
        <f>(((L222)+(L223))+(L224))+(L225)</f>
        <v>0</v>
      </c>
      <c r="M226" s="5">
        <f t="shared" si="969"/>
        <v>0</v>
      </c>
      <c r="N226" s="5">
        <f>(((N222)+(N223))+(N224))+(N225)</f>
        <v>0</v>
      </c>
      <c r="O226" s="5">
        <f>(((O222)+(O223))+(O224))+(O225)</f>
        <v>0</v>
      </c>
      <c r="P226" s="5">
        <f t="shared" si="970"/>
        <v>0</v>
      </c>
      <c r="Q226" s="5">
        <f>(((Q222)+(Q223))+(Q224))+(Q225)</f>
        <v>0</v>
      </c>
      <c r="R226" s="5">
        <f>(((R222)+(R223))+(R224))+(R225)</f>
        <v>0</v>
      </c>
      <c r="S226" s="5">
        <f t="shared" si="971"/>
        <v>0</v>
      </c>
      <c r="T226" s="5">
        <f>(((T222)+(T223))+(T224))+(T225)</f>
        <v>0</v>
      </c>
      <c r="U226" s="5">
        <f>(((U222)+(U223))+(U224))+(U225)</f>
        <v>0</v>
      </c>
      <c r="V226" s="5">
        <f t="shared" si="972"/>
        <v>0</v>
      </c>
      <c r="W226" s="5">
        <f>(((W222)+(W223))+(W224))+(W225)</f>
        <v>0</v>
      </c>
      <c r="X226" s="5">
        <f>(((X222)+(X223))+(X224))+(X225)</f>
        <v>0</v>
      </c>
      <c r="Y226" s="5">
        <f t="shared" si="973"/>
        <v>0</v>
      </c>
      <c r="Z226" s="5">
        <f>(((Z222)+(Z223))+(Z224))+(Z225)</f>
        <v>0</v>
      </c>
      <c r="AA226" s="5">
        <f>(((AA222)+(AA223))+(AA224))+(AA225)</f>
        <v>0</v>
      </c>
      <c r="AB226" s="5">
        <f t="shared" si="974"/>
        <v>0</v>
      </c>
      <c r="AC226" s="5">
        <f>(((AC222)+(AC223))+(AC224))+(AC225)</f>
        <v>0</v>
      </c>
      <c r="AD226" s="5">
        <f>(((AD222)+(AD223))+(AD224))+(AD225)</f>
        <v>0</v>
      </c>
      <c r="AE226" s="5">
        <f t="shared" si="975"/>
        <v>0</v>
      </c>
      <c r="AF226" s="5">
        <f>(((AF222)+(AF223))+(AF224))+(AF225)</f>
        <v>0</v>
      </c>
      <c r="AG226" s="5">
        <f>(((AG222)+(AG223))+(AG224))+(AG225)</f>
        <v>0</v>
      </c>
      <c r="AH226" s="5">
        <f t="shared" si="976"/>
        <v>0</v>
      </c>
      <c r="AI226" s="5">
        <f>(((AI222)+(AI223))+(AI224))+(AI225)</f>
        <v>0</v>
      </c>
      <c r="AJ226" s="5">
        <f>(((AJ222)+(AJ223))+(AJ224))+(AJ225)</f>
        <v>0</v>
      </c>
      <c r="AK226" s="5">
        <f t="shared" si="977"/>
        <v>0</v>
      </c>
      <c r="AL226" s="5">
        <f t="shared" si="978"/>
        <v>0</v>
      </c>
      <c r="AM226" s="5">
        <f t="shared" si="979"/>
        <v>0</v>
      </c>
      <c r="AN226" s="5">
        <f t="shared" si="980"/>
        <v>0</v>
      </c>
      <c r="AO226" s="5">
        <f>(((AO222)+(AO223))+(AO224))+(AO225)</f>
        <v>0</v>
      </c>
      <c r="AP226" s="5">
        <f>(((AP222)+(AP223))+(AP224))+(AP225)</f>
        <v>0</v>
      </c>
      <c r="AQ226" s="5">
        <f t="shared" si="981"/>
        <v>0</v>
      </c>
      <c r="AR226" s="5">
        <f>(((AR222)+(AR223))+(AR224))+(AR225)</f>
        <v>0</v>
      </c>
      <c r="AS226" s="5">
        <f>(((AS222)+(AS223))+(AS224))+(AS225)</f>
        <v>0</v>
      </c>
      <c r="AT226" s="5">
        <f t="shared" si="982"/>
        <v>0</v>
      </c>
      <c r="AU226" s="5">
        <f>(((AU222)+(AU223))+(AU224))+(AU225)</f>
        <v>0</v>
      </c>
      <c r="AV226" s="5">
        <f>(((AV222)+(AV223))+(AV224))+(AV225)</f>
        <v>0</v>
      </c>
      <c r="AW226" s="5">
        <f t="shared" si="983"/>
        <v>0</v>
      </c>
      <c r="AX226" s="5">
        <f>(((AX222)+(AX223))+(AX224))+(AX225)</f>
        <v>0</v>
      </c>
      <c r="AY226" s="5">
        <f>(((AY222)+(AY223))+(AY224))+(AY225)</f>
        <v>0</v>
      </c>
      <c r="AZ226" s="5">
        <f t="shared" si="984"/>
        <v>0</v>
      </c>
      <c r="BA226" s="5">
        <f>(((BA222)+(BA223))+(BA224))+(BA225)</f>
        <v>0</v>
      </c>
      <c r="BB226" s="5">
        <f>(((BB222)+(BB223))+(BB224))+(BB225)</f>
        <v>0</v>
      </c>
      <c r="BC226" s="5">
        <f t="shared" si="985"/>
        <v>0</v>
      </c>
      <c r="BD226" s="5">
        <f>(((BD222)+(BD223))+(BD224))+(BD225)</f>
        <v>0</v>
      </c>
      <c r="BE226" s="5">
        <f>(((BE222)+(BE223))+(BE224))+(BE225)</f>
        <v>0</v>
      </c>
      <c r="BF226" s="5">
        <f t="shared" si="986"/>
        <v>0</v>
      </c>
      <c r="BG226" s="5">
        <f t="shared" si="987"/>
        <v>0</v>
      </c>
      <c r="BH226" s="5">
        <f t="shared" si="988"/>
        <v>0</v>
      </c>
      <c r="BI226" s="5">
        <f t="shared" si="989"/>
        <v>0</v>
      </c>
      <c r="BJ226" s="5">
        <f>(((BJ222)+(BJ223))+(BJ224))+(BJ225)</f>
        <v>0</v>
      </c>
      <c r="BK226" s="5">
        <f>(((BK222)+(BK223))+(BK224))+(BK225)</f>
        <v>0</v>
      </c>
      <c r="BL226" s="5">
        <f t="shared" si="990"/>
        <v>0</v>
      </c>
      <c r="BM226" s="5">
        <f>(((BM222)+(BM223))+(BM224))+(BM225)</f>
        <v>0</v>
      </c>
      <c r="BN226" s="5">
        <f>(((BN222)+(BN223))+(BN224))+(BN225)</f>
        <v>0</v>
      </c>
      <c r="BO226" s="5">
        <f t="shared" si="991"/>
        <v>0</v>
      </c>
      <c r="BP226" s="5">
        <f>(((BP222)+(BP223))+(BP224))+(BP225)</f>
        <v>0</v>
      </c>
      <c r="BQ226" s="5">
        <f>(((BQ222)+(BQ223))+(BQ224))+(BQ225)</f>
        <v>0</v>
      </c>
      <c r="BR226" s="5">
        <f t="shared" si="992"/>
        <v>0</v>
      </c>
      <c r="BS226" s="5">
        <f>(((BS222)+(BS223))+(BS224))+(BS225)</f>
        <v>0</v>
      </c>
      <c r="BT226" s="5">
        <f>(((BT222)+(BT223))+(BT224))+(BT225)</f>
        <v>0</v>
      </c>
      <c r="BU226" s="5">
        <f t="shared" si="993"/>
        <v>0</v>
      </c>
      <c r="BV226" s="5">
        <f>(((BV222)+(BV223))+(BV224))+(BV225)</f>
        <v>0</v>
      </c>
      <c r="BW226" s="5">
        <f>(((BW222)+(BW223))+(BW224))+(BW225)</f>
        <v>0</v>
      </c>
      <c r="BX226" s="5">
        <f t="shared" si="994"/>
        <v>0</v>
      </c>
      <c r="BY226" s="5">
        <f>(((BY222)+(BY223))+(BY224))+(BY225)</f>
        <v>0</v>
      </c>
      <c r="BZ226" s="5">
        <f>(((BZ222)+(BZ223))+(BZ224))+(BZ225)</f>
        <v>0</v>
      </c>
      <c r="CA226" s="5">
        <f t="shared" si="995"/>
        <v>0</v>
      </c>
      <c r="CB226" s="5">
        <f t="shared" si="996"/>
        <v>0</v>
      </c>
      <c r="CC226" s="5">
        <f t="shared" si="997"/>
        <v>0</v>
      </c>
      <c r="CD226" s="5">
        <f t="shared" si="998"/>
        <v>0</v>
      </c>
      <c r="CE226" s="5">
        <f>(((CE222)+(CE223))+(CE224))+(CE225)</f>
        <v>0</v>
      </c>
      <c r="CF226" s="5">
        <f>(((CF222)+(CF223))+(CF224))+(CF225)</f>
        <v>0</v>
      </c>
      <c r="CG226" s="5">
        <f t="shared" si="999"/>
        <v>0</v>
      </c>
      <c r="CH226" s="5">
        <f>(((CH222)+(CH223))+(CH224))+(CH225)</f>
        <v>0</v>
      </c>
      <c r="CI226" s="5">
        <f>(((CI222)+(CI223))+(CI224))+(CI225)</f>
        <v>0</v>
      </c>
      <c r="CJ226" s="5">
        <f t="shared" si="1000"/>
        <v>0</v>
      </c>
      <c r="CK226" s="5">
        <f>(((CK222)+(CK223))+(CK224))+(CK225)</f>
        <v>0</v>
      </c>
      <c r="CL226" s="5">
        <f>(((CL222)+(CL223))+(CL224))+(CL225)</f>
        <v>0</v>
      </c>
      <c r="CM226" s="5">
        <f t="shared" si="1001"/>
        <v>0</v>
      </c>
      <c r="CN226" s="5">
        <f t="shared" si="1002"/>
        <v>0</v>
      </c>
      <c r="CO226" s="5">
        <f t="shared" si="1003"/>
        <v>0</v>
      </c>
      <c r="CP226" s="5">
        <f t="shared" si="1004"/>
        <v>0</v>
      </c>
      <c r="CQ226" s="5">
        <f>(((CQ222)+(CQ223))+(CQ224))+(CQ225)</f>
        <v>0</v>
      </c>
      <c r="CR226" s="5">
        <f>(((CR222)+(CR223))+(CR224))+(CR225)</f>
        <v>0</v>
      </c>
      <c r="CS226" s="5">
        <f t="shared" si="1005"/>
        <v>0</v>
      </c>
      <c r="CT226" s="5">
        <f>(((CT222)+(CT223))+(CT224))+(CT225)</f>
        <v>0</v>
      </c>
      <c r="CU226" s="5">
        <f>(((CU222)+(CU223))+(CU224))+(CU225)</f>
        <v>0</v>
      </c>
      <c r="CV226" s="5">
        <f t="shared" si="1006"/>
        <v>0</v>
      </c>
      <c r="CW226" s="5">
        <f>(((CW222)+(CW223))+(CW224))+(CW225)</f>
        <v>0</v>
      </c>
      <c r="CX226" s="5">
        <f>(((CX222)+(CX223))+(CX224))+(CX225)</f>
        <v>0</v>
      </c>
      <c r="CY226" s="5">
        <f t="shared" si="1007"/>
        <v>0</v>
      </c>
      <c r="CZ226" s="5">
        <f t="shared" si="1008"/>
        <v>0</v>
      </c>
      <c r="DA226" s="5">
        <f t="shared" si="1009"/>
        <v>0</v>
      </c>
      <c r="DB226" s="5">
        <f t="shared" si="1010"/>
        <v>0</v>
      </c>
      <c r="DC226" s="5">
        <f t="shared" si="1011"/>
        <v>0</v>
      </c>
      <c r="DD226" s="5">
        <f t="shared" si="1012"/>
        <v>0</v>
      </c>
      <c r="DE226" s="5">
        <f t="shared" si="1013"/>
        <v>0</v>
      </c>
      <c r="DF226" s="5">
        <f>(((DF222)+(DF223))+(DF224))+(DF225)</f>
        <v>0</v>
      </c>
      <c r="DG226" s="5">
        <f>(((DG222)+(DG223))+(DG224))+(DG225)</f>
        <v>0</v>
      </c>
      <c r="DH226" s="5">
        <f t="shared" si="1014"/>
        <v>0</v>
      </c>
      <c r="DI226" s="5">
        <f>(((DI222)+(DI223))+(DI224))+(DI225)</f>
        <v>0</v>
      </c>
      <c r="DJ226" s="5">
        <f>(((DJ222)+(DJ223))+(DJ224))+(DJ225)</f>
        <v>0</v>
      </c>
      <c r="DK226" s="5">
        <f t="shared" si="1015"/>
        <v>0</v>
      </c>
      <c r="DL226" s="5">
        <f t="shared" si="1016"/>
        <v>0</v>
      </c>
      <c r="DM226" s="5">
        <f t="shared" si="1017"/>
        <v>0</v>
      </c>
      <c r="DN226" s="5">
        <f t="shared" si="1018"/>
        <v>0</v>
      </c>
      <c r="DO226" s="5">
        <f>(((DO222)+(DO223))+(DO224))+(DO225)</f>
        <v>0</v>
      </c>
      <c r="DP226" s="5">
        <f>(((DP222)+(DP223))+(DP224))+(DP225)</f>
        <v>0</v>
      </c>
      <c r="DQ226" s="5">
        <f t="shared" si="1019"/>
        <v>0</v>
      </c>
      <c r="DR226" s="5">
        <f>(((DR222)+(DR223))+(DR224))+(DR225)</f>
        <v>0</v>
      </c>
      <c r="DS226" s="5">
        <f>(((DS222)+(DS223))+(DS224))+(DS225)</f>
        <v>0</v>
      </c>
      <c r="DT226" s="5">
        <f t="shared" si="1020"/>
        <v>0</v>
      </c>
      <c r="DU226" s="5">
        <f t="shared" si="1021"/>
        <v>0</v>
      </c>
      <c r="DV226" s="5">
        <f t="shared" si="1022"/>
        <v>0</v>
      </c>
      <c r="DW226" s="5">
        <f t="shared" si="1023"/>
        <v>0</v>
      </c>
      <c r="DX226" s="21">
        <f t="shared" si="1024"/>
        <v>0</v>
      </c>
      <c r="DY226" s="21">
        <f t="shared" si="1025"/>
        <v>0</v>
      </c>
      <c r="DZ226" s="21">
        <f t="shared" si="1026"/>
        <v>0</v>
      </c>
      <c r="EA226" s="21">
        <f>(((EA222)+(EA223))+(EA224))+(EA225)</f>
        <v>0</v>
      </c>
      <c r="EB226" s="21">
        <f>(((EB222)+(EB223))+(EB224))+(EB225)</f>
        <v>0</v>
      </c>
      <c r="EC226" s="21">
        <f t="shared" si="1027"/>
        <v>0</v>
      </c>
      <c r="ED226" s="21">
        <f>(((ED222)+(ED223))+(ED224))+(ED225)</f>
        <v>0</v>
      </c>
      <c r="EE226" s="21">
        <f>(((EE222)+(EE223))+(EE224))+(EE225)</f>
        <v>0</v>
      </c>
      <c r="EF226" s="21">
        <f t="shared" si="1028"/>
        <v>0</v>
      </c>
      <c r="EG226" s="21">
        <f>(((EG222)+(EG223))+(EG224))+(EG225)</f>
        <v>0</v>
      </c>
      <c r="EH226" s="21">
        <f>(((EH222)+(EH223))+(EH224))+(EH225)</f>
        <v>0</v>
      </c>
      <c r="EI226" s="21">
        <f t="shared" si="1029"/>
        <v>0</v>
      </c>
      <c r="EJ226" s="21">
        <f>(((EJ222)+(EJ223))+(EJ224))+(EJ225)</f>
        <v>0</v>
      </c>
      <c r="EK226" s="21">
        <f>(((EK222)+(EK223))+(EK224))+(EK225)</f>
        <v>0</v>
      </c>
      <c r="EL226" s="21">
        <f t="shared" si="1030"/>
        <v>0</v>
      </c>
      <c r="EM226" s="21">
        <f t="shared" si="1031"/>
        <v>0</v>
      </c>
      <c r="EN226" s="21">
        <f t="shared" si="1032"/>
        <v>0</v>
      </c>
      <c r="EO226" s="21">
        <f t="shared" si="1033"/>
        <v>0</v>
      </c>
      <c r="EP226" s="21">
        <f>(((EP222)+(EP223))+(EP224))+(EP225)</f>
        <v>0</v>
      </c>
      <c r="EQ226" s="21">
        <f>(((EQ222)+(EQ223))+(EQ224))+(EQ225)</f>
        <v>0</v>
      </c>
      <c r="ER226" s="21">
        <f t="shared" si="1034"/>
        <v>0</v>
      </c>
      <c r="ES226" s="21">
        <f>(((ES222)+(ES223))+(ES224))+(ES225)</f>
        <v>0</v>
      </c>
      <c r="ET226" s="21">
        <f>(((ET222)+(ET223))+(ET224))+(ET225)</f>
        <v>0</v>
      </c>
      <c r="EU226" s="21">
        <f t="shared" si="1035"/>
        <v>0</v>
      </c>
      <c r="EV226" s="21">
        <f>(((EV222)+(EV223))+(EV224))+(EV225)</f>
        <v>0</v>
      </c>
      <c r="EW226" s="21">
        <f>(((EW222)+(EW223))+(EW224))+(EW225)</f>
        <v>0</v>
      </c>
      <c r="EX226" s="21">
        <f t="shared" si="1036"/>
        <v>0</v>
      </c>
      <c r="EY226" s="21">
        <f>(((EY222)+(EY223))+(EY224))+(EY225)</f>
        <v>0</v>
      </c>
      <c r="EZ226" s="21">
        <f>(((EZ222)+(EZ223))+(EZ224))+(EZ225)</f>
        <v>0</v>
      </c>
      <c r="FA226" s="21">
        <f t="shared" si="1037"/>
        <v>0</v>
      </c>
      <c r="FB226" s="21">
        <f t="shared" si="1038"/>
        <v>0</v>
      </c>
      <c r="FC226" s="21">
        <f t="shared" si="1039"/>
        <v>0</v>
      </c>
      <c r="FD226" s="21">
        <f t="shared" si="1040"/>
        <v>0</v>
      </c>
      <c r="FE226" s="21">
        <f>(((FE222)+(FE223))+(FE224))+(FE225)</f>
        <v>0</v>
      </c>
      <c r="FF226" s="21">
        <f>(((FF222)+(FF223))+(FF224))+(FF225)</f>
        <v>0</v>
      </c>
      <c r="FG226" s="21">
        <f t="shared" si="1041"/>
        <v>0</v>
      </c>
      <c r="FH226" s="21">
        <f>(((FH222)+(FH223))+(FH224))+(FH225)</f>
        <v>0</v>
      </c>
      <c r="FI226" s="21">
        <f>(((FI222)+(FI223))+(FI224))+(FI225)</f>
        <v>0</v>
      </c>
      <c r="FJ226" s="21">
        <f t="shared" si="1042"/>
        <v>0</v>
      </c>
      <c r="FK226" s="21">
        <f>(((FK222)+(FK223))+(FK224))+(FK225)</f>
        <v>0</v>
      </c>
      <c r="FL226" s="21">
        <f>(((FL222)+(FL223))+(FL224))+(FL225)</f>
        <v>0</v>
      </c>
      <c r="FM226" s="21">
        <f t="shared" si="1043"/>
        <v>0</v>
      </c>
      <c r="FN226" s="21">
        <f t="shared" si="1044"/>
        <v>0</v>
      </c>
      <c r="FO226" s="21">
        <f t="shared" si="1045"/>
        <v>0</v>
      </c>
      <c r="FP226" s="21">
        <f t="shared" si="1046"/>
        <v>0</v>
      </c>
      <c r="FQ226" s="21">
        <f>(((FQ222)+(FQ223))+(FQ224))+(FQ225)</f>
        <v>0</v>
      </c>
      <c r="FR226" s="21">
        <f>(((FR222)+(FR223))+(FR224))+(FR225)</f>
        <v>0</v>
      </c>
      <c r="FS226" s="21">
        <f t="shared" si="1047"/>
        <v>0</v>
      </c>
      <c r="FT226" s="21">
        <f>(((FT222)+(FT223))+(FT224))+(FT225)</f>
        <v>0</v>
      </c>
      <c r="FU226" s="21">
        <f>(((FU222)+(FU223))+(FU224))+(FU225)</f>
        <v>0</v>
      </c>
      <c r="FV226" s="21">
        <f t="shared" si="1048"/>
        <v>0</v>
      </c>
      <c r="FW226" s="21">
        <f>(((FW222)+(FW223))+(FW224))+(FW225)</f>
        <v>0</v>
      </c>
      <c r="FX226" s="21">
        <f>(((FX222)+(FX223))+(FX224))+(FX225)</f>
        <v>0</v>
      </c>
      <c r="FY226" s="21">
        <f t="shared" si="1049"/>
        <v>0</v>
      </c>
      <c r="FZ226" s="21">
        <f t="shared" si="1050"/>
        <v>0</v>
      </c>
      <c r="GA226" s="21">
        <f t="shared" si="1051"/>
        <v>0</v>
      </c>
      <c r="GB226" s="21">
        <f t="shared" si="1052"/>
        <v>0</v>
      </c>
      <c r="GC226" s="21">
        <f>(((GC222)+(GC223))+(GC224))+(GC225)</f>
        <v>0</v>
      </c>
      <c r="GD226" s="21">
        <f>(((GD222)+(GD223))+(GD224))+(GD225)</f>
        <v>0</v>
      </c>
      <c r="GE226" s="21">
        <f t="shared" si="1053"/>
        <v>0</v>
      </c>
      <c r="GF226" s="21">
        <f>(((GF222)+(GF223))+(GF224))+(GF225)</f>
        <v>0</v>
      </c>
      <c r="GG226" s="21">
        <f>(((GG222)+(GG223))+(GG224))+(GG225)</f>
        <v>0</v>
      </c>
      <c r="GH226" s="21">
        <f t="shared" si="1054"/>
        <v>0</v>
      </c>
      <c r="GI226" s="21">
        <f>(((GI222)+(GI223))+(GI224))+(GI225)</f>
        <v>0</v>
      </c>
      <c r="GJ226" s="21">
        <f>(((GJ222)+(GJ223))+(GJ224))+(GJ225)</f>
        <v>0</v>
      </c>
      <c r="GK226" s="21">
        <f t="shared" si="1055"/>
        <v>0</v>
      </c>
      <c r="GL226" s="21">
        <f>(((GL222)+(GL223))+(GL224))+(GL225)</f>
        <v>0</v>
      </c>
      <c r="GM226" s="21">
        <f>(((GM222)+(GM223))+(GM224))+(GM225)</f>
        <v>0</v>
      </c>
      <c r="GN226" s="21">
        <f t="shared" si="1056"/>
        <v>0</v>
      </c>
      <c r="GO226" s="21">
        <f t="shared" si="1057"/>
        <v>0</v>
      </c>
      <c r="GP226" s="21">
        <f t="shared" si="1058"/>
        <v>0</v>
      </c>
      <c r="GQ226" s="21">
        <f t="shared" si="1059"/>
        <v>0</v>
      </c>
      <c r="GR226" s="21">
        <f>(((GR222)+(GR223))+(GR224))+(GR225)</f>
        <v>0</v>
      </c>
      <c r="GS226" s="21">
        <f>(((GS222)+(GS223))+(GS224))+(GS225)</f>
        <v>0</v>
      </c>
      <c r="GT226" s="21">
        <f t="shared" si="1060"/>
        <v>0</v>
      </c>
      <c r="GU226" s="21">
        <f>(((GU222)+(GU223))+(GU224))+(GU225)</f>
        <v>0</v>
      </c>
      <c r="GV226" s="21">
        <f>(((GV222)+(GV223))+(GV224))+(GV225)</f>
        <v>0</v>
      </c>
      <c r="GW226" s="21">
        <f t="shared" si="1061"/>
        <v>0</v>
      </c>
      <c r="GX226" s="21">
        <f>(((GX222)+(GX223))+(GX224))+(GX225)</f>
        <v>0</v>
      </c>
      <c r="GY226" s="21">
        <f>(((GY222)+(GY223))+(GY224))+(GY225)</f>
        <v>0</v>
      </c>
      <c r="GZ226" s="21">
        <f t="shared" si="1062"/>
        <v>0</v>
      </c>
      <c r="HA226" s="21">
        <f t="shared" si="1063"/>
        <v>0</v>
      </c>
      <c r="HB226" s="21">
        <f t="shared" si="1064"/>
        <v>0</v>
      </c>
      <c r="HC226" s="21">
        <f t="shared" si="1065"/>
        <v>0</v>
      </c>
      <c r="HD226" s="21">
        <f>(((HD222)+(HD223))+(HD224))+(HD225)</f>
        <v>0</v>
      </c>
      <c r="HE226" s="21">
        <f>(((HE222)+(HE223))+(HE224))+(HE225)</f>
        <v>0</v>
      </c>
      <c r="HF226" s="21">
        <f t="shared" si="1066"/>
        <v>0</v>
      </c>
      <c r="HG226" s="21">
        <f>(((HG222)+(HG223))+(HG224))+(HG225)</f>
        <v>0</v>
      </c>
      <c r="HH226" s="21">
        <f>(((HH222)+(HH223))+(HH224))+(HH225)</f>
        <v>0</v>
      </c>
      <c r="HI226" s="21">
        <f t="shared" si="1067"/>
        <v>0</v>
      </c>
      <c r="HJ226" s="21">
        <f>(((HJ222)+(HJ223))+(HJ224))+(HJ225)</f>
        <v>0</v>
      </c>
      <c r="HK226" s="21">
        <f>(((HK222)+(HK223))+(HK224))+(HK225)</f>
        <v>0</v>
      </c>
      <c r="HL226" s="21">
        <f t="shared" si="1068"/>
        <v>0</v>
      </c>
      <c r="HM226" s="21">
        <f>(((HM222)+(HM223))+(HM224))+(HM225)</f>
        <v>0</v>
      </c>
      <c r="HN226" s="21">
        <f>(((HN222)+(HN223))+(HN224))+(HN225)</f>
        <v>0</v>
      </c>
      <c r="HO226" s="21">
        <f t="shared" si="1069"/>
        <v>0</v>
      </c>
      <c r="HP226" s="21">
        <f t="shared" si="1070"/>
        <v>0</v>
      </c>
      <c r="HQ226" s="21">
        <f t="shared" si="1071"/>
        <v>0</v>
      </c>
      <c r="HR226" s="21">
        <f t="shared" si="1072"/>
        <v>0</v>
      </c>
      <c r="HS226" s="21">
        <f>(((HS222)+(HS223))+(HS224))+(HS225)</f>
        <v>0</v>
      </c>
      <c r="HT226" s="21">
        <f>(((HT222)+(HT223))+(HT224))+(HT225)</f>
        <v>0</v>
      </c>
      <c r="HU226" s="21">
        <f t="shared" si="1073"/>
        <v>0</v>
      </c>
      <c r="HV226" s="21">
        <f>(((HV222)+(HV223))+(HV224))+(HV225)</f>
        <v>0</v>
      </c>
      <c r="HW226" s="21">
        <f>(((HW222)+(HW223))+(HW224))+(HW225)</f>
        <v>0</v>
      </c>
      <c r="HX226" s="21">
        <f t="shared" si="1074"/>
        <v>0</v>
      </c>
      <c r="HY226" s="21">
        <f>(((HY222)+(HY223))+(HY224))+(HY225)</f>
        <v>0</v>
      </c>
      <c r="HZ226" s="21">
        <f>(((HZ222)+(HZ223))+(HZ224))+(HZ225)</f>
        <v>0</v>
      </c>
      <c r="IA226" s="21">
        <f t="shared" si="1075"/>
        <v>0</v>
      </c>
      <c r="IB226" s="21">
        <f>(((IB222)+(IB223))+(IB224))+(IB225)</f>
        <v>0</v>
      </c>
      <c r="IC226" s="21">
        <f>(((IC222)+(IC223))+(IC224))+(IC225)</f>
        <v>0</v>
      </c>
      <c r="ID226" s="21">
        <f t="shared" si="1076"/>
        <v>0</v>
      </c>
      <c r="IE226" s="21">
        <f t="shared" si="1077"/>
        <v>0</v>
      </c>
      <c r="IF226" s="21">
        <f t="shared" si="1078"/>
        <v>0</v>
      </c>
      <c r="IG226" s="21">
        <f t="shared" si="1079"/>
        <v>0</v>
      </c>
      <c r="IH226" s="21">
        <f t="shared" si="1080"/>
        <v>0</v>
      </c>
      <c r="II226" s="21">
        <f t="shared" si="1081"/>
        <v>0</v>
      </c>
      <c r="IJ226" s="21">
        <f t="shared" si="1082"/>
        <v>0</v>
      </c>
      <c r="IK226" s="21">
        <f>(((IK222)+(IK223))+(IK224))+(IK225)</f>
        <v>0</v>
      </c>
      <c r="IL226" s="21">
        <f>(((IL222)+(IL223))+(IL224))+(IL225)</f>
        <v>0</v>
      </c>
      <c r="IM226" s="21">
        <f t="shared" si="1083"/>
        <v>0</v>
      </c>
      <c r="IN226" s="21">
        <f>(((IN222)+(IN223))+(IN224))+(IN225)</f>
        <v>0</v>
      </c>
      <c r="IO226" s="21">
        <f>(((IO222)+(IO223))+(IO224))+(IO225)</f>
        <v>0</v>
      </c>
      <c r="IP226" s="21">
        <f t="shared" si="1084"/>
        <v>0</v>
      </c>
      <c r="IQ226" s="21">
        <f>(((IQ222)+(IQ223))+(IQ224))+(IQ225)</f>
        <v>0</v>
      </c>
      <c r="IR226" s="21">
        <f>(((IR222)+(IR223))+(IR224))+(IR225)</f>
        <v>0</v>
      </c>
      <c r="IS226" s="21">
        <f t="shared" si="1085"/>
        <v>0</v>
      </c>
      <c r="IT226" s="21">
        <f t="shared" si="1086"/>
        <v>0</v>
      </c>
      <c r="IU226" s="21">
        <f t="shared" si="1087"/>
        <v>0</v>
      </c>
      <c r="IV226" s="21">
        <f t="shared" si="1088"/>
        <v>0</v>
      </c>
      <c r="IW226" s="21">
        <f t="shared" si="1089"/>
        <v>0</v>
      </c>
      <c r="IX226" s="21">
        <f t="shared" si="1090"/>
        <v>0</v>
      </c>
      <c r="IY226" s="21">
        <f t="shared" si="1091"/>
        <v>0</v>
      </c>
      <c r="IZ226" s="21">
        <f>(((IZ222)+(IZ223))+(IZ224))+(IZ225)</f>
        <v>0</v>
      </c>
      <c r="JA226" s="21">
        <f>(((JA222)+(JA223))+(JA224))+(JA225)</f>
        <v>0</v>
      </c>
      <c r="JB226" s="21">
        <f t="shared" si="1092"/>
        <v>0</v>
      </c>
      <c r="JC226" s="21">
        <f>(((JC222)+(JC223))+(JC224))+(JC225)</f>
        <v>0</v>
      </c>
      <c r="JD226" s="21">
        <f>(((JD222)+(JD223))+(JD224))+(JD225)</f>
        <v>0</v>
      </c>
      <c r="JE226" s="21">
        <f t="shared" si="1093"/>
        <v>0</v>
      </c>
      <c r="JF226" s="21">
        <f>(((JF222)+(JF223))+(JF224))+(JF225)</f>
        <v>0</v>
      </c>
      <c r="JG226" s="21">
        <f>(((JG222)+(JG223))+(JG224))+(JG225)</f>
        <v>0</v>
      </c>
      <c r="JH226" s="21">
        <f t="shared" si="1094"/>
        <v>0</v>
      </c>
      <c r="JI226" s="21">
        <f t="shared" si="1095"/>
        <v>0</v>
      </c>
      <c r="JJ226" s="21">
        <f t="shared" si="1096"/>
        <v>0</v>
      </c>
      <c r="JK226" s="21">
        <f t="shared" si="1097"/>
        <v>0</v>
      </c>
      <c r="JL226" s="21">
        <f>(((JL222)+(JL223))+(JL224))+(JL225)</f>
        <v>0</v>
      </c>
      <c r="JM226" s="21">
        <f>(((JM222)+(JM223))+(JM224))+(JM225)</f>
        <v>0</v>
      </c>
      <c r="JN226" s="21">
        <f t="shared" si="1098"/>
        <v>0</v>
      </c>
      <c r="JO226" s="21">
        <f>(((JO222)+(JO223))+(JO224))+(JO225)</f>
        <v>0</v>
      </c>
      <c r="JP226" s="21">
        <f>(((JP222)+(JP223))+(JP224))+(JP225)</f>
        <v>0</v>
      </c>
      <c r="JQ226" s="21">
        <f t="shared" si="1099"/>
        <v>0</v>
      </c>
      <c r="JR226" s="21">
        <f>(((JR222)+(JR223))+(JR224))+(JR225)</f>
        <v>0</v>
      </c>
      <c r="JS226" s="21">
        <f>(((JS222)+(JS223))+(JS224))+(JS225)</f>
        <v>0</v>
      </c>
      <c r="JT226" s="21">
        <f t="shared" si="1100"/>
        <v>0</v>
      </c>
      <c r="JU226" s="21">
        <f t="shared" si="1101"/>
        <v>0</v>
      </c>
      <c r="JV226" s="21">
        <f t="shared" si="1102"/>
        <v>0</v>
      </c>
      <c r="JW226" s="21">
        <f t="shared" si="1103"/>
        <v>0</v>
      </c>
      <c r="JX226" s="21">
        <f>(((JX222)+(JX223))+(JX224))+(JX225)</f>
        <v>0</v>
      </c>
      <c r="JY226" s="21">
        <f>(((JY222)+(JY223))+(JY224))+(JY225)</f>
        <v>0</v>
      </c>
      <c r="JZ226" s="21">
        <f t="shared" si="1104"/>
        <v>0</v>
      </c>
      <c r="KA226" s="21">
        <f>(((KA222)+(KA223))+(KA224))+(KA225)</f>
        <v>0</v>
      </c>
      <c r="KB226" s="21">
        <f>(((KB222)+(KB223))+(KB224))+(KB225)</f>
        <v>0</v>
      </c>
      <c r="KC226" s="21">
        <f t="shared" si="1105"/>
        <v>0</v>
      </c>
      <c r="KD226" s="21">
        <f t="shared" si="1106"/>
        <v>0</v>
      </c>
      <c r="KE226" s="21">
        <f t="shared" si="1107"/>
        <v>0</v>
      </c>
      <c r="KF226" s="21">
        <f t="shared" si="1108"/>
        <v>0</v>
      </c>
      <c r="KG226" s="21">
        <f>(((KG222)+(KG223))+(KG224))+(KG225)</f>
        <v>6231.65</v>
      </c>
      <c r="KH226" s="21">
        <f>(((KH222)+(KH223))+(KH224))+(KH225)</f>
        <v>7675</v>
      </c>
      <c r="KI226" s="21">
        <f t="shared" si="1109"/>
        <v>-1443.3500000000004</v>
      </c>
      <c r="KJ226" s="21">
        <f>(((KJ222)+(KJ223))+(KJ224))+(KJ225)</f>
        <v>0</v>
      </c>
      <c r="KK226" s="21">
        <f>(((KK222)+(KK223))+(KK224))+(KK225)</f>
        <v>0</v>
      </c>
      <c r="KL226" s="21">
        <f t="shared" si="1110"/>
        <v>0</v>
      </c>
      <c r="KM226" s="21">
        <f>(((KM222)+(KM223))+(KM224))+(KM225)</f>
        <v>0</v>
      </c>
      <c r="KN226" s="21">
        <f>(((KN222)+(KN223))+(KN224))+(KN225)</f>
        <v>0</v>
      </c>
      <c r="KO226" s="21">
        <f t="shared" si="1111"/>
        <v>0</v>
      </c>
      <c r="KP226" s="21">
        <f>(((KP222)+(KP223))+(KP224))+(KP225)</f>
        <v>0</v>
      </c>
      <c r="KQ226" s="21">
        <f>(((KQ222)+(KQ223))+(KQ224))+(KQ225)</f>
        <v>0</v>
      </c>
      <c r="KR226" s="21">
        <f t="shared" si="1112"/>
        <v>0</v>
      </c>
      <c r="KS226" s="21">
        <f>(((KS222)+(KS223))+(KS224))+(KS225)</f>
        <v>0</v>
      </c>
      <c r="KT226" s="21">
        <f>(((KT222)+(KT223))+(KT224))+(KT225)</f>
        <v>0</v>
      </c>
      <c r="KU226" s="21">
        <f t="shared" si="1113"/>
        <v>0</v>
      </c>
      <c r="KV226" s="21">
        <f>(((KV222)+(KV223))+(KV224))+(KV225)</f>
        <v>0</v>
      </c>
      <c r="KW226" s="21">
        <f>(((KW222)+(KW223))+(KW224))+(KW225)</f>
        <v>0</v>
      </c>
      <c r="KX226" s="21">
        <f t="shared" si="1114"/>
        <v>0</v>
      </c>
      <c r="KY226" s="21">
        <f>(((KY222)+(KY223))+(KY224))+(KY225)</f>
        <v>0</v>
      </c>
      <c r="KZ226" s="21">
        <f>(((KZ222)+(KZ223))+(KZ224))+(KZ225)</f>
        <v>0</v>
      </c>
      <c r="LA226" s="21">
        <f t="shared" si="1115"/>
        <v>0</v>
      </c>
      <c r="LB226" s="21">
        <f t="shared" si="1116"/>
        <v>0</v>
      </c>
      <c r="LC226" s="21">
        <f t="shared" si="1117"/>
        <v>0</v>
      </c>
      <c r="LD226" s="21">
        <f t="shared" si="1118"/>
        <v>0</v>
      </c>
      <c r="LE226" s="21">
        <f t="shared" si="1119"/>
        <v>6231.65</v>
      </c>
      <c r="LF226" s="21">
        <f t="shared" si="1120"/>
        <v>7675</v>
      </c>
      <c r="LG226" s="21">
        <f t="shared" si="1121"/>
        <v>-1443.3500000000004</v>
      </c>
      <c r="LH226" s="21">
        <f>(((LH222)+(LH223))+(LH224))+(LH225)</f>
        <v>0</v>
      </c>
      <c r="LI226" s="21">
        <f>(((LI222)+(LI223))+(LI224))+(LI225)</f>
        <v>0</v>
      </c>
      <c r="LJ226" s="21">
        <f t="shared" si="1122"/>
        <v>0</v>
      </c>
      <c r="LK226" s="21">
        <f>(((LK222)+(LK223))+(LK224))+(LK225)</f>
        <v>0</v>
      </c>
      <c r="LL226" s="21">
        <f>(((LL222)+(LL223))+(LL224))+(LL225)</f>
        <v>0</v>
      </c>
      <c r="LM226" s="21">
        <f t="shared" si="1123"/>
        <v>0</v>
      </c>
      <c r="LN226" s="21">
        <f t="shared" si="1124"/>
        <v>6231.65</v>
      </c>
      <c r="LO226" s="21">
        <f t="shared" si="1125"/>
        <v>7675</v>
      </c>
      <c r="LP226" s="21">
        <f t="shared" si="1126"/>
        <v>-1443.3500000000004</v>
      </c>
    </row>
    <row r="227" spans="1:328" x14ac:dyDescent="0.3">
      <c r="A227" s="2" t="s">
        <v>332</v>
      </c>
      <c r="B227" s="3"/>
      <c r="C227" s="3"/>
      <c r="D227" s="4">
        <f t="shared" si="966"/>
        <v>0</v>
      </c>
      <c r="E227" s="3"/>
      <c r="F227" s="3"/>
      <c r="G227" s="4">
        <f t="shared" si="967"/>
        <v>0</v>
      </c>
      <c r="H227" s="3"/>
      <c r="I227" s="3"/>
      <c r="J227" s="4">
        <f t="shared" si="968"/>
        <v>0</v>
      </c>
      <c r="K227" s="3"/>
      <c r="L227" s="3"/>
      <c r="M227" s="4">
        <f t="shared" si="969"/>
        <v>0</v>
      </c>
      <c r="N227" s="3"/>
      <c r="O227" s="3"/>
      <c r="P227" s="4">
        <f t="shared" si="970"/>
        <v>0</v>
      </c>
      <c r="Q227" s="3"/>
      <c r="R227" s="3"/>
      <c r="S227" s="4">
        <f t="shared" si="971"/>
        <v>0</v>
      </c>
      <c r="T227" s="3"/>
      <c r="U227" s="3"/>
      <c r="V227" s="4">
        <f t="shared" si="972"/>
        <v>0</v>
      </c>
      <c r="W227" s="3"/>
      <c r="X227" s="3"/>
      <c r="Y227" s="4">
        <f t="shared" si="973"/>
        <v>0</v>
      </c>
      <c r="Z227" s="3"/>
      <c r="AA227" s="3"/>
      <c r="AB227" s="4">
        <f t="shared" si="974"/>
        <v>0</v>
      </c>
      <c r="AC227" s="3"/>
      <c r="AD227" s="3"/>
      <c r="AE227" s="4">
        <f t="shared" si="975"/>
        <v>0</v>
      </c>
      <c r="AF227" s="3"/>
      <c r="AG227" s="3"/>
      <c r="AH227" s="4">
        <f t="shared" si="976"/>
        <v>0</v>
      </c>
      <c r="AI227" s="3"/>
      <c r="AJ227" s="3"/>
      <c r="AK227" s="4">
        <f t="shared" si="977"/>
        <v>0</v>
      </c>
      <c r="AL227" s="4">
        <f t="shared" si="978"/>
        <v>0</v>
      </c>
      <c r="AM227" s="4">
        <f t="shared" si="979"/>
        <v>0</v>
      </c>
      <c r="AN227" s="4">
        <f t="shared" si="980"/>
        <v>0</v>
      </c>
      <c r="AO227" s="3"/>
      <c r="AP227" s="3"/>
      <c r="AQ227" s="4">
        <f t="shared" si="981"/>
        <v>0</v>
      </c>
      <c r="AR227" s="3"/>
      <c r="AS227" s="3"/>
      <c r="AT227" s="4">
        <f t="shared" si="982"/>
        <v>0</v>
      </c>
      <c r="AU227" s="3"/>
      <c r="AV227" s="3"/>
      <c r="AW227" s="4">
        <f t="shared" si="983"/>
        <v>0</v>
      </c>
      <c r="AX227" s="3"/>
      <c r="AY227" s="3"/>
      <c r="AZ227" s="4">
        <f t="shared" si="984"/>
        <v>0</v>
      </c>
      <c r="BA227" s="3"/>
      <c r="BB227" s="3"/>
      <c r="BC227" s="4">
        <f t="shared" si="985"/>
        <v>0</v>
      </c>
      <c r="BD227" s="3"/>
      <c r="BE227" s="3"/>
      <c r="BF227" s="4">
        <f t="shared" si="986"/>
        <v>0</v>
      </c>
      <c r="BG227" s="4">
        <f t="shared" si="987"/>
        <v>0</v>
      </c>
      <c r="BH227" s="4">
        <f t="shared" si="988"/>
        <v>0</v>
      </c>
      <c r="BI227" s="4">
        <f t="shared" si="989"/>
        <v>0</v>
      </c>
      <c r="BJ227" s="3"/>
      <c r="BK227" s="3"/>
      <c r="BL227" s="4">
        <f t="shared" si="990"/>
        <v>0</v>
      </c>
      <c r="BM227" s="3"/>
      <c r="BN227" s="3"/>
      <c r="BO227" s="4">
        <f t="shared" si="991"/>
        <v>0</v>
      </c>
      <c r="BP227" s="3"/>
      <c r="BQ227" s="3"/>
      <c r="BR227" s="4">
        <f t="shared" si="992"/>
        <v>0</v>
      </c>
      <c r="BS227" s="3"/>
      <c r="BT227" s="3"/>
      <c r="BU227" s="4">
        <f t="shared" si="993"/>
        <v>0</v>
      </c>
      <c r="BV227" s="3"/>
      <c r="BW227" s="3"/>
      <c r="BX227" s="4">
        <f t="shared" si="994"/>
        <v>0</v>
      </c>
      <c r="BY227" s="3"/>
      <c r="BZ227" s="3"/>
      <c r="CA227" s="4">
        <f t="shared" si="995"/>
        <v>0</v>
      </c>
      <c r="CB227" s="4">
        <f t="shared" si="996"/>
        <v>0</v>
      </c>
      <c r="CC227" s="4">
        <f t="shared" si="997"/>
        <v>0</v>
      </c>
      <c r="CD227" s="4">
        <f t="shared" si="998"/>
        <v>0</v>
      </c>
      <c r="CE227" s="3"/>
      <c r="CF227" s="3"/>
      <c r="CG227" s="4">
        <f t="shared" si="999"/>
        <v>0</v>
      </c>
      <c r="CH227" s="3"/>
      <c r="CI227" s="3"/>
      <c r="CJ227" s="4">
        <f t="shared" si="1000"/>
        <v>0</v>
      </c>
      <c r="CK227" s="3"/>
      <c r="CL227" s="3"/>
      <c r="CM227" s="4">
        <f t="shared" si="1001"/>
        <v>0</v>
      </c>
      <c r="CN227" s="4">
        <f t="shared" si="1002"/>
        <v>0</v>
      </c>
      <c r="CO227" s="4">
        <f t="shared" si="1003"/>
        <v>0</v>
      </c>
      <c r="CP227" s="4">
        <f t="shared" si="1004"/>
        <v>0</v>
      </c>
      <c r="CQ227" s="3"/>
      <c r="CR227" s="3"/>
      <c r="CS227" s="4">
        <f t="shared" si="1005"/>
        <v>0</v>
      </c>
      <c r="CT227" s="3"/>
      <c r="CU227" s="3"/>
      <c r="CV227" s="4">
        <f t="shared" si="1006"/>
        <v>0</v>
      </c>
      <c r="CW227" s="3"/>
      <c r="CX227" s="3"/>
      <c r="CY227" s="4">
        <f t="shared" si="1007"/>
        <v>0</v>
      </c>
      <c r="CZ227" s="4">
        <f t="shared" si="1008"/>
        <v>0</v>
      </c>
      <c r="DA227" s="4">
        <f t="shared" si="1009"/>
        <v>0</v>
      </c>
      <c r="DB227" s="4">
        <f t="shared" si="1010"/>
        <v>0</v>
      </c>
      <c r="DC227" s="4">
        <f t="shared" si="1011"/>
        <v>0</v>
      </c>
      <c r="DD227" s="4">
        <f t="shared" si="1012"/>
        <v>0</v>
      </c>
      <c r="DE227" s="4">
        <f t="shared" si="1013"/>
        <v>0</v>
      </c>
      <c r="DF227" s="3"/>
      <c r="DG227" s="3"/>
      <c r="DH227" s="4">
        <f t="shared" si="1014"/>
        <v>0</v>
      </c>
      <c r="DI227" s="3"/>
      <c r="DJ227" s="3"/>
      <c r="DK227" s="4">
        <f t="shared" si="1015"/>
        <v>0</v>
      </c>
      <c r="DL227" s="4">
        <f t="shared" si="1016"/>
        <v>0</v>
      </c>
      <c r="DM227" s="4">
        <f t="shared" si="1017"/>
        <v>0</v>
      </c>
      <c r="DN227" s="4">
        <f t="shared" si="1018"/>
        <v>0</v>
      </c>
      <c r="DO227" s="3"/>
      <c r="DP227" s="3"/>
      <c r="DQ227" s="4">
        <f t="shared" si="1019"/>
        <v>0</v>
      </c>
      <c r="DR227" s="3"/>
      <c r="DS227" s="3"/>
      <c r="DT227" s="4">
        <f t="shared" si="1020"/>
        <v>0</v>
      </c>
      <c r="DU227" s="4">
        <f t="shared" si="1021"/>
        <v>0</v>
      </c>
      <c r="DV227" s="4">
        <f t="shared" si="1022"/>
        <v>0</v>
      </c>
      <c r="DW227" s="4">
        <f t="shared" si="1023"/>
        <v>0</v>
      </c>
      <c r="DX227" s="20">
        <f t="shared" si="1024"/>
        <v>0</v>
      </c>
      <c r="DY227" s="20">
        <f t="shared" si="1025"/>
        <v>0</v>
      </c>
      <c r="DZ227" s="20">
        <f t="shared" si="1026"/>
        <v>0</v>
      </c>
      <c r="EA227" s="19"/>
      <c r="EB227" s="19"/>
      <c r="EC227" s="20">
        <f t="shared" si="1027"/>
        <v>0</v>
      </c>
      <c r="ED227" s="19"/>
      <c r="EE227" s="19"/>
      <c r="EF227" s="20">
        <f t="shared" si="1028"/>
        <v>0</v>
      </c>
      <c r="EG227" s="19"/>
      <c r="EH227" s="19"/>
      <c r="EI227" s="20">
        <f t="shared" si="1029"/>
        <v>0</v>
      </c>
      <c r="EJ227" s="19"/>
      <c r="EK227" s="19"/>
      <c r="EL227" s="20">
        <f t="shared" si="1030"/>
        <v>0</v>
      </c>
      <c r="EM227" s="20">
        <f t="shared" si="1031"/>
        <v>0</v>
      </c>
      <c r="EN227" s="20">
        <f t="shared" si="1032"/>
        <v>0</v>
      </c>
      <c r="EO227" s="20">
        <f t="shared" si="1033"/>
        <v>0</v>
      </c>
      <c r="EP227" s="19"/>
      <c r="EQ227" s="19"/>
      <c r="ER227" s="20">
        <f t="shared" si="1034"/>
        <v>0</v>
      </c>
      <c r="ES227" s="19"/>
      <c r="ET227" s="19"/>
      <c r="EU227" s="20">
        <f t="shared" si="1035"/>
        <v>0</v>
      </c>
      <c r="EV227" s="19"/>
      <c r="EW227" s="19"/>
      <c r="EX227" s="20">
        <f t="shared" si="1036"/>
        <v>0</v>
      </c>
      <c r="EY227" s="19"/>
      <c r="EZ227" s="19"/>
      <c r="FA227" s="20">
        <f t="shared" si="1037"/>
        <v>0</v>
      </c>
      <c r="FB227" s="20">
        <f t="shared" si="1038"/>
        <v>0</v>
      </c>
      <c r="FC227" s="20">
        <f t="shared" si="1039"/>
        <v>0</v>
      </c>
      <c r="FD227" s="20">
        <f t="shared" si="1040"/>
        <v>0</v>
      </c>
      <c r="FE227" s="19"/>
      <c r="FF227" s="19"/>
      <c r="FG227" s="20">
        <f t="shared" si="1041"/>
        <v>0</v>
      </c>
      <c r="FH227" s="19"/>
      <c r="FI227" s="19"/>
      <c r="FJ227" s="20">
        <f t="shared" si="1042"/>
        <v>0</v>
      </c>
      <c r="FK227" s="19"/>
      <c r="FL227" s="19"/>
      <c r="FM227" s="20">
        <f t="shared" si="1043"/>
        <v>0</v>
      </c>
      <c r="FN227" s="20">
        <f t="shared" si="1044"/>
        <v>0</v>
      </c>
      <c r="FO227" s="20">
        <f t="shared" si="1045"/>
        <v>0</v>
      </c>
      <c r="FP227" s="20">
        <f t="shared" si="1046"/>
        <v>0</v>
      </c>
      <c r="FQ227" s="19"/>
      <c r="FR227" s="19"/>
      <c r="FS227" s="20">
        <f t="shared" si="1047"/>
        <v>0</v>
      </c>
      <c r="FT227" s="19"/>
      <c r="FU227" s="19"/>
      <c r="FV227" s="20">
        <f t="shared" si="1048"/>
        <v>0</v>
      </c>
      <c r="FW227" s="19"/>
      <c r="FX227" s="19"/>
      <c r="FY227" s="20">
        <f t="shared" si="1049"/>
        <v>0</v>
      </c>
      <c r="FZ227" s="20">
        <f t="shared" si="1050"/>
        <v>0</v>
      </c>
      <c r="GA227" s="20">
        <f t="shared" si="1051"/>
        <v>0</v>
      </c>
      <c r="GB227" s="20">
        <f t="shared" si="1052"/>
        <v>0</v>
      </c>
      <c r="GC227" s="19"/>
      <c r="GD227" s="19"/>
      <c r="GE227" s="20">
        <f t="shared" si="1053"/>
        <v>0</v>
      </c>
      <c r="GF227" s="19"/>
      <c r="GG227" s="19"/>
      <c r="GH227" s="20">
        <f t="shared" si="1054"/>
        <v>0</v>
      </c>
      <c r="GI227" s="19"/>
      <c r="GJ227" s="19"/>
      <c r="GK227" s="20">
        <f t="shared" si="1055"/>
        <v>0</v>
      </c>
      <c r="GL227" s="19"/>
      <c r="GM227" s="19"/>
      <c r="GN227" s="20">
        <f t="shared" si="1056"/>
        <v>0</v>
      </c>
      <c r="GO227" s="20">
        <f t="shared" si="1057"/>
        <v>0</v>
      </c>
      <c r="GP227" s="20">
        <f t="shared" si="1058"/>
        <v>0</v>
      </c>
      <c r="GQ227" s="20">
        <f t="shared" si="1059"/>
        <v>0</v>
      </c>
      <c r="GR227" s="19"/>
      <c r="GS227" s="19"/>
      <c r="GT227" s="20">
        <f t="shared" si="1060"/>
        <v>0</v>
      </c>
      <c r="GU227" s="19"/>
      <c r="GV227" s="19"/>
      <c r="GW227" s="20">
        <f t="shared" si="1061"/>
        <v>0</v>
      </c>
      <c r="GX227" s="19"/>
      <c r="GY227" s="19"/>
      <c r="GZ227" s="20">
        <f t="shared" si="1062"/>
        <v>0</v>
      </c>
      <c r="HA227" s="20">
        <f t="shared" si="1063"/>
        <v>0</v>
      </c>
      <c r="HB227" s="20">
        <f t="shared" si="1064"/>
        <v>0</v>
      </c>
      <c r="HC227" s="20">
        <f t="shared" si="1065"/>
        <v>0</v>
      </c>
      <c r="HD227" s="19"/>
      <c r="HE227" s="19"/>
      <c r="HF227" s="20">
        <f t="shared" si="1066"/>
        <v>0</v>
      </c>
      <c r="HG227" s="19"/>
      <c r="HH227" s="19"/>
      <c r="HI227" s="20">
        <f t="shared" si="1067"/>
        <v>0</v>
      </c>
      <c r="HJ227" s="19"/>
      <c r="HK227" s="19"/>
      <c r="HL227" s="20">
        <f t="shared" si="1068"/>
        <v>0</v>
      </c>
      <c r="HM227" s="19"/>
      <c r="HN227" s="19"/>
      <c r="HO227" s="20">
        <f t="shared" si="1069"/>
        <v>0</v>
      </c>
      <c r="HP227" s="20">
        <f t="shared" si="1070"/>
        <v>0</v>
      </c>
      <c r="HQ227" s="20">
        <f t="shared" si="1071"/>
        <v>0</v>
      </c>
      <c r="HR227" s="20">
        <f t="shared" si="1072"/>
        <v>0</v>
      </c>
      <c r="HS227" s="19"/>
      <c r="HT227" s="19"/>
      <c r="HU227" s="20">
        <f t="shared" si="1073"/>
        <v>0</v>
      </c>
      <c r="HV227" s="19"/>
      <c r="HW227" s="19"/>
      <c r="HX227" s="20">
        <f t="shared" si="1074"/>
        <v>0</v>
      </c>
      <c r="HY227" s="19"/>
      <c r="HZ227" s="19"/>
      <c r="IA227" s="20">
        <f t="shared" si="1075"/>
        <v>0</v>
      </c>
      <c r="IB227" s="19"/>
      <c r="IC227" s="19"/>
      <c r="ID227" s="20">
        <f t="shared" si="1076"/>
        <v>0</v>
      </c>
      <c r="IE227" s="20">
        <f t="shared" si="1077"/>
        <v>0</v>
      </c>
      <c r="IF227" s="20">
        <f t="shared" si="1078"/>
        <v>0</v>
      </c>
      <c r="IG227" s="20">
        <f t="shared" si="1079"/>
        <v>0</v>
      </c>
      <c r="IH227" s="20">
        <f t="shared" si="1080"/>
        <v>0</v>
      </c>
      <c r="II227" s="20">
        <f t="shared" si="1081"/>
        <v>0</v>
      </c>
      <c r="IJ227" s="20">
        <f t="shared" si="1082"/>
        <v>0</v>
      </c>
      <c r="IK227" s="19"/>
      <c r="IL227" s="19"/>
      <c r="IM227" s="20">
        <f t="shared" si="1083"/>
        <v>0</v>
      </c>
      <c r="IN227" s="19"/>
      <c r="IO227" s="19"/>
      <c r="IP227" s="20">
        <f t="shared" si="1084"/>
        <v>0</v>
      </c>
      <c r="IQ227" s="19"/>
      <c r="IR227" s="19"/>
      <c r="IS227" s="20">
        <f t="shared" si="1085"/>
        <v>0</v>
      </c>
      <c r="IT227" s="20">
        <f t="shared" si="1086"/>
        <v>0</v>
      </c>
      <c r="IU227" s="20">
        <f t="shared" si="1087"/>
        <v>0</v>
      </c>
      <c r="IV227" s="20">
        <f t="shared" si="1088"/>
        <v>0</v>
      </c>
      <c r="IW227" s="20">
        <f t="shared" si="1089"/>
        <v>0</v>
      </c>
      <c r="IX227" s="20">
        <f t="shared" si="1090"/>
        <v>0</v>
      </c>
      <c r="IY227" s="20">
        <f t="shared" si="1091"/>
        <v>0</v>
      </c>
      <c r="IZ227" s="19"/>
      <c r="JA227" s="19"/>
      <c r="JB227" s="20">
        <f t="shared" si="1092"/>
        <v>0</v>
      </c>
      <c r="JC227" s="19"/>
      <c r="JD227" s="19"/>
      <c r="JE227" s="20">
        <f t="shared" si="1093"/>
        <v>0</v>
      </c>
      <c r="JF227" s="19"/>
      <c r="JG227" s="19"/>
      <c r="JH227" s="20">
        <f t="shared" si="1094"/>
        <v>0</v>
      </c>
      <c r="JI227" s="20">
        <f t="shared" si="1095"/>
        <v>0</v>
      </c>
      <c r="JJ227" s="20">
        <f t="shared" si="1096"/>
        <v>0</v>
      </c>
      <c r="JK227" s="20">
        <f t="shared" si="1097"/>
        <v>0</v>
      </c>
      <c r="JL227" s="19"/>
      <c r="JM227" s="19"/>
      <c r="JN227" s="20">
        <f t="shared" si="1098"/>
        <v>0</v>
      </c>
      <c r="JO227" s="19"/>
      <c r="JP227" s="19"/>
      <c r="JQ227" s="20">
        <f t="shared" si="1099"/>
        <v>0</v>
      </c>
      <c r="JR227" s="19"/>
      <c r="JS227" s="19"/>
      <c r="JT227" s="20">
        <f t="shared" si="1100"/>
        <v>0</v>
      </c>
      <c r="JU227" s="20">
        <f t="shared" si="1101"/>
        <v>0</v>
      </c>
      <c r="JV227" s="20">
        <f t="shared" si="1102"/>
        <v>0</v>
      </c>
      <c r="JW227" s="20">
        <f t="shared" si="1103"/>
        <v>0</v>
      </c>
      <c r="JX227" s="20">
        <f>5.09</f>
        <v>5.09</v>
      </c>
      <c r="JY227" s="19"/>
      <c r="JZ227" s="20">
        <f t="shared" si="1104"/>
        <v>5.09</v>
      </c>
      <c r="KA227" s="20">
        <f>417.23</f>
        <v>417.23</v>
      </c>
      <c r="KB227" s="19"/>
      <c r="KC227" s="20">
        <f t="shared" si="1105"/>
        <v>417.23</v>
      </c>
      <c r="KD227" s="20">
        <f t="shared" si="1106"/>
        <v>422.32</v>
      </c>
      <c r="KE227" s="20">
        <f t="shared" si="1107"/>
        <v>0</v>
      </c>
      <c r="KF227" s="20">
        <f t="shared" si="1108"/>
        <v>422.32</v>
      </c>
      <c r="KG227" s="20">
        <f>3659.18</f>
        <v>3659.18</v>
      </c>
      <c r="KH227" s="20">
        <f>4000</f>
        <v>4000</v>
      </c>
      <c r="KI227" s="20">
        <f t="shared" si="1109"/>
        <v>-340.82000000000016</v>
      </c>
      <c r="KJ227" s="19"/>
      <c r="KK227" s="19"/>
      <c r="KL227" s="20">
        <f t="shared" si="1110"/>
        <v>0</v>
      </c>
      <c r="KM227" s="19"/>
      <c r="KN227" s="19"/>
      <c r="KO227" s="20">
        <f t="shared" si="1111"/>
        <v>0</v>
      </c>
      <c r="KP227" s="19"/>
      <c r="KQ227" s="19"/>
      <c r="KR227" s="20">
        <f t="shared" si="1112"/>
        <v>0</v>
      </c>
      <c r="KS227" s="19"/>
      <c r="KT227" s="19"/>
      <c r="KU227" s="20">
        <f t="shared" si="1113"/>
        <v>0</v>
      </c>
      <c r="KV227" s="19"/>
      <c r="KW227" s="19"/>
      <c r="KX227" s="20">
        <f t="shared" si="1114"/>
        <v>0</v>
      </c>
      <c r="KY227" s="19"/>
      <c r="KZ227" s="19"/>
      <c r="LA227" s="20">
        <f t="shared" si="1115"/>
        <v>0</v>
      </c>
      <c r="LB227" s="20">
        <f t="shared" si="1116"/>
        <v>0</v>
      </c>
      <c r="LC227" s="20">
        <f t="shared" si="1117"/>
        <v>0</v>
      </c>
      <c r="LD227" s="20">
        <f t="shared" si="1118"/>
        <v>0</v>
      </c>
      <c r="LE227" s="20">
        <f t="shared" si="1119"/>
        <v>3659.18</v>
      </c>
      <c r="LF227" s="20">
        <f t="shared" si="1120"/>
        <v>4000</v>
      </c>
      <c r="LG227" s="20">
        <f t="shared" si="1121"/>
        <v>-340.82000000000016</v>
      </c>
      <c r="LH227" s="19"/>
      <c r="LI227" s="19"/>
      <c r="LJ227" s="20">
        <f t="shared" si="1122"/>
        <v>0</v>
      </c>
      <c r="LK227" s="19"/>
      <c r="LL227" s="19"/>
      <c r="LM227" s="20">
        <f t="shared" si="1123"/>
        <v>0</v>
      </c>
      <c r="LN227" s="20">
        <f t="shared" si="1124"/>
        <v>4081.5</v>
      </c>
      <c r="LO227" s="20">
        <f t="shared" si="1125"/>
        <v>4000</v>
      </c>
      <c r="LP227" s="20">
        <f t="shared" si="1126"/>
        <v>81.5</v>
      </c>
    </row>
    <row r="228" spans="1:328" x14ac:dyDescent="0.3">
      <c r="A228" s="2" t="s">
        <v>333</v>
      </c>
      <c r="B228" s="3"/>
      <c r="C228" s="3"/>
      <c r="D228" s="4">
        <f t="shared" si="966"/>
        <v>0</v>
      </c>
      <c r="E228" s="3"/>
      <c r="F228" s="3"/>
      <c r="G228" s="4">
        <f t="shared" si="967"/>
        <v>0</v>
      </c>
      <c r="H228" s="3"/>
      <c r="I228" s="3"/>
      <c r="J228" s="4">
        <f t="shared" si="968"/>
        <v>0</v>
      </c>
      <c r="K228" s="3"/>
      <c r="L228" s="3"/>
      <c r="M228" s="4">
        <f t="shared" si="969"/>
        <v>0</v>
      </c>
      <c r="N228" s="3"/>
      <c r="O228" s="3"/>
      <c r="P228" s="4">
        <f t="shared" si="970"/>
        <v>0</v>
      </c>
      <c r="Q228" s="3"/>
      <c r="R228" s="3"/>
      <c r="S228" s="4">
        <f t="shared" si="971"/>
        <v>0</v>
      </c>
      <c r="T228" s="3"/>
      <c r="U228" s="3"/>
      <c r="V228" s="4">
        <f t="shared" si="972"/>
        <v>0</v>
      </c>
      <c r="W228" s="3"/>
      <c r="X228" s="3"/>
      <c r="Y228" s="4">
        <f t="shared" si="973"/>
        <v>0</v>
      </c>
      <c r="Z228" s="3"/>
      <c r="AA228" s="3"/>
      <c r="AB228" s="4">
        <f t="shared" si="974"/>
        <v>0</v>
      </c>
      <c r="AC228" s="3"/>
      <c r="AD228" s="3"/>
      <c r="AE228" s="4">
        <f t="shared" si="975"/>
        <v>0</v>
      </c>
      <c r="AF228" s="3"/>
      <c r="AG228" s="3"/>
      <c r="AH228" s="4">
        <f t="shared" si="976"/>
        <v>0</v>
      </c>
      <c r="AI228" s="3"/>
      <c r="AJ228" s="3"/>
      <c r="AK228" s="4">
        <f t="shared" si="977"/>
        <v>0</v>
      </c>
      <c r="AL228" s="4">
        <f t="shared" si="978"/>
        <v>0</v>
      </c>
      <c r="AM228" s="4">
        <f t="shared" si="979"/>
        <v>0</v>
      </c>
      <c r="AN228" s="4">
        <f t="shared" si="980"/>
        <v>0</v>
      </c>
      <c r="AO228" s="3"/>
      <c r="AP228" s="3"/>
      <c r="AQ228" s="4">
        <f t="shared" si="981"/>
        <v>0</v>
      </c>
      <c r="AR228" s="3"/>
      <c r="AS228" s="3"/>
      <c r="AT228" s="4">
        <f t="shared" si="982"/>
        <v>0</v>
      </c>
      <c r="AU228" s="3"/>
      <c r="AV228" s="3"/>
      <c r="AW228" s="4">
        <f t="shared" si="983"/>
        <v>0</v>
      </c>
      <c r="AX228" s="3"/>
      <c r="AY228" s="3"/>
      <c r="AZ228" s="4">
        <f t="shared" si="984"/>
        <v>0</v>
      </c>
      <c r="BA228" s="3"/>
      <c r="BB228" s="3"/>
      <c r="BC228" s="4">
        <f t="shared" si="985"/>
        <v>0</v>
      </c>
      <c r="BD228" s="3"/>
      <c r="BE228" s="3"/>
      <c r="BF228" s="4">
        <f t="shared" si="986"/>
        <v>0</v>
      </c>
      <c r="BG228" s="4">
        <f t="shared" si="987"/>
        <v>0</v>
      </c>
      <c r="BH228" s="4">
        <f t="shared" si="988"/>
        <v>0</v>
      </c>
      <c r="BI228" s="4">
        <f t="shared" si="989"/>
        <v>0</v>
      </c>
      <c r="BJ228" s="3"/>
      <c r="BK228" s="3"/>
      <c r="BL228" s="4">
        <f t="shared" si="990"/>
        <v>0</v>
      </c>
      <c r="BM228" s="3"/>
      <c r="BN228" s="3"/>
      <c r="BO228" s="4">
        <f t="shared" si="991"/>
        <v>0</v>
      </c>
      <c r="BP228" s="3"/>
      <c r="BQ228" s="3"/>
      <c r="BR228" s="4">
        <f t="shared" si="992"/>
        <v>0</v>
      </c>
      <c r="BS228" s="3"/>
      <c r="BT228" s="3"/>
      <c r="BU228" s="4">
        <f t="shared" si="993"/>
        <v>0</v>
      </c>
      <c r="BV228" s="3"/>
      <c r="BW228" s="3"/>
      <c r="BX228" s="4">
        <f t="shared" si="994"/>
        <v>0</v>
      </c>
      <c r="BY228" s="3"/>
      <c r="BZ228" s="3"/>
      <c r="CA228" s="4">
        <f t="shared" si="995"/>
        <v>0</v>
      </c>
      <c r="CB228" s="4">
        <f t="shared" si="996"/>
        <v>0</v>
      </c>
      <c r="CC228" s="4">
        <f t="shared" si="997"/>
        <v>0</v>
      </c>
      <c r="CD228" s="4">
        <f t="shared" si="998"/>
        <v>0</v>
      </c>
      <c r="CE228" s="3"/>
      <c r="CF228" s="3"/>
      <c r="CG228" s="4">
        <f t="shared" si="999"/>
        <v>0</v>
      </c>
      <c r="CH228" s="3"/>
      <c r="CI228" s="3"/>
      <c r="CJ228" s="4">
        <f t="shared" si="1000"/>
        <v>0</v>
      </c>
      <c r="CK228" s="3"/>
      <c r="CL228" s="3"/>
      <c r="CM228" s="4">
        <f t="shared" si="1001"/>
        <v>0</v>
      </c>
      <c r="CN228" s="4">
        <f t="shared" si="1002"/>
        <v>0</v>
      </c>
      <c r="CO228" s="4">
        <f t="shared" si="1003"/>
        <v>0</v>
      </c>
      <c r="CP228" s="4">
        <f t="shared" si="1004"/>
        <v>0</v>
      </c>
      <c r="CQ228" s="3"/>
      <c r="CR228" s="3"/>
      <c r="CS228" s="4">
        <f t="shared" si="1005"/>
        <v>0</v>
      </c>
      <c r="CT228" s="3"/>
      <c r="CU228" s="3"/>
      <c r="CV228" s="4">
        <f t="shared" si="1006"/>
        <v>0</v>
      </c>
      <c r="CW228" s="3"/>
      <c r="CX228" s="3"/>
      <c r="CY228" s="4">
        <f t="shared" si="1007"/>
        <v>0</v>
      </c>
      <c r="CZ228" s="4">
        <f t="shared" si="1008"/>
        <v>0</v>
      </c>
      <c r="DA228" s="4">
        <f t="shared" si="1009"/>
        <v>0</v>
      </c>
      <c r="DB228" s="4">
        <f t="shared" si="1010"/>
        <v>0</v>
      </c>
      <c r="DC228" s="4">
        <f t="shared" si="1011"/>
        <v>0</v>
      </c>
      <c r="DD228" s="4">
        <f t="shared" si="1012"/>
        <v>0</v>
      </c>
      <c r="DE228" s="4">
        <f t="shared" si="1013"/>
        <v>0</v>
      </c>
      <c r="DF228" s="3"/>
      <c r="DG228" s="3"/>
      <c r="DH228" s="4">
        <f t="shared" si="1014"/>
        <v>0</v>
      </c>
      <c r="DI228" s="3"/>
      <c r="DJ228" s="3"/>
      <c r="DK228" s="4">
        <f t="shared" si="1015"/>
        <v>0</v>
      </c>
      <c r="DL228" s="4">
        <f t="shared" si="1016"/>
        <v>0</v>
      </c>
      <c r="DM228" s="4">
        <f t="shared" si="1017"/>
        <v>0</v>
      </c>
      <c r="DN228" s="4">
        <f t="shared" si="1018"/>
        <v>0</v>
      </c>
      <c r="DO228" s="3"/>
      <c r="DP228" s="3"/>
      <c r="DQ228" s="4">
        <f t="shared" si="1019"/>
        <v>0</v>
      </c>
      <c r="DR228" s="3"/>
      <c r="DS228" s="3"/>
      <c r="DT228" s="4">
        <f t="shared" si="1020"/>
        <v>0</v>
      </c>
      <c r="DU228" s="4">
        <f t="shared" si="1021"/>
        <v>0</v>
      </c>
      <c r="DV228" s="4">
        <f t="shared" si="1022"/>
        <v>0</v>
      </c>
      <c r="DW228" s="4">
        <f t="shared" si="1023"/>
        <v>0</v>
      </c>
      <c r="DX228" s="20">
        <f t="shared" si="1024"/>
        <v>0</v>
      </c>
      <c r="DY228" s="20">
        <f t="shared" si="1025"/>
        <v>0</v>
      </c>
      <c r="DZ228" s="20">
        <f t="shared" si="1026"/>
        <v>0</v>
      </c>
      <c r="EA228" s="19"/>
      <c r="EB228" s="19"/>
      <c r="EC228" s="20">
        <f t="shared" si="1027"/>
        <v>0</v>
      </c>
      <c r="ED228" s="19"/>
      <c r="EE228" s="19"/>
      <c r="EF228" s="20">
        <f t="shared" si="1028"/>
        <v>0</v>
      </c>
      <c r="EG228" s="19"/>
      <c r="EH228" s="19"/>
      <c r="EI228" s="20">
        <f t="shared" si="1029"/>
        <v>0</v>
      </c>
      <c r="EJ228" s="19"/>
      <c r="EK228" s="19"/>
      <c r="EL228" s="20">
        <f t="shared" si="1030"/>
        <v>0</v>
      </c>
      <c r="EM228" s="20">
        <f t="shared" si="1031"/>
        <v>0</v>
      </c>
      <c r="EN228" s="20">
        <f t="shared" si="1032"/>
        <v>0</v>
      </c>
      <c r="EO228" s="20">
        <f t="shared" si="1033"/>
        <v>0</v>
      </c>
      <c r="EP228" s="19"/>
      <c r="EQ228" s="19"/>
      <c r="ER228" s="20">
        <f t="shared" si="1034"/>
        <v>0</v>
      </c>
      <c r="ES228" s="19"/>
      <c r="ET228" s="19"/>
      <c r="EU228" s="20">
        <f t="shared" si="1035"/>
        <v>0</v>
      </c>
      <c r="EV228" s="19"/>
      <c r="EW228" s="19"/>
      <c r="EX228" s="20">
        <f t="shared" si="1036"/>
        <v>0</v>
      </c>
      <c r="EY228" s="19"/>
      <c r="EZ228" s="19"/>
      <c r="FA228" s="20">
        <f t="shared" si="1037"/>
        <v>0</v>
      </c>
      <c r="FB228" s="20">
        <f t="shared" si="1038"/>
        <v>0</v>
      </c>
      <c r="FC228" s="20">
        <f t="shared" si="1039"/>
        <v>0</v>
      </c>
      <c r="FD228" s="20">
        <f t="shared" si="1040"/>
        <v>0</v>
      </c>
      <c r="FE228" s="19"/>
      <c r="FF228" s="19"/>
      <c r="FG228" s="20">
        <f t="shared" si="1041"/>
        <v>0</v>
      </c>
      <c r="FH228" s="19"/>
      <c r="FI228" s="19"/>
      <c r="FJ228" s="20">
        <f t="shared" si="1042"/>
        <v>0</v>
      </c>
      <c r="FK228" s="19"/>
      <c r="FL228" s="19"/>
      <c r="FM228" s="20">
        <f t="shared" si="1043"/>
        <v>0</v>
      </c>
      <c r="FN228" s="20">
        <f t="shared" si="1044"/>
        <v>0</v>
      </c>
      <c r="FO228" s="20">
        <f t="shared" si="1045"/>
        <v>0</v>
      </c>
      <c r="FP228" s="20">
        <f t="shared" si="1046"/>
        <v>0</v>
      </c>
      <c r="FQ228" s="19"/>
      <c r="FR228" s="19"/>
      <c r="FS228" s="20">
        <f t="shared" si="1047"/>
        <v>0</v>
      </c>
      <c r="FT228" s="19"/>
      <c r="FU228" s="19"/>
      <c r="FV228" s="20">
        <f t="shared" si="1048"/>
        <v>0</v>
      </c>
      <c r="FW228" s="19"/>
      <c r="FX228" s="19"/>
      <c r="FY228" s="20">
        <f t="shared" si="1049"/>
        <v>0</v>
      </c>
      <c r="FZ228" s="20">
        <f t="shared" si="1050"/>
        <v>0</v>
      </c>
      <c r="GA228" s="20">
        <f t="shared" si="1051"/>
        <v>0</v>
      </c>
      <c r="GB228" s="20">
        <f t="shared" si="1052"/>
        <v>0</v>
      </c>
      <c r="GC228" s="19"/>
      <c r="GD228" s="19"/>
      <c r="GE228" s="20">
        <f t="shared" si="1053"/>
        <v>0</v>
      </c>
      <c r="GF228" s="19"/>
      <c r="GG228" s="19"/>
      <c r="GH228" s="20">
        <f t="shared" si="1054"/>
        <v>0</v>
      </c>
      <c r="GI228" s="19"/>
      <c r="GJ228" s="19"/>
      <c r="GK228" s="20">
        <f t="shared" si="1055"/>
        <v>0</v>
      </c>
      <c r="GL228" s="19"/>
      <c r="GM228" s="19"/>
      <c r="GN228" s="20">
        <f t="shared" si="1056"/>
        <v>0</v>
      </c>
      <c r="GO228" s="20">
        <f t="shared" si="1057"/>
        <v>0</v>
      </c>
      <c r="GP228" s="20">
        <f t="shared" si="1058"/>
        <v>0</v>
      </c>
      <c r="GQ228" s="20">
        <f t="shared" si="1059"/>
        <v>0</v>
      </c>
      <c r="GR228" s="19"/>
      <c r="GS228" s="19"/>
      <c r="GT228" s="20">
        <f t="shared" si="1060"/>
        <v>0</v>
      </c>
      <c r="GU228" s="19"/>
      <c r="GV228" s="19"/>
      <c r="GW228" s="20">
        <f t="shared" si="1061"/>
        <v>0</v>
      </c>
      <c r="GX228" s="19"/>
      <c r="GY228" s="19"/>
      <c r="GZ228" s="20">
        <f t="shared" si="1062"/>
        <v>0</v>
      </c>
      <c r="HA228" s="20">
        <f t="shared" si="1063"/>
        <v>0</v>
      </c>
      <c r="HB228" s="20">
        <f t="shared" si="1064"/>
        <v>0</v>
      </c>
      <c r="HC228" s="20">
        <f t="shared" si="1065"/>
        <v>0</v>
      </c>
      <c r="HD228" s="19"/>
      <c r="HE228" s="19"/>
      <c r="HF228" s="20">
        <f t="shared" si="1066"/>
        <v>0</v>
      </c>
      <c r="HG228" s="19"/>
      <c r="HH228" s="19"/>
      <c r="HI228" s="20">
        <f t="shared" si="1067"/>
        <v>0</v>
      </c>
      <c r="HJ228" s="19"/>
      <c r="HK228" s="19"/>
      <c r="HL228" s="20">
        <f t="shared" si="1068"/>
        <v>0</v>
      </c>
      <c r="HM228" s="19"/>
      <c r="HN228" s="19"/>
      <c r="HO228" s="20">
        <f t="shared" si="1069"/>
        <v>0</v>
      </c>
      <c r="HP228" s="20">
        <f t="shared" si="1070"/>
        <v>0</v>
      </c>
      <c r="HQ228" s="20">
        <f t="shared" si="1071"/>
        <v>0</v>
      </c>
      <c r="HR228" s="20">
        <f t="shared" si="1072"/>
        <v>0</v>
      </c>
      <c r="HS228" s="19"/>
      <c r="HT228" s="19"/>
      <c r="HU228" s="20">
        <f t="shared" si="1073"/>
        <v>0</v>
      </c>
      <c r="HV228" s="19"/>
      <c r="HW228" s="19"/>
      <c r="HX228" s="20">
        <f t="shared" si="1074"/>
        <v>0</v>
      </c>
      <c r="HY228" s="19"/>
      <c r="HZ228" s="19"/>
      <c r="IA228" s="20">
        <f t="shared" si="1075"/>
        <v>0</v>
      </c>
      <c r="IB228" s="19"/>
      <c r="IC228" s="19"/>
      <c r="ID228" s="20">
        <f t="shared" si="1076"/>
        <v>0</v>
      </c>
      <c r="IE228" s="20">
        <f t="shared" si="1077"/>
        <v>0</v>
      </c>
      <c r="IF228" s="20">
        <f t="shared" si="1078"/>
        <v>0</v>
      </c>
      <c r="IG228" s="20">
        <f t="shared" si="1079"/>
        <v>0</v>
      </c>
      <c r="IH228" s="20">
        <f t="shared" si="1080"/>
        <v>0</v>
      </c>
      <c r="II228" s="20">
        <f t="shared" si="1081"/>
        <v>0</v>
      </c>
      <c r="IJ228" s="20">
        <f t="shared" si="1082"/>
        <v>0</v>
      </c>
      <c r="IK228" s="19"/>
      <c r="IL228" s="19"/>
      <c r="IM228" s="20">
        <f t="shared" si="1083"/>
        <v>0</v>
      </c>
      <c r="IN228" s="19"/>
      <c r="IO228" s="19"/>
      <c r="IP228" s="20">
        <f t="shared" si="1084"/>
        <v>0</v>
      </c>
      <c r="IQ228" s="19"/>
      <c r="IR228" s="19"/>
      <c r="IS228" s="20">
        <f t="shared" si="1085"/>
        <v>0</v>
      </c>
      <c r="IT228" s="20">
        <f t="shared" si="1086"/>
        <v>0</v>
      </c>
      <c r="IU228" s="20">
        <f t="shared" si="1087"/>
        <v>0</v>
      </c>
      <c r="IV228" s="20">
        <f t="shared" si="1088"/>
        <v>0</v>
      </c>
      <c r="IW228" s="20">
        <f t="shared" si="1089"/>
        <v>0</v>
      </c>
      <c r="IX228" s="20">
        <f t="shared" si="1090"/>
        <v>0</v>
      </c>
      <c r="IY228" s="20">
        <f t="shared" si="1091"/>
        <v>0</v>
      </c>
      <c r="IZ228" s="19"/>
      <c r="JA228" s="19"/>
      <c r="JB228" s="20">
        <f t="shared" si="1092"/>
        <v>0</v>
      </c>
      <c r="JC228" s="19"/>
      <c r="JD228" s="19"/>
      <c r="JE228" s="20">
        <f t="shared" si="1093"/>
        <v>0</v>
      </c>
      <c r="JF228" s="19"/>
      <c r="JG228" s="19"/>
      <c r="JH228" s="20">
        <f t="shared" si="1094"/>
        <v>0</v>
      </c>
      <c r="JI228" s="20">
        <f t="shared" si="1095"/>
        <v>0</v>
      </c>
      <c r="JJ228" s="20">
        <f t="shared" si="1096"/>
        <v>0</v>
      </c>
      <c r="JK228" s="20">
        <f t="shared" si="1097"/>
        <v>0</v>
      </c>
      <c r="JL228" s="19"/>
      <c r="JM228" s="19"/>
      <c r="JN228" s="20">
        <f t="shared" si="1098"/>
        <v>0</v>
      </c>
      <c r="JO228" s="19"/>
      <c r="JP228" s="19"/>
      <c r="JQ228" s="20">
        <f t="shared" si="1099"/>
        <v>0</v>
      </c>
      <c r="JR228" s="19"/>
      <c r="JS228" s="19"/>
      <c r="JT228" s="20">
        <f t="shared" si="1100"/>
        <v>0</v>
      </c>
      <c r="JU228" s="20">
        <f t="shared" si="1101"/>
        <v>0</v>
      </c>
      <c r="JV228" s="20">
        <f t="shared" si="1102"/>
        <v>0</v>
      </c>
      <c r="JW228" s="20">
        <f t="shared" si="1103"/>
        <v>0</v>
      </c>
      <c r="JX228" s="20">
        <f>-31.9</f>
        <v>-31.9</v>
      </c>
      <c r="JY228" s="19"/>
      <c r="JZ228" s="20">
        <f t="shared" si="1104"/>
        <v>-31.9</v>
      </c>
      <c r="KA228" s="20">
        <f>553.9</f>
        <v>553.9</v>
      </c>
      <c r="KB228" s="19"/>
      <c r="KC228" s="20">
        <f t="shared" si="1105"/>
        <v>553.9</v>
      </c>
      <c r="KD228" s="20">
        <f t="shared" si="1106"/>
        <v>522</v>
      </c>
      <c r="KE228" s="20">
        <f t="shared" si="1107"/>
        <v>0</v>
      </c>
      <c r="KF228" s="20">
        <f t="shared" si="1108"/>
        <v>522</v>
      </c>
      <c r="KG228" s="20">
        <f>1124.66</f>
        <v>1124.6600000000001</v>
      </c>
      <c r="KH228" s="19"/>
      <c r="KI228" s="20">
        <f t="shared" si="1109"/>
        <v>1124.6600000000001</v>
      </c>
      <c r="KJ228" s="19"/>
      <c r="KK228" s="19"/>
      <c r="KL228" s="20">
        <f t="shared" si="1110"/>
        <v>0</v>
      </c>
      <c r="KM228" s="19"/>
      <c r="KN228" s="19"/>
      <c r="KO228" s="20">
        <f t="shared" si="1111"/>
        <v>0</v>
      </c>
      <c r="KP228" s="19"/>
      <c r="KQ228" s="19"/>
      <c r="KR228" s="20">
        <f t="shared" si="1112"/>
        <v>0</v>
      </c>
      <c r="KS228" s="19"/>
      <c r="KT228" s="19"/>
      <c r="KU228" s="20">
        <f t="shared" si="1113"/>
        <v>0</v>
      </c>
      <c r="KV228" s="19"/>
      <c r="KW228" s="19"/>
      <c r="KX228" s="20">
        <f t="shared" si="1114"/>
        <v>0</v>
      </c>
      <c r="KY228" s="19"/>
      <c r="KZ228" s="19"/>
      <c r="LA228" s="20">
        <f t="shared" si="1115"/>
        <v>0</v>
      </c>
      <c r="LB228" s="20">
        <f t="shared" si="1116"/>
        <v>0</v>
      </c>
      <c r="LC228" s="20">
        <f t="shared" si="1117"/>
        <v>0</v>
      </c>
      <c r="LD228" s="20">
        <f t="shared" si="1118"/>
        <v>0</v>
      </c>
      <c r="LE228" s="20">
        <f t="shared" si="1119"/>
        <v>1124.6600000000001</v>
      </c>
      <c r="LF228" s="20">
        <f t="shared" si="1120"/>
        <v>0</v>
      </c>
      <c r="LG228" s="20">
        <f t="shared" si="1121"/>
        <v>1124.6600000000001</v>
      </c>
      <c r="LH228" s="19"/>
      <c r="LI228" s="19"/>
      <c r="LJ228" s="20">
        <f t="shared" si="1122"/>
        <v>0</v>
      </c>
      <c r="LK228" s="19"/>
      <c r="LL228" s="19"/>
      <c r="LM228" s="20">
        <f t="shared" si="1123"/>
        <v>0</v>
      </c>
      <c r="LN228" s="20">
        <f t="shared" si="1124"/>
        <v>1646.66</v>
      </c>
      <c r="LO228" s="20">
        <f t="shared" si="1125"/>
        <v>0</v>
      </c>
      <c r="LP228" s="20">
        <f t="shared" si="1126"/>
        <v>1646.66</v>
      </c>
    </row>
    <row r="229" spans="1:328" x14ac:dyDescent="0.3">
      <c r="A229" s="2" t="s">
        <v>334</v>
      </c>
      <c r="B229" s="3"/>
      <c r="C229" s="3"/>
      <c r="D229" s="4">
        <f t="shared" si="966"/>
        <v>0</v>
      </c>
      <c r="E229" s="3"/>
      <c r="F229" s="3"/>
      <c r="G229" s="4">
        <f t="shared" si="967"/>
        <v>0</v>
      </c>
      <c r="H229" s="3"/>
      <c r="I229" s="3"/>
      <c r="J229" s="4">
        <f t="shared" si="968"/>
        <v>0</v>
      </c>
      <c r="K229" s="3"/>
      <c r="L229" s="3"/>
      <c r="M229" s="4">
        <f t="shared" si="969"/>
        <v>0</v>
      </c>
      <c r="N229" s="3"/>
      <c r="O229" s="3"/>
      <c r="P229" s="4">
        <f t="shared" si="970"/>
        <v>0</v>
      </c>
      <c r="Q229" s="3"/>
      <c r="R229" s="3"/>
      <c r="S229" s="4">
        <f t="shared" si="971"/>
        <v>0</v>
      </c>
      <c r="T229" s="3"/>
      <c r="U229" s="3"/>
      <c r="V229" s="4">
        <f t="shared" si="972"/>
        <v>0</v>
      </c>
      <c r="W229" s="3"/>
      <c r="X229" s="3"/>
      <c r="Y229" s="4">
        <f t="shared" si="973"/>
        <v>0</v>
      </c>
      <c r="Z229" s="3"/>
      <c r="AA229" s="3"/>
      <c r="AB229" s="4">
        <f t="shared" si="974"/>
        <v>0</v>
      </c>
      <c r="AC229" s="3"/>
      <c r="AD229" s="3"/>
      <c r="AE229" s="4">
        <f t="shared" si="975"/>
        <v>0</v>
      </c>
      <c r="AF229" s="3"/>
      <c r="AG229" s="3"/>
      <c r="AH229" s="4">
        <f t="shared" si="976"/>
        <v>0</v>
      </c>
      <c r="AI229" s="3"/>
      <c r="AJ229" s="3"/>
      <c r="AK229" s="4">
        <f t="shared" si="977"/>
        <v>0</v>
      </c>
      <c r="AL229" s="4">
        <f t="shared" si="978"/>
        <v>0</v>
      </c>
      <c r="AM229" s="4">
        <f t="shared" si="979"/>
        <v>0</v>
      </c>
      <c r="AN229" s="4">
        <f t="shared" si="980"/>
        <v>0</v>
      </c>
      <c r="AO229" s="3"/>
      <c r="AP229" s="3"/>
      <c r="AQ229" s="4">
        <f t="shared" si="981"/>
        <v>0</v>
      </c>
      <c r="AR229" s="3"/>
      <c r="AS229" s="3"/>
      <c r="AT229" s="4">
        <f t="shared" si="982"/>
        <v>0</v>
      </c>
      <c r="AU229" s="3"/>
      <c r="AV229" s="3"/>
      <c r="AW229" s="4">
        <f t="shared" si="983"/>
        <v>0</v>
      </c>
      <c r="AX229" s="3"/>
      <c r="AY229" s="3"/>
      <c r="AZ229" s="4">
        <f t="shared" si="984"/>
        <v>0</v>
      </c>
      <c r="BA229" s="3"/>
      <c r="BB229" s="3"/>
      <c r="BC229" s="4">
        <f t="shared" si="985"/>
        <v>0</v>
      </c>
      <c r="BD229" s="3"/>
      <c r="BE229" s="3"/>
      <c r="BF229" s="4">
        <f t="shared" si="986"/>
        <v>0</v>
      </c>
      <c r="BG229" s="4">
        <f t="shared" si="987"/>
        <v>0</v>
      </c>
      <c r="BH229" s="4">
        <f t="shared" si="988"/>
        <v>0</v>
      </c>
      <c r="BI229" s="4">
        <f t="shared" si="989"/>
        <v>0</v>
      </c>
      <c r="BJ229" s="3"/>
      <c r="BK229" s="3"/>
      <c r="BL229" s="4">
        <f t="shared" si="990"/>
        <v>0</v>
      </c>
      <c r="BM229" s="3"/>
      <c r="BN229" s="3"/>
      <c r="BO229" s="4">
        <f t="shared" si="991"/>
        <v>0</v>
      </c>
      <c r="BP229" s="3"/>
      <c r="BQ229" s="3"/>
      <c r="BR229" s="4">
        <f t="shared" si="992"/>
        <v>0</v>
      </c>
      <c r="BS229" s="3"/>
      <c r="BT229" s="3"/>
      <c r="BU229" s="4">
        <f t="shared" si="993"/>
        <v>0</v>
      </c>
      <c r="BV229" s="3"/>
      <c r="BW229" s="3"/>
      <c r="BX229" s="4">
        <f t="shared" si="994"/>
        <v>0</v>
      </c>
      <c r="BY229" s="3"/>
      <c r="BZ229" s="3"/>
      <c r="CA229" s="4">
        <f t="shared" si="995"/>
        <v>0</v>
      </c>
      <c r="CB229" s="4">
        <f t="shared" si="996"/>
        <v>0</v>
      </c>
      <c r="CC229" s="4">
        <f t="shared" si="997"/>
        <v>0</v>
      </c>
      <c r="CD229" s="4">
        <f t="shared" si="998"/>
        <v>0</v>
      </c>
      <c r="CE229" s="3"/>
      <c r="CF229" s="3"/>
      <c r="CG229" s="4">
        <f t="shared" si="999"/>
        <v>0</v>
      </c>
      <c r="CH229" s="3"/>
      <c r="CI229" s="3"/>
      <c r="CJ229" s="4">
        <f t="shared" si="1000"/>
        <v>0</v>
      </c>
      <c r="CK229" s="3"/>
      <c r="CL229" s="3"/>
      <c r="CM229" s="4">
        <f t="shared" si="1001"/>
        <v>0</v>
      </c>
      <c r="CN229" s="4">
        <f t="shared" si="1002"/>
        <v>0</v>
      </c>
      <c r="CO229" s="4">
        <f t="shared" si="1003"/>
        <v>0</v>
      </c>
      <c r="CP229" s="4">
        <f t="shared" si="1004"/>
        <v>0</v>
      </c>
      <c r="CQ229" s="3"/>
      <c r="CR229" s="3"/>
      <c r="CS229" s="4">
        <f t="shared" si="1005"/>
        <v>0</v>
      </c>
      <c r="CT229" s="3"/>
      <c r="CU229" s="3"/>
      <c r="CV229" s="4">
        <f t="shared" si="1006"/>
        <v>0</v>
      </c>
      <c r="CW229" s="3"/>
      <c r="CX229" s="3"/>
      <c r="CY229" s="4">
        <f t="shared" si="1007"/>
        <v>0</v>
      </c>
      <c r="CZ229" s="4">
        <f t="shared" si="1008"/>
        <v>0</v>
      </c>
      <c r="DA229" s="4">
        <f t="shared" si="1009"/>
        <v>0</v>
      </c>
      <c r="DB229" s="4">
        <f t="shared" si="1010"/>
        <v>0</v>
      </c>
      <c r="DC229" s="4">
        <f t="shared" si="1011"/>
        <v>0</v>
      </c>
      <c r="DD229" s="4">
        <f t="shared" si="1012"/>
        <v>0</v>
      </c>
      <c r="DE229" s="4">
        <f t="shared" si="1013"/>
        <v>0</v>
      </c>
      <c r="DF229" s="3"/>
      <c r="DG229" s="3"/>
      <c r="DH229" s="4">
        <f t="shared" si="1014"/>
        <v>0</v>
      </c>
      <c r="DI229" s="3"/>
      <c r="DJ229" s="3"/>
      <c r="DK229" s="4">
        <f t="shared" si="1015"/>
        <v>0</v>
      </c>
      <c r="DL229" s="4">
        <f t="shared" si="1016"/>
        <v>0</v>
      </c>
      <c r="DM229" s="4">
        <f t="shared" si="1017"/>
        <v>0</v>
      </c>
      <c r="DN229" s="4">
        <f t="shared" si="1018"/>
        <v>0</v>
      </c>
      <c r="DO229" s="3"/>
      <c r="DP229" s="3"/>
      <c r="DQ229" s="4">
        <f t="shared" si="1019"/>
        <v>0</v>
      </c>
      <c r="DR229" s="3"/>
      <c r="DS229" s="3"/>
      <c r="DT229" s="4">
        <f t="shared" si="1020"/>
        <v>0</v>
      </c>
      <c r="DU229" s="4">
        <f t="shared" si="1021"/>
        <v>0</v>
      </c>
      <c r="DV229" s="4">
        <f t="shared" si="1022"/>
        <v>0</v>
      </c>
      <c r="DW229" s="4">
        <f t="shared" si="1023"/>
        <v>0</v>
      </c>
      <c r="DX229" s="20">
        <f t="shared" si="1024"/>
        <v>0</v>
      </c>
      <c r="DY229" s="20">
        <f t="shared" si="1025"/>
        <v>0</v>
      </c>
      <c r="DZ229" s="20">
        <f t="shared" si="1026"/>
        <v>0</v>
      </c>
      <c r="EA229" s="19"/>
      <c r="EB229" s="19"/>
      <c r="EC229" s="20">
        <f t="shared" si="1027"/>
        <v>0</v>
      </c>
      <c r="ED229" s="19"/>
      <c r="EE229" s="19"/>
      <c r="EF229" s="20">
        <f t="shared" si="1028"/>
        <v>0</v>
      </c>
      <c r="EG229" s="19"/>
      <c r="EH229" s="19"/>
      <c r="EI229" s="20">
        <f t="shared" si="1029"/>
        <v>0</v>
      </c>
      <c r="EJ229" s="19"/>
      <c r="EK229" s="19"/>
      <c r="EL229" s="20">
        <f t="shared" si="1030"/>
        <v>0</v>
      </c>
      <c r="EM229" s="20">
        <f t="shared" si="1031"/>
        <v>0</v>
      </c>
      <c r="EN229" s="20">
        <f t="shared" si="1032"/>
        <v>0</v>
      </c>
      <c r="EO229" s="20">
        <f t="shared" si="1033"/>
        <v>0</v>
      </c>
      <c r="EP229" s="19"/>
      <c r="EQ229" s="19"/>
      <c r="ER229" s="20">
        <f t="shared" si="1034"/>
        <v>0</v>
      </c>
      <c r="ES229" s="19"/>
      <c r="ET229" s="19"/>
      <c r="EU229" s="20">
        <f t="shared" si="1035"/>
        <v>0</v>
      </c>
      <c r="EV229" s="19"/>
      <c r="EW229" s="19"/>
      <c r="EX229" s="20">
        <f t="shared" si="1036"/>
        <v>0</v>
      </c>
      <c r="EY229" s="19"/>
      <c r="EZ229" s="19"/>
      <c r="FA229" s="20">
        <f t="shared" si="1037"/>
        <v>0</v>
      </c>
      <c r="FB229" s="20">
        <f t="shared" si="1038"/>
        <v>0</v>
      </c>
      <c r="FC229" s="20">
        <f t="shared" si="1039"/>
        <v>0</v>
      </c>
      <c r="FD229" s="20">
        <f t="shared" si="1040"/>
        <v>0</v>
      </c>
      <c r="FE229" s="19"/>
      <c r="FF229" s="19"/>
      <c r="FG229" s="20">
        <f t="shared" si="1041"/>
        <v>0</v>
      </c>
      <c r="FH229" s="19"/>
      <c r="FI229" s="19"/>
      <c r="FJ229" s="20">
        <f t="shared" si="1042"/>
        <v>0</v>
      </c>
      <c r="FK229" s="19"/>
      <c r="FL229" s="19"/>
      <c r="FM229" s="20">
        <f t="shared" si="1043"/>
        <v>0</v>
      </c>
      <c r="FN229" s="20">
        <f t="shared" si="1044"/>
        <v>0</v>
      </c>
      <c r="FO229" s="20">
        <f t="shared" si="1045"/>
        <v>0</v>
      </c>
      <c r="FP229" s="20">
        <f t="shared" si="1046"/>
        <v>0</v>
      </c>
      <c r="FQ229" s="19"/>
      <c r="FR229" s="19"/>
      <c r="FS229" s="20">
        <f t="shared" si="1047"/>
        <v>0</v>
      </c>
      <c r="FT229" s="19"/>
      <c r="FU229" s="19"/>
      <c r="FV229" s="20">
        <f t="shared" si="1048"/>
        <v>0</v>
      </c>
      <c r="FW229" s="19"/>
      <c r="FX229" s="19"/>
      <c r="FY229" s="20">
        <f t="shared" si="1049"/>
        <v>0</v>
      </c>
      <c r="FZ229" s="20">
        <f t="shared" si="1050"/>
        <v>0</v>
      </c>
      <c r="GA229" s="20">
        <f t="shared" si="1051"/>
        <v>0</v>
      </c>
      <c r="GB229" s="20">
        <f t="shared" si="1052"/>
        <v>0</v>
      </c>
      <c r="GC229" s="19"/>
      <c r="GD229" s="19"/>
      <c r="GE229" s="20">
        <f t="shared" si="1053"/>
        <v>0</v>
      </c>
      <c r="GF229" s="19"/>
      <c r="GG229" s="19"/>
      <c r="GH229" s="20">
        <f t="shared" si="1054"/>
        <v>0</v>
      </c>
      <c r="GI229" s="19"/>
      <c r="GJ229" s="19"/>
      <c r="GK229" s="20">
        <f t="shared" si="1055"/>
        <v>0</v>
      </c>
      <c r="GL229" s="19"/>
      <c r="GM229" s="19"/>
      <c r="GN229" s="20">
        <f t="shared" si="1056"/>
        <v>0</v>
      </c>
      <c r="GO229" s="20">
        <f t="shared" si="1057"/>
        <v>0</v>
      </c>
      <c r="GP229" s="20">
        <f t="shared" si="1058"/>
        <v>0</v>
      </c>
      <c r="GQ229" s="20">
        <f t="shared" si="1059"/>
        <v>0</v>
      </c>
      <c r="GR229" s="19"/>
      <c r="GS229" s="19"/>
      <c r="GT229" s="20">
        <f t="shared" si="1060"/>
        <v>0</v>
      </c>
      <c r="GU229" s="19"/>
      <c r="GV229" s="19"/>
      <c r="GW229" s="20">
        <f t="shared" si="1061"/>
        <v>0</v>
      </c>
      <c r="GX229" s="19"/>
      <c r="GY229" s="19"/>
      <c r="GZ229" s="20">
        <f t="shared" si="1062"/>
        <v>0</v>
      </c>
      <c r="HA229" s="20">
        <f t="shared" si="1063"/>
        <v>0</v>
      </c>
      <c r="HB229" s="20">
        <f t="shared" si="1064"/>
        <v>0</v>
      </c>
      <c r="HC229" s="20">
        <f t="shared" si="1065"/>
        <v>0</v>
      </c>
      <c r="HD229" s="19"/>
      <c r="HE229" s="19"/>
      <c r="HF229" s="20">
        <f t="shared" si="1066"/>
        <v>0</v>
      </c>
      <c r="HG229" s="19"/>
      <c r="HH229" s="19"/>
      <c r="HI229" s="20">
        <f t="shared" si="1067"/>
        <v>0</v>
      </c>
      <c r="HJ229" s="19"/>
      <c r="HK229" s="19"/>
      <c r="HL229" s="20">
        <f t="shared" si="1068"/>
        <v>0</v>
      </c>
      <c r="HM229" s="19"/>
      <c r="HN229" s="19"/>
      <c r="HO229" s="20">
        <f t="shared" si="1069"/>
        <v>0</v>
      </c>
      <c r="HP229" s="20">
        <f t="shared" si="1070"/>
        <v>0</v>
      </c>
      <c r="HQ229" s="20">
        <f t="shared" si="1071"/>
        <v>0</v>
      </c>
      <c r="HR229" s="20">
        <f t="shared" si="1072"/>
        <v>0</v>
      </c>
      <c r="HS229" s="19"/>
      <c r="HT229" s="19"/>
      <c r="HU229" s="20">
        <f t="shared" si="1073"/>
        <v>0</v>
      </c>
      <c r="HV229" s="19"/>
      <c r="HW229" s="19"/>
      <c r="HX229" s="20">
        <f t="shared" si="1074"/>
        <v>0</v>
      </c>
      <c r="HY229" s="19"/>
      <c r="HZ229" s="19"/>
      <c r="IA229" s="20">
        <f t="shared" si="1075"/>
        <v>0</v>
      </c>
      <c r="IB229" s="19"/>
      <c r="IC229" s="19"/>
      <c r="ID229" s="20">
        <f t="shared" si="1076"/>
        <v>0</v>
      </c>
      <c r="IE229" s="20">
        <f t="shared" si="1077"/>
        <v>0</v>
      </c>
      <c r="IF229" s="20">
        <f t="shared" si="1078"/>
        <v>0</v>
      </c>
      <c r="IG229" s="20">
        <f t="shared" si="1079"/>
        <v>0</v>
      </c>
      <c r="IH229" s="20">
        <f t="shared" si="1080"/>
        <v>0</v>
      </c>
      <c r="II229" s="20">
        <f t="shared" si="1081"/>
        <v>0</v>
      </c>
      <c r="IJ229" s="20">
        <f t="shared" si="1082"/>
        <v>0</v>
      </c>
      <c r="IK229" s="19"/>
      <c r="IL229" s="19"/>
      <c r="IM229" s="20">
        <f t="shared" si="1083"/>
        <v>0</v>
      </c>
      <c r="IN229" s="19"/>
      <c r="IO229" s="19"/>
      <c r="IP229" s="20">
        <f t="shared" si="1084"/>
        <v>0</v>
      </c>
      <c r="IQ229" s="19"/>
      <c r="IR229" s="19"/>
      <c r="IS229" s="20">
        <f t="shared" si="1085"/>
        <v>0</v>
      </c>
      <c r="IT229" s="20">
        <f t="shared" si="1086"/>
        <v>0</v>
      </c>
      <c r="IU229" s="20">
        <f t="shared" si="1087"/>
        <v>0</v>
      </c>
      <c r="IV229" s="20">
        <f t="shared" si="1088"/>
        <v>0</v>
      </c>
      <c r="IW229" s="20">
        <f t="shared" si="1089"/>
        <v>0</v>
      </c>
      <c r="IX229" s="20">
        <f t="shared" si="1090"/>
        <v>0</v>
      </c>
      <c r="IY229" s="20">
        <f t="shared" si="1091"/>
        <v>0</v>
      </c>
      <c r="IZ229" s="19"/>
      <c r="JA229" s="19"/>
      <c r="JB229" s="20">
        <f t="shared" si="1092"/>
        <v>0</v>
      </c>
      <c r="JC229" s="19"/>
      <c r="JD229" s="19"/>
      <c r="JE229" s="20">
        <f t="shared" si="1093"/>
        <v>0</v>
      </c>
      <c r="JF229" s="19"/>
      <c r="JG229" s="19"/>
      <c r="JH229" s="20">
        <f t="shared" si="1094"/>
        <v>0</v>
      </c>
      <c r="JI229" s="20">
        <f t="shared" si="1095"/>
        <v>0</v>
      </c>
      <c r="JJ229" s="20">
        <f t="shared" si="1096"/>
        <v>0</v>
      </c>
      <c r="JK229" s="20">
        <f t="shared" si="1097"/>
        <v>0</v>
      </c>
      <c r="JL229" s="19"/>
      <c r="JM229" s="19"/>
      <c r="JN229" s="20">
        <f t="shared" si="1098"/>
        <v>0</v>
      </c>
      <c r="JO229" s="19"/>
      <c r="JP229" s="19"/>
      <c r="JQ229" s="20">
        <f t="shared" si="1099"/>
        <v>0</v>
      </c>
      <c r="JR229" s="19"/>
      <c r="JS229" s="19"/>
      <c r="JT229" s="20">
        <f t="shared" si="1100"/>
        <v>0</v>
      </c>
      <c r="JU229" s="20">
        <f t="shared" si="1101"/>
        <v>0</v>
      </c>
      <c r="JV229" s="20">
        <f t="shared" si="1102"/>
        <v>0</v>
      </c>
      <c r="JW229" s="20">
        <f t="shared" si="1103"/>
        <v>0</v>
      </c>
      <c r="JX229" s="19"/>
      <c r="JY229" s="19"/>
      <c r="JZ229" s="20">
        <f t="shared" si="1104"/>
        <v>0</v>
      </c>
      <c r="KA229" s="19"/>
      <c r="KB229" s="19"/>
      <c r="KC229" s="20">
        <f t="shared" si="1105"/>
        <v>0</v>
      </c>
      <c r="KD229" s="20">
        <f t="shared" si="1106"/>
        <v>0</v>
      </c>
      <c r="KE229" s="20">
        <f t="shared" si="1107"/>
        <v>0</v>
      </c>
      <c r="KF229" s="20">
        <f t="shared" si="1108"/>
        <v>0</v>
      </c>
      <c r="KG229" s="19"/>
      <c r="KH229" s="19"/>
      <c r="KI229" s="20">
        <f t="shared" si="1109"/>
        <v>0</v>
      </c>
      <c r="KJ229" s="19"/>
      <c r="KK229" s="19"/>
      <c r="KL229" s="20">
        <f t="shared" si="1110"/>
        <v>0</v>
      </c>
      <c r="KM229" s="19"/>
      <c r="KN229" s="19"/>
      <c r="KO229" s="20">
        <f t="shared" si="1111"/>
        <v>0</v>
      </c>
      <c r="KP229" s="19"/>
      <c r="KQ229" s="19"/>
      <c r="KR229" s="20">
        <f t="shared" si="1112"/>
        <v>0</v>
      </c>
      <c r="KS229" s="19"/>
      <c r="KT229" s="19"/>
      <c r="KU229" s="20">
        <f t="shared" si="1113"/>
        <v>0</v>
      </c>
      <c r="KV229" s="19"/>
      <c r="KW229" s="19"/>
      <c r="KX229" s="20">
        <f t="shared" si="1114"/>
        <v>0</v>
      </c>
      <c r="KY229" s="19"/>
      <c r="KZ229" s="19"/>
      <c r="LA229" s="20">
        <f t="shared" si="1115"/>
        <v>0</v>
      </c>
      <c r="LB229" s="20">
        <f t="shared" si="1116"/>
        <v>0</v>
      </c>
      <c r="LC229" s="20">
        <f t="shared" si="1117"/>
        <v>0</v>
      </c>
      <c r="LD229" s="20">
        <f t="shared" si="1118"/>
        <v>0</v>
      </c>
      <c r="LE229" s="20">
        <f t="shared" si="1119"/>
        <v>0</v>
      </c>
      <c r="LF229" s="20">
        <f t="shared" si="1120"/>
        <v>0</v>
      </c>
      <c r="LG229" s="20">
        <f t="shared" si="1121"/>
        <v>0</v>
      </c>
      <c r="LH229" s="19"/>
      <c r="LI229" s="19"/>
      <c r="LJ229" s="20">
        <f t="shared" si="1122"/>
        <v>0</v>
      </c>
      <c r="LK229" s="19"/>
      <c r="LL229" s="19"/>
      <c r="LM229" s="20">
        <f t="shared" si="1123"/>
        <v>0</v>
      </c>
      <c r="LN229" s="20">
        <f t="shared" si="1124"/>
        <v>0</v>
      </c>
      <c r="LO229" s="20">
        <f t="shared" si="1125"/>
        <v>0</v>
      </c>
      <c r="LP229" s="20">
        <f t="shared" si="1126"/>
        <v>0</v>
      </c>
    </row>
    <row r="230" spans="1:328" x14ac:dyDescent="0.3">
      <c r="A230" s="2" t="s">
        <v>335</v>
      </c>
      <c r="B230" s="3"/>
      <c r="C230" s="3"/>
      <c r="D230" s="4">
        <f t="shared" ref="D230:D261" si="1127">(B230)-(C230)</f>
        <v>0</v>
      </c>
      <c r="E230" s="3"/>
      <c r="F230" s="3"/>
      <c r="G230" s="4">
        <f t="shared" ref="G230:G261" si="1128">(E230)-(F230)</f>
        <v>0</v>
      </c>
      <c r="H230" s="3"/>
      <c r="I230" s="3"/>
      <c r="J230" s="4">
        <f t="shared" ref="J230:J261" si="1129">(H230)-(I230)</f>
        <v>0</v>
      </c>
      <c r="K230" s="3"/>
      <c r="L230" s="3"/>
      <c r="M230" s="4">
        <f t="shared" ref="M230:M261" si="1130">(K230)-(L230)</f>
        <v>0</v>
      </c>
      <c r="N230" s="3"/>
      <c r="O230" s="3"/>
      <c r="P230" s="4">
        <f t="shared" ref="P230:P261" si="1131">(N230)-(O230)</f>
        <v>0</v>
      </c>
      <c r="Q230" s="3"/>
      <c r="R230" s="3"/>
      <c r="S230" s="4">
        <f t="shared" ref="S230:S261" si="1132">(Q230)-(R230)</f>
        <v>0</v>
      </c>
      <c r="T230" s="3"/>
      <c r="U230" s="3"/>
      <c r="V230" s="4">
        <f t="shared" ref="V230:V261" si="1133">(T230)-(U230)</f>
        <v>0</v>
      </c>
      <c r="W230" s="3"/>
      <c r="X230" s="3"/>
      <c r="Y230" s="4">
        <f t="shared" ref="Y230:Y261" si="1134">(W230)-(X230)</f>
        <v>0</v>
      </c>
      <c r="Z230" s="3"/>
      <c r="AA230" s="3"/>
      <c r="AB230" s="4">
        <f t="shared" ref="AB230:AB261" si="1135">(Z230)-(AA230)</f>
        <v>0</v>
      </c>
      <c r="AC230" s="3"/>
      <c r="AD230" s="3"/>
      <c r="AE230" s="4">
        <f t="shared" ref="AE230:AE261" si="1136">(AC230)-(AD230)</f>
        <v>0</v>
      </c>
      <c r="AF230" s="3"/>
      <c r="AG230" s="3"/>
      <c r="AH230" s="4">
        <f t="shared" ref="AH230:AH261" si="1137">(AF230)-(AG230)</f>
        <v>0</v>
      </c>
      <c r="AI230" s="3"/>
      <c r="AJ230" s="3"/>
      <c r="AK230" s="4">
        <f t="shared" ref="AK230:AK261" si="1138">(AI230)-(AJ230)</f>
        <v>0</v>
      </c>
      <c r="AL230" s="4">
        <f t="shared" ref="AL230:AL261" si="1139">(((((((((H230)+(K230))+(N230))+(Q230))+(T230))+(W230))+(Z230))+(AC230))+(AF230))+(AI230)</f>
        <v>0</v>
      </c>
      <c r="AM230" s="4">
        <f t="shared" ref="AM230:AM261" si="1140">(((((((((I230)+(L230))+(O230))+(R230))+(U230))+(X230))+(AA230))+(AD230))+(AG230))+(AJ230)</f>
        <v>0</v>
      </c>
      <c r="AN230" s="4">
        <f t="shared" ref="AN230:AN261" si="1141">(AL230)-(AM230)</f>
        <v>0</v>
      </c>
      <c r="AO230" s="3"/>
      <c r="AP230" s="3"/>
      <c r="AQ230" s="4">
        <f t="shared" ref="AQ230:AQ261" si="1142">(AO230)-(AP230)</f>
        <v>0</v>
      </c>
      <c r="AR230" s="3"/>
      <c r="AS230" s="3"/>
      <c r="AT230" s="4">
        <f t="shared" ref="AT230:AT261" si="1143">(AR230)-(AS230)</f>
        <v>0</v>
      </c>
      <c r="AU230" s="3"/>
      <c r="AV230" s="3"/>
      <c r="AW230" s="4">
        <f t="shared" ref="AW230:AW261" si="1144">(AU230)-(AV230)</f>
        <v>0</v>
      </c>
      <c r="AX230" s="3"/>
      <c r="AY230" s="3"/>
      <c r="AZ230" s="4">
        <f t="shared" ref="AZ230:AZ261" si="1145">(AX230)-(AY230)</f>
        <v>0</v>
      </c>
      <c r="BA230" s="3"/>
      <c r="BB230" s="3"/>
      <c r="BC230" s="4">
        <f t="shared" ref="BC230:BC261" si="1146">(BA230)-(BB230)</f>
        <v>0</v>
      </c>
      <c r="BD230" s="3"/>
      <c r="BE230" s="3"/>
      <c r="BF230" s="4">
        <f t="shared" ref="BF230:BF261" si="1147">(BD230)-(BE230)</f>
        <v>0</v>
      </c>
      <c r="BG230" s="4">
        <f t="shared" ref="BG230:BG261" si="1148">(BA230)+(BD230)</f>
        <v>0</v>
      </c>
      <c r="BH230" s="4">
        <f t="shared" ref="BH230:BH261" si="1149">(BB230)+(BE230)</f>
        <v>0</v>
      </c>
      <c r="BI230" s="4">
        <f t="shared" ref="BI230:BI261" si="1150">(BG230)-(BH230)</f>
        <v>0</v>
      </c>
      <c r="BJ230" s="3"/>
      <c r="BK230" s="3"/>
      <c r="BL230" s="4">
        <f t="shared" ref="BL230:BL261" si="1151">(BJ230)-(BK230)</f>
        <v>0</v>
      </c>
      <c r="BM230" s="3"/>
      <c r="BN230" s="3"/>
      <c r="BO230" s="4">
        <f t="shared" ref="BO230:BO261" si="1152">(BM230)-(BN230)</f>
        <v>0</v>
      </c>
      <c r="BP230" s="3"/>
      <c r="BQ230" s="3"/>
      <c r="BR230" s="4">
        <f t="shared" ref="BR230:BR261" si="1153">(BP230)-(BQ230)</f>
        <v>0</v>
      </c>
      <c r="BS230" s="3"/>
      <c r="BT230" s="3"/>
      <c r="BU230" s="4">
        <f t="shared" ref="BU230:BU261" si="1154">(BS230)-(BT230)</f>
        <v>0</v>
      </c>
      <c r="BV230" s="3"/>
      <c r="BW230" s="3"/>
      <c r="BX230" s="4">
        <f t="shared" ref="BX230:BX261" si="1155">(BV230)-(BW230)</f>
        <v>0</v>
      </c>
      <c r="BY230" s="3"/>
      <c r="BZ230" s="3"/>
      <c r="CA230" s="4">
        <f t="shared" ref="CA230:CA261" si="1156">(BY230)-(BZ230)</f>
        <v>0</v>
      </c>
      <c r="CB230" s="4">
        <f t="shared" ref="CB230:CB261" si="1157">(((BP230)+(BS230))+(BV230))+(BY230)</f>
        <v>0</v>
      </c>
      <c r="CC230" s="4">
        <f t="shared" ref="CC230:CC261" si="1158">(((BQ230)+(BT230))+(BW230))+(BZ230)</f>
        <v>0</v>
      </c>
      <c r="CD230" s="4">
        <f t="shared" ref="CD230:CD261" si="1159">(CB230)-(CC230)</f>
        <v>0</v>
      </c>
      <c r="CE230" s="3"/>
      <c r="CF230" s="3"/>
      <c r="CG230" s="4">
        <f t="shared" ref="CG230:CG261" si="1160">(CE230)-(CF230)</f>
        <v>0</v>
      </c>
      <c r="CH230" s="3"/>
      <c r="CI230" s="3"/>
      <c r="CJ230" s="4">
        <f t="shared" ref="CJ230:CJ261" si="1161">(CH230)-(CI230)</f>
        <v>0</v>
      </c>
      <c r="CK230" s="3"/>
      <c r="CL230" s="3"/>
      <c r="CM230" s="4">
        <f t="shared" ref="CM230:CM261" si="1162">(CK230)-(CL230)</f>
        <v>0</v>
      </c>
      <c r="CN230" s="4">
        <f t="shared" ref="CN230:CN261" si="1163">(CH230)+(CK230)</f>
        <v>0</v>
      </c>
      <c r="CO230" s="4">
        <f t="shared" ref="CO230:CO261" si="1164">(CI230)+(CL230)</f>
        <v>0</v>
      </c>
      <c r="CP230" s="4">
        <f t="shared" ref="CP230:CP261" si="1165">(CN230)-(CO230)</f>
        <v>0</v>
      </c>
      <c r="CQ230" s="3"/>
      <c r="CR230" s="3"/>
      <c r="CS230" s="4">
        <f t="shared" ref="CS230:CS261" si="1166">(CQ230)-(CR230)</f>
        <v>0</v>
      </c>
      <c r="CT230" s="3"/>
      <c r="CU230" s="3"/>
      <c r="CV230" s="4">
        <f t="shared" ref="CV230:CV261" si="1167">(CT230)-(CU230)</f>
        <v>0</v>
      </c>
      <c r="CW230" s="3"/>
      <c r="CX230" s="3"/>
      <c r="CY230" s="4">
        <f t="shared" ref="CY230:CY261" si="1168">(CW230)-(CX230)</f>
        <v>0</v>
      </c>
      <c r="CZ230" s="4">
        <f t="shared" ref="CZ230:CZ261" si="1169">((CQ230)+(CT230))+(CW230)</f>
        <v>0</v>
      </c>
      <c r="DA230" s="4">
        <f t="shared" ref="DA230:DA261" si="1170">((CR230)+(CU230))+(CX230)</f>
        <v>0</v>
      </c>
      <c r="DB230" s="4">
        <f t="shared" ref="DB230:DB261" si="1171">(CZ230)-(DA230)</f>
        <v>0</v>
      </c>
      <c r="DC230" s="4">
        <f t="shared" ref="DC230:DC261" si="1172">((((((((((AO230)+(AR230))+(AU230))+(AX230))+(BG230))+(BJ230))+(BM230))+(CB230))+(CE230))+(CN230))+(CZ230)</f>
        <v>0</v>
      </c>
      <c r="DD230" s="4">
        <f t="shared" ref="DD230:DD261" si="1173">((((((((((AP230)+(AS230))+(AV230))+(AY230))+(BH230))+(BK230))+(BN230))+(CC230))+(CF230))+(CO230))+(DA230)</f>
        <v>0</v>
      </c>
      <c r="DE230" s="4">
        <f t="shared" ref="DE230:DE261" si="1174">(DC230)-(DD230)</f>
        <v>0</v>
      </c>
      <c r="DF230" s="3"/>
      <c r="DG230" s="3"/>
      <c r="DH230" s="4">
        <f t="shared" ref="DH230:DH261" si="1175">(DF230)-(DG230)</f>
        <v>0</v>
      </c>
      <c r="DI230" s="3"/>
      <c r="DJ230" s="3"/>
      <c r="DK230" s="4">
        <f t="shared" ref="DK230:DK261" si="1176">(DI230)-(DJ230)</f>
        <v>0</v>
      </c>
      <c r="DL230" s="4">
        <f t="shared" ref="DL230:DL261" si="1177">(DF230)+(DI230)</f>
        <v>0</v>
      </c>
      <c r="DM230" s="4">
        <f t="shared" ref="DM230:DM261" si="1178">(DG230)+(DJ230)</f>
        <v>0</v>
      </c>
      <c r="DN230" s="4">
        <f t="shared" ref="DN230:DN261" si="1179">(DL230)-(DM230)</f>
        <v>0</v>
      </c>
      <c r="DO230" s="3"/>
      <c r="DP230" s="3"/>
      <c r="DQ230" s="4">
        <f t="shared" ref="DQ230:DQ261" si="1180">(DO230)-(DP230)</f>
        <v>0</v>
      </c>
      <c r="DR230" s="3"/>
      <c r="DS230" s="3"/>
      <c r="DT230" s="4">
        <f t="shared" ref="DT230:DT261" si="1181">(DR230)-(DS230)</f>
        <v>0</v>
      </c>
      <c r="DU230" s="4">
        <f t="shared" ref="DU230:DU261" si="1182">(DO230)+(DR230)</f>
        <v>0</v>
      </c>
      <c r="DV230" s="4">
        <f t="shared" ref="DV230:DV261" si="1183">(DP230)+(DS230)</f>
        <v>0</v>
      </c>
      <c r="DW230" s="4">
        <f t="shared" ref="DW230:DW261" si="1184">(DU230)-(DV230)</f>
        <v>0</v>
      </c>
      <c r="DX230" s="20">
        <f t="shared" ref="DX230:DX261" si="1185">(((((B230)+(E230))+(AL230))+(DC230))+(DL230))+(DU230)</f>
        <v>0</v>
      </c>
      <c r="DY230" s="20">
        <f t="shared" ref="DY230:DY261" si="1186">(((((C230)+(F230))+(AM230))+(DD230))+(DM230))+(DV230)</f>
        <v>0</v>
      </c>
      <c r="DZ230" s="20">
        <f t="shared" ref="DZ230:DZ261" si="1187">(DX230)-(DY230)</f>
        <v>0</v>
      </c>
      <c r="EA230" s="19"/>
      <c r="EB230" s="19"/>
      <c r="EC230" s="20">
        <f t="shared" ref="EC230:EC261" si="1188">(EA230)-(EB230)</f>
        <v>0</v>
      </c>
      <c r="ED230" s="19"/>
      <c r="EE230" s="19"/>
      <c r="EF230" s="20">
        <f t="shared" ref="EF230:EF261" si="1189">(ED230)-(EE230)</f>
        <v>0</v>
      </c>
      <c r="EG230" s="19"/>
      <c r="EH230" s="19"/>
      <c r="EI230" s="20">
        <f t="shared" ref="EI230:EI261" si="1190">(EG230)-(EH230)</f>
        <v>0</v>
      </c>
      <c r="EJ230" s="19"/>
      <c r="EK230" s="19"/>
      <c r="EL230" s="20">
        <f t="shared" ref="EL230:EL261" si="1191">(EJ230)-(EK230)</f>
        <v>0</v>
      </c>
      <c r="EM230" s="20">
        <f t="shared" ref="EM230:EM261" si="1192">((ED230)+(EG230))+(EJ230)</f>
        <v>0</v>
      </c>
      <c r="EN230" s="20">
        <f t="shared" ref="EN230:EN261" si="1193">((EE230)+(EH230))+(EK230)</f>
        <v>0</v>
      </c>
      <c r="EO230" s="20">
        <f t="shared" ref="EO230:EO261" si="1194">(EM230)-(EN230)</f>
        <v>0</v>
      </c>
      <c r="EP230" s="19"/>
      <c r="EQ230" s="19"/>
      <c r="ER230" s="20">
        <f t="shared" ref="ER230:ER261" si="1195">(EP230)-(EQ230)</f>
        <v>0</v>
      </c>
      <c r="ES230" s="19"/>
      <c r="ET230" s="19"/>
      <c r="EU230" s="20">
        <f t="shared" ref="EU230:EU261" si="1196">(ES230)-(ET230)</f>
        <v>0</v>
      </c>
      <c r="EV230" s="19"/>
      <c r="EW230" s="19"/>
      <c r="EX230" s="20">
        <f t="shared" ref="EX230:EX261" si="1197">(EV230)-(EW230)</f>
        <v>0</v>
      </c>
      <c r="EY230" s="19"/>
      <c r="EZ230" s="19"/>
      <c r="FA230" s="20">
        <f t="shared" ref="FA230:FA261" si="1198">(EY230)-(EZ230)</f>
        <v>0</v>
      </c>
      <c r="FB230" s="20">
        <f t="shared" ref="FB230:FB261" si="1199">((ES230)+(EV230))+(EY230)</f>
        <v>0</v>
      </c>
      <c r="FC230" s="20">
        <f t="shared" ref="FC230:FC261" si="1200">((ET230)+(EW230))+(EZ230)</f>
        <v>0</v>
      </c>
      <c r="FD230" s="20">
        <f t="shared" ref="FD230:FD261" si="1201">(FB230)-(FC230)</f>
        <v>0</v>
      </c>
      <c r="FE230" s="19"/>
      <c r="FF230" s="19"/>
      <c r="FG230" s="20">
        <f t="shared" ref="FG230:FG261" si="1202">(FE230)-(FF230)</f>
        <v>0</v>
      </c>
      <c r="FH230" s="19"/>
      <c r="FI230" s="19"/>
      <c r="FJ230" s="20">
        <f t="shared" ref="FJ230:FJ261" si="1203">(FH230)-(FI230)</f>
        <v>0</v>
      </c>
      <c r="FK230" s="19"/>
      <c r="FL230" s="19"/>
      <c r="FM230" s="20">
        <f t="shared" ref="FM230:FM261" si="1204">(FK230)-(FL230)</f>
        <v>0</v>
      </c>
      <c r="FN230" s="20">
        <f t="shared" ref="FN230:FN261" si="1205">((FE230)+(FH230))+(FK230)</f>
        <v>0</v>
      </c>
      <c r="FO230" s="20">
        <f t="shared" ref="FO230:FO261" si="1206">((FF230)+(FI230))+(FL230)</f>
        <v>0</v>
      </c>
      <c r="FP230" s="20">
        <f t="shared" ref="FP230:FP261" si="1207">(FN230)-(FO230)</f>
        <v>0</v>
      </c>
      <c r="FQ230" s="19"/>
      <c r="FR230" s="19"/>
      <c r="FS230" s="20">
        <f t="shared" ref="FS230:FS261" si="1208">(FQ230)-(FR230)</f>
        <v>0</v>
      </c>
      <c r="FT230" s="19"/>
      <c r="FU230" s="19"/>
      <c r="FV230" s="20">
        <f t="shared" ref="FV230:FV261" si="1209">(FT230)-(FU230)</f>
        <v>0</v>
      </c>
      <c r="FW230" s="19"/>
      <c r="FX230" s="19"/>
      <c r="FY230" s="20">
        <f t="shared" ref="FY230:FY261" si="1210">(FW230)-(FX230)</f>
        <v>0</v>
      </c>
      <c r="FZ230" s="20">
        <f t="shared" ref="FZ230:FZ261" si="1211">((FQ230)+(FT230))+(FW230)</f>
        <v>0</v>
      </c>
      <c r="GA230" s="20">
        <f t="shared" ref="GA230:GA261" si="1212">((FR230)+(FU230))+(FX230)</f>
        <v>0</v>
      </c>
      <c r="GB230" s="20">
        <f t="shared" ref="GB230:GB261" si="1213">(FZ230)-(GA230)</f>
        <v>0</v>
      </c>
      <c r="GC230" s="19"/>
      <c r="GD230" s="19"/>
      <c r="GE230" s="20">
        <f t="shared" ref="GE230:GE261" si="1214">(GC230)-(GD230)</f>
        <v>0</v>
      </c>
      <c r="GF230" s="19"/>
      <c r="GG230" s="19"/>
      <c r="GH230" s="20">
        <f t="shared" ref="GH230:GH261" si="1215">(GF230)-(GG230)</f>
        <v>0</v>
      </c>
      <c r="GI230" s="19"/>
      <c r="GJ230" s="19"/>
      <c r="GK230" s="20">
        <f t="shared" ref="GK230:GK261" si="1216">(GI230)-(GJ230)</f>
        <v>0</v>
      </c>
      <c r="GL230" s="19"/>
      <c r="GM230" s="19"/>
      <c r="GN230" s="20">
        <f t="shared" ref="GN230:GN261" si="1217">(GL230)-(GM230)</f>
        <v>0</v>
      </c>
      <c r="GO230" s="20">
        <f t="shared" ref="GO230:GO261" si="1218">((GF230)+(GI230))+(GL230)</f>
        <v>0</v>
      </c>
      <c r="GP230" s="20">
        <f t="shared" ref="GP230:GP261" si="1219">((GG230)+(GJ230))+(GM230)</f>
        <v>0</v>
      </c>
      <c r="GQ230" s="20">
        <f t="shared" ref="GQ230:GQ261" si="1220">(GO230)-(GP230)</f>
        <v>0</v>
      </c>
      <c r="GR230" s="19"/>
      <c r="GS230" s="19"/>
      <c r="GT230" s="20">
        <f t="shared" ref="GT230:GT261" si="1221">(GR230)-(GS230)</f>
        <v>0</v>
      </c>
      <c r="GU230" s="19"/>
      <c r="GV230" s="19"/>
      <c r="GW230" s="20">
        <f t="shared" ref="GW230:GW261" si="1222">(GU230)-(GV230)</f>
        <v>0</v>
      </c>
      <c r="GX230" s="19"/>
      <c r="GY230" s="19"/>
      <c r="GZ230" s="20">
        <f t="shared" ref="GZ230:GZ261" si="1223">(GX230)-(GY230)</f>
        <v>0</v>
      </c>
      <c r="HA230" s="20">
        <f t="shared" ref="HA230:HA261" si="1224">((((((((((EA230)+(EM230))+(EP230))+(FB230))+(FN230))+(FZ230))+(GC230))+(GO230))+(GR230))+(GU230))+(GX230)</f>
        <v>0</v>
      </c>
      <c r="HB230" s="20">
        <f t="shared" ref="HB230:HB261" si="1225">((((((((((EB230)+(EN230))+(EQ230))+(FC230))+(FO230))+(GA230))+(GD230))+(GP230))+(GS230))+(GV230))+(GY230)</f>
        <v>0</v>
      </c>
      <c r="HC230" s="20">
        <f t="shared" ref="HC230:HC261" si="1226">(HA230)-(HB230)</f>
        <v>0</v>
      </c>
      <c r="HD230" s="19"/>
      <c r="HE230" s="19"/>
      <c r="HF230" s="20">
        <f t="shared" ref="HF230:HF261" si="1227">(HD230)-(HE230)</f>
        <v>0</v>
      </c>
      <c r="HG230" s="19"/>
      <c r="HH230" s="19"/>
      <c r="HI230" s="20">
        <f t="shared" ref="HI230:HI261" si="1228">(HG230)-(HH230)</f>
        <v>0</v>
      </c>
      <c r="HJ230" s="19"/>
      <c r="HK230" s="19"/>
      <c r="HL230" s="20">
        <f t="shared" ref="HL230:HL261" si="1229">(HJ230)-(HK230)</f>
        <v>0</v>
      </c>
      <c r="HM230" s="19"/>
      <c r="HN230" s="19"/>
      <c r="HO230" s="20">
        <f t="shared" ref="HO230:HO261" si="1230">(HM230)-(HN230)</f>
        <v>0</v>
      </c>
      <c r="HP230" s="20">
        <f t="shared" ref="HP230:HP261" si="1231">(HJ230)+(HM230)</f>
        <v>0</v>
      </c>
      <c r="HQ230" s="20">
        <f t="shared" ref="HQ230:HQ261" si="1232">(HK230)+(HN230)</f>
        <v>0</v>
      </c>
      <c r="HR230" s="20">
        <f t="shared" ref="HR230:HR261" si="1233">(HP230)-(HQ230)</f>
        <v>0</v>
      </c>
      <c r="HS230" s="19"/>
      <c r="HT230" s="19"/>
      <c r="HU230" s="20">
        <f t="shared" ref="HU230:HU261" si="1234">(HS230)-(HT230)</f>
        <v>0</v>
      </c>
      <c r="HV230" s="19"/>
      <c r="HW230" s="19"/>
      <c r="HX230" s="20">
        <f t="shared" ref="HX230:HX261" si="1235">(HV230)-(HW230)</f>
        <v>0</v>
      </c>
      <c r="HY230" s="19"/>
      <c r="HZ230" s="19"/>
      <c r="IA230" s="20">
        <f t="shared" ref="IA230:IA261" si="1236">(HY230)-(HZ230)</f>
        <v>0</v>
      </c>
      <c r="IB230" s="19"/>
      <c r="IC230" s="19"/>
      <c r="ID230" s="20">
        <f t="shared" ref="ID230:ID261" si="1237">(IB230)-(IC230)</f>
        <v>0</v>
      </c>
      <c r="IE230" s="20">
        <f t="shared" ref="IE230:IE261" si="1238">((HV230)+(HY230))+(IB230)</f>
        <v>0</v>
      </c>
      <c r="IF230" s="20">
        <f t="shared" ref="IF230:IF261" si="1239">((HW230)+(HZ230))+(IC230)</f>
        <v>0</v>
      </c>
      <c r="IG230" s="20">
        <f t="shared" ref="IG230:IG261" si="1240">(IE230)-(IF230)</f>
        <v>0</v>
      </c>
      <c r="IH230" s="20">
        <f t="shared" ref="IH230:IH261" si="1241">(((HG230)+(HP230))+(HS230))+(IE230)</f>
        <v>0</v>
      </c>
      <c r="II230" s="20">
        <f t="shared" ref="II230:II261" si="1242">(((HH230)+(HQ230))+(HT230))+(IF230)</f>
        <v>0</v>
      </c>
      <c r="IJ230" s="20">
        <f t="shared" ref="IJ230:IJ261" si="1243">(IH230)-(II230)</f>
        <v>0</v>
      </c>
      <c r="IK230" s="19"/>
      <c r="IL230" s="19"/>
      <c r="IM230" s="20">
        <f t="shared" ref="IM230:IM261" si="1244">(IK230)-(IL230)</f>
        <v>0</v>
      </c>
      <c r="IN230" s="19"/>
      <c r="IO230" s="19"/>
      <c r="IP230" s="20">
        <f t="shared" ref="IP230:IP261" si="1245">(IN230)-(IO230)</f>
        <v>0</v>
      </c>
      <c r="IQ230" s="19"/>
      <c r="IR230" s="19"/>
      <c r="IS230" s="20">
        <f t="shared" ref="IS230:IS261" si="1246">(IQ230)-(IR230)</f>
        <v>0</v>
      </c>
      <c r="IT230" s="20">
        <f t="shared" ref="IT230:IT261" si="1247">(IN230)+(IQ230)</f>
        <v>0</v>
      </c>
      <c r="IU230" s="20">
        <f t="shared" ref="IU230:IU261" si="1248">(IO230)+(IR230)</f>
        <v>0</v>
      </c>
      <c r="IV230" s="20">
        <f t="shared" ref="IV230:IV261" si="1249">(IT230)-(IU230)</f>
        <v>0</v>
      </c>
      <c r="IW230" s="20">
        <f t="shared" ref="IW230:IW261" si="1250">(((HD230)+(IH230))+(IK230))+(IT230)</f>
        <v>0</v>
      </c>
      <c r="IX230" s="20">
        <f t="shared" ref="IX230:IX261" si="1251">(((HE230)+(II230))+(IL230))+(IU230)</f>
        <v>0</v>
      </c>
      <c r="IY230" s="20">
        <f t="shared" ref="IY230:IY261" si="1252">(IW230)-(IX230)</f>
        <v>0</v>
      </c>
      <c r="IZ230" s="19"/>
      <c r="JA230" s="19"/>
      <c r="JB230" s="20">
        <f t="shared" ref="JB230:JB261" si="1253">(IZ230)-(JA230)</f>
        <v>0</v>
      </c>
      <c r="JC230" s="19"/>
      <c r="JD230" s="19"/>
      <c r="JE230" s="20">
        <f t="shared" ref="JE230:JE261" si="1254">(JC230)-(JD230)</f>
        <v>0</v>
      </c>
      <c r="JF230" s="19"/>
      <c r="JG230" s="19"/>
      <c r="JH230" s="20">
        <f t="shared" ref="JH230:JH261" si="1255">(JF230)-(JG230)</f>
        <v>0</v>
      </c>
      <c r="JI230" s="20">
        <f t="shared" ref="JI230:JI261" si="1256">((IZ230)+(JC230))+(JF230)</f>
        <v>0</v>
      </c>
      <c r="JJ230" s="20">
        <f t="shared" ref="JJ230:JJ261" si="1257">((JA230)+(JD230))+(JG230)</f>
        <v>0</v>
      </c>
      <c r="JK230" s="20">
        <f t="shared" ref="JK230:JK261" si="1258">(JI230)-(JJ230)</f>
        <v>0</v>
      </c>
      <c r="JL230" s="19"/>
      <c r="JM230" s="19"/>
      <c r="JN230" s="20">
        <f t="shared" ref="JN230:JN261" si="1259">(JL230)-(JM230)</f>
        <v>0</v>
      </c>
      <c r="JO230" s="19"/>
      <c r="JP230" s="19"/>
      <c r="JQ230" s="20">
        <f t="shared" ref="JQ230:JQ261" si="1260">(JO230)-(JP230)</f>
        <v>0</v>
      </c>
      <c r="JR230" s="19"/>
      <c r="JS230" s="19"/>
      <c r="JT230" s="20">
        <f t="shared" ref="JT230:JT261" si="1261">(JR230)-(JS230)</f>
        <v>0</v>
      </c>
      <c r="JU230" s="20">
        <f t="shared" ref="JU230:JU261" si="1262">((JL230)+(JO230))+(JR230)</f>
        <v>0</v>
      </c>
      <c r="JV230" s="20">
        <f t="shared" ref="JV230:JV261" si="1263">((JM230)+(JP230))+(JS230)</f>
        <v>0</v>
      </c>
      <c r="JW230" s="20">
        <f t="shared" ref="JW230:JW261" si="1264">(JU230)-(JV230)</f>
        <v>0</v>
      </c>
      <c r="JX230" s="19"/>
      <c r="JY230" s="19"/>
      <c r="JZ230" s="20">
        <f t="shared" ref="JZ230:JZ261" si="1265">(JX230)-(JY230)</f>
        <v>0</v>
      </c>
      <c r="KA230" s="19"/>
      <c r="KB230" s="19"/>
      <c r="KC230" s="20">
        <f t="shared" ref="KC230:KC261" si="1266">(KA230)-(KB230)</f>
        <v>0</v>
      </c>
      <c r="KD230" s="20">
        <f t="shared" ref="KD230:KD261" si="1267">(JX230)+(KA230)</f>
        <v>0</v>
      </c>
      <c r="KE230" s="20">
        <f t="shared" ref="KE230:KE261" si="1268">(JY230)+(KB230)</f>
        <v>0</v>
      </c>
      <c r="KF230" s="20">
        <f t="shared" ref="KF230:KF261" si="1269">(KD230)-(KE230)</f>
        <v>0</v>
      </c>
      <c r="KG230" s="20">
        <f>3552</f>
        <v>3552</v>
      </c>
      <c r="KH230" s="20">
        <f>3750</f>
        <v>3750</v>
      </c>
      <c r="KI230" s="20">
        <f t="shared" ref="KI230:KI261" si="1270">(KG230)-(KH230)</f>
        <v>-198</v>
      </c>
      <c r="KJ230" s="19"/>
      <c r="KK230" s="19"/>
      <c r="KL230" s="20">
        <f t="shared" ref="KL230:KL261" si="1271">(KJ230)-(KK230)</f>
        <v>0</v>
      </c>
      <c r="KM230" s="19"/>
      <c r="KN230" s="19"/>
      <c r="KO230" s="20">
        <f t="shared" ref="KO230:KO261" si="1272">(KM230)-(KN230)</f>
        <v>0</v>
      </c>
      <c r="KP230" s="19"/>
      <c r="KQ230" s="19"/>
      <c r="KR230" s="20">
        <f t="shared" ref="KR230:KR261" si="1273">(KP230)-(KQ230)</f>
        <v>0</v>
      </c>
      <c r="KS230" s="19"/>
      <c r="KT230" s="19"/>
      <c r="KU230" s="20">
        <f t="shared" ref="KU230:KU261" si="1274">(KS230)-(KT230)</f>
        <v>0</v>
      </c>
      <c r="KV230" s="19"/>
      <c r="KW230" s="19"/>
      <c r="KX230" s="20">
        <f t="shared" ref="KX230:KX261" si="1275">(KV230)-(KW230)</f>
        <v>0</v>
      </c>
      <c r="KY230" s="19"/>
      <c r="KZ230" s="19"/>
      <c r="LA230" s="20">
        <f t="shared" ref="LA230:LA261" si="1276">(KY230)-(KZ230)</f>
        <v>0</v>
      </c>
      <c r="LB230" s="20">
        <f t="shared" ref="LB230:LB261" si="1277">(KV230)+(KY230)</f>
        <v>0</v>
      </c>
      <c r="LC230" s="20">
        <f t="shared" ref="LC230:LC261" si="1278">(KW230)+(KZ230)</f>
        <v>0</v>
      </c>
      <c r="LD230" s="20">
        <f t="shared" ref="LD230:LD261" si="1279">(LB230)-(LC230)</f>
        <v>0</v>
      </c>
      <c r="LE230" s="20">
        <f t="shared" ref="LE230:LE261" si="1280">(((((KG230)+(KJ230))+(KM230))+(KP230))+(KS230))+(LB230)</f>
        <v>3552</v>
      </c>
      <c r="LF230" s="20">
        <f t="shared" ref="LF230:LF261" si="1281">(((((KH230)+(KK230))+(KN230))+(KQ230))+(KT230))+(LC230)</f>
        <v>3750</v>
      </c>
      <c r="LG230" s="20">
        <f t="shared" ref="LG230:LG261" si="1282">(LE230)-(LF230)</f>
        <v>-198</v>
      </c>
      <c r="LH230" s="19"/>
      <c r="LI230" s="19"/>
      <c r="LJ230" s="20">
        <f t="shared" ref="LJ230:LJ261" si="1283">(LH230)-(LI230)</f>
        <v>0</v>
      </c>
      <c r="LK230" s="19"/>
      <c r="LL230" s="19"/>
      <c r="LM230" s="20">
        <f t="shared" ref="LM230:LM261" si="1284">(LK230)-(LL230)</f>
        <v>0</v>
      </c>
      <c r="LN230" s="20">
        <f t="shared" ref="LN230:LN261" si="1285">((((((((DX230)+(HA230))+(IW230))+(JI230))+(JU230))+(KD230))+(LE230))+(LH230))+(LK230)</f>
        <v>3552</v>
      </c>
      <c r="LO230" s="20">
        <f t="shared" ref="LO230:LO261" si="1286">((((((((DY230)+(HB230))+(IX230))+(JJ230))+(JV230))+(KE230))+(LF230))+(LI230))+(LL230)</f>
        <v>3750</v>
      </c>
      <c r="LP230" s="20">
        <f t="shared" ref="LP230:LP261" si="1287">(LN230)-(LO230)</f>
        <v>-198</v>
      </c>
    </row>
    <row r="231" spans="1:328" x14ac:dyDescent="0.3">
      <c r="A231" s="2" t="s">
        <v>336</v>
      </c>
      <c r="B231" s="3"/>
      <c r="C231" s="3"/>
      <c r="D231" s="4">
        <f t="shared" si="1127"/>
        <v>0</v>
      </c>
      <c r="E231" s="4">
        <f>399.86</f>
        <v>399.86</v>
      </c>
      <c r="F231" s="4">
        <f>1132.26</f>
        <v>1132.26</v>
      </c>
      <c r="G231" s="4">
        <f t="shared" si="1128"/>
        <v>-732.4</v>
      </c>
      <c r="H231" s="3"/>
      <c r="I231" s="3"/>
      <c r="J231" s="4">
        <f t="shared" si="1129"/>
        <v>0</v>
      </c>
      <c r="K231" s="3"/>
      <c r="L231" s="3"/>
      <c r="M231" s="4">
        <f t="shared" si="1130"/>
        <v>0</v>
      </c>
      <c r="N231" s="3"/>
      <c r="O231" s="3"/>
      <c r="P231" s="4">
        <f t="shared" si="1131"/>
        <v>0</v>
      </c>
      <c r="Q231" s="4">
        <f>48.3</f>
        <v>48.3</v>
      </c>
      <c r="R231" s="4">
        <f>25.2</f>
        <v>25.2</v>
      </c>
      <c r="S231" s="4">
        <f t="shared" si="1132"/>
        <v>23.099999999999998</v>
      </c>
      <c r="T231" s="3"/>
      <c r="U231" s="3"/>
      <c r="V231" s="4">
        <f t="shared" si="1133"/>
        <v>0</v>
      </c>
      <c r="W231" s="3"/>
      <c r="X231" s="3"/>
      <c r="Y231" s="4">
        <f t="shared" si="1134"/>
        <v>0</v>
      </c>
      <c r="Z231" s="3"/>
      <c r="AA231" s="3"/>
      <c r="AB231" s="4">
        <f t="shared" si="1135"/>
        <v>0</v>
      </c>
      <c r="AC231" s="3"/>
      <c r="AD231" s="3"/>
      <c r="AE231" s="4">
        <f t="shared" si="1136"/>
        <v>0</v>
      </c>
      <c r="AF231" s="3"/>
      <c r="AG231" s="3"/>
      <c r="AH231" s="4">
        <f t="shared" si="1137"/>
        <v>0</v>
      </c>
      <c r="AI231" s="3"/>
      <c r="AJ231" s="3"/>
      <c r="AK231" s="4">
        <f t="shared" si="1138"/>
        <v>0</v>
      </c>
      <c r="AL231" s="4">
        <f t="shared" si="1139"/>
        <v>48.3</v>
      </c>
      <c r="AM231" s="4">
        <f t="shared" si="1140"/>
        <v>25.2</v>
      </c>
      <c r="AN231" s="4">
        <f t="shared" si="1141"/>
        <v>23.099999999999998</v>
      </c>
      <c r="AO231" s="3"/>
      <c r="AP231" s="3"/>
      <c r="AQ231" s="4">
        <f t="shared" si="1142"/>
        <v>0</v>
      </c>
      <c r="AR231" s="4">
        <f>548.52</f>
        <v>548.52</v>
      </c>
      <c r="AS231" s="4">
        <f>556.98</f>
        <v>556.98</v>
      </c>
      <c r="AT231" s="4">
        <f t="shared" si="1143"/>
        <v>-8.4600000000000364</v>
      </c>
      <c r="AU231" s="4">
        <f>460.37</f>
        <v>460.37</v>
      </c>
      <c r="AV231" s="4">
        <f>630</f>
        <v>630</v>
      </c>
      <c r="AW231" s="4">
        <f t="shared" si="1144"/>
        <v>-169.63</v>
      </c>
      <c r="AX231" s="4">
        <f>809.89</f>
        <v>809.89</v>
      </c>
      <c r="AY231" s="4">
        <f>935.55</f>
        <v>935.55</v>
      </c>
      <c r="AZ231" s="4">
        <f t="shared" si="1145"/>
        <v>-125.65999999999997</v>
      </c>
      <c r="BA231" s="3"/>
      <c r="BB231" s="3"/>
      <c r="BC231" s="4">
        <f t="shared" si="1146"/>
        <v>0</v>
      </c>
      <c r="BD231" s="4">
        <f>8.23</f>
        <v>8.23</v>
      </c>
      <c r="BE231" s="4">
        <f>24.63</f>
        <v>24.63</v>
      </c>
      <c r="BF231" s="4">
        <f t="shared" si="1147"/>
        <v>-16.399999999999999</v>
      </c>
      <c r="BG231" s="4">
        <f t="shared" si="1148"/>
        <v>8.23</v>
      </c>
      <c r="BH231" s="4">
        <f t="shared" si="1149"/>
        <v>24.63</v>
      </c>
      <c r="BI231" s="4">
        <f t="shared" si="1150"/>
        <v>-16.399999999999999</v>
      </c>
      <c r="BJ231" s="3"/>
      <c r="BK231" s="3"/>
      <c r="BL231" s="4">
        <f t="shared" si="1151"/>
        <v>0</v>
      </c>
      <c r="BM231" s="4">
        <f>299.85</f>
        <v>299.85000000000002</v>
      </c>
      <c r="BN231" s="4">
        <f>240</f>
        <v>240</v>
      </c>
      <c r="BO231" s="4">
        <f t="shared" si="1152"/>
        <v>59.850000000000023</v>
      </c>
      <c r="BP231" s="3"/>
      <c r="BQ231" s="3"/>
      <c r="BR231" s="4">
        <f t="shared" si="1153"/>
        <v>0</v>
      </c>
      <c r="BS231" s="3"/>
      <c r="BT231" s="3"/>
      <c r="BU231" s="4">
        <f t="shared" si="1154"/>
        <v>0</v>
      </c>
      <c r="BV231" s="4">
        <f>123.48</f>
        <v>123.48</v>
      </c>
      <c r="BW231" s="4">
        <f>126</f>
        <v>126</v>
      </c>
      <c r="BX231" s="4">
        <f t="shared" si="1155"/>
        <v>-2.519999999999996</v>
      </c>
      <c r="BY231" s="4">
        <f>61.74</f>
        <v>61.74</v>
      </c>
      <c r="BZ231" s="4">
        <f>63</f>
        <v>63</v>
      </c>
      <c r="CA231" s="4">
        <f t="shared" si="1156"/>
        <v>-1.259999999999998</v>
      </c>
      <c r="CB231" s="4">
        <f t="shared" si="1157"/>
        <v>185.22</v>
      </c>
      <c r="CC231" s="4">
        <f t="shared" si="1158"/>
        <v>189</v>
      </c>
      <c r="CD231" s="4">
        <f t="shared" si="1159"/>
        <v>-3.7800000000000011</v>
      </c>
      <c r="CE231" s="3"/>
      <c r="CF231" s="4">
        <f>56.7</f>
        <v>56.7</v>
      </c>
      <c r="CG231" s="4">
        <f t="shared" si="1160"/>
        <v>-56.7</v>
      </c>
      <c r="CH231" s="3"/>
      <c r="CI231" s="3"/>
      <c r="CJ231" s="4">
        <f t="shared" si="1161"/>
        <v>0</v>
      </c>
      <c r="CK231" s="3"/>
      <c r="CL231" s="3"/>
      <c r="CM231" s="4">
        <f t="shared" si="1162"/>
        <v>0</v>
      </c>
      <c r="CN231" s="4">
        <f t="shared" si="1163"/>
        <v>0</v>
      </c>
      <c r="CO231" s="4">
        <f t="shared" si="1164"/>
        <v>0</v>
      </c>
      <c r="CP231" s="4">
        <f t="shared" si="1165"/>
        <v>0</v>
      </c>
      <c r="CQ231" s="3"/>
      <c r="CR231" s="3"/>
      <c r="CS231" s="4">
        <f t="shared" si="1166"/>
        <v>0</v>
      </c>
      <c r="CT231" s="4">
        <f>617.4</f>
        <v>617.4</v>
      </c>
      <c r="CU231" s="3"/>
      <c r="CV231" s="4">
        <f t="shared" si="1167"/>
        <v>617.4</v>
      </c>
      <c r="CW231" s="3"/>
      <c r="CX231" s="3"/>
      <c r="CY231" s="4">
        <f t="shared" si="1168"/>
        <v>0</v>
      </c>
      <c r="CZ231" s="4">
        <f t="shared" si="1169"/>
        <v>617.4</v>
      </c>
      <c r="DA231" s="4">
        <f t="shared" si="1170"/>
        <v>0</v>
      </c>
      <c r="DB231" s="4">
        <f t="shared" si="1171"/>
        <v>617.4</v>
      </c>
      <c r="DC231" s="4">
        <f t="shared" si="1172"/>
        <v>2929.48</v>
      </c>
      <c r="DD231" s="4">
        <f t="shared" si="1173"/>
        <v>2632.8599999999997</v>
      </c>
      <c r="DE231" s="4">
        <f t="shared" si="1174"/>
        <v>296.62000000000035</v>
      </c>
      <c r="DF231" s="3"/>
      <c r="DG231" s="3"/>
      <c r="DH231" s="4">
        <f t="shared" si="1175"/>
        <v>0</v>
      </c>
      <c r="DI231" s="4">
        <f>307.53</f>
        <v>307.52999999999997</v>
      </c>
      <c r="DJ231" s="4">
        <f>255</f>
        <v>255</v>
      </c>
      <c r="DK231" s="4">
        <f t="shared" si="1176"/>
        <v>52.529999999999973</v>
      </c>
      <c r="DL231" s="4">
        <f t="shared" si="1177"/>
        <v>307.52999999999997</v>
      </c>
      <c r="DM231" s="4">
        <f t="shared" si="1178"/>
        <v>255</v>
      </c>
      <c r="DN231" s="4">
        <f t="shared" si="1179"/>
        <v>52.529999999999973</v>
      </c>
      <c r="DO231" s="3"/>
      <c r="DP231" s="3"/>
      <c r="DQ231" s="4">
        <f t="shared" si="1180"/>
        <v>0</v>
      </c>
      <c r="DR231" s="3"/>
      <c r="DS231" s="3"/>
      <c r="DT231" s="4">
        <f t="shared" si="1181"/>
        <v>0</v>
      </c>
      <c r="DU231" s="4">
        <f t="shared" si="1182"/>
        <v>0</v>
      </c>
      <c r="DV231" s="4">
        <f t="shared" si="1183"/>
        <v>0</v>
      </c>
      <c r="DW231" s="4">
        <f t="shared" si="1184"/>
        <v>0</v>
      </c>
      <c r="DX231" s="20">
        <f t="shared" si="1185"/>
        <v>3685.17</v>
      </c>
      <c r="DY231" s="20">
        <f t="shared" si="1186"/>
        <v>4045.3199999999997</v>
      </c>
      <c r="DZ231" s="20">
        <f t="shared" si="1187"/>
        <v>-360.14999999999964</v>
      </c>
      <c r="EA231" s="19"/>
      <c r="EB231" s="19"/>
      <c r="EC231" s="20">
        <f t="shared" si="1188"/>
        <v>0</v>
      </c>
      <c r="ED231" s="19"/>
      <c r="EE231" s="19"/>
      <c r="EF231" s="20">
        <f t="shared" si="1189"/>
        <v>0</v>
      </c>
      <c r="EG231" s="20">
        <f>142.3</f>
        <v>142.30000000000001</v>
      </c>
      <c r="EH231" s="20">
        <f>378</f>
        <v>378</v>
      </c>
      <c r="EI231" s="20">
        <f t="shared" si="1190"/>
        <v>-235.7</v>
      </c>
      <c r="EJ231" s="19"/>
      <c r="EK231" s="19"/>
      <c r="EL231" s="20">
        <f t="shared" si="1191"/>
        <v>0</v>
      </c>
      <c r="EM231" s="20">
        <f t="shared" si="1192"/>
        <v>142.30000000000001</v>
      </c>
      <c r="EN231" s="20">
        <f t="shared" si="1193"/>
        <v>378</v>
      </c>
      <c r="EO231" s="20">
        <f t="shared" si="1194"/>
        <v>-235.7</v>
      </c>
      <c r="EP231" s="20">
        <f>541.53</f>
        <v>541.53</v>
      </c>
      <c r="EQ231" s="20">
        <f>900</f>
        <v>900</v>
      </c>
      <c r="ER231" s="20">
        <f t="shared" si="1195"/>
        <v>-358.47</v>
      </c>
      <c r="ES231" s="19"/>
      <c r="ET231" s="19"/>
      <c r="EU231" s="20">
        <f t="shared" si="1196"/>
        <v>0</v>
      </c>
      <c r="EV231" s="20">
        <f>51.29</f>
        <v>51.29</v>
      </c>
      <c r="EW231" s="20">
        <f>126</f>
        <v>126</v>
      </c>
      <c r="EX231" s="20">
        <f t="shared" si="1197"/>
        <v>-74.710000000000008</v>
      </c>
      <c r="EY231" s="19"/>
      <c r="EZ231" s="19"/>
      <c r="FA231" s="20">
        <f t="shared" si="1198"/>
        <v>0</v>
      </c>
      <c r="FB231" s="20">
        <f t="shared" si="1199"/>
        <v>51.29</v>
      </c>
      <c r="FC231" s="20">
        <f t="shared" si="1200"/>
        <v>126</v>
      </c>
      <c r="FD231" s="20">
        <f t="shared" si="1201"/>
        <v>-74.710000000000008</v>
      </c>
      <c r="FE231" s="19"/>
      <c r="FF231" s="19"/>
      <c r="FG231" s="20">
        <f t="shared" si="1202"/>
        <v>0</v>
      </c>
      <c r="FH231" s="20">
        <f>240.19</f>
        <v>240.19</v>
      </c>
      <c r="FI231" s="20">
        <f>298.38</f>
        <v>298.38</v>
      </c>
      <c r="FJ231" s="20">
        <f t="shared" si="1203"/>
        <v>-58.19</v>
      </c>
      <c r="FK231" s="19"/>
      <c r="FL231" s="19"/>
      <c r="FM231" s="20">
        <f t="shared" si="1204"/>
        <v>0</v>
      </c>
      <c r="FN231" s="20">
        <f t="shared" si="1205"/>
        <v>240.19</v>
      </c>
      <c r="FO231" s="20">
        <f t="shared" si="1206"/>
        <v>298.38</v>
      </c>
      <c r="FP231" s="20">
        <f t="shared" si="1207"/>
        <v>-58.19</v>
      </c>
      <c r="FQ231" s="19"/>
      <c r="FR231" s="19"/>
      <c r="FS231" s="20">
        <f t="shared" si="1208"/>
        <v>0</v>
      </c>
      <c r="FT231" s="20">
        <f>135.33</f>
        <v>135.33000000000001</v>
      </c>
      <c r="FU231" s="20">
        <f>150</f>
        <v>150</v>
      </c>
      <c r="FV231" s="20">
        <f t="shared" si="1209"/>
        <v>-14.669999999999987</v>
      </c>
      <c r="FW231" s="19"/>
      <c r="FX231" s="19"/>
      <c r="FY231" s="20">
        <f t="shared" si="1210"/>
        <v>0</v>
      </c>
      <c r="FZ231" s="20">
        <f t="shared" si="1211"/>
        <v>135.33000000000001</v>
      </c>
      <c r="GA231" s="20">
        <f t="shared" si="1212"/>
        <v>150</v>
      </c>
      <c r="GB231" s="20">
        <f t="shared" si="1213"/>
        <v>-14.669999999999987</v>
      </c>
      <c r="GC231" s="19"/>
      <c r="GD231" s="19"/>
      <c r="GE231" s="20">
        <f t="shared" si="1214"/>
        <v>0</v>
      </c>
      <c r="GF231" s="19"/>
      <c r="GG231" s="19"/>
      <c r="GH231" s="20">
        <f t="shared" si="1215"/>
        <v>0</v>
      </c>
      <c r="GI231" s="20">
        <f>123.48</f>
        <v>123.48</v>
      </c>
      <c r="GJ231" s="20">
        <f>126</f>
        <v>126</v>
      </c>
      <c r="GK231" s="20">
        <f t="shared" si="1216"/>
        <v>-2.519999999999996</v>
      </c>
      <c r="GL231" s="19"/>
      <c r="GM231" s="19"/>
      <c r="GN231" s="20">
        <f t="shared" si="1217"/>
        <v>0</v>
      </c>
      <c r="GO231" s="20">
        <f t="shared" si="1218"/>
        <v>123.48</v>
      </c>
      <c r="GP231" s="20">
        <f t="shared" si="1219"/>
        <v>126</v>
      </c>
      <c r="GQ231" s="20">
        <f t="shared" si="1220"/>
        <v>-2.519999999999996</v>
      </c>
      <c r="GR231" s="20"/>
      <c r="GS231" s="19"/>
      <c r="GT231" s="20">
        <f t="shared" si="1221"/>
        <v>0</v>
      </c>
      <c r="GU231" s="20"/>
      <c r="GV231" s="19"/>
      <c r="GW231" s="20">
        <f t="shared" si="1222"/>
        <v>0</v>
      </c>
      <c r="GX231" s="20"/>
      <c r="GY231" s="19"/>
      <c r="GZ231" s="20">
        <f t="shared" si="1223"/>
        <v>0</v>
      </c>
      <c r="HA231" s="20">
        <f t="shared" si="1224"/>
        <v>1234.1199999999999</v>
      </c>
      <c r="HB231" s="20">
        <f t="shared" si="1225"/>
        <v>1978.38</v>
      </c>
      <c r="HC231" s="20">
        <f t="shared" si="1226"/>
        <v>-744.26000000000022</v>
      </c>
      <c r="HD231" s="19"/>
      <c r="HE231" s="19"/>
      <c r="HF231" s="20">
        <f t="shared" si="1227"/>
        <v>0</v>
      </c>
      <c r="HG231" s="19"/>
      <c r="HH231" s="19"/>
      <c r="HI231" s="20">
        <f t="shared" si="1228"/>
        <v>0</v>
      </c>
      <c r="HJ231" s="20">
        <f>185.19</f>
        <v>185.19</v>
      </c>
      <c r="HK231" s="19"/>
      <c r="HL231" s="20">
        <f t="shared" si="1229"/>
        <v>185.19</v>
      </c>
      <c r="HM231" s="19"/>
      <c r="HN231" s="19"/>
      <c r="HO231" s="20">
        <f t="shared" si="1230"/>
        <v>0</v>
      </c>
      <c r="HP231" s="20">
        <f t="shared" si="1231"/>
        <v>185.19</v>
      </c>
      <c r="HQ231" s="20">
        <f t="shared" si="1232"/>
        <v>0</v>
      </c>
      <c r="HR231" s="20">
        <f t="shared" si="1233"/>
        <v>185.19</v>
      </c>
      <c r="HS231" s="20">
        <f>54.79</f>
        <v>54.79</v>
      </c>
      <c r="HT231" s="20">
        <f>135</f>
        <v>135</v>
      </c>
      <c r="HU231" s="20">
        <f t="shared" si="1234"/>
        <v>-80.210000000000008</v>
      </c>
      <c r="HV231" s="19"/>
      <c r="HW231" s="19"/>
      <c r="HX231" s="20">
        <f t="shared" si="1235"/>
        <v>0</v>
      </c>
      <c r="HY231" s="20">
        <f>86.43</f>
        <v>86.43</v>
      </c>
      <c r="HZ231" s="20">
        <f>126</f>
        <v>126</v>
      </c>
      <c r="IA231" s="20">
        <f t="shared" si="1236"/>
        <v>-39.569999999999993</v>
      </c>
      <c r="IB231" s="19"/>
      <c r="IC231" s="19"/>
      <c r="ID231" s="20">
        <f t="shared" si="1237"/>
        <v>0</v>
      </c>
      <c r="IE231" s="20">
        <f t="shared" si="1238"/>
        <v>86.43</v>
      </c>
      <c r="IF231" s="20">
        <f t="shared" si="1239"/>
        <v>126</v>
      </c>
      <c r="IG231" s="20">
        <f t="shared" si="1240"/>
        <v>-39.569999999999993</v>
      </c>
      <c r="IH231" s="20">
        <f t="shared" si="1241"/>
        <v>326.40999999999997</v>
      </c>
      <c r="II231" s="20">
        <f t="shared" si="1242"/>
        <v>261</v>
      </c>
      <c r="IJ231" s="20">
        <f t="shared" si="1243"/>
        <v>65.409999999999968</v>
      </c>
      <c r="IK231" s="20">
        <f>245</f>
        <v>245</v>
      </c>
      <c r="IL231" s="20">
        <f>455</f>
        <v>455</v>
      </c>
      <c r="IM231" s="20">
        <f t="shared" si="1244"/>
        <v>-210</v>
      </c>
      <c r="IN231" s="19"/>
      <c r="IO231" s="19"/>
      <c r="IP231" s="20">
        <f t="shared" si="1245"/>
        <v>0</v>
      </c>
      <c r="IQ231" s="19"/>
      <c r="IR231" s="19"/>
      <c r="IS231" s="20">
        <f t="shared" si="1246"/>
        <v>0</v>
      </c>
      <c r="IT231" s="20">
        <f t="shared" si="1247"/>
        <v>0</v>
      </c>
      <c r="IU231" s="20">
        <f t="shared" si="1248"/>
        <v>0</v>
      </c>
      <c r="IV231" s="20">
        <f t="shared" si="1249"/>
        <v>0</v>
      </c>
      <c r="IW231" s="20">
        <f t="shared" si="1250"/>
        <v>571.41</v>
      </c>
      <c r="IX231" s="20">
        <f t="shared" si="1251"/>
        <v>716</v>
      </c>
      <c r="IY231" s="20">
        <f t="shared" si="1252"/>
        <v>-144.59000000000003</v>
      </c>
      <c r="IZ231" s="20">
        <f>316.79</f>
        <v>316.79000000000002</v>
      </c>
      <c r="JA231" s="20">
        <f>336</f>
        <v>336</v>
      </c>
      <c r="JB231" s="20">
        <f t="shared" si="1253"/>
        <v>-19.20999999999998</v>
      </c>
      <c r="JC231" s="19"/>
      <c r="JD231" s="19"/>
      <c r="JE231" s="20">
        <f t="shared" si="1254"/>
        <v>0</v>
      </c>
      <c r="JF231" s="19"/>
      <c r="JG231" s="19"/>
      <c r="JH231" s="20">
        <f t="shared" si="1255"/>
        <v>0</v>
      </c>
      <c r="JI231" s="20">
        <f t="shared" si="1256"/>
        <v>316.79000000000002</v>
      </c>
      <c r="JJ231" s="20">
        <f t="shared" si="1257"/>
        <v>336</v>
      </c>
      <c r="JK231" s="20">
        <f t="shared" si="1258"/>
        <v>-19.20999999999998</v>
      </c>
      <c r="JL231" s="19"/>
      <c r="JM231" s="19"/>
      <c r="JN231" s="20">
        <f t="shared" si="1259"/>
        <v>0</v>
      </c>
      <c r="JO231" s="20">
        <f>1905.79</f>
        <v>1905.79</v>
      </c>
      <c r="JP231" s="20">
        <f>3750</f>
        <v>3750</v>
      </c>
      <c r="JQ231" s="20">
        <f t="shared" si="1260"/>
        <v>-1844.21</v>
      </c>
      <c r="JR231" s="19"/>
      <c r="JS231" s="19"/>
      <c r="JT231" s="20">
        <f t="shared" si="1261"/>
        <v>0</v>
      </c>
      <c r="JU231" s="20">
        <f t="shared" si="1262"/>
        <v>1905.79</v>
      </c>
      <c r="JV231" s="20">
        <f t="shared" si="1263"/>
        <v>3750</v>
      </c>
      <c r="JW231" s="20">
        <f t="shared" si="1264"/>
        <v>-1844.21</v>
      </c>
      <c r="JX231" s="20">
        <f>240.78</f>
        <v>240.78</v>
      </c>
      <c r="JY231" s="20">
        <f>240</f>
        <v>240</v>
      </c>
      <c r="JZ231" s="20">
        <f t="shared" si="1265"/>
        <v>0.78000000000000114</v>
      </c>
      <c r="KA231" s="19"/>
      <c r="KB231" s="19"/>
      <c r="KC231" s="20">
        <f t="shared" si="1266"/>
        <v>0</v>
      </c>
      <c r="KD231" s="20">
        <f t="shared" si="1267"/>
        <v>240.78</v>
      </c>
      <c r="KE231" s="20">
        <f t="shared" si="1268"/>
        <v>240</v>
      </c>
      <c r="KF231" s="20">
        <f t="shared" si="1269"/>
        <v>0.78000000000000114</v>
      </c>
      <c r="KG231" s="20">
        <f>49.21</f>
        <v>49.21</v>
      </c>
      <c r="KH231" s="20">
        <f>105</f>
        <v>105</v>
      </c>
      <c r="KI231" s="20">
        <f t="shared" si="1270"/>
        <v>-55.79</v>
      </c>
      <c r="KJ231" s="19"/>
      <c r="KK231" s="19"/>
      <c r="KL231" s="20">
        <f t="shared" si="1271"/>
        <v>0</v>
      </c>
      <c r="KM231" s="19"/>
      <c r="KN231" s="19"/>
      <c r="KO231" s="20">
        <f t="shared" si="1272"/>
        <v>0</v>
      </c>
      <c r="KP231" s="19"/>
      <c r="KQ231" s="19"/>
      <c r="KR231" s="20">
        <f t="shared" si="1273"/>
        <v>0</v>
      </c>
      <c r="KS231" s="20">
        <f>395</f>
        <v>395</v>
      </c>
      <c r="KT231" s="19"/>
      <c r="KU231" s="20">
        <f t="shared" si="1274"/>
        <v>395</v>
      </c>
      <c r="KV231" s="19"/>
      <c r="KW231" s="19"/>
      <c r="KX231" s="20">
        <f t="shared" si="1275"/>
        <v>0</v>
      </c>
      <c r="KY231" s="19"/>
      <c r="KZ231" s="19"/>
      <c r="LA231" s="20">
        <f t="shared" si="1276"/>
        <v>0</v>
      </c>
      <c r="LB231" s="20">
        <f t="shared" si="1277"/>
        <v>0</v>
      </c>
      <c r="LC231" s="20">
        <f t="shared" si="1278"/>
        <v>0</v>
      </c>
      <c r="LD231" s="20">
        <f t="shared" si="1279"/>
        <v>0</v>
      </c>
      <c r="LE231" s="20">
        <f t="shared" si="1280"/>
        <v>444.21</v>
      </c>
      <c r="LF231" s="20">
        <f t="shared" si="1281"/>
        <v>105</v>
      </c>
      <c r="LG231" s="20">
        <f t="shared" si="1282"/>
        <v>339.21</v>
      </c>
      <c r="LH231" s="19"/>
      <c r="LI231" s="19"/>
      <c r="LJ231" s="20">
        <f t="shared" si="1283"/>
        <v>0</v>
      </c>
      <c r="LK231" s="19"/>
      <c r="LL231" s="19"/>
      <c r="LM231" s="20">
        <f t="shared" si="1284"/>
        <v>0</v>
      </c>
      <c r="LN231" s="20">
        <f t="shared" si="1285"/>
        <v>8398.2699999999986</v>
      </c>
      <c r="LO231" s="20">
        <f t="shared" si="1286"/>
        <v>11170.7</v>
      </c>
      <c r="LP231" s="20">
        <f t="shared" si="1287"/>
        <v>-2772.4300000000021</v>
      </c>
    </row>
    <row r="232" spans="1:328" x14ac:dyDescent="0.3">
      <c r="A232" s="2" t="s">
        <v>337</v>
      </c>
      <c r="B232" s="3"/>
      <c r="C232" s="3"/>
      <c r="D232" s="4">
        <f t="shared" si="1127"/>
        <v>0</v>
      </c>
      <c r="E232" s="3"/>
      <c r="F232" s="3"/>
      <c r="G232" s="4">
        <f t="shared" si="1128"/>
        <v>0</v>
      </c>
      <c r="H232" s="3"/>
      <c r="I232" s="3"/>
      <c r="J232" s="4">
        <f t="shared" si="1129"/>
        <v>0</v>
      </c>
      <c r="K232" s="3"/>
      <c r="L232" s="3"/>
      <c r="M232" s="4">
        <f t="shared" si="1130"/>
        <v>0</v>
      </c>
      <c r="N232" s="3"/>
      <c r="O232" s="3"/>
      <c r="P232" s="4">
        <f t="shared" si="1131"/>
        <v>0</v>
      </c>
      <c r="Q232" s="3"/>
      <c r="R232" s="3"/>
      <c r="S232" s="4">
        <f t="shared" si="1132"/>
        <v>0</v>
      </c>
      <c r="T232" s="3"/>
      <c r="U232" s="3"/>
      <c r="V232" s="4">
        <f t="shared" si="1133"/>
        <v>0</v>
      </c>
      <c r="W232" s="3"/>
      <c r="X232" s="3"/>
      <c r="Y232" s="4">
        <f t="shared" si="1134"/>
        <v>0</v>
      </c>
      <c r="Z232" s="3"/>
      <c r="AA232" s="3"/>
      <c r="AB232" s="4">
        <f t="shared" si="1135"/>
        <v>0</v>
      </c>
      <c r="AC232" s="3"/>
      <c r="AD232" s="3"/>
      <c r="AE232" s="4">
        <f t="shared" si="1136"/>
        <v>0</v>
      </c>
      <c r="AF232" s="3"/>
      <c r="AG232" s="3"/>
      <c r="AH232" s="4">
        <f t="shared" si="1137"/>
        <v>0</v>
      </c>
      <c r="AI232" s="3"/>
      <c r="AJ232" s="3"/>
      <c r="AK232" s="4">
        <f t="shared" si="1138"/>
        <v>0</v>
      </c>
      <c r="AL232" s="4">
        <f t="shared" si="1139"/>
        <v>0</v>
      </c>
      <c r="AM232" s="4">
        <f t="shared" si="1140"/>
        <v>0</v>
      </c>
      <c r="AN232" s="4">
        <f t="shared" si="1141"/>
        <v>0</v>
      </c>
      <c r="AO232" s="3"/>
      <c r="AP232" s="3"/>
      <c r="AQ232" s="4">
        <f t="shared" si="1142"/>
        <v>0</v>
      </c>
      <c r="AR232" s="3"/>
      <c r="AS232" s="3"/>
      <c r="AT232" s="4">
        <f t="shared" si="1143"/>
        <v>0</v>
      </c>
      <c r="AU232" s="3"/>
      <c r="AV232" s="3"/>
      <c r="AW232" s="4">
        <f t="shared" si="1144"/>
        <v>0</v>
      </c>
      <c r="AX232" s="3"/>
      <c r="AY232" s="3"/>
      <c r="AZ232" s="4">
        <f t="shared" si="1145"/>
        <v>0</v>
      </c>
      <c r="BA232" s="3"/>
      <c r="BB232" s="3"/>
      <c r="BC232" s="4">
        <f t="shared" si="1146"/>
        <v>0</v>
      </c>
      <c r="BD232" s="3"/>
      <c r="BE232" s="3"/>
      <c r="BF232" s="4">
        <f t="shared" si="1147"/>
        <v>0</v>
      </c>
      <c r="BG232" s="4">
        <f t="shared" si="1148"/>
        <v>0</v>
      </c>
      <c r="BH232" s="4">
        <f t="shared" si="1149"/>
        <v>0</v>
      </c>
      <c r="BI232" s="4">
        <f t="shared" si="1150"/>
        <v>0</v>
      </c>
      <c r="BJ232" s="3"/>
      <c r="BK232" s="3"/>
      <c r="BL232" s="4">
        <f t="shared" si="1151"/>
        <v>0</v>
      </c>
      <c r="BM232" s="3"/>
      <c r="BN232" s="3"/>
      <c r="BO232" s="4">
        <f t="shared" si="1152"/>
        <v>0</v>
      </c>
      <c r="BP232" s="3"/>
      <c r="BQ232" s="3"/>
      <c r="BR232" s="4">
        <f t="shared" si="1153"/>
        <v>0</v>
      </c>
      <c r="BS232" s="3"/>
      <c r="BT232" s="3"/>
      <c r="BU232" s="4">
        <f t="shared" si="1154"/>
        <v>0</v>
      </c>
      <c r="BV232" s="3"/>
      <c r="BW232" s="3"/>
      <c r="BX232" s="4">
        <f t="shared" si="1155"/>
        <v>0</v>
      </c>
      <c r="BY232" s="3"/>
      <c r="BZ232" s="3"/>
      <c r="CA232" s="4">
        <f t="shared" si="1156"/>
        <v>0</v>
      </c>
      <c r="CB232" s="4">
        <f t="shared" si="1157"/>
        <v>0</v>
      </c>
      <c r="CC232" s="4">
        <f t="shared" si="1158"/>
        <v>0</v>
      </c>
      <c r="CD232" s="4">
        <f t="shared" si="1159"/>
        <v>0</v>
      </c>
      <c r="CE232" s="3"/>
      <c r="CF232" s="3"/>
      <c r="CG232" s="4">
        <f t="shared" si="1160"/>
        <v>0</v>
      </c>
      <c r="CH232" s="3"/>
      <c r="CI232" s="3"/>
      <c r="CJ232" s="4">
        <f t="shared" si="1161"/>
        <v>0</v>
      </c>
      <c r="CK232" s="3"/>
      <c r="CL232" s="3"/>
      <c r="CM232" s="4">
        <f t="shared" si="1162"/>
        <v>0</v>
      </c>
      <c r="CN232" s="4">
        <f t="shared" si="1163"/>
        <v>0</v>
      </c>
      <c r="CO232" s="4">
        <f t="shared" si="1164"/>
        <v>0</v>
      </c>
      <c r="CP232" s="4">
        <f t="shared" si="1165"/>
        <v>0</v>
      </c>
      <c r="CQ232" s="3"/>
      <c r="CR232" s="3"/>
      <c r="CS232" s="4">
        <f t="shared" si="1166"/>
        <v>0</v>
      </c>
      <c r="CT232" s="3"/>
      <c r="CU232" s="3"/>
      <c r="CV232" s="4">
        <f t="shared" si="1167"/>
        <v>0</v>
      </c>
      <c r="CW232" s="3"/>
      <c r="CX232" s="3"/>
      <c r="CY232" s="4">
        <f t="shared" si="1168"/>
        <v>0</v>
      </c>
      <c r="CZ232" s="4">
        <f t="shared" si="1169"/>
        <v>0</v>
      </c>
      <c r="DA232" s="4">
        <f t="shared" si="1170"/>
        <v>0</v>
      </c>
      <c r="DB232" s="4">
        <f t="shared" si="1171"/>
        <v>0</v>
      </c>
      <c r="DC232" s="4">
        <f t="shared" si="1172"/>
        <v>0</v>
      </c>
      <c r="DD232" s="4">
        <f t="shared" si="1173"/>
        <v>0</v>
      </c>
      <c r="DE232" s="4">
        <f t="shared" si="1174"/>
        <v>0</v>
      </c>
      <c r="DF232" s="3"/>
      <c r="DG232" s="3"/>
      <c r="DH232" s="4">
        <f t="shared" si="1175"/>
        <v>0</v>
      </c>
      <c r="DI232" s="3"/>
      <c r="DJ232" s="3"/>
      <c r="DK232" s="4">
        <f t="shared" si="1176"/>
        <v>0</v>
      </c>
      <c r="DL232" s="4">
        <f t="shared" si="1177"/>
        <v>0</v>
      </c>
      <c r="DM232" s="4">
        <f t="shared" si="1178"/>
        <v>0</v>
      </c>
      <c r="DN232" s="4">
        <f t="shared" si="1179"/>
        <v>0</v>
      </c>
      <c r="DO232" s="3"/>
      <c r="DP232" s="3"/>
      <c r="DQ232" s="4">
        <f t="shared" si="1180"/>
        <v>0</v>
      </c>
      <c r="DR232" s="3"/>
      <c r="DS232" s="3"/>
      <c r="DT232" s="4">
        <f t="shared" si="1181"/>
        <v>0</v>
      </c>
      <c r="DU232" s="4">
        <f t="shared" si="1182"/>
        <v>0</v>
      </c>
      <c r="DV232" s="4">
        <f t="shared" si="1183"/>
        <v>0</v>
      </c>
      <c r="DW232" s="4">
        <f t="shared" si="1184"/>
        <v>0</v>
      </c>
      <c r="DX232" s="20">
        <f t="shared" si="1185"/>
        <v>0</v>
      </c>
      <c r="DY232" s="20">
        <f t="shared" si="1186"/>
        <v>0</v>
      </c>
      <c r="DZ232" s="20">
        <f t="shared" si="1187"/>
        <v>0</v>
      </c>
      <c r="EA232" s="19"/>
      <c r="EB232" s="19"/>
      <c r="EC232" s="20">
        <f t="shared" si="1188"/>
        <v>0</v>
      </c>
      <c r="ED232" s="19"/>
      <c r="EE232" s="19"/>
      <c r="EF232" s="20">
        <f t="shared" si="1189"/>
        <v>0</v>
      </c>
      <c r="EG232" s="19"/>
      <c r="EH232" s="19"/>
      <c r="EI232" s="20">
        <f t="shared" si="1190"/>
        <v>0</v>
      </c>
      <c r="EJ232" s="19"/>
      <c r="EK232" s="19"/>
      <c r="EL232" s="20">
        <f t="shared" si="1191"/>
        <v>0</v>
      </c>
      <c r="EM232" s="20">
        <f t="shared" si="1192"/>
        <v>0</v>
      </c>
      <c r="EN232" s="20">
        <f t="shared" si="1193"/>
        <v>0</v>
      </c>
      <c r="EO232" s="20">
        <f t="shared" si="1194"/>
        <v>0</v>
      </c>
      <c r="EP232" s="19"/>
      <c r="EQ232" s="19"/>
      <c r="ER232" s="20">
        <f t="shared" si="1195"/>
        <v>0</v>
      </c>
      <c r="ES232" s="19"/>
      <c r="ET232" s="19"/>
      <c r="EU232" s="20">
        <f t="shared" si="1196"/>
        <v>0</v>
      </c>
      <c r="EV232" s="19"/>
      <c r="EW232" s="19"/>
      <c r="EX232" s="20">
        <f t="shared" si="1197"/>
        <v>0</v>
      </c>
      <c r="EY232" s="19"/>
      <c r="EZ232" s="19"/>
      <c r="FA232" s="20">
        <f t="shared" si="1198"/>
        <v>0</v>
      </c>
      <c r="FB232" s="20">
        <f t="shared" si="1199"/>
        <v>0</v>
      </c>
      <c r="FC232" s="20">
        <f t="shared" si="1200"/>
        <v>0</v>
      </c>
      <c r="FD232" s="20">
        <f t="shared" si="1201"/>
        <v>0</v>
      </c>
      <c r="FE232" s="19"/>
      <c r="FF232" s="19"/>
      <c r="FG232" s="20">
        <f t="shared" si="1202"/>
        <v>0</v>
      </c>
      <c r="FH232" s="19"/>
      <c r="FI232" s="19"/>
      <c r="FJ232" s="20">
        <f t="shared" si="1203"/>
        <v>0</v>
      </c>
      <c r="FK232" s="19"/>
      <c r="FL232" s="19"/>
      <c r="FM232" s="20">
        <f t="shared" si="1204"/>
        <v>0</v>
      </c>
      <c r="FN232" s="20">
        <f t="shared" si="1205"/>
        <v>0</v>
      </c>
      <c r="FO232" s="20">
        <f t="shared" si="1206"/>
        <v>0</v>
      </c>
      <c r="FP232" s="20">
        <f t="shared" si="1207"/>
        <v>0</v>
      </c>
      <c r="FQ232" s="19"/>
      <c r="FR232" s="19"/>
      <c r="FS232" s="20">
        <f t="shared" si="1208"/>
        <v>0</v>
      </c>
      <c r="FT232" s="19"/>
      <c r="FU232" s="19"/>
      <c r="FV232" s="20">
        <f t="shared" si="1209"/>
        <v>0</v>
      </c>
      <c r="FW232" s="19"/>
      <c r="FX232" s="19"/>
      <c r="FY232" s="20">
        <f t="shared" si="1210"/>
        <v>0</v>
      </c>
      <c r="FZ232" s="20">
        <f t="shared" si="1211"/>
        <v>0</v>
      </c>
      <c r="GA232" s="20">
        <f t="shared" si="1212"/>
        <v>0</v>
      </c>
      <c r="GB232" s="20">
        <f t="shared" si="1213"/>
        <v>0</v>
      </c>
      <c r="GC232" s="19"/>
      <c r="GD232" s="19"/>
      <c r="GE232" s="20">
        <f t="shared" si="1214"/>
        <v>0</v>
      </c>
      <c r="GF232" s="19"/>
      <c r="GG232" s="19"/>
      <c r="GH232" s="20">
        <f t="shared" si="1215"/>
        <v>0</v>
      </c>
      <c r="GI232" s="19"/>
      <c r="GJ232" s="19"/>
      <c r="GK232" s="20">
        <f t="shared" si="1216"/>
        <v>0</v>
      </c>
      <c r="GL232" s="19"/>
      <c r="GM232" s="19"/>
      <c r="GN232" s="20">
        <f t="shared" si="1217"/>
        <v>0</v>
      </c>
      <c r="GO232" s="20">
        <f t="shared" si="1218"/>
        <v>0</v>
      </c>
      <c r="GP232" s="20">
        <f t="shared" si="1219"/>
        <v>0</v>
      </c>
      <c r="GQ232" s="20">
        <f t="shared" si="1220"/>
        <v>0</v>
      </c>
      <c r="GR232" s="19"/>
      <c r="GS232" s="19"/>
      <c r="GT232" s="20">
        <f t="shared" si="1221"/>
        <v>0</v>
      </c>
      <c r="GU232" s="19"/>
      <c r="GV232" s="19"/>
      <c r="GW232" s="20">
        <f t="shared" si="1222"/>
        <v>0</v>
      </c>
      <c r="GX232" s="19"/>
      <c r="GY232" s="19"/>
      <c r="GZ232" s="20">
        <f t="shared" si="1223"/>
        <v>0</v>
      </c>
      <c r="HA232" s="20">
        <f t="shared" si="1224"/>
        <v>0</v>
      </c>
      <c r="HB232" s="20">
        <f t="shared" si="1225"/>
        <v>0</v>
      </c>
      <c r="HC232" s="20">
        <f t="shared" si="1226"/>
        <v>0</v>
      </c>
      <c r="HD232" s="19"/>
      <c r="HE232" s="19"/>
      <c r="HF232" s="20">
        <f t="shared" si="1227"/>
        <v>0</v>
      </c>
      <c r="HG232" s="19"/>
      <c r="HH232" s="19"/>
      <c r="HI232" s="20">
        <f t="shared" si="1228"/>
        <v>0</v>
      </c>
      <c r="HJ232" s="19"/>
      <c r="HK232" s="19"/>
      <c r="HL232" s="20">
        <f t="shared" si="1229"/>
        <v>0</v>
      </c>
      <c r="HM232" s="19"/>
      <c r="HN232" s="19"/>
      <c r="HO232" s="20">
        <f t="shared" si="1230"/>
        <v>0</v>
      </c>
      <c r="HP232" s="20">
        <f t="shared" si="1231"/>
        <v>0</v>
      </c>
      <c r="HQ232" s="20">
        <f t="shared" si="1232"/>
        <v>0</v>
      </c>
      <c r="HR232" s="20">
        <f t="shared" si="1233"/>
        <v>0</v>
      </c>
      <c r="HS232" s="19"/>
      <c r="HT232" s="19"/>
      <c r="HU232" s="20">
        <f t="shared" si="1234"/>
        <v>0</v>
      </c>
      <c r="HV232" s="19"/>
      <c r="HW232" s="19"/>
      <c r="HX232" s="20">
        <f t="shared" si="1235"/>
        <v>0</v>
      </c>
      <c r="HY232" s="19"/>
      <c r="HZ232" s="19"/>
      <c r="IA232" s="20">
        <f t="shared" si="1236"/>
        <v>0</v>
      </c>
      <c r="IB232" s="19"/>
      <c r="IC232" s="19"/>
      <c r="ID232" s="20">
        <f t="shared" si="1237"/>
        <v>0</v>
      </c>
      <c r="IE232" s="20">
        <f t="shared" si="1238"/>
        <v>0</v>
      </c>
      <c r="IF232" s="20">
        <f t="shared" si="1239"/>
        <v>0</v>
      </c>
      <c r="IG232" s="20">
        <f t="shared" si="1240"/>
        <v>0</v>
      </c>
      <c r="IH232" s="20">
        <f t="shared" si="1241"/>
        <v>0</v>
      </c>
      <c r="II232" s="20">
        <f t="shared" si="1242"/>
        <v>0</v>
      </c>
      <c r="IJ232" s="20">
        <f t="shared" si="1243"/>
        <v>0</v>
      </c>
      <c r="IK232" s="19"/>
      <c r="IL232" s="19"/>
      <c r="IM232" s="20">
        <f t="shared" si="1244"/>
        <v>0</v>
      </c>
      <c r="IN232" s="19"/>
      <c r="IO232" s="19"/>
      <c r="IP232" s="20">
        <f t="shared" si="1245"/>
        <v>0</v>
      </c>
      <c r="IQ232" s="19"/>
      <c r="IR232" s="19"/>
      <c r="IS232" s="20">
        <f t="shared" si="1246"/>
        <v>0</v>
      </c>
      <c r="IT232" s="20">
        <f t="shared" si="1247"/>
        <v>0</v>
      </c>
      <c r="IU232" s="20">
        <f t="shared" si="1248"/>
        <v>0</v>
      </c>
      <c r="IV232" s="20">
        <f t="shared" si="1249"/>
        <v>0</v>
      </c>
      <c r="IW232" s="20">
        <f t="shared" si="1250"/>
        <v>0</v>
      </c>
      <c r="IX232" s="20">
        <f t="shared" si="1251"/>
        <v>0</v>
      </c>
      <c r="IY232" s="20">
        <f t="shared" si="1252"/>
        <v>0</v>
      </c>
      <c r="IZ232" s="19"/>
      <c r="JA232" s="19"/>
      <c r="JB232" s="20">
        <f t="shared" si="1253"/>
        <v>0</v>
      </c>
      <c r="JC232" s="19"/>
      <c r="JD232" s="19"/>
      <c r="JE232" s="20">
        <f t="shared" si="1254"/>
        <v>0</v>
      </c>
      <c r="JF232" s="19"/>
      <c r="JG232" s="19"/>
      <c r="JH232" s="20">
        <f t="shared" si="1255"/>
        <v>0</v>
      </c>
      <c r="JI232" s="20">
        <f t="shared" si="1256"/>
        <v>0</v>
      </c>
      <c r="JJ232" s="20">
        <f t="shared" si="1257"/>
        <v>0</v>
      </c>
      <c r="JK232" s="20">
        <f t="shared" si="1258"/>
        <v>0</v>
      </c>
      <c r="JL232" s="19"/>
      <c r="JM232" s="19"/>
      <c r="JN232" s="20">
        <f t="shared" si="1259"/>
        <v>0</v>
      </c>
      <c r="JO232" s="19"/>
      <c r="JP232" s="19"/>
      <c r="JQ232" s="20">
        <f t="shared" si="1260"/>
        <v>0</v>
      </c>
      <c r="JR232" s="19"/>
      <c r="JS232" s="19"/>
      <c r="JT232" s="20">
        <f t="shared" si="1261"/>
        <v>0</v>
      </c>
      <c r="JU232" s="20">
        <f t="shared" si="1262"/>
        <v>0</v>
      </c>
      <c r="JV232" s="20">
        <f t="shared" si="1263"/>
        <v>0</v>
      </c>
      <c r="JW232" s="20">
        <f t="shared" si="1264"/>
        <v>0</v>
      </c>
      <c r="JX232" s="19"/>
      <c r="JY232" s="19"/>
      <c r="JZ232" s="20">
        <f t="shared" si="1265"/>
        <v>0</v>
      </c>
      <c r="KA232" s="19"/>
      <c r="KB232" s="19"/>
      <c r="KC232" s="20">
        <f t="shared" si="1266"/>
        <v>0</v>
      </c>
      <c r="KD232" s="20">
        <f t="shared" si="1267"/>
        <v>0</v>
      </c>
      <c r="KE232" s="20">
        <f t="shared" si="1268"/>
        <v>0</v>
      </c>
      <c r="KF232" s="20">
        <f t="shared" si="1269"/>
        <v>0</v>
      </c>
      <c r="KG232" s="20">
        <f>1448.69</f>
        <v>1448.69</v>
      </c>
      <c r="KH232" s="20">
        <f>1800</f>
        <v>1800</v>
      </c>
      <c r="KI232" s="20">
        <f t="shared" si="1270"/>
        <v>-351.30999999999995</v>
      </c>
      <c r="KJ232" s="20">
        <f>502.08</f>
        <v>502.08</v>
      </c>
      <c r="KK232" s="20">
        <f>510</f>
        <v>510</v>
      </c>
      <c r="KL232" s="20">
        <f t="shared" si="1271"/>
        <v>-7.9200000000000159</v>
      </c>
      <c r="KM232" s="19"/>
      <c r="KN232" s="19"/>
      <c r="KO232" s="20">
        <f t="shared" si="1272"/>
        <v>0</v>
      </c>
      <c r="KP232" s="19"/>
      <c r="KQ232" s="19"/>
      <c r="KR232" s="20">
        <f t="shared" si="1273"/>
        <v>0</v>
      </c>
      <c r="KS232" s="19"/>
      <c r="KT232" s="19"/>
      <c r="KU232" s="20">
        <f t="shared" si="1274"/>
        <v>0</v>
      </c>
      <c r="KV232" s="19"/>
      <c r="KW232" s="19"/>
      <c r="KX232" s="20">
        <f t="shared" si="1275"/>
        <v>0</v>
      </c>
      <c r="KY232" s="19"/>
      <c r="KZ232" s="19"/>
      <c r="LA232" s="20">
        <f t="shared" si="1276"/>
        <v>0</v>
      </c>
      <c r="LB232" s="20">
        <f t="shared" si="1277"/>
        <v>0</v>
      </c>
      <c r="LC232" s="20">
        <f t="shared" si="1278"/>
        <v>0</v>
      </c>
      <c r="LD232" s="20">
        <f t="shared" si="1279"/>
        <v>0</v>
      </c>
      <c r="LE232" s="20">
        <f t="shared" si="1280"/>
        <v>1950.77</v>
      </c>
      <c r="LF232" s="20">
        <f t="shared" si="1281"/>
        <v>2310</v>
      </c>
      <c r="LG232" s="20">
        <f t="shared" si="1282"/>
        <v>-359.23</v>
      </c>
      <c r="LH232" s="19"/>
      <c r="LI232" s="19"/>
      <c r="LJ232" s="20">
        <f t="shared" si="1283"/>
        <v>0</v>
      </c>
      <c r="LK232" s="19"/>
      <c r="LL232" s="19"/>
      <c r="LM232" s="20">
        <f t="shared" si="1284"/>
        <v>0</v>
      </c>
      <c r="LN232" s="20">
        <f t="shared" si="1285"/>
        <v>1950.77</v>
      </c>
      <c r="LO232" s="20">
        <f t="shared" si="1286"/>
        <v>2310</v>
      </c>
      <c r="LP232" s="20">
        <f t="shared" si="1287"/>
        <v>-359.23</v>
      </c>
    </row>
    <row r="233" spans="1:328" x14ac:dyDescent="0.3">
      <c r="A233" s="2" t="s">
        <v>338</v>
      </c>
      <c r="B233" s="5">
        <f>(((B229)+(B230))+(B231))+(B232)</f>
        <v>0</v>
      </c>
      <c r="C233" s="5">
        <f>(((C229)+(C230))+(C231))+(C232)</f>
        <v>0</v>
      </c>
      <c r="D233" s="5">
        <f t="shared" si="1127"/>
        <v>0</v>
      </c>
      <c r="E233" s="5">
        <f>(((E229)+(E230))+(E231))+(E232)</f>
        <v>399.86</v>
      </c>
      <c r="F233" s="5">
        <f>(((F229)+(F230))+(F231))+(F232)</f>
        <v>1132.26</v>
      </c>
      <c r="G233" s="5">
        <f t="shared" si="1128"/>
        <v>-732.4</v>
      </c>
      <c r="H233" s="5">
        <f>(((H229)+(H230))+(H231))+(H232)</f>
        <v>0</v>
      </c>
      <c r="I233" s="5">
        <f>(((I229)+(I230))+(I231))+(I232)</f>
        <v>0</v>
      </c>
      <c r="J233" s="5">
        <f t="shared" si="1129"/>
        <v>0</v>
      </c>
      <c r="K233" s="5">
        <f>(((K229)+(K230))+(K231))+(K232)</f>
        <v>0</v>
      </c>
      <c r="L233" s="5">
        <f>(((L229)+(L230))+(L231))+(L232)</f>
        <v>0</v>
      </c>
      <c r="M233" s="5">
        <f t="shared" si="1130"/>
        <v>0</v>
      </c>
      <c r="N233" s="5">
        <f>(((N229)+(N230))+(N231))+(N232)</f>
        <v>0</v>
      </c>
      <c r="O233" s="5">
        <f>(((O229)+(O230))+(O231))+(O232)</f>
        <v>0</v>
      </c>
      <c r="P233" s="5">
        <f t="shared" si="1131"/>
        <v>0</v>
      </c>
      <c r="Q233" s="5">
        <f>(((Q229)+(Q230))+(Q231))+(Q232)</f>
        <v>48.3</v>
      </c>
      <c r="R233" s="5">
        <f>(((R229)+(R230))+(R231))+(R232)</f>
        <v>25.2</v>
      </c>
      <c r="S233" s="5">
        <f t="shared" si="1132"/>
        <v>23.099999999999998</v>
      </c>
      <c r="T233" s="5">
        <f>(((T229)+(T230))+(T231))+(T232)</f>
        <v>0</v>
      </c>
      <c r="U233" s="5">
        <f>(((U229)+(U230))+(U231))+(U232)</f>
        <v>0</v>
      </c>
      <c r="V233" s="5">
        <f t="shared" si="1133"/>
        <v>0</v>
      </c>
      <c r="W233" s="5">
        <f>(((W229)+(W230))+(W231))+(W232)</f>
        <v>0</v>
      </c>
      <c r="X233" s="5">
        <f>(((X229)+(X230))+(X231))+(X232)</f>
        <v>0</v>
      </c>
      <c r="Y233" s="5">
        <f t="shared" si="1134"/>
        <v>0</v>
      </c>
      <c r="Z233" s="5">
        <f>(((Z229)+(Z230))+(Z231))+(Z232)</f>
        <v>0</v>
      </c>
      <c r="AA233" s="5">
        <f>(((AA229)+(AA230))+(AA231))+(AA232)</f>
        <v>0</v>
      </c>
      <c r="AB233" s="5">
        <f t="shared" si="1135"/>
        <v>0</v>
      </c>
      <c r="AC233" s="5">
        <f>(((AC229)+(AC230))+(AC231))+(AC232)</f>
        <v>0</v>
      </c>
      <c r="AD233" s="5">
        <f>(((AD229)+(AD230))+(AD231))+(AD232)</f>
        <v>0</v>
      </c>
      <c r="AE233" s="5">
        <f t="shared" si="1136"/>
        <v>0</v>
      </c>
      <c r="AF233" s="5">
        <f>(((AF229)+(AF230))+(AF231))+(AF232)</f>
        <v>0</v>
      </c>
      <c r="AG233" s="5">
        <f>(((AG229)+(AG230))+(AG231))+(AG232)</f>
        <v>0</v>
      </c>
      <c r="AH233" s="5">
        <f t="shared" si="1137"/>
        <v>0</v>
      </c>
      <c r="AI233" s="5">
        <f>(((AI229)+(AI230))+(AI231))+(AI232)</f>
        <v>0</v>
      </c>
      <c r="AJ233" s="5">
        <f>(((AJ229)+(AJ230))+(AJ231))+(AJ232)</f>
        <v>0</v>
      </c>
      <c r="AK233" s="5">
        <f t="shared" si="1138"/>
        <v>0</v>
      </c>
      <c r="AL233" s="5">
        <f t="shared" si="1139"/>
        <v>48.3</v>
      </c>
      <c r="AM233" s="5">
        <f t="shared" si="1140"/>
        <v>25.2</v>
      </c>
      <c r="AN233" s="5">
        <f t="shared" si="1141"/>
        <v>23.099999999999998</v>
      </c>
      <c r="AO233" s="5">
        <f>(((AO229)+(AO230))+(AO231))+(AO232)</f>
        <v>0</v>
      </c>
      <c r="AP233" s="5">
        <f>(((AP229)+(AP230))+(AP231))+(AP232)</f>
        <v>0</v>
      </c>
      <c r="AQ233" s="5">
        <f t="shared" si="1142"/>
        <v>0</v>
      </c>
      <c r="AR233" s="5">
        <f>(((AR229)+(AR230))+(AR231))+(AR232)</f>
        <v>548.52</v>
      </c>
      <c r="AS233" s="5">
        <f>(((AS229)+(AS230))+(AS231))+(AS232)</f>
        <v>556.98</v>
      </c>
      <c r="AT233" s="5">
        <f t="shared" si="1143"/>
        <v>-8.4600000000000364</v>
      </c>
      <c r="AU233" s="5">
        <f>(((AU229)+(AU230))+(AU231))+(AU232)</f>
        <v>460.37</v>
      </c>
      <c r="AV233" s="5">
        <f>(((AV229)+(AV230))+(AV231))+(AV232)</f>
        <v>630</v>
      </c>
      <c r="AW233" s="5">
        <f t="shared" si="1144"/>
        <v>-169.63</v>
      </c>
      <c r="AX233" s="5">
        <f>(((AX229)+(AX230))+(AX231))+(AX232)</f>
        <v>809.89</v>
      </c>
      <c r="AY233" s="5">
        <f>(((AY229)+(AY230))+(AY231))+(AY232)</f>
        <v>935.55</v>
      </c>
      <c r="AZ233" s="5">
        <f t="shared" si="1145"/>
        <v>-125.65999999999997</v>
      </c>
      <c r="BA233" s="5">
        <f>(((BA229)+(BA230))+(BA231))+(BA232)</f>
        <v>0</v>
      </c>
      <c r="BB233" s="5">
        <f>(((BB229)+(BB230))+(BB231))+(BB232)</f>
        <v>0</v>
      </c>
      <c r="BC233" s="5">
        <f t="shared" si="1146"/>
        <v>0</v>
      </c>
      <c r="BD233" s="5">
        <f>(((BD229)+(BD230))+(BD231))+(BD232)</f>
        <v>8.23</v>
      </c>
      <c r="BE233" s="5">
        <f>(((BE229)+(BE230))+(BE231))+(BE232)</f>
        <v>24.63</v>
      </c>
      <c r="BF233" s="5">
        <f t="shared" si="1147"/>
        <v>-16.399999999999999</v>
      </c>
      <c r="BG233" s="5">
        <f t="shared" si="1148"/>
        <v>8.23</v>
      </c>
      <c r="BH233" s="5">
        <f t="shared" si="1149"/>
        <v>24.63</v>
      </c>
      <c r="BI233" s="5">
        <f t="shared" si="1150"/>
        <v>-16.399999999999999</v>
      </c>
      <c r="BJ233" s="5">
        <f>(((BJ229)+(BJ230))+(BJ231))+(BJ232)</f>
        <v>0</v>
      </c>
      <c r="BK233" s="5">
        <f>(((BK229)+(BK230))+(BK231))+(BK232)</f>
        <v>0</v>
      </c>
      <c r="BL233" s="5">
        <f t="shared" si="1151"/>
        <v>0</v>
      </c>
      <c r="BM233" s="5">
        <f>(((BM229)+(BM230))+(BM231))+(BM232)</f>
        <v>299.85000000000002</v>
      </c>
      <c r="BN233" s="5">
        <f>(((BN229)+(BN230))+(BN231))+(BN232)</f>
        <v>240</v>
      </c>
      <c r="BO233" s="5">
        <f t="shared" si="1152"/>
        <v>59.850000000000023</v>
      </c>
      <c r="BP233" s="5">
        <f>(((BP229)+(BP230))+(BP231))+(BP232)</f>
        <v>0</v>
      </c>
      <c r="BQ233" s="5">
        <f>(((BQ229)+(BQ230))+(BQ231))+(BQ232)</f>
        <v>0</v>
      </c>
      <c r="BR233" s="5">
        <f t="shared" si="1153"/>
        <v>0</v>
      </c>
      <c r="BS233" s="5">
        <f>(((BS229)+(BS230))+(BS231))+(BS232)</f>
        <v>0</v>
      </c>
      <c r="BT233" s="5">
        <f>(((BT229)+(BT230))+(BT231))+(BT232)</f>
        <v>0</v>
      </c>
      <c r="BU233" s="5">
        <f t="shared" si="1154"/>
        <v>0</v>
      </c>
      <c r="BV233" s="5">
        <f>(((BV229)+(BV230))+(BV231))+(BV232)</f>
        <v>123.48</v>
      </c>
      <c r="BW233" s="5">
        <f>(((BW229)+(BW230))+(BW231))+(BW232)</f>
        <v>126</v>
      </c>
      <c r="BX233" s="5">
        <f t="shared" si="1155"/>
        <v>-2.519999999999996</v>
      </c>
      <c r="BY233" s="5">
        <f>(((BY229)+(BY230))+(BY231))+(BY232)</f>
        <v>61.74</v>
      </c>
      <c r="BZ233" s="5">
        <f>(((BZ229)+(BZ230))+(BZ231))+(BZ232)</f>
        <v>63</v>
      </c>
      <c r="CA233" s="5">
        <f t="shared" si="1156"/>
        <v>-1.259999999999998</v>
      </c>
      <c r="CB233" s="5">
        <f t="shared" si="1157"/>
        <v>185.22</v>
      </c>
      <c r="CC233" s="5">
        <f t="shared" si="1158"/>
        <v>189</v>
      </c>
      <c r="CD233" s="5">
        <f t="shared" si="1159"/>
        <v>-3.7800000000000011</v>
      </c>
      <c r="CE233" s="5">
        <f>(((CE229)+(CE230))+(CE231))+(CE232)</f>
        <v>0</v>
      </c>
      <c r="CF233" s="5">
        <f>(((CF229)+(CF230))+(CF231))+(CF232)</f>
        <v>56.7</v>
      </c>
      <c r="CG233" s="5">
        <f t="shared" si="1160"/>
        <v>-56.7</v>
      </c>
      <c r="CH233" s="5">
        <f>(((CH229)+(CH230))+(CH231))+(CH232)</f>
        <v>0</v>
      </c>
      <c r="CI233" s="5">
        <f>(((CI229)+(CI230))+(CI231))+(CI232)</f>
        <v>0</v>
      </c>
      <c r="CJ233" s="5">
        <f t="shared" si="1161"/>
        <v>0</v>
      </c>
      <c r="CK233" s="5">
        <f>(((CK229)+(CK230))+(CK231))+(CK232)</f>
        <v>0</v>
      </c>
      <c r="CL233" s="5">
        <f>(((CL229)+(CL230))+(CL231))+(CL232)</f>
        <v>0</v>
      </c>
      <c r="CM233" s="5">
        <f t="shared" si="1162"/>
        <v>0</v>
      </c>
      <c r="CN233" s="5">
        <f t="shared" si="1163"/>
        <v>0</v>
      </c>
      <c r="CO233" s="5">
        <f t="shared" si="1164"/>
        <v>0</v>
      </c>
      <c r="CP233" s="5">
        <f t="shared" si="1165"/>
        <v>0</v>
      </c>
      <c r="CQ233" s="5">
        <f>(((CQ229)+(CQ230))+(CQ231))+(CQ232)</f>
        <v>0</v>
      </c>
      <c r="CR233" s="5">
        <f>(((CR229)+(CR230))+(CR231))+(CR232)</f>
        <v>0</v>
      </c>
      <c r="CS233" s="5">
        <f t="shared" si="1166"/>
        <v>0</v>
      </c>
      <c r="CT233" s="5">
        <f>(((CT229)+(CT230))+(CT231))+(CT232)</f>
        <v>617.4</v>
      </c>
      <c r="CU233" s="5">
        <f>(((CU229)+(CU230))+(CU231))+(CU232)</f>
        <v>0</v>
      </c>
      <c r="CV233" s="5">
        <f t="shared" si="1167"/>
        <v>617.4</v>
      </c>
      <c r="CW233" s="5">
        <f>(((CW229)+(CW230))+(CW231))+(CW232)</f>
        <v>0</v>
      </c>
      <c r="CX233" s="5">
        <f>(((CX229)+(CX230))+(CX231))+(CX232)</f>
        <v>0</v>
      </c>
      <c r="CY233" s="5">
        <f t="shared" si="1168"/>
        <v>0</v>
      </c>
      <c r="CZ233" s="5">
        <f t="shared" si="1169"/>
        <v>617.4</v>
      </c>
      <c r="DA233" s="5">
        <f t="shared" si="1170"/>
        <v>0</v>
      </c>
      <c r="DB233" s="5">
        <f t="shared" si="1171"/>
        <v>617.4</v>
      </c>
      <c r="DC233" s="5">
        <f t="shared" si="1172"/>
        <v>2929.48</v>
      </c>
      <c r="DD233" s="5">
        <f t="shared" si="1173"/>
        <v>2632.8599999999997</v>
      </c>
      <c r="DE233" s="5">
        <f t="shared" si="1174"/>
        <v>296.62000000000035</v>
      </c>
      <c r="DF233" s="5">
        <f>(((DF229)+(DF230))+(DF231))+(DF232)</f>
        <v>0</v>
      </c>
      <c r="DG233" s="5">
        <f>(((DG229)+(DG230))+(DG231))+(DG232)</f>
        <v>0</v>
      </c>
      <c r="DH233" s="5">
        <f t="shared" si="1175"/>
        <v>0</v>
      </c>
      <c r="DI233" s="5">
        <f>(((DI229)+(DI230))+(DI231))+(DI232)</f>
        <v>307.52999999999997</v>
      </c>
      <c r="DJ233" s="5">
        <f>(((DJ229)+(DJ230))+(DJ231))+(DJ232)</f>
        <v>255</v>
      </c>
      <c r="DK233" s="5">
        <f t="shared" si="1176"/>
        <v>52.529999999999973</v>
      </c>
      <c r="DL233" s="5">
        <f t="shared" si="1177"/>
        <v>307.52999999999997</v>
      </c>
      <c r="DM233" s="5">
        <f t="shared" si="1178"/>
        <v>255</v>
      </c>
      <c r="DN233" s="5">
        <f t="shared" si="1179"/>
        <v>52.529999999999973</v>
      </c>
      <c r="DO233" s="5">
        <f>(((DO229)+(DO230))+(DO231))+(DO232)</f>
        <v>0</v>
      </c>
      <c r="DP233" s="5">
        <f>(((DP229)+(DP230))+(DP231))+(DP232)</f>
        <v>0</v>
      </c>
      <c r="DQ233" s="5">
        <f t="shared" si="1180"/>
        <v>0</v>
      </c>
      <c r="DR233" s="5">
        <f>(((DR229)+(DR230))+(DR231))+(DR232)</f>
        <v>0</v>
      </c>
      <c r="DS233" s="5">
        <f>(((DS229)+(DS230))+(DS231))+(DS232)</f>
        <v>0</v>
      </c>
      <c r="DT233" s="5">
        <f t="shared" si="1181"/>
        <v>0</v>
      </c>
      <c r="DU233" s="5">
        <f t="shared" si="1182"/>
        <v>0</v>
      </c>
      <c r="DV233" s="5">
        <f t="shared" si="1183"/>
        <v>0</v>
      </c>
      <c r="DW233" s="5">
        <f t="shared" si="1184"/>
        <v>0</v>
      </c>
      <c r="DX233" s="21">
        <f t="shared" si="1185"/>
        <v>3685.17</v>
      </c>
      <c r="DY233" s="21">
        <f t="shared" si="1186"/>
        <v>4045.3199999999997</v>
      </c>
      <c r="DZ233" s="21">
        <f t="shared" si="1187"/>
        <v>-360.14999999999964</v>
      </c>
      <c r="EA233" s="21">
        <f>(((EA229)+(EA230))+(EA231))+(EA232)</f>
        <v>0</v>
      </c>
      <c r="EB233" s="21">
        <f>(((EB229)+(EB230))+(EB231))+(EB232)</f>
        <v>0</v>
      </c>
      <c r="EC233" s="21">
        <f t="shared" si="1188"/>
        <v>0</v>
      </c>
      <c r="ED233" s="21">
        <f>(((ED229)+(ED230))+(ED231))+(ED232)</f>
        <v>0</v>
      </c>
      <c r="EE233" s="21">
        <f>(((EE229)+(EE230))+(EE231))+(EE232)</f>
        <v>0</v>
      </c>
      <c r="EF233" s="21">
        <f t="shared" si="1189"/>
        <v>0</v>
      </c>
      <c r="EG233" s="21">
        <f>(((EG229)+(EG230))+(EG231))+(EG232)</f>
        <v>142.30000000000001</v>
      </c>
      <c r="EH233" s="21">
        <f>(((EH229)+(EH230))+(EH231))+(EH232)</f>
        <v>378</v>
      </c>
      <c r="EI233" s="21">
        <f t="shared" si="1190"/>
        <v>-235.7</v>
      </c>
      <c r="EJ233" s="21">
        <f>(((EJ229)+(EJ230))+(EJ231))+(EJ232)</f>
        <v>0</v>
      </c>
      <c r="EK233" s="21">
        <f>(((EK229)+(EK230))+(EK231))+(EK232)</f>
        <v>0</v>
      </c>
      <c r="EL233" s="21">
        <f t="shared" si="1191"/>
        <v>0</v>
      </c>
      <c r="EM233" s="21">
        <f t="shared" si="1192"/>
        <v>142.30000000000001</v>
      </c>
      <c r="EN233" s="21">
        <f t="shared" si="1193"/>
        <v>378</v>
      </c>
      <c r="EO233" s="21">
        <f t="shared" si="1194"/>
        <v>-235.7</v>
      </c>
      <c r="EP233" s="21">
        <f>(((EP229)+(EP230))+(EP231))+(EP232)</f>
        <v>541.53</v>
      </c>
      <c r="EQ233" s="21">
        <f>(((EQ229)+(EQ230))+(EQ231))+(EQ232)</f>
        <v>900</v>
      </c>
      <c r="ER233" s="21">
        <f t="shared" si="1195"/>
        <v>-358.47</v>
      </c>
      <c r="ES233" s="21">
        <f>(((ES229)+(ES230))+(ES231))+(ES232)</f>
        <v>0</v>
      </c>
      <c r="ET233" s="21">
        <f>(((ET229)+(ET230))+(ET231))+(ET232)</f>
        <v>0</v>
      </c>
      <c r="EU233" s="21">
        <f t="shared" si="1196"/>
        <v>0</v>
      </c>
      <c r="EV233" s="21">
        <f>(((EV229)+(EV230))+(EV231))+(EV232)</f>
        <v>51.29</v>
      </c>
      <c r="EW233" s="21">
        <f>(((EW229)+(EW230))+(EW231))+(EW232)</f>
        <v>126</v>
      </c>
      <c r="EX233" s="21">
        <f t="shared" si="1197"/>
        <v>-74.710000000000008</v>
      </c>
      <c r="EY233" s="21">
        <f>(((EY229)+(EY230))+(EY231))+(EY232)</f>
        <v>0</v>
      </c>
      <c r="EZ233" s="21">
        <f>(((EZ229)+(EZ230))+(EZ231))+(EZ232)</f>
        <v>0</v>
      </c>
      <c r="FA233" s="21">
        <f t="shared" si="1198"/>
        <v>0</v>
      </c>
      <c r="FB233" s="21">
        <f t="shared" si="1199"/>
        <v>51.29</v>
      </c>
      <c r="FC233" s="21">
        <f t="shared" si="1200"/>
        <v>126</v>
      </c>
      <c r="FD233" s="21">
        <f t="shared" si="1201"/>
        <v>-74.710000000000008</v>
      </c>
      <c r="FE233" s="21">
        <f>(((FE229)+(FE230))+(FE231))+(FE232)</f>
        <v>0</v>
      </c>
      <c r="FF233" s="21">
        <f>(((FF229)+(FF230))+(FF231))+(FF232)</f>
        <v>0</v>
      </c>
      <c r="FG233" s="21">
        <f t="shared" si="1202"/>
        <v>0</v>
      </c>
      <c r="FH233" s="21">
        <f>(((FH229)+(FH230))+(FH231))+(FH232)</f>
        <v>240.19</v>
      </c>
      <c r="FI233" s="21">
        <f>(((FI229)+(FI230))+(FI231))+(FI232)</f>
        <v>298.38</v>
      </c>
      <c r="FJ233" s="21">
        <f t="shared" si="1203"/>
        <v>-58.19</v>
      </c>
      <c r="FK233" s="21">
        <f>(((FK229)+(FK230))+(FK231))+(FK232)</f>
        <v>0</v>
      </c>
      <c r="FL233" s="21">
        <f>(((FL229)+(FL230))+(FL231))+(FL232)</f>
        <v>0</v>
      </c>
      <c r="FM233" s="21">
        <f t="shared" si="1204"/>
        <v>0</v>
      </c>
      <c r="FN233" s="21">
        <f t="shared" si="1205"/>
        <v>240.19</v>
      </c>
      <c r="FO233" s="21">
        <f t="shared" si="1206"/>
        <v>298.38</v>
      </c>
      <c r="FP233" s="21">
        <f t="shared" si="1207"/>
        <v>-58.19</v>
      </c>
      <c r="FQ233" s="21">
        <f>(((FQ229)+(FQ230))+(FQ231))+(FQ232)</f>
        <v>0</v>
      </c>
      <c r="FR233" s="21">
        <f>(((FR229)+(FR230))+(FR231))+(FR232)</f>
        <v>0</v>
      </c>
      <c r="FS233" s="21">
        <f t="shared" si="1208"/>
        <v>0</v>
      </c>
      <c r="FT233" s="21">
        <f>(((FT229)+(FT230))+(FT231))+(FT232)</f>
        <v>135.33000000000001</v>
      </c>
      <c r="FU233" s="21">
        <f>(((FU229)+(FU230))+(FU231))+(FU232)</f>
        <v>150</v>
      </c>
      <c r="FV233" s="21">
        <f t="shared" si="1209"/>
        <v>-14.669999999999987</v>
      </c>
      <c r="FW233" s="21">
        <f>(((FW229)+(FW230))+(FW231))+(FW232)</f>
        <v>0</v>
      </c>
      <c r="FX233" s="21">
        <f>(((FX229)+(FX230))+(FX231))+(FX232)</f>
        <v>0</v>
      </c>
      <c r="FY233" s="21">
        <f t="shared" si="1210"/>
        <v>0</v>
      </c>
      <c r="FZ233" s="21">
        <f t="shared" si="1211"/>
        <v>135.33000000000001</v>
      </c>
      <c r="GA233" s="21">
        <f t="shared" si="1212"/>
        <v>150</v>
      </c>
      <c r="GB233" s="21">
        <f t="shared" si="1213"/>
        <v>-14.669999999999987</v>
      </c>
      <c r="GC233" s="21">
        <f>(((GC229)+(GC230))+(GC231))+(GC232)</f>
        <v>0</v>
      </c>
      <c r="GD233" s="21">
        <f>(((GD229)+(GD230))+(GD231))+(GD232)</f>
        <v>0</v>
      </c>
      <c r="GE233" s="21">
        <f t="shared" si="1214"/>
        <v>0</v>
      </c>
      <c r="GF233" s="21">
        <f>(((GF229)+(GF230))+(GF231))+(GF232)</f>
        <v>0</v>
      </c>
      <c r="GG233" s="21">
        <f>(((GG229)+(GG230))+(GG231))+(GG232)</f>
        <v>0</v>
      </c>
      <c r="GH233" s="21">
        <f t="shared" si="1215"/>
        <v>0</v>
      </c>
      <c r="GI233" s="21">
        <f>(((GI229)+(GI230))+(GI231))+(GI232)</f>
        <v>123.48</v>
      </c>
      <c r="GJ233" s="21">
        <f>(((GJ229)+(GJ230))+(GJ231))+(GJ232)</f>
        <v>126</v>
      </c>
      <c r="GK233" s="21">
        <f t="shared" si="1216"/>
        <v>-2.519999999999996</v>
      </c>
      <c r="GL233" s="21">
        <f>(((GL229)+(GL230))+(GL231))+(GL232)</f>
        <v>0</v>
      </c>
      <c r="GM233" s="21">
        <f>(((GM229)+(GM230))+(GM231))+(GM232)</f>
        <v>0</v>
      </c>
      <c r="GN233" s="21">
        <f t="shared" si="1217"/>
        <v>0</v>
      </c>
      <c r="GO233" s="21">
        <f t="shared" si="1218"/>
        <v>123.48</v>
      </c>
      <c r="GP233" s="21">
        <f t="shared" si="1219"/>
        <v>126</v>
      </c>
      <c r="GQ233" s="21">
        <f t="shared" si="1220"/>
        <v>-2.519999999999996</v>
      </c>
      <c r="GR233" s="21">
        <f>(((GR229)+(GR230))+(GR231))+(GR232)</f>
        <v>0</v>
      </c>
      <c r="GS233" s="21">
        <f>(((GS229)+(GS230))+(GS231))+(GS232)</f>
        <v>0</v>
      </c>
      <c r="GT233" s="21">
        <f t="shared" si="1221"/>
        <v>0</v>
      </c>
      <c r="GU233" s="21">
        <f>(((GU229)+(GU230))+(GU231))+(GU232)</f>
        <v>0</v>
      </c>
      <c r="GV233" s="21">
        <f>(((GV229)+(GV230))+(GV231))+(GV232)</f>
        <v>0</v>
      </c>
      <c r="GW233" s="21">
        <f t="shared" si="1222"/>
        <v>0</v>
      </c>
      <c r="GX233" s="21">
        <f>(((GX229)+(GX230))+(GX231))+(GX232)</f>
        <v>0</v>
      </c>
      <c r="GY233" s="21">
        <f>(((GY229)+(GY230))+(GY231))+(GY232)</f>
        <v>0</v>
      </c>
      <c r="GZ233" s="21">
        <f t="shared" si="1223"/>
        <v>0</v>
      </c>
      <c r="HA233" s="21">
        <f t="shared" si="1224"/>
        <v>1234.1199999999999</v>
      </c>
      <c r="HB233" s="21">
        <f t="shared" si="1225"/>
        <v>1978.38</v>
      </c>
      <c r="HC233" s="21">
        <f t="shared" si="1226"/>
        <v>-744.26000000000022</v>
      </c>
      <c r="HD233" s="21">
        <f>(((HD229)+(HD230))+(HD231))+(HD232)</f>
        <v>0</v>
      </c>
      <c r="HE233" s="21">
        <f>(((HE229)+(HE230))+(HE231))+(HE232)</f>
        <v>0</v>
      </c>
      <c r="HF233" s="21">
        <f t="shared" si="1227"/>
        <v>0</v>
      </c>
      <c r="HG233" s="21">
        <f>(((HG229)+(HG230))+(HG231))+(HG232)</f>
        <v>0</v>
      </c>
      <c r="HH233" s="21">
        <f>(((HH229)+(HH230))+(HH231))+(HH232)</f>
        <v>0</v>
      </c>
      <c r="HI233" s="21">
        <f t="shared" si="1228"/>
        <v>0</v>
      </c>
      <c r="HJ233" s="21">
        <f>(((HJ229)+(HJ230))+(HJ231))+(HJ232)</f>
        <v>185.19</v>
      </c>
      <c r="HK233" s="21">
        <f>(((HK229)+(HK230))+(HK231))+(HK232)</f>
        <v>0</v>
      </c>
      <c r="HL233" s="21">
        <f t="shared" si="1229"/>
        <v>185.19</v>
      </c>
      <c r="HM233" s="21">
        <f>(((HM229)+(HM230))+(HM231))+(HM232)</f>
        <v>0</v>
      </c>
      <c r="HN233" s="21">
        <f>(((HN229)+(HN230))+(HN231))+(HN232)</f>
        <v>0</v>
      </c>
      <c r="HO233" s="21">
        <f t="shared" si="1230"/>
        <v>0</v>
      </c>
      <c r="HP233" s="21">
        <f t="shared" si="1231"/>
        <v>185.19</v>
      </c>
      <c r="HQ233" s="21">
        <f t="shared" si="1232"/>
        <v>0</v>
      </c>
      <c r="HR233" s="21">
        <f t="shared" si="1233"/>
        <v>185.19</v>
      </c>
      <c r="HS233" s="21">
        <f>(((HS229)+(HS230))+(HS231))+(HS232)</f>
        <v>54.79</v>
      </c>
      <c r="HT233" s="21">
        <f>(((HT229)+(HT230))+(HT231))+(HT232)</f>
        <v>135</v>
      </c>
      <c r="HU233" s="21">
        <f t="shared" si="1234"/>
        <v>-80.210000000000008</v>
      </c>
      <c r="HV233" s="21">
        <f>(((HV229)+(HV230))+(HV231))+(HV232)</f>
        <v>0</v>
      </c>
      <c r="HW233" s="21">
        <f>(((HW229)+(HW230))+(HW231))+(HW232)</f>
        <v>0</v>
      </c>
      <c r="HX233" s="21">
        <f t="shared" si="1235"/>
        <v>0</v>
      </c>
      <c r="HY233" s="21">
        <f>(((HY229)+(HY230))+(HY231))+(HY232)</f>
        <v>86.43</v>
      </c>
      <c r="HZ233" s="21">
        <f>(((HZ229)+(HZ230))+(HZ231))+(HZ232)</f>
        <v>126</v>
      </c>
      <c r="IA233" s="21">
        <f t="shared" si="1236"/>
        <v>-39.569999999999993</v>
      </c>
      <c r="IB233" s="21">
        <f>(((IB229)+(IB230))+(IB231))+(IB232)</f>
        <v>0</v>
      </c>
      <c r="IC233" s="21">
        <f>(((IC229)+(IC230))+(IC231))+(IC232)</f>
        <v>0</v>
      </c>
      <c r="ID233" s="21">
        <f t="shared" si="1237"/>
        <v>0</v>
      </c>
      <c r="IE233" s="21">
        <f t="shared" si="1238"/>
        <v>86.43</v>
      </c>
      <c r="IF233" s="21">
        <f t="shared" si="1239"/>
        <v>126</v>
      </c>
      <c r="IG233" s="21">
        <f t="shared" si="1240"/>
        <v>-39.569999999999993</v>
      </c>
      <c r="IH233" s="21">
        <f t="shared" si="1241"/>
        <v>326.40999999999997</v>
      </c>
      <c r="II233" s="21">
        <f t="shared" si="1242"/>
        <v>261</v>
      </c>
      <c r="IJ233" s="21">
        <f t="shared" si="1243"/>
        <v>65.409999999999968</v>
      </c>
      <c r="IK233" s="21">
        <f>(((IK229)+(IK230))+(IK231))+(IK232)</f>
        <v>245</v>
      </c>
      <c r="IL233" s="21">
        <f>(((IL229)+(IL230))+(IL231))+(IL232)</f>
        <v>455</v>
      </c>
      <c r="IM233" s="21">
        <f t="shared" si="1244"/>
        <v>-210</v>
      </c>
      <c r="IN233" s="21">
        <f>(((IN229)+(IN230))+(IN231))+(IN232)</f>
        <v>0</v>
      </c>
      <c r="IO233" s="21">
        <f>(((IO229)+(IO230))+(IO231))+(IO232)</f>
        <v>0</v>
      </c>
      <c r="IP233" s="21">
        <f t="shared" si="1245"/>
        <v>0</v>
      </c>
      <c r="IQ233" s="21">
        <f>(((IQ229)+(IQ230))+(IQ231))+(IQ232)</f>
        <v>0</v>
      </c>
      <c r="IR233" s="21">
        <f>(((IR229)+(IR230))+(IR231))+(IR232)</f>
        <v>0</v>
      </c>
      <c r="IS233" s="21">
        <f t="shared" si="1246"/>
        <v>0</v>
      </c>
      <c r="IT233" s="21">
        <f t="shared" si="1247"/>
        <v>0</v>
      </c>
      <c r="IU233" s="21">
        <f t="shared" si="1248"/>
        <v>0</v>
      </c>
      <c r="IV233" s="21">
        <f t="shared" si="1249"/>
        <v>0</v>
      </c>
      <c r="IW233" s="21">
        <f t="shared" si="1250"/>
        <v>571.41</v>
      </c>
      <c r="IX233" s="21">
        <f t="shared" si="1251"/>
        <v>716</v>
      </c>
      <c r="IY233" s="21">
        <f t="shared" si="1252"/>
        <v>-144.59000000000003</v>
      </c>
      <c r="IZ233" s="21">
        <f>(((IZ229)+(IZ230))+(IZ231))+(IZ232)</f>
        <v>316.79000000000002</v>
      </c>
      <c r="JA233" s="21">
        <f>(((JA229)+(JA230))+(JA231))+(JA232)</f>
        <v>336</v>
      </c>
      <c r="JB233" s="21">
        <f t="shared" si="1253"/>
        <v>-19.20999999999998</v>
      </c>
      <c r="JC233" s="21">
        <f>(((JC229)+(JC230))+(JC231))+(JC232)</f>
        <v>0</v>
      </c>
      <c r="JD233" s="21">
        <f>(((JD229)+(JD230))+(JD231))+(JD232)</f>
        <v>0</v>
      </c>
      <c r="JE233" s="21">
        <f t="shared" si="1254"/>
        <v>0</v>
      </c>
      <c r="JF233" s="21">
        <f>(((JF229)+(JF230))+(JF231))+(JF232)</f>
        <v>0</v>
      </c>
      <c r="JG233" s="21">
        <f>(((JG229)+(JG230))+(JG231))+(JG232)</f>
        <v>0</v>
      </c>
      <c r="JH233" s="21">
        <f t="shared" si="1255"/>
        <v>0</v>
      </c>
      <c r="JI233" s="21">
        <f t="shared" si="1256"/>
        <v>316.79000000000002</v>
      </c>
      <c r="JJ233" s="21">
        <f t="shared" si="1257"/>
        <v>336</v>
      </c>
      <c r="JK233" s="21">
        <f t="shared" si="1258"/>
        <v>-19.20999999999998</v>
      </c>
      <c r="JL233" s="21">
        <f>(((JL229)+(JL230))+(JL231))+(JL232)</f>
        <v>0</v>
      </c>
      <c r="JM233" s="21">
        <f>(((JM229)+(JM230))+(JM231))+(JM232)</f>
        <v>0</v>
      </c>
      <c r="JN233" s="21">
        <f t="shared" si="1259"/>
        <v>0</v>
      </c>
      <c r="JO233" s="21">
        <f>(((JO229)+(JO230))+(JO231))+(JO232)</f>
        <v>1905.79</v>
      </c>
      <c r="JP233" s="21">
        <f>(((JP229)+(JP230))+(JP231))+(JP232)</f>
        <v>3750</v>
      </c>
      <c r="JQ233" s="21">
        <f t="shared" si="1260"/>
        <v>-1844.21</v>
      </c>
      <c r="JR233" s="21">
        <f>(((JR229)+(JR230))+(JR231))+(JR232)</f>
        <v>0</v>
      </c>
      <c r="JS233" s="21">
        <f>(((JS229)+(JS230))+(JS231))+(JS232)</f>
        <v>0</v>
      </c>
      <c r="JT233" s="21">
        <f t="shared" si="1261"/>
        <v>0</v>
      </c>
      <c r="JU233" s="21">
        <f t="shared" si="1262"/>
        <v>1905.79</v>
      </c>
      <c r="JV233" s="21">
        <f t="shared" si="1263"/>
        <v>3750</v>
      </c>
      <c r="JW233" s="21">
        <f t="shared" si="1264"/>
        <v>-1844.21</v>
      </c>
      <c r="JX233" s="21">
        <f>(((JX229)+(JX230))+(JX231))+(JX232)</f>
        <v>240.78</v>
      </c>
      <c r="JY233" s="21">
        <f>(((JY229)+(JY230))+(JY231))+(JY232)</f>
        <v>240</v>
      </c>
      <c r="JZ233" s="21">
        <f t="shared" si="1265"/>
        <v>0.78000000000000114</v>
      </c>
      <c r="KA233" s="21">
        <f>(((KA229)+(KA230))+(KA231))+(KA232)</f>
        <v>0</v>
      </c>
      <c r="KB233" s="21">
        <f>(((KB229)+(KB230))+(KB231))+(KB232)</f>
        <v>0</v>
      </c>
      <c r="KC233" s="21">
        <f t="shared" si="1266"/>
        <v>0</v>
      </c>
      <c r="KD233" s="21">
        <f t="shared" si="1267"/>
        <v>240.78</v>
      </c>
      <c r="KE233" s="21">
        <f t="shared" si="1268"/>
        <v>240</v>
      </c>
      <c r="KF233" s="21">
        <f t="shared" si="1269"/>
        <v>0.78000000000000114</v>
      </c>
      <c r="KG233" s="21">
        <f>(((KG229)+(KG230))+(KG231))+(KG232)</f>
        <v>5049.8999999999996</v>
      </c>
      <c r="KH233" s="21">
        <f>(((KH229)+(KH230))+(KH231))+(KH232)</f>
        <v>5655</v>
      </c>
      <c r="KI233" s="21">
        <f t="shared" si="1270"/>
        <v>-605.10000000000036</v>
      </c>
      <c r="KJ233" s="21">
        <f>(((KJ229)+(KJ230))+(KJ231))+(KJ232)</f>
        <v>502.08</v>
      </c>
      <c r="KK233" s="21">
        <f>(((KK229)+(KK230))+(KK231))+(KK232)</f>
        <v>510</v>
      </c>
      <c r="KL233" s="21">
        <f t="shared" si="1271"/>
        <v>-7.9200000000000159</v>
      </c>
      <c r="KM233" s="21">
        <f>(((KM229)+(KM230))+(KM231))+(KM232)</f>
        <v>0</v>
      </c>
      <c r="KN233" s="21">
        <f>(((KN229)+(KN230))+(KN231))+(KN232)</f>
        <v>0</v>
      </c>
      <c r="KO233" s="21">
        <f t="shared" si="1272"/>
        <v>0</v>
      </c>
      <c r="KP233" s="21">
        <f>(((KP229)+(KP230))+(KP231))+(KP232)</f>
        <v>0</v>
      </c>
      <c r="KQ233" s="21">
        <f>(((KQ229)+(KQ230))+(KQ231))+(KQ232)</f>
        <v>0</v>
      </c>
      <c r="KR233" s="21">
        <f t="shared" si="1273"/>
        <v>0</v>
      </c>
      <c r="KS233" s="21">
        <f>(((KS229)+(KS230))+(KS231))+(KS232)</f>
        <v>395</v>
      </c>
      <c r="KT233" s="21">
        <f>(((KT229)+(KT230))+(KT231))+(KT232)</f>
        <v>0</v>
      </c>
      <c r="KU233" s="21">
        <f t="shared" si="1274"/>
        <v>395</v>
      </c>
      <c r="KV233" s="21">
        <f>(((KV229)+(KV230))+(KV231))+(KV232)</f>
        <v>0</v>
      </c>
      <c r="KW233" s="21">
        <f>(((KW229)+(KW230))+(KW231))+(KW232)</f>
        <v>0</v>
      </c>
      <c r="KX233" s="21">
        <f t="shared" si="1275"/>
        <v>0</v>
      </c>
      <c r="KY233" s="21">
        <f>(((KY229)+(KY230))+(KY231))+(KY232)</f>
        <v>0</v>
      </c>
      <c r="KZ233" s="21">
        <f>(((KZ229)+(KZ230))+(KZ231))+(KZ232)</f>
        <v>0</v>
      </c>
      <c r="LA233" s="21">
        <f t="shared" si="1276"/>
        <v>0</v>
      </c>
      <c r="LB233" s="21">
        <f t="shared" si="1277"/>
        <v>0</v>
      </c>
      <c r="LC233" s="21">
        <f t="shared" si="1278"/>
        <v>0</v>
      </c>
      <c r="LD233" s="21">
        <f t="shared" si="1279"/>
        <v>0</v>
      </c>
      <c r="LE233" s="21">
        <f t="shared" si="1280"/>
        <v>5946.98</v>
      </c>
      <c r="LF233" s="21">
        <f t="shared" si="1281"/>
        <v>6165</v>
      </c>
      <c r="LG233" s="21">
        <f t="shared" si="1282"/>
        <v>-218.02000000000044</v>
      </c>
      <c r="LH233" s="21">
        <f>(((LH229)+(LH230))+(LH231))+(LH232)</f>
        <v>0</v>
      </c>
      <c r="LI233" s="21">
        <f>(((LI229)+(LI230))+(LI231))+(LI232)</f>
        <v>0</v>
      </c>
      <c r="LJ233" s="21">
        <f t="shared" si="1283"/>
        <v>0</v>
      </c>
      <c r="LK233" s="21">
        <f>(((LK229)+(LK230))+(LK231))+(LK232)</f>
        <v>0</v>
      </c>
      <c r="LL233" s="21">
        <f>(((LL229)+(LL230))+(LL231))+(LL232)</f>
        <v>0</v>
      </c>
      <c r="LM233" s="21">
        <f t="shared" si="1284"/>
        <v>0</v>
      </c>
      <c r="LN233" s="21">
        <f t="shared" si="1285"/>
        <v>13901.039999999999</v>
      </c>
      <c r="LO233" s="21">
        <f t="shared" si="1286"/>
        <v>17230.7</v>
      </c>
      <c r="LP233" s="21">
        <f t="shared" si="1287"/>
        <v>-3329.6600000000017</v>
      </c>
    </row>
    <row r="234" spans="1:328" x14ac:dyDescent="0.3">
      <c r="A234" s="2" t="s">
        <v>339</v>
      </c>
      <c r="B234" s="3"/>
      <c r="C234" s="3"/>
      <c r="D234" s="4">
        <f t="shared" si="1127"/>
        <v>0</v>
      </c>
      <c r="E234" s="3"/>
      <c r="F234" s="3"/>
      <c r="G234" s="4">
        <f t="shared" si="1128"/>
        <v>0</v>
      </c>
      <c r="H234" s="3"/>
      <c r="I234" s="3"/>
      <c r="J234" s="4">
        <f t="shared" si="1129"/>
        <v>0</v>
      </c>
      <c r="K234" s="3"/>
      <c r="L234" s="3"/>
      <c r="M234" s="4">
        <f t="shared" si="1130"/>
        <v>0</v>
      </c>
      <c r="N234" s="3"/>
      <c r="O234" s="3"/>
      <c r="P234" s="4">
        <f t="shared" si="1131"/>
        <v>0</v>
      </c>
      <c r="Q234" s="3"/>
      <c r="R234" s="3"/>
      <c r="S234" s="4">
        <f t="shared" si="1132"/>
        <v>0</v>
      </c>
      <c r="T234" s="3"/>
      <c r="U234" s="3"/>
      <c r="V234" s="4">
        <f t="shared" si="1133"/>
        <v>0</v>
      </c>
      <c r="W234" s="3"/>
      <c r="X234" s="3"/>
      <c r="Y234" s="4">
        <f t="shared" si="1134"/>
        <v>0</v>
      </c>
      <c r="Z234" s="3"/>
      <c r="AA234" s="3"/>
      <c r="AB234" s="4">
        <f t="shared" si="1135"/>
        <v>0</v>
      </c>
      <c r="AC234" s="3"/>
      <c r="AD234" s="3"/>
      <c r="AE234" s="4">
        <f t="shared" si="1136"/>
        <v>0</v>
      </c>
      <c r="AF234" s="3"/>
      <c r="AG234" s="3"/>
      <c r="AH234" s="4">
        <f t="shared" si="1137"/>
        <v>0</v>
      </c>
      <c r="AI234" s="3"/>
      <c r="AJ234" s="3"/>
      <c r="AK234" s="4">
        <f t="shared" si="1138"/>
        <v>0</v>
      </c>
      <c r="AL234" s="4">
        <f t="shared" si="1139"/>
        <v>0</v>
      </c>
      <c r="AM234" s="4">
        <f t="shared" si="1140"/>
        <v>0</v>
      </c>
      <c r="AN234" s="4">
        <f t="shared" si="1141"/>
        <v>0</v>
      </c>
      <c r="AO234" s="3"/>
      <c r="AP234" s="3"/>
      <c r="AQ234" s="4">
        <f t="shared" si="1142"/>
        <v>0</v>
      </c>
      <c r="AR234" s="3"/>
      <c r="AS234" s="3"/>
      <c r="AT234" s="4">
        <f t="shared" si="1143"/>
        <v>0</v>
      </c>
      <c r="AU234" s="3"/>
      <c r="AV234" s="3"/>
      <c r="AW234" s="4">
        <f t="shared" si="1144"/>
        <v>0</v>
      </c>
      <c r="AX234" s="3"/>
      <c r="AY234" s="3"/>
      <c r="AZ234" s="4">
        <f t="shared" si="1145"/>
        <v>0</v>
      </c>
      <c r="BA234" s="3"/>
      <c r="BB234" s="3"/>
      <c r="BC234" s="4">
        <f t="shared" si="1146"/>
        <v>0</v>
      </c>
      <c r="BD234" s="3"/>
      <c r="BE234" s="3"/>
      <c r="BF234" s="4">
        <f t="shared" si="1147"/>
        <v>0</v>
      </c>
      <c r="BG234" s="4">
        <f t="shared" si="1148"/>
        <v>0</v>
      </c>
      <c r="BH234" s="4">
        <f t="shared" si="1149"/>
        <v>0</v>
      </c>
      <c r="BI234" s="4">
        <f t="shared" si="1150"/>
        <v>0</v>
      </c>
      <c r="BJ234" s="3"/>
      <c r="BK234" s="3"/>
      <c r="BL234" s="4">
        <f t="shared" si="1151"/>
        <v>0</v>
      </c>
      <c r="BM234" s="3"/>
      <c r="BN234" s="3"/>
      <c r="BO234" s="4">
        <f t="shared" si="1152"/>
        <v>0</v>
      </c>
      <c r="BP234" s="3"/>
      <c r="BQ234" s="3"/>
      <c r="BR234" s="4">
        <f t="shared" si="1153"/>
        <v>0</v>
      </c>
      <c r="BS234" s="3"/>
      <c r="BT234" s="3"/>
      <c r="BU234" s="4">
        <f t="shared" si="1154"/>
        <v>0</v>
      </c>
      <c r="BV234" s="3"/>
      <c r="BW234" s="3"/>
      <c r="BX234" s="4">
        <f t="shared" si="1155"/>
        <v>0</v>
      </c>
      <c r="BY234" s="3"/>
      <c r="BZ234" s="3"/>
      <c r="CA234" s="4">
        <f t="shared" si="1156"/>
        <v>0</v>
      </c>
      <c r="CB234" s="4">
        <f t="shared" si="1157"/>
        <v>0</v>
      </c>
      <c r="CC234" s="4">
        <f t="shared" si="1158"/>
        <v>0</v>
      </c>
      <c r="CD234" s="4">
        <f t="shared" si="1159"/>
        <v>0</v>
      </c>
      <c r="CE234" s="3"/>
      <c r="CF234" s="3"/>
      <c r="CG234" s="4">
        <f t="shared" si="1160"/>
        <v>0</v>
      </c>
      <c r="CH234" s="3"/>
      <c r="CI234" s="3"/>
      <c r="CJ234" s="4">
        <f t="shared" si="1161"/>
        <v>0</v>
      </c>
      <c r="CK234" s="3"/>
      <c r="CL234" s="3"/>
      <c r="CM234" s="4">
        <f t="shared" si="1162"/>
        <v>0</v>
      </c>
      <c r="CN234" s="4">
        <f t="shared" si="1163"/>
        <v>0</v>
      </c>
      <c r="CO234" s="4">
        <f t="shared" si="1164"/>
        <v>0</v>
      </c>
      <c r="CP234" s="4">
        <f t="shared" si="1165"/>
        <v>0</v>
      </c>
      <c r="CQ234" s="3"/>
      <c r="CR234" s="3"/>
      <c r="CS234" s="4">
        <f t="shared" si="1166"/>
        <v>0</v>
      </c>
      <c r="CT234" s="3"/>
      <c r="CU234" s="3"/>
      <c r="CV234" s="4">
        <f t="shared" si="1167"/>
        <v>0</v>
      </c>
      <c r="CW234" s="3"/>
      <c r="CX234" s="3"/>
      <c r="CY234" s="4">
        <f t="shared" si="1168"/>
        <v>0</v>
      </c>
      <c r="CZ234" s="4">
        <f t="shared" si="1169"/>
        <v>0</v>
      </c>
      <c r="DA234" s="4">
        <f t="shared" si="1170"/>
        <v>0</v>
      </c>
      <c r="DB234" s="4">
        <f t="shared" si="1171"/>
        <v>0</v>
      </c>
      <c r="DC234" s="4">
        <f t="shared" si="1172"/>
        <v>0</v>
      </c>
      <c r="DD234" s="4">
        <f t="shared" si="1173"/>
        <v>0</v>
      </c>
      <c r="DE234" s="4">
        <f t="shared" si="1174"/>
        <v>0</v>
      </c>
      <c r="DF234" s="3"/>
      <c r="DG234" s="3"/>
      <c r="DH234" s="4">
        <f t="shared" si="1175"/>
        <v>0</v>
      </c>
      <c r="DI234" s="3"/>
      <c r="DJ234" s="3"/>
      <c r="DK234" s="4">
        <f t="shared" si="1176"/>
        <v>0</v>
      </c>
      <c r="DL234" s="4">
        <f t="shared" si="1177"/>
        <v>0</v>
      </c>
      <c r="DM234" s="4">
        <f t="shared" si="1178"/>
        <v>0</v>
      </c>
      <c r="DN234" s="4">
        <f t="shared" si="1179"/>
        <v>0</v>
      </c>
      <c r="DO234" s="3"/>
      <c r="DP234" s="3"/>
      <c r="DQ234" s="4">
        <f t="shared" si="1180"/>
        <v>0</v>
      </c>
      <c r="DR234" s="3"/>
      <c r="DS234" s="3"/>
      <c r="DT234" s="4">
        <f t="shared" si="1181"/>
        <v>0</v>
      </c>
      <c r="DU234" s="4">
        <f t="shared" si="1182"/>
        <v>0</v>
      </c>
      <c r="DV234" s="4">
        <f t="shared" si="1183"/>
        <v>0</v>
      </c>
      <c r="DW234" s="4">
        <f t="shared" si="1184"/>
        <v>0</v>
      </c>
      <c r="DX234" s="20">
        <f t="shared" si="1185"/>
        <v>0</v>
      </c>
      <c r="DY234" s="20">
        <f t="shared" si="1186"/>
        <v>0</v>
      </c>
      <c r="DZ234" s="20">
        <f t="shared" si="1187"/>
        <v>0</v>
      </c>
      <c r="EA234" s="19"/>
      <c r="EB234" s="19"/>
      <c r="EC234" s="20">
        <f t="shared" si="1188"/>
        <v>0</v>
      </c>
      <c r="ED234" s="19"/>
      <c r="EE234" s="19"/>
      <c r="EF234" s="20">
        <f t="shared" si="1189"/>
        <v>0</v>
      </c>
      <c r="EG234" s="19"/>
      <c r="EH234" s="19"/>
      <c r="EI234" s="20">
        <f t="shared" si="1190"/>
        <v>0</v>
      </c>
      <c r="EJ234" s="19"/>
      <c r="EK234" s="19"/>
      <c r="EL234" s="20">
        <f t="shared" si="1191"/>
        <v>0</v>
      </c>
      <c r="EM234" s="20">
        <f t="shared" si="1192"/>
        <v>0</v>
      </c>
      <c r="EN234" s="20">
        <f t="shared" si="1193"/>
        <v>0</v>
      </c>
      <c r="EO234" s="20">
        <f t="shared" si="1194"/>
        <v>0</v>
      </c>
      <c r="EP234" s="19"/>
      <c r="EQ234" s="19"/>
      <c r="ER234" s="20">
        <f t="shared" si="1195"/>
        <v>0</v>
      </c>
      <c r="ES234" s="19"/>
      <c r="ET234" s="19"/>
      <c r="EU234" s="20">
        <f t="shared" si="1196"/>
        <v>0</v>
      </c>
      <c r="EV234" s="19"/>
      <c r="EW234" s="19"/>
      <c r="EX234" s="20">
        <f t="shared" si="1197"/>
        <v>0</v>
      </c>
      <c r="EY234" s="19"/>
      <c r="EZ234" s="19"/>
      <c r="FA234" s="20">
        <f t="shared" si="1198"/>
        <v>0</v>
      </c>
      <c r="FB234" s="20">
        <f t="shared" si="1199"/>
        <v>0</v>
      </c>
      <c r="FC234" s="20">
        <f t="shared" si="1200"/>
        <v>0</v>
      </c>
      <c r="FD234" s="20">
        <f t="shared" si="1201"/>
        <v>0</v>
      </c>
      <c r="FE234" s="19"/>
      <c r="FF234" s="19"/>
      <c r="FG234" s="20">
        <f t="shared" si="1202"/>
        <v>0</v>
      </c>
      <c r="FH234" s="19"/>
      <c r="FI234" s="19"/>
      <c r="FJ234" s="20">
        <f t="shared" si="1203"/>
        <v>0</v>
      </c>
      <c r="FK234" s="19"/>
      <c r="FL234" s="19"/>
      <c r="FM234" s="20">
        <f t="shared" si="1204"/>
        <v>0</v>
      </c>
      <c r="FN234" s="20">
        <f t="shared" si="1205"/>
        <v>0</v>
      </c>
      <c r="FO234" s="20">
        <f t="shared" si="1206"/>
        <v>0</v>
      </c>
      <c r="FP234" s="20">
        <f t="shared" si="1207"/>
        <v>0</v>
      </c>
      <c r="FQ234" s="19"/>
      <c r="FR234" s="19"/>
      <c r="FS234" s="20">
        <f t="shared" si="1208"/>
        <v>0</v>
      </c>
      <c r="FT234" s="19"/>
      <c r="FU234" s="19"/>
      <c r="FV234" s="20">
        <f t="shared" si="1209"/>
        <v>0</v>
      </c>
      <c r="FW234" s="19"/>
      <c r="FX234" s="19"/>
      <c r="FY234" s="20">
        <f t="shared" si="1210"/>
        <v>0</v>
      </c>
      <c r="FZ234" s="20">
        <f t="shared" si="1211"/>
        <v>0</v>
      </c>
      <c r="GA234" s="20">
        <f t="shared" si="1212"/>
        <v>0</v>
      </c>
      <c r="GB234" s="20">
        <f t="shared" si="1213"/>
        <v>0</v>
      </c>
      <c r="GC234" s="19"/>
      <c r="GD234" s="19"/>
      <c r="GE234" s="20">
        <f t="shared" si="1214"/>
        <v>0</v>
      </c>
      <c r="GF234" s="19"/>
      <c r="GG234" s="19"/>
      <c r="GH234" s="20">
        <f t="shared" si="1215"/>
        <v>0</v>
      </c>
      <c r="GI234" s="19"/>
      <c r="GJ234" s="19"/>
      <c r="GK234" s="20">
        <f t="shared" si="1216"/>
        <v>0</v>
      </c>
      <c r="GL234" s="19"/>
      <c r="GM234" s="19"/>
      <c r="GN234" s="20">
        <f t="shared" si="1217"/>
        <v>0</v>
      </c>
      <c r="GO234" s="20">
        <f t="shared" si="1218"/>
        <v>0</v>
      </c>
      <c r="GP234" s="20">
        <f t="shared" si="1219"/>
        <v>0</v>
      </c>
      <c r="GQ234" s="20">
        <f t="shared" si="1220"/>
        <v>0</v>
      </c>
      <c r="GR234" s="19"/>
      <c r="GS234" s="19"/>
      <c r="GT234" s="20">
        <f t="shared" si="1221"/>
        <v>0</v>
      </c>
      <c r="GU234" s="19"/>
      <c r="GV234" s="19"/>
      <c r="GW234" s="20">
        <f t="shared" si="1222"/>
        <v>0</v>
      </c>
      <c r="GX234" s="19"/>
      <c r="GY234" s="19"/>
      <c r="GZ234" s="20">
        <f t="shared" si="1223"/>
        <v>0</v>
      </c>
      <c r="HA234" s="20">
        <f t="shared" si="1224"/>
        <v>0</v>
      </c>
      <c r="HB234" s="20">
        <f t="shared" si="1225"/>
        <v>0</v>
      </c>
      <c r="HC234" s="20">
        <f t="shared" si="1226"/>
        <v>0</v>
      </c>
      <c r="HD234" s="19"/>
      <c r="HE234" s="19"/>
      <c r="HF234" s="20">
        <f t="shared" si="1227"/>
        <v>0</v>
      </c>
      <c r="HG234" s="19"/>
      <c r="HH234" s="19"/>
      <c r="HI234" s="20">
        <f t="shared" si="1228"/>
        <v>0</v>
      </c>
      <c r="HJ234" s="19"/>
      <c r="HK234" s="19"/>
      <c r="HL234" s="20">
        <f t="shared" si="1229"/>
        <v>0</v>
      </c>
      <c r="HM234" s="19"/>
      <c r="HN234" s="19"/>
      <c r="HO234" s="20">
        <f t="shared" si="1230"/>
        <v>0</v>
      </c>
      <c r="HP234" s="20">
        <f t="shared" si="1231"/>
        <v>0</v>
      </c>
      <c r="HQ234" s="20">
        <f t="shared" si="1232"/>
        <v>0</v>
      </c>
      <c r="HR234" s="20">
        <f t="shared" si="1233"/>
        <v>0</v>
      </c>
      <c r="HS234" s="19"/>
      <c r="HT234" s="19"/>
      <c r="HU234" s="20">
        <f t="shared" si="1234"/>
        <v>0</v>
      </c>
      <c r="HV234" s="19"/>
      <c r="HW234" s="19"/>
      <c r="HX234" s="20">
        <f t="shared" si="1235"/>
        <v>0</v>
      </c>
      <c r="HY234" s="19"/>
      <c r="HZ234" s="19"/>
      <c r="IA234" s="20">
        <f t="shared" si="1236"/>
        <v>0</v>
      </c>
      <c r="IB234" s="19"/>
      <c r="IC234" s="19"/>
      <c r="ID234" s="20">
        <f t="shared" si="1237"/>
        <v>0</v>
      </c>
      <c r="IE234" s="20">
        <f t="shared" si="1238"/>
        <v>0</v>
      </c>
      <c r="IF234" s="20">
        <f t="shared" si="1239"/>
        <v>0</v>
      </c>
      <c r="IG234" s="20">
        <f t="shared" si="1240"/>
        <v>0</v>
      </c>
      <c r="IH234" s="20">
        <f t="shared" si="1241"/>
        <v>0</v>
      </c>
      <c r="II234" s="20">
        <f t="shared" si="1242"/>
        <v>0</v>
      </c>
      <c r="IJ234" s="20">
        <f t="shared" si="1243"/>
        <v>0</v>
      </c>
      <c r="IK234" s="19"/>
      <c r="IL234" s="19"/>
      <c r="IM234" s="20">
        <f t="shared" si="1244"/>
        <v>0</v>
      </c>
      <c r="IN234" s="19"/>
      <c r="IO234" s="19"/>
      <c r="IP234" s="20">
        <f t="shared" si="1245"/>
        <v>0</v>
      </c>
      <c r="IQ234" s="19"/>
      <c r="IR234" s="19"/>
      <c r="IS234" s="20">
        <f t="shared" si="1246"/>
        <v>0</v>
      </c>
      <c r="IT234" s="20">
        <f t="shared" si="1247"/>
        <v>0</v>
      </c>
      <c r="IU234" s="20">
        <f t="shared" si="1248"/>
        <v>0</v>
      </c>
      <c r="IV234" s="20">
        <f t="shared" si="1249"/>
        <v>0</v>
      </c>
      <c r="IW234" s="20">
        <f t="shared" si="1250"/>
        <v>0</v>
      </c>
      <c r="IX234" s="20">
        <f t="shared" si="1251"/>
        <v>0</v>
      </c>
      <c r="IY234" s="20">
        <f t="shared" si="1252"/>
        <v>0</v>
      </c>
      <c r="IZ234" s="19"/>
      <c r="JA234" s="19"/>
      <c r="JB234" s="20">
        <f t="shared" si="1253"/>
        <v>0</v>
      </c>
      <c r="JC234" s="19"/>
      <c r="JD234" s="19"/>
      <c r="JE234" s="20">
        <f t="shared" si="1254"/>
        <v>0</v>
      </c>
      <c r="JF234" s="19"/>
      <c r="JG234" s="19"/>
      <c r="JH234" s="20">
        <f t="shared" si="1255"/>
        <v>0</v>
      </c>
      <c r="JI234" s="20">
        <f t="shared" si="1256"/>
        <v>0</v>
      </c>
      <c r="JJ234" s="20">
        <f t="shared" si="1257"/>
        <v>0</v>
      </c>
      <c r="JK234" s="20">
        <f t="shared" si="1258"/>
        <v>0</v>
      </c>
      <c r="JL234" s="19"/>
      <c r="JM234" s="19"/>
      <c r="JN234" s="20">
        <f t="shared" si="1259"/>
        <v>0</v>
      </c>
      <c r="JO234" s="19"/>
      <c r="JP234" s="19"/>
      <c r="JQ234" s="20">
        <f t="shared" si="1260"/>
        <v>0</v>
      </c>
      <c r="JR234" s="19"/>
      <c r="JS234" s="19"/>
      <c r="JT234" s="20">
        <f t="shared" si="1261"/>
        <v>0</v>
      </c>
      <c r="JU234" s="20">
        <f t="shared" si="1262"/>
        <v>0</v>
      </c>
      <c r="JV234" s="20">
        <f t="shared" si="1263"/>
        <v>0</v>
      </c>
      <c r="JW234" s="20">
        <f t="shared" si="1264"/>
        <v>0</v>
      </c>
      <c r="JX234" s="19"/>
      <c r="JY234" s="19"/>
      <c r="JZ234" s="20">
        <f t="shared" si="1265"/>
        <v>0</v>
      </c>
      <c r="KA234" s="19"/>
      <c r="KB234" s="19"/>
      <c r="KC234" s="20">
        <f t="shared" si="1266"/>
        <v>0</v>
      </c>
      <c r="KD234" s="20">
        <f t="shared" si="1267"/>
        <v>0</v>
      </c>
      <c r="KE234" s="20">
        <f t="shared" si="1268"/>
        <v>0</v>
      </c>
      <c r="KF234" s="20">
        <f t="shared" si="1269"/>
        <v>0</v>
      </c>
      <c r="KG234" s="19"/>
      <c r="KH234" s="19"/>
      <c r="KI234" s="20">
        <f t="shared" si="1270"/>
        <v>0</v>
      </c>
      <c r="KJ234" s="19"/>
      <c r="KK234" s="19"/>
      <c r="KL234" s="20">
        <f t="shared" si="1271"/>
        <v>0</v>
      </c>
      <c r="KM234" s="19"/>
      <c r="KN234" s="19"/>
      <c r="KO234" s="20">
        <f t="shared" si="1272"/>
        <v>0</v>
      </c>
      <c r="KP234" s="19"/>
      <c r="KQ234" s="19"/>
      <c r="KR234" s="20">
        <f t="shared" si="1273"/>
        <v>0</v>
      </c>
      <c r="KS234" s="19"/>
      <c r="KT234" s="19"/>
      <c r="KU234" s="20">
        <f t="shared" si="1274"/>
        <v>0</v>
      </c>
      <c r="KV234" s="19"/>
      <c r="KW234" s="19"/>
      <c r="KX234" s="20">
        <f t="shared" si="1275"/>
        <v>0</v>
      </c>
      <c r="KY234" s="19"/>
      <c r="KZ234" s="19"/>
      <c r="LA234" s="20">
        <f t="shared" si="1276"/>
        <v>0</v>
      </c>
      <c r="LB234" s="20">
        <f t="shared" si="1277"/>
        <v>0</v>
      </c>
      <c r="LC234" s="20">
        <f t="shared" si="1278"/>
        <v>0</v>
      </c>
      <c r="LD234" s="20">
        <f t="shared" si="1279"/>
        <v>0</v>
      </c>
      <c r="LE234" s="20">
        <f t="shared" si="1280"/>
        <v>0</v>
      </c>
      <c r="LF234" s="20">
        <f t="shared" si="1281"/>
        <v>0</v>
      </c>
      <c r="LG234" s="20">
        <f t="shared" si="1282"/>
        <v>0</v>
      </c>
      <c r="LH234" s="19"/>
      <c r="LI234" s="19"/>
      <c r="LJ234" s="20">
        <f t="shared" si="1283"/>
        <v>0</v>
      </c>
      <c r="LK234" s="19"/>
      <c r="LL234" s="19"/>
      <c r="LM234" s="20">
        <f t="shared" si="1284"/>
        <v>0</v>
      </c>
      <c r="LN234" s="20">
        <f t="shared" si="1285"/>
        <v>0</v>
      </c>
      <c r="LO234" s="20">
        <f t="shared" si="1286"/>
        <v>0</v>
      </c>
      <c r="LP234" s="20">
        <f t="shared" si="1287"/>
        <v>0</v>
      </c>
    </row>
    <row r="235" spans="1:328" x14ac:dyDescent="0.3">
      <c r="A235" s="2" t="s">
        <v>340</v>
      </c>
      <c r="B235" s="3"/>
      <c r="C235" s="3"/>
      <c r="D235" s="4">
        <f t="shared" si="1127"/>
        <v>0</v>
      </c>
      <c r="E235" s="3"/>
      <c r="F235" s="3"/>
      <c r="G235" s="4">
        <f t="shared" si="1128"/>
        <v>0</v>
      </c>
      <c r="H235" s="3"/>
      <c r="I235" s="3"/>
      <c r="J235" s="4">
        <f t="shared" si="1129"/>
        <v>0</v>
      </c>
      <c r="K235" s="3"/>
      <c r="L235" s="3"/>
      <c r="M235" s="4">
        <f t="shared" si="1130"/>
        <v>0</v>
      </c>
      <c r="N235" s="3"/>
      <c r="O235" s="3"/>
      <c r="P235" s="4">
        <f t="shared" si="1131"/>
        <v>0</v>
      </c>
      <c r="Q235" s="3"/>
      <c r="R235" s="3"/>
      <c r="S235" s="4">
        <f t="shared" si="1132"/>
        <v>0</v>
      </c>
      <c r="T235" s="3"/>
      <c r="U235" s="3"/>
      <c r="V235" s="4">
        <f t="shared" si="1133"/>
        <v>0</v>
      </c>
      <c r="W235" s="3"/>
      <c r="X235" s="3"/>
      <c r="Y235" s="4">
        <f t="shared" si="1134"/>
        <v>0</v>
      </c>
      <c r="Z235" s="3"/>
      <c r="AA235" s="3"/>
      <c r="AB235" s="4">
        <f t="shared" si="1135"/>
        <v>0</v>
      </c>
      <c r="AC235" s="3"/>
      <c r="AD235" s="3"/>
      <c r="AE235" s="4">
        <f t="shared" si="1136"/>
        <v>0</v>
      </c>
      <c r="AF235" s="3"/>
      <c r="AG235" s="3"/>
      <c r="AH235" s="4">
        <f t="shared" si="1137"/>
        <v>0</v>
      </c>
      <c r="AI235" s="3"/>
      <c r="AJ235" s="3"/>
      <c r="AK235" s="4">
        <f t="shared" si="1138"/>
        <v>0</v>
      </c>
      <c r="AL235" s="4">
        <f t="shared" si="1139"/>
        <v>0</v>
      </c>
      <c r="AM235" s="4">
        <f t="shared" si="1140"/>
        <v>0</v>
      </c>
      <c r="AN235" s="4">
        <f t="shared" si="1141"/>
        <v>0</v>
      </c>
      <c r="AO235" s="3"/>
      <c r="AP235" s="3"/>
      <c r="AQ235" s="4">
        <f t="shared" si="1142"/>
        <v>0</v>
      </c>
      <c r="AR235" s="3"/>
      <c r="AS235" s="3"/>
      <c r="AT235" s="4">
        <f t="shared" si="1143"/>
        <v>0</v>
      </c>
      <c r="AU235" s="3"/>
      <c r="AV235" s="3"/>
      <c r="AW235" s="4">
        <f t="shared" si="1144"/>
        <v>0</v>
      </c>
      <c r="AX235" s="3"/>
      <c r="AY235" s="3"/>
      <c r="AZ235" s="4">
        <f t="shared" si="1145"/>
        <v>0</v>
      </c>
      <c r="BA235" s="3"/>
      <c r="BB235" s="3"/>
      <c r="BC235" s="4">
        <f t="shared" si="1146"/>
        <v>0</v>
      </c>
      <c r="BD235" s="3"/>
      <c r="BE235" s="3"/>
      <c r="BF235" s="4">
        <f t="shared" si="1147"/>
        <v>0</v>
      </c>
      <c r="BG235" s="4">
        <f t="shared" si="1148"/>
        <v>0</v>
      </c>
      <c r="BH235" s="4">
        <f t="shared" si="1149"/>
        <v>0</v>
      </c>
      <c r="BI235" s="4">
        <f t="shared" si="1150"/>
        <v>0</v>
      </c>
      <c r="BJ235" s="3"/>
      <c r="BK235" s="3"/>
      <c r="BL235" s="4">
        <f t="shared" si="1151"/>
        <v>0</v>
      </c>
      <c r="BM235" s="3"/>
      <c r="BN235" s="3"/>
      <c r="BO235" s="4">
        <f t="shared" si="1152"/>
        <v>0</v>
      </c>
      <c r="BP235" s="3"/>
      <c r="BQ235" s="3"/>
      <c r="BR235" s="4">
        <f t="shared" si="1153"/>
        <v>0</v>
      </c>
      <c r="BS235" s="3"/>
      <c r="BT235" s="3"/>
      <c r="BU235" s="4">
        <f t="shared" si="1154"/>
        <v>0</v>
      </c>
      <c r="BV235" s="4">
        <f>100</f>
        <v>100</v>
      </c>
      <c r="BW235" s="3"/>
      <c r="BX235" s="4">
        <f t="shared" si="1155"/>
        <v>100</v>
      </c>
      <c r="BY235" s="3"/>
      <c r="BZ235" s="3"/>
      <c r="CA235" s="4">
        <f t="shared" si="1156"/>
        <v>0</v>
      </c>
      <c r="CB235" s="4">
        <f t="shared" si="1157"/>
        <v>100</v>
      </c>
      <c r="CC235" s="4">
        <f t="shared" si="1158"/>
        <v>0</v>
      </c>
      <c r="CD235" s="4">
        <f t="shared" si="1159"/>
        <v>100</v>
      </c>
      <c r="CE235" s="3"/>
      <c r="CF235" s="3"/>
      <c r="CG235" s="4">
        <f t="shared" si="1160"/>
        <v>0</v>
      </c>
      <c r="CH235" s="3"/>
      <c r="CI235" s="3"/>
      <c r="CJ235" s="4">
        <f t="shared" si="1161"/>
        <v>0</v>
      </c>
      <c r="CK235" s="3"/>
      <c r="CL235" s="3"/>
      <c r="CM235" s="4">
        <f t="shared" si="1162"/>
        <v>0</v>
      </c>
      <c r="CN235" s="4">
        <f t="shared" si="1163"/>
        <v>0</v>
      </c>
      <c r="CO235" s="4">
        <f t="shared" si="1164"/>
        <v>0</v>
      </c>
      <c r="CP235" s="4">
        <f t="shared" si="1165"/>
        <v>0</v>
      </c>
      <c r="CQ235" s="3"/>
      <c r="CR235" s="3"/>
      <c r="CS235" s="4">
        <f t="shared" si="1166"/>
        <v>0</v>
      </c>
      <c r="CT235" s="3"/>
      <c r="CU235" s="3"/>
      <c r="CV235" s="4">
        <f t="shared" si="1167"/>
        <v>0</v>
      </c>
      <c r="CW235" s="3"/>
      <c r="CX235" s="3"/>
      <c r="CY235" s="4">
        <f t="shared" si="1168"/>
        <v>0</v>
      </c>
      <c r="CZ235" s="4">
        <f t="shared" si="1169"/>
        <v>0</v>
      </c>
      <c r="DA235" s="4">
        <f t="shared" si="1170"/>
        <v>0</v>
      </c>
      <c r="DB235" s="4">
        <f t="shared" si="1171"/>
        <v>0</v>
      </c>
      <c r="DC235" s="4">
        <f t="shared" si="1172"/>
        <v>100</v>
      </c>
      <c r="DD235" s="4">
        <f t="shared" si="1173"/>
        <v>0</v>
      </c>
      <c r="DE235" s="4">
        <f t="shared" si="1174"/>
        <v>100</v>
      </c>
      <c r="DF235" s="3"/>
      <c r="DG235" s="3"/>
      <c r="DH235" s="4">
        <f t="shared" si="1175"/>
        <v>0</v>
      </c>
      <c r="DI235" s="3"/>
      <c r="DJ235" s="3"/>
      <c r="DK235" s="4">
        <f t="shared" si="1176"/>
        <v>0</v>
      </c>
      <c r="DL235" s="4">
        <f t="shared" si="1177"/>
        <v>0</v>
      </c>
      <c r="DM235" s="4">
        <f t="shared" si="1178"/>
        <v>0</v>
      </c>
      <c r="DN235" s="4">
        <f t="shared" si="1179"/>
        <v>0</v>
      </c>
      <c r="DO235" s="3"/>
      <c r="DP235" s="3"/>
      <c r="DQ235" s="4">
        <f t="shared" si="1180"/>
        <v>0</v>
      </c>
      <c r="DR235" s="3"/>
      <c r="DS235" s="3"/>
      <c r="DT235" s="4">
        <f t="shared" si="1181"/>
        <v>0</v>
      </c>
      <c r="DU235" s="4">
        <f t="shared" si="1182"/>
        <v>0</v>
      </c>
      <c r="DV235" s="4">
        <f t="shared" si="1183"/>
        <v>0</v>
      </c>
      <c r="DW235" s="4">
        <f t="shared" si="1184"/>
        <v>0</v>
      </c>
      <c r="DX235" s="20">
        <f t="shared" si="1185"/>
        <v>100</v>
      </c>
      <c r="DY235" s="20">
        <f t="shared" si="1186"/>
        <v>0</v>
      </c>
      <c r="DZ235" s="20">
        <f t="shared" si="1187"/>
        <v>100</v>
      </c>
      <c r="EA235" s="19"/>
      <c r="EB235" s="19"/>
      <c r="EC235" s="20">
        <f t="shared" si="1188"/>
        <v>0</v>
      </c>
      <c r="ED235" s="19"/>
      <c r="EE235" s="19"/>
      <c r="EF235" s="20">
        <f t="shared" si="1189"/>
        <v>0</v>
      </c>
      <c r="EG235" s="19"/>
      <c r="EH235" s="19"/>
      <c r="EI235" s="20">
        <f t="shared" si="1190"/>
        <v>0</v>
      </c>
      <c r="EJ235" s="19"/>
      <c r="EK235" s="19"/>
      <c r="EL235" s="20">
        <f t="shared" si="1191"/>
        <v>0</v>
      </c>
      <c r="EM235" s="20">
        <f t="shared" si="1192"/>
        <v>0</v>
      </c>
      <c r="EN235" s="20">
        <f t="shared" si="1193"/>
        <v>0</v>
      </c>
      <c r="EO235" s="20">
        <f t="shared" si="1194"/>
        <v>0</v>
      </c>
      <c r="EP235" s="19"/>
      <c r="EQ235" s="19"/>
      <c r="ER235" s="20">
        <f t="shared" si="1195"/>
        <v>0</v>
      </c>
      <c r="ES235" s="19"/>
      <c r="ET235" s="19"/>
      <c r="EU235" s="20">
        <f t="shared" si="1196"/>
        <v>0</v>
      </c>
      <c r="EV235" s="19"/>
      <c r="EW235" s="19"/>
      <c r="EX235" s="20">
        <f t="shared" si="1197"/>
        <v>0</v>
      </c>
      <c r="EY235" s="19"/>
      <c r="EZ235" s="19"/>
      <c r="FA235" s="20">
        <f t="shared" si="1198"/>
        <v>0</v>
      </c>
      <c r="FB235" s="20">
        <f t="shared" si="1199"/>
        <v>0</v>
      </c>
      <c r="FC235" s="20">
        <f t="shared" si="1200"/>
        <v>0</v>
      </c>
      <c r="FD235" s="20">
        <f t="shared" si="1201"/>
        <v>0</v>
      </c>
      <c r="FE235" s="19"/>
      <c r="FF235" s="19"/>
      <c r="FG235" s="20">
        <f t="shared" si="1202"/>
        <v>0</v>
      </c>
      <c r="FH235" s="19"/>
      <c r="FI235" s="19"/>
      <c r="FJ235" s="20">
        <f t="shared" si="1203"/>
        <v>0</v>
      </c>
      <c r="FK235" s="19"/>
      <c r="FL235" s="19"/>
      <c r="FM235" s="20">
        <f t="shared" si="1204"/>
        <v>0</v>
      </c>
      <c r="FN235" s="20">
        <f t="shared" si="1205"/>
        <v>0</v>
      </c>
      <c r="FO235" s="20">
        <f t="shared" si="1206"/>
        <v>0</v>
      </c>
      <c r="FP235" s="20">
        <f t="shared" si="1207"/>
        <v>0</v>
      </c>
      <c r="FQ235" s="19"/>
      <c r="FR235" s="19"/>
      <c r="FS235" s="20">
        <f t="shared" si="1208"/>
        <v>0</v>
      </c>
      <c r="FT235" s="19"/>
      <c r="FU235" s="19"/>
      <c r="FV235" s="20">
        <f t="shared" si="1209"/>
        <v>0</v>
      </c>
      <c r="FW235" s="19"/>
      <c r="FX235" s="19"/>
      <c r="FY235" s="20">
        <f t="shared" si="1210"/>
        <v>0</v>
      </c>
      <c r="FZ235" s="20">
        <f t="shared" si="1211"/>
        <v>0</v>
      </c>
      <c r="GA235" s="20">
        <f t="shared" si="1212"/>
        <v>0</v>
      </c>
      <c r="GB235" s="20">
        <f t="shared" si="1213"/>
        <v>0</v>
      </c>
      <c r="GC235" s="19"/>
      <c r="GD235" s="19"/>
      <c r="GE235" s="20">
        <f t="shared" si="1214"/>
        <v>0</v>
      </c>
      <c r="GF235" s="19"/>
      <c r="GG235" s="19"/>
      <c r="GH235" s="20">
        <f t="shared" si="1215"/>
        <v>0</v>
      </c>
      <c r="GI235" s="19"/>
      <c r="GJ235" s="19"/>
      <c r="GK235" s="20">
        <f t="shared" si="1216"/>
        <v>0</v>
      </c>
      <c r="GL235" s="19"/>
      <c r="GM235" s="19"/>
      <c r="GN235" s="20">
        <f t="shared" si="1217"/>
        <v>0</v>
      </c>
      <c r="GO235" s="20">
        <f t="shared" si="1218"/>
        <v>0</v>
      </c>
      <c r="GP235" s="20">
        <f t="shared" si="1219"/>
        <v>0</v>
      </c>
      <c r="GQ235" s="20">
        <f t="shared" si="1220"/>
        <v>0</v>
      </c>
      <c r="GR235" s="19"/>
      <c r="GS235" s="19"/>
      <c r="GT235" s="20">
        <f t="shared" si="1221"/>
        <v>0</v>
      </c>
      <c r="GU235" s="19"/>
      <c r="GV235" s="19"/>
      <c r="GW235" s="20">
        <f t="shared" si="1222"/>
        <v>0</v>
      </c>
      <c r="GX235" s="19"/>
      <c r="GY235" s="19"/>
      <c r="GZ235" s="20">
        <f t="shared" si="1223"/>
        <v>0</v>
      </c>
      <c r="HA235" s="20">
        <f t="shared" si="1224"/>
        <v>0</v>
      </c>
      <c r="HB235" s="20">
        <f t="shared" si="1225"/>
        <v>0</v>
      </c>
      <c r="HC235" s="20">
        <f t="shared" si="1226"/>
        <v>0</v>
      </c>
      <c r="HD235" s="19"/>
      <c r="HE235" s="19"/>
      <c r="HF235" s="20">
        <f t="shared" si="1227"/>
        <v>0</v>
      </c>
      <c r="HG235" s="19"/>
      <c r="HH235" s="19"/>
      <c r="HI235" s="20">
        <f t="shared" si="1228"/>
        <v>0</v>
      </c>
      <c r="HJ235" s="19"/>
      <c r="HK235" s="19"/>
      <c r="HL235" s="20">
        <f t="shared" si="1229"/>
        <v>0</v>
      </c>
      <c r="HM235" s="19"/>
      <c r="HN235" s="19"/>
      <c r="HO235" s="20">
        <f t="shared" si="1230"/>
        <v>0</v>
      </c>
      <c r="HP235" s="20">
        <f t="shared" si="1231"/>
        <v>0</v>
      </c>
      <c r="HQ235" s="20">
        <f t="shared" si="1232"/>
        <v>0</v>
      </c>
      <c r="HR235" s="20">
        <f t="shared" si="1233"/>
        <v>0</v>
      </c>
      <c r="HS235" s="19"/>
      <c r="HT235" s="19"/>
      <c r="HU235" s="20">
        <f t="shared" si="1234"/>
        <v>0</v>
      </c>
      <c r="HV235" s="19"/>
      <c r="HW235" s="19"/>
      <c r="HX235" s="20">
        <f t="shared" si="1235"/>
        <v>0</v>
      </c>
      <c r="HY235" s="19"/>
      <c r="HZ235" s="19"/>
      <c r="IA235" s="20">
        <f t="shared" si="1236"/>
        <v>0</v>
      </c>
      <c r="IB235" s="19"/>
      <c r="IC235" s="19"/>
      <c r="ID235" s="20">
        <f t="shared" si="1237"/>
        <v>0</v>
      </c>
      <c r="IE235" s="20">
        <f t="shared" si="1238"/>
        <v>0</v>
      </c>
      <c r="IF235" s="20">
        <f t="shared" si="1239"/>
        <v>0</v>
      </c>
      <c r="IG235" s="20">
        <f t="shared" si="1240"/>
        <v>0</v>
      </c>
      <c r="IH235" s="20">
        <f t="shared" si="1241"/>
        <v>0</v>
      </c>
      <c r="II235" s="20">
        <f t="shared" si="1242"/>
        <v>0</v>
      </c>
      <c r="IJ235" s="20">
        <f t="shared" si="1243"/>
        <v>0</v>
      </c>
      <c r="IK235" s="19"/>
      <c r="IL235" s="19"/>
      <c r="IM235" s="20">
        <f t="shared" si="1244"/>
        <v>0</v>
      </c>
      <c r="IN235" s="19"/>
      <c r="IO235" s="19"/>
      <c r="IP235" s="20">
        <f t="shared" si="1245"/>
        <v>0</v>
      </c>
      <c r="IQ235" s="19"/>
      <c r="IR235" s="19"/>
      <c r="IS235" s="20">
        <f t="shared" si="1246"/>
        <v>0</v>
      </c>
      <c r="IT235" s="20">
        <f t="shared" si="1247"/>
        <v>0</v>
      </c>
      <c r="IU235" s="20">
        <f t="shared" si="1248"/>
        <v>0</v>
      </c>
      <c r="IV235" s="20">
        <f t="shared" si="1249"/>
        <v>0</v>
      </c>
      <c r="IW235" s="20">
        <f t="shared" si="1250"/>
        <v>0</v>
      </c>
      <c r="IX235" s="20">
        <f t="shared" si="1251"/>
        <v>0</v>
      </c>
      <c r="IY235" s="20">
        <f t="shared" si="1252"/>
        <v>0</v>
      </c>
      <c r="IZ235" s="19"/>
      <c r="JA235" s="20">
        <f>100</f>
        <v>100</v>
      </c>
      <c r="JB235" s="20">
        <f t="shared" si="1253"/>
        <v>-100</v>
      </c>
      <c r="JC235" s="19"/>
      <c r="JD235" s="19"/>
      <c r="JE235" s="20">
        <f t="shared" si="1254"/>
        <v>0</v>
      </c>
      <c r="JF235" s="19"/>
      <c r="JG235" s="19"/>
      <c r="JH235" s="20">
        <f t="shared" si="1255"/>
        <v>0</v>
      </c>
      <c r="JI235" s="20">
        <f t="shared" si="1256"/>
        <v>0</v>
      </c>
      <c r="JJ235" s="20">
        <f t="shared" si="1257"/>
        <v>100</v>
      </c>
      <c r="JK235" s="20">
        <f t="shared" si="1258"/>
        <v>-100</v>
      </c>
      <c r="JL235" s="19"/>
      <c r="JM235" s="19"/>
      <c r="JN235" s="20">
        <f t="shared" si="1259"/>
        <v>0</v>
      </c>
      <c r="JO235" s="20">
        <f>95</f>
        <v>95</v>
      </c>
      <c r="JP235" s="19"/>
      <c r="JQ235" s="20">
        <f t="shared" si="1260"/>
        <v>95</v>
      </c>
      <c r="JR235" s="19"/>
      <c r="JS235" s="19"/>
      <c r="JT235" s="20">
        <f t="shared" si="1261"/>
        <v>0</v>
      </c>
      <c r="JU235" s="20">
        <f t="shared" si="1262"/>
        <v>95</v>
      </c>
      <c r="JV235" s="20">
        <f t="shared" si="1263"/>
        <v>0</v>
      </c>
      <c r="JW235" s="20">
        <f t="shared" si="1264"/>
        <v>95</v>
      </c>
      <c r="JX235" s="19"/>
      <c r="JY235" s="19"/>
      <c r="JZ235" s="20">
        <f t="shared" si="1265"/>
        <v>0</v>
      </c>
      <c r="KA235" s="19"/>
      <c r="KB235" s="19"/>
      <c r="KC235" s="20">
        <f t="shared" si="1266"/>
        <v>0</v>
      </c>
      <c r="KD235" s="20">
        <f t="shared" si="1267"/>
        <v>0</v>
      </c>
      <c r="KE235" s="20">
        <f t="shared" si="1268"/>
        <v>0</v>
      </c>
      <c r="KF235" s="20">
        <f t="shared" si="1269"/>
        <v>0</v>
      </c>
      <c r="KG235" s="20">
        <f>10879.4</f>
        <v>10879.4</v>
      </c>
      <c r="KH235" s="20">
        <f>10145.46</f>
        <v>10145.459999999999</v>
      </c>
      <c r="KI235" s="20">
        <f t="shared" si="1270"/>
        <v>733.94000000000051</v>
      </c>
      <c r="KJ235" s="19"/>
      <c r="KK235" s="19"/>
      <c r="KL235" s="20">
        <f t="shared" si="1271"/>
        <v>0</v>
      </c>
      <c r="KM235" s="19"/>
      <c r="KN235" s="19"/>
      <c r="KO235" s="20">
        <f t="shared" si="1272"/>
        <v>0</v>
      </c>
      <c r="KP235" s="19"/>
      <c r="KQ235" s="19"/>
      <c r="KR235" s="20">
        <f t="shared" si="1273"/>
        <v>0</v>
      </c>
      <c r="KS235" s="19"/>
      <c r="KT235" s="19"/>
      <c r="KU235" s="20">
        <f t="shared" si="1274"/>
        <v>0</v>
      </c>
      <c r="KV235" s="19"/>
      <c r="KW235" s="19"/>
      <c r="KX235" s="20">
        <f t="shared" si="1275"/>
        <v>0</v>
      </c>
      <c r="KY235" s="19"/>
      <c r="KZ235" s="19"/>
      <c r="LA235" s="20">
        <f t="shared" si="1276"/>
        <v>0</v>
      </c>
      <c r="LB235" s="20">
        <f t="shared" si="1277"/>
        <v>0</v>
      </c>
      <c r="LC235" s="20">
        <f t="shared" si="1278"/>
        <v>0</v>
      </c>
      <c r="LD235" s="20">
        <f t="shared" si="1279"/>
        <v>0</v>
      </c>
      <c r="LE235" s="20">
        <f t="shared" si="1280"/>
        <v>10879.4</v>
      </c>
      <c r="LF235" s="20">
        <f t="shared" si="1281"/>
        <v>10145.459999999999</v>
      </c>
      <c r="LG235" s="20">
        <f t="shared" si="1282"/>
        <v>733.94000000000051</v>
      </c>
      <c r="LH235" s="19"/>
      <c r="LI235" s="19"/>
      <c r="LJ235" s="20">
        <f t="shared" si="1283"/>
        <v>0</v>
      </c>
      <c r="LK235" s="19"/>
      <c r="LL235" s="19"/>
      <c r="LM235" s="20">
        <f t="shared" si="1284"/>
        <v>0</v>
      </c>
      <c r="LN235" s="20">
        <f t="shared" si="1285"/>
        <v>11074.4</v>
      </c>
      <c r="LO235" s="20">
        <f t="shared" si="1286"/>
        <v>10245.459999999999</v>
      </c>
      <c r="LP235" s="20">
        <f t="shared" si="1287"/>
        <v>828.94000000000051</v>
      </c>
    </row>
    <row r="236" spans="1:328" x14ac:dyDescent="0.3">
      <c r="A236" s="2" t="s">
        <v>341</v>
      </c>
      <c r="B236" s="5">
        <f>(B234)+(B235)</f>
        <v>0</v>
      </c>
      <c r="C236" s="5">
        <f>(C234)+(C235)</f>
        <v>0</v>
      </c>
      <c r="D236" s="5">
        <f t="shared" si="1127"/>
        <v>0</v>
      </c>
      <c r="E236" s="5">
        <f>(E234)+(E235)</f>
        <v>0</v>
      </c>
      <c r="F236" s="5">
        <f>(F234)+(F235)</f>
        <v>0</v>
      </c>
      <c r="G236" s="5">
        <f t="shared" si="1128"/>
        <v>0</v>
      </c>
      <c r="H236" s="5">
        <f>(H234)+(H235)</f>
        <v>0</v>
      </c>
      <c r="I236" s="5">
        <f>(I234)+(I235)</f>
        <v>0</v>
      </c>
      <c r="J236" s="5">
        <f t="shared" si="1129"/>
        <v>0</v>
      </c>
      <c r="K236" s="5">
        <f>(K234)+(K235)</f>
        <v>0</v>
      </c>
      <c r="L236" s="5">
        <f>(L234)+(L235)</f>
        <v>0</v>
      </c>
      <c r="M236" s="5">
        <f t="shared" si="1130"/>
        <v>0</v>
      </c>
      <c r="N236" s="5">
        <f>(N234)+(N235)</f>
        <v>0</v>
      </c>
      <c r="O236" s="5">
        <f>(O234)+(O235)</f>
        <v>0</v>
      </c>
      <c r="P236" s="5">
        <f t="shared" si="1131"/>
        <v>0</v>
      </c>
      <c r="Q236" s="5">
        <f>(Q234)+(Q235)</f>
        <v>0</v>
      </c>
      <c r="R236" s="5">
        <f>(R234)+(R235)</f>
        <v>0</v>
      </c>
      <c r="S236" s="5">
        <f t="shared" si="1132"/>
        <v>0</v>
      </c>
      <c r="T236" s="5">
        <f>(T234)+(T235)</f>
        <v>0</v>
      </c>
      <c r="U236" s="5">
        <f>(U234)+(U235)</f>
        <v>0</v>
      </c>
      <c r="V236" s="5">
        <f t="shared" si="1133"/>
        <v>0</v>
      </c>
      <c r="W236" s="5">
        <f>(W234)+(W235)</f>
        <v>0</v>
      </c>
      <c r="X236" s="5">
        <f>(X234)+(X235)</f>
        <v>0</v>
      </c>
      <c r="Y236" s="5">
        <f t="shared" si="1134"/>
        <v>0</v>
      </c>
      <c r="Z236" s="5">
        <f>(Z234)+(Z235)</f>
        <v>0</v>
      </c>
      <c r="AA236" s="5">
        <f>(AA234)+(AA235)</f>
        <v>0</v>
      </c>
      <c r="AB236" s="5">
        <f t="shared" si="1135"/>
        <v>0</v>
      </c>
      <c r="AC236" s="5">
        <f>(AC234)+(AC235)</f>
        <v>0</v>
      </c>
      <c r="AD236" s="5">
        <f>(AD234)+(AD235)</f>
        <v>0</v>
      </c>
      <c r="AE236" s="5">
        <f t="shared" si="1136"/>
        <v>0</v>
      </c>
      <c r="AF236" s="5">
        <f>(AF234)+(AF235)</f>
        <v>0</v>
      </c>
      <c r="AG236" s="5">
        <f>(AG234)+(AG235)</f>
        <v>0</v>
      </c>
      <c r="AH236" s="5">
        <f t="shared" si="1137"/>
        <v>0</v>
      </c>
      <c r="AI236" s="5">
        <f>(AI234)+(AI235)</f>
        <v>0</v>
      </c>
      <c r="AJ236" s="5">
        <f>(AJ234)+(AJ235)</f>
        <v>0</v>
      </c>
      <c r="AK236" s="5">
        <f t="shared" si="1138"/>
        <v>0</v>
      </c>
      <c r="AL236" s="5">
        <f t="shared" si="1139"/>
        <v>0</v>
      </c>
      <c r="AM236" s="5">
        <f t="shared" si="1140"/>
        <v>0</v>
      </c>
      <c r="AN236" s="5">
        <f t="shared" si="1141"/>
        <v>0</v>
      </c>
      <c r="AO236" s="5">
        <f>(AO234)+(AO235)</f>
        <v>0</v>
      </c>
      <c r="AP236" s="5">
        <f>(AP234)+(AP235)</f>
        <v>0</v>
      </c>
      <c r="AQ236" s="5">
        <f t="shared" si="1142"/>
        <v>0</v>
      </c>
      <c r="AR236" s="5">
        <f>(AR234)+(AR235)</f>
        <v>0</v>
      </c>
      <c r="AS236" s="5">
        <f>(AS234)+(AS235)</f>
        <v>0</v>
      </c>
      <c r="AT236" s="5">
        <f t="shared" si="1143"/>
        <v>0</v>
      </c>
      <c r="AU236" s="5">
        <f>(AU234)+(AU235)</f>
        <v>0</v>
      </c>
      <c r="AV236" s="5">
        <f>(AV234)+(AV235)</f>
        <v>0</v>
      </c>
      <c r="AW236" s="5">
        <f t="shared" si="1144"/>
        <v>0</v>
      </c>
      <c r="AX236" s="5">
        <f>(AX234)+(AX235)</f>
        <v>0</v>
      </c>
      <c r="AY236" s="5">
        <f>(AY234)+(AY235)</f>
        <v>0</v>
      </c>
      <c r="AZ236" s="5">
        <f t="shared" si="1145"/>
        <v>0</v>
      </c>
      <c r="BA236" s="5">
        <f>(BA234)+(BA235)</f>
        <v>0</v>
      </c>
      <c r="BB236" s="5">
        <f>(BB234)+(BB235)</f>
        <v>0</v>
      </c>
      <c r="BC236" s="5">
        <f t="shared" si="1146"/>
        <v>0</v>
      </c>
      <c r="BD236" s="5">
        <f>(BD234)+(BD235)</f>
        <v>0</v>
      </c>
      <c r="BE236" s="5">
        <f>(BE234)+(BE235)</f>
        <v>0</v>
      </c>
      <c r="BF236" s="5">
        <f t="shared" si="1147"/>
        <v>0</v>
      </c>
      <c r="BG236" s="5">
        <f t="shared" si="1148"/>
        <v>0</v>
      </c>
      <c r="BH236" s="5">
        <f t="shared" si="1149"/>
        <v>0</v>
      </c>
      <c r="BI236" s="5">
        <f t="shared" si="1150"/>
        <v>0</v>
      </c>
      <c r="BJ236" s="5">
        <f>(BJ234)+(BJ235)</f>
        <v>0</v>
      </c>
      <c r="BK236" s="5">
        <f>(BK234)+(BK235)</f>
        <v>0</v>
      </c>
      <c r="BL236" s="5">
        <f t="shared" si="1151"/>
        <v>0</v>
      </c>
      <c r="BM236" s="5">
        <f>(BM234)+(BM235)</f>
        <v>0</v>
      </c>
      <c r="BN236" s="5">
        <f>(BN234)+(BN235)</f>
        <v>0</v>
      </c>
      <c r="BO236" s="5">
        <f t="shared" si="1152"/>
        <v>0</v>
      </c>
      <c r="BP236" s="5">
        <f>(BP234)+(BP235)</f>
        <v>0</v>
      </c>
      <c r="BQ236" s="5">
        <f>(BQ234)+(BQ235)</f>
        <v>0</v>
      </c>
      <c r="BR236" s="5">
        <f t="shared" si="1153"/>
        <v>0</v>
      </c>
      <c r="BS236" s="5">
        <f>(BS234)+(BS235)</f>
        <v>0</v>
      </c>
      <c r="BT236" s="5">
        <f>(BT234)+(BT235)</f>
        <v>0</v>
      </c>
      <c r="BU236" s="5">
        <f t="shared" si="1154"/>
        <v>0</v>
      </c>
      <c r="BV236" s="5">
        <f>(BV234)+(BV235)</f>
        <v>100</v>
      </c>
      <c r="BW236" s="5">
        <f>(BW234)+(BW235)</f>
        <v>0</v>
      </c>
      <c r="BX236" s="5">
        <f t="shared" si="1155"/>
        <v>100</v>
      </c>
      <c r="BY236" s="5">
        <f>(BY234)+(BY235)</f>
        <v>0</v>
      </c>
      <c r="BZ236" s="5">
        <f>(BZ234)+(BZ235)</f>
        <v>0</v>
      </c>
      <c r="CA236" s="5">
        <f t="shared" si="1156"/>
        <v>0</v>
      </c>
      <c r="CB236" s="5">
        <f t="shared" si="1157"/>
        <v>100</v>
      </c>
      <c r="CC236" s="5">
        <f t="shared" si="1158"/>
        <v>0</v>
      </c>
      <c r="CD236" s="5">
        <f t="shared" si="1159"/>
        <v>100</v>
      </c>
      <c r="CE236" s="5">
        <f>(CE234)+(CE235)</f>
        <v>0</v>
      </c>
      <c r="CF236" s="5">
        <f>(CF234)+(CF235)</f>
        <v>0</v>
      </c>
      <c r="CG236" s="5">
        <f t="shared" si="1160"/>
        <v>0</v>
      </c>
      <c r="CH236" s="5">
        <f>(CH234)+(CH235)</f>
        <v>0</v>
      </c>
      <c r="CI236" s="5">
        <f>(CI234)+(CI235)</f>
        <v>0</v>
      </c>
      <c r="CJ236" s="5">
        <f t="shared" si="1161"/>
        <v>0</v>
      </c>
      <c r="CK236" s="5">
        <f>(CK234)+(CK235)</f>
        <v>0</v>
      </c>
      <c r="CL236" s="5">
        <f>(CL234)+(CL235)</f>
        <v>0</v>
      </c>
      <c r="CM236" s="5">
        <f t="shared" si="1162"/>
        <v>0</v>
      </c>
      <c r="CN236" s="5">
        <f t="shared" si="1163"/>
        <v>0</v>
      </c>
      <c r="CO236" s="5">
        <f t="shared" si="1164"/>
        <v>0</v>
      </c>
      <c r="CP236" s="5">
        <f t="shared" si="1165"/>
        <v>0</v>
      </c>
      <c r="CQ236" s="5">
        <f>(CQ234)+(CQ235)</f>
        <v>0</v>
      </c>
      <c r="CR236" s="5">
        <f>(CR234)+(CR235)</f>
        <v>0</v>
      </c>
      <c r="CS236" s="5">
        <f t="shared" si="1166"/>
        <v>0</v>
      </c>
      <c r="CT236" s="5">
        <f>(CT234)+(CT235)</f>
        <v>0</v>
      </c>
      <c r="CU236" s="5">
        <f>(CU234)+(CU235)</f>
        <v>0</v>
      </c>
      <c r="CV236" s="5">
        <f t="shared" si="1167"/>
        <v>0</v>
      </c>
      <c r="CW236" s="5">
        <f>(CW234)+(CW235)</f>
        <v>0</v>
      </c>
      <c r="CX236" s="5">
        <f>(CX234)+(CX235)</f>
        <v>0</v>
      </c>
      <c r="CY236" s="5">
        <f t="shared" si="1168"/>
        <v>0</v>
      </c>
      <c r="CZ236" s="5">
        <f t="shared" si="1169"/>
        <v>0</v>
      </c>
      <c r="DA236" s="5">
        <f t="shared" si="1170"/>
        <v>0</v>
      </c>
      <c r="DB236" s="5">
        <f t="shared" si="1171"/>
        <v>0</v>
      </c>
      <c r="DC236" s="5">
        <f t="shared" si="1172"/>
        <v>100</v>
      </c>
      <c r="DD236" s="5">
        <f t="shared" si="1173"/>
        <v>0</v>
      </c>
      <c r="DE236" s="5">
        <f t="shared" si="1174"/>
        <v>100</v>
      </c>
      <c r="DF236" s="5">
        <f>(DF234)+(DF235)</f>
        <v>0</v>
      </c>
      <c r="DG236" s="5">
        <f>(DG234)+(DG235)</f>
        <v>0</v>
      </c>
      <c r="DH236" s="5">
        <f t="shared" si="1175"/>
        <v>0</v>
      </c>
      <c r="DI236" s="5">
        <f>(DI234)+(DI235)</f>
        <v>0</v>
      </c>
      <c r="DJ236" s="5">
        <f>(DJ234)+(DJ235)</f>
        <v>0</v>
      </c>
      <c r="DK236" s="5">
        <f t="shared" si="1176"/>
        <v>0</v>
      </c>
      <c r="DL236" s="5">
        <f t="shared" si="1177"/>
        <v>0</v>
      </c>
      <c r="DM236" s="5">
        <f t="shared" si="1178"/>
        <v>0</v>
      </c>
      <c r="DN236" s="5">
        <f t="shared" si="1179"/>
        <v>0</v>
      </c>
      <c r="DO236" s="5">
        <f>(DO234)+(DO235)</f>
        <v>0</v>
      </c>
      <c r="DP236" s="5">
        <f>(DP234)+(DP235)</f>
        <v>0</v>
      </c>
      <c r="DQ236" s="5">
        <f t="shared" si="1180"/>
        <v>0</v>
      </c>
      <c r="DR236" s="5">
        <f>(DR234)+(DR235)</f>
        <v>0</v>
      </c>
      <c r="DS236" s="5">
        <f>(DS234)+(DS235)</f>
        <v>0</v>
      </c>
      <c r="DT236" s="5">
        <f t="shared" si="1181"/>
        <v>0</v>
      </c>
      <c r="DU236" s="5">
        <f t="shared" si="1182"/>
        <v>0</v>
      </c>
      <c r="DV236" s="5">
        <f t="shared" si="1183"/>
        <v>0</v>
      </c>
      <c r="DW236" s="5">
        <f t="shared" si="1184"/>
        <v>0</v>
      </c>
      <c r="DX236" s="21">
        <f t="shared" si="1185"/>
        <v>100</v>
      </c>
      <c r="DY236" s="21">
        <f t="shared" si="1186"/>
        <v>0</v>
      </c>
      <c r="DZ236" s="21">
        <f t="shared" si="1187"/>
        <v>100</v>
      </c>
      <c r="EA236" s="21">
        <f>(EA234)+(EA235)</f>
        <v>0</v>
      </c>
      <c r="EB236" s="21">
        <f>(EB234)+(EB235)</f>
        <v>0</v>
      </c>
      <c r="EC236" s="21">
        <f t="shared" si="1188"/>
        <v>0</v>
      </c>
      <c r="ED236" s="21">
        <f>(ED234)+(ED235)</f>
        <v>0</v>
      </c>
      <c r="EE236" s="21">
        <f>(EE234)+(EE235)</f>
        <v>0</v>
      </c>
      <c r="EF236" s="21">
        <f t="shared" si="1189"/>
        <v>0</v>
      </c>
      <c r="EG236" s="21">
        <f>(EG234)+(EG235)</f>
        <v>0</v>
      </c>
      <c r="EH236" s="21">
        <f>(EH234)+(EH235)</f>
        <v>0</v>
      </c>
      <c r="EI236" s="21">
        <f t="shared" si="1190"/>
        <v>0</v>
      </c>
      <c r="EJ236" s="21">
        <f>(EJ234)+(EJ235)</f>
        <v>0</v>
      </c>
      <c r="EK236" s="21">
        <f>(EK234)+(EK235)</f>
        <v>0</v>
      </c>
      <c r="EL236" s="21">
        <f t="shared" si="1191"/>
        <v>0</v>
      </c>
      <c r="EM236" s="21">
        <f t="shared" si="1192"/>
        <v>0</v>
      </c>
      <c r="EN236" s="21">
        <f t="shared" si="1193"/>
        <v>0</v>
      </c>
      <c r="EO236" s="21">
        <f t="shared" si="1194"/>
        <v>0</v>
      </c>
      <c r="EP236" s="21">
        <f>(EP234)+(EP235)</f>
        <v>0</v>
      </c>
      <c r="EQ236" s="21">
        <f>(EQ234)+(EQ235)</f>
        <v>0</v>
      </c>
      <c r="ER236" s="21">
        <f t="shared" si="1195"/>
        <v>0</v>
      </c>
      <c r="ES236" s="21">
        <f>(ES234)+(ES235)</f>
        <v>0</v>
      </c>
      <c r="ET236" s="21">
        <f>(ET234)+(ET235)</f>
        <v>0</v>
      </c>
      <c r="EU236" s="21">
        <f t="shared" si="1196"/>
        <v>0</v>
      </c>
      <c r="EV236" s="21">
        <f>(EV234)+(EV235)</f>
        <v>0</v>
      </c>
      <c r="EW236" s="21">
        <f>(EW234)+(EW235)</f>
        <v>0</v>
      </c>
      <c r="EX236" s="21">
        <f t="shared" si="1197"/>
        <v>0</v>
      </c>
      <c r="EY236" s="21">
        <f>(EY234)+(EY235)</f>
        <v>0</v>
      </c>
      <c r="EZ236" s="21">
        <f>(EZ234)+(EZ235)</f>
        <v>0</v>
      </c>
      <c r="FA236" s="21">
        <f t="shared" si="1198"/>
        <v>0</v>
      </c>
      <c r="FB236" s="21">
        <f t="shared" si="1199"/>
        <v>0</v>
      </c>
      <c r="FC236" s="21">
        <f t="shared" si="1200"/>
        <v>0</v>
      </c>
      <c r="FD236" s="21">
        <f t="shared" si="1201"/>
        <v>0</v>
      </c>
      <c r="FE236" s="21">
        <f>(FE234)+(FE235)</f>
        <v>0</v>
      </c>
      <c r="FF236" s="21">
        <f>(FF234)+(FF235)</f>
        <v>0</v>
      </c>
      <c r="FG236" s="21">
        <f t="shared" si="1202"/>
        <v>0</v>
      </c>
      <c r="FH236" s="21">
        <f>(FH234)+(FH235)</f>
        <v>0</v>
      </c>
      <c r="FI236" s="21">
        <f>(FI234)+(FI235)</f>
        <v>0</v>
      </c>
      <c r="FJ236" s="21">
        <f t="shared" si="1203"/>
        <v>0</v>
      </c>
      <c r="FK236" s="21">
        <f>(FK234)+(FK235)</f>
        <v>0</v>
      </c>
      <c r="FL236" s="21">
        <f>(FL234)+(FL235)</f>
        <v>0</v>
      </c>
      <c r="FM236" s="21">
        <f t="shared" si="1204"/>
        <v>0</v>
      </c>
      <c r="FN236" s="21">
        <f t="shared" si="1205"/>
        <v>0</v>
      </c>
      <c r="FO236" s="21">
        <f t="shared" si="1206"/>
        <v>0</v>
      </c>
      <c r="FP236" s="21">
        <f t="shared" si="1207"/>
        <v>0</v>
      </c>
      <c r="FQ236" s="21">
        <f>(FQ234)+(FQ235)</f>
        <v>0</v>
      </c>
      <c r="FR236" s="21">
        <f>(FR234)+(FR235)</f>
        <v>0</v>
      </c>
      <c r="FS236" s="21">
        <f t="shared" si="1208"/>
        <v>0</v>
      </c>
      <c r="FT236" s="21">
        <f>(FT234)+(FT235)</f>
        <v>0</v>
      </c>
      <c r="FU236" s="21">
        <f>(FU234)+(FU235)</f>
        <v>0</v>
      </c>
      <c r="FV236" s="21">
        <f t="shared" si="1209"/>
        <v>0</v>
      </c>
      <c r="FW236" s="21">
        <f>(FW234)+(FW235)</f>
        <v>0</v>
      </c>
      <c r="FX236" s="21">
        <f>(FX234)+(FX235)</f>
        <v>0</v>
      </c>
      <c r="FY236" s="21">
        <f t="shared" si="1210"/>
        <v>0</v>
      </c>
      <c r="FZ236" s="21">
        <f t="shared" si="1211"/>
        <v>0</v>
      </c>
      <c r="GA236" s="21">
        <f t="shared" si="1212"/>
        <v>0</v>
      </c>
      <c r="GB236" s="21">
        <f t="shared" si="1213"/>
        <v>0</v>
      </c>
      <c r="GC236" s="21">
        <f>(GC234)+(GC235)</f>
        <v>0</v>
      </c>
      <c r="GD236" s="21">
        <f>(GD234)+(GD235)</f>
        <v>0</v>
      </c>
      <c r="GE236" s="21">
        <f t="shared" si="1214"/>
        <v>0</v>
      </c>
      <c r="GF236" s="21">
        <f>(GF234)+(GF235)</f>
        <v>0</v>
      </c>
      <c r="GG236" s="21">
        <f>(GG234)+(GG235)</f>
        <v>0</v>
      </c>
      <c r="GH236" s="21">
        <f t="shared" si="1215"/>
        <v>0</v>
      </c>
      <c r="GI236" s="21">
        <f>(GI234)+(GI235)</f>
        <v>0</v>
      </c>
      <c r="GJ236" s="21">
        <f>(GJ234)+(GJ235)</f>
        <v>0</v>
      </c>
      <c r="GK236" s="21">
        <f t="shared" si="1216"/>
        <v>0</v>
      </c>
      <c r="GL236" s="21">
        <f>(GL234)+(GL235)</f>
        <v>0</v>
      </c>
      <c r="GM236" s="21">
        <f>(GM234)+(GM235)</f>
        <v>0</v>
      </c>
      <c r="GN236" s="21">
        <f t="shared" si="1217"/>
        <v>0</v>
      </c>
      <c r="GO236" s="21">
        <f t="shared" si="1218"/>
        <v>0</v>
      </c>
      <c r="GP236" s="21">
        <f t="shared" si="1219"/>
        <v>0</v>
      </c>
      <c r="GQ236" s="21">
        <f t="shared" si="1220"/>
        <v>0</v>
      </c>
      <c r="GR236" s="21">
        <f>(GR234)+(GR235)</f>
        <v>0</v>
      </c>
      <c r="GS236" s="21">
        <f>(GS234)+(GS235)</f>
        <v>0</v>
      </c>
      <c r="GT236" s="21">
        <f t="shared" si="1221"/>
        <v>0</v>
      </c>
      <c r="GU236" s="21">
        <f>(GU234)+(GU235)</f>
        <v>0</v>
      </c>
      <c r="GV236" s="21">
        <f>(GV234)+(GV235)</f>
        <v>0</v>
      </c>
      <c r="GW236" s="21">
        <f t="shared" si="1222"/>
        <v>0</v>
      </c>
      <c r="GX236" s="21">
        <f>(GX234)+(GX235)</f>
        <v>0</v>
      </c>
      <c r="GY236" s="21">
        <f>(GY234)+(GY235)</f>
        <v>0</v>
      </c>
      <c r="GZ236" s="21">
        <f t="shared" si="1223"/>
        <v>0</v>
      </c>
      <c r="HA236" s="21">
        <f t="shared" si="1224"/>
        <v>0</v>
      </c>
      <c r="HB236" s="21">
        <f t="shared" si="1225"/>
        <v>0</v>
      </c>
      <c r="HC236" s="21">
        <f t="shared" si="1226"/>
        <v>0</v>
      </c>
      <c r="HD236" s="21">
        <f>(HD234)+(HD235)</f>
        <v>0</v>
      </c>
      <c r="HE236" s="21">
        <f>(HE234)+(HE235)</f>
        <v>0</v>
      </c>
      <c r="HF236" s="21">
        <f t="shared" si="1227"/>
        <v>0</v>
      </c>
      <c r="HG236" s="21">
        <f>(HG234)+(HG235)</f>
        <v>0</v>
      </c>
      <c r="HH236" s="21">
        <f>(HH234)+(HH235)</f>
        <v>0</v>
      </c>
      <c r="HI236" s="21">
        <f t="shared" si="1228"/>
        <v>0</v>
      </c>
      <c r="HJ236" s="21">
        <f>(HJ234)+(HJ235)</f>
        <v>0</v>
      </c>
      <c r="HK236" s="21">
        <f>(HK234)+(HK235)</f>
        <v>0</v>
      </c>
      <c r="HL236" s="21">
        <f t="shared" si="1229"/>
        <v>0</v>
      </c>
      <c r="HM236" s="21">
        <f>(HM234)+(HM235)</f>
        <v>0</v>
      </c>
      <c r="HN236" s="21">
        <f>(HN234)+(HN235)</f>
        <v>0</v>
      </c>
      <c r="HO236" s="21">
        <f t="shared" si="1230"/>
        <v>0</v>
      </c>
      <c r="HP236" s="21">
        <f t="shared" si="1231"/>
        <v>0</v>
      </c>
      <c r="HQ236" s="21">
        <f t="shared" si="1232"/>
        <v>0</v>
      </c>
      <c r="HR236" s="21">
        <f t="shared" si="1233"/>
        <v>0</v>
      </c>
      <c r="HS236" s="21">
        <f>(HS234)+(HS235)</f>
        <v>0</v>
      </c>
      <c r="HT236" s="21">
        <f>(HT234)+(HT235)</f>
        <v>0</v>
      </c>
      <c r="HU236" s="21">
        <f t="shared" si="1234"/>
        <v>0</v>
      </c>
      <c r="HV236" s="21">
        <f>(HV234)+(HV235)</f>
        <v>0</v>
      </c>
      <c r="HW236" s="21">
        <f>(HW234)+(HW235)</f>
        <v>0</v>
      </c>
      <c r="HX236" s="21">
        <f t="shared" si="1235"/>
        <v>0</v>
      </c>
      <c r="HY236" s="21">
        <f>(HY234)+(HY235)</f>
        <v>0</v>
      </c>
      <c r="HZ236" s="21">
        <f>(HZ234)+(HZ235)</f>
        <v>0</v>
      </c>
      <c r="IA236" s="21">
        <f t="shared" si="1236"/>
        <v>0</v>
      </c>
      <c r="IB236" s="21">
        <f>(IB234)+(IB235)</f>
        <v>0</v>
      </c>
      <c r="IC236" s="21">
        <f>(IC234)+(IC235)</f>
        <v>0</v>
      </c>
      <c r="ID236" s="21">
        <f t="shared" si="1237"/>
        <v>0</v>
      </c>
      <c r="IE236" s="21">
        <f t="shared" si="1238"/>
        <v>0</v>
      </c>
      <c r="IF236" s="21">
        <f t="shared" si="1239"/>
        <v>0</v>
      </c>
      <c r="IG236" s="21">
        <f t="shared" si="1240"/>
        <v>0</v>
      </c>
      <c r="IH236" s="21">
        <f t="shared" si="1241"/>
        <v>0</v>
      </c>
      <c r="II236" s="21">
        <f t="shared" si="1242"/>
        <v>0</v>
      </c>
      <c r="IJ236" s="21">
        <f t="shared" si="1243"/>
        <v>0</v>
      </c>
      <c r="IK236" s="21">
        <f>(IK234)+(IK235)</f>
        <v>0</v>
      </c>
      <c r="IL236" s="21">
        <f>(IL234)+(IL235)</f>
        <v>0</v>
      </c>
      <c r="IM236" s="21">
        <f t="shared" si="1244"/>
        <v>0</v>
      </c>
      <c r="IN236" s="21">
        <f>(IN234)+(IN235)</f>
        <v>0</v>
      </c>
      <c r="IO236" s="21">
        <f>(IO234)+(IO235)</f>
        <v>0</v>
      </c>
      <c r="IP236" s="21">
        <f t="shared" si="1245"/>
        <v>0</v>
      </c>
      <c r="IQ236" s="21">
        <f>(IQ234)+(IQ235)</f>
        <v>0</v>
      </c>
      <c r="IR236" s="21">
        <f>(IR234)+(IR235)</f>
        <v>0</v>
      </c>
      <c r="IS236" s="21">
        <f t="shared" si="1246"/>
        <v>0</v>
      </c>
      <c r="IT236" s="21">
        <f t="shared" si="1247"/>
        <v>0</v>
      </c>
      <c r="IU236" s="21">
        <f t="shared" si="1248"/>
        <v>0</v>
      </c>
      <c r="IV236" s="21">
        <f t="shared" si="1249"/>
        <v>0</v>
      </c>
      <c r="IW236" s="21">
        <f t="shared" si="1250"/>
        <v>0</v>
      </c>
      <c r="IX236" s="21">
        <f t="shared" si="1251"/>
        <v>0</v>
      </c>
      <c r="IY236" s="21">
        <f t="shared" si="1252"/>
        <v>0</v>
      </c>
      <c r="IZ236" s="21">
        <f>(IZ234)+(IZ235)</f>
        <v>0</v>
      </c>
      <c r="JA236" s="21">
        <f>(JA234)+(JA235)</f>
        <v>100</v>
      </c>
      <c r="JB236" s="21">
        <f t="shared" si="1253"/>
        <v>-100</v>
      </c>
      <c r="JC236" s="21">
        <f>(JC234)+(JC235)</f>
        <v>0</v>
      </c>
      <c r="JD236" s="21">
        <f>(JD234)+(JD235)</f>
        <v>0</v>
      </c>
      <c r="JE236" s="21">
        <f t="shared" si="1254"/>
        <v>0</v>
      </c>
      <c r="JF236" s="21">
        <f>(JF234)+(JF235)</f>
        <v>0</v>
      </c>
      <c r="JG236" s="21">
        <f>(JG234)+(JG235)</f>
        <v>0</v>
      </c>
      <c r="JH236" s="21">
        <f t="shared" si="1255"/>
        <v>0</v>
      </c>
      <c r="JI236" s="21">
        <f t="shared" si="1256"/>
        <v>0</v>
      </c>
      <c r="JJ236" s="21">
        <f t="shared" si="1257"/>
        <v>100</v>
      </c>
      <c r="JK236" s="21">
        <f t="shared" si="1258"/>
        <v>-100</v>
      </c>
      <c r="JL236" s="21">
        <f>(JL234)+(JL235)</f>
        <v>0</v>
      </c>
      <c r="JM236" s="21">
        <f>(JM234)+(JM235)</f>
        <v>0</v>
      </c>
      <c r="JN236" s="21">
        <f t="shared" si="1259"/>
        <v>0</v>
      </c>
      <c r="JO236" s="21">
        <f>(JO234)+(JO235)</f>
        <v>95</v>
      </c>
      <c r="JP236" s="21">
        <f>(JP234)+(JP235)</f>
        <v>0</v>
      </c>
      <c r="JQ236" s="21">
        <f t="shared" si="1260"/>
        <v>95</v>
      </c>
      <c r="JR236" s="21">
        <f>(JR234)+(JR235)</f>
        <v>0</v>
      </c>
      <c r="JS236" s="21">
        <f>(JS234)+(JS235)</f>
        <v>0</v>
      </c>
      <c r="JT236" s="21">
        <f t="shared" si="1261"/>
        <v>0</v>
      </c>
      <c r="JU236" s="21">
        <f t="shared" si="1262"/>
        <v>95</v>
      </c>
      <c r="JV236" s="21">
        <f t="shared" si="1263"/>
        <v>0</v>
      </c>
      <c r="JW236" s="21">
        <f t="shared" si="1264"/>
        <v>95</v>
      </c>
      <c r="JX236" s="21">
        <f>(JX234)+(JX235)</f>
        <v>0</v>
      </c>
      <c r="JY236" s="21">
        <f>(JY234)+(JY235)</f>
        <v>0</v>
      </c>
      <c r="JZ236" s="21">
        <f t="shared" si="1265"/>
        <v>0</v>
      </c>
      <c r="KA236" s="21">
        <f>(KA234)+(KA235)</f>
        <v>0</v>
      </c>
      <c r="KB236" s="21">
        <f>(KB234)+(KB235)</f>
        <v>0</v>
      </c>
      <c r="KC236" s="21">
        <f t="shared" si="1266"/>
        <v>0</v>
      </c>
      <c r="KD236" s="21">
        <f t="shared" si="1267"/>
        <v>0</v>
      </c>
      <c r="KE236" s="21">
        <f t="shared" si="1268"/>
        <v>0</v>
      </c>
      <c r="KF236" s="21">
        <f t="shared" si="1269"/>
        <v>0</v>
      </c>
      <c r="KG236" s="21">
        <f>(KG234)+(KG235)</f>
        <v>10879.4</v>
      </c>
      <c r="KH236" s="21">
        <f>(KH234)+(KH235)</f>
        <v>10145.459999999999</v>
      </c>
      <c r="KI236" s="21">
        <f t="shared" si="1270"/>
        <v>733.94000000000051</v>
      </c>
      <c r="KJ236" s="21">
        <f>(KJ234)+(KJ235)</f>
        <v>0</v>
      </c>
      <c r="KK236" s="21">
        <f>(KK234)+(KK235)</f>
        <v>0</v>
      </c>
      <c r="KL236" s="21">
        <f t="shared" si="1271"/>
        <v>0</v>
      </c>
      <c r="KM236" s="21">
        <f>(KM234)+(KM235)</f>
        <v>0</v>
      </c>
      <c r="KN236" s="21">
        <f>(KN234)+(KN235)</f>
        <v>0</v>
      </c>
      <c r="KO236" s="21">
        <f t="shared" si="1272"/>
        <v>0</v>
      </c>
      <c r="KP236" s="21">
        <f>(KP234)+(KP235)</f>
        <v>0</v>
      </c>
      <c r="KQ236" s="21">
        <f>(KQ234)+(KQ235)</f>
        <v>0</v>
      </c>
      <c r="KR236" s="21">
        <f t="shared" si="1273"/>
        <v>0</v>
      </c>
      <c r="KS236" s="21">
        <f>(KS234)+(KS235)</f>
        <v>0</v>
      </c>
      <c r="KT236" s="21">
        <f>(KT234)+(KT235)</f>
        <v>0</v>
      </c>
      <c r="KU236" s="21">
        <f t="shared" si="1274"/>
        <v>0</v>
      </c>
      <c r="KV236" s="21">
        <f>(KV234)+(KV235)</f>
        <v>0</v>
      </c>
      <c r="KW236" s="21">
        <f>(KW234)+(KW235)</f>
        <v>0</v>
      </c>
      <c r="KX236" s="21">
        <f t="shared" si="1275"/>
        <v>0</v>
      </c>
      <c r="KY236" s="21">
        <f>(KY234)+(KY235)</f>
        <v>0</v>
      </c>
      <c r="KZ236" s="21">
        <f>(KZ234)+(KZ235)</f>
        <v>0</v>
      </c>
      <c r="LA236" s="21">
        <f t="shared" si="1276"/>
        <v>0</v>
      </c>
      <c r="LB236" s="21">
        <f t="shared" si="1277"/>
        <v>0</v>
      </c>
      <c r="LC236" s="21">
        <f t="shared" si="1278"/>
        <v>0</v>
      </c>
      <c r="LD236" s="21">
        <f t="shared" si="1279"/>
        <v>0</v>
      </c>
      <c r="LE236" s="21">
        <f t="shared" si="1280"/>
        <v>10879.4</v>
      </c>
      <c r="LF236" s="21">
        <f t="shared" si="1281"/>
        <v>10145.459999999999</v>
      </c>
      <c r="LG236" s="21">
        <f t="shared" si="1282"/>
        <v>733.94000000000051</v>
      </c>
      <c r="LH236" s="21">
        <f>(LH234)+(LH235)</f>
        <v>0</v>
      </c>
      <c r="LI236" s="21">
        <f>(LI234)+(LI235)</f>
        <v>0</v>
      </c>
      <c r="LJ236" s="21">
        <f t="shared" si="1283"/>
        <v>0</v>
      </c>
      <c r="LK236" s="21">
        <f>(LK234)+(LK235)</f>
        <v>0</v>
      </c>
      <c r="LL236" s="21">
        <f>(LL234)+(LL235)</f>
        <v>0</v>
      </c>
      <c r="LM236" s="21">
        <f t="shared" si="1284"/>
        <v>0</v>
      </c>
      <c r="LN236" s="21">
        <f t="shared" si="1285"/>
        <v>11074.4</v>
      </c>
      <c r="LO236" s="21">
        <f t="shared" si="1286"/>
        <v>10245.459999999999</v>
      </c>
      <c r="LP236" s="21">
        <f t="shared" si="1287"/>
        <v>828.94000000000051</v>
      </c>
    </row>
    <row r="237" spans="1:328" x14ac:dyDescent="0.3">
      <c r="A237" s="2" t="s">
        <v>342</v>
      </c>
      <c r="B237" s="3"/>
      <c r="C237" s="3"/>
      <c r="D237" s="4">
        <f t="shared" si="1127"/>
        <v>0</v>
      </c>
      <c r="E237" s="3"/>
      <c r="F237" s="3"/>
      <c r="G237" s="4">
        <f t="shared" si="1128"/>
        <v>0</v>
      </c>
      <c r="H237" s="3"/>
      <c r="I237" s="3"/>
      <c r="J237" s="4">
        <f t="shared" si="1129"/>
        <v>0</v>
      </c>
      <c r="K237" s="3"/>
      <c r="L237" s="3"/>
      <c r="M237" s="4">
        <f t="shared" si="1130"/>
        <v>0</v>
      </c>
      <c r="N237" s="3"/>
      <c r="O237" s="3"/>
      <c r="P237" s="4">
        <f t="shared" si="1131"/>
        <v>0</v>
      </c>
      <c r="Q237" s="3"/>
      <c r="R237" s="3"/>
      <c r="S237" s="4">
        <f t="shared" si="1132"/>
        <v>0</v>
      </c>
      <c r="T237" s="3"/>
      <c r="U237" s="3"/>
      <c r="V237" s="4">
        <f t="shared" si="1133"/>
        <v>0</v>
      </c>
      <c r="W237" s="3"/>
      <c r="X237" s="3"/>
      <c r="Y237" s="4">
        <f t="shared" si="1134"/>
        <v>0</v>
      </c>
      <c r="Z237" s="3"/>
      <c r="AA237" s="3"/>
      <c r="AB237" s="4">
        <f t="shared" si="1135"/>
        <v>0</v>
      </c>
      <c r="AC237" s="3"/>
      <c r="AD237" s="3"/>
      <c r="AE237" s="4">
        <f t="shared" si="1136"/>
        <v>0</v>
      </c>
      <c r="AF237" s="3"/>
      <c r="AG237" s="3"/>
      <c r="AH237" s="4">
        <f t="shared" si="1137"/>
        <v>0</v>
      </c>
      <c r="AI237" s="3"/>
      <c r="AJ237" s="3"/>
      <c r="AK237" s="4">
        <f t="shared" si="1138"/>
        <v>0</v>
      </c>
      <c r="AL237" s="4">
        <f t="shared" si="1139"/>
        <v>0</v>
      </c>
      <c r="AM237" s="4">
        <f t="shared" si="1140"/>
        <v>0</v>
      </c>
      <c r="AN237" s="4">
        <f t="shared" si="1141"/>
        <v>0</v>
      </c>
      <c r="AO237" s="3"/>
      <c r="AP237" s="3"/>
      <c r="AQ237" s="4">
        <f t="shared" si="1142"/>
        <v>0</v>
      </c>
      <c r="AR237" s="3"/>
      <c r="AS237" s="3"/>
      <c r="AT237" s="4">
        <f t="shared" si="1143"/>
        <v>0</v>
      </c>
      <c r="AU237" s="3"/>
      <c r="AV237" s="3"/>
      <c r="AW237" s="4">
        <f t="shared" si="1144"/>
        <v>0</v>
      </c>
      <c r="AX237" s="3"/>
      <c r="AY237" s="3"/>
      <c r="AZ237" s="4">
        <f t="shared" si="1145"/>
        <v>0</v>
      </c>
      <c r="BA237" s="3"/>
      <c r="BB237" s="3"/>
      <c r="BC237" s="4">
        <f t="shared" si="1146"/>
        <v>0</v>
      </c>
      <c r="BD237" s="3"/>
      <c r="BE237" s="3"/>
      <c r="BF237" s="4">
        <f t="shared" si="1147"/>
        <v>0</v>
      </c>
      <c r="BG237" s="4">
        <f t="shared" si="1148"/>
        <v>0</v>
      </c>
      <c r="BH237" s="4">
        <f t="shared" si="1149"/>
        <v>0</v>
      </c>
      <c r="BI237" s="4">
        <f t="shared" si="1150"/>
        <v>0</v>
      </c>
      <c r="BJ237" s="3"/>
      <c r="BK237" s="3"/>
      <c r="BL237" s="4">
        <f t="shared" si="1151"/>
        <v>0</v>
      </c>
      <c r="BM237" s="3"/>
      <c r="BN237" s="3"/>
      <c r="BO237" s="4">
        <f t="shared" si="1152"/>
        <v>0</v>
      </c>
      <c r="BP237" s="3"/>
      <c r="BQ237" s="3"/>
      <c r="BR237" s="4">
        <f t="shared" si="1153"/>
        <v>0</v>
      </c>
      <c r="BS237" s="3"/>
      <c r="BT237" s="3"/>
      <c r="BU237" s="4">
        <f t="shared" si="1154"/>
        <v>0</v>
      </c>
      <c r="BV237" s="3"/>
      <c r="BW237" s="3"/>
      <c r="BX237" s="4">
        <f t="shared" si="1155"/>
        <v>0</v>
      </c>
      <c r="BY237" s="3"/>
      <c r="BZ237" s="3"/>
      <c r="CA237" s="4">
        <f t="shared" si="1156"/>
        <v>0</v>
      </c>
      <c r="CB237" s="4">
        <f t="shared" si="1157"/>
        <v>0</v>
      </c>
      <c r="CC237" s="4">
        <f t="shared" si="1158"/>
        <v>0</v>
      </c>
      <c r="CD237" s="4">
        <f t="shared" si="1159"/>
        <v>0</v>
      </c>
      <c r="CE237" s="3"/>
      <c r="CF237" s="3"/>
      <c r="CG237" s="4">
        <f t="shared" si="1160"/>
        <v>0</v>
      </c>
      <c r="CH237" s="3"/>
      <c r="CI237" s="3"/>
      <c r="CJ237" s="4">
        <f t="shared" si="1161"/>
        <v>0</v>
      </c>
      <c r="CK237" s="3"/>
      <c r="CL237" s="3"/>
      <c r="CM237" s="4">
        <f t="shared" si="1162"/>
        <v>0</v>
      </c>
      <c r="CN237" s="4">
        <f t="shared" si="1163"/>
        <v>0</v>
      </c>
      <c r="CO237" s="4">
        <f t="shared" si="1164"/>
        <v>0</v>
      </c>
      <c r="CP237" s="4">
        <f t="shared" si="1165"/>
        <v>0</v>
      </c>
      <c r="CQ237" s="3"/>
      <c r="CR237" s="3"/>
      <c r="CS237" s="4">
        <f t="shared" si="1166"/>
        <v>0</v>
      </c>
      <c r="CT237" s="3"/>
      <c r="CU237" s="3"/>
      <c r="CV237" s="4">
        <f t="shared" si="1167"/>
        <v>0</v>
      </c>
      <c r="CW237" s="3"/>
      <c r="CX237" s="3"/>
      <c r="CY237" s="4">
        <f t="shared" si="1168"/>
        <v>0</v>
      </c>
      <c r="CZ237" s="4">
        <f t="shared" si="1169"/>
        <v>0</v>
      </c>
      <c r="DA237" s="4">
        <f t="shared" si="1170"/>
        <v>0</v>
      </c>
      <c r="DB237" s="4">
        <f t="shared" si="1171"/>
        <v>0</v>
      </c>
      <c r="DC237" s="4">
        <f t="shared" si="1172"/>
        <v>0</v>
      </c>
      <c r="DD237" s="4">
        <f t="shared" si="1173"/>
        <v>0</v>
      </c>
      <c r="DE237" s="4">
        <f t="shared" si="1174"/>
        <v>0</v>
      </c>
      <c r="DF237" s="3"/>
      <c r="DG237" s="3"/>
      <c r="DH237" s="4">
        <f t="shared" si="1175"/>
        <v>0</v>
      </c>
      <c r="DI237" s="3"/>
      <c r="DJ237" s="3"/>
      <c r="DK237" s="4">
        <f t="shared" si="1176"/>
        <v>0</v>
      </c>
      <c r="DL237" s="4">
        <f t="shared" si="1177"/>
        <v>0</v>
      </c>
      <c r="DM237" s="4">
        <f t="shared" si="1178"/>
        <v>0</v>
      </c>
      <c r="DN237" s="4">
        <f t="shared" si="1179"/>
        <v>0</v>
      </c>
      <c r="DO237" s="3"/>
      <c r="DP237" s="3"/>
      <c r="DQ237" s="4">
        <f t="shared" si="1180"/>
        <v>0</v>
      </c>
      <c r="DR237" s="3"/>
      <c r="DS237" s="3"/>
      <c r="DT237" s="4">
        <f t="shared" si="1181"/>
        <v>0</v>
      </c>
      <c r="DU237" s="4">
        <f t="shared" si="1182"/>
        <v>0</v>
      </c>
      <c r="DV237" s="4">
        <f t="shared" si="1183"/>
        <v>0</v>
      </c>
      <c r="DW237" s="4">
        <f t="shared" si="1184"/>
        <v>0</v>
      </c>
      <c r="DX237" s="20">
        <f t="shared" si="1185"/>
        <v>0</v>
      </c>
      <c r="DY237" s="20">
        <f t="shared" si="1186"/>
        <v>0</v>
      </c>
      <c r="DZ237" s="20">
        <f t="shared" si="1187"/>
        <v>0</v>
      </c>
      <c r="EA237" s="19"/>
      <c r="EB237" s="19"/>
      <c r="EC237" s="20">
        <f t="shared" si="1188"/>
        <v>0</v>
      </c>
      <c r="ED237" s="19"/>
      <c r="EE237" s="19"/>
      <c r="EF237" s="20">
        <f t="shared" si="1189"/>
        <v>0</v>
      </c>
      <c r="EG237" s="19"/>
      <c r="EH237" s="19"/>
      <c r="EI237" s="20">
        <f t="shared" si="1190"/>
        <v>0</v>
      </c>
      <c r="EJ237" s="19"/>
      <c r="EK237" s="19"/>
      <c r="EL237" s="20">
        <f t="shared" si="1191"/>
        <v>0</v>
      </c>
      <c r="EM237" s="20">
        <f t="shared" si="1192"/>
        <v>0</v>
      </c>
      <c r="EN237" s="20">
        <f t="shared" si="1193"/>
        <v>0</v>
      </c>
      <c r="EO237" s="20">
        <f t="shared" si="1194"/>
        <v>0</v>
      </c>
      <c r="EP237" s="19"/>
      <c r="EQ237" s="19"/>
      <c r="ER237" s="20">
        <f t="shared" si="1195"/>
        <v>0</v>
      </c>
      <c r="ES237" s="19"/>
      <c r="ET237" s="19"/>
      <c r="EU237" s="20">
        <f t="shared" si="1196"/>
        <v>0</v>
      </c>
      <c r="EV237" s="19"/>
      <c r="EW237" s="19"/>
      <c r="EX237" s="20">
        <f t="shared" si="1197"/>
        <v>0</v>
      </c>
      <c r="EY237" s="19"/>
      <c r="EZ237" s="19"/>
      <c r="FA237" s="20">
        <f t="shared" si="1198"/>
        <v>0</v>
      </c>
      <c r="FB237" s="20">
        <f t="shared" si="1199"/>
        <v>0</v>
      </c>
      <c r="FC237" s="20">
        <f t="shared" si="1200"/>
        <v>0</v>
      </c>
      <c r="FD237" s="20">
        <f t="shared" si="1201"/>
        <v>0</v>
      </c>
      <c r="FE237" s="19"/>
      <c r="FF237" s="19"/>
      <c r="FG237" s="20">
        <f t="shared" si="1202"/>
        <v>0</v>
      </c>
      <c r="FH237" s="19"/>
      <c r="FI237" s="19"/>
      <c r="FJ237" s="20">
        <f t="shared" si="1203"/>
        <v>0</v>
      </c>
      <c r="FK237" s="19"/>
      <c r="FL237" s="19"/>
      <c r="FM237" s="20">
        <f t="shared" si="1204"/>
        <v>0</v>
      </c>
      <c r="FN237" s="20">
        <f t="shared" si="1205"/>
        <v>0</v>
      </c>
      <c r="FO237" s="20">
        <f t="shared" si="1206"/>
        <v>0</v>
      </c>
      <c r="FP237" s="20">
        <f t="shared" si="1207"/>
        <v>0</v>
      </c>
      <c r="FQ237" s="19"/>
      <c r="FR237" s="19"/>
      <c r="FS237" s="20">
        <f t="shared" si="1208"/>
        <v>0</v>
      </c>
      <c r="FT237" s="19"/>
      <c r="FU237" s="19"/>
      <c r="FV237" s="20">
        <f t="shared" si="1209"/>
        <v>0</v>
      </c>
      <c r="FW237" s="19"/>
      <c r="FX237" s="19"/>
      <c r="FY237" s="20">
        <f t="shared" si="1210"/>
        <v>0</v>
      </c>
      <c r="FZ237" s="20">
        <f t="shared" si="1211"/>
        <v>0</v>
      </c>
      <c r="GA237" s="20">
        <f t="shared" si="1212"/>
        <v>0</v>
      </c>
      <c r="GB237" s="20">
        <f t="shared" si="1213"/>
        <v>0</v>
      </c>
      <c r="GC237" s="19"/>
      <c r="GD237" s="19"/>
      <c r="GE237" s="20">
        <f t="shared" si="1214"/>
        <v>0</v>
      </c>
      <c r="GF237" s="19"/>
      <c r="GG237" s="19"/>
      <c r="GH237" s="20">
        <f t="shared" si="1215"/>
        <v>0</v>
      </c>
      <c r="GI237" s="19"/>
      <c r="GJ237" s="19"/>
      <c r="GK237" s="20">
        <f t="shared" si="1216"/>
        <v>0</v>
      </c>
      <c r="GL237" s="19"/>
      <c r="GM237" s="19"/>
      <c r="GN237" s="20">
        <f t="shared" si="1217"/>
        <v>0</v>
      </c>
      <c r="GO237" s="20">
        <f t="shared" si="1218"/>
        <v>0</v>
      </c>
      <c r="GP237" s="20">
        <f t="shared" si="1219"/>
        <v>0</v>
      </c>
      <c r="GQ237" s="20">
        <f t="shared" si="1220"/>
        <v>0</v>
      </c>
      <c r="GR237" s="19"/>
      <c r="GS237" s="19"/>
      <c r="GT237" s="20">
        <f t="shared" si="1221"/>
        <v>0</v>
      </c>
      <c r="GU237" s="19"/>
      <c r="GV237" s="19"/>
      <c r="GW237" s="20">
        <f t="shared" si="1222"/>
        <v>0</v>
      </c>
      <c r="GX237" s="19"/>
      <c r="GY237" s="19"/>
      <c r="GZ237" s="20">
        <f t="shared" si="1223"/>
        <v>0</v>
      </c>
      <c r="HA237" s="20">
        <f t="shared" si="1224"/>
        <v>0</v>
      </c>
      <c r="HB237" s="20">
        <f t="shared" si="1225"/>
        <v>0</v>
      </c>
      <c r="HC237" s="20">
        <f t="shared" si="1226"/>
        <v>0</v>
      </c>
      <c r="HD237" s="19"/>
      <c r="HE237" s="19"/>
      <c r="HF237" s="20">
        <f t="shared" si="1227"/>
        <v>0</v>
      </c>
      <c r="HG237" s="19"/>
      <c r="HH237" s="19"/>
      <c r="HI237" s="20">
        <f t="shared" si="1228"/>
        <v>0</v>
      </c>
      <c r="HJ237" s="19"/>
      <c r="HK237" s="19"/>
      <c r="HL237" s="20">
        <f t="shared" si="1229"/>
        <v>0</v>
      </c>
      <c r="HM237" s="19"/>
      <c r="HN237" s="19"/>
      <c r="HO237" s="20">
        <f t="shared" si="1230"/>
        <v>0</v>
      </c>
      <c r="HP237" s="20">
        <f t="shared" si="1231"/>
        <v>0</v>
      </c>
      <c r="HQ237" s="20">
        <f t="shared" si="1232"/>
        <v>0</v>
      </c>
      <c r="HR237" s="20">
        <f t="shared" si="1233"/>
        <v>0</v>
      </c>
      <c r="HS237" s="19"/>
      <c r="HT237" s="19"/>
      <c r="HU237" s="20">
        <f t="shared" si="1234"/>
        <v>0</v>
      </c>
      <c r="HV237" s="19"/>
      <c r="HW237" s="19"/>
      <c r="HX237" s="20">
        <f t="shared" si="1235"/>
        <v>0</v>
      </c>
      <c r="HY237" s="19"/>
      <c r="HZ237" s="19"/>
      <c r="IA237" s="20">
        <f t="shared" si="1236"/>
        <v>0</v>
      </c>
      <c r="IB237" s="19"/>
      <c r="IC237" s="19"/>
      <c r="ID237" s="20">
        <f t="shared" si="1237"/>
        <v>0</v>
      </c>
      <c r="IE237" s="20">
        <f t="shared" si="1238"/>
        <v>0</v>
      </c>
      <c r="IF237" s="20">
        <f t="shared" si="1239"/>
        <v>0</v>
      </c>
      <c r="IG237" s="20">
        <f t="shared" si="1240"/>
        <v>0</v>
      </c>
      <c r="IH237" s="20">
        <f t="shared" si="1241"/>
        <v>0</v>
      </c>
      <c r="II237" s="20">
        <f t="shared" si="1242"/>
        <v>0</v>
      </c>
      <c r="IJ237" s="20">
        <f t="shared" si="1243"/>
        <v>0</v>
      </c>
      <c r="IK237" s="19"/>
      <c r="IL237" s="19"/>
      <c r="IM237" s="20">
        <f t="shared" si="1244"/>
        <v>0</v>
      </c>
      <c r="IN237" s="19"/>
      <c r="IO237" s="19"/>
      <c r="IP237" s="20">
        <f t="shared" si="1245"/>
        <v>0</v>
      </c>
      <c r="IQ237" s="19"/>
      <c r="IR237" s="19"/>
      <c r="IS237" s="20">
        <f t="shared" si="1246"/>
        <v>0</v>
      </c>
      <c r="IT237" s="20">
        <f t="shared" si="1247"/>
        <v>0</v>
      </c>
      <c r="IU237" s="20">
        <f t="shared" si="1248"/>
        <v>0</v>
      </c>
      <c r="IV237" s="20">
        <f t="shared" si="1249"/>
        <v>0</v>
      </c>
      <c r="IW237" s="20">
        <f t="shared" si="1250"/>
        <v>0</v>
      </c>
      <c r="IX237" s="20">
        <f t="shared" si="1251"/>
        <v>0</v>
      </c>
      <c r="IY237" s="20">
        <f t="shared" si="1252"/>
        <v>0</v>
      </c>
      <c r="IZ237" s="19"/>
      <c r="JA237" s="19"/>
      <c r="JB237" s="20">
        <f t="shared" si="1253"/>
        <v>0</v>
      </c>
      <c r="JC237" s="19"/>
      <c r="JD237" s="19"/>
      <c r="JE237" s="20">
        <f t="shared" si="1254"/>
        <v>0</v>
      </c>
      <c r="JF237" s="19"/>
      <c r="JG237" s="19"/>
      <c r="JH237" s="20">
        <f t="shared" si="1255"/>
        <v>0</v>
      </c>
      <c r="JI237" s="20">
        <f t="shared" si="1256"/>
        <v>0</v>
      </c>
      <c r="JJ237" s="20">
        <f t="shared" si="1257"/>
        <v>0</v>
      </c>
      <c r="JK237" s="20">
        <f t="shared" si="1258"/>
        <v>0</v>
      </c>
      <c r="JL237" s="19"/>
      <c r="JM237" s="19"/>
      <c r="JN237" s="20">
        <f t="shared" si="1259"/>
        <v>0</v>
      </c>
      <c r="JO237" s="19"/>
      <c r="JP237" s="19"/>
      <c r="JQ237" s="20">
        <f t="shared" si="1260"/>
        <v>0</v>
      </c>
      <c r="JR237" s="19"/>
      <c r="JS237" s="19"/>
      <c r="JT237" s="20">
        <f t="shared" si="1261"/>
        <v>0</v>
      </c>
      <c r="JU237" s="20">
        <f t="shared" si="1262"/>
        <v>0</v>
      </c>
      <c r="JV237" s="20">
        <f t="shared" si="1263"/>
        <v>0</v>
      </c>
      <c r="JW237" s="20">
        <f t="shared" si="1264"/>
        <v>0</v>
      </c>
      <c r="JX237" s="19"/>
      <c r="JY237" s="19"/>
      <c r="JZ237" s="20">
        <f t="shared" si="1265"/>
        <v>0</v>
      </c>
      <c r="KA237" s="19"/>
      <c r="KB237" s="19"/>
      <c r="KC237" s="20">
        <f t="shared" si="1266"/>
        <v>0</v>
      </c>
      <c r="KD237" s="20">
        <f t="shared" si="1267"/>
        <v>0</v>
      </c>
      <c r="KE237" s="20">
        <f t="shared" si="1268"/>
        <v>0</v>
      </c>
      <c r="KF237" s="20">
        <f t="shared" si="1269"/>
        <v>0</v>
      </c>
      <c r="KG237" s="19"/>
      <c r="KH237" s="19"/>
      <c r="KI237" s="20">
        <f t="shared" si="1270"/>
        <v>0</v>
      </c>
      <c r="KJ237" s="19"/>
      <c r="KK237" s="19"/>
      <c r="KL237" s="20">
        <f t="shared" si="1271"/>
        <v>0</v>
      </c>
      <c r="KM237" s="19"/>
      <c r="KN237" s="19"/>
      <c r="KO237" s="20">
        <f t="shared" si="1272"/>
        <v>0</v>
      </c>
      <c r="KP237" s="19"/>
      <c r="KQ237" s="19"/>
      <c r="KR237" s="20">
        <f t="shared" si="1273"/>
        <v>0</v>
      </c>
      <c r="KS237" s="19"/>
      <c r="KT237" s="19"/>
      <c r="KU237" s="20">
        <f t="shared" si="1274"/>
        <v>0</v>
      </c>
      <c r="KV237" s="19"/>
      <c r="KW237" s="19"/>
      <c r="KX237" s="20">
        <f t="shared" si="1275"/>
        <v>0</v>
      </c>
      <c r="KY237" s="19"/>
      <c r="KZ237" s="19"/>
      <c r="LA237" s="20">
        <f t="shared" si="1276"/>
        <v>0</v>
      </c>
      <c r="LB237" s="20">
        <f t="shared" si="1277"/>
        <v>0</v>
      </c>
      <c r="LC237" s="20">
        <f t="shared" si="1278"/>
        <v>0</v>
      </c>
      <c r="LD237" s="20">
        <f t="shared" si="1279"/>
        <v>0</v>
      </c>
      <c r="LE237" s="20">
        <f t="shared" si="1280"/>
        <v>0</v>
      </c>
      <c r="LF237" s="20">
        <f t="shared" si="1281"/>
        <v>0</v>
      </c>
      <c r="LG237" s="20">
        <f t="shared" si="1282"/>
        <v>0</v>
      </c>
      <c r="LH237" s="19"/>
      <c r="LI237" s="19"/>
      <c r="LJ237" s="20">
        <f t="shared" si="1283"/>
        <v>0</v>
      </c>
      <c r="LK237" s="19"/>
      <c r="LL237" s="19"/>
      <c r="LM237" s="20">
        <f t="shared" si="1284"/>
        <v>0</v>
      </c>
      <c r="LN237" s="20">
        <f t="shared" si="1285"/>
        <v>0</v>
      </c>
      <c r="LO237" s="20">
        <f t="shared" si="1286"/>
        <v>0</v>
      </c>
      <c r="LP237" s="20">
        <f t="shared" si="1287"/>
        <v>0</v>
      </c>
    </row>
    <row r="238" spans="1:328" x14ac:dyDescent="0.3">
      <c r="A238" s="2" t="s">
        <v>343</v>
      </c>
      <c r="B238" s="3"/>
      <c r="C238" s="3"/>
      <c r="D238" s="4">
        <f t="shared" si="1127"/>
        <v>0</v>
      </c>
      <c r="E238" s="3"/>
      <c r="F238" s="3"/>
      <c r="G238" s="4">
        <f t="shared" si="1128"/>
        <v>0</v>
      </c>
      <c r="H238" s="3"/>
      <c r="I238" s="3"/>
      <c r="J238" s="4">
        <f t="shared" si="1129"/>
        <v>0</v>
      </c>
      <c r="K238" s="3"/>
      <c r="L238" s="3"/>
      <c r="M238" s="4">
        <f t="shared" si="1130"/>
        <v>0</v>
      </c>
      <c r="N238" s="3"/>
      <c r="O238" s="3"/>
      <c r="P238" s="4">
        <f t="shared" si="1131"/>
        <v>0</v>
      </c>
      <c r="Q238" s="3"/>
      <c r="R238" s="3"/>
      <c r="S238" s="4">
        <f t="shared" si="1132"/>
        <v>0</v>
      </c>
      <c r="T238" s="3"/>
      <c r="U238" s="3"/>
      <c r="V238" s="4">
        <f t="shared" si="1133"/>
        <v>0</v>
      </c>
      <c r="W238" s="3"/>
      <c r="X238" s="3"/>
      <c r="Y238" s="4">
        <f t="shared" si="1134"/>
        <v>0</v>
      </c>
      <c r="Z238" s="3"/>
      <c r="AA238" s="3"/>
      <c r="AB238" s="4">
        <f t="shared" si="1135"/>
        <v>0</v>
      </c>
      <c r="AC238" s="3"/>
      <c r="AD238" s="3"/>
      <c r="AE238" s="4">
        <f t="shared" si="1136"/>
        <v>0</v>
      </c>
      <c r="AF238" s="3"/>
      <c r="AG238" s="3"/>
      <c r="AH238" s="4">
        <f t="shared" si="1137"/>
        <v>0</v>
      </c>
      <c r="AI238" s="3"/>
      <c r="AJ238" s="3"/>
      <c r="AK238" s="4">
        <f t="shared" si="1138"/>
        <v>0</v>
      </c>
      <c r="AL238" s="4">
        <f t="shared" si="1139"/>
        <v>0</v>
      </c>
      <c r="AM238" s="4">
        <f t="shared" si="1140"/>
        <v>0</v>
      </c>
      <c r="AN238" s="4">
        <f t="shared" si="1141"/>
        <v>0</v>
      </c>
      <c r="AO238" s="3"/>
      <c r="AP238" s="3"/>
      <c r="AQ238" s="4">
        <f t="shared" si="1142"/>
        <v>0</v>
      </c>
      <c r="AR238" s="3"/>
      <c r="AS238" s="3"/>
      <c r="AT238" s="4">
        <f t="shared" si="1143"/>
        <v>0</v>
      </c>
      <c r="AU238" s="3"/>
      <c r="AV238" s="3"/>
      <c r="AW238" s="4">
        <f t="shared" si="1144"/>
        <v>0</v>
      </c>
      <c r="AX238" s="3"/>
      <c r="AY238" s="3"/>
      <c r="AZ238" s="4">
        <f t="shared" si="1145"/>
        <v>0</v>
      </c>
      <c r="BA238" s="3"/>
      <c r="BB238" s="3"/>
      <c r="BC238" s="4">
        <f t="shared" si="1146"/>
        <v>0</v>
      </c>
      <c r="BD238" s="3"/>
      <c r="BE238" s="3"/>
      <c r="BF238" s="4">
        <f t="shared" si="1147"/>
        <v>0</v>
      </c>
      <c r="BG238" s="4">
        <f t="shared" si="1148"/>
        <v>0</v>
      </c>
      <c r="BH238" s="4">
        <f t="shared" si="1149"/>
        <v>0</v>
      </c>
      <c r="BI238" s="4">
        <f t="shared" si="1150"/>
        <v>0</v>
      </c>
      <c r="BJ238" s="3"/>
      <c r="BK238" s="3"/>
      <c r="BL238" s="4">
        <f t="shared" si="1151"/>
        <v>0</v>
      </c>
      <c r="BM238" s="3"/>
      <c r="BN238" s="3"/>
      <c r="BO238" s="4">
        <f t="shared" si="1152"/>
        <v>0</v>
      </c>
      <c r="BP238" s="3"/>
      <c r="BQ238" s="3"/>
      <c r="BR238" s="4">
        <f t="shared" si="1153"/>
        <v>0</v>
      </c>
      <c r="BS238" s="3"/>
      <c r="BT238" s="3"/>
      <c r="BU238" s="4">
        <f t="shared" si="1154"/>
        <v>0</v>
      </c>
      <c r="BV238" s="3"/>
      <c r="BW238" s="3"/>
      <c r="BX238" s="4">
        <f t="shared" si="1155"/>
        <v>0</v>
      </c>
      <c r="BY238" s="3"/>
      <c r="BZ238" s="3"/>
      <c r="CA238" s="4">
        <f t="shared" si="1156"/>
        <v>0</v>
      </c>
      <c r="CB238" s="4">
        <f t="shared" si="1157"/>
        <v>0</v>
      </c>
      <c r="CC238" s="4">
        <f t="shared" si="1158"/>
        <v>0</v>
      </c>
      <c r="CD238" s="4">
        <f t="shared" si="1159"/>
        <v>0</v>
      </c>
      <c r="CE238" s="3"/>
      <c r="CF238" s="3"/>
      <c r="CG238" s="4">
        <f t="shared" si="1160"/>
        <v>0</v>
      </c>
      <c r="CH238" s="3"/>
      <c r="CI238" s="3"/>
      <c r="CJ238" s="4">
        <f t="shared" si="1161"/>
        <v>0</v>
      </c>
      <c r="CK238" s="3"/>
      <c r="CL238" s="3"/>
      <c r="CM238" s="4">
        <f t="shared" si="1162"/>
        <v>0</v>
      </c>
      <c r="CN238" s="4">
        <f t="shared" si="1163"/>
        <v>0</v>
      </c>
      <c r="CO238" s="4">
        <f t="shared" si="1164"/>
        <v>0</v>
      </c>
      <c r="CP238" s="4">
        <f t="shared" si="1165"/>
        <v>0</v>
      </c>
      <c r="CQ238" s="3"/>
      <c r="CR238" s="3"/>
      <c r="CS238" s="4">
        <f t="shared" si="1166"/>
        <v>0</v>
      </c>
      <c r="CT238" s="3"/>
      <c r="CU238" s="3"/>
      <c r="CV238" s="4">
        <f t="shared" si="1167"/>
        <v>0</v>
      </c>
      <c r="CW238" s="3"/>
      <c r="CX238" s="3"/>
      <c r="CY238" s="4">
        <f t="shared" si="1168"/>
        <v>0</v>
      </c>
      <c r="CZ238" s="4">
        <f t="shared" si="1169"/>
        <v>0</v>
      </c>
      <c r="DA238" s="4">
        <f t="shared" si="1170"/>
        <v>0</v>
      </c>
      <c r="DB238" s="4">
        <f t="shared" si="1171"/>
        <v>0</v>
      </c>
      <c r="DC238" s="4">
        <f t="shared" si="1172"/>
        <v>0</v>
      </c>
      <c r="DD238" s="4">
        <f t="shared" si="1173"/>
        <v>0</v>
      </c>
      <c r="DE238" s="4">
        <f t="shared" si="1174"/>
        <v>0</v>
      </c>
      <c r="DF238" s="3"/>
      <c r="DG238" s="3"/>
      <c r="DH238" s="4">
        <f t="shared" si="1175"/>
        <v>0</v>
      </c>
      <c r="DI238" s="3"/>
      <c r="DJ238" s="3"/>
      <c r="DK238" s="4">
        <f t="shared" si="1176"/>
        <v>0</v>
      </c>
      <c r="DL238" s="4">
        <f t="shared" si="1177"/>
        <v>0</v>
      </c>
      <c r="DM238" s="4">
        <f t="shared" si="1178"/>
        <v>0</v>
      </c>
      <c r="DN238" s="4">
        <f t="shared" si="1179"/>
        <v>0</v>
      </c>
      <c r="DO238" s="3"/>
      <c r="DP238" s="3"/>
      <c r="DQ238" s="4">
        <f t="shared" si="1180"/>
        <v>0</v>
      </c>
      <c r="DR238" s="3"/>
      <c r="DS238" s="3"/>
      <c r="DT238" s="4">
        <f t="shared" si="1181"/>
        <v>0</v>
      </c>
      <c r="DU238" s="4">
        <f t="shared" si="1182"/>
        <v>0</v>
      </c>
      <c r="DV238" s="4">
        <f t="shared" si="1183"/>
        <v>0</v>
      </c>
      <c r="DW238" s="4">
        <f t="shared" si="1184"/>
        <v>0</v>
      </c>
      <c r="DX238" s="20">
        <f t="shared" si="1185"/>
        <v>0</v>
      </c>
      <c r="DY238" s="20">
        <f t="shared" si="1186"/>
        <v>0</v>
      </c>
      <c r="DZ238" s="20">
        <f t="shared" si="1187"/>
        <v>0</v>
      </c>
      <c r="EA238" s="19"/>
      <c r="EB238" s="19"/>
      <c r="EC238" s="20">
        <f t="shared" si="1188"/>
        <v>0</v>
      </c>
      <c r="ED238" s="19"/>
      <c r="EE238" s="19"/>
      <c r="EF238" s="20">
        <f t="shared" si="1189"/>
        <v>0</v>
      </c>
      <c r="EG238" s="19"/>
      <c r="EH238" s="19"/>
      <c r="EI238" s="20">
        <f t="shared" si="1190"/>
        <v>0</v>
      </c>
      <c r="EJ238" s="19"/>
      <c r="EK238" s="19"/>
      <c r="EL238" s="20">
        <f t="shared" si="1191"/>
        <v>0</v>
      </c>
      <c r="EM238" s="20">
        <f t="shared" si="1192"/>
        <v>0</v>
      </c>
      <c r="EN238" s="20">
        <f t="shared" si="1193"/>
        <v>0</v>
      </c>
      <c r="EO238" s="20">
        <f t="shared" si="1194"/>
        <v>0</v>
      </c>
      <c r="EP238" s="19"/>
      <c r="EQ238" s="19"/>
      <c r="ER238" s="20">
        <f t="shared" si="1195"/>
        <v>0</v>
      </c>
      <c r="ES238" s="19"/>
      <c r="ET238" s="19"/>
      <c r="EU238" s="20">
        <f t="shared" si="1196"/>
        <v>0</v>
      </c>
      <c r="EV238" s="19"/>
      <c r="EW238" s="19"/>
      <c r="EX238" s="20">
        <f t="shared" si="1197"/>
        <v>0</v>
      </c>
      <c r="EY238" s="19"/>
      <c r="EZ238" s="19"/>
      <c r="FA238" s="20">
        <f t="shared" si="1198"/>
        <v>0</v>
      </c>
      <c r="FB238" s="20">
        <f t="shared" si="1199"/>
        <v>0</v>
      </c>
      <c r="FC238" s="20">
        <f t="shared" si="1200"/>
        <v>0</v>
      </c>
      <c r="FD238" s="20">
        <f t="shared" si="1201"/>
        <v>0</v>
      </c>
      <c r="FE238" s="19"/>
      <c r="FF238" s="19"/>
      <c r="FG238" s="20">
        <f t="shared" si="1202"/>
        <v>0</v>
      </c>
      <c r="FH238" s="19"/>
      <c r="FI238" s="19"/>
      <c r="FJ238" s="20">
        <f t="shared" si="1203"/>
        <v>0</v>
      </c>
      <c r="FK238" s="19"/>
      <c r="FL238" s="19"/>
      <c r="FM238" s="20">
        <f t="shared" si="1204"/>
        <v>0</v>
      </c>
      <c r="FN238" s="20">
        <f t="shared" si="1205"/>
        <v>0</v>
      </c>
      <c r="FO238" s="20">
        <f t="shared" si="1206"/>
        <v>0</v>
      </c>
      <c r="FP238" s="20">
        <f t="shared" si="1207"/>
        <v>0</v>
      </c>
      <c r="FQ238" s="19"/>
      <c r="FR238" s="19"/>
      <c r="FS238" s="20">
        <f t="shared" si="1208"/>
        <v>0</v>
      </c>
      <c r="FT238" s="19"/>
      <c r="FU238" s="19"/>
      <c r="FV238" s="20">
        <f t="shared" si="1209"/>
        <v>0</v>
      </c>
      <c r="FW238" s="19"/>
      <c r="FX238" s="19"/>
      <c r="FY238" s="20">
        <f t="shared" si="1210"/>
        <v>0</v>
      </c>
      <c r="FZ238" s="20">
        <f t="shared" si="1211"/>
        <v>0</v>
      </c>
      <c r="GA238" s="20">
        <f t="shared" si="1212"/>
        <v>0</v>
      </c>
      <c r="GB238" s="20">
        <f t="shared" si="1213"/>
        <v>0</v>
      </c>
      <c r="GC238" s="19"/>
      <c r="GD238" s="19"/>
      <c r="GE238" s="20">
        <f t="shared" si="1214"/>
        <v>0</v>
      </c>
      <c r="GF238" s="19"/>
      <c r="GG238" s="19"/>
      <c r="GH238" s="20">
        <f t="shared" si="1215"/>
        <v>0</v>
      </c>
      <c r="GI238" s="19"/>
      <c r="GJ238" s="19"/>
      <c r="GK238" s="20">
        <f t="shared" si="1216"/>
        <v>0</v>
      </c>
      <c r="GL238" s="19"/>
      <c r="GM238" s="19"/>
      <c r="GN238" s="20">
        <f t="shared" si="1217"/>
        <v>0</v>
      </c>
      <c r="GO238" s="20">
        <f t="shared" si="1218"/>
        <v>0</v>
      </c>
      <c r="GP238" s="20">
        <f t="shared" si="1219"/>
        <v>0</v>
      </c>
      <c r="GQ238" s="20">
        <f t="shared" si="1220"/>
        <v>0</v>
      </c>
      <c r="GR238" s="19"/>
      <c r="GS238" s="19"/>
      <c r="GT238" s="20">
        <f t="shared" si="1221"/>
        <v>0</v>
      </c>
      <c r="GU238" s="19"/>
      <c r="GV238" s="19"/>
      <c r="GW238" s="20">
        <f t="shared" si="1222"/>
        <v>0</v>
      </c>
      <c r="GX238" s="19"/>
      <c r="GY238" s="19"/>
      <c r="GZ238" s="20">
        <f t="shared" si="1223"/>
        <v>0</v>
      </c>
      <c r="HA238" s="20">
        <f t="shared" si="1224"/>
        <v>0</v>
      </c>
      <c r="HB238" s="20">
        <f t="shared" si="1225"/>
        <v>0</v>
      </c>
      <c r="HC238" s="20">
        <f t="shared" si="1226"/>
        <v>0</v>
      </c>
      <c r="HD238" s="19"/>
      <c r="HE238" s="19"/>
      <c r="HF238" s="20">
        <f t="shared" si="1227"/>
        <v>0</v>
      </c>
      <c r="HG238" s="19"/>
      <c r="HH238" s="19"/>
      <c r="HI238" s="20">
        <f t="shared" si="1228"/>
        <v>0</v>
      </c>
      <c r="HJ238" s="19"/>
      <c r="HK238" s="19"/>
      <c r="HL238" s="20">
        <f t="shared" si="1229"/>
        <v>0</v>
      </c>
      <c r="HM238" s="19"/>
      <c r="HN238" s="19"/>
      <c r="HO238" s="20">
        <f t="shared" si="1230"/>
        <v>0</v>
      </c>
      <c r="HP238" s="20">
        <f t="shared" si="1231"/>
        <v>0</v>
      </c>
      <c r="HQ238" s="20">
        <f t="shared" si="1232"/>
        <v>0</v>
      </c>
      <c r="HR238" s="20">
        <f t="shared" si="1233"/>
        <v>0</v>
      </c>
      <c r="HS238" s="19"/>
      <c r="HT238" s="19"/>
      <c r="HU238" s="20">
        <f t="shared" si="1234"/>
        <v>0</v>
      </c>
      <c r="HV238" s="19"/>
      <c r="HW238" s="19"/>
      <c r="HX238" s="20">
        <f t="shared" si="1235"/>
        <v>0</v>
      </c>
      <c r="HY238" s="19"/>
      <c r="HZ238" s="19"/>
      <c r="IA238" s="20">
        <f t="shared" si="1236"/>
        <v>0</v>
      </c>
      <c r="IB238" s="19"/>
      <c r="IC238" s="19"/>
      <c r="ID238" s="20">
        <f t="shared" si="1237"/>
        <v>0</v>
      </c>
      <c r="IE238" s="20">
        <f t="shared" si="1238"/>
        <v>0</v>
      </c>
      <c r="IF238" s="20">
        <f t="shared" si="1239"/>
        <v>0</v>
      </c>
      <c r="IG238" s="20">
        <f t="shared" si="1240"/>
        <v>0</v>
      </c>
      <c r="IH238" s="20">
        <f t="shared" si="1241"/>
        <v>0</v>
      </c>
      <c r="II238" s="20">
        <f t="shared" si="1242"/>
        <v>0</v>
      </c>
      <c r="IJ238" s="20">
        <f t="shared" si="1243"/>
        <v>0</v>
      </c>
      <c r="IK238" s="19"/>
      <c r="IL238" s="19"/>
      <c r="IM238" s="20">
        <f t="shared" si="1244"/>
        <v>0</v>
      </c>
      <c r="IN238" s="19"/>
      <c r="IO238" s="19"/>
      <c r="IP238" s="20">
        <f t="shared" si="1245"/>
        <v>0</v>
      </c>
      <c r="IQ238" s="19"/>
      <c r="IR238" s="19"/>
      <c r="IS238" s="20">
        <f t="shared" si="1246"/>
        <v>0</v>
      </c>
      <c r="IT238" s="20">
        <f t="shared" si="1247"/>
        <v>0</v>
      </c>
      <c r="IU238" s="20">
        <f t="shared" si="1248"/>
        <v>0</v>
      </c>
      <c r="IV238" s="20">
        <f t="shared" si="1249"/>
        <v>0</v>
      </c>
      <c r="IW238" s="20">
        <f t="shared" si="1250"/>
        <v>0</v>
      </c>
      <c r="IX238" s="20">
        <f t="shared" si="1251"/>
        <v>0</v>
      </c>
      <c r="IY238" s="20">
        <f t="shared" si="1252"/>
        <v>0</v>
      </c>
      <c r="IZ238" s="19"/>
      <c r="JA238" s="19"/>
      <c r="JB238" s="20">
        <f t="shared" si="1253"/>
        <v>0</v>
      </c>
      <c r="JC238" s="19"/>
      <c r="JD238" s="19"/>
      <c r="JE238" s="20">
        <f t="shared" si="1254"/>
        <v>0</v>
      </c>
      <c r="JF238" s="19"/>
      <c r="JG238" s="19"/>
      <c r="JH238" s="20">
        <f t="shared" si="1255"/>
        <v>0</v>
      </c>
      <c r="JI238" s="20">
        <f t="shared" si="1256"/>
        <v>0</v>
      </c>
      <c r="JJ238" s="20">
        <f t="shared" si="1257"/>
        <v>0</v>
      </c>
      <c r="JK238" s="20">
        <f t="shared" si="1258"/>
        <v>0</v>
      </c>
      <c r="JL238" s="19"/>
      <c r="JM238" s="19"/>
      <c r="JN238" s="20">
        <f t="shared" si="1259"/>
        <v>0</v>
      </c>
      <c r="JO238" s="19"/>
      <c r="JP238" s="19"/>
      <c r="JQ238" s="20">
        <f t="shared" si="1260"/>
        <v>0</v>
      </c>
      <c r="JR238" s="19"/>
      <c r="JS238" s="19"/>
      <c r="JT238" s="20">
        <f t="shared" si="1261"/>
        <v>0</v>
      </c>
      <c r="JU238" s="20">
        <f t="shared" si="1262"/>
        <v>0</v>
      </c>
      <c r="JV238" s="20">
        <f t="shared" si="1263"/>
        <v>0</v>
      </c>
      <c r="JW238" s="20">
        <f t="shared" si="1264"/>
        <v>0</v>
      </c>
      <c r="JX238" s="19"/>
      <c r="JY238" s="19"/>
      <c r="JZ238" s="20">
        <f t="shared" si="1265"/>
        <v>0</v>
      </c>
      <c r="KA238" s="19"/>
      <c r="KB238" s="19"/>
      <c r="KC238" s="20">
        <f t="shared" si="1266"/>
        <v>0</v>
      </c>
      <c r="KD238" s="20">
        <f t="shared" si="1267"/>
        <v>0</v>
      </c>
      <c r="KE238" s="20">
        <f t="shared" si="1268"/>
        <v>0</v>
      </c>
      <c r="KF238" s="20">
        <f t="shared" si="1269"/>
        <v>0</v>
      </c>
      <c r="KG238" s="20">
        <f>5623.74</f>
        <v>5623.74</v>
      </c>
      <c r="KH238" s="20">
        <f>6249.99</f>
        <v>6249.99</v>
      </c>
      <c r="KI238" s="20">
        <f t="shared" si="1270"/>
        <v>-626.25</v>
      </c>
      <c r="KJ238" s="19"/>
      <c r="KK238" s="19"/>
      <c r="KL238" s="20">
        <f t="shared" si="1271"/>
        <v>0</v>
      </c>
      <c r="KM238" s="19"/>
      <c r="KN238" s="19"/>
      <c r="KO238" s="20">
        <f t="shared" si="1272"/>
        <v>0</v>
      </c>
      <c r="KP238" s="19"/>
      <c r="KQ238" s="19"/>
      <c r="KR238" s="20">
        <f t="shared" si="1273"/>
        <v>0</v>
      </c>
      <c r="KS238" s="19"/>
      <c r="KT238" s="19"/>
      <c r="KU238" s="20">
        <f t="shared" si="1274"/>
        <v>0</v>
      </c>
      <c r="KV238" s="19"/>
      <c r="KW238" s="19"/>
      <c r="KX238" s="20">
        <f t="shared" si="1275"/>
        <v>0</v>
      </c>
      <c r="KY238" s="19"/>
      <c r="KZ238" s="19"/>
      <c r="LA238" s="20">
        <f t="shared" si="1276"/>
        <v>0</v>
      </c>
      <c r="LB238" s="20">
        <f t="shared" si="1277"/>
        <v>0</v>
      </c>
      <c r="LC238" s="20">
        <f t="shared" si="1278"/>
        <v>0</v>
      </c>
      <c r="LD238" s="20">
        <f t="shared" si="1279"/>
        <v>0</v>
      </c>
      <c r="LE238" s="20">
        <f t="shared" si="1280"/>
        <v>5623.74</v>
      </c>
      <c r="LF238" s="20">
        <f t="shared" si="1281"/>
        <v>6249.99</v>
      </c>
      <c r="LG238" s="20">
        <f t="shared" si="1282"/>
        <v>-626.25</v>
      </c>
      <c r="LH238" s="19"/>
      <c r="LI238" s="19"/>
      <c r="LJ238" s="20">
        <f t="shared" si="1283"/>
        <v>0</v>
      </c>
      <c r="LK238" s="19"/>
      <c r="LL238" s="19"/>
      <c r="LM238" s="20">
        <f t="shared" si="1284"/>
        <v>0</v>
      </c>
      <c r="LN238" s="20">
        <f t="shared" si="1285"/>
        <v>5623.74</v>
      </c>
      <c r="LO238" s="20">
        <f t="shared" si="1286"/>
        <v>6249.99</v>
      </c>
      <c r="LP238" s="20">
        <f t="shared" si="1287"/>
        <v>-626.25</v>
      </c>
    </row>
    <row r="239" spans="1:328" x14ac:dyDescent="0.3">
      <c r="A239" s="2" t="s">
        <v>344</v>
      </c>
      <c r="B239" s="3"/>
      <c r="C239" s="3"/>
      <c r="D239" s="4">
        <f t="shared" si="1127"/>
        <v>0</v>
      </c>
      <c r="E239" s="3"/>
      <c r="F239" s="4">
        <f>410.49</f>
        <v>410.49</v>
      </c>
      <c r="G239" s="4">
        <f t="shared" si="1128"/>
        <v>-410.49</v>
      </c>
      <c r="H239" s="3"/>
      <c r="I239" s="3"/>
      <c r="J239" s="4">
        <f t="shared" si="1129"/>
        <v>0</v>
      </c>
      <c r="K239" s="3"/>
      <c r="L239" s="3"/>
      <c r="M239" s="4">
        <f t="shared" si="1130"/>
        <v>0</v>
      </c>
      <c r="N239" s="3"/>
      <c r="O239" s="3"/>
      <c r="P239" s="4">
        <f t="shared" si="1131"/>
        <v>0</v>
      </c>
      <c r="Q239" s="3"/>
      <c r="R239" s="3"/>
      <c r="S239" s="4">
        <f t="shared" si="1132"/>
        <v>0</v>
      </c>
      <c r="T239" s="3"/>
      <c r="U239" s="3"/>
      <c r="V239" s="4">
        <f t="shared" si="1133"/>
        <v>0</v>
      </c>
      <c r="W239" s="3"/>
      <c r="X239" s="3"/>
      <c r="Y239" s="4">
        <f t="shared" si="1134"/>
        <v>0</v>
      </c>
      <c r="Z239" s="3"/>
      <c r="AA239" s="3"/>
      <c r="AB239" s="4">
        <f t="shared" si="1135"/>
        <v>0</v>
      </c>
      <c r="AC239" s="3"/>
      <c r="AD239" s="3"/>
      <c r="AE239" s="4">
        <f t="shared" si="1136"/>
        <v>0</v>
      </c>
      <c r="AF239" s="3"/>
      <c r="AG239" s="3"/>
      <c r="AH239" s="4">
        <f t="shared" si="1137"/>
        <v>0</v>
      </c>
      <c r="AI239" s="3"/>
      <c r="AJ239" s="3"/>
      <c r="AK239" s="4">
        <f t="shared" si="1138"/>
        <v>0</v>
      </c>
      <c r="AL239" s="4">
        <f t="shared" si="1139"/>
        <v>0</v>
      </c>
      <c r="AM239" s="4">
        <f t="shared" si="1140"/>
        <v>0</v>
      </c>
      <c r="AN239" s="4">
        <f t="shared" si="1141"/>
        <v>0</v>
      </c>
      <c r="AO239" s="3"/>
      <c r="AP239" s="3"/>
      <c r="AQ239" s="4">
        <f t="shared" si="1142"/>
        <v>0</v>
      </c>
      <c r="AR239" s="3"/>
      <c r="AS239" s="3"/>
      <c r="AT239" s="4">
        <f t="shared" si="1143"/>
        <v>0</v>
      </c>
      <c r="AU239" s="3"/>
      <c r="AV239" s="3"/>
      <c r="AW239" s="4">
        <f t="shared" si="1144"/>
        <v>0</v>
      </c>
      <c r="AX239" s="3"/>
      <c r="AY239" s="3"/>
      <c r="AZ239" s="4">
        <f t="shared" si="1145"/>
        <v>0</v>
      </c>
      <c r="BA239" s="3"/>
      <c r="BB239" s="3"/>
      <c r="BC239" s="4">
        <f t="shared" si="1146"/>
        <v>0</v>
      </c>
      <c r="BD239" s="3"/>
      <c r="BE239" s="3"/>
      <c r="BF239" s="4">
        <f t="shared" si="1147"/>
        <v>0</v>
      </c>
      <c r="BG239" s="4">
        <f t="shared" si="1148"/>
        <v>0</v>
      </c>
      <c r="BH239" s="4">
        <f t="shared" si="1149"/>
        <v>0</v>
      </c>
      <c r="BI239" s="4">
        <f t="shared" si="1150"/>
        <v>0</v>
      </c>
      <c r="BJ239" s="3"/>
      <c r="BK239" s="3"/>
      <c r="BL239" s="4">
        <f t="shared" si="1151"/>
        <v>0</v>
      </c>
      <c r="BM239" s="3"/>
      <c r="BN239" s="3"/>
      <c r="BO239" s="4">
        <f t="shared" si="1152"/>
        <v>0</v>
      </c>
      <c r="BP239" s="3"/>
      <c r="BQ239" s="3"/>
      <c r="BR239" s="4">
        <f t="shared" si="1153"/>
        <v>0</v>
      </c>
      <c r="BS239" s="3"/>
      <c r="BT239" s="3"/>
      <c r="BU239" s="4">
        <f t="shared" si="1154"/>
        <v>0</v>
      </c>
      <c r="BV239" s="3"/>
      <c r="BW239" s="3"/>
      <c r="BX239" s="4">
        <f t="shared" si="1155"/>
        <v>0</v>
      </c>
      <c r="BY239" s="3"/>
      <c r="BZ239" s="3"/>
      <c r="CA239" s="4">
        <f t="shared" si="1156"/>
        <v>0</v>
      </c>
      <c r="CB239" s="4">
        <f t="shared" si="1157"/>
        <v>0</v>
      </c>
      <c r="CC239" s="4">
        <f t="shared" si="1158"/>
        <v>0</v>
      </c>
      <c r="CD239" s="4">
        <f t="shared" si="1159"/>
        <v>0</v>
      </c>
      <c r="CE239" s="3"/>
      <c r="CF239" s="3"/>
      <c r="CG239" s="4">
        <f t="shared" si="1160"/>
        <v>0</v>
      </c>
      <c r="CH239" s="3"/>
      <c r="CI239" s="3"/>
      <c r="CJ239" s="4">
        <f t="shared" si="1161"/>
        <v>0</v>
      </c>
      <c r="CK239" s="3"/>
      <c r="CL239" s="3"/>
      <c r="CM239" s="4">
        <f t="shared" si="1162"/>
        <v>0</v>
      </c>
      <c r="CN239" s="4">
        <f t="shared" si="1163"/>
        <v>0</v>
      </c>
      <c r="CO239" s="4">
        <f t="shared" si="1164"/>
        <v>0</v>
      </c>
      <c r="CP239" s="4">
        <f t="shared" si="1165"/>
        <v>0</v>
      </c>
      <c r="CQ239" s="3"/>
      <c r="CR239" s="3"/>
      <c r="CS239" s="4">
        <f t="shared" si="1166"/>
        <v>0</v>
      </c>
      <c r="CT239" s="3"/>
      <c r="CU239" s="3"/>
      <c r="CV239" s="4">
        <f t="shared" si="1167"/>
        <v>0</v>
      </c>
      <c r="CW239" s="3"/>
      <c r="CX239" s="3"/>
      <c r="CY239" s="4">
        <f t="shared" si="1168"/>
        <v>0</v>
      </c>
      <c r="CZ239" s="4">
        <f t="shared" si="1169"/>
        <v>0</v>
      </c>
      <c r="DA239" s="4">
        <f t="shared" si="1170"/>
        <v>0</v>
      </c>
      <c r="DB239" s="4">
        <f t="shared" si="1171"/>
        <v>0</v>
      </c>
      <c r="DC239" s="4">
        <f t="shared" si="1172"/>
        <v>0</v>
      </c>
      <c r="DD239" s="4">
        <f t="shared" si="1173"/>
        <v>0</v>
      </c>
      <c r="DE239" s="4">
        <f t="shared" si="1174"/>
        <v>0</v>
      </c>
      <c r="DF239" s="3"/>
      <c r="DG239" s="3"/>
      <c r="DH239" s="4">
        <f t="shared" si="1175"/>
        <v>0</v>
      </c>
      <c r="DI239" s="3"/>
      <c r="DJ239" s="3"/>
      <c r="DK239" s="4">
        <f t="shared" si="1176"/>
        <v>0</v>
      </c>
      <c r="DL239" s="4">
        <f t="shared" si="1177"/>
        <v>0</v>
      </c>
      <c r="DM239" s="4">
        <f t="shared" si="1178"/>
        <v>0</v>
      </c>
      <c r="DN239" s="4">
        <f t="shared" si="1179"/>
        <v>0</v>
      </c>
      <c r="DO239" s="3"/>
      <c r="DP239" s="3"/>
      <c r="DQ239" s="4">
        <f t="shared" si="1180"/>
        <v>0</v>
      </c>
      <c r="DR239" s="3"/>
      <c r="DS239" s="3"/>
      <c r="DT239" s="4">
        <f t="shared" si="1181"/>
        <v>0</v>
      </c>
      <c r="DU239" s="4">
        <f t="shared" si="1182"/>
        <v>0</v>
      </c>
      <c r="DV239" s="4">
        <f t="shared" si="1183"/>
        <v>0</v>
      </c>
      <c r="DW239" s="4">
        <f t="shared" si="1184"/>
        <v>0</v>
      </c>
      <c r="DX239" s="20">
        <f t="shared" si="1185"/>
        <v>0</v>
      </c>
      <c r="DY239" s="20">
        <f t="shared" si="1186"/>
        <v>410.49</v>
      </c>
      <c r="DZ239" s="20">
        <f t="shared" si="1187"/>
        <v>-410.49</v>
      </c>
      <c r="EA239" s="19"/>
      <c r="EB239" s="19"/>
      <c r="EC239" s="20">
        <f t="shared" si="1188"/>
        <v>0</v>
      </c>
      <c r="ED239" s="19"/>
      <c r="EE239" s="19"/>
      <c r="EF239" s="20">
        <f t="shared" si="1189"/>
        <v>0</v>
      </c>
      <c r="EG239" s="19"/>
      <c r="EH239" s="19"/>
      <c r="EI239" s="20">
        <f t="shared" si="1190"/>
        <v>0</v>
      </c>
      <c r="EJ239" s="19"/>
      <c r="EK239" s="19"/>
      <c r="EL239" s="20">
        <f t="shared" si="1191"/>
        <v>0</v>
      </c>
      <c r="EM239" s="20">
        <f t="shared" si="1192"/>
        <v>0</v>
      </c>
      <c r="EN239" s="20">
        <f t="shared" si="1193"/>
        <v>0</v>
      </c>
      <c r="EO239" s="20">
        <f t="shared" si="1194"/>
        <v>0</v>
      </c>
      <c r="EP239" s="19"/>
      <c r="EQ239" s="19"/>
      <c r="ER239" s="20">
        <f t="shared" si="1195"/>
        <v>0</v>
      </c>
      <c r="ES239" s="19"/>
      <c r="ET239" s="19"/>
      <c r="EU239" s="20">
        <f t="shared" si="1196"/>
        <v>0</v>
      </c>
      <c r="EV239" s="19"/>
      <c r="EW239" s="19"/>
      <c r="EX239" s="20">
        <f t="shared" si="1197"/>
        <v>0</v>
      </c>
      <c r="EY239" s="19"/>
      <c r="EZ239" s="19"/>
      <c r="FA239" s="20">
        <f t="shared" si="1198"/>
        <v>0</v>
      </c>
      <c r="FB239" s="20">
        <f t="shared" si="1199"/>
        <v>0</v>
      </c>
      <c r="FC239" s="20">
        <f t="shared" si="1200"/>
        <v>0</v>
      </c>
      <c r="FD239" s="20">
        <f t="shared" si="1201"/>
        <v>0</v>
      </c>
      <c r="FE239" s="19"/>
      <c r="FF239" s="19"/>
      <c r="FG239" s="20">
        <f t="shared" si="1202"/>
        <v>0</v>
      </c>
      <c r="FH239" s="19"/>
      <c r="FI239" s="19"/>
      <c r="FJ239" s="20">
        <f t="shared" si="1203"/>
        <v>0</v>
      </c>
      <c r="FK239" s="19"/>
      <c r="FL239" s="19"/>
      <c r="FM239" s="20">
        <f t="shared" si="1204"/>
        <v>0</v>
      </c>
      <c r="FN239" s="20">
        <f t="shared" si="1205"/>
        <v>0</v>
      </c>
      <c r="FO239" s="20">
        <f t="shared" si="1206"/>
        <v>0</v>
      </c>
      <c r="FP239" s="20">
        <f t="shared" si="1207"/>
        <v>0</v>
      </c>
      <c r="FQ239" s="19"/>
      <c r="FR239" s="19"/>
      <c r="FS239" s="20">
        <f t="shared" si="1208"/>
        <v>0</v>
      </c>
      <c r="FT239" s="19"/>
      <c r="FU239" s="19"/>
      <c r="FV239" s="20">
        <f t="shared" si="1209"/>
        <v>0</v>
      </c>
      <c r="FW239" s="19"/>
      <c r="FX239" s="19"/>
      <c r="FY239" s="20">
        <f t="shared" si="1210"/>
        <v>0</v>
      </c>
      <c r="FZ239" s="20">
        <f t="shared" si="1211"/>
        <v>0</v>
      </c>
      <c r="GA239" s="20">
        <f t="shared" si="1212"/>
        <v>0</v>
      </c>
      <c r="GB239" s="20">
        <f t="shared" si="1213"/>
        <v>0</v>
      </c>
      <c r="GC239" s="19"/>
      <c r="GD239" s="19"/>
      <c r="GE239" s="20">
        <f t="shared" si="1214"/>
        <v>0</v>
      </c>
      <c r="GF239" s="19"/>
      <c r="GG239" s="19"/>
      <c r="GH239" s="20">
        <f t="shared" si="1215"/>
        <v>0</v>
      </c>
      <c r="GI239" s="19"/>
      <c r="GJ239" s="19"/>
      <c r="GK239" s="20">
        <f t="shared" si="1216"/>
        <v>0</v>
      </c>
      <c r="GL239" s="19"/>
      <c r="GM239" s="19"/>
      <c r="GN239" s="20">
        <f t="shared" si="1217"/>
        <v>0</v>
      </c>
      <c r="GO239" s="20">
        <f t="shared" si="1218"/>
        <v>0</v>
      </c>
      <c r="GP239" s="20">
        <f t="shared" si="1219"/>
        <v>0</v>
      </c>
      <c r="GQ239" s="20">
        <f t="shared" si="1220"/>
        <v>0</v>
      </c>
      <c r="GR239" s="19"/>
      <c r="GS239" s="19"/>
      <c r="GT239" s="20">
        <f t="shared" si="1221"/>
        <v>0</v>
      </c>
      <c r="GU239" s="19"/>
      <c r="GV239" s="19"/>
      <c r="GW239" s="20">
        <f t="shared" si="1222"/>
        <v>0</v>
      </c>
      <c r="GX239" s="19"/>
      <c r="GY239" s="19"/>
      <c r="GZ239" s="20">
        <f t="shared" si="1223"/>
        <v>0</v>
      </c>
      <c r="HA239" s="20">
        <f t="shared" si="1224"/>
        <v>0</v>
      </c>
      <c r="HB239" s="20">
        <f t="shared" si="1225"/>
        <v>0</v>
      </c>
      <c r="HC239" s="20">
        <f t="shared" si="1226"/>
        <v>0</v>
      </c>
      <c r="HD239" s="19"/>
      <c r="HE239" s="19"/>
      <c r="HF239" s="20">
        <f t="shared" si="1227"/>
        <v>0</v>
      </c>
      <c r="HG239" s="19"/>
      <c r="HH239" s="19"/>
      <c r="HI239" s="20">
        <f t="shared" si="1228"/>
        <v>0</v>
      </c>
      <c r="HJ239" s="19"/>
      <c r="HK239" s="19"/>
      <c r="HL239" s="20">
        <f t="shared" si="1229"/>
        <v>0</v>
      </c>
      <c r="HM239" s="19"/>
      <c r="HN239" s="19"/>
      <c r="HO239" s="20">
        <f t="shared" si="1230"/>
        <v>0</v>
      </c>
      <c r="HP239" s="20">
        <f t="shared" si="1231"/>
        <v>0</v>
      </c>
      <c r="HQ239" s="20">
        <f t="shared" si="1232"/>
        <v>0</v>
      </c>
      <c r="HR239" s="20">
        <f t="shared" si="1233"/>
        <v>0</v>
      </c>
      <c r="HS239" s="19"/>
      <c r="HT239" s="19"/>
      <c r="HU239" s="20">
        <f t="shared" si="1234"/>
        <v>0</v>
      </c>
      <c r="HV239" s="19"/>
      <c r="HW239" s="19"/>
      <c r="HX239" s="20">
        <f t="shared" si="1235"/>
        <v>0</v>
      </c>
      <c r="HY239" s="19"/>
      <c r="HZ239" s="19"/>
      <c r="IA239" s="20">
        <f t="shared" si="1236"/>
        <v>0</v>
      </c>
      <c r="IB239" s="19"/>
      <c r="IC239" s="19"/>
      <c r="ID239" s="20">
        <f t="shared" si="1237"/>
        <v>0</v>
      </c>
      <c r="IE239" s="20">
        <f t="shared" si="1238"/>
        <v>0</v>
      </c>
      <c r="IF239" s="20">
        <f t="shared" si="1239"/>
        <v>0</v>
      </c>
      <c r="IG239" s="20">
        <f t="shared" si="1240"/>
        <v>0</v>
      </c>
      <c r="IH239" s="20">
        <f t="shared" si="1241"/>
        <v>0</v>
      </c>
      <c r="II239" s="20">
        <f t="shared" si="1242"/>
        <v>0</v>
      </c>
      <c r="IJ239" s="20">
        <f t="shared" si="1243"/>
        <v>0</v>
      </c>
      <c r="IK239" s="19"/>
      <c r="IL239" s="19"/>
      <c r="IM239" s="20">
        <f t="shared" si="1244"/>
        <v>0</v>
      </c>
      <c r="IN239" s="19"/>
      <c r="IO239" s="19"/>
      <c r="IP239" s="20">
        <f t="shared" si="1245"/>
        <v>0</v>
      </c>
      <c r="IQ239" s="19"/>
      <c r="IR239" s="19"/>
      <c r="IS239" s="20">
        <f t="shared" si="1246"/>
        <v>0</v>
      </c>
      <c r="IT239" s="20">
        <f t="shared" si="1247"/>
        <v>0</v>
      </c>
      <c r="IU239" s="20">
        <f t="shared" si="1248"/>
        <v>0</v>
      </c>
      <c r="IV239" s="20">
        <f t="shared" si="1249"/>
        <v>0</v>
      </c>
      <c r="IW239" s="20">
        <f t="shared" si="1250"/>
        <v>0</v>
      </c>
      <c r="IX239" s="20">
        <f t="shared" si="1251"/>
        <v>0</v>
      </c>
      <c r="IY239" s="20">
        <f t="shared" si="1252"/>
        <v>0</v>
      </c>
      <c r="IZ239" s="19"/>
      <c r="JA239" s="19"/>
      <c r="JB239" s="20">
        <f t="shared" si="1253"/>
        <v>0</v>
      </c>
      <c r="JC239" s="19"/>
      <c r="JD239" s="19"/>
      <c r="JE239" s="20">
        <f t="shared" si="1254"/>
        <v>0</v>
      </c>
      <c r="JF239" s="19"/>
      <c r="JG239" s="19"/>
      <c r="JH239" s="20">
        <f t="shared" si="1255"/>
        <v>0</v>
      </c>
      <c r="JI239" s="20">
        <f t="shared" si="1256"/>
        <v>0</v>
      </c>
      <c r="JJ239" s="20">
        <f t="shared" si="1257"/>
        <v>0</v>
      </c>
      <c r="JK239" s="20">
        <f t="shared" si="1258"/>
        <v>0</v>
      </c>
      <c r="JL239" s="19"/>
      <c r="JM239" s="19"/>
      <c r="JN239" s="20">
        <f t="shared" si="1259"/>
        <v>0</v>
      </c>
      <c r="JO239" s="19"/>
      <c r="JP239" s="19"/>
      <c r="JQ239" s="20">
        <f t="shared" si="1260"/>
        <v>0</v>
      </c>
      <c r="JR239" s="19"/>
      <c r="JS239" s="19"/>
      <c r="JT239" s="20">
        <f t="shared" si="1261"/>
        <v>0</v>
      </c>
      <c r="JU239" s="20">
        <f t="shared" si="1262"/>
        <v>0</v>
      </c>
      <c r="JV239" s="20">
        <f t="shared" si="1263"/>
        <v>0</v>
      </c>
      <c r="JW239" s="20">
        <f t="shared" si="1264"/>
        <v>0</v>
      </c>
      <c r="JX239" s="19"/>
      <c r="JY239" s="19"/>
      <c r="JZ239" s="20">
        <f t="shared" si="1265"/>
        <v>0</v>
      </c>
      <c r="KA239" s="19"/>
      <c r="KB239" s="19"/>
      <c r="KC239" s="20">
        <f t="shared" si="1266"/>
        <v>0</v>
      </c>
      <c r="KD239" s="20">
        <f t="shared" si="1267"/>
        <v>0</v>
      </c>
      <c r="KE239" s="20">
        <f t="shared" si="1268"/>
        <v>0</v>
      </c>
      <c r="KF239" s="20">
        <f t="shared" si="1269"/>
        <v>0</v>
      </c>
      <c r="KG239" s="20">
        <f>1167.24</f>
        <v>1167.24</v>
      </c>
      <c r="KH239" s="20">
        <f>1250.01</f>
        <v>1250.01</v>
      </c>
      <c r="KI239" s="20">
        <f t="shared" si="1270"/>
        <v>-82.769999999999982</v>
      </c>
      <c r="KJ239" s="19"/>
      <c r="KK239" s="19"/>
      <c r="KL239" s="20">
        <f t="shared" si="1271"/>
        <v>0</v>
      </c>
      <c r="KM239" s="19"/>
      <c r="KN239" s="19"/>
      <c r="KO239" s="20">
        <f t="shared" si="1272"/>
        <v>0</v>
      </c>
      <c r="KP239" s="19"/>
      <c r="KQ239" s="19"/>
      <c r="KR239" s="20">
        <f t="shared" si="1273"/>
        <v>0</v>
      </c>
      <c r="KS239" s="19"/>
      <c r="KT239" s="19"/>
      <c r="KU239" s="20">
        <f t="shared" si="1274"/>
        <v>0</v>
      </c>
      <c r="KV239" s="19"/>
      <c r="KW239" s="19"/>
      <c r="KX239" s="20">
        <f t="shared" si="1275"/>
        <v>0</v>
      </c>
      <c r="KY239" s="19"/>
      <c r="KZ239" s="19"/>
      <c r="LA239" s="20">
        <f t="shared" si="1276"/>
        <v>0</v>
      </c>
      <c r="LB239" s="20">
        <f t="shared" si="1277"/>
        <v>0</v>
      </c>
      <c r="LC239" s="20">
        <f t="shared" si="1278"/>
        <v>0</v>
      </c>
      <c r="LD239" s="20">
        <f t="shared" si="1279"/>
        <v>0</v>
      </c>
      <c r="LE239" s="20">
        <f t="shared" si="1280"/>
        <v>1167.24</v>
      </c>
      <c r="LF239" s="20">
        <f t="shared" si="1281"/>
        <v>1250.01</v>
      </c>
      <c r="LG239" s="20">
        <f t="shared" si="1282"/>
        <v>-82.769999999999982</v>
      </c>
      <c r="LH239" s="19"/>
      <c r="LI239" s="19"/>
      <c r="LJ239" s="20">
        <f t="shared" si="1283"/>
        <v>0</v>
      </c>
      <c r="LK239" s="19"/>
      <c r="LL239" s="19"/>
      <c r="LM239" s="20">
        <f t="shared" si="1284"/>
        <v>0</v>
      </c>
      <c r="LN239" s="20">
        <f t="shared" si="1285"/>
        <v>1167.24</v>
      </c>
      <c r="LO239" s="20">
        <f t="shared" si="1286"/>
        <v>1660.5</v>
      </c>
      <c r="LP239" s="20">
        <f t="shared" si="1287"/>
        <v>-493.26</v>
      </c>
    </row>
    <row r="240" spans="1:328" x14ac:dyDescent="0.3">
      <c r="A240" s="2" t="s">
        <v>345</v>
      </c>
      <c r="B240" s="3"/>
      <c r="C240" s="3"/>
      <c r="D240" s="4">
        <f t="shared" si="1127"/>
        <v>0</v>
      </c>
      <c r="E240" s="3"/>
      <c r="F240" s="3"/>
      <c r="G240" s="4">
        <f t="shared" si="1128"/>
        <v>0</v>
      </c>
      <c r="H240" s="3"/>
      <c r="I240" s="3"/>
      <c r="J240" s="4">
        <f t="shared" si="1129"/>
        <v>0</v>
      </c>
      <c r="K240" s="3"/>
      <c r="L240" s="3"/>
      <c r="M240" s="4">
        <f t="shared" si="1130"/>
        <v>0</v>
      </c>
      <c r="N240" s="3"/>
      <c r="O240" s="3"/>
      <c r="P240" s="4">
        <f t="shared" si="1131"/>
        <v>0</v>
      </c>
      <c r="Q240" s="3"/>
      <c r="R240" s="3"/>
      <c r="S240" s="4">
        <f t="shared" si="1132"/>
        <v>0</v>
      </c>
      <c r="T240" s="3"/>
      <c r="U240" s="3"/>
      <c r="V240" s="4">
        <f t="shared" si="1133"/>
        <v>0</v>
      </c>
      <c r="W240" s="3"/>
      <c r="X240" s="3"/>
      <c r="Y240" s="4">
        <f t="shared" si="1134"/>
        <v>0</v>
      </c>
      <c r="Z240" s="3"/>
      <c r="AA240" s="3"/>
      <c r="AB240" s="4">
        <f t="shared" si="1135"/>
        <v>0</v>
      </c>
      <c r="AC240" s="3"/>
      <c r="AD240" s="3"/>
      <c r="AE240" s="4">
        <f t="shared" si="1136"/>
        <v>0</v>
      </c>
      <c r="AF240" s="3"/>
      <c r="AG240" s="3"/>
      <c r="AH240" s="4">
        <f t="shared" si="1137"/>
        <v>0</v>
      </c>
      <c r="AI240" s="3"/>
      <c r="AJ240" s="3"/>
      <c r="AK240" s="4">
        <f t="shared" si="1138"/>
        <v>0</v>
      </c>
      <c r="AL240" s="4">
        <f t="shared" si="1139"/>
        <v>0</v>
      </c>
      <c r="AM240" s="4">
        <f t="shared" si="1140"/>
        <v>0</v>
      </c>
      <c r="AN240" s="4">
        <f t="shared" si="1141"/>
        <v>0</v>
      </c>
      <c r="AO240" s="3"/>
      <c r="AP240" s="3"/>
      <c r="AQ240" s="4">
        <f t="shared" si="1142"/>
        <v>0</v>
      </c>
      <c r="AR240" s="3"/>
      <c r="AS240" s="3"/>
      <c r="AT240" s="4">
        <f t="shared" si="1143"/>
        <v>0</v>
      </c>
      <c r="AU240" s="3"/>
      <c r="AV240" s="3"/>
      <c r="AW240" s="4">
        <f t="shared" si="1144"/>
        <v>0</v>
      </c>
      <c r="AX240" s="3"/>
      <c r="AY240" s="3"/>
      <c r="AZ240" s="4">
        <f t="shared" si="1145"/>
        <v>0</v>
      </c>
      <c r="BA240" s="3"/>
      <c r="BB240" s="3"/>
      <c r="BC240" s="4">
        <f t="shared" si="1146"/>
        <v>0</v>
      </c>
      <c r="BD240" s="3"/>
      <c r="BE240" s="3"/>
      <c r="BF240" s="4">
        <f t="shared" si="1147"/>
        <v>0</v>
      </c>
      <c r="BG240" s="4">
        <f t="shared" si="1148"/>
        <v>0</v>
      </c>
      <c r="BH240" s="4">
        <f t="shared" si="1149"/>
        <v>0</v>
      </c>
      <c r="BI240" s="4">
        <f t="shared" si="1150"/>
        <v>0</v>
      </c>
      <c r="BJ240" s="3"/>
      <c r="BK240" s="3"/>
      <c r="BL240" s="4">
        <f t="shared" si="1151"/>
        <v>0</v>
      </c>
      <c r="BM240" s="3"/>
      <c r="BN240" s="3"/>
      <c r="BO240" s="4">
        <f t="shared" si="1152"/>
        <v>0</v>
      </c>
      <c r="BP240" s="3"/>
      <c r="BQ240" s="3"/>
      <c r="BR240" s="4">
        <f t="shared" si="1153"/>
        <v>0</v>
      </c>
      <c r="BS240" s="3"/>
      <c r="BT240" s="3"/>
      <c r="BU240" s="4">
        <f t="shared" si="1154"/>
        <v>0</v>
      </c>
      <c r="BV240" s="3"/>
      <c r="BW240" s="3"/>
      <c r="BX240" s="4">
        <f t="shared" si="1155"/>
        <v>0</v>
      </c>
      <c r="BY240" s="3"/>
      <c r="BZ240" s="3"/>
      <c r="CA240" s="4">
        <f t="shared" si="1156"/>
        <v>0</v>
      </c>
      <c r="CB240" s="4">
        <f t="shared" si="1157"/>
        <v>0</v>
      </c>
      <c r="CC240" s="4">
        <f t="shared" si="1158"/>
        <v>0</v>
      </c>
      <c r="CD240" s="4">
        <f t="shared" si="1159"/>
        <v>0</v>
      </c>
      <c r="CE240" s="3"/>
      <c r="CF240" s="3"/>
      <c r="CG240" s="4">
        <f t="shared" si="1160"/>
        <v>0</v>
      </c>
      <c r="CH240" s="3"/>
      <c r="CI240" s="3"/>
      <c r="CJ240" s="4">
        <f t="shared" si="1161"/>
        <v>0</v>
      </c>
      <c r="CK240" s="3"/>
      <c r="CL240" s="3"/>
      <c r="CM240" s="4">
        <f t="shared" si="1162"/>
        <v>0</v>
      </c>
      <c r="CN240" s="4">
        <f t="shared" si="1163"/>
        <v>0</v>
      </c>
      <c r="CO240" s="4">
        <f t="shared" si="1164"/>
        <v>0</v>
      </c>
      <c r="CP240" s="4">
        <f t="shared" si="1165"/>
        <v>0</v>
      </c>
      <c r="CQ240" s="3"/>
      <c r="CR240" s="3"/>
      <c r="CS240" s="4">
        <f t="shared" si="1166"/>
        <v>0</v>
      </c>
      <c r="CT240" s="3"/>
      <c r="CU240" s="3"/>
      <c r="CV240" s="4">
        <f t="shared" si="1167"/>
        <v>0</v>
      </c>
      <c r="CW240" s="3"/>
      <c r="CX240" s="3"/>
      <c r="CY240" s="4">
        <f t="shared" si="1168"/>
        <v>0</v>
      </c>
      <c r="CZ240" s="4">
        <f t="shared" si="1169"/>
        <v>0</v>
      </c>
      <c r="DA240" s="4">
        <f t="shared" si="1170"/>
        <v>0</v>
      </c>
      <c r="DB240" s="4">
        <f t="shared" si="1171"/>
        <v>0</v>
      </c>
      <c r="DC240" s="4">
        <f t="shared" si="1172"/>
        <v>0</v>
      </c>
      <c r="DD240" s="4">
        <f t="shared" si="1173"/>
        <v>0</v>
      </c>
      <c r="DE240" s="4">
        <f t="shared" si="1174"/>
        <v>0</v>
      </c>
      <c r="DF240" s="3"/>
      <c r="DG240" s="3"/>
      <c r="DH240" s="4">
        <f t="shared" si="1175"/>
        <v>0</v>
      </c>
      <c r="DI240" s="3"/>
      <c r="DJ240" s="3"/>
      <c r="DK240" s="4">
        <f t="shared" si="1176"/>
        <v>0</v>
      </c>
      <c r="DL240" s="4">
        <f t="shared" si="1177"/>
        <v>0</v>
      </c>
      <c r="DM240" s="4">
        <f t="shared" si="1178"/>
        <v>0</v>
      </c>
      <c r="DN240" s="4">
        <f t="shared" si="1179"/>
        <v>0</v>
      </c>
      <c r="DO240" s="3"/>
      <c r="DP240" s="3"/>
      <c r="DQ240" s="4">
        <f t="shared" si="1180"/>
        <v>0</v>
      </c>
      <c r="DR240" s="3"/>
      <c r="DS240" s="3"/>
      <c r="DT240" s="4">
        <f t="shared" si="1181"/>
        <v>0</v>
      </c>
      <c r="DU240" s="4">
        <f t="shared" si="1182"/>
        <v>0</v>
      </c>
      <c r="DV240" s="4">
        <f t="shared" si="1183"/>
        <v>0</v>
      </c>
      <c r="DW240" s="4">
        <f t="shared" si="1184"/>
        <v>0</v>
      </c>
      <c r="DX240" s="20">
        <f t="shared" si="1185"/>
        <v>0</v>
      </c>
      <c r="DY240" s="20">
        <f t="shared" si="1186"/>
        <v>0</v>
      </c>
      <c r="DZ240" s="20">
        <f t="shared" si="1187"/>
        <v>0</v>
      </c>
      <c r="EA240" s="19"/>
      <c r="EB240" s="19"/>
      <c r="EC240" s="20">
        <f t="shared" si="1188"/>
        <v>0</v>
      </c>
      <c r="ED240" s="19"/>
      <c r="EE240" s="19"/>
      <c r="EF240" s="20">
        <f t="shared" si="1189"/>
        <v>0</v>
      </c>
      <c r="EG240" s="19"/>
      <c r="EH240" s="19"/>
      <c r="EI240" s="20">
        <f t="shared" si="1190"/>
        <v>0</v>
      </c>
      <c r="EJ240" s="19"/>
      <c r="EK240" s="19"/>
      <c r="EL240" s="20">
        <f t="shared" si="1191"/>
        <v>0</v>
      </c>
      <c r="EM240" s="20">
        <f t="shared" si="1192"/>
        <v>0</v>
      </c>
      <c r="EN240" s="20">
        <f t="shared" si="1193"/>
        <v>0</v>
      </c>
      <c r="EO240" s="20">
        <f t="shared" si="1194"/>
        <v>0</v>
      </c>
      <c r="EP240" s="19"/>
      <c r="EQ240" s="19"/>
      <c r="ER240" s="20">
        <f t="shared" si="1195"/>
        <v>0</v>
      </c>
      <c r="ES240" s="19"/>
      <c r="ET240" s="19"/>
      <c r="EU240" s="20">
        <f t="shared" si="1196"/>
        <v>0</v>
      </c>
      <c r="EV240" s="19"/>
      <c r="EW240" s="19"/>
      <c r="EX240" s="20">
        <f t="shared" si="1197"/>
        <v>0</v>
      </c>
      <c r="EY240" s="19"/>
      <c r="EZ240" s="19"/>
      <c r="FA240" s="20">
        <f t="shared" si="1198"/>
        <v>0</v>
      </c>
      <c r="FB240" s="20">
        <f t="shared" si="1199"/>
        <v>0</v>
      </c>
      <c r="FC240" s="20">
        <f t="shared" si="1200"/>
        <v>0</v>
      </c>
      <c r="FD240" s="20">
        <f t="shared" si="1201"/>
        <v>0</v>
      </c>
      <c r="FE240" s="19"/>
      <c r="FF240" s="19"/>
      <c r="FG240" s="20">
        <f t="shared" si="1202"/>
        <v>0</v>
      </c>
      <c r="FH240" s="19"/>
      <c r="FI240" s="19"/>
      <c r="FJ240" s="20">
        <f t="shared" si="1203"/>
        <v>0</v>
      </c>
      <c r="FK240" s="19"/>
      <c r="FL240" s="19"/>
      <c r="FM240" s="20">
        <f t="shared" si="1204"/>
        <v>0</v>
      </c>
      <c r="FN240" s="20">
        <f t="shared" si="1205"/>
        <v>0</v>
      </c>
      <c r="FO240" s="20">
        <f t="shared" si="1206"/>
        <v>0</v>
      </c>
      <c r="FP240" s="20">
        <f t="shared" si="1207"/>
        <v>0</v>
      </c>
      <c r="FQ240" s="19"/>
      <c r="FR240" s="19"/>
      <c r="FS240" s="20">
        <f t="shared" si="1208"/>
        <v>0</v>
      </c>
      <c r="FT240" s="19"/>
      <c r="FU240" s="19"/>
      <c r="FV240" s="20">
        <f t="shared" si="1209"/>
        <v>0</v>
      </c>
      <c r="FW240" s="19"/>
      <c r="FX240" s="19"/>
      <c r="FY240" s="20">
        <f t="shared" si="1210"/>
        <v>0</v>
      </c>
      <c r="FZ240" s="20">
        <f t="shared" si="1211"/>
        <v>0</v>
      </c>
      <c r="GA240" s="20">
        <f t="shared" si="1212"/>
        <v>0</v>
      </c>
      <c r="GB240" s="20">
        <f t="shared" si="1213"/>
        <v>0</v>
      </c>
      <c r="GC240" s="19"/>
      <c r="GD240" s="19"/>
      <c r="GE240" s="20">
        <f t="shared" si="1214"/>
        <v>0</v>
      </c>
      <c r="GF240" s="19"/>
      <c r="GG240" s="19"/>
      <c r="GH240" s="20">
        <f t="shared" si="1215"/>
        <v>0</v>
      </c>
      <c r="GI240" s="19"/>
      <c r="GJ240" s="19"/>
      <c r="GK240" s="20">
        <f t="shared" si="1216"/>
        <v>0</v>
      </c>
      <c r="GL240" s="19"/>
      <c r="GM240" s="19"/>
      <c r="GN240" s="20">
        <f t="shared" si="1217"/>
        <v>0</v>
      </c>
      <c r="GO240" s="20">
        <f t="shared" si="1218"/>
        <v>0</v>
      </c>
      <c r="GP240" s="20">
        <f t="shared" si="1219"/>
        <v>0</v>
      </c>
      <c r="GQ240" s="20">
        <f t="shared" si="1220"/>
        <v>0</v>
      </c>
      <c r="GR240" s="19"/>
      <c r="GS240" s="19"/>
      <c r="GT240" s="20">
        <f t="shared" si="1221"/>
        <v>0</v>
      </c>
      <c r="GU240" s="19"/>
      <c r="GV240" s="19"/>
      <c r="GW240" s="20">
        <f t="shared" si="1222"/>
        <v>0</v>
      </c>
      <c r="GX240" s="19"/>
      <c r="GY240" s="19"/>
      <c r="GZ240" s="20">
        <f t="shared" si="1223"/>
        <v>0</v>
      </c>
      <c r="HA240" s="20">
        <f t="shared" si="1224"/>
        <v>0</v>
      </c>
      <c r="HB240" s="20">
        <f t="shared" si="1225"/>
        <v>0</v>
      </c>
      <c r="HC240" s="20">
        <f t="shared" si="1226"/>
        <v>0</v>
      </c>
      <c r="HD240" s="19"/>
      <c r="HE240" s="19"/>
      <c r="HF240" s="20">
        <f t="shared" si="1227"/>
        <v>0</v>
      </c>
      <c r="HG240" s="19"/>
      <c r="HH240" s="19"/>
      <c r="HI240" s="20">
        <f t="shared" si="1228"/>
        <v>0</v>
      </c>
      <c r="HJ240" s="19"/>
      <c r="HK240" s="19"/>
      <c r="HL240" s="20">
        <f t="shared" si="1229"/>
        <v>0</v>
      </c>
      <c r="HM240" s="19"/>
      <c r="HN240" s="19"/>
      <c r="HO240" s="20">
        <f t="shared" si="1230"/>
        <v>0</v>
      </c>
      <c r="HP240" s="20">
        <f t="shared" si="1231"/>
        <v>0</v>
      </c>
      <c r="HQ240" s="20">
        <f t="shared" si="1232"/>
        <v>0</v>
      </c>
      <c r="HR240" s="20">
        <f t="shared" si="1233"/>
        <v>0</v>
      </c>
      <c r="HS240" s="19"/>
      <c r="HT240" s="19"/>
      <c r="HU240" s="20">
        <f t="shared" si="1234"/>
        <v>0</v>
      </c>
      <c r="HV240" s="19"/>
      <c r="HW240" s="19"/>
      <c r="HX240" s="20">
        <f t="shared" si="1235"/>
        <v>0</v>
      </c>
      <c r="HY240" s="19"/>
      <c r="HZ240" s="19"/>
      <c r="IA240" s="20">
        <f t="shared" si="1236"/>
        <v>0</v>
      </c>
      <c r="IB240" s="19"/>
      <c r="IC240" s="19"/>
      <c r="ID240" s="20">
        <f t="shared" si="1237"/>
        <v>0</v>
      </c>
      <c r="IE240" s="20">
        <f t="shared" si="1238"/>
        <v>0</v>
      </c>
      <c r="IF240" s="20">
        <f t="shared" si="1239"/>
        <v>0</v>
      </c>
      <c r="IG240" s="20">
        <f t="shared" si="1240"/>
        <v>0</v>
      </c>
      <c r="IH240" s="20">
        <f t="shared" si="1241"/>
        <v>0</v>
      </c>
      <c r="II240" s="20">
        <f t="shared" si="1242"/>
        <v>0</v>
      </c>
      <c r="IJ240" s="20">
        <f t="shared" si="1243"/>
        <v>0</v>
      </c>
      <c r="IK240" s="19"/>
      <c r="IL240" s="19"/>
      <c r="IM240" s="20">
        <f t="shared" si="1244"/>
        <v>0</v>
      </c>
      <c r="IN240" s="19"/>
      <c r="IO240" s="19"/>
      <c r="IP240" s="20">
        <f t="shared" si="1245"/>
        <v>0</v>
      </c>
      <c r="IQ240" s="19"/>
      <c r="IR240" s="19"/>
      <c r="IS240" s="20">
        <f t="shared" si="1246"/>
        <v>0</v>
      </c>
      <c r="IT240" s="20">
        <f t="shared" si="1247"/>
        <v>0</v>
      </c>
      <c r="IU240" s="20">
        <f t="shared" si="1248"/>
        <v>0</v>
      </c>
      <c r="IV240" s="20">
        <f t="shared" si="1249"/>
        <v>0</v>
      </c>
      <c r="IW240" s="20">
        <f t="shared" si="1250"/>
        <v>0</v>
      </c>
      <c r="IX240" s="20">
        <f t="shared" si="1251"/>
        <v>0</v>
      </c>
      <c r="IY240" s="20">
        <f t="shared" si="1252"/>
        <v>0</v>
      </c>
      <c r="IZ240" s="19"/>
      <c r="JA240" s="19"/>
      <c r="JB240" s="20">
        <f t="shared" si="1253"/>
        <v>0</v>
      </c>
      <c r="JC240" s="19"/>
      <c r="JD240" s="19"/>
      <c r="JE240" s="20">
        <f t="shared" si="1254"/>
        <v>0</v>
      </c>
      <c r="JF240" s="19"/>
      <c r="JG240" s="19"/>
      <c r="JH240" s="20">
        <f t="shared" si="1255"/>
        <v>0</v>
      </c>
      <c r="JI240" s="20">
        <f t="shared" si="1256"/>
        <v>0</v>
      </c>
      <c r="JJ240" s="20">
        <f t="shared" si="1257"/>
        <v>0</v>
      </c>
      <c r="JK240" s="20">
        <f t="shared" si="1258"/>
        <v>0</v>
      </c>
      <c r="JL240" s="19"/>
      <c r="JM240" s="19"/>
      <c r="JN240" s="20">
        <f t="shared" si="1259"/>
        <v>0</v>
      </c>
      <c r="JO240" s="19"/>
      <c r="JP240" s="19"/>
      <c r="JQ240" s="20">
        <f t="shared" si="1260"/>
        <v>0</v>
      </c>
      <c r="JR240" s="19"/>
      <c r="JS240" s="19"/>
      <c r="JT240" s="20">
        <f t="shared" si="1261"/>
        <v>0</v>
      </c>
      <c r="JU240" s="20">
        <f t="shared" si="1262"/>
        <v>0</v>
      </c>
      <c r="JV240" s="20">
        <f t="shared" si="1263"/>
        <v>0</v>
      </c>
      <c r="JW240" s="20">
        <f t="shared" si="1264"/>
        <v>0</v>
      </c>
      <c r="JX240" s="19"/>
      <c r="JY240" s="19"/>
      <c r="JZ240" s="20">
        <f t="shared" si="1265"/>
        <v>0</v>
      </c>
      <c r="KA240" s="19"/>
      <c r="KB240" s="19"/>
      <c r="KC240" s="20">
        <f t="shared" si="1266"/>
        <v>0</v>
      </c>
      <c r="KD240" s="20">
        <f t="shared" si="1267"/>
        <v>0</v>
      </c>
      <c r="KE240" s="20">
        <f t="shared" si="1268"/>
        <v>0</v>
      </c>
      <c r="KF240" s="20">
        <f t="shared" si="1269"/>
        <v>0</v>
      </c>
      <c r="KG240" s="20">
        <f>1038.51</f>
        <v>1038.51</v>
      </c>
      <c r="KH240" s="20">
        <f>999.99</f>
        <v>999.99</v>
      </c>
      <c r="KI240" s="20">
        <f t="shared" si="1270"/>
        <v>38.519999999999982</v>
      </c>
      <c r="KJ240" s="19"/>
      <c r="KK240" s="19"/>
      <c r="KL240" s="20">
        <f t="shared" si="1271"/>
        <v>0</v>
      </c>
      <c r="KM240" s="19"/>
      <c r="KN240" s="19"/>
      <c r="KO240" s="20">
        <f t="shared" si="1272"/>
        <v>0</v>
      </c>
      <c r="KP240" s="19"/>
      <c r="KQ240" s="19"/>
      <c r="KR240" s="20">
        <f t="shared" si="1273"/>
        <v>0</v>
      </c>
      <c r="KS240" s="19"/>
      <c r="KT240" s="19"/>
      <c r="KU240" s="20">
        <f t="shared" si="1274"/>
        <v>0</v>
      </c>
      <c r="KV240" s="19"/>
      <c r="KW240" s="19"/>
      <c r="KX240" s="20">
        <f t="shared" si="1275"/>
        <v>0</v>
      </c>
      <c r="KY240" s="19"/>
      <c r="KZ240" s="19"/>
      <c r="LA240" s="20">
        <f t="shared" si="1276"/>
        <v>0</v>
      </c>
      <c r="LB240" s="20">
        <f t="shared" si="1277"/>
        <v>0</v>
      </c>
      <c r="LC240" s="20">
        <f t="shared" si="1278"/>
        <v>0</v>
      </c>
      <c r="LD240" s="20">
        <f t="shared" si="1279"/>
        <v>0</v>
      </c>
      <c r="LE240" s="20">
        <f t="shared" si="1280"/>
        <v>1038.51</v>
      </c>
      <c r="LF240" s="20">
        <f t="shared" si="1281"/>
        <v>999.99</v>
      </c>
      <c r="LG240" s="20">
        <f t="shared" si="1282"/>
        <v>38.519999999999982</v>
      </c>
      <c r="LH240" s="19"/>
      <c r="LI240" s="19"/>
      <c r="LJ240" s="20">
        <f t="shared" si="1283"/>
        <v>0</v>
      </c>
      <c r="LK240" s="19"/>
      <c r="LL240" s="19"/>
      <c r="LM240" s="20">
        <f t="shared" si="1284"/>
        <v>0</v>
      </c>
      <c r="LN240" s="20">
        <f t="shared" si="1285"/>
        <v>1038.51</v>
      </c>
      <c r="LO240" s="20">
        <f t="shared" si="1286"/>
        <v>999.99</v>
      </c>
      <c r="LP240" s="20">
        <f t="shared" si="1287"/>
        <v>38.519999999999982</v>
      </c>
    </row>
    <row r="241" spans="1:328" x14ac:dyDescent="0.3">
      <c r="A241" s="2" t="s">
        <v>346</v>
      </c>
      <c r="B241" s="3"/>
      <c r="C241" s="3"/>
      <c r="D241" s="4">
        <f t="shared" si="1127"/>
        <v>0</v>
      </c>
      <c r="E241" s="3"/>
      <c r="F241" s="3"/>
      <c r="G241" s="4">
        <f t="shared" si="1128"/>
        <v>0</v>
      </c>
      <c r="H241" s="3"/>
      <c r="I241" s="3"/>
      <c r="J241" s="4">
        <f t="shared" si="1129"/>
        <v>0</v>
      </c>
      <c r="K241" s="3"/>
      <c r="L241" s="3"/>
      <c r="M241" s="4">
        <f t="shared" si="1130"/>
        <v>0</v>
      </c>
      <c r="N241" s="3"/>
      <c r="O241" s="3"/>
      <c r="P241" s="4">
        <f t="shared" si="1131"/>
        <v>0</v>
      </c>
      <c r="Q241" s="3"/>
      <c r="R241" s="3"/>
      <c r="S241" s="4">
        <f t="shared" si="1132"/>
        <v>0</v>
      </c>
      <c r="T241" s="3"/>
      <c r="U241" s="3"/>
      <c r="V241" s="4">
        <f t="shared" si="1133"/>
        <v>0</v>
      </c>
      <c r="W241" s="3"/>
      <c r="X241" s="3"/>
      <c r="Y241" s="4">
        <f t="shared" si="1134"/>
        <v>0</v>
      </c>
      <c r="Z241" s="3"/>
      <c r="AA241" s="3"/>
      <c r="AB241" s="4">
        <f t="shared" si="1135"/>
        <v>0</v>
      </c>
      <c r="AC241" s="3"/>
      <c r="AD241" s="3"/>
      <c r="AE241" s="4">
        <f t="shared" si="1136"/>
        <v>0</v>
      </c>
      <c r="AF241" s="3"/>
      <c r="AG241" s="3"/>
      <c r="AH241" s="4">
        <f t="shared" si="1137"/>
        <v>0</v>
      </c>
      <c r="AI241" s="3"/>
      <c r="AJ241" s="3"/>
      <c r="AK241" s="4">
        <f t="shared" si="1138"/>
        <v>0</v>
      </c>
      <c r="AL241" s="4">
        <f t="shared" si="1139"/>
        <v>0</v>
      </c>
      <c r="AM241" s="4">
        <f t="shared" si="1140"/>
        <v>0</v>
      </c>
      <c r="AN241" s="4">
        <f t="shared" si="1141"/>
        <v>0</v>
      </c>
      <c r="AO241" s="3"/>
      <c r="AP241" s="3"/>
      <c r="AQ241" s="4">
        <f t="shared" si="1142"/>
        <v>0</v>
      </c>
      <c r="AR241" s="3"/>
      <c r="AS241" s="3"/>
      <c r="AT241" s="4">
        <f t="shared" si="1143"/>
        <v>0</v>
      </c>
      <c r="AU241" s="3"/>
      <c r="AV241" s="3"/>
      <c r="AW241" s="4">
        <f t="shared" si="1144"/>
        <v>0</v>
      </c>
      <c r="AX241" s="3"/>
      <c r="AY241" s="3"/>
      <c r="AZ241" s="4">
        <f t="shared" si="1145"/>
        <v>0</v>
      </c>
      <c r="BA241" s="3"/>
      <c r="BB241" s="3"/>
      <c r="BC241" s="4">
        <f t="shared" si="1146"/>
        <v>0</v>
      </c>
      <c r="BD241" s="3"/>
      <c r="BE241" s="3"/>
      <c r="BF241" s="4">
        <f t="shared" si="1147"/>
        <v>0</v>
      </c>
      <c r="BG241" s="4">
        <f t="shared" si="1148"/>
        <v>0</v>
      </c>
      <c r="BH241" s="4">
        <f t="shared" si="1149"/>
        <v>0</v>
      </c>
      <c r="BI241" s="4">
        <f t="shared" si="1150"/>
        <v>0</v>
      </c>
      <c r="BJ241" s="3"/>
      <c r="BK241" s="3"/>
      <c r="BL241" s="4">
        <f t="shared" si="1151"/>
        <v>0</v>
      </c>
      <c r="BM241" s="3"/>
      <c r="BN241" s="3"/>
      <c r="BO241" s="4">
        <f t="shared" si="1152"/>
        <v>0</v>
      </c>
      <c r="BP241" s="3"/>
      <c r="BQ241" s="3"/>
      <c r="BR241" s="4">
        <f t="shared" si="1153"/>
        <v>0</v>
      </c>
      <c r="BS241" s="3"/>
      <c r="BT241" s="3"/>
      <c r="BU241" s="4">
        <f t="shared" si="1154"/>
        <v>0</v>
      </c>
      <c r="BV241" s="3"/>
      <c r="BW241" s="3"/>
      <c r="BX241" s="4">
        <f t="shared" si="1155"/>
        <v>0</v>
      </c>
      <c r="BY241" s="3"/>
      <c r="BZ241" s="3"/>
      <c r="CA241" s="4">
        <f t="shared" si="1156"/>
        <v>0</v>
      </c>
      <c r="CB241" s="4">
        <f t="shared" si="1157"/>
        <v>0</v>
      </c>
      <c r="CC241" s="4">
        <f t="shared" si="1158"/>
        <v>0</v>
      </c>
      <c r="CD241" s="4">
        <f t="shared" si="1159"/>
        <v>0</v>
      </c>
      <c r="CE241" s="3"/>
      <c r="CF241" s="3"/>
      <c r="CG241" s="4">
        <f t="shared" si="1160"/>
        <v>0</v>
      </c>
      <c r="CH241" s="3"/>
      <c r="CI241" s="3"/>
      <c r="CJ241" s="4">
        <f t="shared" si="1161"/>
        <v>0</v>
      </c>
      <c r="CK241" s="3"/>
      <c r="CL241" s="3"/>
      <c r="CM241" s="4">
        <f t="shared" si="1162"/>
        <v>0</v>
      </c>
      <c r="CN241" s="4">
        <f t="shared" si="1163"/>
        <v>0</v>
      </c>
      <c r="CO241" s="4">
        <f t="shared" si="1164"/>
        <v>0</v>
      </c>
      <c r="CP241" s="4">
        <f t="shared" si="1165"/>
        <v>0</v>
      </c>
      <c r="CQ241" s="3"/>
      <c r="CR241" s="3"/>
      <c r="CS241" s="4">
        <f t="shared" si="1166"/>
        <v>0</v>
      </c>
      <c r="CT241" s="3"/>
      <c r="CU241" s="3"/>
      <c r="CV241" s="4">
        <f t="shared" si="1167"/>
        <v>0</v>
      </c>
      <c r="CW241" s="3"/>
      <c r="CX241" s="3"/>
      <c r="CY241" s="4">
        <f t="shared" si="1168"/>
        <v>0</v>
      </c>
      <c r="CZ241" s="4">
        <f t="shared" si="1169"/>
        <v>0</v>
      </c>
      <c r="DA241" s="4">
        <f t="shared" si="1170"/>
        <v>0</v>
      </c>
      <c r="DB241" s="4">
        <f t="shared" si="1171"/>
        <v>0</v>
      </c>
      <c r="DC241" s="4">
        <f t="shared" si="1172"/>
        <v>0</v>
      </c>
      <c r="DD241" s="4">
        <f t="shared" si="1173"/>
        <v>0</v>
      </c>
      <c r="DE241" s="4">
        <f t="shared" si="1174"/>
        <v>0</v>
      </c>
      <c r="DF241" s="3"/>
      <c r="DG241" s="3"/>
      <c r="DH241" s="4">
        <f t="shared" si="1175"/>
        <v>0</v>
      </c>
      <c r="DI241" s="3"/>
      <c r="DJ241" s="3"/>
      <c r="DK241" s="4">
        <f t="shared" si="1176"/>
        <v>0</v>
      </c>
      <c r="DL241" s="4">
        <f t="shared" si="1177"/>
        <v>0</v>
      </c>
      <c r="DM241" s="4">
        <f t="shared" si="1178"/>
        <v>0</v>
      </c>
      <c r="DN241" s="4">
        <f t="shared" si="1179"/>
        <v>0</v>
      </c>
      <c r="DO241" s="3"/>
      <c r="DP241" s="3"/>
      <c r="DQ241" s="4">
        <f t="shared" si="1180"/>
        <v>0</v>
      </c>
      <c r="DR241" s="3"/>
      <c r="DS241" s="3"/>
      <c r="DT241" s="4">
        <f t="shared" si="1181"/>
        <v>0</v>
      </c>
      <c r="DU241" s="4">
        <f t="shared" si="1182"/>
        <v>0</v>
      </c>
      <c r="DV241" s="4">
        <f t="shared" si="1183"/>
        <v>0</v>
      </c>
      <c r="DW241" s="4">
        <f t="shared" si="1184"/>
        <v>0</v>
      </c>
      <c r="DX241" s="20">
        <f t="shared" si="1185"/>
        <v>0</v>
      </c>
      <c r="DY241" s="20">
        <f t="shared" si="1186"/>
        <v>0</v>
      </c>
      <c r="DZ241" s="20">
        <f t="shared" si="1187"/>
        <v>0</v>
      </c>
      <c r="EA241" s="19"/>
      <c r="EB241" s="19"/>
      <c r="EC241" s="20">
        <f t="shared" si="1188"/>
        <v>0</v>
      </c>
      <c r="ED241" s="19"/>
      <c r="EE241" s="19"/>
      <c r="EF241" s="20">
        <f t="shared" si="1189"/>
        <v>0</v>
      </c>
      <c r="EG241" s="19"/>
      <c r="EH241" s="19"/>
      <c r="EI241" s="20">
        <f t="shared" si="1190"/>
        <v>0</v>
      </c>
      <c r="EJ241" s="19"/>
      <c r="EK241" s="19"/>
      <c r="EL241" s="20">
        <f t="shared" si="1191"/>
        <v>0</v>
      </c>
      <c r="EM241" s="20">
        <f t="shared" si="1192"/>
        <v>0</v>
      </c>
      <c r="EN241" s="20">
        <f t="shared" si="1193"/>
        <v>0</v>
      </c>
      <c r="EO241" s="20">
        <f t="shared" si="1194"/>
        <v>0</v>
      </c>
      <c r="EP241" s="19"/>
      <c r="EQ241" s="19"/>
      <c r="ER241" s="20">
        <f t="shared" si="1195"/>
        <v>0</v>
      </c>
      <c r="ES241" s="19"/>
      <c r="ET241" s="19"/>
      <c r="EU241" s="20">
        <f t="shared" si="1196"/>
        <v>0</v>
      </c>
      <c r="EV241" s="19"/>
      <c r="EW241" s="19"/>
      <c r="EX241" s="20">
        <f t="shared" si="1197"/>
        <v>0</v>
      </c>
      <c r="EY241" s="19"/>
      <c r="EZ241" s="19"/>
      <c r="FA241" s="20">
        <f t="shared" si="1198"/>
        <v>0</v>
      </c>
      <c r="FB241" s="20">
        <f t="shared" si="1199"/>
        <v>0</v>
      </c>
      <c r="FC241" s="20">
        <f t="shared" si="1200"/>
        <v>0</v>
      </c>
      <c r="FD241" s="20">
        <f t="shared" si="1201"/>
        <v>0</v>
      </c>
      <c r="FE241" s="19"/>
      <c r="FF241" s="19"/>
      <c r="FG241" s="20">
        <f t="shared" si="1202"/>
        <v>0</v>
      </c>
      <c r="FH241" s="19"/>
      <c r="FI241" s="19"/>
      <c r="FJ241" s="20">
        <f t="shared" si="1203"/>
        <v>0</v>
      </c>
      <c r="FK241" s="19"/>
      <c r="FL241" s="19"/>
      <c r="FM241" s="20">
        <f t="shared" si="1204"/>
        <v>0</v>
      </c>
      <c r="FN241" s="20">
        <f t="shared" si="1205"/>
        <v>0</v>
      </c>
      <c r="FO241" s="20">
        <f t="shared" si="1206"/>
        <v>0</v>
      </c>
      <c r="FP241" s="20">
        <f t="shared" si="1207"/>
        <v>0</v>
      </c>
      <c r="FQ241" s="19"/>
      <c r="FR241" s="19"/>
      <c r="FS241" s="20">
        <f t="shared" si="1208"/>
        <v>0</v>
      </c>
      <c r="FT241" s="19"/>
      <c r="FU241" s="19"/>
      <c r="FV241" s="20">
        <f t="shared" si="1209"/>
        <v>0</v>
      </c>
      <c r="FW241" s="19"/>
      <c r="FX241" s="19"/>
      <c r="FY241" s="20">
        <f t="shared" si="1210"/>
        <v>0</v>
      </c>
      <c r="FZ241" s="20">
        <f t="shared" si="1211"/>
        <v>0</v>
      </c>
      <c r="GA241" s="20">
        <f t="shared" si="1212"/>
        <v>0</v>
      </c>
      <c r="GB241" s="20">
        <f t="shared" si="1213"/>
        <v>0</v>
      </c>
      <c r="GC241" s="19"/>
      <c r="GD241" s="19"/>
      <c r="GE241" s="20">
        <f t="shared" si="1214"/>
        <v>0</v>
      </c>
      <c r="GF241" s="19"/>
      <c r="GG241" s="19"/>
      <c r="GH241" s="20">
        <f t="shared" si="1215"/>
        <v>0</v>
      </c>
      <c r="GI241" s="19"/>
      <c r="GJ241" s="19"/>
      <c r="GK241" s="20">
        <f t="shared" si="1216"/>
        <v>0</v>
      </c>
      <c r="GL241" s="19"/>
      <c r="GM241" s="19"/>
      <c r="GN241" s="20">
        <f t="shared" si="1217"/>
        <v>0</v>
      </c>
      <c r="GO241" s="20">
        <f t="shared" si="1218"/>
        <v>0</v>
      </c>
      <c r="GP241" s="20">
        <f t="shared" si="1219"/>
        <v>0</v>
      </c>
      <c r="GQ241" s="20">
        <f t="shared" si="1220"/>
        <v>0</v>
      </c>
      <c r="GR241" s="19"/>
      <c r="GS241" s="19"/>
      <c r="GT241" s="20">
        <f t="shared" si="1221"/>
        <v>0</v>
      </c>
      <c r="GU241" s="19"/>
      <c r="GV241" s="19"/>
      <c r="GW241" s="20">
        <f t="shared" si="1222"/>
        <v>0</v>
      </c>
      <c r="GX241" s="19"/>
      <c r="GY241" s="19"/>
      <c r="GZ241" s="20">
        <f t="shared" si="1223"/>
        <v>0</v>
      </c>
      <c r="HA241" s="20">
        <f t="shared" si="1224"/>
        <v>0</v>
      </c>
      <c r="HB241" s="20">
        <f t="shared" si="1225"/>
        <v>0</v>
      </c>
      <c r="HC241" s="20">
        <f t="shared" si="1226"/>
        <v>0</v>
      </c>
      <c r="HD241" s="19"/>
      <c r="HE241" s="19"/>
      <c r="HF241" s="20">
        <f t="shared" si="1227"/>
        <v>0</v>
      </c>
      <c r="HG241" s="19"/>
      <c r="HH241" s="19"/>
      <c r="HI241" s="20">
        <f t="shared" si="1228"/>
        <v>0</v>
      </c>
      <c r="HJ241" s="19"/>
      <c r="HK241" s="19"/>
      <c r="HL241" s="20">
        <f t="shared" si="1229"/>
        <v>0</v>
      </c>
      <c r="HM241" s="19"/>
      <c r="HN241" s="19"/>
      <c r="HO241" s="20">
        <f t="shared" si="1230"/>
        <v>0</v>
      </c>
      <c r="HP241" s="20">
        <f t="shared" si="1231"/>
        <v>0</v>
      </c>
      <c r="HQ241" s="20">
        <f t="shared" si="1232"/>
        <v>0</v>
      </c>
      <c r="HR241" s="20">
        <f t="shared" si="1233"/>
        <v>0</v>
      </c>
      <c r="HS241" s="19"/>
      <c r="HT241" s="19"/>
      <c r="HU241" s="20">
        <f t="shared" si="1234"/>
        <v>0</v>
      </c>
      <c r="HV241" s="19"/>
      <c r="HW241" s="19"/>
      <c r="HX241" s="20">
        <f t="shared" si="1235"/>
        <v>0</v>
      </c>
      <c r="HY241" s="19"/>
      <c r="HZ241" s="19"/>
      <c r="IA241" s="20">
        <f t="shared" si="1236"/>
        <v>0</v>
      </c>
      <c r="IB241" s="19"/>
      <c r="IC241" s="19"/>
      <c r="ID241" s="20">
        <f t="shared" si="1237"/>
        <v>0</v>
      </c>
      <c r="IE241" s="20">
        <f t="shared" si="1238"/>
        <v>0</v>
      </c>
      <c r="IF241" s="20">
        <f t="shared" si="1239"/>
        <v>0</v>
      </c>
      <c r="IG241" s="20">
        <f t="shared" si="1240"/>
        <v>0</v>
      </c>
      <c r="IH241" s="20">
        <f t="shared" si="1241"/>
        <v>0</v>
      </c>
      <c r="II241" s="20">
        <f t="shared" si="1242"/>
        <v>0</v>
      </c>
      <c r="IJ241" s="20">
        <f t="shared" si="1243"/>
        <v>0</v>
      </c>
      <c r="IK241" s="19"/>
      <c r="IL241" s="19"/>
      <c r="IM241" s="20">
        <f t="shared" si="1244"/>
        <v>0</v>
      </c>
      <c r="IN241" s="19"/>
      <c r="IO241" s="19"/>
      <c r="IP241" s="20">
        <f t="shared" si="1245"/>
        <v>0</v>
      </c>
      <c r="IQ241" s="19"/>
      <c r="IR241" s="19"/>
      <c r="IS241" s="20">
        <f t="shared" si="1246"/>
        <v>0</v>
      </c>
      <c r="IT241" s="20">
        <f t="shared" si="1247"/>
        <v>0</v>
      </c>
      <c r="IU241" s="20">
        <f t="shared" si="1248"/>
        <v>0</v>
      </c>
      <c r="IV241" s="20">
        <f t="shared" si="1249"/>
        <v>0</v>
      </c>
      <c r="IW241" s="20">
        <f t="shared" si="1250"/>
        <v>0</v>
      </c>
      <c r="IX241" s="20">
        <f t="shared" si="1251"/>
        <v>0</v>
      </c>
      <c r="IY241" s="20">
        <f t="shared" si="1252"/>
        <v>0</v>
      </c>
      <c r="IZ241" s="19"/>
      <c r="JA241" s="19"/>
      <c r="JB241" s="20">
        <f t="shared" si="1253"/>
        <v>0</v>
      </c>
      <c r="JC241" s="19"/>
      <c r="JD241" s="19"/>
      <c r="JE241" s="20">
        <f t="shared" si="1254"/>
        <v>0</v>
      </c>
      <c r="JF241" s="19"/>
      <c r="JG241" s="19"/>
      <c r="JH241" s="20">
        <f t="shared" si="1255"/>
        <v>0</v>
      </c>
      <c r="JI241" s="20">
        <f t="shared" si="1256"/>
        <v>0</v>
      </c>
      <c r="JJ241" s="20">
        <f t="shared" si="1257"/>
        <v>0</v>
      </c>
      <c r="JK241" s="20">
        <f t="shared" si="1258"/>
        <v>0</v>
      </c>
      <c r="JL241" s="19"/>
      <c r="JM241" s="19"/>
      <c r="JN241" s="20">
        <f t="shared" si="1259"/>
        <v>0</v>
      </c>
      <c r="JO241" s="19"/>
      <c r="JP241" s="19"/>
      <c r="JQ241" s="20">
        <f t="shared" si="1260"/>
        <v>0</v>
      </c>
      <c r="JR241" s="19"/>
      <c r="JS241" s="19"/>
      <c r="JT241" s="20">
        <f t="shared" si="1261"/>
        <v>0</v>
      </c>
      <c r="JU241" s="20">
        <f t="shared" si="1262"/>
        <v>0</v>
      </c>
      <c r="JV241" s="20">
        <f t="shared" si="1263"/>
        <v>0</v>
      </c>
      <c r="JW241" s="20">
        <f t="shared" si="1264"/>
        <v>0</v>
      </c>
      <c r="JX241" s="19"/>
      <c r="JY241" s="19"/>
      <c r="JZ241" s="20">
        <f t="shared" si="1265"/>
        <v>0</v>
      </c>
      <c r="KA241" s="19"/>
      <c r="KB241" s="19"/>
      <c r="KC241" s="20">
        <f t="shared" si="1266"/>
        <v>0</v>
      </c>
      <c r="KD241" s="20">
        <f t="shared" si="1267"/>
        <v>0</v>
      </c>
      <c r="KE241" s="20">
        <f t="shared" si="1268"/>
        <v>0</v>
      </c>
      <c r="KF241" s="20">
        <f t="shared" si="1269"/>
        <v>0</v>
      </c>
      <c r="KG241" s="20">
        <f>1402.74</f>
        <v>1402.74</v>
      </c>
      <c r="KH241" s="20">
        <f>1374.99</f>
        <v>1374.99</v>
      </c>
      <c r="KI241" s="20">
        <f t="shared" si="1270"/>
        <v>27.75</v>
      </c>
      <c r="KJ241" s="19"/>
      <c r="KK241" s="19"/>
      <c r="KL241" s="20">
        <f t="shared" si="1271"/>
        <v>0</v>
      </c>
      <c r="KM241" s="19"/>
      <c r="KN241" s="19"/>
      <c r="KO241" s="20">
        <f t="shared" si="1272"/>
        <v>0</v>
      </c>
      <c r="KP241" s="19"/>
      <c r="KQ241" s="19"/>
      <c r="KR241" s="20">
        <f t="shared" si="1273"/>
        <v>0</v>
      </c>
      <c r="KS241" s="19"/>
      <c r="KT241" s="19"/>
      <c r="KU241" s="20">
        <f t="shared" si="1274"/>
        <v>0</v>
      </c>
      <c r="KV241" s="19"/>
      <c r="KW241" s="19"/>
      <c r="KX241" s="20">
        <f t="shared" si="1275"/>
        <v>0</v>
      </c>
      <c r="KY241" s="19"/>
      <c r="KZ241" s="19"/>
      <c r="LA241" s="20">
        <f t="shared" si="1276"/>
        <v>0</v>
      </c>
      <c r="LB241" s="20">
        <f t="shared" si="1277"/>
        <v>0</v>
      </c>
      <c r="LC241" s="20">
        <f t="shared" si="1278"/>
        <v>0</v>
      </c>
      <c r="LD241" s="20">
        <f t="shared" si="1279"/>
        <v>0</v>
      </c>
      <c r="LE241" s="20">
        <f t="shared" si="1280"/>
        <v>1402.74</v>
      </c>
      <c r="LF241" s="20">
        <f t="shared" si="1281"/>
        <v>1374.99</v>
      </c>
      <c r="LG241" s="20">
        <f t="shared" si="1282"/>
        <v>27.75</v>
      </c>
      <c r="LH241" s="19"/>
      <c r="LI241" s="19"/>
      <c r="LJ241" s="20">
        <f t="shared" si="1283"/>
        <v>0</v>
      </c>
      <c r="LK241" s="19"/>
      <c r="LL241" s="19"/>
      <c r="LM241" s="20">
        <f t="shared" si="1284"/>
        <v>0</v>
      </c>
      <c r="LN241" s="20">
        <f t="shared" si="1285"/>
        <v>1402.74</v>
      </c>
      <c r="LO241" s="20">
        <f t="shared" si="1286"/>
        <v>1374.99</v>
      </c>
      <c r="LP241" s="20">
        <f t="shared" si="1287"/>
        <v>27.75</v>
      </c>
    </row>
    <row r="242" spans="1:328" x14ac:dyDescent="0.3">
      <c r="A242" s="2" t="s">
        <v>347</v>
      </c>
      <c r="B242" s="3"/>
      <c r="C242" s="3"/>
      <c r="D242" s="4">
        <f t="shared" si="1127"/>
        <v>0</v>
      </c>
      <c r="E242" s="3"/>
      <c r="F242" s="3"/>
      <c r="G242" s="4">
        <f t="shared" si="1128"/>
        <v>0</v>
      </c>
      <c r="H242" s="3"/>
      <c r="I242" s="3"/>
      <c r="J242" s="4">
        <f t="shared" si="1129"/>
        <v>0</v>
      </c>
      <c r="K242" s="3"/>
      <c r="L242" s="3"/>
      <c r="M242" s="4">
        <f t="shared" si="1130"/>
        <v>0</v>
      </c>
      <c r="N242" s="3"/>
      <c r="O242" s="3"/>
      <c r="P242" s="4">
        <f t="shared" si="1131"/>
        <v>0</v>
      </c>
      <c r="Q242" s="3"/>
      <c r="R242" s="3"/>
      <c r="S242" s="4">
        <f t="shared" si="1132"/>
        <v>0</v>
      </c>
      <c r="T242" s="3"/>
      <c r="U242" s="3"/>
      <c r="V242" s="4">
        <f t="shared" si="1133"/>
        <v>0</v>
      </c>
      <c r="W242" s="3"/>
      <c r="X242" s="3"/>
      <c r="Y242" s="4">
        <f t="shared" si="1134"/>
        <v>0</v>
      </c>
      <c r="Z242" s="3"/>
      <c r="AA242" s="3"/>
      <c r="AB242" s="4">
        <f t="shared" si="1135"/>
        <v>0</v>
      </c>
      <c r="AC242" s="3"/>
      <c r="AD242" s="3"/>
      <c r="AE242" s="4">
        <f t="shared" si="1136"/>
        <v>0</v>
      </c>
      <c r="AF242" s="3"/>
      <c r="AG242" s="3"/>
      <c r="AH242" s="4">
        <f t="shared" si="1137"/>
        <v>0</v>
      </c>
      <c r="AI242" s="3"/>
      <c r="AJ242" s="3"/>
      <c r="AK242" s="4">
        <f t="shared" si="1138"/>
        <v>0</v>
      </c>
      <c r="AL242" s="4">
        <f t="shared" si="1139"/>
        <v>0</v>
      </c>
      <c r="AM242" s="4">
        <f t="shared" si="1140"/>
        <v>0</v>
      </c>
      <c r="AN242" s="4">
        <f t="shared" si="1141"/>
        <v>0</v>
      </c>
      <c r="AO242" s="3"/>
      <c r="AP242" s="3"/>
      <c r="AQ242" s="4">
        <f t="shared" si="1142"/>
        <v>0</v>
      </c>
      <c r="AR242" s="3"/>
      <c r="AS242" s="3"/>
      <c r="AT242" s="4">
        <f t="shared" si="1143"/>
        <v>0</v>
      </c>
      <c r="AU242" s="3"/>
      <c r="AV242" s="3"/>
      <c r="AW242" s="4">
        <f t="shared" si="1144"/>
        <v>0</v>
      </c>
      <c r="AX242" s="3"/>
      <c r="AY242" s="3"/>
      <c r="AZ242" s="4">
        <f t="shared" si="1145"/>
        <v>0</v>
      </c>
      <c r="BA242" s="3"/>
      <c r="BB242" s="3"/>
      <c r="BC242" s="4">
        <f t="shared" si="1146"/>
        <v>0</v>
      </c>
      <c r="BD242" s="3"/>
      <c r="BE242" s="3"/>
      <c r="BF242" s="4">
        <f t="shared" si="1147"/>
        <v>0</v>
      </c>
      <c r="BG242" s="4">
        <f t="shared" si="1148"/>
        <v>0</v>
      </c>
      <c r="BH242" s="4">
        <f t="shared" si="1149"/>
        <v>0</v>
      </c>
      <c r="BI242" s="4">
        <f t="shared" si="1150"/>
        <v>0</v>
      </c>
      <c r="BJ242" s="3"/>
      <c r="BK242" s="3"/>
      <c r="BL242" s="4">
        <f t="shared" si="1151"/>
        <v>0</v>
      </c>
      <c r="BM242" s="3"/>
      <c r="BN242" s="3"/>
      <c r="BO242" s="4">
        <f t="shared" si="1152"/>
        <v>0</v>
      </c>
      <c r="BP242" s="3"/>
      <c r="BQ242" s="3"/>
      <c r="BR242" s="4">
        <f t="shared" si="1153"/>
        <v>0</v>
      </c>
      <c r="BS242" s="3"/>
      <c r="BT242" s="3"/>
      <c r="BU242" s="4">
        <f t="shared" si="1154"/>
        <v>0</v>
      </c>
      <c r="BV242" s="3"/>
      <c r="BW242" s="3"/>
      <c r="BX242" s="4">
        <f t="shared" si="1155"/>
        <v>0</v>
      </c>
      <c r="BY242" s="3"/>
      <c r="BZ242" s="3"/>
      <c r="CA242" s="4">
        <f t="shared" si="1156"/>
        <v>0</v>
      </c>
      <c r="CB242" s="4">
        <f t="shared" si="1157"/>
        <v>0</v>
      </c>
      <c r="CC242" s="4">
        <f t="shared" si="1158"/>
        <v>0</v>
      </c>
      <c r="CD242" s="4">
        <f t="shared" si="1159"/>
        <v>0</v>
      </c>
      <c r="CE242" s="3"/>
      <c r="CF242" s="3"/>
      <c r="CG242" s="4">
        <f t="shared" si="1160"/>
        <v>0</v>
      </c>
      <c r="CH242" s="3"/>
      <c r="CI242" s="3"/>
      <c r="CJ242" s="4">
        <f t="shared" si="1161"/>
        <v>0</v>
      </c>
      <c r="CK242" s="3"/>
      <c r="CL242" s="3"/>
      <c r="CM242" s="4">
        <f t="shared" si="1162"/>
        <v>0</v>
      </c>
      <c r="CN242" s="4">
        <f t="shared" si="1163"/>
        <v>0</v>
      </c>
      <c r="CO242" s="4">
        <f t="shared" si="1164"/>
        <v>0</v>
      </c>
      <c r="CP242" s="4">
        <f t="shared" si="1165"/>
        <v>0</v>
      </c>
      <c r="CQ242" s="3"/>
      <c r="CR242" s="3"/>
      <c r="CS242" s="4">
        <f t="shared" si="1166"/>
        <v>0</v>
      </c>
      <c r="CT242" s="3"/>
      <c r="CU242" s="3"/>
      <c r="CV242" s="4">
        <f t="shared" si="1167"/>
        <v>0</v>
      </c>
      <c r="CW242" s="3"/>
      <c r="CX242" s="3"/>
      <c r="CY242" s="4">
        <f t="shared" si="1168"/>
        <v>0</v>
      </c>
      <c r="CZ242" s="4">
        <f t="shared" si="1169"/>
        <v>0</v>
      </c>
      <c r="DA242" s="4">
        <f t="shared" si="1170"/>
        <v>0</v>
      </c>
      <c r="DB242" s="4">
        <f t="shared" si="1171"/>
        <v>0</v>
      </c>
      <c r="DC242" s="4">
        <f t="shared" si="1172"/>
        <v>0</v>
      </c>
      <c r="DD242" s="4">
        <f t="shared" si="1173"/>
        <v>0</v>
      </c>
      <c r="DE242" s="4">
        <f t="shared" si="1174"/>
        <v>0</v>
      </c>
      <c r="DF242" s="3"/>
      <c r="DG242" s="3"/>
      <c r="DH242" s="4">
        <f t="shared" si="1175"/>
        <v>0</v>
      </c>
      <c r="DI242" s="3"/>
      <c r="DJ242" s="3"/>
      <c r="DK242" s="4">
        <f t="shared" si="1176"/>
        <v>0</v>
      </c>
      <c r="DL242" s="4">
        <f t="shared" si="1177"/>
        <v>0</v>
      </c>
      <c r="DM242" s="4">
        <f t="shared" si="1178"/>
        <v>0</v>
      </c>
      <c r="DN242" s="4">
        <f t="shared" si="1179"/>
        <v>0</v>
      </c>
      <c r="DO242" s="3"/>
      <c r="DP242" s="3"/>
      <c r="DQ242" s="4">
        <f t="shared" si="1180"/>
        <v>0</v>
      </c>
      <c r="DR242" s="3"/>
      <c r="DS242" s="3"/>
      <c r="DT242" s="4">
        <f t="shared" si="1181"/>
        <v>0</v>
      </c>
      <c r="DU242" s="4">
        <f t="shared" si="1182"/>
        <v>0</v>
      </c>
      <c r="DV242" s="4">
        <f t="shared" si="1183"/>
        <v>0</v>
      </c>
      <c r="DW242" s="4">
        <f t="shared" si="1184"/>
        <v>0</v>
      </c>
      <c r="DX242" s="20">
        <f t="shared" si="1185"/>
        <v>0</v>
      </c>
      <c r="DY242" s="20">
        <f t="shared" si="1186"/>
        <v>0</v>
      </c>
      <c r="DZ242" s="20">
        <f t="shared" si="1187"/>
        <v>0</v>
      </c>
      <c r="EA242" s="19"/>
      <c r="EB242" s="19"/>
      <c r="EC242" s="20">
        <f t="shared" si="1188"/>
        <v>0</v>
      </c>
      <c r="ED242" s="19"/>
      <c r="EE242" s="19"/>
      <c r="EF242" s="20">
        <f t="shared" si="1189"/>
        <v>0</v>
      </c>
      <c r="EG242" s="19"/>
      <c r="EH242" s="19"/>
      <c r="EI242" s="20">
        <f t="shared" si="1190"/>
        <v>0</v>
      </c>
      <c r="EJ242" s="19"/>
      <c r="EK242" s="19"/>
      <c r="EL242" s="20">
        <f t="shared" si="1191"/>
        <v>0</v>
      </c>
      <c r="EM242" s="20">
        <f t="shared" si="1192"/>
        <v>0</v>
      </c>
      <c r="EN242" s="20">
        <f t="shared" si="1193"/>
        <v>0</v>
      </c>
      <c r="EO242" s="20">
        <f t="shared" si="1194"/>
        <v>0</v>
      </c>
      <c r="EP242" s="19"/>
      <c r="EQ242" s="19"/>
      <c r="ER242" s="20">
        <f t="shared" si="1195"/>
        <v>0</v>
      </c>
      <c r="ES242" s="19"/>
      <c r="ET242" s="19"/>
      <c r="EU242" s="20">
        <f t="shared" si="1196"/>
        <v>0</v>
      </c>
      <c r="EV242" s="19"/>
      <c r="EW242" s="19"/>
      <c r="EX242" s="20">
        <f t="shared" si="1197"/>
        <v>0</v>
      </c>
      <c r="EY242" s="19"/>
      <c r="EZ242" s="19"/>
      <c r="FA242" s="20">
        <f t="shared" si="1198"/>
        <v>0</v>
      </c>
      <c r="FB242" s="20">
        <f t="shared" si="1199"/>
        <v>0</v>
      </c>
      <c r="FC242" s="20">
        <f t="shared" si="1200"/>
        <v>0</v>
      </c>
      <c r="FD242" s="20">
        <f t="shared" si="1201"/>
        <v>0</v>
      </c>
      <c r="FE242" s="19"/>
      <c r="FF242" s="19"/>
      <c r="FG242" s="20">
        <f t="shared" si="1202"/>
        <v>0</v>
      </c>
      <c r="FH242" s="19"/>
      <c r="FI242" s="19"/>
      <c r="FJ242" s="20">
        <f t="shared" si="1203"/>
        <v>0</v>
      </c>
      <c r="FK242" s="19"/>
      <c r="FL242" s="19"/>
      <c r="FM242" s="20">
        <f t="shared" si="1204"/>
        <v>0</v>
      </c>
      <c r="FN242" s="20">
        <f t="shared" si="1205"/>
        <v>0</v>
      </c>
      <c r="FO242" s="20">
        <f t="shared" si="1206"/>
        <v>0</v>
      </c>
      <c r="FP242" s="20">
        <f t="shared" si="1207"/>
        <v>0</v>
      </c>
      <c r="FQ242" s="19"/>
      <c r="FR242" s="19"/>
      <c r="FS242" s="20">
        <f t="shared" si="1208"/>
        <v>0</v>
      </c>
      <c r="FT242" s="19"/>
      <c r="FU242" s="19"/>
      <c r="FV242" s="20">
        <f t="shared" si="1209"/>
        <v>0</v>
      </c>
      <c r="FW242" s="19"/>
      <c r="FX242" s="19"/>
      <c r="FY242" s="20">
        <f t="shared" si="1210"/>
        <v>0</v>
      </c>
      <c r="FZ242" s="20">
        <f t="shared" si="1211"/>
        <v>0</v>
      </c>
      <c r="GA242" s="20">
        <f t="shared" si="1212"/>
        <v>0</v>
      </c>
      <c r="GB242" s="20">
        <f t="shared" si="1213"/>
        <v>0</v>
      </c>
      <c r="GC242" s="19"/>
      <c r="GD242" s="19"/>
      <c r="GE242" s="20">
        <f t="shared" si="1214"/>
        <v>0</v>
      </c>
      <c r="GF242" s="19"/>
      <c r="GG242" s="19"/>
      <c r="GH242" s="20">
        <f t="shared" si="1215"/>
        <v>0</v>
      </c>
      <c r="GI242" s="19"/>
      <c r="GJ242" s="19"/>
      <c r="GK242" s="20">
        <f t="shared" si="1216"/>
        <v>0</v>
      </c>
      <c r="GL242" s="19"/>
      <c r="GM242" s="19"/>
      <c r="GN242" s="20">
        <f t="shared" si="1217"/>
        <v>0</v>
      </c>
      <c r="GO242" s="20">
        <f t="shared" si="1218"/>
        <v>0</v>
      </c>
      <c r="GP242" s="20">
        <f t="shared" si="1219"/>
        <v>0</v>
      </c>
      <c r="GQ242" s="20">
        <f t="shared" si="1220"/>
        <v>0</v>
      </c>
      <c r="GR242" s="19"/>
      <c r="GS242" s="19"/>
      <c r="GT242" s="20">
        <f t="shared" si="1221"/>
        <v>0</v>
      </c>
      <c r="GU242" s="19"/>
      <c r="GV242" s="19"/>
      <c r="GW242" s="20">
        <f t="shared" si="1222"/>
        <v>0</v>
      </c>
      <c r="GX242" s="19"/>
      <c r="GY242" s="19"/>
      <c r="GZ242" s="20">
        <f t="shared" si="1223"/>
        <v>0</v>
      </c>
      <c r="HA242" s="20">
        <f t="shared" si="1224"/>
        <v>0</v>
      </c>
      <c r="HB242" s="20">
        <f t="shared" si="1225"/>
        <v>0</v>
      </c>
      <c r="HC242" s="20">
        <f t="shared" si="1226"/>
        <v>0</v>
      </c>
      <c r="HD242" s="19"/>
      <c r="HE242" s="19"/>
      <c r="HF242" s="20">
        <f t="shared" si="1227"/>
        <v>0</v>
      </c>
      <c r="HG242" s="19"/>
      <c r="HH242" s="19"/>
      <c r="HI242" s="20">
        <f t="shared" si="1228"/>
        <v>0</v>
      </c>
      <c r="HJ242" s="19"/>
      <c r="HK242" s="19"/>
      <c r="HL242" s="20">
        <f t="shared" si="1229"/>
        <v>0</v>
      </c>
      <c r="HM242" s="19"/>
      <c r="HN242" s="19"/>
      <c r="HO242" s="20">
        <f t="shared" si="1230"/>
        <v>0</v>
      </c>
      <c r="HP242" s="20">
        <f t="shared" si="1231"/>
        <v>0</v>
      </c>
      <c r="HQ242" s="20">
        <f t="shared" si="1232"/>
        <v>0</v>
      </c>
      <c r="HR242" s="20">
        <f t="shared" si="1233"/>
        <v>0</v>
      </c>
      <c r="HS242" s="19"/>
      <c r="HT242" s="19"/>
      <c r="HU242" s="20">
        <f t="shared" si="1234"/>
        <v>0</v>
      </c>
      <c r="HV242" s="19"/>
      <c r="HW242" s="19"/>
      <c r="HX242" s="20">
        <f t="shared" si="1235"/>
        <v>0</v>
      </c>
      <c r="HY242" s="19"/>
      <c r="HZ242" s="19"/>
      <c r="IA242" s="20">
        <f t="shared" si="1236"/>
        <v>0</v>
      </c>
      <c r="IB242" s="19"/>
      <c r="IC242" s="19"/>
      <c r="ID242" s="20">
        <f t="shared" si="1237"/>
        <v>0</v>
      </c>
      <c r="IE242" s="20">
        <f t="shared" si="1238"/>
        <v>0</v>
      </c>
      <c r="IF242" s="20">
        <f t="shared" si="1239"/>
        <v>0</v>
      </c>
      <c r="IG242" s="20">
        <f t="shared" si="1240"/>
        <v>0</v>
      </c>
      <c r="IH242" s="20">
        <f t="shared" si="1241"/>
        <v>0</v>
      </c>
      <c r="II242" s="20">
        <f t="shared" si="1242"/>
        <v>0</v>
      </c>
      <c r="IJ242" s="20">
        <f t="shared" si="1243"/>
        <v>0</v>
      </c>
      <c r="IK242" s="19"/>
      <c r="IL242" s="19"/>
      <c r="IM242" s="20">
        <f t="shared" si="1244"/>
        <v>0</v>
      </c>
      <c r="IN242" s="19"/>
      <c r="IO242" s="19"/>
      <c r="IP242" s="20">
        <f t="shared" si="1245"/>
        <v>0</v>
      </c>
      <c r="IQ242" s="19"/>
      <c r="IR242" s="19"/>
      <c r="IS242" s="20">
        <f t="shared" si="1246"/>
        <v>0</v>
      </c>
      <c r="IT242" s="20">
        <f t="shared" si="1247"/>
        <v>0</v>
      </c>
      <c r="IU242" s="20">
        <f t="shared" si="1248"/>
        <v>0</v>
      </c>
      <c r="IV242" s="20">
        <f t="shared" si="1249"/>
        <v>0</v>
      </c>
      <c r="IW242" s="20">
        <f t="shared" si="1250"/>
        <v>0</v>
      </c>
      <c r="IX242" s="20">
        <f t="shared" si="1251"/>
        <v>0</v>
      </c>
      <c r="IY242" s="20">
        <f t="shared" si="1252"/>
        <v>0</v>
      </c>
      <c r="IZ242" s="19"/>
      <c r="JA242" s="19"/>
      <c r="JB242" s="20">
        <f t="shared" si="1253"/>
        <v>0</v>
      </c>
      <c r="JC242" s="19"/>
      <c r="JD242" s="19"/>
      <c r="JE242" s="20">
        <f t="shared" si="1254"/>
        <v>0</v>
      </c>
      <c r="JF242" s="19"/>
      <c r="JG242" s="19"/>
      <c r="JH242" s="20">
        <f t="shared" si="1255"/>
        <v>0</v>
      </c>
      <c r="JI242" s="20">
        <f t="shared" si="1256"/>
        <v>0</v>
      </c>
      <c r="JJ242" s="20">
        <f t="shared" si="1257"/>
        <v>0</v>
      </c>
      <c r="JK242" s="20">
        <f t="shared" si="1258"/>
        <v>0</v>
      </c>
      <c r="JL242" s="19"/>
      <c r="JM242" s="19"/>
      <c r="JN242" s="20">
        <f t="shared" si="1259"/>
        <v>0</v>
      </c>
      <c r="JO242" s="19"/>
      <c r="JP242" s="19"/>
      <c r="JQ242" s="20">
        <f t="shared" si="1260"/>
        <v>0</v>
      </c>
      <c r="JR242" s="19"/>
      <c r="JS242" s="19"/>
      <c r="JT242" s="20">
        <f t="shared" si="1261"/>
        <v>0</v>
      </c>
      <c r="JU242" s="20">
        <f t="shared" si="1262"/>
        <v>0</v>
      </c>
      <c r="JV242" s="20">
        <f t="shared" si="1263"/>
        <v>0</v>
      </c>
      <c r="JW242" s="20">
        <f t="shared" si="1264"/>
        <v>0</v>
      </c>
      <c r="JX242" s="19"/>
      <c r="JY242" s="19"/>
      <c r="JZ242" s="20">
        <f t="shared" si="1265"/>
        <v>0</v>
      </c>
      <c r="KA242" s="19"/>
      <c r="KB242" s="19"/>
      <c r="KC242" s="20">
        <f t="shared" si="1266"/>
        <v>0</v>
      </c>
      <c r="KD242" s="20">
        <f t="shared" si="1267"/>
        <v>0</v>
      </c>
      <c r="KE242" s="20">
        <f t="shared" si="1268"/>
        <v>0</v>
      </c>
      <c r="KF242" s="20">
        <f t="shared" si="1269"/>
        <v>0</v>
      </c>
      <c r="KG242" s="20">
        <f>878.25</f>
        <v>878.25</v>
      </c>
      <c r="KH242" s="20">
        <f>875.01</f>
        <v>875.01</v>
      </c>
      <c r="KI242" s="20">
        <f t="shared" si="1270"/>
        <v>3.2400000000000091</v>
      </c>
      <c r="KJ242" s="19"/>
      <c r="KK242" s="19"/>
      <c r="KL242" s="20">
        <f t="shared" si="1271"/>
        <v>0</v>
      </c>
      <c r="KM242" s="19"/>
      <c r="KN242" s="19"/>
      <c r="KO242" s="20">
        <f t="shared" si="1272"/>
        <v>0</v>
      </c>
      <c r="KP242" s="19"/>
      <c r="KQ242" s="19"/>
      <c r="KR242" s="20">
        <f t="shared" si="1273"/>
        <v>0</v>
      </c>
      <c r="KS242" s="19"/>
      <c r="KT242" s="19"/>
      <c r="KU242" s="20">
        <f t="shared" si="1274"/>
        <v>0</v>
      </c>
      <c r="KV242" s="19"/>
      <c r="KW242" s="19"/>
      <c r="KX242" s="20">
        <f t="shared" si="1275"/>
        <v>0</v>
      </c>
      <c r="KY242" s="19"/>
      <c r="KZ242" s="19"/>
      <c r="LA242" s="20">
        <f t="shared" si="1276"/>
        <v>0</v>
      </c>
      <c r="LB242" s="20">
        <f t="shared" si="1277"/>
        <v>0</v>
      </c>
      <c r="LC242" s="20">
        <f t="shared" si="1278"/>
        <v>0</v>
      </c>
      <c r="LD242" s="20">
        <f t="shared" si="1279"/>
        <v>0</v>
      </c>
      <c r="LE242" s="20">
        <f t="shared" si="1280"/>
        <v>878.25</v>
      </c>
      <c r="LF242" s="20">
        <f t="shared" si="1281"/>
        <v>875.01</v>
      </c>
      <c r="LG242" s="20">
        <f t="shared" si="1282"/>
        <v>3.2400000000000091</v>
      </c>
      <c r="LH242" s="19"/>
      <c r="LI242" s="19"/>
      <c r="LJ242" s="20">
        <f t="shared" si="1283"/>
        <v>0</v>
      </c>
      <c r="LK242" s="19"/>
      <c r="LL242" s="19"/>
      <c r="LM242" s="20">
        <f t="shared" si="1284"/>
        <v>0</v>
      </c>
      <c r="LN242" s="20">
        <f t="shared" si="1285"/>
        <v>878.25</v>
      </c>
      <c r="LO242" s="20">
        <f t="shared" si="1286"/>
        <v>875.01</v>
      </c>
      <c r="LP242" s="20">
        <f t="shared" si="1287"/>
        <v>3.2400000000000091</v>
      </c>
    </row>
    <row r="243" spans="1:328" x14ac:dyDescent="0.3">
      <c r="A243" s="2" t="s">
        <v>348</v>
      </c>
      <c r="B243" s="3"/>
      <c r="C243" s="3"/>
      <c r="D243" s="4">
        <f t="shared" si="1127"/>
        <v>0</v>
      </c>
      <c r="E243" s="3"/>
      <c r="F243" s="3"/>
      <c r="G243" s="4">
        <f t="shared" si="1128"/>
        <v>0</v>
      </c>
      <c r="H243" s="3"/>
      <c r="I243" s="3"/>
      <c r="J243" s="4">
        <f t="shared" si="1129"/>
        <v>0</v>
      </c>
      <c r="K243" s="3"/>
      <c r="L243" s="3"/>
      <c r="M243" s="4">
        <f t="shared" si="1130"/>
        <v>0</v>
      </c>
      <c r="N243" s="3"/>
      <c r="O243" s="3"/>
      <c r="P243" s="4">
        <f t="shared" si="1131"/>
        <v>0</v>
      </c>
      <c r="Q243" s="3"/>
      <c r="R243" s="3"/>
      <c r="S243" s="4">
        <f t="shared" si="1132"/>
        <v>0</v>
      </c>
      <c r="T243" s="3"/>
      <c r="U243" s="3"/>
      <c r="V243" s="4">
        <f t="shared" si="1133"/>
        <v>0</v>
      </c>
      <c r="W243" s="3"/>
      <c r="X243" s="3"/>
      <c r="Y243" s="4">
        <f t="shared" si="1134"/>
        <v>0</v>
      </c>
      <c r="Z243" s="3"/>
      <c r="AA243" s="3"/>
      <c r="AB243" s="4">
        <f t="shared" si="1135"/>
        <v>0</v>
      </c>
      <c r="AC243" s="3"/>
      <c r="AD243" s="3"/>
      <c r="AE243" s="4">
        <f t="shared" si="1136"/>
        <v>0</v>
      </c>
      <c r="AF243" s="3"/>
      <c r="AG243" s="3"/>
      <c r="AH243" s="4">
        <f t="shared" si="1137"/>
        <v>0</v>
      </c>
      <c r="AI243" s="3"/>
      <c r="AJ243" s="3"/>
      <c r="AK243" s="4">
        <f t="shared" si="1138"/>
        <v>0</v>
      </c>
      <c r="AL243" s="4">
        <f t="shared" si="1139"/>
        <v>0</v>
      </c>
      <c r="AM243" s="4">
        <f t="shared" si="1140"/>
        <v>0</v>
      </c>
      <c r="AN243" s="4">
        <f t="shared" si="1141"/>
        <v>0</v>
      </c>
      <c r="AO243" s="3"/>
      <c r="AP243" s="3"/>
      <c r="AQ243" s="4">
        <f t="shared" si="1142"/>
        <v>0</v>
      </c>
      <c r="AR243" s="3"/>
      <c r="AS243" s="3"/>
      <c r="AT243" s="4">
        <f t="shared" si="1143"/>
        <v>0</v>
      </c>
      <c r="AU243" s="3"/>
      <c r="AV243" s="3"/>
      <c r="AW243" s="4">
        <f t="shared" si="1144"/>
        <v>0</v>
      </c>
      <c r="AX243" s="3"/>
      <c r="AY243" s="3"/>
      <c r="AZ243" s="4">
        <f t="shared" si="1145"/>
        <v>0</v>
      </c>
      <c r="BA243" s="3"/>
      <c r="BB243" s="3"/>
      <c r="BC243" s="4">
        <f t="shared" si="1146"/>
        <v>0</v>
      </c>
      <c r="BD243" s="3"/>
      <c r="BE243" s="3"/>
      <c r="BF243" s="4">
        <f t="shared" si="1147"/>
        <v>0</v>
      </c>
      <c r="BG243" s="4">
        <f t="shared" si="1148"/>
        <v>0</v>
      </c>
      <c r="BH243" s="4">
        <f t="shared" si="1149"/>
        <v>0</v>
      </c>
      <c r="BI243" s="4">
        <f t="shared" si="1150"/>
        <v>0</v>
      </c>
      <c r="BJ243" s="3"/>
      <c r="BK243" s="3"/>
      <c r="BL243" s="4">
        <f t="shared" si="1151"/>
        <v>0</v>
      </c>
      <c r="BM243" s="3"/>
      <c r="BN243" s="3"/>
      <c r="BO243" s="4">
        <f t="shared" si="1152"/>
        <v>0</v>
      </c>
      <c r="BP243" s="3"/>
      <c r="BQ243" s="3"/>
      <c r="BR243" s="4">
        <f t="shared" si="1153"/>
        <v>0</v>
      </c>
      <c r="BS243" s="3"/>
      <c r="BT243" s="3"/>
      <c r="BU243" s="4">
        <f t="shared" si="1154"/>
        <v>0</v>
      </c>
      <c r="BV243" s="3"/>
      <c r="BW243" s="3"/>
      <c r="BX243" s="4">
        <f t="shared" si="1155"/>
        <v>0</v>
      </c>
      <c r="BY243" s="3"/>
      <c r="BZ243" s="3"/>
      <c r="CA243" s="4">
        <f t="shared" si="1156"/>
        <v>0</v>
      </c>
      <c r="CB243" s="4">
        <f t="shared" si="1157"/>
        <v>0</v>
      </c>
      <c r="CC243" s="4">
        <f t="shared" si="1158"/>
        <v>0</v>
      </c>
      <c r="CD243" s="4">
        <f t="shared" si="1159"/>
        <v>0</v>
      </c>
      <c r="CE243" s="3"/>
      <c r="CF243" s="3"/>
      <c r="CG243" s="4">
        <f t="shared" si="1160"/>
        <v>0</v>
      </c>
      <c r="CH243" s="3"/>
      <c r="CI243" s="3"/>
      <c r="CJ243" s="4">
        <f t="shared" si="1161"/>
        <v>0</v>
      </c>
      <c r="CK243" s="3"/>
      <c r="CL243" s="3"/>
      <c r="CM243" s="4">
        <f t="shared" si="1162"/>
        <v>0</v>
      </c>
      <c r="CN243" s="4">
        <f t="shared" si="1163"/>
        <v>0</v>
      </c>
      <c r="CO243" s="4">
        <f t="shared" si="1164"/>
        <v>0</v>
      </c>
      <c r="CP243" s="4">
        <f t="shared" si="1165"/>
        <v>0</v>
      </c>
      <c r="CQ243" s="3"/>
      <c r="CR243" s="3"/>
      <c r="CS243" s="4">
        <f t="shared" si="1166"/>
        <v>0</v>
      </c>
      <c r="CT243" s="3"/>
      <c r="CU243" s="3"/>
      <c r="CV243" s="4">
        <f t="shared" si="1167"/>
        <v>0</v>
      </c>
      <c r="CW243" s="3"/>
      <c r="CX243" s="3"/>
      <c r="CY243" s="4">
        <f t="shared" si="1168"/>
        <v>0</v>
      </c>
      <c r="CZ243" s="4">
        <f t="shared" si="1169"/>
        <v>0</v>
      </c>
      <c r="DA243" s="4">
        <f t="shared" si="1170"/>
        <v>0</v>
      </c>
      <c r="DB243" s="4">
        <f t="shared" si="1171"/>
        <v>0</v>
      </c>
      <c r="DC243" s="4">
        <f t="shared" si="1172"/>
        <v>0</v>
      </c>
      <c r="DD243" s="4">
        <f t="shared" si="1173"/>
        <v>0</v>
      </c>
      <c r="DE243" s="4">
        <f t="shared" si="1174"/>
        <v>0</v>
      </c>
      <c r="DF243" s="3"/>
      <c r="DG243" s="3"/>
      <c r="DH243" s="4">
        <f t="shared" si="1175"/>
        <v>0</v>
      </c>
      <c r="DI243" s="3"/>
      <c r="DJ243" s="3"/>
      <c r="DK243" s="4">
        <f t="shared" si="1176"/>
        <v>0</v>
      </c>
      <c r="DL243" s="4">
        <f t="shared" si="1177"/>
        <v>0</v>
      </c>
      <c r="DM243" s="4">
        <f t="shared" si="1178"/>
        <v>0</v>
      </c>
      <c r="DN243" s="4">
        <f t="shared" si="1179"/>
        <v>0</v>
      </c>
      <c r="DO243" s="3"/>
      <c r="DP243" s="3"/>
      <c r="DQ243" s="4">
        <f t="shared" si="1180"/>
        <v>0</v>
      </c>
      <c r="DR243" s="3"/>
      <c r="DS243" s="3"/>
      <c r="DT243" s="4">
        <f t="shared" si="1181"/>
        <v>0</v>
      </c>
      <c r="DU243" s="4">
        <f t="shared" si="1182"/>
        <v>0</v>
      </c>
      <c r="DV243" s="4">
        <f t="shared" si="1183"/>
        <v>0</v>
      </c>
      <c r="DW243" s="4">
        <f t="shared" si="1184"/>
        <v>0</v>
      </c>
      <c r="DX243" s="20">
        <f t="shared" si="1185"/>
        <v>0</v>
      </c>
      <c r="DY243" s="20">
        <f t="shared" si="1186"/>
        <v>0</v>
      </c>
      <c r="DZ243" s="20">
        <f t="shared" si="1187"/>
        <v>0</v>
      </c>
      <c r="EA243" s="19"/>
      <c r="EB243" s="19"/>
      <c r="EC243" s="20">
        <f t="shared" si="1188"/>
        <v>0</v>
      </c>
      <c r="ED243" s="19"/>
      <c r="EE243" s="19"/>
      <c r="EF243" s="20">
        <f t="shared" si="1189"/>
        <v>0</v>
      </c>
      <c r="EG243" s="19"/>
      <c r="EH243" s="19"/>
      <c r="EI243" s="20">
        <f t="shared" si="1190"/>
        <v>0</v>
      </c>
      <c r="EJ243" s="19"/>
      <c r="EK243" s="19"/>
      <c r="EL243" s="20">
        <f t="shared" si="1191"/>
        <v>0</v>
      </c>
      <c r="EM243" s="20">
        <f t="shared" si="1192"/>
        <v>0</v>
      </c>
      <c r="EN243" s="20">
        <f t="shared" si="1193"/>
        <v>0</v>
      </c>
      <c r="EO243" s="20">
        <f t="shared" si="1194"/>
        <v>0</v>
      </c>
      <c r="EP243" s="19"/>
      <c r="EQ243" s="19"/>
      <c r="ER243" s="20">
        <f t="shared" si="1195"/>
        <v>0</v>
      </c>
      <c r="ES243" s="19"/>
      <c r="ET243" s="19"/>
      <c r="EU243" s="20">
        <f t="shared" si="1196"/>
        <v>0</v>
      </c>
      <c r="EV243" s="19"/>
      <c r="EW243" s="19"/>
      <c r="EX243" s="20">
        <f t="shared" si="1197"/>
        <v>0</v>
      </c>
      <c r="EY243" s="19"/>
      <c r="EZ243" s="19"/>
      <c r="FA243" s="20">
        <f t="shared" si="1198"/>
        <v>0</v>
      </c>
      <c r="FB243" s="20">
        <f t="shared" si="1199"/>
        <v>0</v>
      </c>
      <c r="FC243" s="20">
        <f t="shared" si="1200"/>
        <v>0</v>
      </c>
      <c r="FD243" s="20">
        <f t="shared" si="1201"/>
        <v>0</v>
      </c>
      <c r="FE243" s="19"/>
      <c r="FF243" s="19"/>
      <c r="FG243" s="20">
        <f t="shared" si="1202"/>
        <v>0</v>
      </c>
      <c r="FH243" s="19"/>
      <c r="FI243" s="19"/>
      <c r="FJ243" s="20">
        <f t="shared" si="1203"/>
        <v>0</v>
      </c>
      <c r="FK243" s="19"/>
      <c r="FL243" s="19"/>
      <c r="FM243" s="20">
        <f t="shared" si="1204"/>
        <v>0</v>
      </c>
      <c r="FN243" s="20">
        <f t="shared" si="1205"/>
        <v>0</v>
      </c>
      <c r="FO243" s="20">
        <f t="shared" si="1206"/>
        <v>0</v>
      </c>
      <c r="FP243" s="20">
        <f t="shared" si="1207"/>
        <v>0</v>
      </c>
      <c r="FQ243" s="19"/>
      <c r="FR243" s="19"/>
      <c r="FS243" s="20">
        <f t="shared" si="1208"/>
        <v>0</v>
      </c>
      <c r="FT243" s="19"/>
      <c r="FU243" s="19"/>
      <c r="FV243" s="20">
        <f t="shared" si="1209"/>
        <v>0</v>
      </c>
      <c r="FW243" s="19"/>
      <c r="FX243" s="19"/>
      <c r="FY243" s="20">
        <f t="shared" si="1210"/>
        <v>0</v>
      </c>
      <c r="FZ243" s="20">
        <f t="shared" si="1211"/>
        <v>0</v>
      </c>
      <c r="GA243" s="20">
        <f t="shared" si="1212"/>
        <v>0</v>
      </c>
      <c r="GB243" s="20">
        <f t="shared" si="1213"/>
        <v>0</v>
      </c>
      <c r="GC243" s="19"/>
      <c r="GD243" s="19"/>
      <c r="GE243" s="20">
        <f t="shared" si="1214"/>
        <v>0</v>
      </c>
      <c r="GF243" s="19"/>
      <c r="GG243" s="19"/>
      <c r="GH243" s="20">
        <f t="shared" si="1215"/>
        <v>0</v>
      </c>
      <c r="GI243" s="19"/>
      <c r="GJ243" s="19"/>
      <c r="GK243" s="20">
        <f t="shared" si="1216"/>
        <v>0</v>
      </c>
      <c r="GL243" s="19"/>
      <c r="GM243" s="19"/>
      <c r="GN243" s="20">
        <f t="shared" si="1217"/>
        <v>0</v>
      </c>
      <c r="GO243" s="20">
        <f t="shared" si="1218"/>
        <v>0</v>
      </c>
      <c r="GP243" s="20">
        <f t="shared" si="1219"/>
        <v>0</v>
      </c>
      <c r="GQ243" s="20">
        <f t="shared" si="1220"/>
        <v>0</v>
      </c>
      <c r="GR243" s="19"/>
      <c r="GS243" s="19"/>
      <c r="GT243" s="20">
        <f t="shared" si="1221"/>
        <v>0</v>
      </c>
      <c r="GU243" s="19"/>
      <c r="GV243" s="19"/>
      <c r="GW243" s="20">
        <f t="shared" si="1222"/>
        <v>0</v>
      </c>
      <c r="GX243" s="19"/>
      <c r="GY243" s="19"/>
      <c r="GZ243" s="20">
        <f t="shared" si="1223"/>
        <v>0</v>
      </c>
      <c r="HA243" s="20">
        <f t="shared" si="1224"/>
        <v>0</v>
      </c>
      <c r="HB243" s="20">
        <f t="shared" si="1225"/>
        <v>0</v>
      </c>
      <c r="HC243" s="20">
        <f t="shared" si="1226"/>
        <v>0</v>
      </c>
      <c r="HD243" s="19"/>
      <c r="HE243" s="19"/>
      <c r="HF243" s="20">
        <f t="shared" si="1227"/>
        <v>0</v>
      </c>
      <c r="HG243" s="19"/>
      <c r="HH243" s="19"/>
      <c r="HI243" s="20">
        <f t="shared" si="1228"/>
        <v>0</v>
      </c>
      <c r="HJ243" s="19"/>
      <c r="HK243" s="19"/>
      <c r="HL243" s="20">
        <f t="shared" si="1229"/>
        <v>0</v>
      </c>
      <c r="HM243" s="19"/>
      <c r="HN243" s="19"/>
      <c r="HO243" s="20">
        <f t="shared" si="1230"/>
        <v>0</v>
      </c>
      <c r="HP243" s="20">
        <f t="shared" si="1231"/>
        <v>0</v>
      </c>
      <c r="HQ243" s="20">
        <f t="shared" si="1232"/>
        <v>0</v>
      </c>
      <c r="HR243" s="20">
        <f t="shared" si="1233"/>
        <v>0</v>
      </c>
      <c r="HS243" s="19"/>
      <c r="HT243" s="19"/>
      <c r="HU243" s="20">
        <f t="shared" si="1234"/>
        <v>0</v>
      </c>
      <c r="HV243" s="19"/>
      <c r="HW243" s="19"/>
      <c r="HX243" s="20">
        <f t="shared" si="1235"/>
        <v>0</v>
      </c>
      <c r="HY243" s="19"/>
      <c r="HZ243" s="19"/>
      <c r="IA243" s="20">
        <f t="shared" si="1236"/>
        <v>0</v>
      </c>
      <c r="IB243" s="19"/>
      <c r="IC243" s="19"/>
      <c r="ID243" s="20">
        <f t="shared" si="1237"/>
        <v>0</v>
      </c>
      <c r="IE243" s="20">
        <f t="shared" si="1238"/>
        <v>0</v>
      </c>
      <c r="IF243" s="20">
        <f t="shared" si="1239"/>
        <v>0</v>
      </c>
      <c r="IG243" s="20">
        <f t="shared" si="1240"/>
        <v>0</v>
      </c>
      <c r="IH243" s="20">
        <f t="shared" si="1241"/>
        <v>0</v>
      </c>
      <c r="II243" s="20">
        <f t="shared" si="1242"/>
        <v>0</v>
      </c>
      <c r="IJ243" s="20">
        <f t="shared" si="1243"/>
        <v>0</v>
      </c>
      <c r="IK243" s="19"/>
      <c r="IL243" s="19"/>
      <c r="IM243" s="20">
        <f t="shared" si="1244"/>
        <v>0</v>
      </c>
      <c r="IN243" s="19"/>
      <c r="IO243" s="19"/>
      <c r="IP243" s="20">
        <f t="shared" si="1245"/>
        <v>0</v>
      </c>
      <c r="IQ243" s="19"/>
      <c r="IR243" s="19"/>
      <c r="IS243" s="20">
        <f t="shared" si="1246"/>
        <v>0</v>
      </c>
      <c r="IT243" s="20">
        <f t="shared" si="1247"/>
        <v>0</v>
      </c>
      <c r="IU243" s="20">
        <f t="shared" si="1248"/>
        <v>0</v>
      </c>
      <c r="IV243" s="20">
        <f t="shared" si="1249"/>
        <v>0</v>
      </c>
      <c r="IW243" s="20">
        <f t="shared" si="1250"/>
        <v>0</v>
      </c>
      <c r="IX243" s="20">
        <f t="shared" si="1251"/>
        <v>0</v>
      </c>
      <c r="IY243" s="20">
        <f t="shared" si="1252"/>
        <v>0</v>
      </c>
      <c r="IZ243" s="19"/>
      <c r="JA243" s="20">
        <f>0</f>
        <v>0</v>
      </c>
      <c r="JB243" s="20">
        <f t="shared" si="1253"/>
        <v>0</v>
      </c>
      <c r="JC243" s="19"/>
      <c r="JD243" s="19"/>
      <c r="JE243" s="20">
        <f t="shared" si="1254"/>
        <v>0</v>
      </c>
      <c r="JF243" s="19"/>
      <c r="JG243" s="19"/>
      <c r="JH243" s="20">
        <f t="shared" si="1255"/>
        <v>0</v>
      </c>
      <c r="JI243" s="20">
        <f t="shared" si="1256"/>
        <v>0</v>
      </c>
      <c r="JJ243" s="20">
        <f t="shared" si="1257"/>
        <v>0</v>
      </c>
      <c r="JK243" s="20">
        <f t="shared" si="1258"/>
        <v>0</v>
      </c>
      <c r="JL243" s="19"/>
      <c r="JM243" s="19"/>
      <c r="JN243" s="20">
        <f t="shared" si="1259"/>
        <v>0</v>
      </c>
      <c r="JO243" s="19"/>
      <c r="JP243" s="19"/>
      <c r="JQ243" s="20">
        <f t="shared" si="1260"/>
        <v>0</v>
      </c>
      <c r="JR243" s="19"/>
      <c r="JS243" s="19"/>
      <c r="JT243" s="20">
        <f t="shared" si="1261"/>
        <v>0</v>
      </c>
      <c r="JU243" s="20">
        <f t="shared" si="1262"/>
        <v>0</v>
      </c>
      <c r="JV243" s="20">
        <f t="shared" si="1263"/>
        <v>0</v>
      </c>
      <c r="JW243" s="20">
        <f t="shared" si="1264"/>
        <v>0</v>
      </c>
      <c r="JX243" s="19"/>
      <c r="JY243" s="19"/>
      <c r="JZ243" s="20">
        <f t="shared" si="1265"/>
        <v>0</v>
      </c>
      <c r="KA243" s="19"/>
      <c r="KB243" s="19"/>
      <c r="KC243" s="20">
        <f t="shared" si="1266"/>
        <v>0</v>
      </c>
      <c r="KD243" s="20">
        <f t="shared" si="1267"/>
        <v>0</v>
      </c>
      <c r="KE243" s="20">
        <f t="shared" si="1268"/>
        <v>0</v>
      </c>
      <c r="KF243" s="20">
        <f t="shared" si="1269"/>
        <v>0</v>
      </c>
      <c r="KG243" s="19"/>
      <c r="KH243" s="19"/>
      <c r="KI243" s="20">
        <f t="shared" si="1270"/>
        <v>0</v>
      </c>
      <c r="KJ243" s="19"/>
      <c r="KK243" s="19"/>
      <c r="KL243" s="20">
        <f t="shared" si="1271"/>
        <v>0</v>
      </c>
      <c r="KM243" s="19"/>
      <c r="KN243" s="19"/>
      <c r="KO243" s="20">
        <f t="shared" si="1272"/>
        <v>0</v>
      </c>
      <c r="KP243" s="19"/>
      <c r="KQ243" s="19"/>
      <c r="KR243" s="20">
        <f t="shared" si="1273"/>
        <v>0</v>
      </c>
      <c r="KS243" s="19"/>
      <c r="KT243" s="19"/>
      <c r="KU243" s="20">
        <f t="shared" si="1274"/>
        <v>0</v>
      </c>
      <c r="KV243" s="19"/>
      <c r="KW243" s="19"/>
      <c r="KX243" s="20">
        <f t="shared" si="1275"/>
        <v>0</v>
      </c>
      <c r="KY243" s="19"/>
      <c r="KZ243" s="19"/>
      <c r="LA243" s="20">
        <f t="shared" si="1276"/>
        <v>0</v>
      </c>
      <c r="LB243" s="20">
        <f t="shared" si="1277"/>
        <v>0</v>
      </c>
      <c r="LC243" s="20">
        <f t="shared" si="1278"/>
        <v>0</v>
      </c>
      <c r="LD243" s="20">
        <f t="shared" si="1279"/>
        <v>0</v>
      </c>
      <c r="LE243" s="20">
        <f t="shared" si="1280"/>
        <v>0</v>
      </c>
      <c r="LF243" s="20">
        <f t="shared" si="1281"/>
        <v>0</v>
      </c>
      <c r="LG243" s="20">
        <f t="shared" si="1282"/>
        <v>0</v>
      </c>
      <c r="LH243" s="19"/>
      <c r="LI243" s="19"/>
      <c r="LJ243" s="20">
        <f t="shared" si="1283"/>
        <v>0</v>
      </c>
      <c r="LK243" s="19"/>
      <c r="LL243" s="19"/>
      <c r="LM243" s="20">
        <f t="shared" si="1284"/>
        <v>0</v>
      </c>
      <c r="LN243" s="20">
        <f t="shared" si="1285"/>
        <v>0</v>
      </c>
      <c r="LO243" s="20">
        <f t="shared" si="1286"/>
        <v>0</v>
      </c>
      <c r="LP243" s="20">
        <f t="shared" si="1287"/>
        <v>0</v>
      </c>
    </row>
    <row r="244" spans="1:328" x14ac:dyDescent="0.3">
      <c r="A244" s="2" t="s">
        <v>349</v>
      </c>
      <c r="B244" s="5">
        <f>((((((B237)+(B238))+(B239))+(B240))+(B241))+(B242))+(B243)</f>
        <v>0</v>
      </c>
      <c r="C244" s="5">
        <f>((((((C237)+(C238))+(C239))+(C240))+(C241))+(C242))+(C243)</f>
        <v>0</v>
      </c>
      <c r="D244" s="5">
        <f t="shared" si="1127"/>
        <v>0</v>
      </c>
      <c r="E244" s="5">
        <f>((((((E237)+(E238))+(E239))+(E240))+(E241))+(E242))+(E243)</f>
        <v>0</v>
      </c>
      <c r="F244" s="5">
        <f>((((((F237)+(F238))+(F239))+(F240))+(F241))+(F242))+(F243)</f>
        <v>410.49</v>
      </c>
      <c r="G244" s="5">
        <f t="shared" si="1128"/>
        <v>-410.49</v>
      </c>
      <c r="H244" s="5">
        <f>((((((H237)+(H238))+(H239))+(H240))+(H241))+(H242))+(H243)</f>
        <v>0</v>
      </c>
      <c r="I244" s="5">
        <f>((((((I237)+(I238))+(I239))+(I240))+(I241))+(I242))+(I243)</f>
        <v>0</v>
      </c>
      <c r="J244" s="5">
        <f t="shared" si="1129"/>
        <v>0</v>
      </c>
      <c r="K244" s="5">
        <f>((((((K237)+(K238))+(K239))+(K240))+(K241))+(K242))+(K243)</f>
        <v>0</v>
      </c>
      <c r="L244" s="5">
        <f>((((((L237)+(L238))+(L239))+(L240))+(L241))+(L242))+(L243)</f>
        <v>0</v>
      </c>
      <c r="M244" s="5">
        <f t="shared" si="1130"/>
        <v>0</v>
      </c>
      <c r="N244" s="5">
        <f>((((((N237)+(N238))+(N239))+(N240))+(N241))+(N242))+(N243)</f>
        <v>0</v>
      </c>
      <c r="O244" s="5">
        <f>((((((O237)+(O238))+(O239))+(O240))+(O241))+(O242))+(O243)</f>
        <v>0</v>
      </c>
      <c r="P244" s="5">
        <f t="shared" si="1131"/>
        <v>0</v>
      </c>
      <c r="Q244" s="5">
        <f>((((((Q237)+(Q238))+(Q239))+(Q240))+(Q241))+(Q242))+(Q243)</f>
        <v>0</v>
      </c>
      <c r="R244" s="5">
        <f>((((((R237)+(R238))+(R239))+(R240))+(R241))+(R242))+(R243)</f>
        <v>0</v>
      </c>
      <c r="S244" s="5">
        <f t="shared" si="1132"/>
        <v>0</v>
      </c>
      <c r="T244" s="5">
        <f>((((((T237)+(T238))+(T239))+(T240))+(T241))+(T242))+(T243)</f>
        <v>0</v>
      </c>
      <c r="U244" s="5">
        <f>((((((U237)+(U238))+(U239))+(U240))+(U241))+(U242))+(U243)</f>
        <v>0</v>
      </c>
      <c r="V244" s="5">
        <f t="shared" si="1133"/>
        <v>0</v>
      </c>
      <c r="W244" s="5">
        <f>((((((W237)+(W238))+(W239))+(W240))+(W241))+(W242))+(W243)</f>
        <v>0</v>
      </c>
      <c r="X244" s="5">
        <f>((((((X237)+(X238))+(X239))+(X240))+(X241))+(X242))+(X243)</f>
        <v>0</v>
      </c>
      <c r="Y244" s="5">
        <f t="shared" si="1134"/>
        <v>0</v>
      </c>
      <c r="Z244" s="5">
        <f>((((((Z237)+(Z238))+(Z239))+(Z240))+(Z241))+(Z242))+(Z243)</f>
        <v>0</v>
      </c>
      <c r="AA244" s="5">
        <f>((((((AA237)+(AA238))+(AA239))+(AA240))+(AA241))+(AA242))+(AA243)</f>
        <v>0</v>
      </c>
      <c r="AB244" s="5">
        <f t="shared" si="1135"/>
        <v>0</v>
      </c>
      <c r="AC244" s="5">
        <f>((((((AC237)+(AC238))+(AC239))+(AC240))+(AC241))+(AC242))+(AC243)</f>
        <v>0</v>
      </c>
      <c r="AD244" s="5">
        <f>((((((AD237)+(AD238))+(AD239))+(AD240))+(AD241))+(AD242))+(AD243)</f>
        <v>0</v>
      </c>
      <c r="AE244" s="5">
        <f t="shared" si="1136"/>
        <v>0</v>
      </c>
      <c r="AF244" s="5">
        <f>((((((AF237)+(AF238))+(AF239))+(AF240))+(AF241))+(AF242))+(AF243)</f>
        <v>0</v>
      </c>
      <c r="AG244" s="5">
        <f>((((((AG237)+(AG238))+(AG239))+(AG240))+(AG241))+(AG242))+(AG243)</f>
        <v>0</v>
      </c>
      <c r="AH244" s="5">
        <f t="shared" si="1137"/>
        <v>0</v>
      </c>
      <c r="AI244" s="5">
        <f>((((((AI237)+(AI238))+(AI239))+(AI240))+(AI241))+(AI242))+(AI243)</f>
        <v>0</v>
      </c>
      <c r="AJ244" s="5">
        <f>((((((AJ237)+(AJ238))+(AJ239))+(AJ240))+(AJ241))+(AJ242))+(AJ243)</f>
        <v>0</v>
      </c>
      <c r="AK244" s="5">
        <f t="shared" si="1138"/>
        <v>0</v>
      </c>
      <c r="AL244" s="5">
        <f t="shared" si="1139"/>
        <v>0</v>
      </c>
      <c r="AM244" s="5">
        <f t="shared" si="1140"/>
        <v>0</v>
      </c>
      <c r="AN244" s="5">
        <f t="shared" si="1141"/>
        <v>0</v>
      </c>
      <c r="AO244" s="5">
        <f>((((((AO237)+(AO238))+(AO239))+(AO240))+(AO241))+(AO242))+(AO243)</f>
        <v>0</v>
      </c>
      <c r="AP244" s="5">
        <f>((((((AP237)+(AP238))+(AP239))+(AP240))+(AP241))+(AP242))+(AP243)</f>
        <v>0</v>
      </c>
      <c r="AQ244" s="5">
        <f t="shared" si="1142"/>
        <v>0</v>
      </c>
      <c r="AR244" s="5">
        <f>((((((AR237)+(AR238))+(AR239))+(AR240))+(AR241))+(AR242))+(AR243)</f>
        <v>0</v>
      </c>
      <c r="AS244" s="5">
        <f>((((((AS237)+(AS238))+(AS239))+(AS240))+(AS241))+(AS242))+(AS243)</f>
        <v>0</v>
      </c>
      <c r="AT244" s="5">
        <f t="shared" si="1143"/>
        <v>0</v>
      </c>
      <c r="AU244" s="5">
        <f>((((((AU237)+(AU238))+(AU239))+(AU240))+(AU241))+(AU242))+(AU243)</f>
        <v>0</v>
      </c>
      <c r="AV244" s="5">
        <f>((((((AV237)+(AV238))+(AV239))+(AV240))+(AV241))+(AV242))+(AV243)</f>
        <v>0</v>
      </c>
      <c r="AW244" s="5">
        <f t="shared" si="1144"/>
        <v>0</v>
      </c>
      <c r="AX244" s="5">
        <f>((((((AX237)+(AX238))+(AX239))+(AX240))+(AX241))+(AX242))+(AX243)</f>
        <v>0</v>
      </c>
      <c r="AY244" s="5">
        <f>((((((AY237)+(AY238))+(AY239))+(AY240))+(AY241))+(AY242))+(AY243)</f>
        <v>0</v>
      </c>
      <c r="AZ244" s="5">
        <f t="shared" si="1145"/>
        <v>0</v>
      </c>
      <c r="BA244" s="5">
        <f>((((((BA237)+(BA238))+(BA239))+(BA240))+(BA241))+(BA242))+(BA243)</f>
        <v>0</v>
      </c>
      <c r="BB244" s="5">
        <f>((((((BB237)+(BB238))+(BB239))+(BB240))+(BB241))+(BB242))+(BB243)</f>
        <v>0</v>
      </c>
      <c r="BC244" s="5">
        <f t="shared" si="1146"/>
        <v>0</v>
      </c>
      <c r="BD244" s="5">
        <f>((((((BD237)+(BD238))+(BD239))+(BD240))+(BD241))+(BD242))+(BD243)</f>
        <v>0</v>
      </c>
      <c r="BE244" s="5">
        <f>((((((BE237)+(BE238))+(BE239))+(BE240))+(BE241))+(BE242))+(BE243)</f>
        <v>0</v>
      </c>
      <c r="BF244" s="5">
        <f t="shared" si="1147"/>
        <v>0</v>
      </c>
      <c r="BG244" s="5">
        <f t="shared" si="1148"/>
        <v>0</v>
      </c>
      <c r="BH244" s="5">
        <f t="shared" si="1149"/>
        <v>0</v>
      </c>
      <c r="BI244" s="5">
        <f t="shared" si="1150"/>
        <v>0</v>
      </c>
      <c r="BJ244" s="5">
        <f>((((((BJ237)+(BJ238))+(BJ239))+(BJ240))+(BJ241))+(BJ242))+(BJ243)</f>
        <v>0</v>
      </c>
      <c r="BK244" s="5">
        <f>((((((BK237)+(BK238))+(BK239))+(BK240))+(BK241))+(BK242))+(BK243)</f>
        <v>0</v>
      </c>
      <c r="BL244" s="5">
        <f t="shared" si="1151"/>
        <v>0</v>
      </c>
      <c r="BM244" s="5">
        <f>((((((BM237)+(BM238))+(BM239))+(BM240))+(BM241))+(BM242))+(BM243)</f>
        <v>0</v>
      </c>
      <c r="BN244" s="5">
        <f>((((((BN237)+(BN238))+(BN239))+(BN240))+(BN241))+(BN242))+(BN243)</f>
        <v>0</v>
      </c>
      <c r="BO244" s="5">
        <f t="shared" si="1152"/>
        <v>0</v>
      </c>
      <c r="BP244" s="5">
        <f>((((((BP237)+(BP238))+(BP239))+(BP240))+(BP241))+(BP242))+(BP243)</f>
        <v>0</v>
      </c>
      <c r="BQ244" s="5">
        <f>((((((BQ237)+(BQ238))+(BQ239))+(BQ240))+(BQ241))+(BQ242))+(BQ243)</f>
        <v>0</v>
      </c>
      <c r="BR244" s="5">
        <f t="shared" si="1153"/>
        <v>0</v>
      </c>
      <c r="BS244" s="5">
        <f>((((((BS237)+(BS238))+(BS239))+(BS240))+(BS241))+(BS242))+(BS243)</f>
        <v>0</v>
      </c>
      <c r="BT244" s="5">
        <f>((((((BT237)+(BT238))+(BT239))+(BT240))+(BT241))+(BT242))+(BT243)</f>
        <v>0</v>
      </c>
      <c r="BU244" s="5">
        <f t="shared" si="1154"/>
        <v>0</v>
      </c>
      <c r="BV244" s="5">
        <f>((((((BV237)+(BV238))+(BV239))+(BV240))+(BV241))+(BV242))+(BV243)</f>
        <v>0</v>
      </c>
      <c r="BW244" s="5">
        <f>((((((BW237)+(BW238))+(BW239))+(BW240))+(BW241))+(BW242))+(BW243)</f>
        <v>0</v>
      </c>
      <c r="BX244" s="5">
        <f t="shared" si="1155"/>
        <v>0</v>
      </c>
      <c r="BY244" s="5">
        <f>((((((BY237)+(BY238))+(BY239))+(BY240))+(BY241))+(BY242))+(BY243)</f>
        <v>0</v>
      </c>
      <c r="BZ244" s="5">
        <f>((((((BZ237)+(BZ238))+(BZ239))+(BZ240))+(BZ241))+(BZ242))+(BZ243)</f>
        <v>0</v>
      </c>
      <c r="CA244" s="5">
        <f t="shared" si="1156"/>
        <v>0</v>
      </c>
      <c r="CB244" s="5">
        <f t="shared" si="1157"/>
        <v>0</v>
      </c>
      <c r="CC244" s="5">
        <f t="shared" si="1158"/>
        <v>0</v>
      </c>
      <c r="CD244" s="5">
        <f t="shared" si="1159"/>
        <v>0</v>
      </c>
      <c r="CE244" s="5">
        <f>((((((CE237)+(CE238))+(CE239))+(CE240))+(CE241))+(CE242))+(CE243)</f>
        <v>0</v>
      </c>
      <c r="CF244" s="5">
        <f>((((((CF237)+(CF238))+(CF239))+(CF240))+(CF241))+(CF242))+(CF243)</f>
        <v>0</v>
      </c>
      <c r="CG244" s="5">
        <f t="shared" si="1160"/>
        <v>0</v>
      </c>
      <c r="CH244" s="5">
        <f>((((((CH237)+(CH238))+(CH239))+(CH240))+(CH241))+(CH242))+(CH243)</f>
        <v>0</v>
      </c>
      <c r="CI244" s="5">
        <f>((((((CI237)+(CI238))+(CI239))+(CI240))+(CI241))+(CI242))+(CI243)</f>
        <v>0</v>
      </c>
      <c r="CJ244" s="5">
        <f t="shared" si="1161"/>
        <v>0</v>
      </c>
      <c r="CK244" s="5">
        <f>((((((CK237)+(CK238))+(CK239))+(CK240))+(CK241))+(CK242))+(CK243)</f>
        <v>0</v>
      </c>
      <c r="CL244" s="5">
        <f>((((((CL237)+(CL238))+(CL239))+(CL240))+(CL241))+(CL242))+(CL243)</f>
        <v>0</v>
      </c>
      <c r="CM244" s="5">
        <f t="shared" si="1162"/>
        <v>0</v>
      </c>
      <c r="CN244" s="5">
        <f t="shared" si="1163"/>
        <v>0</v>
      </c>
      <c r="CO244" s="5">
        <f t="shared" si="1164"/>
        <v>0</v>
      </c>
      <c r="CP244" s="5">
        <f t="shared" si="1165"/>
        <v>0</v>
      </c>
      <c r="CQ244" s="5">
        <f>((((((CQ237)+(CQ238))+(CQ239))+(CQ240))+(CQ241))+(CQ242))+(CQ243)</f>
        <v>0</v>
      </c>
      <c r="CR244" s="5">
        <f>((((((CR237)+(CR238))+(CR239))+(CR240))+(CR241))+(CR242))+(CR243)</f>
        <v>0</v>
      </c>
      <c r="CS244" s="5">
        <f t="shared" si="1166"/>
        <v>0</v>
      </c>
      <c r="CT244" s="5">
        <f>((((((CT237)+(CT238))+(CT239))+(CT240))+(CT241))+(CT242))+(CT243)</f>
        <v>0</v>
      </c>
      <c r="CU244" s="5">
        <f>((((((CU237)+(CU238))+(CU239))+(CU240))+(CU241))+(CU242))+(CU243)</f>
        <v>0</v>
      </c>
      <c r="CV244" s="5">
        <f t="shared" si="1167"/>
        <v>0</v>
      </c>
      <c r="CW244" s="5">
        <f>((((((CW237)+(CW238))+(CW239))+(CW240))+(CW241))+(CW242))+(CW243)</f>
        <v>0</v>
      </c>
      <c r="CX244" s="5">
        <f>((((((CX237)+(CX238))+(CX239))+(CX240))+(CX241))+(CX242))+(CX243)</f>
        <v>0</v>
      </c>
      <c r="CY244" s="5">
        <f t="shared" si="1168"/>
        <v>0</v>
      </c>
      <c r="CZ244" s="5">
        <f t="shared" si="1169"/>
        <v>0</v>
      </c>
      <c r="DA244" s="5">
        <f t="shared" si="1170"/>
        <v>0</v>
      </c>
      <c r="DB244" s="5">
        <f t="shared" si="1171"/>
        <v>0</v>
      </c>
      <c r="DC244" s="5">
        <f t="shared" si="1172"/>
        <v>0</v>
      </c>
      <c r="DD244" s="5">
        <f t="shared" si="1173"/>
        <v>0</v>
      </c>
      <c r="DE244" s="5">
        <f t="shared" si="1174"/>
        <v>0</v>
      </c>
      <c r="DF244" s="5">
        <f>((((((DF237)+(DF238))+(DF239))+(DF240))+(DF241))+(DF242))+(DF243)</f>
        <v>0</v>
      </c>
      <c r="DG244" s="5">
        <f>((((((DG237)+(DG238))+(DG239))+(DG240))+(DG241))+(DG242))+(DG243)</f>
        <v>0</v>
      </c>
      <c r="DH244" s="5">
        <f t="shared" si="1175"/>
        <v>0</v>
      </c>
      <c r="DI244" s="5">
        <f>((((((DI237)+(DI238))+(DI239))+(DI240))+(DI241))+(DI242))+(DI243)</f>
        <v>0</v>
      </c>
      <c r="DJ244" s="5">
        <f>((((((DJ237)+(DJ238))+(DJ239))+(DJ240))+(DJ241))+(DJ242))+(DJ243)</f>
        <v>0</v>
      </c>
      <c r="DK244" s="5">
        <f t="shared" si="1176"/>
        <v>0</v>
      </c>
      <c r="DL244" s="5">
        <f t="shared" si="1177"/>
        <v>0</v>
      </c>
      <c r="DM244" s="5">
        <f t="shared" si="1178"/>
        <v>0</v>
      </c>
      <c r="DN244" s="5">
        <f t="shared" si="1179"/>
        <v>0</v>
      </c>
      <c r="DO244" s="5">
        <f>((((((DO237)+(DO238))+(DO239))+(DO240))+(DO241))+(DO242))+(DO243)</f>
        <v>0</v>
      </c>
      <c r="DP244" s="5">
        <f>((((((DP237)+(DP238))+(DP239))+(DP240))+(DP241))+(DP242))+(DP243)</f>
        <v>0</v>
      </c>
      <c r="DQ244" s="5">
        <f t="shared" si="1180"/>
        <v>0</v>
      </c>
      <c r="DR244" s="5">
        <f>((((((DR237)+(DR238))+(DR239))+(DR240))+(DR241))+(DR242))+(DR243)</f>
        <v>0</v>
      </c>
      <c r="DS244" s="5">
        <f>((((((DS237)+(DS238))+(DS239))+(DS240))+(DS241))+(DS242))+(DS243)</f>
        <v>0</v>
      </c>
      <c r="DT244" s="5">
        <f t="shared" si="1181"/>
        <v>0</v>
      </c>
      <c r="DU244" s="5">
        <f t="shared" si="1182"/>
        <v>0</v>
      </c>
      <c r="DV244" s="5">
        <f t="shared" si="1183"/>
        <v>0</v>
      </c>
      <c r="DW244" s="5">
        <f t="shared" si="1184"/>
        <v>0</v>
      </c>
      <c r="DX244" s="21">
        <f t="shared" si="1185"/>
        <v>0</v>
      </c>
      <c r="DY244" s="21">
        <f t="shared" si="1186"/>
        <v>410.49</v>
      </c>
      <c r="DZ244" s="21">
        <f t="shared" si="1187"/>
        <v>-410.49</v>
      </c>
      <c r="EA244" s="21">
        <f>((((((EA237)+(EA238))+(EA239))+(EA240))+(EA241))+(EA242))+(EA243)</f>
        <v>0</v>
      </c>
      <c r="EB244" s="21">
        <f>((((((EB237)+(EB238))+(EB239))+(EB240))+(EB241))+(EB242))+(EB243)</f>
        <v>0</v>
      </c>
      <c r="EC244" s="21">
        <f t="shared" si="1188"/>
        <v>0</v>
      </c>
      <c r="ED244" s="21">
        <f>((((((ED237)+(ED238))+(ED239))+(ED240))+(ED241))+(ED242))+(ED243)</f>
        <v>0</v>
      </c>
      <c r="EE244" s="21">
        <f>((((((EE237)+(EE238))+(EE239))+(EE240))+(EE241))+(EE242))+(EE243)</f>
        <v>0</v>
      </c>
      <c r="EF244" s="21">
        <f t="shared" si="1189"/>
        <v>0</v>
      </c>
      <c r="EG244" s="21">
        <f>((((((EG237)+(EG238))+(EG239))+(EG240))+(EG241))+(EG242))+(EG243)</f>
        <v>0</v>
      </c>
      <c r="EH244" s="21">
        <f>((((((EH237)+(EH238))+(EH239))+(EH240))+(EH241))+(EH242))+(EH243)</f>
        <v>0</v>
      </c>
      <c r="EI244" s="21">
        <f t="shared" si="1190"/>
        <v>0</v>
      </c>
      <c r="EJ244" s="21">
        <f>((((((EJ237)+(EJ238))+(EJ239))+(EJ240))+(EJ241))+(EJ242))+(EJ243)</f>
        <v>0</v>
      </c>
      <c r="EK244" s="21">
        <f>((((((EK237)+(EK238))+(EK239))+(EK240))+(EK241))+(EK242))+(EK243)</f>
        <v>0</v>
      </c>
      <c r="EL244" s="21">
        <f t="shared" si="1191"/>
        <v>0</v>
      </c>
      <c r="EM244" s="21">
        <f t="shared" si="1192"/>
        <v>0</v>
      </c>
      <c r="EN244" s="21">
        <f t="shared" si="1193"/>
        <v>0</v>
      </c>
      <c r="EO244" s="21">
        <f t="shared" si="1194"/>
        <v>0</v>
      </c>
      <c r="EP244" s="21">
        <f>((((((EP237)+(EP238))+(EP239))+(EP240))+(EP241))+(EP242))+(EP243)</f>
        <v>0</v>
      </c>
      <c r="EQ244" s="21">
        <f>((((((EQ237)+(EQ238))+(EQ239))+(EQ240))+(EQ241))+(EQ242))+(EQ243)</f>
        <v>0</v>
      </c>
      <c r="ER244" s="21">
        <f t="shared" si="1195"/>
        <v>0</v>
      </c>
      <c r="ES244" s="21">
        <f>((((((ES237)+(ES238))+(ES239))+(ES240))+(ES241))+(ES242))+(ES243)</f>
        <v>0</v>
      </c>
      <c r="ET244" s="21">
        <f>((((((ET237)+(ET238))+(ET239))+(ET240))+(ET241))+(ET242))+(ET243)</f>
        <v>0</v>
      </c>
      <c r="EU244" s="21">
        <f t="shared" si="1196"/>
        <v>0</v>
      </c>
      <c r="EV244" s="21">
        <f>((((((EV237)+(EV238))+(EV239))+(EV240))+(EV241))+(EV242))+(EV243)</f>
        <v>0</v>
      </c>
      <c r="EW244" s="21">
        <f>((((((EW237)+(EW238))+(EW239))+(EW240))+(EW241))+(EW242))+(EW243)</f>
        <v>0</v>
      </c>
      <c r="EX244" s="21">
        <f t="shared" si="1197"/>
        <v>0</v>
      </c>
      <c r="EY244" s="21">
        <f>((((((EY237)+(EY238))+(EY239))+(EY240))+(EY241))+(EY242))+(EY243)</f>
        <v>0</v>
      </c>
      <c r="EZ244" s="21">
        <f>((((((EZ237)+(EZ238))+(EZ239))+(EZ240))+(EZ241))+(EZ242))+(EZ243)</f>
        <v>0</v>
      </c>
      <c r="FA244" s="21">
        <f t="shared" si="1198"/>
        <v>0</v>
      </c>
      <c r="FB244" s="21">
        <f t="shared" si="1199"/>
        <v>0</v>
      </c>
      <c r="FC244" s="21">
        <f t="shared" si="1200"/>
        <v>0</v>
      </c>
      <c r="FD244" s="21">
        <f t="shared" si="1201"/>
        <v>0</v>
      </c>
      <c r="FE244" s="21">
        <f>((((((FE237)+(FE238))+(FE239))+(FE240))+(FE241))+(FE242))+(FE243)</f>
        <v>0</v>
      </c>
      <c r="FF244" s="21">
        <f>((((((FF237)+(FF238))+(FF239))+(FF240))+(FF241))+(FF242))+(FF243)</f>
        <v>0</v>
      </c>
      <c r="FG244" s="21">
        <f t="shared" si="1202"/>
        <v>0</v>
      </c>
      <c r="FH244" s="21">
        <f>((((((FH237)+(FH238))+(FH239))+(FH240))+(FH241))+(FH242))+(FH243)</f>
        <v>0</v>
      </c>
      <c r="FI244" s="21">
        <f>((((((FI237)+(FI238))+(FI239))+(FI240))+(FI241))+(FI242))+(FI243)</f>
        <v>0</v>
      </c>
      <c r="FJ244" s="21">
        <f t="shared" si="1203"/>
        <v>0</v>
      </c>
      <c r="FK244" s="21">
        <f>((((((FK237)+(FK238))+(FK239))+(FK240))+(FK241))+(FK242))+(FK243)</f>
        <v>0</v>
      </c>
      <c r="FL244" s="21">
        <f>((((((FL237)+(FL238))+(FL239))+(FL240))+(FL241))+(FL242))+(FL243)</f>
        <v>0</v>
      </c>
      <c r="FM244" s="21">
        <f t="shared" si="1204"/>
        <v>0</v>
      </c>
      <c r="FN244" s="21">
        <f t="shared" si="1205"/>
        <v>0</v>
      </c>
      <c r="FO244" s="21">
        <f t="shared" si="1206"/>
        <v>0</v>
      </c>
      <c r="FP244" s="21">
        <f t="shared" si="1207"/>
        <v>0</v>
      </c>
      <c r="FQ244" s="21">
        <f>((((((FQ237)+(FQ238))+(FQ239))+(FQ240))+(FQ241))+(FQ242))+(FQ243)</f>
        <v>0</v>
      </c>
      <c r="FR244" s="21">
        <f>((((((FR237)+(FR238))+(FR239))+(FR240))+(FR241))+(FR242))+(FR243)</f>
        <v>0</v>
      </c>
      <c r="FS244" s="21">
        <f t="shared" si="1208"/>
        <v>0</v>
      </c>
      <c r="FT244" s="21">
        <f>((((((FT237)+(FT238))+(FT239))+(FT240))+(FT241))+(FT242))+(FT243)</f>
        <v>0</v>
      </c>
      <c r="FU244" s="21">
        <f>((((((FU237)+(FU238))+(FU239))+(FU240))+(FU241))+(FU242))+(FU243)</f>
        <v>0</v>
      </c>
      <c r="FV244" s="21">
        <f t="shared" si="1209"/>
        <v>0</v>
      </c>
      <c r="FW244" s="21">
        <f>((((((FW237)+(FW238))+(FW239))+(FW240))+(FW241))+(FW242))+(FW243)</f>
        <v>0</v>
      </c>
      <c r="FX244" s="21">
        <f>((((((FX237)+(FX238))+(FX239))+(FX240))+(FX241))+(FX242))+(FX243)</f>
        <v>0</v>
      </c>
      <c r="FY244" s="21">
        <f t="shared" si="1210"/>
        <v>0</v>
      </c>
      <c r="FZ244" s="21">
        <f t="shared" si="1211"/>
        <v>0</v>
      </c>
      <c r="GA244" s="21">
        <f t="shared" si="1212"/>
        <v>0</v>
      </c>
      <c r="GB244" s="21">
        <f t="shared" si="1213"/>
        <v>0</v>
      </c>
      <c r="GC244" s="21">
        <f>((((((GC237)+(GC238))+(GC239))+(GC240))+(GC241))+(GC242))+(GC243)</f>
        <v>0</v>
      </c>
      <c r="GD244" s="21">
        <f>((((((GD237)+(GD238))+(GD239))+(GD240))+(GD241))+(GD242))+(GD243)</f>
        <v>0</v>
      </c>
      <c r="GE244" s="21">
        <f t="shared" si="1214"/>
        <v>0</v>
      </c>
      <c r="GF244" s="21">
        <f>((((((GF237)+(GF238))+(GF239))+(GF240))+(GF241))+(GF242))+(GF243)</f>
        <v>0</v>
      </c>
      <c r="GG244" s="21">
        <f>((((((GG237)+(GG238))+(GG239))+(GG240))+(GG241))+(GG242))+(GG243)</f>
        <v>0</v>
      </c>
      <c r="GH244" s="21">
        <f t="shared" si="1215"/>
        <v>0</v>
      </c>
      <c r="GI244" s="21">
        <f>((((((GI237)+(GI238))+(GI239))+(GI240))+(GI241))+(GI242))+(GI243)</f>
        <v>0</v>
      </c>
      <c r="GJ244" s="21">
        <f>((((((GJ237)+(GJ238))+(GJ239))+(GJ240))+(GJ241))+(GJ242))+(GJ243)</f>
        <v>0</v>
      </c>
      <c r="GK244" s="21">
        <f t="shared" si="1216"/>
        <v>0</v>
      </c>
      <c r="GL244" s="21">
        <f>((((((GL237)+(GL238))+(GL239))+(GL240))+(GL241))+(GL242))+(GL243)</f>
        <v>0</v>
      </c>
      <c r="GM244" s="21">
        <f>((((((GM237)+(GM238))+(GM239))+(GM240))+(GM241))+(GM242))+(GM243)</f>
        <v>0</v>
      </c>
      <c r="GN244" s="21">
        <f t="shared" si="1217"/>
        <v>0</v>
      </c>
      <c r="GO244" s="21">
        <f t="shared" si="1218"/>
        <v>0</v>
      </c>
      <c r="GP244" s="21">
        <f t="shared" si="1219"/>
        <v>0</v>
      </c>
      <c r="GQ244" s="21">
        <f t="shared" si="1220"/>
        <v>0</v>
      </c>
      <c r="GR244" s="21">
        <f>((((((GR237)+(GR238))+(GR239))+(GR240))+(GR241))+(GR242))+(GR243)</f>
        <v>0</v>
      </c>
      <c r="GS244" s="21">
        <f>((((((GS237)+(GS238))+(GS239))+(GS240))+(GS241))+(GS242))+(GS243)</f>
        <v>0</v>
      </c>
      <c r="GT244" s="21">
        <f t="shared" si="1221"/>
        <v>0</v>
      </c>
      <c r="GU244" s="21">
        <f>((((((GU237)+(GU238))+(GU239))+(GU240))+(GU241))+(GU242))+(GU243)</f>
        <v>0</v>
      </c>
      <c r="GV244" s="21">
        <f>((((((GV237)+(GV238))+(GV239))+(GV240))+(GV241))+(GV242))+(GV243)</f>
        <v>0</v>
      </c>
      <c r="GW244" s="21">
        <f t="shared" si="1222"/>
        <v>0</v>
      </c>
      <c r="GX244" s="21">
        <f>((((((GX237)+(GX238))+(GX239))+(GX240))+(GX241))+(GX242))+(GX243)</f>
        <v>0</v>
      </c>
      <c r="GY244" s="21">
        <f>((((((GY237)+(GY238))+(GY239))+(GY240))+(GY241))+(GY242))+(GY243)</f>
        <v>0</v>
      </c>
      <c r="GZ244" s="21">
        <f t="shared" si="1223"/>
        <v>0</v>
      </c>
      <c r="HA244" s="21">
        <f t="shared" si="1224"/>
        <v>0</v>
      </c>
      <c r="HB244" s="21">
        <f t="shared" si="1225"/>
        <v>0</v>
      </c>
      <c r="HC244" s="21">
        <f t="shared" si="1226"/>
        <v>0</v>
      </c>
      <c r="HD244" s="21">
        <f>((((((HD237)+(HD238))+(HD239))+(HD240))+(HD241))+(HD242))+(HD243)</f>
        <v>0</v>
      </c>
      <c r="HE244" s="21">
        <f>((((((HE237)+(HE238))+(HE239))+(HE240))+(HE241))+(HE242))+(HE243)</f>
        <v>0</v>
      </c>
      <c r="HF244" s="21">
        <f t="shared" si="1227"/>
        <v>0</v>
      </c>
      <c r="HG244" s="21">
        <f>((((((HG237)+(HG238))+(HG239))+(HG240))+(HG241))+(HG242))+(HG243)</f>
        <v>0</v>
      </c>
      <c r="HH244" s="21">
        <f>((((((HH237)+(HH238))+(HH239))+(HH240))+(HH241))+(HH242))+(HH243)</f>
        <v>0</v>
      </c>
      <c r="HI244" s="21">
        <f t="shared" si="1228"/>
        <v>0</v>
      </c>
      <c r="HJ244" s="21">
        <f>((((((HJ237)+(HJ238))+(HJ239))+(HJ240))+(HJ241))+(HJ242))+(HJ243)</f>
        <v>0</v>
      </c>
      <c r="HK244" s="21">
        <f>((((((HK237)+(HK238))+(HK239))+(HK240))+(HK241))+(HK242))+(HK243)</f>
        <v>0</v>
      </c>
      <c r="HL244" s="21">
        <f t="shared" si="1229"/>
        <v>0</v>
      </c>
      <c r="HM244" s="21">
        <f>((((((HM237)+(HM238))+(HM239))+(HM240))+(HM241))+(HM242))+(HM243)</f>
        <v>0</v>
      </c>
      <c r="HN244" s="21">
        <f>((((((HN237)+(HN238))+(HN239))+(HN240))+(HN241))+(HN242))+(HN243)</f>
        <v>0</v>
      </c>
      <c r="HO244" s="21">
        <f t="shared" si="1230"/>
        <v>0</v>
      </c>
      <c r="HP244" s="21">
        <f t="shared" si="1231"/>
        <v>0</v>
      </c>
      <c r="HQ244" s="21">
        <f t="shared" si="1232"/>
        <v>0</v>
      </c>
      <c r="HR244" s="21">
        <f t="shared" si="1233"/>
        <v>0</v>
      </c>
      <c r="HS244" s="21">
        <f>((((((HS237)+(HS238))+(HS239))+(HS240))+(HS241))+(HS242))+(HS243)</f>
        <v>0</v>
      </c>
      <c r="HT244" s="21">
        <f>((((((HT237)+(HT238))+(HT239))+(HT240))+(HT241))+(HT242))+(HT243)</f>
        <v>0</v>
      </c>
      <c r="HU244" s="21">
        <f t="shared" si="1234"/>
        <v>0</v>
      </c>
      <c r="HV244" s="21">
        <f>((((((HV237)+(HV238))+(HV239))+(HV240))+(HV241))+(HV242))+(HV243)</f>
        <v>0</v>
      </c>
      <c r="HW244" s="21">
        <f>((((((HW237)+(HW238))+(HW239))+(HW240))+(HW241))+(HW242))+(HW243)</f>
        <v>0</v>
      </c>
      <c r="HX244" s="21">
        <f t="shared" si="1235"/>
        <v>0</v>
      </c>
      <c r="HY244" s="21">
        <f>((((((HY237)+(HY238))+(HY239))+(HY240))+(HY241))+(HY242))+(HY243)</f>
        <v>0</v>
      </c>
      <c r="HZ244" s="21">
        <f>((((((HZ237)+(HZ238))+(HZ239))+(HZ240))+(HZ241))+(HZ242))+(HZ243)</f>
        <v>0</v>
      </c>
      <c r="IA244" s="21">
        <f t="shared" si="1236"/>
        <v>0</v>
      </c>
      <c r="IB244" s="21">
        <f>((((((IB237)+(IB238))+(IB239))+(IB240))+(IB241))+(IB242))+(IB243)</f>
        <v>0</v>
      </c>
      <c r="IC244" s="21">
        <f>((((((IC237)+(IC238))+(IC239))+(IC240))+(IC241))+(IC242))+(IC243)</f>
        <v>0</v>
      </c>
      <c r="ID244" s="21">
        <f t="shared" si="1237"/>
        <v>0</v>
      </c>
      <c r="IE244" s="21">
        <f t="shared" si="1238"/>
        <v>0</v>
      </c>
      <c r="IF244" s="21">
        <f t="shared" si="1239"/>
        <v>0</v>
      </c>
      <c r="IG244" s="21">
        <f t="shared" si="1240"/>
        <v>0</v>
      </c>
      <c r="IH244" s="21">
        <f t="shared" si="1241"/>
        <v>0</v>
      </c>
      <c r="II244" s="21">
        <f t="shared" si="1242"/>
        <v>0</v>
      </c>
      <c r="IJ244" s="21">
        <f t="shared" si="1243"/>
        <v>0</v>
      </c>
      <c r="IK244" s="21">
        <f>((((((IK237)+(IK238))+(IK239))+(IK240))+(IK241))+(IK242))+(IK243)</f>
        <v>0</v>
      </c>
      <c r="IL244" s="21">
        <f>((((((IL237)+(IL238))+(IL239))+(IL240))+(IL241))+(IL242))+(IL243)</f>
        <v>0</v>
      </c>
      <c r="IM244" s="21">
        <f t="shared" si="1244"/>
        <v>0</v>
      </c>
      <c r="IN244" s="21">
        <f>((((((IN237)+(IN238))+(IN239))+(IN240))+(IN241))+(IN242))+(IN243)</f>
        <v>0</v>
      </c>
      <c r="IO244" s="21">
        <f>((((((IO237)+(IO238))+(IO239))+(IO240))+(IO241))+(IO242))+(IO243)</f>
        <v>0</v>
      </c>
      <c r="IP244" s="21">
        <f t="shared" si="1245"/>
        <v>0</v>
      </c>
      <c r="IQ244" s="21">
        <f>((((((IQ237)+(IQ238))+(IQ239))+(IQ240))+(IQ241))+(IQ242))+(IQ243)</f>
        <v>0</v>
      </c>
      <c r="IR244" s="21">
        <f>((((((IR237)+(IR238))+(IR239))+(IR240))+(IR241))+(IR242))+(IR243)</f>
        <v>0</v>
      </c>
      <c r="IS244" s="21">
        <f t="shared" si="1246"/>
        <v>0</v>
      </c>
      <c r="IT244" s="21">
        <f t="shared" si="1247"/>
        <v>0</v>
      </c>
      <c r="IU244" s="21">
        <f t="shared" si="1248"/>
        <v>0</v>
      </c>
      <c r="IV244" s="21">
        <f t="shared" si="1249"/>
        <v>0</v>
      </c>
      <c r="IW244" s="21">
        <f t="shared" si="1250"/>
        <v>0</v>
      </c>
      <c r="IX244" s="21">
        <f t="shared" si="1251"/>
        <v>0</v>
      </c>
      <c r="IY244" s="21">
        <f t="shared" si="1252"/>
        <v>0</v>
      </c>
      <c r="IZ244" s="21">
        <f>((((((IZ237)+(IZ238))+(IZ239))+(IZ240))+(IZ241))+(IZ242))+(IZ243)</f>
        <v>0</v>
      </c>
      <c r="JA244" s="21">
        <f>((((((JA237)+(JA238))+(JA239))+(JA240))+(JA241))+(JA242))+(JA243)</f>
        <v>0</v>
      </c>
      <c r="JB244" s="21">
        <f t="shared" si="1253"/>
        <v>0</v>
      </c>
      <c r="JC244" s="21">
        <f>((((((JC237)+(JC238))+(JC239))+(JC240))+(JC241))+(JC242))+(JC243)</f>
        <v>0</v>
      </c>
      <c r="JD244" s="21">
        <f>((((((JD237)+(JD238))+(JD239))+(JD240))+(JD241))+(JD242))+(JD243)</f>
        <v>0</v>
      </c>
      <c r="JE244" s="21">
        <f t="shared" si="1254"/>
        <v>0</v>
      </c>
      <c r="JF244" s="21">
        <f>((((((JF237)+(JF238))+(JF239))+(JF240))+(JF241))+(JF242))+(JF243)</f>
        <v>0</v>
      </c>
      <c r="JG244" s="21">
        <f>((((((JG237)+(JG238))+(JG239))+(JG240))+(JG241))+(JG242))+(JG243)</f>
        <v>0</v>
      </c>
      <c r="JH244" s="21">
        <f t="shared" si="1255"/>
        <v>0</v>
      </c>
      <c r="JI244" s="21">
        <f t="shared" si="1256"/>
        <v>0</v>
      </c>
      <c r="JJ244" s="21">
        <f t="shared" si="1257"/>
        <v>0</v>
      </c>
      <c r="JK244" s="21">
        <f t="shared" si="1258"/>
        <v>0</v>
      </c>
      <c r="JL244" s="21">
        <f>((((((JL237)+(JL238))+(JL239))+(JL240))+(JL241))+(JL242))+(JL243)</f>
        <v>0</v>
      </c>
      <c r="JM244" s="21">
        <f>((((((JM237)+(JM238))+(JM239))+(JM240))+(JM241))+(JM242))+(JM243)</f>
        <v>0</v>
      </c>
      <c r="JN244" s="21">
        <f t="shared" si="1259"/>
        <v>0</v>
      </c>
      <c r="JO244" s="21">
        <f>((((((JO237)+(JO238))+(JO239))+(JO240))+(JO241))+(JO242))+(JO243)</f>
        <v>0</v>
      </c>
      <c r="JP244" s="21">
        <f>((((((JP237)+(JP238))+(JP239))+(JP240))+(JP241))+(JP242))+(JP243)</f>
        <v>0</v>
      </c>
      <c r="JQ244" s="21">
        <f t="shared" si="1260"/>
        <v>0</v>
      </c>
      <c r="JR244" s="21">
        <f>((((((JR237)+(JR238))+(JR239))+(JR240))+(JR241))+(JR242))+(JR243)</f>
        <v>0</v>
      </c>
      <c r="JS244" s="21">
        <f>((((((JS237)+(JS238))+(JS239))+(JS240))+(JS241))+(JS242))+(JS243)</f>
        <v>0</v>
      </c>
      <c r="JT244" s="21">
        <f t="shared" si="1261"/>
        <v>0</v>
      </c>
      <c r="JU244" s="21">
        <f t="shared" si="1262"/>
        <v>0</v>
      </c>
      <c r="JV244" s="21">
        <f t="shared" si="1263"/>
        <v>0</v>
      </c>
      <c r="JW244" s="21">
        <f t="shared" si="1264"/>
        <v>0</v>
      </c>
      <c r="JX244" s="21">
        <f>((((((JX237)+(JX238))+(JX239))+(JX240))+(JX241))+(JX242))+(JX243)</f>
        <v>0</v>
      </c>
      <c r="JY244" s="21">
        <f>((((((JY237)+(JY238))+(JY239))+(JY240))+(JY241))+(JY242))+(JY243)</f>
        <v>0</v>
      </c>
      <c r="JZ244" s="21">
        <f t="shared" si="1265"/>
        <v>0</v>
      </c>
      <c r="KA244" s="21">
        <f>((((((KA237)+(KA238))+(KA239))+(KA240))+(KA241))+(KA242))+(KA243)</f>
        <v>0</v>
      </c>
      <c r="KB244" s="21">
        <f>((((((KB237)+(KB238))+(KB239))+(KB240))+(KB241))+(KB242))+(KB243)</f>
        <v>0</v>
      </c>
      <c r="KC244" s="21">
        <f t="shared" si="1266"/>
        <v>0</v>
      </c>
      <c r="KD244" s="21">
        <f t="shared" si="1267"/>
        <v>0</v>
      </c>
      <c r="KE244" s="21">
        <f t="shared" si="1268"/>
        <v>0</v>
      </c>
      <c r="KF244" s="21">
        <f t="shared" si="1269"/>
        <v>0</v>
      </c>
      <c r="KG244" s="21">
        <f>((((((KG237)+(KG238))+(KG239))+(KG240))+(KG241))+(KG242))+(KG243)</f>
        <v>10110.48</v>
      </c>
      <c r="KH244" s="21">
        <f>((((((KH237)+(KH238))+(KH239))+(KH240))+(KH241))+(KH242))+(KH243)</f>
        <v>10749.99</v>
      </c>
      <c r="KI244" s="21">
        <f t="shared" si="1270"/>
        <v>-639.51000000000022</v>
      </c>
      <c r="KJ244" s="21">
        <f>((((((KJ237)+(KJ238))+(KJ239))+(KJ240))+(KJ241))+(KJ242))+(KJ243)</f>
        <v>0</v>
      </c>
      <c r="KK244" s="21">
        <f>((((((KK237)+(KK238))+(KK239))+(KK240))+(KK241))+(KK242))+(KK243)</f>
        <v>0</v>
      </c>
      <c r="KL244" s="21">
        <f t="shared" si="1271"/>
        <v>0</v>
      </c>
      <c r="KM244" s="21">
        <f>((((((KM237)+(KM238))+(KM239))+(KM240))+(KM241))+(KM242))+(KM243)</f>
        <v>0</v>
      </c>
      <c r="KN244" s="21">
        <f>((((((KN237)+(KN238))+(KN239))+(KN240))+(KN241))+(KN242))+(KN243)</f>
        <v>0</v>
      </c>
      <c r="KO244" s="21">
        <f t="shared" si="1272"/>
        <v>0</v>
      </c>
      <c r="KP244" s="21">
        <f>((((((KP237)+(KP238))+(KP239))+(KP240))+(KP241))+(KP242))+(KP243)</f>
        <v>0</v>
      </c>
      <c r="KQ244" s="21">
        <f>((((((KQ237)+(KQ238))+(KQ239))+(KQ240))+(KQ241))+(KQ242))+(KQ243)</f>
        <v>0</v>
      </c>
      <c r="KR244" s="21">
        <f t="shared" si="1273"/>
        <v>0</v>
      </c>
      <c r="KS244" s="21">
        <f>((((((KS237)+(KS238))+(KS239))+(KS240))+(KS241))+(KS242))+(KS243)</f>
        <v>0</v>
      </c>
      <c r="KT244" s="21">
        <f>((((((KT237)+(KT238))+(KT239))+(KT240))+(KT241))+(KT242))+(KT243)</f>
        <v>0</v>
      </c>
      <c r="KU244" s="21">
        <f t="shared" si="1274"/>
        <v>0</v>
      </c>
      <c r="KV244" s="21">
        <f>((((((KV237)+(KV238))+(KV239))+(KV240))+(KV241))+(KV242))+(KV243)</f>
        <v>0</v>
      </c>
      <c r="KW244" s="21">
        <f>((((((KW237)+(KW238))+(KW239))+(KW240))+(KW241))+(KW242))+(KW243)</f>
        <v>0</v>
      </c>
      <c r="KX244" s="21">
        <f t="shared" si="1275"/>
        <v>0</v>
      </c>
      <c r="KY244" s="21">
        <f>((((((KY237)+(KY238))+(KY239))+(KY240))+(KY241))+(KY242))+(KY243)</f>
        <v>0</v>
      </c>
      <c r="KZ244" s="21">
        <f>((((((KZ237)+(KZ238))+(KZ239))+(KZ240))+(KZ241))+(KZ242))+(KZ243)</f>
        <v>0</v>
      </c>
      <c r="LA244" s="21">
        <f t="shared" si="1276"/>
        <v>0</v>
      </c>
      <c r="LB244" s="21">
        <f t="shared" si="1277"/>
        <v>0</v>
      </c>
      <c r="LC244" s="21">
        <f t="shared" si="1278"/>
        <v>0</v>
      </c>
      <c r="LD244" s="21">
        <f t="shared" si="1279"/>
        <v>0</v>
      </c>
      <c r="LE244" s="21">
        <f t="shared" si="1280"/>
        <v>10110.48</v>
      </c>
      <c r="LF244" s="21">
        <f t="shared" si="1281"/>
        <v>10749.99</v>
      </c>
      <c r="LG244" s="21">
        <f t="shared" si="1282"/>
        <v>-639.51000000000022</v>
      </c>
      <c r="LH244" s="21">
        <f>((((((LH237)+(LH238))+(LH239))+(LH240))+(LH241))+(LH242))+(LH243)</f>
        <v>0</v>
      </c>
      <c r="LI244" s="21">
        <f>((((((LI237)+(LI238))+(LI239))+(LI240))+(LI241))+(LI242))+(LI243)</f>
        <v>0</v>
      </c>
      <c r="LJ244" s="21">
        <f t="shared" si="1283"/>
        <v>0</v>
      </c>
      <c r="LK244" s="21">
        <f>((((((LK237)+(LK238))+(LK239))+(LK240))+(LK241))+(LK242))+(LK243)</f>
        <v>0</v>
      </c>
      <c r="LL244" s="21">
        <f>((((((LL237)+(LL238))+(LL239))+(LL240))+(LL241))+(LL242))+(LL243)</f>
        <v>0</v>
      </c>
      <c r="LM244" s="21">
        <f t="shared" si="1284"/>
        <v>0</v>
      </c>
      <c r="LN244" s="21">
        <f t="shared" si="1285"/>
        <v>10110.48</v>
      </c>
      <c r="LO244" s="21">
        <f t="shared" si="1286"/>
        <v>11160.48</v>
      </c>
      <c r="LP244" s="21">
        <f t="shared" si="1287"/>
        <v>-1050</v>
      </c>
    </row>
    <row r="245" spans="1:328" x14ac:dyDescent="0.3">
      <c r="A245" s="2" t="s">
        <v>350</v>
      </c>
      <c r="B245" s="3"/>
      <c r="C245" s="3"/>
      <c r="D245" s="4">
        <f t="shared" si="1127"/>
        <v>0</v>
      </c>
      <c r="E245" s="3"/>
      <c r="F245" s="3"/>
      <c r="G245" s="4">
        <f t="shared" si="1128"/>
        <v>0</v>
      </c>
      <c r="H245" s="3"/>
      <c r="I245" s="3"/>
      <c r="J245" s="4">
        <f t="shared" si="1129"/>
        <v>0</v>
      </c>
      <c r="K245" s="3"/>
      <c r="L245" s="3"/>
      <c r="M245" s="4">
        <f t="shared" si="1130"/>
        <v>0</v>
      </c>
      <c r="N245" s="3"/>
      <c r="O245" s="3"/>
      <c r="P245" s="4">
        <f t="shared" si="1131"/>
        <v>0</v>
      </c>
      <c r="Q245" s="3"/>
      <c r="R245" s="3"/>
      <c r="S245" s="4">
        <f t="shared" si="1132"/>
        <v>0</v>
      </c>
      <c r="T245" s="3"/>
      <c r="U245" s="3"/>
      <c r="V245" s="4">
        <f t="shared" si="1133"/>
        <v>0</v>
      </c>
      <c r="W245" s="3"/>
      <c r="X245" s="3"/>
      <c r="Y245" s="4">
        <f t="shared" si="1134"/>
        <v>0</v>
      </c>
      <c r="Z245" s="3"/>
      <c r="AA245" s="3"/>
      <c r="AB245" s="4">
        <f t="shared" si="1135"/>
        <v>0</v>
      </c>
      <c r="AC245" s="3"/>
      <c r="AD245" s="3"/>
      <c r="AE245" s="4">
        <f t="shared" si="1136"/>
        <v>0</v>
      </c>
      <c r="AF245" s="3"/>
      <c r="AG245" s="3"/>
      <c r="AH245" s="4">
        <f t="shared" si="1137"/>
        <v>0</v>
      </c>
      <c r="AI245" s="3"/>
      <c r="AJ245" s="3"/>
      <c r="AK245" s="4">
        <f t="shared" si="1138"/>
        <v>0</v>
      </c>
      <c r="AL245" s="4">
        <f t="shared" si="1139"/>
        <v>0</v>
      </c>
      <c r="AM245" s="4">
        <f t="shared" si="1140"/>
        <v>0</v>
      </c>
      <c r="AN245" s="4">
        <f t="shared" si="1141"/>
        <v>0</v>
      </c>
      <c r="AO245" s="3"/>
      <c r="AP245" s="3"/>
      <c r="AQ245" s="4">
        <f t="shared" si="1142"/>
        <v>0</v>
      </c>
      <c r="AR245" s="3"/>
      <c r="AS245" s="3"/>
      <c r="AT245" s="4">
        <f t="shared" si="1143"/>
        <v>0</v>
      </c>
      <c r="AU245" s="3"/>
      <c r="AV245" s="3"/>
      <c r="AW245" s="4">
        <f t="shared" si="1144"/>
        <v>0</v>
      </c>
      <c r="AX245" s="3"/>
      <c r="AY245" s="3"/>
      <c r="AZ245" s="4">
        <f t="shared" si="1145"/>
        <v>0</v>
      </c>
      <c r="BA245" s="3"/>
      <c r="BB245" s="3"/>
      <c r="BC245" s="4">
        <f t="shared" si="1146"/>
        <v>0</v>
      </c>
      <c r="BD245" s="3"/>
      <c r="BE245" s="3"/>
      <c r="BF245" s="4">
        <f t="shared" si="1147"/>
        <v>0</v>
      </c>
      <c r="BG245" s="4">
        <f t="shared" si="1148"/>
        <v>0</v>
      </c>
      <c r="BH245" s="4">
        <f t="shared" si="1149"/>
        <v>0</v>
      </c>
      <c r="BI245" s="4">
        <f t="shared" si="1150"/>
        <v>0</v>
      </c>
      <c r="BJ245" s="3"/>
      <c r="BK245" s="3"/>
      <c r="BL245" s="4">
        <f t="shared" si="1151"/>
        <v>0</v>
      </c>
      <c r="BM245" s="3"/>
      <c r="BN245" s="3"/>
      <c r="BO245" s="4">
        <f t="shared" si="1152"/>
        <v>0</v>
      </c>
      <c r="BP245" s="3"/>
      <c r="BQ245" s="3"/>
      <c r="BR245" s="4">
        <f t="shared" si="1153"/>
        <v>0</v>
      </c>
      <c r="BS245" s="3"/>
      <c r="BT245" s="3"/>
      <c r="BU245" s="4">
        <f t="shared" si="1154"/>
        <v>0</v>
      </c>
      <c r="BV245" s="3"/>
      <c r="BW245" s="3"/>
      <c r="BX245" s="4">
        <f t="shared" si="1155"/>
        <v>0</v>
      </c>
      <c r="BY245" s="3"/>
      <c r="BZ245" s="3"/>
      <c r="CA245" s="4">
        <f t="shared" si="1156"/>
        <v>0</v>
      </c>
      <c r="CB245" s="4">
        <f t="shared" si="1157"/>
        <v>0</v>
      </c>
      <c r="CC245" s="4">
        <f t="shared" si="1158"/>
        <v>0</v>
      </c>
      <c r="CD245" s="4">
        <f t="shared" si="1159"/>
        <v>0</v>
      </c>
      <c r="CE245" s="3"/>
      <c r="CF245" s="3"/>
      <c r="CG245" s="4">
        <f t="shared" si="1160"/>
        <v>0</v>
      </c>
      <c r="CH245" s="3"/>
      <c r="CI245" s="3"/>
      <c r="CJ245" s="4">
        <f t="shared" si="1161"/>
        <v>0</v>
      </c>
      <c r="CK245" s="3"/>
      <c r="CL245" s="3"/>
      <c r="CM245" s="4">
        <f t="shared" si="1162"/>
        <v>0</v>
      </c>
      <c r="CN245" s="4">
        <f t="shared" si="1163"/>
        <v>0</v>
      </c>
      <c r="CO245" s="4">
        <f t="shared" si="1164"/>
        <v>0</v>
      </c>
      <c r="CP245" s="4">
        <f t="shared" si="1165"/>
        <v>0</v>
      </c>
      <c r="CQ245" s="3"/>
      <c r="CR245" s="3"/>
      <c r="CS245" s="4">
        <f t="shared" si="1166"/>
        <v>0</v>
      </c>
      <c r="CT245" s="3"/>
      <c r="CU245" s="3"/>
      <c r="CV245" s="4">
        <f t="shared" si="1167"/>
        <v>0</v>
      </c>
      <c r="CW245" s="3"/>
      <c r="CX245" s="3"/>
      <c r="CY245" s="4">
        <f t="shared" si="1168"/>
        <v>0</v>
      </c>
      <c r="CZ245" s="4">
        <f t="shared" si="1169"/>
        <v>0</v>
      </c>
      <c r="DA245" s="4">
        <f t="shared" si="1170"/>
        <v>0</v>
      </c>
      <c r="DB245" s="4">
        <f t="shared" si="1171"/>
        <v>0</v>
      </c>
      <c r="DC245" s="4">
        <f t="shared" si="1172"/>
        <v>0</v>
      </c>
      <c r="DD245" s="4">
        <f t="shared" si="1173"/>
        <v>0</v>
      </c>
      <c r="DE245" s="4">
        <f t="shared" si="1174"/>
        <v>0</v>
      </c>
      <c r="DF245" s="3"/>
      <c r="DG245" s="3"/>
      <c r="DH245" s="4">
        <f t="shared" si="1175"/>
        <v>0</v>
      </c>
      <c r="DI245" s="3"/>
      <c r="DJ245" s="3"/>
      <c r="DK245" s="4">
        <f t="shared" si="1176"/>
        <v>0</v>
      </c>
      <c r="DL245" s="4">
        <f t="shared" si="1177"/>
        <v>0</v>
      </c>
      <c r="DM245" s="4">
        <f t="shared" si="1178"/>
        <v>0</v>
      </c>
      <c r="DN245" s="4">
        <f t="shared" si="1179"/>
        <v>0</v>
      </c>
      <c r="DO245" s="3"/>
      <c r="DP245" s="3"/>
      <c r="DQ245" s="4">
        <f t="shared" si="1180"/>
        <v>0</v>
      </c>
      <c r="DR245" s="3"/>
      <c r="DS245" s="3"/>
      <c r="DT245" s="4">
        <f t="shared" si="1181"/>
        <v>0</v>
      </c>
      <c r="DU245" s="4">
        <f t="shared" si="1182"/>
        <v>0</v>
      </c>
      <c r="DV245" s="4">
        <f t="shared" si="1183"/>
        <v>0</v>
      </c>
      <c r="DW245" s="4">
        <f t="shared" si="1184"/>
        <v>0</v>
      </c>
      <c r="DX245" s="20">
        <f t="shared" si="1185"/>
        <v>0</v>
      </c>
      <c r="DY245" s="20">
        <f t="shared" si="1186"/>
        <v>0</v>
      </c>
      <c r="DZ245" s="20">
        <f t="shared" si="1187"/>
        <v>0</v>
      </c>
      <c r="EA245" s="19"/>
      <c r="EB245" s="19"/>
      <c r="EC245" s="20">
        <f t="shared" si="1188"/>
        <v>0</v>
      </c>
      <c r="ED245" s="19"/>
      <c r="EE245" s="19"/>
      <c r="EF245" s="20">
        <f t="shared" si="1189"/>
        <v>0</v>
      </c>
      <c r="EG245" s="19"/>
      <c r="EH245" s="19"/>
      <c r="EI245" s="20">
        <f t="shared" si="1190"/>
        <v>0</v>
      </c>
      <c r="EJ245" s="19"/>
      <c r="EK245" s="19"/>
      <c r="EL245" s="20">
        <f t="shared" si="1191"/>
        <v>0</v>
      </c>
      <c r="EM245" s="20">
        <f t="shared" si="1192"/>
        <v>0</v>
      </c>
      <c r="EN245" s="20">
        <f t="shared" si="1193"/>
        <v>0</v>
      </c>
      <c r="EO245" s="20">
        <f t="shared" si="1194"/>
        <v>0</v>
      </c>
      <c r="EP245" s="19"/>
      <c r="EQ245" s="19"/>
      <c r="ER245" s="20">
        <f t="shared" si="1195"/>
        <v>0</v>
      </c>
      <c r="ES245" s="19"/>
      <c r="ET245" s="19"/>
      <c r="EU245" s="20">
        <f t="shared" si="1196"/>
        <v>0</v>
      </c>
      <c r="EV245" s="19"/>
      <c r="EW245" s="19"/>
      <c r="EX245" s="20">
        <f t="shared" si="1197"/>
        <v>0</v>
      </c>
      <c r="EY245" s="19"/>
      <c r="EZ245" s="19"/>
      <c r="FA245" s="20">
        <f t="shared" si="1198"/>
        <v>0</v>
      </c>
      <c r="FB245" s="20">
        <f t="shared" si="1199"/>
        <v>0</v>
      </c>
      <c r="FC245" s="20">
        <f t="shared" si="1200"/>
        <v>0</v>
      </c>
      <c r="FD245" s="20">
        <f t="shared" si="1201"/>
        <v>0</v>
      </c>
      <c r="FE245" s="19"/>
      <c r="FF245" s="19"/>
      <c r="FG245" s="20">
        <f t="shared" si="1202"/>
        <v>0</v>
      </c>
      <c r="FH245" s="19"/>
      <c r="FI245" s="19"/>
      <c r="FJ245" s="20">
        <f t="shared" si="1203"/>
        <v>0</v>
      </c>
      <c r="FK245" s="19"/>
      <c r="FL245" s="19"/>
      <c r="FM245" s="20">
        <f t="shared" si="1204"/>
        <v>0</v>
      </c>
      <c r="FN245" s="20">
        <f t="shared" si="1205"/>
        <v>0</v>
      </c>
      <c r="FO245" s="20">
        <f t="shared" si="1206"/>
        <v>0</v>
      </c>
      <c r="FP245" s="20">
        <f t="shared" si="1207"/>
        <v>0</v>
      </c>
      <c r="FQ245" s="19"/>
      <c r="FR245" s="19"/>
      <c r="FS245" s="20">
        <f t="shared" si="1208"/>
        <v>0</v>
      </c>
      <c r="FT245" s="19"/>
      <c r="FU245" s="19"/>
      <c r="FV245" s="20">
        <f t="shared" si="1209"/>
        <v>0</v>
      </c>
      <c r="FW245" s="19"/>
      <c r="FX245" s="19"/>
      <c r="FY245" s="20">
        <f t="shared" si="1210"/>
        <v>0</v>
      </c>
      <c r="FZ245" s="20">
        <f t="shared" si="1211"/>
        <v>0</v>
      </c>
      <c r="GA245" s="20">
        <f t="shared" si="1212"/>
        <v>0</v>
      </c>
      <c r="GB245" s="20">
        <f t="shared" si="1213"/>
        <v>0</v>
      </c>
      <c r="GC245" s="19"/>
      <c r="GD245" s="19"/>
      <c r="GE245" s="20">
        <f t="shared" si="1214"/>
        <v>0</v>
      </c>
      <c r="GF245" s="19"/>
      <c r="GG245" s="19"/>
      <c r="GH245" s="20">
        <f t="shared" si="1215"/>
        <v>0</v>
      </c>
      <c r="GI245" s="19"/>
      <c r="GJ245" s="19"/>
      <c r="GK245" s="20">
        <f t="shared" si="1216"/>
        <v>0</v>
      </c>
      <c r="GL245" s="19"/>
      <c r="GM245" s="19"/>
      <c r="GN245" s="20">
        <f t="shared" si="1217"/>
        <v>0</v>
      </c>
      <c r="GO245" s="20">
        <f t="shared" si="1218"/>
        <v>0</v>
      </c>
      <c r="GP245" s="20">
        <f t="shared" si="1219"/>
        <v>0</v>
      </c>
      <c r="GQ245" s="20">
        <f t="shared" si="1220"/>
        <v>0</v>
      </c>
      <c r="GR245" s="19"/>
      <c r="GS245" s="19"/>
      <c r="GT245" s="20">
        <f t="shared" si="1221"/>
        <v>0</v>
      </c>
      <c r="GU245" s="19"/>
      <c r="GV245" s="19"/>
      <c r="GW245" s="20">
        <f t="shared" si="1222"/>
        <v>0</v>
      </c>
      <c r="GX245" s="19"/>
      <c r="GY245" s="19"/>
      <c r="GZ245" s="20">
        <f t="shared" si="1223"/>
        <v>0</v>
      </c>
      <c r="HA245" s="20">
        <f t="shared" si="1224"/>
        <v>0</v>
      </c>
      <c r="HB245" s="20">
        <f t="shared" si="1225"/>
        <v>0</v>
      </c>
      <c r="HC245" s="20">
        <f t="shared" si="1226"/>
        <v>0</v>
      </c>
      <c r="HD245" s="19"/>
      <c r="HE245" s="19"/>
      <c r="HF245" s="20">
        <f t="shared" si="1227"/>
        <v>0</v>
      </c>
      <c r="HG245" s="19"/>
      <c r="HH245" s="19"/>
      <c r="HI245" s="20">
        <f t="shared" si="1228"/>
        <v>0</v>
      </c>
      <c r="HJ245" s="19"/>
      <c r="HK245" s="19"/>
      <c r="HL245" s="20">
        <f t="shared" si="1229"/>
        <v>0</v>
      </c>
      <c r="HM245" s="19"/>
      <c r="HN245" s="19"/>
      <c r="HO245" s="20">
        <f t="shared" si="1230"/>
        <v>0</v>
      </c>
      <c r="HP245" s="20">
        <f t="shared" si="1231"/>
        <v>0</v>
      </c>
      <c r="HQ245" s="20">
        <f t="shared" si="1232"/>
        <v>0</v>
      </c>
      <c r="HR245" s="20">
        <f t="shared" si="1233"/>
        <v>0</v>
      </c>
      <c r="HS245" s="19"/>
      <c r="HT245" s="19"/>
      <c r="HU245" s="20">
        <f t="shared" si="1234"/>
        <v>0</v>
      </c>
      <c r="HV245" s="19"/>
      <c r="HW245" s="19"/>
      <c r="HX245" s="20">
        <f t="shared" si="1235"/>
        <v>0</v>
      </c>
      <c r="HY245" s="19"/>
      <c r="HZ245" s="19"/>
      <c r="IA245" s="20">
        <f t="shared" si="1236"/>
        <v>0</v>
      </c>
      <c r="IB245" s="19"/>
      <c r="IC245" s="19"/>
      <c r="ID245" s="20">
        <f t="shared" si="1237"/>
        <v>0</v>
      </c>
      <c r="IE245" s="20">
        <f t="shared" si="1238"/>
        <v>0</v>
      </c>
      <c r="IF245" s="20">
        <f t="shared" si="1239"/>
        <v>0</v>
      </c>
      <c r="IG245" s="20">
        <f t="shared" si="1240"/>
        <v>0</v>
      </c>
      <c r="IH245" s="20">
        <f t="shared" si="1241"/>
        <v>0</v>
      </c>
      <c r="II245" s="20">
        <f t="shared" si="1242"/>
        <v>0</v>
      </c>
      <c r="IJ245" s="20">
        <f t="shared" si="1243"/>
        <v>0</v>
      </c>
      <c r="IK245" s="19"/>
      <c r="IL245" s="19"/>
      <c r="IM245" s="20">
        <f t="shared" si="1244"/>
        <v>0</v>
      </c>
      <c r="IN245" s="19"/>
      <c r="IO245" s="19"/>
      <c r="IP245" s="20">
        <f t="shared" si="1245"/>
        <v>0</v>
      </c>
      <c r="IQ245" s="19"/>
      <c r="IR245" s="19"/>
      <c r="IS245" s="20">
        <f t="shared" si="1246"/>
        <v>0</v>
      </c>
      <c r="IT245" s="20">
        <f t="shared" si="1247"/>
        <v>0</v>
      </c>
      <c r="IU245" s="20">
        <f t="shared" si="1248"/>
        <v>0</v>
      </c>
      <c r="IV245" s="20">
        <f t="shared" si="1249"/>
        <v>0</v>
      </c>
      <c r="IW245" s="20">
        <f t="shared" si="1250"/>
        <v>0</v>
      </c>
      <c r="IX245" s="20">
        <f t="shared" si="1251"/>
        <v>0</v>
      </c>
      <c r="IY245" s="20">
        <f t="shared" si="1252"/>
        <v>0</v>
      </c>
      <c r="IZ245" s="19"/>
      <c r="JA245" s="19"/>
      <c r="JB245" s="20">
        <f t="shared" si="1253"/>
        <v>0</v>
      </c>
      <c r="JC245" s="19"/>
      <c r="JD245" s="19"/>
      <c r="JE245" s="20">
        <f t="shared" si="1254"/>
        <v>0</v>
      </c>
      <c r="JF245" s="19"/>
      <c r="JG245" s="19"/>
      <c r="JH245" s="20">
        <f t="shared" si="1255"/>
        <v>0</v>
      </c>
      <c r="JI245" s="20">
        <f t="shared" si="1256"/>
        <v>0</v>
      </c>
      <c r="JJ245" s="20">
        <f t="shared" si="1257"/>
        <v>0</v>
      </c>
      <c r="JK245" s="20">
        <f t="shared" si="1258"/>
        <v>0</v>
      </c>
      <c r="JL245" s="19"/>
      <c r="JM245" s="19"/>
      <c r="JN245" s="20">
        <f t="shared" si="1259"/>
        <v>0</v>
      </c>
      <c r="JO245" s="19"/>
      <c r="JP245" s="19"/>
      <c r="JQ245" s="20">
        <f t="shared" si="1260"/>
        <v>0</v>
      </c>
      <c r="JR245" s="19"/>
      <c r="JS245" s="19"/>
      <c r="JT245" s="20">
        <f t="shared" si="1261"/>
        <v>0</v>
      </c>
      <c r="JU245" s="20">
        <f t="shared" si="1262"/>
        <v>0</v>
      </c>
      <c r="JV245" s="20">
        <f t="shared" si="1263"/>
        <v>0</v>
      </c>
      <c r="JW245" s="20">
        <f t="shared" si="1264"/>
        <v>0</v>
      </c>
      <c r="JX245" s="19"/>
      <c r="JY245" s="19"/>
      <c r="JZ245" s="20">
        <f t="shared" si="1265"/>
        <v>0</v>
      </c>
      <c r="KA245" s="19"/>
      <c r="KB245" s="19"/>
      <c r="KC245" s="20">
        <f t="shared" si="1266"/>
        <v>0</v>
      </c>
      <c r="KD245" s="20">
        <f t="shared" si="1267"/>
        <v>0</v>
      </c>
      <c r="KE245" s="20">
        <f t="shared" si="1268"/>
        <v>0</v>
      </c>
      <c r="KF245" s="20">
        <f t="shared" si="1269"/>
        <v>0</v>
      </c>
      <c r="KG245" s="19"/>
      <c r="KH245" s="19"/>
      <c r="KI245" s="20">
        <f t="shared" si="1270"/>
        <v>0</v>
      </c>
      <c r="KJ245" s="19"/>
      <c r="KK245" s="19"/>
      <c r="KL245" s="20">
        <f t="shared" si="1271"/>
        <v>0</v>
      </c>
      <c r="KM245" s="19"/>
      <c r="KN245" s="19"/>
      <c r="KO245" s="20">
        <f t="shared" si="1272"/>
        <v>0</v>
      </c>
      <c r="KP245" s="19"/>
      <c r="KQ245" s="19"/>
      <c r="KR245" s="20">
        <f t="shared" si="1273"/>
        <v>0</v>
      </c>
      <c r="KS245" s="19"/>
      <c r="KT245" s="19"/>
      <c r="KU245" s="20">
        <f t="shared" si="1274"/>
        <v>0</v>
      </c>
      <c r="KV245" s="19"/>
      <c r="KW245" s="19"/>
      <c r="KX245" s="20">
        <f t="shared" si="1275"/>
        <v>0</v>
      </c>
      <c r="KY245" s="19"/>
      <c r="KZ245" s="19"/>
      <c r="LA245" s="20">
        <f t="shared" si="1276"/>
        <v>0</v>
      </c>
      <c r="LB245" s="20">
        <f t="shared" si="1277"/>
        <v>0</v>
      </c>
      <c r="LC245" s="20">
        <f t="shared" si="1278"/>
        <v>0</v>
      </c>
      <c r="LD245" s="20">
        <f t="shared" si="1279"/>
        <v>0</v>
      </c>
      <c r="LE245" s="20">
        <f t="shared" si="1280"/>
        <v>0</v>
      </c>
      <c r="LF245" s="20">
        <f t="shared" si="1281"/>
        <v>0</v>
      </c>
      <c r="LG245" s="20">
        <f t="shared" si="1282"/>
        <v>0</v>
      </c>
      <c r="LH245" s="19"/>
      <c r="LI245" s="19"/>
      <c r="LJ245" s="20">
        <f t="shared" si="1283"/>
        <v>0</v>
      </c>
      <c r="LK245" s="19"/>
      <c r="LL245" s="19"/>
      <c r="LM245" s="20">
        <f t="shared" si="1284"/>
        <v>0</v>
      </c>
      <c r="LN245" s="20">
        <f t="shared" si="1285"/>
        <v>0</v>
      </c>
      <c r="LO245" s="20">
        <f t="shared" si="1286"/>
        <v>0</v>
      </c>
      <c r="LP245" s="20">
        <f t="shared" si="1287"/>
        <v>0</v>
      </c>
    </row>
    <row r="246" spans="1:328" x14ac:dyDescent="0.3">
      <c r="A246" s="2" t="s">
        <v>351</v>
      </c>
      <c r="B246" s="3"/>
      <c r="C246" s="3"/>
      <c r="D246" s="4">
        <f t="shared" si="1127"/>
        <v>0</v>
      </c>
      <c r="E246" s="3"/>
      <c r="F246" s="3"/>
      <c r="G246" s="4">
        <f t="shared" si="1128"/>
        <v>0</v>
      </c>
      <c r="H246" s="3"/>
      <c r="I246" s="3"/>
      <c r="J246" s="4">
        <f t="shared" si="1129"/>
        <v>0</v>
      </c>
      <c r="K246" s="3"/>
      <c r="L246" s="3"/>
      <c r="M246" s="4">
        <f t="shared" si="1130"/>
        <v>0</v>
      </c>
      <c r="N246" s="3"/>
      <c r="O246" s="3"/>
      <c r="P246" s="4">
        <f t="shared" si="1131"/>
        <v>0</v>
      </c>
      <c r="Q246" s="3"/>
      <c r="R246" s="3"/>
      <c r="S246" s="4">
        <f t="shared" si="1132"/>
        <v>0</v>
      </c>
      <c r="T246" s="3"/>
      <c r="U246" s="3"/>
      <c r="V246" s="4">
        <f t="shared" si="1133"/>
        <v>0</v>
      </c>
      <c r="W246" s="3"/>
      <c r="X246" s="3"/>
      <c r="Y246" s="4">
        <f t="shared" si="1134"/>
        <v>0</v>
      </c>
      <c r="Z246" s="3"/>
      <c r="AA246" s="3"/>
      <c r="AB246" s="4">
        <f t="shared" si="1135"/>
        <v>0</v>
      </c>
      <c r="AC246" s="3"/>
      <c r="AD246" s="3"/>
      <c r="AE246" s="4">
        <f t="shared" si="1136"/>
        <v>0</v>
      </c>
      <c r="AF246" s="3"/>
      <c r="AG246" s="3"/>
      <c r="AH246" s="4">
        <f t="shared" si="1137"/>
        <v>0</v>
      </c>
      <c r="AI246" s="3"/>
      <c r="AJ246" s="3"/>
      <c r="AK246" s="4">
        <f t="shared" si="1138"/>
        <v>0</v>
      </c>
      <c r="AL246" s="4">
        <f t="shared" si="1139"/>
        <v>0</v>
      </c>
      <c r="AM246" s="4">
        <f t="shared" si="1140"/>
        <v>0</v>
      </c>
      <c r="AN246" s="4">
        <f t="shared" si="1141"/>
        <v>0</v>
      </c>
      <c r="AO246" s="3"/>
      <c r="AP246" s="3"/>
      <c r="AQ246" s="4">
        <f t="shared" si="1142"/>
        <v>0</v>
      </c>
      <c r="AR246" s="3"/>
      <c r="AS246" s="3"/>
      <c r="AT246" s="4">
        <f t="shared" si="1143"/>
        <v>0</v>
      </c>
      <c r="AU246" s="3"/>
      <c r="AV246" s="3"/>
      <c r="AW246" s="4">
        <f t="shared" si="1144"/>
        <v>0</v>
      </c>
      <c r="AX246" s="3"/>
      <c r="AY246" s="3"/>
      <c r="AZ246" s="4">
        <f t="shared" si="1145"/>
        <v>0</v>
      </c>
      <c r="BA246" s="3"/>
      <c r="BB246" s="3"/>
      <c r="BC246" s="4">
        <f t="shared" si="1146"/>
        <v>0</v>
      </c>
      <c r="BD246" s="3"/>
      <c r="BE246" s="3"/>
      <c r="BF246" s="4">
        <f t="shared" si="1147"/>
        <v>0</v>
      </c>
      <c r="BG246" s="4">
        <f t="shared" si="1148"/>
        <v>0</v>
      </c>
      <c r="BH246" s="4">
        <f t="shared" si="1149"/>
        <v>0</v>
      </c>
      <c r="BI246" s="4">
        <f t="shared" si="1150"/>
        <v>0</v>
      </c>
      <c r="BJ246" s="3"/>
      <c r="BK246" s="3"/>
      <c r="BL246" s="4">
        <f t="shared" si="1151"/>
        <v>0</v>
      </c>
      <c r="BM246" s="3"/>
      <c r="BN246" s="3"/>
      <c r="BO246" s="4">
        <f t="shared" si="1152"/>
        <v>0</v>
      </c>
      <c r="BP246" s="3"/>
      <c r="BQ246" s="3"/>
      <c r="BR246" s="4">
        <f t="shared" si="1153"/>
        <v>0</v>
      </c>
      <c r="BS246" s="3"/>
      <c r="BT246" s="3"/>
      <c r="BU246" s="4">
        <f t="shared" si="1154"/>
        <v>0</v>
      </c>
      <c r="BV246" s="3"/>
      <c r="BW246" s="3"/>
      <c r="BX246" s="4">
        <f t="shared" si="1155"/>
        <v>0</v>
      </c>
      <c r="BY246" s="3"/>
      <c r="BZ246" s="3"/>
      <c r="CA246" s="4">
        <f t="shared" si="1156"/>
        <v>0</v>
      </c>
      <c r="CB246" s="4">
        <f t="shared" si="1157"/>
        <v>0</v>
      </c>
      <c r="CC246" s="4">
        <f t="shared" si="1158"/>
        <v>0</v>
      </c>
      <c r="CD246" s="4">
        <f t="shared" si="1159"/>
        <v>0</v>
      </c>
      <c r="CE246" s="3"/>
      <c r="CF246" s="3"/>
      <c r="CG246" s="4">
        <f t="shared" si="1160"/>
        <v>0</v>
      </c>
      <c r="CH246" s="3"/>
      <c r="CI246" s="3"/>
      <c r="CJ246" s="4">
        <f t="shared" si="1161"/>
        <v>0</v>
      </c>
      <c r="CK246" s="3"/>
      <c r="CL246" s="3"/>
      <c r="CM246" s="4">
        <f t="shared" si="1162"/>
        <v>0</v>
      </c>
      <c r="CN246" s="4">
        <f t="shared" si="1163"/>
        <v>0</v>
      </c>
      <c r="CO246" s="4">
        <f t="shared" si="1164"/>
        <v>0</v>
      </c>
      <c r="CP246" s="4">
        <f t="shared" si="1165"/>
        <v>0</v>
      </c>
      <c r="CQ246" s="3"/>
      <c r="CR246" s="3"/>
      <c r="CS246" s="4">
        <f t="shared" si="1166"/>
        <v>0</v>
      </c>
      <c r="CT246" s="3"/>
      <c r="CU246" s="3"/>
      <c r="CV246" s="4">
        <f t="shared" si="1167"/>
        <v>0</v>
      </c>
      <c r="CW246" s="3"/>
      <c r="CX246" s="3"/>
      <c r="CY246" s="4">
        <f t="shared" si="1168"/>
        <v>0</v>
      </c>
      <c r="CZ246" s="4">
        <f t="shared" si="1169"/>
        <v>0</v>
      </c>
      <c r="DA246" s="4">
        <f t="shared" si="1170"/>
        <v>0</v>
      </c>
      <c r="DB246" s="4">
        <f t="shared" si="1171"/>
        <v>0</v>
      </c>
      <c r="DC246" s="4">
        <f t="shared" si="1172"/>
        <v>0</v>
      </c>
      <c r="DD246" s="4">
        <f t="shared" si="1173"/>
        <v>0</v>
      </c>
      <c r="DE246" s="4">
        <f t="shared" si="1174"/>
        <v>0</v>
      </c>
      <c r="DF246" s="3"/>
      <c r="DG246" s="3"/>
      <c r="DH246" s="4">
        <f t="shared" si="1175"/>
        <v>0</v>
      </c>
      <c r="DI246" s="3"/>
      <c r="DJ246" s="3"/>
      <c r="DK246" s="4">
        <f t="shared" si="1176"/>
        <v>0</v>
      </c>
      <c r="DL246" s="4">
        <f t="shared" si="1177"/>
        <v>0</v>
      </c>
      <c r="DM246" s="4">
        <f t="shared" si="1178"/>
        <v>0</v>
      </c>
      <c r="DN246" s="4">
        <f t="shared" si="1179"/>
        <v>0</v>
      </c>
      <c r="DO246" s="3"/>
      <c r="DP246" s="3"/>
      <c r="DQ246" s="4">
        <f t="shared" si="1180"/>
        <v>0</v>
      </c>
      <c r="DR246" s="3"/>
      <c r="DS246" s="3"/>
      <c r="DT246" s="4">
        <f t="shared" si="1181"/>
        <v>0</v>
      </c>
      <c r="DU246" s="4">
        <f t="shared" si="1182"/>
        <v>0</v>
      </c>
      <c r="DV246" s="4">
        <f t="shared" si="1183"/>
        <v>0</v>
      </c>
      <c r="DW246" s="4">
        <f t="shared" si="1184"/>
        <v>0</v>
      </c>
      <c r="DX246" s="20">
        <f t="shared" si="1185"/>
        <v>0</v>
      </c>
      <c r="DY246" s="20">
        <f t="shared" si="1186"/>
        <v>0</v>
      </c>
      <c r="DZ246" s="20">
        <f t="shared" si="1187"/>
        <v>0</v>
      </c>
      <c r="EA246" s="19"/>
      <c r="EB246" s="19"/>
      <c r="EC246" s="20">
        <f t="shared" si="1188"/>
        <v>0</v>
      </c>
      <c r="ED246" s="19"/>
      <c r="EE246" s="19"/>
      <c r="EF246" s="20">
        <f t="shared" si="1189"/>
        <v>0</v>
      </c>
      <c r="EG246" s="19"/>
      <c r="EH246" s="19"/>
      <c r="EI246" s="20">
        <f t="shared" si="1190"/>
        <v>0</v>
      </c>
      <c r="EJ246" s="19"/>
      <c r="EK246" s="19"/>
      <c r="EL246" s="20">
        <f t="shared" si="1191"/>
        <v>0</v>
      </c>
      <c r="EM246" s="20">
        <f t="shared" si="1192"/>
        <v>0</v>
      </c>
      <c r="EN246" s="20">
        <f t="shared" si="1193"/>
        <v>0</v>
      </c>
      <c r="EO246" s="20">
        <f t="shared" si="1194"/>
        <v>0</v>
      </c>
      <c r="EP246" s="19"/>
      <c r="EQ246" s="19"/>
      <c r="ER246" s="20">
        <f t="shared" si="1195"/>
        <v>0</v>
      </c>
      <c r="ES246" s="19"/>
      <c r="ET246" s="19"/>
      <c r="EU246" s="20">
        <f t="shared" si="1196"/>
        <v>0</v>
      </c>
      <c r="EV246" s="19"/>
      <c r="EW246" s="19"/>
      <c r="EX246" s="20">
        <f t="shared" si="1197"/>
        <v>0</v>
      </c>
      <c r="EY246" s="19"/>
      <c r="EZ246" s="19"/>
      <c r="FA246" s="20">
        <f t="shared" si="1198"/>
        <v>0</v>
      </c>
      <c r="FB246" s="20">
        <f t="shared" si="1199"/>
        <v>0</v>
      </c>
      <c r="FC246" s="20">
        <f t="shared" si="1200"/>
        <v>0</v>
      </c>
      <c r="FD246" s="20">
        <f t="shared" si="1201"/>
        <v>0</v>
      </c>
      <c r="FE246" s="19"/>
      <c r="FF246" s="19"/>
      <c r="FG246" s="20">
        <f t="shared" si="1202"/>
        <v>0</v>
      </c>
      <c r="FH246" s="19"/>
      <c r="FI246" s="19"/>
      <c r="FJ246" s="20">
        <f t="shared" si="1203"/>
        <v>0</v>
      </c>
      <c r="FK246" s="19"/>
      <c r="FL246" s="19"/>
      <c r="FM246" s="20">
        <f t="shared" si="1204"/>
        <v>0</v>
      </c>
      <c r="FN246" s="20">
        <f t="shared" si="1205"/>
        <v>0</v>
      </c>
      <c r="FO246" s="20">
        <f t="shared" si="1206"/>
        <v>0</v>
      </c>
      <c r="FP246" s="20">
        <f t="shared" si="1207"/>
        <v>0</v>
      </c>
      <c r="FQ246" s="19"/>
      <c r="FR246" s="19"/>
      <c r="FS246" s="20">
        <f t="shared" si="1208"/>
        <v>0</v>
      </c>
      <c r="FT246" s="19"/>
      <c r="FU246" s="19"/>
      <c r="FV246" s="20">
        <f t="shared" si="1209"/>
        <v>0</v>
      </c>
      <c r="FW246" s="19"/>
      <c r="FX246" s="19"/>
      <c r="FY246" s="20">
        <f t="shared" si="1210"/>
        <v>0</v>
      </c>
      <c r="FZ246" s="20">
        <f t="shared" si="1211"/>
        <v>0</v>
      </c>
      <c r="GA246" s="20">
        <f t="shared" si="1212"/>
        <v>0</v>
      </c>
      <c r="GB246" s="20">
        <f t="shared" si="1213"/>
        <v>0</v>
      </c>
      <c r="GC246" s="19"/>
      <c r="GD246" s="19"/>
      <c r="GE246" s="20">
        <f t="shared" si="1214"/>
        <v>0</v>
      </c>
      <c r="GF246" s="19"/>
      <c r="GG246" s="19"/>
      <c r="GH246" s="20">
        <f t="shared" si="1215"/>
        <v>0</v>
      </c>
      <c r="GI246" s="19"/>
      <c r="GJ246" s="19"/>
      <c r="GK246" s="20">
        <f t="shared" si="1216"/>
        <v>0</v>
      </c>
      <c r="GL246" s="19"/>
      <c r="GM246" s="19"/>
      <c r="GN246" s="20">
        <f t="shared" si="1217"/>
        <v>0</v>
      </c>
      <c r="GO246" s="20">
        <f t="shared" si="1218"/>
        <v>0</v>
      </c>
      <c r="GP246" s="20">
        <f t="shared" si="1219"/>
        <v>0</v>
      </c>
      <c r="GQ246" s="20">
        <f t="shared" si="1220"/>
        <v>0</v>
      </c>
      <c r="GR246" s="19"/>
      <c r="GS246" s="19"/>
      <c r="GT246" s="20">
        <f t="shared" si="1221"/>
        <v>0</v>
      </c>
      <c r="GU246" s="19"/>
      <c r="GV246" s="19"/>
      <c r="GW246" s="20">
        <f t="shared" si="1222"/>
        <v>0</v>
      </c>
      <c r="GX246" s="19"/>
      <c r="GY246" s="19"/>
      <c r="GZ246" s="20">
        <f t="shared" si="1223"/>
        <v>0</v>
      </c>
      <c r="HA246" s="20">
        <f t="shared" si="1224"/>
        <v>0</v>
      </c>
      <c r="HB246" s="20">
        <f t="shared" si="1225"/>
        <v>0</v>
      </c>
      <c r="HC246" s="20">
        <f t="shared" si="1226"/>
        <v>0</v>
      </c>
      <c r="HD246" s="19"/>
      <c r="HE246" s="19"/>
      <c r="HF246" s="20">
        <f t="shared" si="1227"/>
        <v>0</v>
      </c>
      <c r="HG246" s="19"/>
      <c r="HH246" s="19"/>
      <c r="HI246" s="20">
        <f t="shared" si="1228"/>
        <v>0</v>
      </c>
      <c r="HJ246" s="19"/>
      <c r="HK246" s="19"/>
      <c r="HL246" s="20">
        <f t="shared" si="1229"/>
        <v>0</v>
      </c>
      <c r="HM246" s="19"/>
      <c r="HN246" s="19"/>
      <c r="HO246" s="20">
        <f t="shared" si="1230"/>
        <v>0</v>
      </c>
      <c r="HP246" s="20">
        <f t="shared" si="1231"/>
        <v>0</v>
      </c>
      <c r="HQ246" s="20">
        <f t="shared" si="1232"/>
        <v>0</v>
      </c>
      <c r="HR246" s="20">
        <f t="shared" si="1233"/>
        <v>0</v>
      </c>
      <c r="HS246" s="19"/>
      <c r="HT246" s="19"/>
      <c r="HU246" s="20">
        <f t="shared" si="1234"/>
        <v>0</v>
      </c>
      <c r="HV246" s="19"/>
      <c r="HW246" s="19"/>
      <c r="HX246" s="20">
        <f t="shared" si="1235"/>
        <v>0</v>
      </c>
      <c r="HY246" s="19"/>
      <c r="HZ246" s="19"/>
      <c r="IA246" s="20">
        <f t="shared" si="1236"/>
        <v>0</v>
      </c>
      <c r="IB246" s="19"/>
      <c r="IC246" s="19"/>
      <c r="ID246" s="20">
        <f t="shared" si="1237"/>
        <v>0</v>
      </c>
      <c r="IE246" s="20">
        <f t="shared" si="1238"/>
        <v>0</v>
      </c>
      <c r="IF246" s="20">
        <f t="shared" si="1239"/>
        <v>0</v>
      </c>
      <c r="IG246" s="20">
        <f t="shared" si="1240"/>
        <v>0</v>
      </c>
      <c r="IH246" s="20">
        <f t="shared" si="1241"/>
        <v>0</v>
      </c>
      <c r="II246" s="20">
        <f t="shared" si="1242"/>
        <v>0</v>
      </c>
      <c r="IJ246" s="20">
        <f t="shared" si="1243"/>
        <v>0</v>
      </c>
      <c r="IK246" s="19"/>
      <c r="IL246" s="19"/>
      <c r="IM246" s="20">
        <f t="shared" si="1244"/>
        <v>0</v>
      </c>
      <c r="IN246" s="19"/>
      <c r="IO246" s="19"/>
      <c r="IP246" s="20">
        <f t="shared" si="1245"/>
        <v>0</v>
      </c>
      <c r="IQ246" s="19"/>
      <c r="IR246" s="19"/>
      <c r="IS246" s="20">
        <f t="shared" si="1246"/>
        <v>0</v>
      </c>
      <c r="IT246" s="20">
        <f t="shared" si="1247"/>
        <v>0</v>
      </c>
      <c r="IU246" s="20">
        <f t="shared" si="1248"/>
        <v>0</v>
      </c>
      <c r="IV246" s="20">
        <f t="shared" si="1249"/>
        <v>0</v>
      </c>
      <c r="IW246" s="20">
        <f t="shared" si="1250"/>
        <v>0</v>
      </c>
      <c r="IX246" s="20">
        <f t="shared" si="1251"/>
        <v>0</v>
      </c>
      <c r="IY246" s="20">
        <f t="shared" si="1252"/>
        <v>0</v>
      </c>
      <c r="IZ246" s="19"/>
      <c r="JA246" s="19"/>
      <c r="JB246" s="20">
        <f t="shared" si="1253"/>
        <v>0</v>
      </c>
      <c r="JC246" s="19"/>
      <c r="JD246" s="19"/>
      <c r="JE246" s="20">
        <f t="shared" si="1254"/>
        <v>0</v>
      </c>
      <c r="JF246" s="19"/>
      <c r="JG246" s="19"/>
      <c r="JH246" s="20">
        <f t="shared" si="1255"/>
        <v>0</v>
      </c>
      <c r="JI246" s="20">
        <f t="shared" si="1256"/>
        <v>0</v>
      </c>
      <c r="JJ246" s="20">
        <f t="shared" si="1257"/>
        <v>0</v>
      </c>
      <c r="JK246" s="20">
        <f t="shared" si="1258"/>
        <v>0</v>
      </c>
      <c r="JL246" s="19"/>
      <c r="JM246" s="19"/>
      <c r="JN246" s="20">
        <f t="shared" si="1259"/>
        <v>0</v>
      </c>
      <c r="JO246" s="19"/>
      <c r="JP246" s="19"/>
      <c r="JQ246" s="20">
        <f t="shared" si="1260"/>
        <v>0</v>
      </c>
      <c r="JR246" s="19"/>
      <c r="JS246" s="19"/>
      <c r="JT246" s="20">
        <f t="shared" si="1261"/>
        <v>0</v>
      </c>
      <c r="JU246" s="20">
        <f t="shared" si="1262"/>
        <v>0</v>
      </c>
      <c r="JV246" s="20">
        <f t="shared" si="1263"/>
        <v>0</v>
      </c>
      <c r="JW246" s="20">
        <f t="shared" si="1264"/>
        <v>0</v>
      </c>
      <c r="JX246" s="19"/>
      <c r="JY246" s="19"/>
      <c r="JZ246" s="20">
        <f t="shared" si="1265"/>
        <v>0</v>
      </c>
      <c r="KA246" s="19"/>
      <c r="KB246" s="20">
        <f>15000</f>
        <v>15000</v>
      </c>
      <c r="KC246" s="20">
        <f t="shared" si="1266"/>
        <v>-15000</v>
      </c>
      <c r="KD246" s="20">
        <f t="shared" si="1267"/>
        <v>0</v>
      </c>
      <c r="KE246" s="20">
        <f t="shared" si="1268"/>
        <v>15000</v>
      </c>
      <c r="KF246" s="20">
        <f t="shared" si="1269"/>
        <v>-15000</v>
      </c>
      <c r="KG246" s="20">
        <f>540</f>
        <v>540</v>
      </c>
      <c r="KH246" s="19"/>
      <c r="KI246" s="20">
        <f t="shared" si="1270"/>
        <v>540</v>
      </c>
      <c r="KJ246" s="19"/>
      <c r="KK246" s="19"/>
      <c r="KL246" s="20">
        <f t="shared" si="1271"/>
        <v>0</v>
      </c>
      <c r="KM246" s="19"/>
      <c r="KN246" s="19"/>
      <c r="KO246" s="20">
        <f t="shared" si="1272"/>
        <v>0</v>
      </c>
      <c r="KP246" s="19"/>
      <c r="KQ246" s="19"/>
      <c r="KR246" s="20">
        <f t="shared" si="1273"/>
        <v>0</v>
      </c>
      <c r="KS246" s="19"/>
      <c r="KT246" s="19"/>
      <c r="KU246" s="20">
        <f t="shared" si="1274"/>
        <v>0</v>
      </c>
      <c r="KV246" s="19"/>
      <c r="KW246" s="19"/>
      <c r="KX246" s="20">
        <f t="shared" si="1275"/>
        <v>0</v>
      </c>
      <c r="KY246" s="19"/>
      <c r="KZ246" s="19"/>
      <c r="LA246" s="20">
        <f t="shared" si="1276"/>
        <v>0</v>
      </c>
      <c r="LB246" s="20">
        <f t="shared" si="1277"/>
        <v>0</v>
      </c>
      <c r="LC246" s="20">
        <f t="shared" si="1278"/>
        <v>0</v>
      </c>
      <c r="LD246" s="20">
        <f t="shared" si="1279"/>
        <v>0</v>
      </c>
      <c r="LE246" s="20">
        <f t="shared" si="1280"/>
        <v>540</v>
      </c>
      <c r="LF246" s="20">
        <f t="shared" si="1281"/>
        <v>0</v>
      </c>
      <c r="LG246" s="20">
        <f t="shared" si="1282"/>
        <v>540</v>
      </c>
      <c r="LH246" s="19"/>
      <c r="LI246" s="19"/>
      <c r="LJ246" s="20">
        <f t="shared" si="1283"/>
        <v>0</v>
      </c>
      <c r="LK246" s="19"/>
      <c r="LL246" s="19"/>
      <c r="LM246" s="20">
        <f t="shared" si="1284"/>
        <v>0</v>
      </c>
      <c r="LN246" s="20">
        <f t="shared" si="1285"/>
        <v>540</v>
      </c>
      <c r="LO246" s="20">
        <f t="shared" si="1286"/>
        <v>15000</v>
      </c>
      <c r="LP246" s="20">
        <f t="shared" si="1287"/>
        <v>-14460</v>
      </c>
    </row>
    <row r="247" spans="1:328" x14ac:dyDescent="0.3">
      <c r="A247" s="2" t="s">
        <v>352</v>
      </c>
      <c r="B247" s="3"/>
      <c r="C247" s="3"/>
      <c r="D247" s="4">
        <f t="shared" si="1127"/>
        <v>0</v>
      </c>
      <c r="E247" s="3"/>
      <c r="F247" s="4">
        <f>109.74</f>
        <v>109.74</v>
      </c>
      <c r="G247" s="4">
        <f t="shared" si="1128"/>
        <v>-109.74</v>
      </c>
      <c r="H247" s="3"/>
      <c r="I247" s="3"/>
      <c r="J247" s="4">
        <f t="shared" si="1129"/>
        <v>0</v>
      </c>
      <c r="K247" s="3"/>
      <c r="L247" s="3"/>
      <c r="M247" s="4">
        <f t="shared" si="1130"/>
        <v>0</v>
      </c>
      <c r="N247" s="3"/>
      <c r="O247" s="3"/>
      <c r="P247" s="4">
        <f t="shared" si="1131"/>
        <v>0</v>
      </c>
      <c r="Q247" s="3"/>
      <c r="R247" s="3"/>
      <c r="S247" s="4">
        <f t="shared" si="1132"/>
        <v>0</v>
      </c>
      <c r="T247" s="3"/>
      <c r="U247" s="3"/>
      <c r="V247" s="4">
        <f t="shared" si="1133"/>
        <v>0</v>
      </c>
      <c r="W247" s="3"/>
      <c r="X247" s="3"/>
      <c r="Y247" s="4">
        <f t="shared" si="1134"/>
        <v>0</v>
      </c>
      <c r="Z247" s="3"/>
      <c r="AA247" s="3"/>
      <c r="AB247" s="4">
        <f t="shared" si="1135"/>
        <v>0</v>
      </c>
      <c r="AC247" s="3"/>
      <c r="AD247" s="3"/>
      <c r="AE247" s="4">
        <f t="shared" si="1136"/>
        <v>0</v>
      </c>
      <c r="AF247" s="3"/>
      <c r="AG247" s="3"/>
      <c r="AH247" s="4">
        <f t="shared" si="1137"/>
        <v>0</v>
      </c>
      <c r="AI247" s="3"/>
      <c r="AJ247" s="3"/>
      <c r="AK247" s="4">
        <f t="shared" si="1138"/>
        <v>0</v>
      </c>
      <c r="AL247" s="4">
        <f t="shared" si="1139"/>
        <v>0</v>
      </c>
      <c r="AM247" s="4">
        <f t="shared" si="1140"/>
        <v>0</v>
      </c>
      <c r="AN247" s="4">
        <f t="shared" si="1141"/>
        <v>0</v>
      </c>
      <c r="AO247" s="3"/>
      <c r="AP247" s="3"/>
      <c r="AQ247" s="4">
        <f t="shared" si="1142"/>
        <v>0</v>
      </c>
      <c r="AR247" s="3"/>
      <c r="AS247" s="4">
        <f>600</f>
        <v>600</v>
      </c>
      <c r="AT247" s="4">
        <f t="shared" si="1143"/>
        <v>-600</v>
      </c>
      <c r="AU247" s="3"/>
      <c r="AV247" s="3"/>
      <c r="AW247" s="4">
        <f t="shared" si="1144"/>
        <v>0</v>
      </c>
      <c r="AX247" s="3"/>
      <c r="AY247" s="3"/>
      <c r="AZ247" s="4">
        <f t="shared" si="1145"/>
        <v>0</v>
      </c>
      <c r="BA247" s="3"/>
      <c r="BB247" s="3"/>
      <c r="BC247" s="4">
        <f t="shared" si="1146"/>
        <v>0</v>
      </c>
      <c r="BD247" s="3"/>
      <c r="BE247" s="3"/>
      <c r="BF247" s="4">
        <f t="shared" si="1147"/>
        <v>0</v>
      </c>
      <c r="BG247" s="4">
        <f t="shared" si="1148"/>
        <v>0</v>
      </c>
      <c r="BH247" s="4">
        <f t="shared" si="1149"/>
        <v>0</v>
      </c>
      <c r="BI247" s="4">
        <f t="shared" si="1150"/>
        <v>0</v>
      </c>
      <c r="BJ247" s="3"/>
      <c r="BK247" s="3"/>
      <c r="BL247" s="4">
        <f t="shared" si="1151"/>
        <v>0</v>
      </c>
      <c r="BM247" s="3"/>
      <c r="BN247" s="3"/>
      <c r="BO247" s="4">
        <f t="shared" si="1152"/>
        <v>0</v>
      </c>
      <c r="BP247" s="3"/>
      <c r="BQ247" s="3"/>
      <c r="BR247" s="4">
        <f t="shared" si="1153"/>
        <v>0</v>
      </c>
      <c r="BS247" s="3"/>
      <c r="BT247" s="3"/>
      <c r="BU247" s="4">
        <f t="shared" si="1154"/>
        <v>0</v>
      </c>
      <c r="BV247" s="3"/>
      <c r="BW247" s="3"/>
      <c r="BX247" s="4">
        <f t="shared" si="1155"/>
        <v>0</v>
      </c>
      <c r="BY247" s="3"/>
      <c r="BZ247" s="3"/>
      <c r="CA247" s="4">
        <f t="shared" si="1156"/>
        <v>0</v>
      </c>
      <c r="CB247" s="4">
        <f t="shared" si="1157"/>
        <v>0</v>
      </c>
      <c r="CC247" s="4">
        <f t="shared" si="1158"/>
        <v>0</v>
      </c>
      <c r="CD247" s="4">
        <f t="shared" si="1159"/>
        <v>0</v>
      </c>
      <c r="CE247" s="3"/>
      <c r="CF247" s="3"/>
      <c r="CG247" s="4">
        <f t="shared" si="1160"/>
        <v>0</v>
      </c>
      <c r="CH247" s="3"/>
      <c r="CI247" s="3"/>
      <c r="CJ247" s="4">
        <f t="shared" si="1161"/>
        <v>0</v>
      </c>
      <c r="CK247" s="3"/>
      <c r="CL247" s="3"/>
      <c r="CM247" s="4">
        <f t="shared" si="1162"/>
        <v>0</v>
      </c>
      <c r="CN247" s="4">
        <f t="shared" si="1163"/>
        <v>0</v>
      </c>
      <c r="CO247" s="4">
        <f t="shared" si="1164"/>
        <v>0</v>
      </c>
      <c r="CP247" s="4">
        <f t="shared" si="1165"/>
        <v>0</v>
      </c>
      <c r="CQ247" s="3"/>
      <c r="CR247" s="3"/>
      <c r="CS247" s="4">
        <f t="shared" si="1166"/>
        <v>0</v>
      </c>
      <c r="CT247" s="3"/>
      <c r="CU247" s="3"/>
      <c r="CV247" s="4">
        <f t="shared" si="1167"/>
        <v>0</v>
      </c>
      <c r="CW247" s="3"/>
      <c r="CX247" s="3"/>
      <c r="CY247" s="4">
        <f t="shared" si="1168"/>
        <v>0</v>
      </c>
      <c r="CZ247" s="4">
        <f t="shared" si="1169"/>
        <v>0</v>
      </c>
      <c r="DA247" s="4">
        <f t="shared" si="1170"/>
        <v>0</v>
      </c>
      <c r="DB247" s="4">
        <f t="shared" si="1171"/>
        <v>0</v>
      </c>
      <c r="DC247" s="4">
        <f t="shared" si="1172"/>
        <v>0</v>
      </c>
      <c r="DD247" s="4">
        <f t="shared" si="1173"/>
        <v>600</v>
      </c>
      <c r="DE247" s="4">
        <f t="shared" si="1174"/>
        <v>-600</v>
      </c>
      <c r="DF247" s="3"/>
      <c r="DG247" s="3"/>
      <c r="DH247" s="4">
        <f t="shared" si="1175"/>
        <v>0</v>
      </c>
      <c r="DI247" s="3"/>
      <c r="DJ247" s="3"/>
      <c r="DK247" s="4">
        <f t="shared" si="1176"/>
        <v>0</v>
      </c>
      <c r="DL247" s="4">
        <f t="shared" si="1177"/>
        <v>0</v>
      </c>
      <c r="DM247" s="4">
        <f t="shared" si="1178"/>
        <v>0</v>
      </c>
      <c r="DN247" s="4">
        <f t="shared" si="1179"/>
        <v>0</v>
      </c>
      <c r="DO247" s="3"/>
      <c r="DP247" s="3"/>
      <c r="DQ247" s="4">
        <f t="shared" si="1180"/>
        <v>0</v>
      </c>
      <c r="DR247" s="3"/>
      <c r="DS247" s="3"/>
      <c r="DT247" s="4">
        <f t="shared" si="1181"/>
        <v>0</v>
      </c>
      <c r="DU247" s="4">
        <f t="shared" si="1182"/>
        <v>0</v>
      </c>
      <c r="DV247" s="4">
        <f t="shared" si="1183"/>
        <v>0</v>
      </c>
      <c r="DW247" s="4">
        <f t="shared" si="1184"/>
        <v>0</v>
      </c>
      <c r="DX247" s="20">
        <f t="shared" si="1185"/>
        <v>0</v>
      </c>
      <c r="DY247" s="20">
        <f t="shared" si="1186"/>
        <v>709.74</v>
      </c>
      <c r="DZ247" s="20">
        <f t="shared" si="1187"/>
        <v>-709.74</v>
      </c>
      <c r="EA247" s="19"/>
      <c r="EB247" s="19"/>
      <c r="EC247" s="20">
        <f t="shared" si="1188"/>
        <v>0</v>
      </c>
      <c r="ED247" s="19"/>
      <c r="EE247" s="19"/>
      <c r="EF247" s="20">
        <f t="shared" si="1189"/>
        <v>0</v>
      </c>
      <c r="EG247" s="19"/>
      <c r="EH247" s="20">
        <f>439.56</f>
        <v>439.56</v>
      </c>
      <c r="EI247" s="20">
        <f t="shared" si="1190"/>
        <v>-439.56</v>
      </c>
      <c r="EJ247" s="19"/>
      <c r="EK247" s="19"/>
      <c r="EL247" s="20">
        <f t="shared" si="1191"/>
        <v>0</v>
      </c>
      <c r="EM247" s="20">
        <f t="shared" si="1192"/>
        <v>0</v>
      </c>
      <c r="EN247" s="20">
        <f t="shared" si="1193"/>
        <v>439.56</v>
      </c>
      <c r="EO247" s="20">
        <f t="shared" si="1194"/>
        <v>-439.56</v>
      </c>
      <c r="EP247" s="19"/>
      <c r="EQ247" s="20">
        <f>249.99</f>
        <v>249.99</v>
      </c>
      <c r="ER247" s="20">
        <f t="shared" si="1195"/>
        <v>-249.99</v>
      </c>
      <c r="ES247" s="19"/>
      <c r="ET247" s="19"/>
      <c r="EU247" s="20">
        <f t="shared" si="1196"/>
        <v>0</v>
      </c>
      <c r="EV247" s="19"/>
      <c r="EW247" s="20">
        <f>275.01</f>
        <v>275.01</v>
      </c>
      <c r="EX247" s="20">
        <f t="shared" si="1197"/>
        <v>-275.01</v>
      </c>
      <c r="EY247" s="19"/>
      <c r="EZ247" s="19"/>
      <c r="FA247" s="20">
        <f t="shared" si="1198"/>
        <v>0</v>
      </c>
      <c r="FB247" s="20">
        <f t="shared" si="1199"/>
        <v>0</v>
      </c>
      <c r="FC247" s="20">
        <f t="shared" si="1200"/>
        <v>275.01</v>
      </c>
      <c r="FD247" s="20">
        <f t="shared" si="1201"/>
        <v>-275.01</v>
      </c>
      <c r="FE247" s="19"/>
      <c r="FF247" s="19"/>
      <c r="FG247" s="20">
        <f t="shared" si="1202"/>
        <v>0</v>
      </c>
      <c r="FH247" s="19"/>
      <c r="FI247" s="20">
        <f>124.26</f>
        <v>124.26</v>
      </c>
      <c r="FJ247" s="20">
        <f t="shared" si="1203"/>
        <v>-124.26</v>
      </c>
      <c r="FK247" s="19"/>
      <c r="FL247" s="19"/>
      <c r="FM247" s="20">
        <f t="shared" si="1204"/>
        <v>0</v>
      </c>
      <c r="FN247" s="20">
        <f t="shared" si="1205"/>
        <v>0</v>
      </c>
      <c r="FO247" s="20">
        <f t="shared" si="1206"/>
        <v>124.26</v>
      </c>
      <c r="FP247" s="20">
        <f t="shared" si="1207"/>
        <v>-124.26</v>
      </c>
      <c r="FQ247" s="19"/>
      <c r="FR247" s="19"/>
      <c r="FS247" s="20">
        <f t="shared" si="1208"/>
        <v>0</v>
      </c>
      <c r="FT247" s="19"/>
      <c r="FU247" s="20">
        <f>30</f>
        <v>30</v>
      </c>
      <c r="FV247" s="20">
        <f t="shared" si="1209"/>
        <v>-30</v>
      </c>
      <c r="FW247" s="19"/>
      <c r="FX247" s="19"/>
      <c r="FY247" s="20">
        <f t="shared" si="1210"/>
        <v>0</v>
      </c>
      <c r="FZ247" s="20">
        <f t="shared" si="1211"/>
        <v>0</v>
      </c>
      <c r="GA247" s="20">
        <f t="shared" si="1212"/>
        <v>30</v>
      </c>
      <c r="GB247" s="20">
        <f t="shared" si="1213"/>
        <v>-30</v>
      </c>
      <c r="GC247" s="19"/>
      <c r="GD247" s="19"/>
      <c r="GE247" s="20">
        <f t="shared" si="1214"/>
        <v>0</v>
      </c>
      <c r="GF247" s="19"/>
      <c r="GG247" s="19"/>
      <c r="GH247" s="20">
        <f t="shared" si="1215"/>
        <v>0</v>
      </c>
      <c r="GI247" s="19"/>
      <c r="GJ247" s="19"/>
      <c r="GK247" s="20">
        <f t="shared" si="1216"/>
        <v>0</v>
      </c>
      <c r="GL247" s="19"/>
      <c r="GM247" s="19"/>
      <c r="GN247" s="20">
        <f t="shared" si="1217"/>
        <v>0</v>
      </c>
      <c r="GO247" s="20">
        <f t="shared" si="1218"/>
        <v>0</v>
      </c>
      <c r="GP247" s="20">
        <f t="shared" si="1219"/>
        <v>0</v>
      </c>
      <c r="GQ247" s="20">
        <f t="shared" si="1220"/>
        <v>0</v>
      </c>
      <c r="GR247" s="19"/>
      <c r="GS247" s="19"/>
      <c r="GT247" s="20">
        <f t="shared" si="1221"/>
        <v>0</v>
      </c>
      <c r="GU247" s="19"/>
      <c r="GV247" s="19"/>
      <c r="GW247" s="20">
        <f t="shared" si="1222"/>
        <v>0</v>
      </c>
      <c r="GX247" s="20">
        <f>51.82</f>
        <v>51.82</v>
      </c>
      <c r="GY247" s="19"/>
      <c r="GZ247" s="20">
        <f t="shared" si="1223"/>
        <v>51.82</v>
      </c>
      <c r="HA247" s="20">
        <f t="shared" si="1224"/>
        <v>51.82</v>
      </c>
      <c r="HB247" s="20">
        <f t="shared" si="1225"/>
        <v>1118.82</v>
      </c>
      <c r="HC247" s="20">
        <f t="shared" si="1226"/>
        <v>-1067</v>
      </c>
      <c r="HD247" s="19"/>
      <c r="HE247" s="19"/>
      <c r="HF247" s="20">
        <f t="shared" si="1227"/>
        <v>0</v>
      </c>
      <c r="HG247" s="19"/>
      <c r="HH247" s="19"/>
      <c r="HI247" s="20">
        <f t="shared" si="1228"/>
        <v>0</v>
      </c>
      <c r="HJ247" s="19"/>
      <c r="HK247" s="19"/>
      <c r="HL247" s="20">
        <f t="shared" si="1229"/>
        <v>0</v>
      </c>
      <c r="HM247" s="19"/>
      <c r="HN247" s="19"/>
      <c r="HO247" s="20">
        <f t="shared" si="1230"/>
        <v>0</v>
      </c>
      <c r="HP247" s="20">
        <f t="shared" si="1231"/>
        <v>0</v>
      </c>
      <c r="HQ247" s="20">
        <f t="shared" si="1232"/>
        <v>0</v>
      </c>
      <c r="HR247" s="20">
        <f t="shared" si="1233"/>
        <v>0</v>
      </c>
      <c r="HS247" s="19"/>
      <c r="HT247" s="19"/>
      <c r="HU247" s="20">
        <f t="shared" si="1234"/>
        <v>0</v>
      </c>
      <c r="HV247" s="19"/>
      <c r="HW247" s="19"/>
      <c r="HX247" s="20">
        <f t="shared" si="1235"/>
        <v>0</v>
      </c>
      <c r="HY247" s="19"/>
      <c r="HZ247" s="19"/>
      <c r="IA247" s="20">
        <f t="shared" si="1236"/>
        <v>0</v>
      </c>
      <c r="IB247" s="19"/>
      <c r="IC247" s="19"/>
      <c r="ID247" s="20">
        <f t="shared" si="1237"/>
        <v>0</v>
      </c>
      <c r="IE247" s="20">
        <f t="shared" si="1238"/>
        <v>0</v>
      </c>
      <c r="IF247" s="20">
        <f t="shared" si="1239"/>
        <v>0</v>
      </c>
      <c r="IG247" s="20">
        <f t="shared" si="1240"/>
        <v>0</v>
      </c>
      <c r="IH247" s="20">
        <f t="shared" si="1241"/>
        <v>0</v>
      </c>
      <c r="II247" s="20">
        <f t="shared" si="1242"/>
        <v>0</v>
      </c>
      <c r="IJ247" s="20">
        <f t="shared" si="1243"/>
        <v>0</v>
      </c>
      <c r="IK247" s="20">
        <f>450.42</f>
        <v>450.42</v>
      </c>
      <c r="IL247" s="20">
        <f>2091.67</f>
        <v>2091.67</v>
      </c>
      <c r="IM247" s="20">
        <f t="shared" si="1244"/>
        <v>-1641.25</v>
      </c>
      <c r="IN247" s="19"/>
      <c r="IO247" s="19"/>
      <c r="IP247" s="20">
        <f t="shared" si="1245"/>
        <v>0</v>
      </c>
      <c r="IQ247" s="19"/>
      <c r="IR247" s="19"/>
      <c r="IS247" s="20">
        <f t="shared" si="1246"/>
        <v>0</v>
      </c>
      <c r="IT247" s="20">
        <f t="shared" si="1247"/>
        <v>0</v>
      </c>
      <c r="IU247" s="20">
        <f t="shared" si="1248"/>
        <v>0</v>
      </c>
      <c r="IV247" s="20">
        <f t="shared" si="1249"/>
        <v>0</v>
      </c>
      <c r="IW247" s="20">
        <f t="shared" si="1250"/>
        <v>450.42</v>
      </c>
      <c r="IX247" s="20">
        <f t="shared" si="1251"/>
        <v>2091.67</v>
      </c>
      <c r="IY247" s="20">
        <f t="shared" si="1252"/>
        <v>-1641.25</v>
      </c>
      <c r="IZ247" s="19"/>
      <c r="JA247" s="20">
        <f>174</f>
        <v>174</v>
      </c>
      <c r="JB247" s="20">
        <f t="shared" si="1253"/>
        <v>-174</v>
      </c>
      <c r="JC247" s="19"/>
      <c r="JD247" s="19"/>
      <c r="JE247" s="20">
        <f t="shared" si="1254"/>
        <v>0</v>
      </c>
      <c r="JF247" s="19"/>
      <c r="JG247" s="19"/>
      <c r="JH247" s="20">
        <f t="shared" si="1255"/>
        <v>0</v>
      </c>
      <c r="JI247" s="20">
        <f t="shared" si="1256"/>
        <v>0</v>
      </c>
      <c r="JJ247" s="20">
        <f t="shared" si="1257"/>
        <v>174</v>
      </c>
      <c r="JK247" s="20">
        <f t="shared" si="1258"/>
        <v>-174</v>
      </c>
      <c r="JL247" s="19"/>
      <c r="JM247" s="19"/>
      <c r="JN247" s="20">
        <f t="shared" si="1259"/>
        <v>0</v>
      </c>
      <c r="JO247" s="19"/>
      <c r="JP247" s="19"/>
      <c r="JQ247" s="20">
        <f t="shared" si="1260"/>
        <v>0</v>
      </c>
      <c r="JR247" s="19"/>
      <c r="JS247" s="19"/>
      <c r="JT247" s="20">
        <f t="shared" si="1261"/>
        <v>0</v>
      </c>
      <c r="JU247" s="20">
        <f t="shared" si="1262"/>
        <v>0</v>
      </c>
      <c r="JV247" s="20">
        <f t="shared" si="1263"/>
        <v>0</v>
      </c>
      <c r="JW247" s="20">
        <f t="shared" si="1264"/>
        <v>0</v>
      </c>
      <c r="JX247" s="20">
        <f>118.5</f>
        <v>118.5</v>
      </c>
      <c r="JY247" s="19"/>
      <c r="JZ247" s="20">
        <f t="shared" si="1265"/>
        <v>118.5</v>
      </c>
      <c r="KA247" s="20">
        <f>9.99</f>
        <v>9.99</v>
      </c>
      <c r="KB247" s="19"/>
      <c r="KC247" s="20">
        <f t="shared" si="1266"/>
        <v>9.99</v>
      </c>
      <c r="KD247" s="20">
        <f t="shared" si="1267"/>
        <v>128.49</v>
      </c>
      <c r="KE247" s="20">
        <f t="shared" si="1268"/>
        <v>0</v>
      </c>
      <c r="KF247" s="20">
        <f t="shared" si="1269"/>
        <v>128.49</v>
      </c>
      <c r="KG247" s="20">
        <f>1638.38</f>
        <v>1638.38</v>
      </c>
      <c r="KH247" s="20">
        <f>1875</f>
        <v>1875</v>
      </c>
      <c r="KI247" s="20">
        <f t="shared" si="1270"/>
        <v>-236.61999999999989</v>
      </c>
      <c r="KJ247" s="19"/>
      <c r="KK247" s="19"/>
      <c r="KL247" s="20">
        <f t="shared" si="1271"/>
        <v>0</v>
      </c>
      <c r="KM247" s="19"/>
      <c r="KN247" s="19"/>
      <c r="KO247" s="20">
        <f t="shared" si="1272"/>
        <v>0</v>
      </c>
      <c r="KP247" s="19"/>
      <c r="KQ247" s="19"/>
      <c r="KR247" s="20">
        <f t="shared" si="1273"/>
        <v>0</v>
      </c>
      <c r="KS247" s="19"/>
      <c r="KT247" s="19"/>
      <c r="KU247" s="20">
        <f t="shared" si="1274"/>
        <v>0</v>
      </c>
      <c r="KV247" s="19"/>
      <c r="KW247" s="19"/>
      <c r="KX247" s="20">
        <f t="shared" si="1275"/>
        <v>0</v>
      </c>
      <c r="KY247" s="19"/>
      <c r="KZ247" s="19"/>
      <c r="LA247" s="20">
        <f t="shared" si="1276"/>
        <v>0</v>
      </c>
      <c r="LB247" s="20">
        <f t="shared" si="1277"/>
        <v>0</v>
      </c>
      <c r="LC247" s="20">
        <f t="shared" si="1278"/>
        <v>0</v>
      </c>
      <c r="LD247" s="20">
        <f t="shared" si="1279"/>
        <v>0</v>
      </c>
      <c r="LE247" s="20">
        <f t="shared" si="1280"/>
        <v>1638.38</v>
      </c>
      <c r="LF247" s="20">
        <f t="shared" si="1281"/>
        <v>1875</v>
      </c>
      <c r="LG247" s="20">
        <f t="shared" si="1282"/>
        <v>-236.61999999999989</v>
      </c>
      <c r="LH247" s="19"/>
      <c r="LI247" s="19"/>
      <c r="LJ247" s="20">
        <f t="shared" si="1283"/>
        <v>0</v>
      </c>
      <c r="LK247" s="19"/>
      <c r="LL247" s="19"/>
      <c r="LM247" s="20">
        <f t="shared" si="1284"/>
        <v>0</v>
      </c>
      <c r="LN247" s="20">
        <f t="shared" si="1285"/>
        <v>2269.11</v>
      </c>
      <c r="LO247" s="20">
        <f t="shared" si="1286"/>
        <v>5969.23</v>
      </c>
      <c r="LP247" s="20">
        <f t="shared" si="1287"/>
        <v>-3700.1199999999994</v>
      </c>
    </row>
    <row r="248" spans="1:328" x14ac:dyDescent="0.3">
      <c r="A248" s="2" t="s">
        <v>353</v>
      </c>
      <c r="B248" s="5">
        <f>((B245)+(B246))+(B247)</f>
        <v>0</v>
      </c>
      <c r="C248" s="5">
        <f>((C245)+(C246))+(C247)</f>
        <v>0</v>
      </c>
      <c r="D248" s="5">
        <f t="shared" si="1127"/>
        <v>0</v>
      </c>
      <c r="E248" s="5">
        <f>((E245)+(E246))+(E247)</f>
        <v>0</v>
      </c>
      <c r="F248" s="5">
        <f>((F245)+(F246))+(F247)</f>
        <v>109.74</v>
      </c>
      <c r="G248" s="5">
        <f t="shared" si="1128"/>
        <v>-109.74</v>
      </c>
      <c r="H248" s="5">
        <f>((H245)+(H246))+(H247)</f>
        <v>0</v>
      </c>
      <c r="I248" s="5">
        <f>((I245)+(I246))+(I247)</f>
        <v>0</v>
      </c>
      <c r="J248" s="5">
        <f t="shared" si="1129"/>
        <v>0</v>
      </c>
      <c r="K248" s="5">
        <f>((K245)+(K246))+(K247)</f>
        <v>0</v>
      </c>
      <c r="L248" s="5">
        <f>((L245)+(L246))+(L247)</f>
        <v>0</v>
      </c>
      <c r="M248" s="5">
        <f t="shared" si="1130"/>
        <v>0</v>
      </c>
      <c r="N248" s="5">
        <f>((N245)+(N246))+(N247)</f>
        <v>0</v>
      </c>
      <c r="O248" s="5">
        <f>((O245)+(O246))+(O247)</f>
        <v>0</v>
      </c>
      <c r="P248" s="5">
        <f t="shared" si="1131"/>
        <v>0</v>
      </c>
      <c r="Q248" s="5">
        <f>((Q245)+(Q246))+(Q247)</f>
        <v>0</v>
      </c>
      <c r="R248" s="5">
        <f>((R245)+(R246))+(R247)</f>
        <v>0</v>
      </c>
      <c r="S248" s="5">
        <f t="shared" si="1132"/>
        <v>0</v>
      </c>
      <c r="T248" s="5">
        <f>((T245)+(T246))+(T247)</f>
        <v>0</v>
      </c>
      <c r="U248" s="5">
        <f>((U245)+(U246))+(U247)</f>
        <v>0</v>
      </c>
      <c r="V248" s="5">
        <f t="shared" si="1133"/>
        <v>0</v>
      </c>
      <c r="W248" s="5">
        <f>((W245)+(W246))+(W247)</f>
        <v>0</v>
      </c>
      <c r="X248" s="5">
        <f>((X245)+(X246))+(X247)</f>
        <v>0</v>
      </c>
      <c r="Y248" s="5">
        <f t="shared" si="1134"/>
        <v>0</v>
      </c>
      <c r="Z248" s="5">
        <f>((Z245)+(Z246))+(Z247)</f>
        <v>0</v>
      </c>
      <c r="AA248" s="5">
        <f>((AA245)+(AA246))+(AA247)</f>
        <v>0</v>
      </c>
      <c r="AB248" s="5">
        <f t="shared" si="1135"/>
        <v>0</v>
      </c>
      <c r="AC248" s="5">
        <f>((AC245)+(AC246))+(AC247)</f>
        <v>0</v>
      </c>
      <c r="AD248" s="5">
        <f>((AD245)+(AD246))+(AD247)</f>
        <v>0</v>
      </c>
      <c r="AE248" s="5">
        <f t="shared" si="1136"/>
        <v>0</v>
      </c>
      <c r="AF248" s="5">
        <f>((AF245)+(AF246))+(AF247)</f>
        <v>0</v>
      </c>
      <c r="AG248" s="5">
        <f>((AG245)+(AG246))+(AG247)</f>
        <v>0</v>
      </c>
      <c r="AH248" s="5">
        <f t="shared" si="1137"/>
        <v>0</v>
      </c>
      <c r="AI248" s="5">
        <f>((AI245)+(AI246))+(AI247)</f>
        <v>0</v>
      </c>
      <c r="AJ248" s="5">
        <f>((AJ245)+(AJ246))+(AJ247)</f>
        <v>0</v>
      </c>
      <c r="AK248" s="5">
        <f t="shared" si="1138"/>
        <v>0</v>
      </c>
      <c r="AL248" s="5">
        <f t="shared" si="1139"/>
        <v>0</v>
      </c>
      <c r="AM248" s="5">
        <f t="shared" si="1140"/>
        <v>0</v>
      </c>
      <c r="AN248" s="5">
        <f t="shared" si="1141"/>
        <v>0</v>
      </c>
      <c r="AO248" s="5">
        <f>((AO245)+(AO246))+(AO247)</f>
        <v>0</v>
      </c>
      <c r="AP248" s="5">
        <f>((AP245)+(AP246))+(AP247)</f>
        <v>0</v>
      </c>
      <c r="AQ248" s="5">
        <f t="shared" si="1142"/>
        <v>0</v>
      </c>
      <c r="AR248" s="5">
        <f>((AR245)+(AR246))+(AR247)</f>
        <v>0</v>
      </c>
      <c r="AS248" s="5">
        <f>((AS245)+(AS246))+(AS247)</f>
        <v>600</v>
      </c>
      <c r="AT248" s="5">
        <f t="shared" si="1143"/>
        <v>-600</v>
      </c>
      <c r="AU248" s="5">
        <f>((AU245)+(AU246))+(AU247)</f>
        <v>0</v>
      </c>
      <c r="AV248" s="5">
        <f>((AV245)+(AV246))+(AV247)</f>
        <v>0</v>
      </c>
      <c r="AW248" s="5">
        <f t="shared" si="1144"/>
        <v>0</v>
      </c>
      <c r="AX248" s="5">
        <f>((AX245)+(AX246))+(AX247)</f>
        <v>0</v>
      </c>
      <c r="AY248" s="5">
        <f>((AY245)+(AY246))+(AY247)</f>
        <v>0</v>
      </c>
      <c r="AZ248" s="5">
        <f t="shared" si="1145"/>
        <v>0</v>
      </c>
      <c r="BA248" s="5">
        <f>((BA245)+(BA246))+(BA247)</f>
        <v>0</v>
      </c>
      <c r="BB248" s="5">
        <f>((BB245)+(BB246))+(BB247)</f>
        <v>0</v>
      </c>
      <c r="BC248" s="5">
        <f t="shared" si="1146"/>
        <v>0</v>
      </c>
      <c r="BD248" s="5">
        <f>((BD245)+(BD246))+(BD247)</f>
        <v>0</v>
      </c>
      <c r="BE248" s="5">
        <f>((BE245)+(BE246))+(BE247)</f>
        <v>0</v>
      </c>
      <c r="BF248" s="5">
        <f t="shared" si="1147"/>
        <v>0</v>
      </c>
      <c r="BG248" s="5">
        <f t="shared" si="1148"/>
        <v>0</v>
      </c>
      <c r="BH248" s="5">
        <f t="shared" si="1149"/>
        <v>0</v>
      </c>
      <c r="BI248" s="5">
        <f t="shared" si="1150"/>
        <v>0</v>
      </c>
      <c r="BJ248" s="5">
        <f>((BJ245)+(BJ246))+(BJ247)</f>
        <v>0</v>
      </c>
      <c r="BK248" s="5">
        <f>((BK245)+(BK246))+(BK247)</f>
        <v>0</v>
      </c>
      <c r="BL248" s="5">
        <f t="shared" si="1151"/>
        <v>0</v>
      </c>
      <c r="BM248" s="5">
        <f>((BM245)+(BM246))+(BM247)</f>
        <v>0</v>
      </c>
      <c r="BN248" s="5">
        <f>((BN245)+(BN246))+(BN247)</f>
        <v>0</v>
      </c>
      <c r="BO248" s="5">
        <f t="shared" si="1152"/>
        <v>0</v>
      </c>
      <c r="BP248" s="5">
        <f>((BP245)+(BP246))+(BP247)</f>
        <v>0</v>
      </c>
      <c r="BQ248" s="5">
        <f>((BQ245)+(BQ246))+(BQ247)</f>
        <v>0</v>
      </c>
      <c r="BR248" s="5">
        <f t="shared" si="1153"/>
        <v>0</v>
      </c>
      <c r="BS248" s="5">
        <f>((BS245)+(BS246))+(BS247)</f>
        <v>0</v>
      </c>
      <c r="BT248" s="5">
        <f>((BT245)+(BT246))+(BT247)</f>
        <v>0</v>
      </c>
      <c r="BU248" s="5">
        <f t="shared" si="1154"/>
        <v>0</v>
      </c>
      <c r="BV248" s="5">
        <f>((BV245)+(BV246))+(BV247)</f>
        <v>0</v>
      </c>
      <c r="BW248" s="5">
        <f>((BW245)+(BW246))+(BW247)</f>
        <v>0</v>
      </c>
      <c r="BX248" s="5">
        <f t="shared" si="1155"/>
        <v>0</v>
      </c>
      <c r="BY248" s="5">
        <f>((BY245)+(BY246))+(BY247)</f>
        <v>0</v>
      </c>
      <c r="BZ248" s="5">
        <f>((BZ245)+(BZ246))+(BZ247)</f>
        <v>0</v>
      </c>
      <c r="CA248" s="5">
        <f t="shared" si="1156"/>
        <v>0</v>
      </c>
      <c r="CB248" s="5">
        <f t="shared" si="1157"/>
        <v>0</v>
      </c>
      <c r="CC248" s="5">
        <f t="shared" si="1158"/>
        <v>0</v>
      </c>
      <c r="CD248" s="5">
        <f t="shared" si="1159"/>
        <v>0</v>
      </c>
      <c r="CE248" s="5">
        <f>((CE245)+(CE246))+(CE247)</f>
        <v>0</v>
      </c>
      <c r="CF248" s="5">
        <f>((CF245)+(CF246))+(CF247)</f>
        <v>0</v>
      </c>
      <c r="CG248" s="5">
        <f t="shared" si="1160"/>
        <v>0</v>
      </c>
      <c r="CH248" s="5">
        <f>((CH245)+(CH246))+(CH247)</f>
        <v>0</v>
      </c>
      <c r="CI248" s="5">
        <f>((CI245)+(CI246))+(CI247)</f>
        <v>0</v>
      </c>
      <c r="CJ248" s="5">
        <f t="shared" si="1161"/>
        <v>0</v>
      </c>
      <c r="CK248" s="5">
        <f>((CK245)+(CK246))+(CK247)</f>
        <v>0</v>
      </c>
      <c r="CL248" s="5">
        <f>((CL245)+(CL246))+(CL247)</f>
        <v>0</v>
      </c>
      <c r="CM248" s="5">
        <f t="shared" si="1162"/>
        <v>0</v>
      </c>
      <c r="CN248" s="5">
        <f t="shared" si="1163"/>
        <v>0</v>
      </c>
      <c r="CO248" s="5">
        <f t="shared" si="1164"/>
        <v>0</v>
      </c>
      <c r="CP248" s="5">
        <f t="shared" si="1165"/>
        <v>0</v>
      </c>
      <c r="CQ248" s="5">
        <f>((CQ245)+(CQ246))+(CQ247)</f>
        <v>0</v>
      </c>
      <c r="CR248" s="5">
        <f>((CR245)+(CR246))+(CR247)</f>
        <v>0</v>
      </c>
      <c r="CS248" s="5">
        <f t="shared" si="1166"/>
        <v>0</v>
      </c>
      <c r="CT248" s="5">
        <f>((CT245)+(CT246))+(CT247)</f>
        <v>0</v>
      </c>
      <c r="CU248" s="5">
        <f>((CU245)+(CU246))+(CU247)</f>
        <v>0</v>
      </c>
      <c r="CV248" s="5">
        <f t="shared" si="1167"/>
        <v>0</v>
      </c>
      <c r="CW248" s="5">
        <f>((CW245)+(CW246))+(CW247)</f>
        <v>0</v>
      </c>
      <c r="CX248" s="5">
        <f>((CX245)+(CX246))+(CX247)</f>
        <v>0</v>
      </c>
      <c r="CY248" s="5">
        <f t="shared" si="1168"/>
        <v>0</v>
      </c>
      <c r="CZ248" s="5">
        <f t="shared" si="1169"/>
        <v>0</v>
      </c>
      <c r="DA248" s="5">
        <f t="shared" si="1170"/>
        <v>0</v>
      </c>
      <c r="DB248" s="5">
        <f t="shared" si="1171"/>
        <v>0</v>
      </c>
      <c r="DC248" s="5">
        <f t="shared" si="1172"/>
        <v>0</v>
      </c>
      <c r="DD248" s="5">
        <f t="shared" si="1173"/>
        <v>600</v>
      </c>
      <c r="DE248" s="5">
        <f t="shared" si="1174"/>
        <v>-600</v>
      </c>
      <c r="DF248" s="5">
        <f>((DF245)+(DF246))+(DF247)</f>
        <v>0</v>
      </c>
      <c r="DG248" s="5">
        <f>((DG245)+(DG246))+(DG247)</f>
        <v>0</v>
      </c>
      <c r="DH248" s="5">
        <f t="shared" si="1175"/>
        <v>0</v>
      </c>
      <c r="DI248" s="5">
        <f>((DI245)+(DI246))+(DI247)</f>
        <v>0</v>
      </c>
      <c r="DJ248" s="5">
        <f>((DJ245)+(DJ246))+(DJ247)</f>
        <v>0</v>
      </c>
      <c r="DK248" s="5">
        <f t="shared" si="1176"/>
        <v>0</v>
      </c>
      <c r="DL248" s="5">
        <f t="shared" si="1177"/>
        <v>0</v>
      </c>
      <c r="DM248" s="5">
        <f t="shared" si="1178"/>
        <v>0</v>
      </c>
      <c r="DN248" s="5">
        <f t="shared" si="1179"/>
        <v>0</v>
      </c>
      <c r="DO248" s="5">
        <f>((DO245)+(DO246))+(DO247)</f>
        <v>0</v>
      </c>
      <c r="DP248" s="5">
        <f>((DP245)+(DP246))+(DP247)</f>
        <v>0</v>
      </c>
      <c r="DQ248" s="5">
        <f t="shared" si="1180"/>
        <v>0</v>
      </c>
      <c r="DR248" s="5">
        <f>((DR245)+(DR246))+(DR247)</f>
        <v>0</v>
      </c>
      <c r="DS248" s="5">
        <f>((DS245)+(DS246))+(DS247)</f>
        <v>0</v>
      </c>
      <c r="DT248" s="5">
        <f t="shared" si="1181"/>
        <v>0</v>
      </c>
      <c r="DU248" s="5">
        <f t="shared" si="1182"/>
        <v>0</v>
      </c>
      <c r="DV248" s="5">
        <f t="shared" si="1183"/>
        <v>0</v>
      </c>
      <c r="DW248" s="5">
        <f t="shared" si="1184"/>
        <v>0</v>
      </c>
      <c r="DX248" s="21">
        <f t="shared" si="1185"/>
        <v>0</v>
      </c>
      <c r="DY248" s="21">
        <f t="shared" si="1186"/>
        <v>709.74</v>
      </c>
      <c r="DZ248" s="21">
        <f t="shared" si="1187"/>
        <v>-709.74</v>
      </c>
      <c r="EA248" s="21">
        <f>((EA245)+(EA246))+(EA247)</f>
        <v>0</v>
      </c>
      <c r="EB248" s="21">
        <f>((EB245)+(EB246))+(EB247)</f>
        <v>0</v>
      </c>
      <c r="EC248" s="21">
        <f t="shared" si="1188"/>
        <v>0</v>
      </c>
      <c r="ED248" s="21">
        <f>((ED245)+(ED246))+(ED247)</f>
        <v>0</v>
      </c>
      <c r="EE248" s="21">
        <f>((EE245)+(EE246))+(EE247)</f>
        <v>0</v>
      </c>
      <c r="EF248" s="21">
        <f t="shared" si="1189"/>
        <v>0</v>
      </c>
      <c r="EG248" s="21">
        <f>((EG245)+(EG246))+(EG247)</f>
        <v>0</v>
      </c>
      <c r="EH248" s="21">
        <f>((EH245)+(EH246))+(EH247)</f>
        <v>439.56</v>
      </c>
      <c r="EI248" s="21">
        <f t="shared" si="1190"/>
        <v>-439.56</v>
      </c>
      <c r="EJ248" s="21">
        <f>((EJ245)+(EJ246))+(EJ247)</f>
        <v>0</v>
      </c>
      <c r="EK248" s="21">
        <f>((EK245)+(EK246))+(EK247)</f>
        <v>0</v>
      </c>
      <c r="EL248" s="21">
        <f t="shared" si="1191"/>
        <v>0</v>
      </c>
      <c r="EM248" s="21">
        <f t="shared" si="1192"/>
        <v>0</v>
      </c>
      <c r="EN248" s="21">
        <f t="shared" si="1193"/>
        <v>439.56</v>
      </c>
      <c r="EO248" s="21">
        <f t="shared" si="1194"/>
        <v>-439.56</v>
      </c>
      <c r="EP248" s="21">
        <f>((EP245)+(EP246))+(EP247)</f>
        <v>0</v>
      </c>
      <c r="EQ248" s="21">
        <f>((EQ245)+(EQ246))+(EQ247)</f>
        <v>249.99</v>
      </c>
      <c r="ER248" s="21">
        <f t="shared" si="1195"/>
        <v>-249.99</v>
      </c>
      <c r="ES248" s="21">
        <f>((ES245)+(ES246))+(ES247)</f>
        <v>0</v>
      </c>
      <c r="ET248" s="21">
        <f>((ET245)+(ET246))+(ET247)</f>
        <v>0</v>
      </c>
      <c r="EU248" s="21">
        <f t="shared" si="1196"/>
        <v>0</v>
      </c>
      <c r="EV248" s="21">
        <f>((EV245)+(EV246))+(EV247)</f>
        <v>0</v>
      </c>
      <c r="EW248" s="21">
        <f>((EW245)+(EW246))+(EW247)</f>
        <v>275.01</v>
      </c>
      <c r="EX248" s="21">
        <f t="shared" si="1197"/>
        <v>-275.01</v>
      </c>
      <c r="EY248" s="21">
        <f>((EY245)+(EY246))+(EY247)</f>
        <v>0</v>
      </c>
      <c r="EZ248" s="21">
        <f>((EZ245)+(EZ246))+(EZ247)</f>
        <v>0</v>
      </c>
      <c r="FA248" s="21">
        <f t="shared" si="1198"/>
        <v>0</v>
      </c>
      <c r="FB248" s="21">
        <f t="shared" si="1199"/>
        <v>0</v>
      </c>
      <c r="FC248" s="21">
        <f t="shared" si="1200"/>
        <v>275.01</v>
      </c>
      <c r="FD248" s="21">
        <f t="shared" si="1201"/>
        <v>-275.01</v>
      </c>
      <c r="FE248" s="21">
        <f>((FE245)+(FE246))+(FE247)</f>
        <v>0</v>
      </c>
      <c r="FF248" s="21">
        <f>((FF245)+(FF246))+(FF247)</f>
        <v>0</v>
      </c>
      <c r="FG248" s="21">
        <f t="shared" si="1202"/>
        <v>0</v>
      </c>
      <c r="FH248" s="21">
        <f>((FH245)+(FH246))+(FH247)</f>
        <v>0</v>
      </c>
      <c r="FI248" s="21">
        <f>((FI245)+(FI246))+(FI247)</f>
        <v>124.26</v>
      </c>
      <c r="FJ248" s="21">
        <f t="shared" si="1203"/>
        <v>-124.26</v>
      </c>
      <c r="FK248" s="21">
        <f>((FK245)+(FK246))+(FK247)</f>
        <v>0</v>
      </c>
      <c r="FL248" s="21">
        <f>((FL245)+(FL246))+(FL247)</f>
        <v>0</v>
      </c>
      <c r="FM248" s="21">
        <f t="shared" si="1204"/>
        <v>0</v>
      </c>
      <c r="FN248" s="21">
        <f t="shared" si="1205"/>
        <v>0</v>
      </c>
      <c r="FO248" s="21">
        <f t="shared" si="1206"/>
        <v>124.26</v>
      </c>
      <c r="FP248" s="21">
        <f t="shared" si="1207"/>
        <v>-124.26</v>
      </c>
      <c r="FQ248" s="21">
        <f>((FQ245)+(FQ246))+(FQ247)</f>
        <v>0</v>
      </c>
      <c r="FR248" s="21">
        <f>((FR245)+(FR246))+(FR247)</f>
        <v>0</v>
      </c>
      <c r="FS248" s="21">
        <f t="shared" si="1208"/>
        <v>0</v>
      </c>
      <c r="FT248" s="21">
        <f>((FT245)+(FT246))+(FT247)</f>
        <v>0</v>
      </c>
      <c r="FU248" s="21">
        <f>((FU245)+(FU246))+(FU247)</f>
        <v>30</v>
      </c>
      <c r="FV248" s="21">
        <f t="shared" si="1209"/>
        <v>-30</v>
      </c>
      <c r="FW248" s="21">
        <f>((FW245)+(FW246))+(FW247)</f>
        <v>0</v>
      </c>
      <c r="FX248" s="21">
        <f>((FX245)+(FX246))+(FX247)</f>
        <v>0</v>
      </c>
      <c r="FY248" s="21">
        <f t="shared" si="1210"/>
        <v>0</v>
      </c>
      <c r="FZ248" s="21">
        <f t="shared" si="1211"/>
        <v>0</v>
      </c>
      <c r="GA248" s="21">
        <f t="shared" si="1212"/>
        <v>30</v>
      </c>
      <c r="GB248" s="21">
        <f t="shared" si="1213"/>
        <v>-30</v>
      </c>
      <c r="GC248" s="21">
        <f>((GC245)+(GC246))+(GC247)</f>
        <v>0</v>
      </c>
      <c r="GD248" s="21">
        <f>((GD245)+(GD246))+(GD247)</f>
        <v>0</v>
      </c>
      <c r="GE248" s="21">
        <f t="shared" si="1214"/>
        <v>0</v>
      </c>
      <c r="GF248" s="21">
        <f>((GF245)+(GF246))+(GF247)</f>
        <v>0</v>
      </c>
      <c r="GG248" s="21">
        <f>((GG245)+(GG246))+(GG247)</f>
        <v>0</v>
      </c>
      <c r="GH248" s="21">
        <f t="shared" si="1215"/>
        <v>0</v>
      </c>
      <c r="GI248" s="21">
        <f>((GI245)+(GI246))+(GI247)</f>
        <v>0</v>
      </c>
      <c r="GJ248" s="21">
        <f>((GJ245)+(GJ246))+(GJ247)</f>
        <v>0</v>
      </c>
      <c r="GK248" s="21">
        <f t="shared" si="1216"/>
        <v>0</v>
      </c>
      <c r="GL248" s="21">
        <f>((GL245)+(GL246))+(GL247)</f>
        <v>0</v>
      </c>
      <c r="GM248" s="21">
        <f>((GM245)+(GM246))+(GM247)</f>
        <v>0</v>
      </c>
      <c r="GN248" s="21">
        <f t="shared" si="1217"/>
        <v>0</v>
      </c>
      <c r="GO248" s="21">
        <f t="shared" si="1218"/>
        <v>0</v>
      </c>
      <c r="GP248" s="21">
        <f t="shared" si="1219"/>
        <v>0</v>
      </c>
      <c r="GQ248" s="21">
        <f t="shared" si="1220"/>
        <v>0</v>
      </c>
      <c r="GR248" s="21">
        <f>((GR245)+(GR246))+(GR247)</f>
        <v>0</v>
      </c>
      <c r="GS248" s="21">
        <f>((GS245)+(GS246))+(GS247)</f>
        <v>0</v>
      </c>
      <c r="GT248" s="21">
        <f t="shared" si="1221"/>
        <v>0</v>
      </c>
      <c r="GU248" s="21">
        <f>((GU245)+(GU246))+(GU247)</f>
        <v>0</v>
      </c>
      <c r="GV248" s="21">
        <f>((GV245)+(GV246))+(GV247)</f>
        <v>0</v>
      </c>
      <c r="GW248" s="21">
        <f t="shared" si="1222"/>
        <v>0</v>
      </c>
      <c r="GX248" s="21">
        <f>((GX245)+(GX246))+(GX247)</f>
        <v>51.82</v>
      </c>
      <c r="GY248" s="21">
        <f>((GY245)+(GY246))+(GY247)</f>
        <v>0</v>
      </c>
      <c r="GZ248" s="21">
        <f t="shared" si="1223"/>
        <v>51.82</v>
      </c>
      <c r="HA248" s="21">
        <f t="shared" si="1224"/>
        <v>51.82</v>
      </c>
      <c r="HB248" s="21">
        <f t="shared" si="1225"/>
        <v>1118.82</v>
      </c>
      <c r="HC248" s="21">
        <f t="shared" si="1226"/>
        <v>-1067</v>
      </c>
      <c r="HD248" s="21">
        <f>((HD245)+(HD246))+(HD247)</f>
        <v>0</v>
      </c>
      <c r="HE248" s="21">
        <f>((HE245)+(HE246))+(HE247)</f>
        <v>0</v>
      </c>
      <c r="HF248" s="21">
        <f t="shared" si="1227"/>
        <v>0</v>
      </c>
      <c r="HG248" s="21">
        <f>((HG245)+(HG246))+(HG247)</f>
        <v>0</v>
      </c>
      <c r="HH248" s="21">
        <f>((HH245)+(HH246))+(HH247)</f>
        <v>0</v>
      </c>
      <c r="HI248" s="21">
        <f t="shared" si="1228"/>
        <v>0</v>
      </c>
      <c r="HJ248" s="21">
        <f>((HJ245)+(HJ246))+(HJ247)</f>
        <v>0</v>
      </c>
      <c r="HK248" s="21">
        <f>((HK245)+(HK246))+(HK247)</f>
        <v>0</v>
      </c>
      <c r="HL248" s="21">
        <f t="shared" si="1229"/>
        <v>0</v>
      </c>
      <c r="HM248" s="21">
        <f>((HM245)+(HM246))+(HM247)</f>
        <v>0</v>
      </c>
      <c r="HN248" s="21">
        <f>((HN245)+(HN246))+(HN247)</f>
        <v>0</v>
      </c>
      <c r="HO248" s="21">
        <f t="shared" si="1230"/>
        <v>0</v>
      </c>
      <c r="HP248" s="21">
        <f t="shared" si="1231"/>
        <v>0</v>
      </c>
      <c r="HQ248" s="21">
        <f t="shared" si="1232"/>
        <v>0</v>
      </c>
      <c r="HR248" s="21">
        <f t="shared" si="1233"/>
        <v>0</v>
      </c>
      <c r="HS248" s="21">
        <f>((HS245)+(HS246))+(HS247)</f>
        <v>0</v>
      </c>
      <c r="HT248" s="21">
        <f>((HT245)+(HT246))+(HT247)</f>
        <v>0</v>
      </c>
      <c r="HU248" s="21">
        <f t="shared" si="1234"/>
        <v>0</v>
      </c>
      <c r="HV248" s="21">
        <f>((HV245)+(HV246))+(HV247)</f>
        <v>0</v>
      </c>
      <c r="HW248" s="21">
        <f>((HW245)+(HW246))+(HW247)</f>
        <v>0</v>
      </c>
      <c r="HX248" s="21">
        <f t="shared" si="1235"/>
        <v>0</v>
      </c>
      <c r="HY248" s="21">
        <f>((HY245)+(HY246))+(HY247)</f>
        <v>0</v>
      </c>
      <c r="HZ248" s="21">
        <f>((HZ245)+(HZ246))+(HZ247)</f>
        <v>0</v>
      </c>
      <c r="IA248" s="21">
        <f t="shared" si="1236"/>
        <v>0</v>
      </c>
      <c r="IB248" s="21">
        <f>((IB245)+(IB246))+(IB247)</f>
        <v>0</v>
      </c>
      <c r="IC248" s="21">
        <f>((IC245)+(IC246))+(IC247)</f>
        <v>0</v>
      </c>
      <c r="ID248" s="21">
        <f t="shared" si="1237"/>
        <v>0</v>
      </c>
      <c r="IE248" s="21">
        <f t="shared" si="1238"/>
        <v>0</v>
      </c>
      <c r="IF248" s="21">
        <f t="shared" si="1239"/>
        <v>0</v>
      </c>
      <c r="IG248" s="21">
        <f t="shared" si="1240"/>
        <v>0</v>
      </c>
      <c r="IH248" s="21">
        <f t="shared" si="1241"/>
        <v>0</v>
      </c>
      <c r="II248" s="21">
        <f t="shared" si="1242"/>
        <v>0</v>
      </c>
      <c r="IJ248" s="21">
        <f t="shared" si="1243"/>
        <v>0</v>
      </c>
      <c r="IK248" s="21">
        <f>((IK245)+(IK246))+(IK247)</f>
        <v>450.42</v>
      </c>
      <c r="IL248" s="21">
        <f>((IL245)+(IL246))+(IL247)</f>
        <v>2091.67</v>
      </c>
      <c r="IM248" s="21">
        <f t="shared" si="1244"/>
        <v>-1641.25</v>
      </c>
      <c r="IN248" s="21">
        <f>((IN245)+(IN246))+(IN247)</f>
        <v>0</v>
      </c>
      <c r="IO248" s="21">
        <f>((IO245)+(IO246))+(IO247)</f>
        <v>0</v>
      </c>
      <c r="IP248" s="21">
        <f t="shared" si="1245"/>
        <v>0</v>
      </c>
      <c r="IQ248" s="21">
        <f>((IQ245)+(IQ246))+(IQ247)</f>
        <v>0</v>
      </c>
      <c r="IR248" s="21">
        <f>((IR245)+(IR246))+(IR247)</f>
        <v>0</v>
      </c>
      <c r="IS248" s="21">
        <f t="shared" si="1246"/>
        <v>0</v>
      </c>
      <c r="IT248" s="21">
        <f t="shared" si="1247"/>
        <v>0</v>
      </c>
      <c r="IU248" s="21">
        <f t="shared" si="1248"/>
        <v>0</v>
      </c>
      <c r="IV248" s="21">
        <f t="shared" si="1249"/>
        <v>0</v>
      </c>
      <c r="IW248" s="21">
        <f t="shared" si="1250"/>
        <v>450.42</v>
      </c>
      <c r="IX248" s="21">
        <f t="shared" si="1251"/>
        <v>2091.67</v>
      </c>
      <c r="IY248" s="21">
        <f t="shared" si="1252"/>
        <v>-1641.25</v>
      </c>
      <c r="IZ248" s="21">
        <f>((IZ245)+(IZ246))+(IZ247)</f>
        <v>0</v>
      </c>
      <c r="JA248" s="21">
        <f>((JA245)+(JA246))+(JA247)</f>
        <v>174</v>
      </c>
      <c r="JB248" s="21">
        <f t="shared" si="1253"/>
        <v>-174</v>
      </c>
      <c r="JC248" s="21">
        <f>((JC245)+(JC246))+(JC247)</f>
        <v>0</v>
      </c>
      <c r="JD248" s="21">
        <f>((JD245)+(JD246))+(JD247)</f>
        <v>0</v>
      </c>
      <c r="JE248" s="21">
        <f t="shared" si="1254"/>
        <v>0</v>
      </c>
      <c r="JF248" s="21">
        <f>((JF245)+(JF246))+(JF247)</f>
        <v>0</v>
      </c>
      <c r="JG248" s="21">
        <f>((JG245)+(JG246))+(JG247)</f>
        <v>0</v>
      </c>
      <c r="JH248" s="21">
        <f t="shared" si="1255"/>
        <v>0</v>
      </c>
      <c r="JI248" s="21">
        <f t="shared" si="1256"/>
        <v>0</v>
      </c>
      <c r="JJ248" s="21">
        <f t="shared" si="1257"/>
        <v>174</v>
      </c>
      <c r="JK248" s="21">
        <f t="shared" si="1258"/>
        <v>-174</v>
      </c>
      <c r="JL248" s="21">
        <f>((JL245)+(JL246))+(JL247)</f>
        <v>0</v>
      </c>
      <c r="JM248" s="21">
        <f>((JM245)+(JM246))+(JM247)</f>
        <v>0</v>
      </c>
      <c r="JN248" s="21">
        <f t="shared" si="1259"/>
        <v>0</v>
      </c>
      <c r="JO248" s="21">
        <f>((JO245)+(JO246))+(JO247)</f>
        <v>0</v>
      </c>
      <c r="JP248" s="21">
        <f>((JP245)+(JP246))+(JP247)</f>
        <v>0</v>
      </c>
      <c r="JQ248" s="21">
        <f t="shared" si="1260"/>
        <v>0</v>
      </c>
      <c r="JR248" s="21">
        <f>((JR245)+(JR246))+(JR247)</f>
        <v>0</v>
      </c>
      <c r="JS248" s="21">
        <f>((JS245)+(JS246))+(JS247)</f>
        <v>0</v>
      </c>
      <c r="JT248" s="21">
        <f t="shared" si="1261"/>
        <v>0</v>
      </c>
      <c r="JU248" s="21">
        <f t="shared" si="1262"/>
        <v>0</v>
      </c>
      <c r="JV248" s="21">
        <f t="shared" si="1263"/>
        <v>0</v>
      </c>
      <c r="JW248" s="21">
        <f t="shared" si="1264"/>
        <v>0</v>
      </c>
      <c r="JX248" s="21">
        <f>((JX245)+(JX246))+(JX247)</f>
        <v>118.5</v>
      </c>
      <c r="JY248" s="21">
        <f>((JY245)+(JY246))+(JY247)</f>
        <v>0</v>
      </c>
      <c r="JZ248" s="21">
        <f t="shared" si="1265"/>
        <v>118.5</v>
      </c>
      <c r="KA248" s="21">
        <f>((KA245)+(KA246))+(KA247)</f>
        <v>9.99</v>
      </c>
      <c r="KB248" s="21">
        <f>((KB245)+(KB246))+(KB247)</f>
        <v>15000</v>
      </c>
      <c r="KC248" s="21">
        <f t="shared" si="1266"/>
        <v>-14990.01</v>
      </c>
      <c r="KD248" s="21">
        <f t="shared" si="1267"/>
        <v>128.49</v>
      </c>
      <c r="KE248" s="21">
        <f t="shared" si="1268"/>
        <v>15000</v>
      </c>
      <c r="KF248" s="21">
        <f t="shared" si="1269"/>
        <v>-14871.51</v>
      </c>
      <c r="KG248" s="21">
        <f>((KG245)+(KG246))+(KG247)</f>
        <v>2178.38</v>
      </c>
      <c r="KH248" s="21">
        <f>((KH245)+(KH246))+(KH247)</f>
        <v>1875</v>
      </c>
      <c r="KI248" s="21">
        <f t="shared" si="1270"/>
        <v>303.38000000000011</v>
      </c>
      <c r="KJ248" s="21">
        <f>((KJ245)+(KJ246))+(KJ247)</f>
        <v>0</v>
      </c>
      <c r="KK248" s="21">
        <f>((KK245)+(KK246))+(KK247)</f>
        <v>0</v>
      </c>
      <c r="KL248" s="21">
        <f t="shared" si="1271"/>
        <v>0</v>
      </c>
      <c r="KM248" s="21">
        <f>((KM245)+(KM246))+(KM247)</f>
        <v>0</v>
      </c>
      <c r="KN248" s="21">
        <f>((KN245)+(KN246))+(KN247)</f>
        <v>0</v>
      </c>
      <c r="KO248" s="21">
        <f t="shared" si="1272"/>
        <v>0</v>
      </c>
      <c r="KP248" s="21">
        <f>((KP245)+(KP246))+(KP247)</f>
        <v>0</v>
      </c>
      <c r="KQ248" s="21">
        <f>((KQ245)+(KQ246))+(KQ247)</f>
        <v>0</v>
      </c>
      <c r="KR248" s="21">
        <f t="shared" si="1273"/>
        <v>0</v>
      </c>
      <c r="KS248" s="21">
        <f>((KS245)+(KS246))+(KS247)</f>
        <v>0</v>
      </c>
      <c r="KT248" s="21">
        <f>((KT245)+(KT246))+(KT247)</f>
        <v>0</v>
      </c>
      <c r="KU248" s="21">
        <f t="shared" si="1274"/>
        <v>0</v>
      </c>
      <c r="KV248" s="21">
        <f>((KV245)+(KV246))+(KV247)</f>
        <v>0</v>
      </c>
      <c r="KW248" s="21">
        <f>((KW245)+(KW246))+(KW247)</f>
        <v>0</v>
      </c>
      <c r="KX248" s="21">
        <f t="shared" si="1275"/>
        <v>0</v>
      </c>
      <c r="KY248" s="21">
        <f>((KY245)+(KY246))+(KY247)</f>
        <v>0</v>
      </c>
      <c r="KZ248" s="21">
        <f>((KZ245)+(KZ246))+(KZ247)</f>
        <v>0</v>
      </c>
      <c r="LA248" s="21">
        <f t="shared" si="1276"/>
        <v>0</v>
      </c>
      <c r="LB248" s="21">
        <f t="shared" si="1277"/>
        <v>0</v>
      </c>
      <c r="LC248" s="21">
        <f t="shared" si="1278"/>
        <v>0</v>
      </c>
      <c r="LD248" s="21">
        <f t="shared" si="1279"/>
        <v>0</v>
      </c>
      <c r="LE248" s="21">
        <f t="shared" si="1280"/>
        <v>2178.38</v>
      </c>
      <c r="LF248" s="21">
        <f t="shared" si="1281"/>
        <v>1875</v>
      </c>
      <c r="LG248" s="21">
        <f t="shared" si="1282"/>
        <v>303.38000000000011</v>
      </c>
      <c r="LH248" s="21">
        <f>((LH245)+(LH246))+(LH247)</f>
        <v>0</v>
      </c>
      <c r="LI248" s="21">
        <f>((LI245)+(LI246))+(LI247)</f>
        <v>0</v>
      </c>
      <c r="LJ248" s="21">
        <f t="shared" si="1283"/>
        <v>0</v>
      </c>
      <c r="LK248" s="21">
        <f>((LK245)+(LK246))+(LK247)</f>
        <v>0</v>
      </c>
      <c r="LL248" s="21">
        <f>((LL245)+(LL246))+(LL247)</f>
        <v>0</v>
      </c>
      <c r="LM248" s="21">
        <f t="shared" si="1284"/>
        <v>0</v>
      </c>
      <c r="LN248" s="21">
        <f t="shared" si="1285"/>
        <v>2809.11</v>
      </c>
      <c r="LO248" s="21">
        <f t="shared" si="1286"/>
        <v>20969.23</v>
      </c>
      <c r="LP248" s="21">
        <f t="shared" si="1287"/>
        <v>-18160.12</v>
      </c>
    </row>
    <row r="249" spans="1:328" x14ac:dyDescent="0.3">
      <c r="A249" s="2" t="s">
        <v>354</v>
      </c>
      <c r="B249" s="3"/>
      <c r="C249" s="3"/>
      <c r="D249" s="4">
        <f t="shared" si="1127"/>
        <v>0</v>
      </c>
      <c r="E249" s="3"/>
      <c r="F249" s="3"/>
      <c r="G249" s="4">
        <f t="shared" si="1128"/>
        <v>0</v>
      </c>
      <c r="H249" s="3"/>
      <c r="I249" s="3"/>
      <c r="J249" s="4">
        <f t="shared" si="1129"/>
        <v>0</v>
      </c>
      <c r="K249" s="3"/>
      <c r="L249" s="3"/>
      <c r="M249" s="4">
        <f t="shared" si="1130"/>
        <v>0</v>
      </c>
      <c r="N249" s="3"/>
      <c r="O249" s="3"/>
      <c r="P249" s="4">
        <f t="shared" si="1131"/>
        <v>0</v>
      </c>
      <c r="Q249" s="3"/>
      <c r="R249" s="3"/>
      <c r="S249" s="4">
        <f t="shared" si="1132"/>
        <v>0</v>
      </c>
      <c r="T249" s="3"/>
      <c r="U249" s="3"/>
      <c r="V249" s="4">
        <f t="shared" si="1133"/>
        <v>0</v>
      </c>
      <c r="W249" s="3"/>
      <c r="X249" s="3"/>
      <c r="Y249" s="4">
        <f t="shared" si="1134"/>
        <v>0</v>
      </c>
      <c r="Z249" s="3"/>
      <c r="AA249" s="3"/>
      <c r="AB249" s="4">
        <f t="shared" si="1135"/>
        <v>0</v>
      </c>
      <c r="AC249" s="3"/>
      <c r="AD249" s="3"/>
      <c r="AE249" s="4">
        <f t="shared" si="1136"/>
        <v>0</v>
      </c>
      <c r="AF249" s="3"/>
      <c r="AG249" s="3"/>
      <c r="AH249" s="4">
        <f t="shared" si="1137"/>
        <v>0</v>
      </c>
      <c r="AI249" s="3"/>
      <c r="AJ249" s="3"/>
      <c r="AK249" s="4">
        <f t="shared" si="1138"/>
        <v>0</v>
      </c>
      <c r="AL249" s="4">
        <f t="shared" si="1139"/>
        <v>0</v>
      </c>
      <c r="AM249" s="4">
        <f t="shared" si="1140"/>
        <v>0</v>
      </c>
      <c r="AN249" s="4">
        <f t="shared" si="1141"/>
        <v>0</v>
      </c>
      <c r="AO249" s="3"/>
      <c r="AP249" s="3"/>
      <c r="AQ249" s="4">
        <f t="shared" si="1142"/>
        <v>0</v>
      </c>
      <c r="AR249" s="4">
        <f>5.49</f>
        <v>5.49</v>
      </c>
      <c r="AS249" s="3"/>
      <c r="AT249" s="4">
        <f t="shared" si="1143"/>
        <v>5.49</v>
      </c>
      <c r="AU249" s="3"/>
      <c r="AV249" s="3"/>
      <c r="AW249" s="4">
        <f t="shared" si="1144"/>
        <v>0</v>
      </c>
      <c r="AX249" s="3"/>
      <c r="AY249" s="3"/>
      <c r="AZ249" s="4">
        <f t="shared" si="1145"/>
        <v>0</v>
      </c>
      <c r="BA249" s="3"/>
      <c r="BB249" s="3"/>
      <c r="BC249" s="4">
        <f t="shared" si="1146"/>
        <v>0</v>
      </c>
      <c r="BD249" s="3"/>
      <c r="BE249" s="3"/>
      <c r="BF249" s="4">
        <f t="shared" si="1147"/>
        <v>0</v>
      </c>
      <c r="BG249" s="4">
        <f t="shared" si="1148"/>
        <v>0</v>
      </c>
      <c r="BH249" s="4">
        <f t="shared" si="1149"/>
        <v>0</v>
      </c>
      <c r="BI249" s="4">
        <f t="shared" si="1150"/>
        <v>0</v>
      </c>
      <c r="BJ249" s="3"/>
      <c r="BK249" s="3"/>
      <c r="BL249" s="4">
        <f t="shared" si="1151"/>
        <v>0</v>
      </c>
      <c r="BM249" s="3"/>
      <c r="BN249" s="3"/>
      <c r="BO249" s="4">
        <f t="shared" si="1152"/>
        <v>0</v>
      </c>
      <c r="BP249" s="3"/>
      <c r="BQ249" s="3"/>
      <c r="BR249" s="4">
        <f t="shared" si="1153"/>
        <v>0</v>
      </c>
      <c r="BS249" s="3"/>
      <c r="BT249" s="3"/>
      <c r="BU249" s="4">
        <f t="shared" si="1154"/>
        <v>0</v>
      </c>
      <c r="BV249" s="3"/>
      <c r="BW249" s="3"/>
      <c r="BX249" s="4">
        <f t="shared" si="1155"/>
        <v>0</v>
      </c>
      <c r="BY249" s="3"/>
      <c r="BZ249" s="3"/>
      <c r="CA249" s="4">
        <f t="shared" si="1156"/>
        <v>0</v>
      </c>
      <c r="CB249" s="4">
        <f t="shared" si="1157"/>
        <v>0</v>
      </c>
      <c r="CC249" s="4">
        <f t="shared" si="1158"/>
        <v>0</v>
      </c>
      <c r="CD249" s="4">
        <f t="shared" si="1159"/>
        <v>0</v>
      </c>
      <c r="CE249" s="3"/>
      <c r="CF249" s="3"/>
      <c r="CG249" s="4">
        <f t="shared" si="1160"/>
        <v>0</v>
      </c>
      <c r="CH249" s="3"/>
      <c r="CI249" s="3"/>
      <c r="CJ249" s="4">
        <f t="shared" si="1161"/>
        <v>0</v>
      </c>
      <c r="CK249" s="3"/>
      <c r="CL249" s="3"/>
      <c r="CM249" s="4">
        <f t="shared" si="1162"/>
        <v>0</v>
      </c>
      <c r="CN249" s="4">
        <f t="shared" si="1163"/>
        <v>0</v>
      </c>
      <c r="CO249" s="4">
        <f t="shared" si="1164"/>
        <v>0</v>
      </c>
      <c r="CP249" s="4">
        <f t="shared" si="1165"/>
        <v>0</v>
      </c>
      <c r="CQ249" s="3"/>
      <c r="CR249" s="3"/>
      <c r="CS249" s="4">
        <f t="shared" si="1166"/>
        <v>0</v>
      </c>
      <c r="CT249" s="3"/>
      <c r="CU249" s="3"/>
      <c r="CV249" s="4">
        <f t="shared" si="1167"/>
        <v>0</v>
      </c>
      <c r="CW249" s="3"/>
      <c r="CX249" s="3"/>
      <c r="CY249" s="4">
        <f t="shared" si="1168"/>
        <v>0</v>
      </c>
      <c r="CZ249" s="4">
        <f t="shared" si="1169"/>
        <v>0</v>
      </c>
      <c r="DA249" s="4">
        <f t="shared" si="1170"/>
        <v>0</v>
      </c>
      <c r="DB249" s="4">
        <f t="shared" si="1171"/>
        <v>0</v>
      </c>
      <c r="DC249" s="4">
        <f t="shared" si="1172"/>
        <v>5.49</v>
      </c>
      <c r="DD249" s="4">
        <f t="shared" si="1173"/>
        <v>0</v>
      </c>
      <c r="DE249" s="4">
        <f t="shared" si="1174"/>
        <v>5.49</v>
      </c>
      <c r="DF249" s="3"/>
      <c r="DG249" s="3"/>
      <c r="DH249" s="4">
        <f t="shared" si="1175"/>
        <v>0</v>
      </c>
      <c r="DI249" s="3"/>
      <c r="DJ249" s="3"/>
      <c r="DK249" s="4">
        <f t="shared" si="1176"/>
        <v>0</v>
      </c>
      <c r="DL249" s="4">
        <f t="shared" si="1177"/>
        <v>0</v>
      </c>
      <c r="DM249" s="4">
        <f t="shared" si="1178"/>
        <v>0</v>
      </c>
      <c r="DN249" s="4">
        <f t="shared" si="1179"/>
        <v>0</v>
      </c>
      <c r="DO249" s="3"/>
      <c r="DP249" s="3"/>
      <c r="DQ249" s="4">
        <f t="shared" si="1180"/>
        <v>0</v>
      </c>
      <c r="DR249" s="3"/>
      <c r="DS249" s="3"/>
      <c r="DT249" s="4">
        <f t="shared" si="1181"/>
        <v>0</v>
      </c>
      <c r="DU249" s="4">
        <f t="shared" si="1182"/>
        <v>0</v>
      </c>
      <c r="DV249" s="4">
        <f t="shared" si="1183"/>
        <v>0</v>
      </c>
      <c r="DW249" s="4">
        <f t="shared" si="1184"/>
        <v>0</v>
      </c>
      <c r="DX249" s="20">
        <f t="shared" si="1185"/>
        <v>5.49</v>
      </c>
      <c r="DY249" s="20">
        <f t="shared" si="1186"/>
        <v>0</v>
      </c>
      <c r="DZ249" s="20">
        <f t="shared" si="1187"/>
        <v>5.49</v>
      </c>
      <c r="EA249" s="19"/>
      <c r="EB249" s="19"/>
      <c r="EC249" s="20">
        <f t="shared" si="1188"/>
        <v>0</v>
      </c>
      <c r="ED249" s="19"/>
      <c r="EE249" s="19"/>
      <c r="EF249" s="20">
        <f t="shared" si="1189"/>
        <v>0</v>
      </c>
      <c r="EG249" s="19"/>
      <c r="EH249" s="19"/>
      <c r="EI249" s="20">
        <f t="shared" si="1190"/>
        <v>0</v>
      </c>
      <c r="EJ249" s="19"/>
      <c r="EK249" s="19"/>
      <c r="EL249" s="20">
        <f t="shared" si="1191"/>
        <v>0</v>
      </c>
      <c r="EM249" s="20">
        <f t="shared" si="1192"/>
        <v>0</v>
      </c>
      <c r="EN249" s="20">
        <f t="shared" si="1193"/>
        <v>0</v>
      </c>
      <c r="EO249" s="20">
        <f t="shared" si="1194"/>
        <v>0</v>
      </c>
      <c r="EP249" s="19"/>
      <c r="EQ249" s="19"/>
      <c r="ER249" s="20">
        <f t="shared" si="1195"/>
        <v>0</v>
      </c>
      <c r="ES249" s="19"/>
      <c r="ET249" s="19"/>
      <c r="EU249" s="20">
        <f t="shared" si="1196"/>
        <v>0</v>
      </c>
      <c r="EV249" s="19"/>
      <c r="EW249" s="19"/>
      <c r="EX249" s="20">
        <f t="shared" si="1197"/>
        <v>0</v>
      </c>
      <c r="EY249" s="19"/>
      <c r="EZ249" s="19"/>
      <c r="FA249" s="20">
        <f t="shared" si="1198"/>
        <v>0</v>
      </c>
      <c r="FB249" s="20">
        <f t="shared" si="1199"/>
        <v>0</v>
      </c>
      <c r="FC249" s="20">
        <f t="shared" si="1200"/>
        <v>0</v>
      </c>
      <c r="FD249" s="20">
        <f t="shared" si="1201"/>
        <v>0</v>
      </c>
      <c r="FE249" s="19"/>
      <c r="FF249" s="19"/>
      <c r="FG249" s="20">
        <f t="shared" si="1202"/>
        <v>0</v>
      </c>
      <c r="FH249" s="19"/>
      <c r="FI249" s="19"/>
      <c r="FJ249" s="20">
        <f t="shared" si="1203"/>
        <v>0</v>
      </c>
      <c r="FK249" s="19"/>
      <c r="FL249" s="19"/>
      <c r="FM249" s="20">
        <f t="shared" si="1204"/>
        <v>0</v>
      </c>
      <c r="FN249" s="20">
        <f t="shared" si="1205"/>
        <v>0</v>
      </c>
      <c r="FO249" s="20">
        <f t="shared" si="1206"/>
        <v>0</v>
      </c>
      <c r="FP249" s="20">
        <f t="shared" si="1207"/>
        <v>0</v>
      </c>
      <c r="FQ249" s="19"/>
      <c r="FR249" s="19"/>
      <c r="FS249" s="20">
        <f t="shared" si="1208"/>
        <v>0</v>
      </c>
      <c r="FT249" s="19"/>
      <c r="FU249" s="19"/>
      <c r="FV249" s="20">
        <f t="shared" si="1209"/>
        <v>0</v>
      </c>
      <c r="FW249" s="19"/>
      <c r="FX249" s="19"/>
      <c r="FY249" s="20">
        <f t="shared" si="1210"/>
        <v>0</v>
      </c>
      <c r="FZ249" s="20">
        <f t="shared" si="1211"/>
        <v>0</v>
      </c>
      <c r="GA249" s="20">
        <f t="shared" si="1212"/>
        <v>0</v>
      </c>
      <c r="GB249" s="20">
        <f t="shared" si="1213"/>
        <v>0</v>
      </c>
      <c r="GC249" s="19"/>
      <c r="GD249" s="19"/>
      <c r="GE249" s="20">
        <f t="shared" si="1214"/>
        <v>0</v>
      </c>
      <c r="GF249" s="19"/>
      <c r="GG249" s="19"/>
      <c r="GH249" s="20">
        <f t="shared" si="1215"/>
        <v>0</v>
      </c>
      <c r="GI249" s="19"/>
      <c r="GJ249" s="19"/>
      <c r="GK249" s="20">
        <f t="shared" si="1216"/>
        <v>0</v>
      </c>
      <c r="GL249" s="19"/>
      <c r="GM249" s="19"/>
      <c r="GN249" s="20">
        <f t="shared" si="1217"/>
        <v>0</v>
      </c>
      <c r="GO249" s="20">
        <f t="shared" si="1218"/>
        <v>0</v>
      </c>
      <c r="GP249" s="20">
        <f t="shared" si="1219"/>
        <v>0</v>
      </c>
      <c r="GQ249" s="20">
        <f t="shared" si="1220"/>
        <v>0</v>
      </c>
      <c r="GR249" s="19"/>
      <c r="GS249" s="19"/>
      <c r="GT249" s="20">
        <f t="shared" si="1221"/>
        <v>0</v>
      </c>
      <c r="GU249" s="19"/>
      <c r="GV249" s="19"/>
      <c r="GW249" s="20">
        <f t="shared" si="1222"/>
        <v>0</v>
      </c>
      <c r="GX249" s="19"/>
      <c r="GY249" s="19"/>
      <c r="GZ249" s="20">
        <f t="shared" si="1223"/>
        <v>0</v>
      </c>
      <c r="HA249" s="20">
        <f t="shared" si="1224"/>
        <v>0</v>
      </c>
      <c r="HB249" s="20">
        <f t="shared" si="1225"/>
        <v>0</v>
      </c>
      <c r="HC249" s="20">
        <f t="shared" si="1226"/>
        <v>0</v>
      </c>
      <c r="HD249" s="19"/>
      <c r="HE249" s="19"/>
      <c r="HF249" s="20">
        <f t="shared" si="1227"/>
        <v>0</v>
      </c>
      <c r="HG249" s="19"/>
      <c r="HH249" s="19"/>
      <c r="HI249" s="20">
        <f t="shared" si="1228"/>
        <v>0</v>
      </c>
      <c r="HJ249" s="19"/>
      <c r="HK249" s="19"/>
      <c r="HL249" s="20">
        <f t="shared" si="1229"/>
        <v>0</v>
      </c>
      <c r="HM249" s="19"/>
      <c r="HN249" s="19"/>
      <c r="HO249" s="20">
        <f t="shared" si="1230"/>
        <v>0</v>
      </c>
      <c r="HP249" s="20">
        <f t="shared" si="1231"/>
        <v>0</v>
      </c>
      <c r="HQ249" s="20">
        <f t="shared" si="1232"/>
        <v>0</v>
      </c>
      <c r="HR249" s="20">
        <f t="shared" si="1233"/>
        <v>0</v>
      </c>
      <c r="HS249" s="19"/>
      <c r="HT249" s="19"/>
      <c r="HU249" s="20">
        <f t="shared" si="1234"/>
        <v>0</v>
      </c>
      <c r="HV249" s="19"/>
      <c r="HW249" s="19"/>
      <c r="HX249" s="20">
        <f t="shared" si="1235"/>
        <v>0</v>
      </c>
      <c r="HY249" s="19"/>
      <c r="HZ249" s="19"/>
      <c r="IA249" s="20">
        <f t="shared" si="1236"/>
        <v>0</v>
      </c>
      <c r="IB249" s="19"/>
      <c r="IC249" s="19"/>
      <c r="ID249" s="20">
        <f t="shared" si="1237"/>
        <v>0</v>
      </c>
      <c r="IE249" s="20">
        <f t="shared" si="1238"/>
        <v>0</v>
      </c>
      <c r="IF249" s="20">
        <f t="shared" si="1239"/>
        <v>0</v>
      </c>
      <c r="IG249" s="20">
        <f t="shared" si="1240"/>
        <v>0</v>
      </c>
      <c r="IH249" s="20">
        <f t="shared" si="1241"/>
        <v>0</v>
      </c>
      <c r="II249" s="20">
        <f t="shared" si="1242"/>
        <v>0</v>
      </c>
      <c r="IJ249" s="20">
        <f t="shared" si="1243"/>
        <v>0</v>
      </c>
      <c r="IK249" s="19"/>
      <c r="IL249" s="19"/>
      <c r="IM249" s="20">
        <f t="shared" si="1244"/>
        <v>0</v>
      </c>
      <c r="IN249" s="19"/>
      <c r="IO249" s="19"/>
      <c r="IP249" s="20">
        <f t="shared" si="1245"/>
        <v>0</v>
      </c>
      <c r="IQ249" s="19"/>
      <c r="IR249" s="19"/>
      <c r="IS249" s="20">
        <f t="shared" si="1246"/>
        <v>0</v>
      </c>
      <c r="IT249" s="20">
        <f t="shared" si="1247"/>
        <v>0</v>
      </c>
      <c r="IU249" s="20">
        <f t="shared" si="1248"/>
        <v>0</v>
      </c>
      <c r="IV249" s="20">
        <f t="shared" si="1249"/>
        <v>0</v>
      </c>
      <c r="IW249" s="20">
        <f t="shared" si="1250"/>
        <v>0</v>
      </c>
      <c r="IX249" s="20">
        <f t="shared" si="1251"/>
        <v>0</v>
      </c>
      <c r="IY249" s="20">
        <f t="shared" si="1252"/>
        <v>0</v>
      </c>
      <c r="IZ249" s="19"/>
      <c r="JA249" s="19"/>
      <c r="JB249" s="20">
        <f t="shared" si="1253"/>
        <v>0</v>
      </c>
      <c r="JC249" s="19"/>
      <c r="JD249" s="19"/>
      <c r="JE249" s="20">
        <f t="shared" si="1254"/>
        <v>0</v>
      </c>
      <c r="JF249" s="19"/>
      <c r="JG249" s="19"/>
      <c r="JH249" s="20">
        <f t="shared" si="1255"/>
        <v>0</v>
      </c>
      <c r="JI249" s="20">
        <f t="shared" si="1256"/>
        <v>0</v>
      </c>
      <c r="JJ249" s="20">
        <f t="shared" si="1257"/>
        <v>0</v>
      </c>
      <c r="JK249" s="20">
        <f t="shared" si="1258"/>
        <v>0</v>
      </c>
      <c r="JL249" s="19"/>
      <c r="JM249" s="19"/>
      <c r="JN249" s="20">
        <f t="shared" si="1259"/>
        <v>0</v>
      </c>
      <c r="JO249" s="19"/>
      <c r="JP249" s="19"/>
      <c r="JQ249" s="20">
        <f t="shared" si="1260"/>
        <v>0</v>
      </c>
      <c r="JR249" s="19"/>
      <c r="JS249" s="19"/>
      <c r="JT249" s="20">
        <f t="shared" si="1261"/>
        <v>0</v>
      </c>
      <c r="JU249" s="20">
        <f t="shared" si="1262"/>
        <v>0</v>
      </c>
      <c r="JV249" s="20">
        <f t="shared" si="1263"/>
        <v>0</v>
      </c>
      <c r="JW249" s="20">
        <f t="shared" si="1264"/>
        <v>0</v>
      </c>
      <c r="JX249" s="19"/>
      <c r="JY249" s="19"/>
      <c r="JZ249" s="20">
        <f t="shared" si="1265"/>
        <v>0</v>
      </c>
      <c r="KA249" s="19"/>
      <c r="KB249" s="19"/>
      <c r="KC249" s="20">
        <f t="shared" si="1266"/>
        <v>0</v>
      </c>
      <c r="KD249" s="20">
        <f t="shared" si="1267"/>
        <v>0</v>
      </c>
      <c r="KE249" s="20">
        <f t="shared" si="1268"/>
        <v>0</v>
      </c>
      <c r="KF249" s="20">
        <f t="shared" si="1269"/>
        <v>0</v>
      </c>
      <c r="KG249" s="20">
        <f>700.54</f>
        <v>700.54</v>
      </c>
      <c r="KH249" s="20">
        <f>300</f>
        <v>300</v>
      </c>
      <c r="KI249" s="20">
        <f t="shared" si="1270"/>
        <v>400.53999999999996</v>
      </c>
      <c r="KJ249" s="19"/>
      <c r="KK249" s="19"/>
      <c r="KL249" s="20">
        <f t="shared" si="1271"/>
        <v>0</v>
      </c>
      <c r="KM249" s="19"/>
      <c r="KN249" s="19"/>
      <c r="KO249" s="20">
        <f t="shared" si="1272"/>
        <v>0</v>
      </c>
      <c r="KP249" s="19"/>
      <c r="KQ249" s="19"/>
      <c r="KR249" s="20">
        <f t="shared" si="1273"/>
        <v>0</v>
      </c>
      <c r="KS249" s="19"/>
      <c r="KT249" s="19"/>
      <c r="KU249" s="20">
        <f t="shared" si="1274"/>
        <v>0</v>
      </c>
      <c r="KV249" s="19"/>
      <c r="KW249" s="19"/>
      <c r="KX249" s="20">
        <f t="shared" si="1275"/>
        <v>0</v>
      </c>
      <c r="KY249" s="19"/>
      <c r="KZ249" s="19"/>
      <c r="LA249" s="20">
        <f t="shared" si="1276"/>
        <v>0</v>
      </c>
      <c r="LB249" s="20">
        <f t="shared" si="1277"/>
        <v>0</v>
      </c>
      <c r="LC249" s="20">
        <f t="shared" si="1278"/>
        <v>0</v>
      </c>
      <c r="LD249" s="20">
        <f t="shared" si="1279"/>
        <v>0</v>
      </c>
      <c r="LE249" s="20">
        <f t="shared" si="1280"/>
        <v>700.54</v>
      </c>
      <c r="LF249" s="20">
        <f t="shared" si="1281"/>
        <v>300</v>
      </c>
      <c r="LG249" s="20">
        <f t="shared" si="1282"/>
        <v>400.53999999999996</v>
      </c>
      <c r="LH249" s="19"/>
      <c r="LI249" s="19"/>
      <c r="LJ249" s="20">
        <f t="shared" si="1283"/>
        <v>0</v>
      </c>
      <c r="LK249" s="19"/>
      <c r="LL249" s="19"/>
      <c r="LM249" s="20">
        <f t="shared" si="1284"/>
        <v>0</v>
      </c>
      <c r="LN249" s="20">
        <f t="shared" si="1285"/>
        <v>706.03</v>
      </c>
      <c r="LO249" s="20">
        <f t="shared" si="1286"/>
        <v>300</v>
      </c>
      <c r="LP249" s="20">
        <f t="shared" si="1287"/>
        <v>406.03</v>
      </c>
    </row>
    <row r="250" spans="1:328" x14ac:dyDescent="0.3">
      <c r="A250" s="2" t="s">
        <v>355</v>
      </c>
      <c r="B250" s="3"/>
      <c r="C250" s="3"/>
      <c r="D250" s="4">
        <f t="shared" si="1127"/>
        <v>0</v>
      </c>
      <c r="E250" s="3"/>
      <c r="F250" s="3"/>
      <c r="G250" s="4">
        <f t="shared" si="1128"/>
        <v>0</v>
      </c>
      <c r="H250" s="3"/>
      <c r="I250" s="3"/>
      <c r="J250" s="4">
        <f t="shared" si="1129"/>
        <v>0</v>
      </c>
      <c r="K250" s="3"/>
      <c r="L250" s="3"/>
      <c r="M250" s="4">
        <f t="shared" si="1130"/>
        <v>0</v>
      </c>
      <c r="N250" s="3"/>
      <c r="O250" s="3"/>
      <c r="P250" s="4">
        <f t="shared" si="1131"/>
        <v>0</v>
      </c>
      <c r="Q250" s="3"/>
      <c r="R250" s="3"/>
      <c r="S250" s="4">
        <f t="shared" si="1132"/>
        <v>0</v>
      </c>
      <c r="T250" s="3"/>
      <c r="U250" s="3"/>
      <c r="V250" s="4">
        <f t="shared" si="1133"/>
        <v>0</v>
      </c>
      <c r="W250" s="3"/>
      <c r="X250" s="3"/>
      <c r="Y250" s="4">
        <f t="shared" si="1134"/>
        <v>0</v>
      </c>
      <c r="Z250" s="3"/>
      <c r="AA250" s="3"/>
      <c r="AB250" s="4">
        <f t="shared" si="1135"/>
        <v>0</v>
      </c>
      <c r="AC250" s="3"/>
      <c r="AD250" s="3"/>
      <c r="AE250" s="4">
        <f t="shared" si="1136"/>
        <v>0</v>
      </c>
      <c r="AF250" s="3"/>
      <c r="AG250" s="3"/>
      <c r="AH250" s="4">
        <f t="shared" si="1137"/>
        <v>0</v>
      </c>
      <c r="AI250" s="3"/>
      <c r="AJ250" s="3"/>
      <c r="AK250" s="4">
        <f t="shared" si="1138"/>
        <v>0</v>
      </c>
      <c r="AL250" s="4">
        <f t="shared" si="1139"/>
        <v>0</v>
      </c>
      <c r="AM250" s="4">
        <f t="shared" si="1140"/>
        <v>0</v>
      </c>
      <c r="AN250" s="4">
        <f t="shared" si="1141"/>
        <v>0</v>
      </c>
      <c r="AO250" s="3"/>
      <c r="AP250" s="3"/>
      <c r="AQ250" s="4">
        <f t="shared" si="1142"/>
        <v>0</v>
      </c>
      <c r="AR250" s="3"/>
      <c r="AS250" s="3"/>
      <c r="AT250" s="4">
        <f t="shared" si="1143"/>
        <v>0</v>
      </c>
      <c r="AU250" s="3"/>
      <c r="AV250" s="3"/>
      <c r="AW250" s="4">
        <f t="shared" si="1144"/>
        <v>0</v>
      </c>
      <c r="AX250" s="3"/>
      <c r="AY250" s="3"/>
      <c r="AZ250" s="4">
        <f t="shared" si="1145"/>
        <v>0</v>
      </c>
      <c r="BA250" s="3"/>
      <c r="BB250" s="3"/>
      <c r="BC250" s="4">
        <f t="shared" si="1146"/>
        <v>0</v>
      </c>
      <c r="BD250" s="3"/>
      <c r="BE250" s="3"/>
      <c r="BF250" s="4">
        <f t="shared" si="1147"/>
        <v>0</v>
      </c>
      <c r="BG250" s="4">
        <f t="shared" si="1148"/>
        <v>0</v>
      </c>
      <c r="BH250" s="4">
        <f t="shared" si="1149"/>
        <v>0</v>
      </c>
      <c r="BI250" s="4">
        <f t="shared" si="1150"/>
        <v>0</v>
      </c>
      <c r="BJ250" s="3"/>
      <c r="BK250" s="3"/>
      <c r="BL250" s="4">
        <f t="shared" si="1151"/>
        <v>0</v>
      </c>
      <c r="BM250" s="3"/>
      <c r="BN250" s="3"/>
      <c r="BO250" s="4">
        <f t="shared" si="1152"/>
        <v>0</v>
      </c>
      <c r="BP250" s="3"/>
      <c r="BQ250" s="3"/>
      <c r="BR250" s="4">
        <f t="shared" si="1153"/>
        <v>0</v>
      </c>
      <c r="BS250" s="3"/>
      <c r="BT250" s="3"/>
      <c r="BU250" s="4">
        <f t="shared" si="1154"/>
        <v>0</v>
      </c>
      <c r="BV250" s="3"/>
      <c r="BW250" s="3"/>
      <c r="BX250" s="4">
        <f t="shared" si="1155"/>
        <v>0</v>
      </c>
      <c r="BY250" s="3"/>
      <c r="BZ250" s="3"/>
      <c r="CA250" s="4">
        <f t="shared" si="1156"/>
        <v>0</v>
      </c>
      <c r="CB250" s="4">
        <f t="shared" si="1157"/>
        <v>0</v>
      </c>
      <c r="CC250" s="4">
        <f t="shared" si="1158"/>
        <v>0</v>
      </c>
      <c r="CD250" s="4">
        <f t="shared" si="1159"/>
        <v>0</v>
      </c>
      <c r="CE250" s="3"/>
      <c r="CF250" s="3"/>
      <c r="CG250" s="4">
        <f t="shared" si="1160"/>
        <v>0</v>
      </c>
      <c r="CH250" s="3"/>
      <c r="CI250" s="3"/>
      <c r="CJ250" s="4">
        <f t="shared" si="1161"/>
        <v>0</v>
      </c>
      <c r="CK250" s="3"/>
      <c r="CL250" s="3"/>
      <c r="CM250" s="4">
        <f t="shared" si="1162"/>
        <v>0</v>
      </c>
      <c r="CN250" s="4">
        <f t="shared" si="1163"/>
        <v>0</v>
      </c>
      <c r="CO250" s="4">
        <f t="shared" si="1164"/>
        <v>0</v>
      </c>
      <c r="CP250" s="4">
        <f t="shared" si="1165"/>
        <v>0</v>
      </c>
      <c r="CQ250" s="3"/>
      <c r="CR250" s="3"/>
      <c r="CS250" s="4">
        <f t="shared" si="1166"/>
        <v>0</v>
      </c>
      <c r="CT250" s="3"/>
      <c r="CU250" s="3"/>
      <c r="CV250" s="4">
        <f t="shared" si="1167"/>
        <v>0</v>
      </c>
      <c r="CW250" s="3"/>
      <c r="CX250" s="3"/>
      <c r="CY250" s="4">
        <f t="shared" si="1168"/>
        <v>0</v>
      </c>
      <c r="CZ250" s="4">
        <f t="shared" si="1169"/>
        <v>0</v>
      </c>
      <c r="DA250" s="4">
        <f t="shared" si="1170"/>
        <v>0</v>
      </c>
      <c r="DB250" s="4">
        <f t="shared" si="1171"/>
        <v>0</v>
      </c>
      <c r="DC250" s="4">
        <f t="shared" si="1172"/>
        <v>0</v>
      </c>
      <c r="DD250" s="4">
        <f t="shared" si="1173"/>
        <v>0</v>
      </c>
      <c r="DE250" s="4">
        <f t="shared" si="1174"/>
        <v>0</v>
      </c>
      <c r="DF250" s="3"/>
      <c r="DG250" s="3"/>
      <c r="DH250" s="4">
        <f t="shared" si="1175"/>
        <v>0</v>
      </c>
      <c r="DI250" s="3"/>
      <c r="DJ250" s="3"/>
      <c r="DK250" s="4">
        <f t="shared" si="1176"/>
        <v>0</v>
      </c>
      <c r="DL250" s="4">
        <f t="shared" si="1177"/>
        <v>0</v>
      </c>
      <c r="DM250" s="4">
        <f t="shared" si="1178"/>
        <v>0</v>
      </c>
      <c r="DN250" s="4">
        <f t="shared" si="1179"/>
        <v>0</v>
      </c>
      <c r="DO250" s="3"/>
      <c r="DP250" s="3"/>
      <c r="DQ250" s="4">
        <f t="shared" si="1180"/>
        <v>0</v>
      </c>
      <c r="DR250" s="3"/>
      <c r="DS250" s="3"/>
      <c r="DT250" s="4">
        <f t="shared" si="1181"/>
        <v>0</v>
      </c>
      <c r="DU250" s="4">
        <f t="shared" si="1182"/>
        <v>0</v>
      </c>
      <c r="DV250" s="4">
        <f t="shared" si="1183"/>
        <v>0</v>
      </c>
      <c r="DW250" s="4">
        <f t="shared" si="1184"/>
        <v>0</v>
      </c>
      <c r="DX250" s="20">
        <f t="shared" si="1185"/>
        <v>0</v>
      </c>
      <c r="DY250" s="20">
        <f t="shared" si="1186"/>
        <v>0</v>
      </c>
      <c r="DZ250" s="20">
        <f t="shared" si="1187"/>
        <v>0</v>
      </c>
      <c r="EA250" s="19"/>
      <c r="EB250" s="19"/>
      <c r="EC250" s="20">
        <f t="shared" si="1188"/>
        <v>0</v>
      </c>
      <c r="ED250" s="19"/>
      <c r="EE250" s="19"/>
      <c r="EF250" s="20">
        <f t="shared" si="1189"/>
        <v>0</v>
      </c>
      <c r="EG250" s="19"/>
      <c r="EH250" s="19"/>
      <c r="EI250" s="20">
        <f t="shared" si="1190"/>
        <v>0</v>
      </c>
      <c r="EJ250" s="19"/>
      <c r="EK250" s="19"/>
      <c r="EL250" s="20">
        <f t="shared" si="1191"/>
        <v>0</v>
      </c>
      <c r="EM250" s="20">
        <f t="shared" si="1192"/>
        <v>0</v>
      </c>
      <c r="EN250" s="20">
        <f t="shared" si="1193"/>
        <v>0</v>
      </c>
      <c r="EO250" s="20">
        <f t="shared" si="1194"/>
        <v>0</v>
      </c>
      <c r="EP250" s="19"/>
      <c r="EQ250" s="19"/>
      <c r="ER250" s="20">
        <f t="shared" si="1195"/>
        <v>0</v>
      </c>
      <c r="ES250" s="19"/>
      <c r="ET250" s="19"/>
      <c r="EU250" s="20">
        <f t="shared" si="1196"/>
        <v>0</v>
      </c>
      <c r="EV250" s="19"/>
      <c r="EW250" s="19"/>
      <c r="EX250" s="20">
        <f t="shared" si="1197"/>
        <v>0</v>
      </c>
      <c r="EY250" s="19"/>
      <c r="EZ250" s="19"/>
      <c r="FA250" s="20">
        <f t="shared" si="1198"/>
        <v>0</v>
      </c>
      <c r="FB250" s="20">
        <f t="shared" si="1199"/>
        <v>0</v>
      </c>
      <c r="FC250" s="20">
        <f t="shared" si="1200"/>
        <v>0</v>
      </c>
      <c r="FD250" s="20">
        <f t="shared" si="1201"/>
        <v>0</v>
      </c>
      <c r="FE250" s="19"/>
      <c r="FF250" s="19"/>
      <c r="FG250" s="20">
        <f t="shared" si="1202"/>
        <v>0</v>
      </c>
      <c r="FH250" s="19"/>
      <c r="FI250" s="19"/>
      <c r="FJ250" s="20">
        <f t="shared" si="1203"/>
        <v>0</v>
      </c>
      <c r="FK250" s="19"/>
      <c r="FL250" s="19"/>
      <c r="FM250" s="20">
        <f t="shared" si="1204"/>
        <v>0</v>
      </c>
      <c r="FN250" s="20">
        <f t="shared" si="1205"/>
        <v>0</v>
      </c>
      <c r="FO250" s="20">
        <f t="shared" si="1206"/>
        <v>0</v>
      </c>
      <c r="FP250" s="20">
        <f t="shared" si="1207"/>
        <v>0</v>
      </c>
      <c r="FQ250" s="19"/>
      <c r="FR250" s="19"/>
      <c r="FS250" s="20">
        <f t="shared" si="1208"/>
        <v>0</v>
      </c>
      <c r="FT250" s="19"/>
      <c r="FU250" s="19"/>
      <c r="FV250" s="20">
        <f t="shared" si="1209"/>
        <v>0</v>
      </c>
      <c r="FW250" s="19"/>
      <c r="FX250" s="19"/>
      <c r="FY250" s="20">
        <f t="shared" si="1210"/>
        <v>0</v>
      </c>
      <c r="FZ250" s="20">
        <f t="shared" si="1211"/>
        <v>0</v>
      </c>
      <c r="GA250" s="20">
        <f t="shared" si="1212"/>
        <v>0</v>
      </c>
      <c r="GB250" s="20">
        <f t="shared" si="1213"/>
        <v>0</v>
      </c>
      <c r="GC250" s="19"/>
      <c r="GD250" s="19"/>
      <c r="GE250" s="20">
        <f t="shared" si="1214"/>
        <v>0</v>
      </c>
      <c r="GF250" s="19"/>
      <c r="GG250" s="19"/>
      <c r="GH250" s="20">
        <f t="shared" si="1215"/>
        <v>0</v>
      </c>
      <c r="GI250" s="19"/>
      <c r="GJ250" s="19"/>
      <c r="GK250" s="20">
        <f t="shared" si="1216"/>
        <v>0</v>
      </c>
      <c r="GL250" s="19"/>
      <c r="GM250" s="19"/>
      <c r="GN250" s="20">
        <f t="shared" si="1217"/>
        <v>0</v>
      </c>
      <c r="GO250" s="20">
        <f t="shared" si="1218"/>
        <v>0</v>
      </c>
      <c r="GP250" s="20">
        <f t="shared" si="1219"/>
        <v>0</v>
      </c>
      <c r="GQ250" s="20">
        <f t="shared" si="1220"/>
        <v>0</v>
      </c>
      <c r="GR250" s="19"/>
      <c r="GS250" s="19"/>
      <c r="GT250" s="20">
        <f t="shared" si="1221"/>
        <v>0</v>
      </c>
      <c r="GU250" s="19"/>
      <c r="GV250" s="19"/>
      <c r="GW250" s="20">
        <f t="shared" si="1222"/>
        <v>0</v>
      </c>
      <c r="GX250" s="19"/>
      <c r="GY250" s="19"/>
      <c r="GZ250" s="20">
        <f t="shared" si="1223"/>
        <v>0</v>
      </c>
      <c r="HA250" s="20">
        <f t="shared" si="1224"/>
        <v>0</v>
      </c>
      <c r="HB250" s="20">
        <f t="shared" si="1225"/>
        <v>0</v>
      </c>
      <c r="HC250" s="20">
        <f t="shared" si="1226"/>
        <v>0</v>
      </c>
      <c r="HD250" s="19"/>
      <c r="HE250" s="19"/>
      <c r="HF250" s="20">
        <f t="shared" si="1227"/>
        <v>0</v>
      </c>
      <c r="HG250" s="19"/>
      <c r="HH250" s="19"/>
      <c r="HI250" s="20">
        <f t="shared" si="1228"/>
        <v>0</v>
      </c>
      <c r="HJ250" s="19"/>
      <c r="HK250" s="19"/>
      <c r="HL250" s="20">
        <f t="shared" si="1229"/>
        <v>0</v>
      </c>
      <c r="HM250" s="19"/>
      <c r="HN250" s="19"/>
      <c r="HO250" s="20">
        <f t="shared" si="1230"/>
        <v>0</v>
      </c>
      <c r="HP250" s="20">
        <f t="shared" si="1231"/>
        <v>0</v>
      </c>
      <c r="HQ250" s="20">
        <f t="shared" si="1232"/>
        <v>0</v>
      </c>
      <c r="HR250" s="20">
        <f t="shared" si="1233"/>
        <v>0</v>
      </c>
      <c r="HS250" s="19"/>
      <c r="HT250" s="19"/>
      <c r="HU250" s="20">
        <f t="shared" si="1234"/>
        <v>0</v>
      </c>
      <c r="HV250" s="19"/>
      <c r="HW250" s="19"/>
      <c r="HX250" s="20">
        <f t="shared" si="1235"/>
        <v>0</v>
      </c>
      <c r="HY250" s="19"/>
      <c r="HZ250" s="19"/>
      <c r="IA250" s="20">
        <f t="shared" si="1236"/>
        <v>0</v>
      </c>
      <c r="IB250" s="19"/>
      <c r="IC250" s="19"/>
      <c r="ID250" s="20">
        <f t="shared" si="1237"/>
        <v>0</v>
      </c>
      <c r="IE250" s="20">
        <f t="shared" si="1238"/>
        <v>0</v>
      </c>
      <c r="IF250" s="20">
        <f t="shared" si="1239"/>
        <v>0</v>
      </c>
      <c r="IG250" s="20">
        <f t="shared" si="1240"/>
        <v>0</v>
      </c>
      <c r="IH250" s="20">
        <f t="shared" si="1241"/>
        <v>0</v>
      </c>
      <c r="II250" s="20">
        <f t="shared" si="1242"/>
        <v>0</v>
      </c>
      <c r="IJ250" s="20">
        <f t="shared" si="1243"/>
        <v>0</v>
      </c>
      <c r="IK250" s="19"/>
      <c r="IL250" s="19"/>
      <c r="IM250" s="20">
        <f t="shared" si="1244"/>
        <v>0</v>
      </c>
      <c r="IN250" s="19"/>
      <c r="IO250" s="19"/>
      <c r="IP250" s="20">
        <f t="shared" si="1245"/>
        <v>0</v>
      </c>
      <c r="IQ250" s="19"/>
      <c r="IR250" s="19"/>
      <c r="IS250" s="20">
        <f t="shared" si="1246"/>
        <v>0</v>
      </c>
      <c r="IT250" s="20">
        <f t="shared" si="1247"/>
        <v>0</v>
      </c>
      <c r="IU250" s="20">
        <f t="shared" si="1248"/>
        <v>0</v>
      </c>
      <c r="IV250" s="20">
        <f t="shared" si="1249"/>
        <v>0</v>
      </c>
      <c r="IW250" s="20">
        <f t="shared" si="1250"/>
        <v>0</v>
      </c>
      <c r="IX250" s="20">
        <f t="shared" si="1251"/>
        <v>0</v>
      </c>
      <c r="IY250" s="20">
        <f t="shared" si="1252"/>
        <v>0</v>
      </c>
      <c r="IZ250" s="19"/>
      <c r="JA250" s="19"/>
      <c r="JB250" s="20">
        <f t="shared" si="1253"/>
        <v>0</v>
      </c>
      <c r="JC250" s="19"/>
      <c r="JD250" s="19"/>
      <c r="JE250" s="20">
        <f t="shared" si="1254"/>
        <v>0</v>
      </c>
      <c r="JF250" s="19"/>
      <c r="JG250" s="19"/>
      <c r="JH250" s="20">
        <f t="shared" si="1255"/>
        <v>0</v>
      </c>
      <c r="JI250" s="20">
        <f t="shared" si="1256"/>
        <v>0</v>
      </c>
      <c r="JJ250" s="20">
        <f t="shared" si="1257"/>
        <v>0</v>
      </c>
      <c r="JK250" s="20">
        <f t="shared" si="1258"/>
        <v>0</v>
      </c>
      <c r="JL250" s="19"/>
      <c r="JM250" s="19"/>
      <c r="JN250" s="20">
        <f t="shared" si="1259"/>
        <v>0</v>
      </c>
      <c r="JO250" s="19"/>
      <c r="JP250" s="19"/>
      <c r="JQ250" s="20">
        <f t="shared" si="1260"/>
        <v>0</v>
      </c>
      <c r="JR250" s="19"/>
      <c r="JS250" s="19"/>
      <c r="JT250" s="20">
        <f t="shared" si="1261"/>
        <v>0</v>
      </c>
      <c r="JU250" s="20">
        <f t="shared" si="1262"/>
        <v>0</v>
      </c>
      <c r="JV250" s="20">
        <f t="shared" si="1263"/>
        <v>0</v>
      </c>
      <c r="JW250" s="20">
        <f t="shared" si="1264"/>
        <v>0</v>
      </c>
      <c r="JX250" s="19"/>
      <c r="JY250" s="19"/>
      <c r="JZ250" s="20">
        <f t="shared" si="1265"/>
        <v>0</v>
      </c>
      <c r="KA250" s="19"/>
      <c r="KB250" s="19"/>
      <c r="KC250" s="20">
        <f t="shared" si="1266"/>
        <v>0</v>
      </c>
      <c r="KD250" s="20">
        <f t="shared" si="1267"/>
        <v>0</v>
      </c>
      <c r="KE250" s="20">
        <f t="shared" si="1268"/>
        <v>0</v>
      </c>
      <c r="KF250" s="20">
        <f t="shared" si="1269"/>
        <v>0</v>
      </c>
      <c r="KG250" s="19"/>
      <c r="KH250" s="19"/>
      <c r="KI250" s="20">
        <f t="shared" si="1270"/>
        <v>0</v>
      </c>
      <c r="KJ250" s="19"/>
      <c r="KK250" s="19"/>
      <c r="KL250" s="20">
        <f t="shared" si="1271"/>
        <v>0</v>
      </c>
      <c r="KM250" s="19"/>
      <c r="KN250" s="19"/>
      <c r="KO250" s="20">
        <f t="shared" si="1272"/>
        <v>0</v>
      </c>
      <c r="KP250" s="19"/>
      <c r="KQ250" s="19"/>
      <c r="KR250" s="20">
        <f t="shared" si="1273"/>
        <v>0</v>
      </c>
      <c r="KS250" s="19"/>
      <c r="KT250" s="19"/>
      <c r="KU250" s="20">
        <f t="shared" si="1274"/>
        <v>0</v>
      </c>
      <c r="KV250" s="19"/>
      <c r="KW250" s="19"/>
      <c r="KX250" s="20">
        <f t="shared" si="1275"/>
        <v>0</v>
      </c>
      <c r="KY250" s="19"/>
      <c r="KZ250" s="19"/>
      <c r="LA250" s="20">
        <f t="shared" si="1276"/>
        <v>0</v>
      </c>
      <c r="LB250" s="20">
        <f t="shared" si="1277"/>
        <v>0</v>
      </c>
      <c r="LC250" s="20">
        <f t="shared" si="1278"/>
        <v>0</v>
      </c>
      <c r="LD250" s="20">
        <f t="shared" si="1279"/>
        <v>0</v>
      </c>
      <c r="LE250" s="20">
        <f t="shared" si="1280"/>
        <v>0</v>
      </c>
      <c r="LF250" s="20">
        <f t="shared" si="1281"/>
        <v>0</v>
      </c>
      <c r="LG250" s="20">
        <f t="shared" si="1282"/>
        <v>0</v>
      </c>
      <c r="LH250" s="19"/>
      <c r="LI250" s="19"/>
      <c r="LJ250" s="20">
        <f t="shared" si="1283"/>
        <v>0</v>
      </c>
      <c r="LK250" s="19"/>
      <c r="LL250" s="19"/>
      <c r="LM250" s="20">
        <f t="shared" si="1284"/>
        <v>0</v>
      </c>
      <c r="LN250" s="20">
        <f t="shared" si="1285"/>
        <v>0</v>
      </c>
      <c r="LO250" s="20">
        <f t="shared" si="1286"/>
        <v>0</v>
      </c>
      <c r="LP250" s="20">
        <f t="shared" si="1287"/>
        <v>0</v>
      </c>
    </row>
    <row r="251" spans="1:328" x14ac:dyDescent="0.3">
      <c r="A251" s="2" t="s">
        <v>356</v>
      </c>
      <c r="B251" s="3"/>
      <c r="C251" s="3"/>
      <c r="D251" s="4">
        <f t="shared" si="1127"/>
        <v>0</v>
      </c>
      <c r="E251" s="3"/>
      <c r="F251" s="3"/>
      <c r="G251" s="4">
        <f t="shared" si="1128"/>
        <v>0</v>
      </c>
      <c r="H251" s="3"/>
      <c r="I251" s="3"/>
      <c r="J251" s="4">
        <f t="shared" si="1129"/>
        <v>0</v>
      </c>
      <c r="K251" s="3"/>
      <c r="L251" s="3"/>
      <c r="M251" s="4">
        <f t="shared" si="1130"/>
        <v>0</v>
      </c>
      <c r="N251" s="3"/>
      <c r="O251" s="3"/>
      <c r="P251" s="4">
        <f t="shared" si="1131"/>
        <v>0</v>
      </c>
      <c r="Q251" s="3"/>
      <c r="R251" s="3"/>
      <c r="S251" s="4">
        <f t="shared" si="1132"/>
        <v>0</v>
      </c>
      <c r="T251" s="3"/>
      <c r="U251" s="3"/>
      <c r="V251" s="4">
        <f t="shared" si="1133"/>
        <v>0</v>
      </c>
      <c r="W251" s="3"/>
      <c r="X251" s="3"/>
      <c r="Y251" s="4">
        <f t="shared" si="1134"/>
        <v>0</v>
      </c>
      <c r="Z251" s="3"/>
      <c r="AA251" s="3"/>
      <c r="AB251" s="4">
        <f t="shared" si="1135"/>
        <v>0</v>
      </c>
      <c r="AC251" s="3"/>
      <c r="AD251" s="3"/>
      <c r="AE251" s="4">
        <f t="shared" si="1136"/>
        <v>0</v>
      </c>
      <c r="AF251" s="3"/>
      <c r="AG251" s="3"/>
      <c r="AH251" s="4">
        <f t="shared" si="1137"/>
        <v>0</v>
      </c>
      <c r="AI251" s="3"/>
      <c r="AJ251" s="3"/>
      <c r="AK251" s="4">
        <f t="shared" si="1138"/>
        <v>0</v>
      </c>
      <c r="AL251" s="4">
        <f t="shared" si="1139"/>
        <v>0</v>
      </c>
      <c r="AM251" s="4">
        <f t="shared" si="1140"/>
        <v>0</v>
      </c>
      <c r="AN251" s="4">
        <f t="shared" si="1141"/>
        <v>0</v>
      </c>
      <c r="AO251" s="3"/>
      <c r="AP251" s="3"/>
      <c r="AQ251" s="4">
        <f t="shared" si="1142"/>
        <v>0</v>
      </c>
      <c r="AR251" s="3"/>
      <c r="AS251" s="3"/>
      <c r="AT251" s="4">
        <f t="shared" si="1143"/>
        <v>0</v>
      </c>
      <c r="AU251" s="3"/>
      <c r="AV251" s="3"/>
      <c r="AW251" s="4">
        <f t="shared" si="1144"/>
        <v>0</v>
      </c>
      <c r="AX251" s="3"/>
      <c r="AY251" s="3"/>
      <c r="AZ251" s="4">
        <f t="shared" si="1145"/>
        <v>0</v>
      </c>
      <c r="BA251" s="3"/>
      <c r="BB251" s="3"/>
      <c r="BC251" s="4">
        <f t="shared" si="1146"/>
        <v>0</v>
      </c>
      <c r="BD251" s="3"/>
      <c r="BE251" s="3"/>
      <c r="BF251" s="4">
        <f t="shared" si="1147"/>
        <v>0</v>
      </c>
      <c r="BG251" s="4">
        <f t="shared" si="1148"/>
        <v>0</v>
      </c>
      <c r="BH251" s="4">
        <f t="shared" si="1149"/>
        <v>0</v>
      </c>
      <c r="BI251" s="4">
        <f t="shared" si="1150"/>
        <v>0</v>
      </c>
      <c r="BJ251" s="3"/>
      <c r="BK251" s="3"/>
      <c r="BL251" s="4">
        <f t="shared" si="1151"/>
        <v>0</v>
      </c>
      <c r="BM251" s="3"/>
      <c r="BN251" s="3"/>
      <c r="BO251" s="4">
        <f t="shared" si="1152"/>
        <v>0</v>
      </c>
      <c r="BP251" s="3"/>
      <c r="BQ251" s="3"/>
      <c r="BR251" s="4">
        <f t="shared" si="1153"/>
        <v>0</v>
      </c>
      <c r="BS251" s="3"/>
      <c r="BT251" s="3"/>
      <c r="BU251" s="4">
        <f t="shared" si="1154"/>
        <v>0</v>
      </c>
      <c r="BV251" s="3"/>
      <c r="BW251" s="3"/>
      <c r="BX251" s="4">
        <f t="shared" si="1155"/>
        <v>0</v>
      </c>
      <c r="BY251" s="3"/>
      <c r="BZ251" s="3"/>
      <c r="CA251" s="4">
        <f t="shared" si="1156"/>
        <v>0</v>
      </c>
      <c r="CB251" s="4">
        <f t="shared" si="1157"/>
        <v>0</v>
      </c>
      <c r="CC251" s="4">
        <f t="shared" si="1158"/>
        <v>0</v>
      </c>
      <c r="CD251" s="4">
        <f t="shared" si="1159"/>
        <v>0</v>
      </c>
      <c r="CE251" s="3"/>
      <c r="CF251" s="3"/>
      <c r="CG251" s="4">
        <f t="shared" si="1160"/>
        <v>0</v>
      </c>
      <c r="CH251" s="3"/>
      <c r="CI251" s="3"/>
      <c r="CJ251" s="4">
        <f t="shared" si="1161"/>
        <v>0</v>
      </c>
      <c r="CK251" s="3"/>
      <c r="CL251" s="3"/>
      <c r="CM251" s="4">
        <f t="shared" si="1162"/>
        <v>0</v>
      </c>
      <c r="CN251" s="4">
        <f t="shared" si="1163"/>
        <v>0</v>
      </c>
      <c r="CO251" s="4">
        <f t="shared" si="1164"/>
        <v>0</v>
      </c>
      <c r="CP251" s="4">
        <f t="shared" si="1165"/>
        <v>0</v>
      </c>
      <c r="CQ251" s="3"/>
      <c r="CR251" s="3"/>
      <c r="CS251" s="4">
        <f t="shared" si="1166"/>
        <v>0</v>
      </c>
      <c r="CT251" s="3"/>
      <c r="CU251" s="3"/>
      <c r="CV251" s="4">
        <f t="shared" si="1167"/>
        <v>0</v>
      </c>
      <c r="CW251" s="3"/>
      <c r="CX251" s="3"/>
      <c r="CY251" s="4">
        <f t="shared" si="1168"/>
        <v>0</v>
      </c>
      <c r="CZ251" s="4">
        <f t="shared" si="1169"/>
        <v>0</v>
      </c>
      <c r="DA251" s="4">
        <f t="shared" si="1170"/>
        <v>0</v>
      </c>
      <c r="DB251" s="4">
        <f t="shared" si="1171"/>
        <v>0</v>
      </c>
      <c r="DC251" s="4">
        <f t="shared" si="1172"/>
        <v>0</v>
      </c>
      <c r="DD251" s="4">
        <f t="shared" si="1173"/>
        <v>0</v>
      </c>
      <c r="DE251" s="4">
        <f t="shared" si="1174"/>
        <v>0</v>
      </c>
      <c r="DF251" s="3"/>
      <c r="DG251" s="3"/>
      <c r="DH251" s="4">
        <f t="shared" si="1175"/>
        <v>0</v>
      </c>
      <c r="DI251" s="3"/>
      <c r="DJ251" s="3"/>
      <c r="DK251" s="4">
        <f t="shared" si="1176"/>
        <v>0</v>
      </c>
      <c r="DL251" s="4">
        <f t="shared" si="1177"/>
        <v>0</v>
      </c>
      <c r="DM251" s="4">
        <f t="shared" si="1178"/>
        <v>0</v>
      </c>
      <c r="DN251" s="4">
        <f t="shared" si="1179"/>
        <v>0</v>
      </c>
      <c r="DO251" s="3"/>
      <c r="DP251" s="3"/>
      <c r="DQ251" s="4">
        <f t="shared" si="1180"/>
        <v>0</v>
      </c>
      <c r="DR251" s="3"/>
      <c r="DS251" s="3"/>
      <c r="DT251" s="4">
        <f t="shared" si="1181"/>
        <v>0</v>
      </c>
      <c r="DU251" s="4">
        <f t="shared" si="1182"/>
        <v>0</v>
      </c>
      <c r="DV251" s="4">
        <f t="shared" si="1183"/>
        <v>0</v>
      </c>
      <c r="DW251" s="4">
        <f t="shared" si="1184"/>
        <v>0</v>
      </c>
      <c r="DX251" s="20">
        <f t="shared" si="1185"/>
        <v>0</v>
      </c>
      <c r="DY251" s="20">
        <f t="shared" si="1186"/>
        <v>0</v>
      </c>
      <c r="DZ251" s="20">
        <f t="shared" si="1187"/>
        <v>0</v>
      </c>
      <c r="EA251" s="19"/>
      <c r="EB251" s="19"/>
      <c r="EC251" s="20">
        <f t="shared" si="1188"/>
        <v>0</v>
      </c>
      <c r="ED251" s="19"/>
      <c r="EE251" s="19"/>
      <c r="EF251" s="20">
        <f t="shared" si="1189"/>
        <v>0</v>
      </c>
      <c r="EG251" s="19"/>
      <c r="EH251" s="19"/>
      <c r="EI251" s="20">
        <f t="shared" si="1190"/>
        <v>0</v>
      </c>
      <c r="EJ251" s="19"/>
      <c r="EK251" s="19"/>
      <c r="EL251" s="20">
        <f t="shared" si="1191"/>
        <v>0</v>
      </c>
      <c r="EM251" s="20">
        <f t="shared" si="1192"/>
        <v>0</v>
      </c>
      <c r="EN251" s="20">
        <f t="shared" si="1193"/>
        <v>0</v>
      </c>
      <c r="EO251" s="20">
        <f t="shared" si="1194"/>
        <v>0</v>
      </c>
      <c r="EP251" s="19"/>
      <c r="EQ251" s="19"/>
      <c r="ER251" s="20">
        <f t="shared" si="1195"/>
        <v>0</v>
      </c>
      <c r="ES251" s="19"/>
      <c r="ET251" s="19"/>
      <c r="EU251" s="20">
        <f t="shared" si="1196"/>
        <v>0</v>
      </c>
      <c r="EV251" s="19"/>
      <c r="EW251" s="19"/>
      <c r="EX251" s="20">
        <f t="shared" si="1197"/>
        <v>0</v>
      </c>
      <c r="EY251" s="19"/>
      <c r="EZ251" s="19"/>
      <c r="FA251" s="20">
        <f t="shared" si="1198"/>
        <v>0</v>
      </c>
      <c r="FB251" s="20">
        <f t="shared" si="1199"/>
        <v>0</v>
      </c>
      <c r="FC251" s="20">
        <f t="shared" si="1200"/>
        <v>0</v>
      </c>
      <c r="FD251" s="20">
        <f t="shared" si="1201"/>
        <v>0</v>
      </c>
      <c r="FE251" s="19"/>
      <c r="FF251" s="19"/>
      <c r="FG251" s="20">
        <f t="shared" si="1202"/>
        <v>0</v>
      </c>
      <c r="FH251" s="19"/>
      <c r="FI251" s="19"/>
      <c r="FJ251" s="20">
        <f t="shared" si="1203"/>
        <v>0</v>
      </c>
      <c r="FK251" s="19"/>
      <c r="FL251" s="19"/>
      <c r="FM251" s="20">
        <f t="shared" si="1204"/>
        <v>0</v>
      </c>
      <c r="FN251" s="20">
        <f t="shared" si="1205"/>
        <v>0</v>
      </c>
      <c r="FO251" s="20">
        <f t="shared" si="1206"/>
        <v>0</v>
      </c>
      <c r="FP251" s="20">
        <f t="shared" si="1207"/>
        <v>0</v>
      </c>
      <c r="FQ251" s="19"/>
      <c r="FR251" s="19"/>
      <c r="FS251" s="20">
        <f t="shared" si="1208"/>
        <v>0</v>
      </c>
      <c r="FT251" s="19"/>
      <c r="FU251" s="19"/>
      <c r="FV251" s="20">
        <f t="shared" si="1209"/>
        <v>0</v>
      </c>
      <c r="FW251" s="19"/>
      <c r="FX251" s="19"/>
      <c r="FY251" s="20">
        <f t="shared" si="1210"/>
        <v>0</v>
      </c>
      <c r="FZ251" s="20">
        <f t="shared" si="1211"/>
        <v>0</v>
      </c>
      <c r="GA251" s="20">
        <f t="shared" si="1212"/>
        <v>0</v>
      </c>
      <c r="GB251" s="20">
        <f t="shared" si="1213"/>
        <v>0</v>
      </c>
      <c r="GC251" s="19"/>
      <c r="GD251" s="19"/>
      <c r="GE251" s="20">
        <f t="shared" si="1214"/>
        <v>0</v>
      </c>
      <c r="GF251" s="19"/>
      <c r="GG251" s="19"/>
      <c r="GH251" s="20">
        <f t="shared" si="1215"/>
        <v>0</v>
      </c>
      <c r="GI251" s="19"/>
      <c r="GJ251" s="19"/>
      <c r="GK251" s="20">
        <f t="shared" si="1216"/>
        <v>0</v>
      </c>
      <c r="GL251" s="19"/>
      <c r="GM251" s="19"/>
      <c r="GN251" s="20">
        <f t="shared" si="1217"/>
        <v>0</v>
      </c>
      <c r="GO251" s="20">
        <f t="shared" si="1218"/>
        <v>0</v>
      </c>
      <c r="GP251" s="20">
        <f t="shared" si="1219"/>
        <v>0</v>
      </c>
      <c r="GQ251" s="20">
        <f t="shared" si="1220"/>
        <v>0</v>
      </c>
      <c r="GR251" s="19"/>
      <c r="GS251" s="19"/>
      <c r="GT251" s="20">
        <f t="shared" si="1221"/>
        <v>0</v>
      </c>
      <c r="GU251" s="19"/>
      <c r="GV251" s="19"/>
      <c r="GW251" s="20">
        <f t="shared" si="1222"/>
        <v>0</v>
      </c>
      <c r="GX251" s="19"/>
      <c r="GY251" s="19"/>
      <c r="GZ251" s="20">
        <f t="shared" si="1223"/>
        <v>0</v>
      </c>
      <c r="HA251" s="20">
        <f t="shared" si="1224"/>
        <v>0</v>
      </c>
      <c r="HB251" s="20">
        <f t="shared" si="1225"/>
        <v>0</v>
      </c>
      <c r="HC251" s="20">
        <f t="shared" si="1226"/>
        <v>0</v>
      </c>
      <c r="HD251" s="19"/>
      <c r="HE251" s="19"/>
      <c r="HF251" s="20">
        <f t="shared" si="1227"/>
        <v>0</v>
      </c>
      <c r="HG251" s="19"/>
      <c r="HH251" s="19"/>
      <c r="HI251" s="20">
        <f t="shared" si="1228"/>
        <v>0</v>
      </c>
      <c r="HJ251" s="19"/>
      <c r="HK251" s="19"/>
      <c r="HL251" s="20">
        <f t="shared" si="1229"/>
        <v>0</v>
      </c>
      <c r="HM251" s="19"/>
      <c r="HN251" s="19"/>
      <c r="HO251" s="20">
        <f t="shared" si="1230"/>
        <v>0</v>
      </c>
      <c r="HP251" s="20">
        <f t="shared" si="1231"/>
        <v>0</v>
      </c>
      <c r="HQ251" s="20">
        <f t="shared" si="1232"/>
        <v>0</v>
      </c>
      <c r="HR251" s="20">
        <f t="shared" si="1233"/>
        <v>0</v>
      </c>
      <c r="HS251" s="19"/>
      <c r="HT251" s="19"/>
      <c r="HU251" s="20">
        <f t="shared" si="1234"/>
        <v>0</v>
      </c>
      <c r="HV251" s="19"/>
      <c r="HW251" s="19"/>
      <c r="HX251" s="20">
        <f t="shared" si="1235"/>
        <v>0</v>
      </c>
      <c r="HY251" s="19"/>
      <c r="HZ251" s="19"/>
      <c r="IA251" s="20">
        <f t="shared" si="1236"/>
        <v>0</v>
      </c>
      <c r="IB251" s="19"/>
      <c r="IC251" s="19"/>
      <c r="ID251" s="20">
        <f t="shared" si="1237"/>
        <v>0</v>
      </c>
      <c r="IE251" s="20">
        <f t="shared" si="1238"/>
        <v>0</v>
      </c>
      <c r="IF251" s="20">
        <f t="shared" si="1239"/>
        <v>0</v>
      </c>
      <c r="IG251" s="20">
        <f t="shared" si="1240"/>
        <v>0</v>
      </c>
      <c r="IH251" s="20">
        <f t="shared" si="1241"/>
        <v>0</v>
      </c>
      <c r="II251" s="20">
        <f t="shared" si="1242"/>
        <v>0</v>
      </c>
      <c r="IJ251" s="20">
        <f t="shared" si="1243"/>
        <v>0</v>
      </c>
      <c r="IK251" s="19"/>
      <c r="IL251" s="19"/>
      <c r="IM251" s="20">
        <f t="shared" si="1244"/>
        <v>0</v>
      </c>
      <c r="IN251" s="19"/>
      <c r="IO251" s="19"/>
      <c r="IP251" s="20">
        <f t="shared" si="1245"/>
        <v>0</v>
      </c>
      <c r="IQ251" s="19"/>
      <c r="IR251" s="19"/>
      <c r="IS251" s="20">
        <f t="shared" si="1246"/>
        <v>0</v>
      </c>
      <c r="IT251" s="20">
        <f t="shared" si="1247"/>
        <v>0</v>
      </c>
      <c r="IU251" s="20">
        <f t="shared" si="1248"/>
        <v>0</v>
      </c>
      <c r="IV251" s="20">
        <f t="shared" si="1249"/>
        <v>0</v>
      </c>
      <c r="IW251" s="20">
        <f t="shared" si="1250"/>
        <v>0</v>
      </c>
      <c r="IX251" s="20">
        <f t="shared" si="1251"/>
        <v>0</v>
      </c>
      <c r="IY251" s="20">
        <f t="shared" si="1252"/>
        <v>0</v>
      </c>
      <c r="IZ251" s="19"/>
      <c r="JA251" s="19"/>
      <c r="JB251" s="20">
        <f t="shared" si="1253"/>
        <v>0</v>
      </c>
      <c r="JC251" s="19"/>
      <c r="JD251" s="19"/>
      <c r="JE251" s="20">
        <f t="shared" si="1254"/>
        <v>0</v>
      </c>
      <c r="JF251" s="19"/>
      <c r="JG251" s="19"/>
      <c r="JH251" s="20">
        <f t="shared" si="1255"/>
        <v>0</v>
      </c>
      <c r="JI251" s="20">
        <f t="shared" si="1256"/>
        <v>0</v>
      </c>
      <c r="JJ251" s="20">
        <f t="shared" si="1257"/>
        <v>0</v>
      </c>
      <c r="JK251" s="20">
        <f t="shared" si="1258"/>
        <v>0</v>
      </c>
      <c r="JL251" s="19"/>
      <c r="JM251" s="19"/>
      <c r="JN251" s="20">
        <f t="shared" si="1259"/>
        <v>0</v>
      </c>
      <c r="JO251" s="19"/>
      <c r="JP251" s="19"/>
      <c r="JQ251" s="20">
        <f t="shared" si="1260"/>
        <v>0</v>
      </c>
      <c r="JR251" s="19"/>
      <c r="JS251" s="19"/>
      <c r="JT251" s="20">
        <f t="shared" si="1261"/>
        <v>0</v>
      </c>
      <c r="JU251" s="20">
        <f t="shared" si="1262"/>
        <v>0</v>
      </c>
      <c r="JV251" s="20">
        <f t="shared" si="1263"/>
        <v>0</v>
      </c>
      <c r="JW251" s="20">
        <f t="shared" si="1264"/>
        <v>0</v>
      </c>
      <c r="JX251" s="19"/>
      <c r="JY251" s="19"/>
      <c r="JZ251" s="20">
        <f t="shared" si="1265"/>
        <v>0</v>
      </c>
      <c r="KA251" s="19"/>
      <c r="KB251" s="19"/>
      <c r="KC251" s="20">
        <f t="shared" si="1266"/>
        <v>0</v>
      </c>
      <c r="KD251" s="20">
        <f t="shared" si="1267"/>
        <v>0</v>
      </c>
      <c r="KE251" s="20">
        <f t="shared" si="1268"/>
        <v>0</v>
      </c>
      <c r="KF251" s="20">
        <f t="shared" si="1269"/>
        <v>0</v>
      </c>
      <c r="KG251" s="19"/>
      <c r="KH251" s="20">
        <f>0</f>
        <v>0</v>
      </c>
      <c r="KI251" s="20">
        <f t="shared" si="1270"/>
        <v>0</v>
      </c>
      <c r="KJ251" s="19"/>
      <c r="KK251" s="19"/>
      <c r="KL251" s="20">
        <f t="shared" si="1271"/>
        <v>0</v>
      </c>
      <c r="KM251" s="19"/>
      <c r="KN251" s="19"/>
      <c r="KO251" s="20">
        <f t="shared" si="1272"/>
        <v>0</v>
      </c>
      <c r="KP251" s="19"/>
      <c r="KQ251" s="19"/>
      <c r="KR251" s="20">
        <f t="shared" si="1273"/>
        <v>0</v>
      </c>
      <c r="KS251" s="19"/>
      <c r="KT251" s="19"/>
      <c r="KU251" s="20">
        <f t="shared" si="1274"/>
        <v>0</v>
      </c>
      <c r="KV251" s="19"/>
      <c r="KW251" s="19"/>
      <c r="KX251" s="20">
        <f t="shared" si="1275"/>
        <v>0</v>
      </c>
      <c r="KY251" s="19"/>
      <c r="KZ251" s="19"/>
      <c r="LA251" s="20">
        <f t="shared" si="1276"/>
        <v>0</v>
      </c>
      <c r="LB251" s="20">
        <f t="shared" si="1277"/>
        <v>0</v>
      </c>
      <c r="LC251" s="20">
        <f t="shared" si="1278"/>
        <v>0</v>
      </c>
      <c r="LD251" s="20">
        <f t="shared" si="1279"/>
        <v>0</v>
      </c>
      <c r="LE251" s="20">
        <f t="shared" si="1280"/>
        <v>0</v>
      </c>
      <c r="LF251" s="20">
        <f t="shared" si="1281"/>
        <v>0</v>
      </c>
      <c r="LG251" s="20">
        <f t="shared" si="1282"/>
        <v>0</v>
      </c>
      <c r="LH251" s="19"/>
      <c r="LI251" s="19"/>
      <c r="LJ251" s="20">
        <f t="shared" si="1283"/>
        <v>0</v>
      </c>
      <c r="LK251" s="19"/>
      <c r="LL251" s="19"/>
      <c r="LM251" s="20">
        <f t="shared" si="1284"/>
        <v>0</v>
      </c>
      <c r="LN251" s="20">
        <f t="shared" si="1285"/>
        <v>0</v>
      </c>
      <c r="LO251" s="20">
        <f t="shared" si="1286"/>
        <v>0</v>
      </c>
      <c r="LP251" s="20">
        <f t="shared" si="1287"/>
        <v>0</v>
      </c>
    </row>
    <row r="252" spans="1:328" x14ac:dyDescent="0.3">
      <c r="A252" s="2" t="s">
        <v>357</v>
      </c>
      <c r="B252" s="5">
        <f>(B250)+(B251)</f>
        <v>0</v>
      </c>
      <c r="C252" s="5">
        <f>(C250)+(C251)</f>
        <v>0</v>
      </c>
      <c r="D252" s="5">
        <f t="shared" si="1127"/>
        <v>0</v>
      </c>
      <c r="E252" s="5">
        <f>(E250)+(E251)</f>
        <v>0</v>
      </c>
      <c r="F252" s="5">
        <f>(F250)+(F251)</f>
        <v>0</v>
      </c>
      <c r="G252" s="5">
        <f t="shared" si="1128"/>
        <v>0</v>
      </c>
      <c r="H252" s="5">
        <f>(H250)+(H251)</f>
        <v>0</v>
      </c>
      <c r="I252" s="5">
        <f>(I250)+(I251)</f>
        <v>0</v>
      </c>
      <c r="J252" s="5">
        <f t="shared" si="1129"/>
        <v>0</v>
      </c>
      <c r="K252" s="5">
        <f>(K250)+(K251)</f>
        <v>0</v>
      </c>
      <c r="L252" s="5">
        <f>(L250)+(L251)</f>
        <v>0</v>
      </c>
      <c r="M252" s="5">
        <f t="shared" si="1130"/>
        <v>0</v>
      </c>
      <c r="N252" s="5">
        <f>(N250)+(N251)</f>
        <v>0</v>
      </c>
      <c r="O252" s="5">
        <f>(O250)+(O251)</f>
        <v>0</v>
      </c>
      <c r="P252" s="5">
        <f t="shared" si="1131"/>
        <v>0</v>
      </c>
      <c r="Q252" s="5">
        <f>(Q250)+(Q251)</f>
        <v>0</v>
      </c>
      <c r="R252" s="5">
        <f>(R250)+(R251)</f>
        <v>0</v>
      </c>
      <c r="S252" s="5">
        <f t="shared" si="1132"/>
        <v>0</v>
      </c>
      <c r="T252" s="5">
        <f>(T250)+(T251)</f>
        <v>0</v>
      </c>
      <c r="U252" s="5">
        <f>(U250)+(U251)</f>
        <v>0</v>
      </c>
      <c r="V252" s="5">
        <f t="shared" si="1133"/>
        <v>0</v>
      </c>
      <c r="W252" s="5">
        <f>(W250)+(W251)</f>
        <v>0</v>
      </c>
      <c r="X252" s="5">
        <f>(X250)+(X251)</f>
        <v>0</v>
      </c>
      <c r="Y252" s="5">
        <f t="shared" si="1134"/>
        <v>0</v>
      </c>
      <c r="Z252" s="5">
        <f>(Z250)+(Z251)</f>
        <v>0</v>
      </c>
      <c r="AA252" s="5">
        <f>(AA250)+(AA251)</f>
        <v>0</v>
      </c>
      <c r="AB252" s="5">
        <f t="shared" si="1135"/>
        <v>0</v>
      </c>
      <c r="AC252" s="5">
        <f>(AC250)+(AC251)</f>
        <v>0</v>
      </c>
      <c r="AD252" s="5">
        <f>(AD250)+(AD251)</f>
        <v>0</v>
      </c>
      <c r="AE252" s="5">
        <f t="shared" si="1136"/>
        <v>0</v>
      </c>
      <c r="AF252" s="5">
        <f>(AF250)+(AF251)</f>
        <v>0</v>
      </c>
      <c r="AG252" s="5">
        <f>(AG250)+(AG251)</f>
        <v>0</v>
      </c>
      <c r="AH252" s="5">
        <f t="shared" si="1137"/>
        <v>0</v>
      </c>
      <c r="AI252" s="5">
        <f>(AI250)+(AI251)</f>
        <v>0</v>
      </c>
      <c r="AJ252" s="5">
        <f>(AJ250)+(AJ251)</f>
        <v>0</v>
      </c>
      <c r="AK252" s="5">
        <f t="shared" si="1138"/>
        <v>0</v>
      </c>
      <c r="AL252" s="5">
        <f t="shared" si="1139"/>
        <v>0</v>
      </c>
      <c r="AM252" s="5">
        <f t="shared" si="1140"/>
        <v>0</v>
      </c>
      <c r="AN252" s="5">
        <f t="shared" si="1141"/>
        <v>0</v>
      </c>
      <c r="AO252" s="5">
        <f>(AO250)+(AO251)</f>
        <v>0</v>
      </c>
      <c r="AP252" s="5">
        <f>(AP250)+(AP251)</f>
        <v>0</v>
      </c>
      <c r="AQ252" s="5">
        <f t="shared" si="1142"/>
        <v>0</v>
      </c>
      <c r="AR252" s="5">
        <f>(AR250)+(AR251)</f>
        <v>0</v>
      </c>
      <c r="AS252" s="5">
        <f>(AS250)+(AS251)</f>
        <v>0</v>
      </c>
      <c r="AT252" s="5">
        <f t="shared" si="1143"/>
        <v>0</v>
      </c>
      <c r="AU252" s="5">
        <f>(AU250)+(AU251)</f>
        <v>0</v>
      </c>
      <c r="AV252" s="5">
        <f>(AV250)+(AV251)</f>
        <v>0</v>
      </c>
      <c r="AW252" s="5">
        <f t="shared" si="1144"/>
        <v>0</v>
      </c>
      <c r="AX252" s="5">
        <f>(AX250)+(AX251)</f>
        <v>0</v>
      </c>
      <c r="AY252" s="5">
        <f>(AY250)+(AY251)</f>
        <v>0</v>
      </c>
      <c r="AZ252" s="5">
        <f t="shared" si="1145"/>
        <v>0</v>
      </c>
      <c r="BA252" s="5">
        <f>(BA250)+(BA251)</f>
        <v>0</v>
      </c>
      <c r="BB252" s="5">
        <f>(BB250)+(BB251)</f>
        <v>0</v>
      </c>
      <c r="BC252" s="5">
        <f t="shared" si="1146"/>
        <v>0</v>
      </c>
      <c r="BD252" s="5">
        <f>(BD250)+(BD251)</f>
        <v>0</v>
      </c>
      <c r="BE252" s="5">
        <f>(BE250)+(BE251)</f>
        <v>0</v>
      </c>
      <c r="BF252" s="5">
        <f t="shared" si="1147"/>
        <v>0</v>
      </c>
      <c r="BG252" s="5">
        <f t="shared" si="1148"/>
        <v>0</v>
      </c>
      <c r="BH252" s="5">
        <f t="shared" si="1149"/>
        <v>0</v>
      </c>
      <c r="BI252" s="5">
        <f t="shared" si="1150"/>
        <v>0</v>
      </c>
      <c r="BJ252" s="5">
        <f>(BJ250)+(BJ251)</f>
        <v>0</v>
      </c>
      <c r="BK252" s="5">
        <f>(BK250)+(BK251)</f>
        <v>0</v>
      </c>
      <c r="BL252" s="5">
        <f t="shared" si="1151"/>
        <v>0</v>
      </c>
      <c r="BM252" s="5">
        <f>(BM250)+(BM251)</f>
        <v>0</v>
      </c>
      <c r="BN252" s="5">
        <f>(BN250)+(BN251)</f>
        <v>0</v>
      </c>
      <c r="BO252" s="5">
        <f t="shared" si="1152"/>
        <v>0</v>
      </c>
      <c r="BP252" s="5">
        <f>(BP250)+(BP251)</f>
        <v>0</v>
      </c>
      <c r="BQ252" s="5">
        <f>(BQ250)+(BQ251)</f>
        <v>0</v>
      </c>
      <c r="BR252" s="5">
        <f t="shared" si="1153"/>
        <v>0</v>
      </c>
      <c r="BS252" s="5">
        <f>(BS250)+(BS251)</f>
        <v>0</v>
      </c>
      <c r="BT252" s="5">
        <f>(BT250)+(BT251)</f>
        <v>0</v>
      </c>
      <c r="BU252" s="5">
        <f t="shared" si="1154"/>
        <v>0</v>
      </c>
      <c r="BV252" s="5">
        <f>(BV250)+(BV251)</f>
        <v>0</v>
      </c>
      <c r="BW252" s="5">
        <f>(BW250)+(BW251)</f>
        <v>0</v>
      </c>
      <c r="BX252" s="5">
        <f t="shared" si="1155"/>
        <v>0</v>
      </c>
      <c r="BY252" s="5">
        <f>(BY250)+(BY251)</f>
        <v>0</v>
      </c>
      <c r="BZ252" s="5">
        <f>(BZ250)+(BZ251)</f>
        <v>0</v>
      </c>
      <c r="CA252" s="5">
        <f t="shared" si="1156"/>
        <v>0</v>
      </c>
      <c r="CB252" s="5">
        <f t="shared" si="1157"/>
        <v>0</v>
      </c>
      <c r="CC252" s="5">
        <f t="shared" si="1158"/>
        <v>0</v>
      </c>
      <c r="CD252" s="5">
        <f t="shared" si="1159"/>
        <v>0</v>
      </c>
      <c r="CE252" s="5">
        <f>(CE250)+(CE251)</f>
        <v>0</v>
      </c>
      <c r="CF252" s="5">
        <f>(CF250)+(CF251)</f>
        <v>0</v>
      </c>
      <c r="CG252" s="5">
        <f t="shared" si="1160"/>
        <v>0</v>
      </c>
      <c r="CH252" s="5">
        <f>(CH250)+(CH251)</f>
        <v>0</v>
      </c>
      <c r="CI252" s="5">
        <f>(CI250)+(CI251)</f>
        <v>0</v>
      </c>
      <c r="CJ252" s="5">
        <f t="shared" si="1161"/>
        <v>0</v>
      </c>
      <c r="CK252" s="5">
        <f>(CK250)+(CK251)</f>
        <v>0</v>
      </c>
      <c r="CL252" s="5">
        <f>(CL250)+(CL251)</f>
        <v>0</v>
      </c>
      <c r="CM252" s="5">
        <f t="shared" si="1162"/>
        <v>0</v>
      </c>
      <c r="CN252" s="5">
        <f t="shared" si="1163"/>
        <v>0</v>
      </c>
      <c r="CO252" s="5">
        <f t="shared" si="1164"/>
        <v>0</v>
      </c>
      <c r="CP252" s="5">
        <f t="shared" si="1165"/>
        <v>0</v>
      </c>
      <c r="CQ252" s="5">
        <f>(CQ250)+(CQ251)</f>
        <v>0</v>
      </c>
      <c r="CR252" s="5">
        <f>(CR250)+(CR251)</f>
        <v>0</v>
      </c>
      <c r="CS252" s="5">
        <f t="shared" si="1166"/>
        <v>0</v>
      </c>
      <c r="CT252" s="5">
        <f>(CT250)+(CT251)</f>
        <v>0</v>
      </c>
      <c r="CU252" s="5">
        <f>(CU250)+(CU251)</f>
        <v>0</v>
      </c>
      <c r="CV252" s="5">
        <f t="shared" si="1167"/>
        <v>0</v>
      </c>
      <c r="CW252" s="5">
        <f>(CW250)+(CW251)</f>
        <v>0</v>
      </c>
      <c r="CX252" s="5">
        <f>(CX250)+(CX251)</f>
        <v>0</v>
      </c>
      <c r="CY252" s="5">
        <f t="shared" si="1168"/>
        <v>0</v>
      </c>
      <c r="CZ252" s="5">
        <f t="shared" si="1169"/>
        <v>0</v>
      </c>
      <c r="DA252" s="5">
        <f t="shared" si="1170"/>
        <v>0</v>
      </c>
      <c r="DB252" s="5">
        <f t="shared" si="1171"/>
        <v>0</v>
      </c>
      <c r="DC252" s="5">
        <f t="shared" si="1172"/>
        <v>0</v>
      </c>
      <c r="DD252" s="5">
        <f t="shared" si="1173"/>
        <v>0</v>
      </c>
      <c r="DE252" s="5">
        <f t="shared" si="1174"/>
        <v>0</v>
      </c>
      <c r="DF252" s="5">
        <f>(DF250)+(DF251)</f>
        <v>0</v>
      </c>
      <c r="DG252" s="5">
        <f>(DG250)+(DG251)</f>
        <v>0</v>
      </c>
      <c r="DH252" s="5">
        <f t="shared" si="1175"/>
        <v>0</v>
      </c>
      <c r="DI252" s="5">
        <f>(DI250)+(DI251)</f>
        <v>0</v>
      </c>
      <c r="DJ252" s="5">
        <f>(DJ250)+(DJ251)</f>
        <v>0</v>
      </c>
      <c r="DK252" s="5">
        <f t="shared" si="1176"/>
        <v>0</v>
      </c>
      <c r="DL252" s="5">
        <f t="shared" si="1177"/>
        <v>0</v>
      </c>
      <c r="DM252" s="5">
        <f t="shared" si="1178"/>
        <v>0</v>
      </c>
      <c r="DN252" s="5">
        <f t="shared" si="1179"/>
        <v>0</v>
      </c>
      <c r="DO252" s="5">
        <f>(DO250)+(DO251)</f>
        <v>0</v>
      </c>
      <c r="DP252" s="5">
        <f>(DP250)+(DP251)</f>
        <v>0</v>
      </c>
      <c r="DQ252" s="5">
        <f t="shared" si="1180"/>
        <v>0</v>
      </c>
      <c r="DR252" s="5">
        <f>(DR250)+(DR251)</f>
        <v>0</v>
      </c>
      <c r="DS252" s="5">
        <f>(DS250)+(DS251)</f>
        <v>0</v>
      </c>
      <c r="DT252" s="5">
        <f t="shared" si="1181"/>
        <v>0</v>
      </c>
      <c r="DU252" s="5">
        <f t="shared" si="1182"/>
        <v>0</v>
      </c>
      <c r="DV252" s="5">
        <f t="shared" si="1183"/>
        <v>0</v>
      </c>
      <c r="DW252" s="5">
        <f t="shared" si="1184"/>
        <v>0</v>
      </c>
      <c r="DX252" s="21">
        <f t="shared" si="1185"/>
        <v>0</v>
      </c>
      <c r="DY252" s="21">
        <f t="shared" si="1186"/>
        <v>0</v>
      </c>
      <c r="DZ252" s="21">
        <f t="shared" si="1187"/>
        <v>0</v>
      </c>
      <c r="EA252" s="21">
        <f>(EA250)+(EA251)</f>
        <v>0</v>
      </c>
      <c r="EB252" s="21">
        <f>(EB250)+(EB251)</f>
        <v>0</v>
      </c>
      <c r="EC252" s="21">
        <f t="shared" si="1188"/>
        <v>0</v>
      </c>
      <c r="ED252" s="21">
        <f>(ED250)+(ED251)</f>
        <v>0</v>
      </c>
      <c r="EE252" s="21">
        <f>(EE250)+(EE251)</f>
        <v>0</v>
      </c>
      <c r="EF252" s="21">
        <f t="shared" si="1189"/>
        <v>0</v>
      </c>
      <c r="EG252" s="21">
        <f>(EG250)+(EG251)</f>
        <v>0</v>
      </c>
      <c r="EH252" s="21">
        <f>(EH250)+(EH251)</f>
        <v>0</v>
      </c>
      <c r="EI252" s="21">
        <f t="shared" si="1190"/>
        <v>0</v>
      </c>
      <c r="EJ252" s="21">
        <f>(EJ250)+(EJ251)</f>
        <v>0</v>
      </c>
      <c r="EK252" s="21">
        <f>(EK250)+(EK251)</f>
        <v>0</v>
      </c>
      <c r="EL252" s="21">
        <f t="shared" si="1191"/>
        <v>0</v>
      </c>
      <c r="EM252" s="21">
        <f t="shared" si="1192"/>
        <v>0</v>
      </c>
      <c r="EN252" s="21">
        <f t="shared" si="1193"/>
        <v>0</v>
      </c>
      <c r="EO252" s="21">
        <f t="shared" si="1194"/>
        <v>0</v>
      </c>
      <c r="EP252" s="21">
        <f>(EP250)+(EP251)</f>
        <v>0</v>
      </c>
      <c r="EQ252" s="21">
        <f>(EQ250)+(EQ251)</f>
        <v>0</v>
      </c>
      <c r="ER252" s="21">
        <f t="shared" si="1195"/>
        <v>0</v>
      </c>
      <c r="ES252" s="21">
        <f>(ES250)+(ES251)</f>
        <v>0</v>
      </c>
      <c r="ET252" s="21">
        <f>(ET250)+(ET251)</f>
        <v>0</v>
      </c>
      <c r="EU252" s="21">
        <f t="shared" si="1196"/>
        <v>0</v>
      </c>
      <c r="EV252" s="21">
        <f>(EV250)+(EV251)</f>
        <v>0</v>
      </c>
      <c r="EW252" s="21">
        <f>(EW250)+(EW251)</f>
        <v>0</v>
      </c>
      <c r="EX252" s="21">
        <f t="shared" si="1197"/>
        <v>0</v>
      </c>
      <c r="EY252" s="21">
        <f>(EY250)+(EY251)</f>
        <v>0</v>
      </c>
      <c r="EZ252" s="21">
        <f>(EZ250)+(EZ251)</f>
        <v>0</v>
      </c>
      <c r="FA252" s="21">
        <f t="shared" si="1198"/>
        <v>0</v>
      </c>
      <c r="FB252" s="21">
        <f t="shared" si="1199"/>
        <v>0</v>
      </c>
      <c r="FC252" s="21">
        <f t="shared" si="1200"/>
        <v>0</v>
      </c>
      <c r="FD252" s="21">
        <f t="shared" si="1201"/>
        <v>0</v>
      </c>
      <c r="FE252" s="21">
        <f>(FE250)+(FE251)</f>
        <v>0</v>
      </c>
      <c r="FF252" s="21">
        <f>(FF250)+(FF251)</f>
        <v>0</v>
      </c>
      <c r="FG252" s="21">
        <f t="shared" si="1202"/>
        <v>0</v>
      </c>
      <c r="FH252" s="21">
        <f>(FH250)+(FH251)</f>
        <v>0</v>
      </c>
      <c r="FI252" s="21">
        <f>(FI250)+(FI251)</f>
        <v>0</v>
      </c>
      <c r="FJ252" s="21">
        <f t="shared" si="1203"/>
        <v>0</v>
      </c>
      <c r="FK252" s="21">
        <f>(FK250)+(FK251)</f>
        <v>0</v>
      </c>
      <c r="FL252" s="21">
        <f>(FL250)+(FL251)</f>
        <v>0</v>
      </c>
      <c r="FM252" s="21">
        <f t="shared" si="1204"/>
        <v>0</v>
      </c>
      <c r="FN252" s="21">
        <f t="shared" si="1205"/>
        <v>0</v>
      </c>
      <c r="FO252" s="21">
        <f t="shared" si="1206"/>
        <v>0</v>
      </c>
      <c r="FP252" s="21">
        <f t="shared" si="1207"/>
        <v>0</v>
      </c>
      <c r="FQ252" s="21">
        <f>(FQ250)+(FQ251)</f>
        <v>0</v>
      </c>
      <c r="FR252" s="21">
        <f>(FR250)+(FR251)</f>
        <v>0</v>
      </c>
      <c r="FS252" s="21">
        <f t="shared" si="1208"/>
        <v>0</v>
      </c>
      <c r="FT252" s="21">
        <f>(FT250)+(FT251)</f>
        <v>0</v>
      </c>
      <c r="FU252" s="21">
        <f>(FU250)+(FU251)</f>
        <v>0</v>
      </c>
      <c r="FV252" s="21">
        <f t="shared" si="1209"/>
        <v>0</v>
      </c>
      <c r="FW252" s="21">
        <f>(FW250)+(FW251)</f>
        <v>0</v>
      </c>
      <c r="FX252" s="21">
        <f>(FX250)+(FX251)</f>
        <v>0</v>
      </c>
      <c r="FY252" s="21">
        <f t="shared" si="1210"/>
        <v>0</v>
      </c>
      <c r="FZ252" s="21">
        <f t="shared" si="1211"/>
        <v>0</v>
      </c>
      <c r="GA252" s="21">
        <f t="shared" si="1212"/>
        <v>0</v>
      </c>
      <c r="GB252" s="21">
        <f t="shared" si="1213"/>
        <v>0</v>
      </c>
      <c r="GC252" s="21">
        <f>(GC250)+(GC251)</f>
        <v>0</v>
      </c>
      <c r="GD252" s="21">
        <f>(GD250)+(GD251)</f>
        <v>0</v>
      </c>
      <c r="GE252" s="21">
        <f t="shared" si="1214"/>
        <v>0</v>
      </c>
      <c r="GF252" s="21">
        <f>(GF250)+(GF251)</f>
        <v>0</v>
      </c>
      <c r="GG252" s="21">
        <f>(GG250)+(GG251)</f>
        <v>0</v>
      </c>
      <c r="GH252" s="21">
        <f t="shared" si="1215"/>
        <v>0</v>
      </c>
      <c r="GI252" s="21">
        <f>(GI250)+(GI251)</f>
        <v>0</v>
      </c>
      <c r="GJ252" s="21">
        <f>(GJ250)+(GJ251)</f>
        <v>0</v>
      </c>
      <c r="GK252" s="21">
        <f t="shared" si="1216"/>
        <v>0</v>
      </c>
      <c r="GL252" s="21">
        <f>(GL250)+(GL251)</f>
        <v>0</v>
      </c>
      <c r="GM252" s="21">
        <f>(GM250)+(GM251)</f>
        <v>0</v>
      </c>
      <c r="GN252" s="21">
        <f t="shared" si="1217"/>
        <v>0</v>
      </c>
      <c r="GO252" s="21">
        <f t="shared" si="1218"/>
        <v>0</v>
      </c>
      <c r="GP252" s="21">
        <f t="shared" si="1219"/>
        <v>0</v>
      </c>
      <c r="GQ252" s="21">
        <f t="shared" si="1220"/>
        <v>0</v>
      </c>
      <c r="GR252" s="21">
        <f>(GR250)+(GR251)</f>
        <v>0</v>
      </c>
      <c r="GS252" s="21">
        <f>(GS250)+(GS251)</f>
        <v>0</v>
      </c>
      <c r="GT252" s="21">
        <f t="shared" si="1221"/>
        <v>0</v>
      </c>
      <c r="GU252" s="21">
        <f>(GU250)+(GU251)</f>
        <v>0</v>
      </c>
      <c r="GV252" s="21">
        <f>(GV250)+(GV251)</f>
        <v>0</v>
      </c>
      <c r="GW252" s="21">
        <f t="shared" si="1222"/>
        <v>0</v>
      </c>
      <c r="GX252" s="21">
        <f>(GX250)+(GX251)</f>
        <v>0</v>
      </c>
      <c r="GY252" s="21">
        <f>(GY250)+(GY251)</f>
        <v>0</v>
      </c>
      <c r="GZ252" s="21">
        <f t="shared" si="1223"/>
        <v>0</v>
      </c>
      <c r="HA252" s="21">
        <f t="shared" si="1224"/>
        <v>0</v>
      </c>
      <c r="HB252" s="21">
        <f t="shared" si="1225"/>
        <v>0</v>
      </c>
      <c r="HC252" s="21">
        <f t="shared" si="1226"/>
        <v>0</v>
      </c>
      <c r="HD252" s="21">
        <f>(HD250)+(HD251)</f>
        <v>0</v>
      </c>
      <c r="HE252" s="21">
        <f>(HE250)+(HE251)</f>
        <v>0</v>
      </c>
      <c r="HF252" s="21">
        <f t="shared" si="1227"/>
        <v>0</v>
      </c>
      <c r="HG252" s="21">
        <f>(HG250)+(HG251)</f>
        <v>0</v>
      </c>
      <c r="HH252" s="21">
        <f>(HH250)+(HH251)</f>
        <v>0</v>
      </c>
      <c r="HI252" s="21">
        <f t="shared" si="1228"/>
        <v>0</v>
      </c>
      <c r="HJ252" s="21">
        <f>(HJ250)+(HJ251)</f>
        <v>0</v>
      </c>
      <c r="HK252" s="21">
        <f>(HK250)+(HK251)</f>
        <v>0</v>
      </c>
      <c r="HL252" s="21">
        <f t="shared" si="1229"/>
        <v>0</v>
      </c>
      <c r="HM252" s="21">
        <f>(HM250)+(HM251)</f>
        <v>0</v>
      </c>
      <c r="HN252" s="21">
        <f>(HN250)+(HN251)</f>
        <v>0</v>
      </c>
      <c r="HO252" s="21">
        <f t="shared" si="1230"/>
        <v>0</v>
      </c>
      <c r="HP252" s="21">
        <f t="shared" si="1231"/>
        <v>0</v>
      </c>
      <c r="HQ252" s="21">
        <f t="shared" si="1232"/>
        <v>0</v>
      </c>
      <c r="HR252" s="21">
        <f t="shared" si="1233"/>
        <v>0</v>
      </c>
      <c r="HS252" s="21">
        <f>(HS250)+(HS251)</f>
        <v>0</v>
      </c>
      <c r="HT252" s="21">
        <f>(HT250)+(HT251)</f>
        <v>0</v>
      </c>
      <c r="HU252" s="21">
        <f t="shared" si="1234"/>
        <v>0</v>
      </c>
      <c r="HV252" s="21">
        <f>(HV250)+(HV251)</f>
        <v>0</v>
      </c>
      <c r="HW252" s="21">
        <f>(HW250)+(HW251)</f>
        <v>0</v>
      </c>
      <c r="HX252" s="21">
        <f t="shared" si="1235"/>
        <v>0</v>
      </c>
      <c r="HY252" s="21">
        <f>(HY250)+(HY251)</f>
        <v>0</v>
      </c>
      <c r="HZ252" s="21">
        <f>(HZ250)+(HZ251)</f>
        <v>0</v>
      </c>
      <c r="IA252" s="21">
        <f t="shared" si="1236"/>
        <v>0</v>
      </c>
      <c r="IB252" s="21">
        <f>(IB250)+(IB251)</f>
        <v>0</v>
      </c>
      <c r="IC252" s="21">
        <f>(IC250)+(IC251)</f>
        <v>0</v>
      </c>
      <c r="ID252" s="21">
        <f t="shared" si="1237"/>
        <v>0</v>
      </c>
      <c r="IE252" s="21">
        <f t="shared" si="1238"/>
        <v>0</v>
      </c>
      <c r="IF252" s="21">
        <f t="shared" si="1239"/>
        <v>0</v>
      </c>
      <c r="IG252" s="21">
        <f t="shared" si="1240"/>
        <v>0</v>
      </c>
      <c r="IH252" s="21">
        <f t="shared" si="1241"/>
        <v>0</v>
      </c>
      <c r="II252" s="21">
        <f t="shared" si="1242"/>
        <v>0</v>
      </c>
      <c r="IJ252" s="21">
        <f t="shared" si="1243"/>
        <v>0</v>
      </c>
      <c r="IK252" s="21">
        <f>(IK250)+(IK251)</f>
        <v>0</v>
      </c>
      <c r="IL252" s="21">
        <f>(IL250)+(IL251)</f>
        <v>0</v>
      </c>
      <c r="IM252" s="21">
        <f t="shared" si="1244"/>
        <v>0</v>
      </c>
      <c r="IN252" s="21">
        <f>(IN250)+(IN251)</f>
        <v>0</v>
      </c>
      <c r="IO252" s="21">
        <f>(IO250)+(IO251)</f>
        <v>0</v>
      </c>
      <c r="IP252" s="21">
        <f t="shared" si="1245"/>
        <v>0</v>
      </c>
      <c r="IQ252" s="21">
        <f>(IQ250)+(IQ251)</f>
        <v>0</v>
      </c>
      <c r="IR252" s="21">
        <f>(IR250)+(IR251)</f>
        <v>0</v>
      </c>
      <c r="IS252" s="21">
        <f t="shared" si="1246"/>
        <v>0</v>
      </c>
      <c r="IT252" s="21">
        <f t="shared" si="1247"/>
        <v>0</v>
      </c>
      <c r="IU252" s="21">
        <f t="shared" si="1248"/>
        <v>0</v>
      </c>
      <c r="IV252" s="21">
        <f t="shared" si="1249"/>
        <v>0</v>
      </c>
      <c r="IW252" s="21">
        <f t="shared" si="1250"/>
        <v>0</v>
      </c>
      <c r="IX252" s="21">
        <f t="shared" si="1251"/>
        <v>0</v>
      </c>
      <c r="IY252" s="21">
        <f t="shared" si="1252"/>
        <v>0</v>
      </c>
      <c r="IZ252" s="21">
        <f>(IZ250)+(IZ251)</f>
        <v>0</v>
      </c>
      <c r="JA252" s="21">
        <f>(JA250)+(JA251)</f>
        <v>0</v>
      </c>
      <c r="JB252" s="21">
        <f t="shared" si="1253"/>
        <v>0</v>
      </c>
      <c r="JC252" s="21">
        <f>(JC250)+(JC251)</f>
        <v>0</v>
      </c>
      <c r="JD252" s="21">
        <f>(JD250)+(JD251)</f>
        <v>0</v>
      </c>
      <c r="JE252" s="21">
        <f t="shared" si="1254"/>
        <v>0</v>
      </c>
      <c r="JF252" s="21">
        <f>(JF250)+(JF251)</f>
        <v>0</v>
      </c>
      <c r="JG252" s="21">
        <f>(JG250)+(JG251)</f>
        <v>0</v>
      </c>
      <c r="JH252" s="21">
        <f t="shared" si="1255"/>
        <v>0</v>
      </c>
      <c r="JI252" s="21">
        <f t="shared" si="1256"/>
        <v>0</v>
      </c>
      <c r="JJ252" s="21">
        <f t="shared" si="1257"/>
        <v>0</v>
      </c>
      <c r="JK252" s="21">
        <f t="shared" si="1258"/>
        <v>0</v>
      </c>
      <c r="JL252" s="21">
        <f>(JL250)+(JL251)</f>
        <v>0</v>
      </c>
      <c r="JM252" s="21">
        <f>(JM250)+(JM251)</f>
        <v>0</v>
      </c>
      <c r="JN252" s="21">
        <f t="shared" si="1259"/>
        <v>0</v>
      </c>
      <c r="JO252" s="21">
        <f>(JO250)+(JO251)</f>
        <v>0</v>
      </c>
      <c r="JP252" s="21">
        <f>(JP250)+(JP251)</f>
        <v>0</v>
      </c>
      <c r="JQ252" s="21">
        <f t="shared" si="1260"/>
        <v>0</v>
      </c>
      <c r="JR252" s="21">
        <f>(JR250)+(JR251)</f>
        <v>0</v>
      </c>
      <c r="JS252" s="21">
        <f>(JS250)+(JS251)</f>
        <v>0</v>
      </c>
      <c r="JT252" s="21">
        <f t="shared" si="1261"/>
        <v>0</v>
      </c>
      <c r="JU252" s="21">
        <f t="shared" si="1262"/>
        <v>0</v>
      </c>
      <c r="JV252" s="21">
        <f t="shared" si="1263"/>
        <v>0</v>
      </c>
      <c r="JW252" s="21">
        <f t="shared" si="1264"/>
        <v>0</v>
      </c>
      <c r="JX252" s="21">
        <f>(JX250)+(JX251)</f>
        <v>0</v>
      </c>
      <c r="JY252" s="21">
        <f>(JY250)+(JY251)</f>
        <v>0</v>
      </c>
      <c r="JZ252" s="21">
        <f t="shared" si="1265"/>
        <v>0</v>
      </c>
      <c r="KA252" s="21">
        <f>(KA250)+(KA251)</f>
        <v>0</v>
      </c>
      <c r="KB252" s="21">
        <f>(KB250)+(KB251)</f>
        <v>0</v>
      </c>
      <c r="KC252" s="21">
        <f t="shared" si="1266"/>
        <v>0</v>
      </c>
      <c r="KD252" s="21">
        <f t="shared" si="1267"/>
        <v>0</v>
      </c>
      <c r="KE252" s="21">
        <f t="shared" si="1268"/>
        <v>0</v>
      </c>
      <c r="KF252" s="21">
        <f t="shared" si="1269"/>
        <v>0</v>
      </c>
      <c r="KG252" s="21">
        <f>(KG250)+(KG251)</f>
        <v>0</v>
      </c>
      <c r="KH252" s="21">
        <f>(KH250)+(KH251)</f>
        <v>0</v>
      </c>
      <c r="KI252" s="21">
        <f t="shared" si="1270"/>
        <v>0</v>
      </c>
      <c r="KJ252" s="21">
        <f>(KJ250)+(KJ251)</f>
        <v>0</v>
      </c>
      <c r="KK252" s="21">
        <f>(KK250)+(KK251)</f>
        <v>0</v>
      </c>
      <c r="KL252" s="21">
        <f t="shared" si="1271"/>
        <v>0</v>
      </c>
      <c r="KM252" s="21">
        <f>(KM250)+(KM251)</f>
        <v>0</v>
      </c>
      <c r="KN252" s="21">
        <f>(KN250)+(KN251)</f>
        <v>0</v>
      </c>
      <c r="KO252" s="21">
        <f t="shared" si="1272"/>
        <v>0</v>
      </c>
      <c r="KP252" s="21">
        <f>(KP250)+(KP251)</f>
        <v>0</v>
      </c>
      <c r="KQ252" s="21">
        <f>(KQ250)+(KQ251)</f>
        <v>0</v>
      </c>
      <c r="KR252" s="21">
        <f t="shared" si="1273"/>
        <v>0</v>
      </c>
      <c r="KS252" s="21">
        <f>(KS250)+(KS251)</f>
        <v>0</v>
      </c>
      <c r="KT252" s="21">
        <f>(KT250)+(KT251)</f>
        <v>0</v>
      </c>
      <c r="KU252" s="21">
        <f t="shared" si="1274"/>
        <v>0</v>
      </c>
      <c r="KV252" s="21">
        <f>(KV250)+(KV251)</f>
        <v>0</v>
      </c>
      <c r="KW252" s="21">
        <f>(KW250)+(KW251)</f>
        <v>0</v>
      </c>
      <c r="KX252" s="21">
        <f t="shared" si="1275"/>
        <v>0</v>
      </c>
      <c r="KY252" s="21">
        <f>(KY250)+(KY251)</f>
        <v>0</v>
      </c>
      <c r="KZ252" s="21">
        <f>(KZ250)+(KZ251)</f>
        <v>0</v>
      </c>
      <c r="LA252" s="21">
        <f t="shared" si="1276"/>
        <v>0</v>
      </c>
      <c r="LB252" s="21">
        <f t="shared" si="1277"/>
        <v>0</v>
      </c>
      <c r="LC252" s="21">
        <f t="shared" si="1278"/>
        <v>0</v>
      </c>
      <c r="LD252" s="21">
        <f t="shared" si="1279"/>
        <v>0</v>
      </c>
      <c r="LE252" s="21">
        <f t="shared" si="1280"/>
        <v>0</v>
      </c>
      <c r="LF252" s="21">
        <f t="shared" si="1281"/>
        <v>0</v>
      </c>
      <c r="LG252" s="21">
        <f t="shared" si="1282"/>
        <v>0</v>
      </c>
      <c r="LH252" s="21">
        <f>(LH250)+(LH251)</f>
        <v>0</v>
      </c>
      <c r="LI252" s="21">
        <f>(LI250)+(LI251)</f>
        <v>0</v>
      </c>
      <c r="LJ252" s="21">
        <f t="shared" si="1283"/>
        <v>0</v>
      </c>
      <c r="LK252" s="21">
        <f>(LK250)+(LK251)</f>
        <v>0</v>
      </c>
      <c r="LL252" s="21">
        <f>(LL250)+(LL251)</f>
        <v>0</v>
      </c>
      <c r="LM252" s="21">
        <f t="shared" si="1284"/>
        <v>0</v>
      </c>
      <c r="LN252" s="21">
        <f t="shared" si="1285"/>
        <v>0</v>
      </c>
      <c r="LO252" s="21">
        <f t="shared" si="1286"/>
        <v>0</v>
      </c>
      <c r="LP252" s="21">
        <f t="shared" si="1287"/>
        <v>0</v>
      </c>
    </row>
    <row r="253" spans="1:328" x14ac:dyDescent="0.3">
      <c r="A253" s="2" t="s">
        <v>358</v>
      </c>
      <c r="B253" s="3"/>
      <c r="C253" s="3"/>
      <c r="D253" s="4">
        <f t="shared" si="1127"/>
        <v>0</v>
      </c>
      <c r="E253" s="3"/>
      <c r="F253" s="3"/>
      <c r="G253" s="4">
        <f t="shared" si="1128"/>
        <v>0</v>
      </c>
      <c r="H253" s="3"/>
      <c r="I253" s="3"/>
      <c r="J253" s="4">
        <f t="shared" si="1129"/>
        <v>0</v>
      </c>
      <c r="K253" s="3"/>
      <c r="L253" s="3"/>
      <c r="M253" s="4">
        <f t="shared" si="1130"/>
        <v>0</v>
      </c>
      <c r="N253" s="3"/>
      <c r="O253" s="3"/>
      <c r="P253" s="4">
        <f t="shared" si="1131"/>
        <v>0</v>
      </c>
      <c r="Q253" s="3"/>
      <c r="R253" s="3"/>
      <c r="S253" s="4">
        <f t="shared" si="1132"/>
        <v>0</v>
      </c>
      <c r="T253" s="3"/>
      <c r="U253" s="3"/>
      <c r="V253" s="4">
        <f t="shared" si="1133"/>
        <v>0</v>
      </c>
      <c r="W253" s="3"/>
      <c r="X253" s="3"/>
      <c r="Y253" s="4">
        <f t="shared" si="1134"/>
        <v>0</v>
      </c>
      <c r="Z253" s="3"/>
      <c r="AA253" s="3"/>
      <c r="AB253" s="4">
        <f t="shared" si="1135"/>
        <v>0</v>
      </c>
      <c r="AC253" s="3"/>
      <c r="AD253" s="3"/>
      <c r="AE253" s="4">
        <f t="shared" si="1136"/>
        <v>0</v>
      </c>
      <c r="AF253" s="3"/>
      <c r="AG253" s="3"/>
      <c r="AH253" s="4">
        <f t="shared" si="1137"/>
        <v>0</v>
      </c>
      <c r="AI253" s="3"/>
      <c r="AJ253" s="3"/>
      <c r="AK253" s="4">
        <f t="shared" si="1138"/>
        <v>0</v>
      </c>
      <c r="AL253" s="4">
        <f t="shared" si="1139"/>
        <v>0</v>
      </c>
      <c r="AM253" s="4">
        <f t="shared" si="1140"/>
        <v>0</v>
      </c>
      <c r="AN253" s="4">
        <f t="shared" si="1141"/>
        <v>0</v>
      </c>
      <c r="AO253" s="3"/>
      <c r="AP253" s="3"/>
      <c r="AQ253" s="4">
        <f t="shared" si="1142"/>
        <v>0</v>
      </c>
      <c r="AR253" s="3"/>
      <c r="AS253" s="3"/>
      <c r="AT253" s="4">
        <f t="shared" si="1143"/>
        <v>0</v>
      </c>
      <c r="AU253" s="3"/>
      <c r="AV253" s="3"/>
      <c r="AW253" s="4">
        <f t="shared" si="1144"/>
        <v>0</v>
      </c>
      <c r="AX253" s="3"/>
      <c r="AY253" s="3"/>
      <c r="AZ253" s="4">
        <f t="shared" si="1145"/>
        <v>0</v>
      </c>
      <c r="BA253" s="3"/>
      <c r="BB253" s="3"/>
      <c r="BC253" s="4">
        <f t="shared" si="1146"/>
        <v>0</v>
      </c>
      <c r="BD253" s="3"/>
      <c r="BE253" s="3"/>
      <c r="BF253" s="4">
        <f t="shared" si="1147"/>
        <v>0</v>
      </c>
      <c r="BG253" s="4">
        <f t="shared" si="1148"/>
        <v>0</v>
      </c>
      <c r="BH253" s="4">
        <f t="shared" si="1149"/>
        <v>0</v>
      </c>
      <c r="BI253" s="4">
        <f t="shared" si="1150"/>
        <v>0</v>
      </c>
      <c r="BJ253" s="3"/>
      <c r="BK253" s="3"/>
      <c r="BL253" s="4">
        <f t="shared" si="1151"/>
        <v>0</v>
      </c>
      <c r="BM253" s="3"/>
      <c r="BN253" s="3"/>
      <c r="BO253" s="4">
        <f t="shared" si="1152"/>
        <v>0</v>
      </c>
      <c r="BP253" s="3"/>
      <c r="BQ253" s="3"/>
      <c r="BR253" s="4">
        <f t="shared" si="1153"/>
        <v>0</v>
      </c>
      <c r="BS253" s="3"/>
      <c r="BT253" s="3"/>
      <c r="BU253" s="4">
        <f t="shared" si="1154"/>
        <v>0</v>
      </c>
      <c r="BV253" s="3"/>
      <c r="BW253" s="3"/>
      <c r="BX253" s="4">
        <f t="shared" si="1155"/>
        <v>0</v>
      </c>
      <c r="BY253" s="3"/>
      <c r="BZ253" s="3"/>
      <c r="CA253" s="4">
        <f t="shared" si="1156"/>
        <v>0</v>
      </c>
      <c r="CB253" s="4">
        <f t="shared" si="1157"/>
        <v>0</v>
      </c>
      <c r="CC253" s="4">
        <f t="shared" si="1158"/>
        <v>0</v>
      </c>
      <c r="CD253" s="4">
        <f t="shared" si="1159"/>
        <v>0</v>
      </c>
      <c r="CE253" s="3"/>
      <c r="CF253" s="3"/>
      <c r="CG253" s="4">
        <f t="shared" si="1160"/>
        <v>0</v>
      </c>
      <c r="CH253" s="3"/>
      <c r="CI253" s="3"/>
      <c r="CJ253" s="4">
        <f t="shared" si="1161"/>
        <v>0</v>
      </c>
      <c r="CK253" s="3"/>
      <c r="CL253" s="3"/>
      <c r="CM253" s="4">
        <f t="shared" si="1162"/>
        <v>0</v>
      </c>
      <c r="CN253" s="4">
        <f t="shared" si="1163"/>
        <v>0</v>
      </c>
      <c r="CO253" s="4">
        <f t="shared" si="1164"/>
        <v>0</v>
      </c>
      <c r="CP253" s="4">
        <f t="shared" si="1165"/>
        <v>0</v>
      </c>
      <c r="CQ253" s="3"/>
      <c r="CR253" s="3"/>
      <c r="CS253" s="4">
        <f t="shared" si="1166"/>
        <v>0</v>
      </c>
      <c r="CT253" s="3"/>
      <c r="CU253" s="3"/>
      <c r="CV253" s="4">
        <f t="shared" si="1167"/>
        <v>0</v>
      </c>
      <c r="CW253" s="3"/>
      <c r="CX253" s="3"/>
      <c r="CY253" s="4">
        <f t="shared" si="1168"/>
        <v>0</v>
      </c>
      <c r="CZ253" s="4">
        <f t="shared" si="1169"/>
        <v>0</v>
      </c>
      <c r="DA253" s="4">
        <f t="shared" si="1170"/>
        <v>0</v>
      </c>
      <c r="DB253" s="4">
        <f t="shared" si="1171"/>
        <v>0</v>
      </c>
      <c r="DC253" s="4">
        <f t="shared" si="1172"/>
        <v>0</v>
      </c>
      <c r="DD253" s="4">
        <f t="shared" si="1173"/>
        <v>0</v>
      </c>
      <c r="DE253" s="4">
        <f t="shared" si="1174"/>
        <v>0</v>
      </c>
      <c r="DF253" s="3"/>
      <c r="DG253" s="3"/>
      <c r="DH253" s="4">
        <f t="shared" si="1175"/>
        <v>0</v>
      </c>
      <c r="DI253" s="3"/>
      <c r="DJ253" s="3"/>
      <c r="DK253" s="4">
        <f t="shared" si="1176"/>
        <v>0</v>
      </c>
      <c r="DL253" s="4">
        <f t="shared" si="1177"/>
        <v>0</v>
      </c>
      <c r="DM253" s="4">
        <f t="shared" si="1178"/>
        <v>0</v>
      </c>
      <c r="DN253" s="4">
        <f t="shared" si="1179"/>
        <v>0</v>
      </c>
      <c r="DO253" s="3"/>
      <c r="DP253" s="3"/>
      <c r="DQ253" s="4">
        <f t="shared" si="1180"/>
        <v>0</v>
      </c>
      <c r="DR253" s="3"/>
      <c r="DS253" s="3"/>
      <c r="DT253" s="4">
        <f t="shared" si="1181"/>
        <v>0</v>
      </c>
      <c r="DU253" s="4">
        <f t="shared" si="1182"/>
        <v>0</v>
      </c>
      <c r="DV253" s="4">
        <f t="shared" si="1183"/>
        <v>0</v>
      </c>
      <c r="DW253" s="4">
        <f t="shared" si="1184"/>
        <v>0</v>
      </c>
      <c r="DX253" s="20">
        <f t="shared" si="1185"/>
        <v>0</v>
      </c>
      <c r="DY253" s="20">
        <f t="shared" si="1186"/>
        <v>0</v>
      </c>
      <c r="DZ253" s="20">
        <f t="shared" si="1187"/>
        <v>0</v>
      </c>
      <c r="EA253" s="19"/>
      <c r="EB253" s="19"/>
      <c r="EC253" s="20">
        <f t="shared" si="1188"/>
        <v>0</v>
      </c>
      <c r="ED253" s="19"/>
      <c r="EE253" s="19"/>
      <c r="EF253" s="20">
        <f t="shared" si="1189"/>
        <v>0</v>
      </c>
      <c r="EG253" s="19"/>
      <c r="EH253" s="19"/>
      <c r="EI253" s="20">
        <f t="shared" si="1190"/>
        <v>0</v>
      </c>
      <c r="EJ253" s="19"/>
      <c r="EK253" s="19"/>
      <c r="EL253" s="20">
        <f t="shared" si="1191"/>
        <v>0</v>
      </c>
      <c r="EM253" s="20">
        <f t="shared" si="1192"/>
        <v>0</v>
      </c>
      <c r="EN253" s="20">
        <f t="shared" si="1193"/>
        <v>0</v>
      </c>
      <c r="EO253" s="20">
        <f t="shared" si="1194"/>
        <v>0</v>
      </c>
      <c r="EP253" s="19"/>
      <c r="EQ253" s="19"/>
      <c r="ER253" s="20">
        <f t="shared" si="1195"/>
        <v>0</v>
      </c>
      <c r="ES253" s="19"/>
      <c r="ET253" s="19"/>
      <c r="EU253" s="20">
        <f t="shared" si="1196"/>
        <v>0</v>
      </c>
      <c r="EV253" s="19"/>
      <c r="EW253" s="19"/>
      <c r="EX253" s="20">
        <f t="shared" si="1197"/>
        <v>0</v>
      </c>
      <c r="EY253" s="19"/>
      <c r="EZ253" s="19"/>
      <c r="FA253" s="20">
        <f t="shared" si="1198"/>
        <v>0</v>
      </c>
      <c r="FB253" s="20">
        <f t="shared" si="1199"/>
        <v>0</v>
      </c>
      <c r="FC253" s="20">
        <f t="shared" si="1200"/>
        <v>0</v>
      </c>
      <c r="FD253" s="20">
        <f t="shared" si="1201"/>
        <v>0</v>
      </c>
      <c r="FE253" s="19"/>
      <c r="FF253" s="19"/>
      <c r="FG253" s="20">
        <f t="shared" si="1202"/>
        <v>0</v>
      </c>
      <c r="FH253" s="19"/>
      <c r="FI253" s="19"/>
      <c r="FJ253" s="20">
        <f t="shared" si="1203"/>
        <v>0</v>
      </c>
      <c r="FK253" s="19"/>
      <c r="FL253" s="19"/>
      <c r="FM253" s="20">
        <f t="shared" si="1204"/>
        <v>0</v>
      </c>
      <c r="FN253" s="20">
        <f t="shared" si="1205"/>
        <v>0</v>
      </c>
      <c r="FO253" s="20">
        <f t="shared" si="1206"/>
        <v>0</v>
      </c>
      <c r="FP253" s="20">
        <f t="shared" si="1207"/>
        <v>0</v>
      </c>
      <c r="FQ253" s="19"/>
      <c r="FR253" s="19"/>
      <c r="FS253" s="20">
        <f t="shared" si="1208"/>
        <v>0</v>
      </c>
      <c r="FT253" s="19"/>
      <c r="FU253" s="19"/>
      <c r="FV253" s="20">
        <f t="shared" si="1209"/>
        <v>0</v>
      </c>
      <c r="FW253" s="19"/>
      <c r="FX253" s="19"/>
      <c r="FY253" s="20">
        <f t="shared" si="1210"/>
        <v>0</v>
      </c>
      <c r="FZ253" s="20">
        <f t="shared" si="1211"/>
        <v>0</v>
      </c>
      <c r="GA253" s="20">
        <f t="shared" si="1212"/>
        <v>0</v>
      </c>
      <c r="GB253" s="20">
        <f t="shared" si="1213"/>
        <v>0</v>
      </c>
      <c r="GC253" s="19"/>
      <c r="GD253" s="19"/>
      <c r="GE253" s="20">
        <f t="shared" si="1214"/>
        <v>0</v>
      </c>
      <c r="GF253" s="19"/>
      <c r="GG253" s="19"/>
      <c r="GH253" s="20">
        <f t="shared" si="1215"/>
        <v>0</v>
      </c>
      <c r="GI253" s="19"/>
      <c r="GJ253" s="19"/>
      <c r="GK253" s="20">
        <f t="shared" si="1216"/>
        <v>0</v>
      </c>
      <c r="GL253" s="19"/>
      <c r="GM253" s="19"/>
      <c r="GN253" s="20">
        <f t="shared" si="1217"/>
        <v>0</v>
      </c>
      <c r="GO253" s="20">
        <f t="shared" si="1218"/>
        <v>0</v>
      </c>
      <c r="GP253" s="20">
        <f t="shared" si="1219"/>
        <v>0</v>
      </c>
      <c r="GQ253" s="20">
        <f t="shared" si="1220"/>
        <v>0</v>
      </c>
      <c r="GR253" s="19"/>
      <c r="GS253" s="19"/>
      <c r="GT253" s="20">
        <f t="shared" si="1221"/>
        <v>0</v>
      </c>
      <c r="GU253" s="19"/>
      <c r="GV253" s="19"/>
      <c r="GW253" s="20">
        <f t="shared" si="1222"/>
        <v>0</v>
      </c>
      <c r="GX253" s="19"/>
      <c r="GY253" s="19"/>
      <c r="GZ253" s="20">
        <f t="shared" si="1223"/>
        <v>0</v>
      </c>
      <c r="HA253" s="20">
        <f t="shared" si="1224"/>
        <v>0</v>
      </c>
      <c r="HB253" s="20">
        <f t="shared" si="1225"/>
        <v>0</v>
      </c>
      <c r="HC253" s="20">
        <f t="shared" si="1226"/>
        <v>0</v>
      </c>
      <c r="HD253" s="19"/>
      <c r="HE253" s="19"/>
      <c r="HF253" s="20">
        <f t="shared" si="1227"/>
        <v>0</v>
      </c>
      <c r="HG253" s="19"/>
      <c r="HH253" s="19"/>
      <c r="HI253" s="20">
        <f t="shared" si="1228"/>
        <v>0</v>
      </c>
      <c r="HJ253" s="19"/>
      <c r="HK253" s="19"/>
      <c r="HL253" s="20">
        <f t="shared" si="1229"/>
        <v>0</v>
      </c>
      <c r="HM253" s="19"/>
      <c r="HN253" s="19"/>
      <c r="HO253" s="20">
        <f t="shared" si="1230"/>
        <v>0</v>
      </c>
      <c r="HP253" s="20">
        <f t="shared" si="1231"/>
        <v>0</v>
      </c>
      <c r="HQ253" s="20">
        <f t="shared" si="1232"/>
        <v>0</v>
      </c>
      <c r="HR253" s="20">
        <f t="shared" si="1233"/>
        <v>0</v>
      </c>
      <c r="HS253" s="19"/>
      <c r="HT253" s="19"/>
      <c r="HU253" s="20">
        <f t="shared" si="1234"/>
        <v>0</v>
      </c>
      <c r="HV253" s="19"/>
      <c r="HW253" s="19"/>
      <c r="HX253" s="20">
        <f t="shared" si="1235"/>
        <v>0</v>
      </c>
      <c r="HY253" s="19"/>
      <c r="HZ253" s="19"/>
      <c r="IA253" s="20">
        <f t="shared" si="1236"/>
        <v>0</v>
      </c>
      <c r="IB253" s="19"/>
      <c r="IC253" s="19"/>
      <c r="ID253" s="20">
        <f t="shared" si="1237"/>
        <v>0</v>
      </c>
      <c r="IE253" s="20">
        <f t="shared" si="1238"/>
        <v>0</v>
      </c>
      <c r="IF253" s="20">
        <f t="shared" si="1239"/>
        <v>0</v>
      </c>
      <c r="IG253" s="20">
        <f t="shared" si="1240"/>
        <v>0</v>
      </c>
      <c r="IH253" s="20">
        <f t="shared" si="1241"/>
        <v>0</v>
      </c>
      <c r="II253" s="20">
        <f t="shared" si="1242"/>
        <v>0</v>
      </c>
      <c r="IJ253" s="20">
        <f t="shared" si="1243"/>
        <v>0</v>
      </c>
      <c r="IK253" s="19"/>
      <c r="IL253" s="19"/>
      <c r="IM253" s="20">
        <f t="shared" si="1244"/>
        <v>0</v>
      </c>
      <c r="IN253" s="19"/>
      <c r="IO253" s="19"/>
      <c r="IP253" s="20">
        <f t="shared" si="1245"/>
        <v>0</v>
      </c>
      <c r="IQ253" s="19"/>
      <c r="IR253" s="19"/>
      <c r="IS253" s="20">
        <f t="shared" si="1246"/>
        <v>0</v>
      </c>
      <c r="IT253" s="20">
        <f t="shared" si="1247"/>
        <v>0</v>
      </c>
      <c r="IU253" s="20">
        <f t="shared" si="1248"/>
        <v>0</v>
      </c>
      <c r="IV253" s="20">
        <f t="shared" si="1249"/>
        <v>0</v>
      </c>
      <c r="IW253" s="20">
        <f t="shared" si="1250"/>
        <v>0</v>
      </c>
      <c r="IX253" s="20">
        <f t="shared" si="1251"/>
        <v>0</v>
      </c>
      <c r="IY253" s="20">
        <f t="shared" si="1252"/>
        <v>0</v>
      </c>
      <c r="IZ253" s="19"/>
      <c r="JA253" s="19"/>
      <c r="JB253" s="20">
        <f t="shared" si="1253"/>
        <v>0</v>
      </c>
      <c r="JC253" s="19"/>
      <c r="JD253" s="19"/>
      <c r="JE253" s="20">
        <f t="shared" si="1254"/>
        <v>0</v>
      </c>
      <c r="JF253" s="19"/>
      <c r="JG253" s="19"/>
      <c r="JH253" s="20">
        <f t="shared" si="1255"/>
        <v>0</v>
      </c>
      <c r="JI253" s="20">
        <f t="shared" si="1256"/>
        <v>0</v>
      </c>
      <c r="JJ253" s="20">
        <f t="shared" si="1257"/>
        <v>0</v>
      </c>
      <c r="JK253" s="20">
        <f t="shared" si="1258"/>
        <v>0</v>
      </c>
      <c r="JL253" s="19"/>
      <c r="JM253" s="19"/>
      <c r="JN253" s="20">
        <f t="shared" si="1259"/>
        <v>0</v>
      </c>
      <c r="JO253" s="19"/>
      <c r="JP253" s="19"/>
      <c r="JQ253" s="20">
        <f t="shared" si="1260"/>
        <v>0</v>
      </c>
      <c r="JR253" s="19"/>
      <c r="JS253" s="19"/>
      <c r="JT253" s="20">
        <f t="shared" si="1261"/>
        <v>0</v>
      </c>
      <c r="JU253" s="20">
        <f t="shared" si="1262"/>
        <v>0</v>
      </c>
      <c r="JV253" s="20">
        <f t="shared" si="1263"/>
        <v>0</v>
      </c>
      <c r="JW253" s="20">
        <f t="shared" si="1264"/>
        <v>0</v>
      </c>
      <c r="JX253" s="19"/>
      <c r="JY253" s="19"/>
      <c r="JZ253" s="20">
        <f t="shared" si="1265"/>
        <v>0</v>
      </c>
      <c r="KA253" s="19"/>
      <c r="KB253" s="19"/>
      <c r="KC253" s="20">
        <f t="shared" si="1266"/>
        <v>0</v>
      </c>
      <c r="KD253" s="20">
        <f t="shared" si="1267"/>
        <v>0</v>
      </c>
      <c r="KE253" s="20">
        <f t="shared" si="1268"/>
        <v>0</v>
      </c>
      <c r="KF253" s="20">
        <f t="shared" si="1269"/>
        <v>0</v>
      </c>
      <c r="KG253" s="20">
        <f>25</f>
        <v>25</v>
      </c>
      <c r="KH253" s="20">
        <f>35</f>
        <v>35</v>
      </c>
      <c r="KI253" s="20">
        <f t="shared" si="1270"/>
        <v>-10</v>
      </c>
      <c r="KJ253" s="19"/>
      <c r="KK253" s="19"/>
      <c r="KL253" s="20">
        <f t="shared" si="1271"/>
        <v>0</v>
      </c>
      <c r="KM253" s="19"/>
      <c r="KN253" s="19"/>
      <c r="KO253" s="20">
        <f t="shared" si="1272"/>
        <v>0</v>
      </c>
      <c r="KP253" s="19"/>
      <c r="KQ253" s="19"/>
      <c r="KR253" s="20">
        <f t="shared" si="1273"/>
        <v>0</v>
      </c>
      <c r="KS253" s="19"/>
      <c r="KT253" s="19"/>
      <c r="KU253" s="20">
        <f t="shared" si="1274"/>
        <v>0</v>
      </c>
      <c r="KV253" s="19"/>
      <c r="KW253" s="19"/>
      <c r="KX253" s="20">
        <f t="shared" si="1275"/>
        <v>0</v>
      </c>
      <c r="KY253" s="19"/>
      <c r="KZ253" s="19"/>
      <c r="LA253" s="20">
        <f t="shared" si="1276"/>
        <v>0</v>
      </c>
      <c r="LB253" s="20">
        <f t="shared" si="1277"/>
        <v>0</v>
      </c>
      <c r="LC253" s="20">
        <f t="shared" si="1278"/>
        <v>0</v>
      </c>
      <c r="LD253" s="20">
        <f t="shared" si="1279"/>
        <v>0</v>
      </c>
      <c r="LE253" s="20">
        <f t="shared" si="1280"/>
        <v>25</v>
      </c>
      <c r="LF253" s="20">
        <f t="shared" si="1281"/>
        <v>35</v>
      </c>
      <c r="LG253" s="20">
        <f t="shared" si="1282"/>
        <v>-10</v>
      </c>
      <c r="LH253" s="19"/>
      <c r="LI253" s="19"/>
      <c r="LJ253" s="20">
        <f t="shared" si="1283"/>
        <v>0</v>
      </c>
      <c r="LK253" s="19"/>
      <c r="LL253" s="19"/>
      <c r="LM253" s="20">
        <f t="shared" si="1284"/>
        <v>0</v>
      </c>
      <c r="LN253" s="20">
        <f t="shared" si="1285"/>
        <v>25</v>
      </c>
      <c r="LO253" s="20">
        <f t="shared" si="1286"/>
        <v>35</v>
      </c>
      <c r="LP253" s="20">
        <f t="shared" si="1287"/>
        <v>-10</v>
      </c>
    </row>
    <row r="254" spans="1:328" x14ac:dyDescent="0.3">
      <c r="A254" s="2" t="s">
        <v>359</v>
      </c>
      <c r="B254" s="3"/>
      <c r="C254" s="3"/>
      <c r="D254" s="4">
        <f t="shared" si="1127"/>
        <v>0</v>
      </c>
      <c r="E254" s="3"/>
      <c r="F254" s="3"/>
      <c r="G254" s="4">
        <f t="shared" si="1128"/>
        <v>0</v>
      </c>
      <c r="H254" s="3"/>
      <c r="I254" s="3"/>
      <c r="J254" s="4">
        <f t="shared" si="1129"/>
        <v>0</v>
      </c>
      <c r="K254" s="3"/>
      <c r="L254" s="3"/>
      <c r="M254" s="4">
        <f t="shared" si="1130"/>
        <v>0</v>
      </c>
      <c r="N254" s="3"/>
      <c r="O254" s="3"/>
      <c r="P254" s="4">
        <f t="shared" si="1131"/>
        <v>0</v>
      </c>
      <c r="Q254" s="3"/>
      <c r="R254" s="3"/>
      <c r="S254" s="4">
        <f t="shared" si="1132"/>
        <v>0</v>
      </c>
      <c r="T254" s="3"/>
      <c r="U254" s="3"/>
      <c r="V254" s="4">
        <f t="shared" si="1133"/>
        <v>0</v>
      </c>
      <c r="W254" s="3"/>
      <c r="X254" s="3"/>
      <c r="Y254" s="4">
        <f t="shared" si="1134"/>
        <v>0</v>
      </c>
      <c r="Z254" s="3"/>
      <c r="AA254" s="3"/>
      <c r="AB254" s="4">
        <f t="shared" si="1135"/>
        <v>0</v>
      </c>
      <c r="AC254" s="3"/>
      <c r="AD254" s="3"/>
      <c r="AE254" s="4">
        <f t="shared" si="1136"/>
        <v>0</v>
      </c>
      <c r="AF254" s="3"/>
      <c r="AG254" s="3"/>
      <c r="AH254" s="4">
        <f t="shared" si="1137"/>
        <v>0</v>
      </c>
      <c r="AI254" s="3"/>
      <c r="AJ254" s="3"/>
      <c r="AK254" s="4">
        <f t="shared" si="1138"/>
        <v>0</v>
      </c>
      <c r="AL254" s="4">
        <f t="shared" si="1139"/>
        <v>0</v>
      </c>
      <c r="AM254" s="4">
        <f t="shared" si="1140"/>
        <v>0</v>
      </c>
      <c r="AN254" s="4">
        <f t="shared" si="1141"/>
        <v>0</v>
      </c>
      <c r="AO254" s="3"/>
      <c r="AP254" s="3"/>
      <c r="AQ254" s="4">
        <f t="shared" si="1142"/>
        <v>0</v>
      </c>
      <c r="AR254" s="3"/>
      <c r="AS254" s="3"/>
      <c r="AT254" s="4">
        <f t="shared" si="1143"/>
        <v>0</v>
      </c>
      <c r="AU254" s="3"/>
      <c r="AV254" s="3"/>
      <c r="AW254" s="4">
        <f t="shared" si="1144"/>
        <v>0</v>
      </c>
      <c r="AX254" s="3"/>
      <c r="AY254" s="3"/>
      <c r="AZ254" s="4">
        <f t="shared" si="1145"/>
        <v>0</v>
      </c>
      <c r="BA254" s="3"/>
      <c r="BB254" s="3"/>
      <c r="BC254" s="4">
        <f t="shared" si="1146"/>
        <v>0</v>
      </c>
      <c r="BD254" s="3"/>
      <c r="BE254" s="3"/>
      <c r="BF254" s="4">
        <f t="shared" si="1147"/>
        <v>0</v>
      </c>
      <c r="BG254" s="4">
        <f t="shared" si="1148"/>
        <v>0</v>
      </c>
      <c r="BH254" s="4">
        <f t="shared" si="1149"/>
        <v>0</v>
      </c>
      <c r="BI254" s="4">
        <f t="shared" si="1150"/>
        <v>0</v>
      </c>
      <c r="BJ254" s="3"/>
      <c r="BK254" s="3"/>
      <c r="BL254" s="4">
        <f t="shared" si="1151"/>
        <v>0</v>
      </c>
      <c r="BM254" s="3"/>
      <c r="BN254" s="3"/>
      <c r="BO254" s="4">
        <f t="shared" si="1152"/>
        <v>0</v>
      </c>
      <c r="BP254" s="3"/>
      <c r="BQ254" s="3"/>
      <c r="BR254" s="4">
        <f t="shared" si="1153"/>
        <v>0</v>
      </c>
      <c r="BS254" s="3"/>
      <c r="BT254" s="3"/>
      <c r="BU254" s="4">
        <f t="shared" si="1154"/>
        <v>0</v>
      </c>
      <c r="BV254" s="3"/>
      <c r="BW254" s="3"/>
      <c r="BX254" s="4">
        <f t="shared" si="1155"/>
        <v>0</v>
      </c>
      <c r="BY254" s="3"/>
      <c r="BZ254" s="3"/>
      <c r="CA254" s="4">
        <f t="shared" si="1156"/>
        <v>0</v>
      </c>
      <c r="CB254" s="4">
        <f t="shared" si="1157"/>
        <v>0</v>
      </c>
      <c r="CC254" s="4">
        <f t="shared" si="1158"/>
        <v>0</v>
      </c>
      <c r="CD254" s="4">
        <f t="shared" si="1159"/>
        <v>0</v>
      </c>
      <c r="CE254" s="3"/>
      <c r="CF254" s="3"/>
      <c r="CG254" s="4">
        <f t="shared" si="1160"/>
        <v>0</v>
      </c>
      <c r="CH254" s="3"/>
      <c r="CI254" s="3"/>
      <c r="CJ254" s="4">
        <f t="shared" si="1161"/>
        <v>0</v>
      </c>
      <c r="CK254" s="3"/>
      <c r="CL254" s="3"/>
      <c r="CM254" s="4">
        <f t="shared" si="1162"/>
        <v>0</v>
      </c>
      <c r="CN254" s="4">
        <f t="shared" si="1163"/>
        <v>0</v>
      </c>
      <c r="CO254" s="4">
        <f t="shared" si="1164"/>
        <v>0</v>
      </c>
      <c r="CP254" s="4">
        <f t="shared" si="1165"/>
        <v>0</v>
      </c>
      <c r="CQ254" s="3"/>
      <c r="CR254" s="3"/>
      <c r="CS254" s="4">
        <f t="shared" si="1166"/>
        <v>0</v>
      </c>
      <c r="CT254" s="3"/>
      <c r="CU254" s="3"/>
      <c r="CV254" s="4">
        <f t="shared" si="1167"/>
        <v>0</v>
      </c>
      <c r="CW254" s="3"/>
      <c r="CX254" s="3"/>
      <c r="CY254" s="4">
        <f t="shared" si="1168"/>
        <v>0</v>
      </c>
      <c r="CZ254" s="4">
        <f t="shared" si="1169"/>
        <v>0</v>
      </c>
      <c r="DA254" s="4">
        <f t="shared" si="1170"/>
        <v>0</v>
      </c>
      <c r="DB254" s="4">
        <f t="shared" si="1171"/>
        <v>0</v>
      </c>
      <c r="DC254" s="4">
        <f t="shared" si="1172"/>
        <v>0</v>
      </c>
      <c r="DD254" s="4">
        <f t="shared" si="1173"/>
        <v>0</v>
      </c>
      <c r="DE254" s="4">
        <f t="shared" si="1174"/>
        <v>0</v>
      </c>
      <c r="DF254" s="3"/>
      <c r="DG254" s="3"/>
      <c r="DH254" s="4">
        <f t="shared" si="1175"/>
        <v>0</v>
      </c>
      <c r="DI254" s="3"/>
      <c r="DJ254" s="3"/>
      <c r="DK254" s="4">
        <f t="shared" si="1176"/>
        <v>0</v>
      </c>
      <c r="DL254" s="4">
        <f t="shared" si="1177"/>
        <v>0</v>
      </c>
      <c r="DM254" s="4">
        <f t="shared" si="1178"/>
        <v>0</v>
      </c>
      <c r="DN254" s="4">
        <f t="shared" si="1179"/>
        <v>0</v>
      </c>
      <c r="DO254" s="3"/>
      <c r="DP254" s="3"/>
      <c r="DQ254" s="4">
        <f t="shared" si="1180"/>
        <v>0</v>
      </c>
      <c r="DR254" s="3"/>
      <c r="DS254" s="3"/>
      <c r="DT254" s="4">
        <f t="shared" si="1181"/>
        <v>0</v>
      </c>
      <c r="DU254" s="4">
        <f t="shared" si="1182"/>
        <v>0</v>
      </c>
      <c r="DV254" s="4">
        <f t="shared" si="1183"/>
        <v>0</v>
      </c>
      <c r="DW254" s="4">
        <f t="shared" si="1184"/>
        <v>0</v>
      </c>
      <c r="DX254" s="20">
        <f t="shared" si="1185"/>
        <v>0</v>
      </c>
      <c r="DY254" s="20">
        <f t="shared" si="1186"/>
        <v>0</v>
      </c>
      <c r="DZ254" s="20">
        <f t="shared" si="1187"/>
        <v>0</v>
      </c>
      <c r="EA254" s="19"/>
      <c r="EB254" s="19"/>
      <c r="EC254" s="20">
        <f t="shared" si="1188"/>
        <v>0</v>
      </c>
      <c r="ED254" s="19"/>
      <c r="EE254" s="19"/>
      <c r="EF254" s="20">
        <f t="shared" si="1189"/>
        <v>0</v>
      </c>
      <c r="EG254" s="19"/>
      <c r="EH254" s="19"/>
      <c r="EI254" s="20">
        <f t="shared" si="1190"/>
        <v>0</v>
      </c>
      <c r="EJ254" s="19"/>
      <c r="EK254" s="19"/>
      <c r="EL254" s="20">
        <f t="shared" si="1191"/>
        <v>0</v>
      </c>
      <c r="EM254" s="20">
        <f t="shared" si="1192"/>
        <v>0</v>
      </c>
      <c r="EN254" s="20">
        <f t="shared" si="1193"/>
        <v>0</v>
      </c>
      <c r="EO254" s="20">
        <f t="shared" si="1194"/>
        <v>0</v>
      </c>
      <c r="EP254" s="19"/>
      <c r="EQ254" s="19"/>
      <c r="ER254" s="20">
        <f t="shared" si="1195"/>
        <v>0</v>
      </c>
      <c r="ES254" s="19"/>
      <c r="ET254" s="19"/>
      <c r="EU254" s="20">
        <f t="shared" si="1196"/>
        <v>0</v>
      </c>
      <c r="EV254" s="19"/>
      <c r="EW254" s="19"/>
      <c r="EX254" s="20">
        <f t="shared" si="1197"/>
        <v>0</v>
      </c>
      <c r="EY254" s="19"/>
      <c r="EZ254" s="19"/>
      <c r="FA254" s="20">
        <f t="shared" si="1198"/>
        <v>0</v>
      </c>
      <c r="FB254" s="20">
        <f t="shared" si="1199"/>
        <v>0</v>
      </c>
      <c r="FC254" s="20">
        <f t="shared" si="1200"/>
        <v>0</v>
      </c>
      <c r="FD254" s="20">
        <f t="shared" si="1201"/>
        <v>0</v>
      </c>
      <c r="FE254" s="19"/>
      <c r="FF254" s="19"/>
      <c r="FG254" s="20">
        <f t="shared" si="1202"/>
        <v>0</v>
      </c>
      <c r="FH254" s="19"/>
      <c r="FI254" s="19"/>
      <c r="FJ254" s="20">
        <f t="shared" si="1203"/>
        <v>0</v>
      </c>
      <c r="FK254" s="19"/>
      <c r="FL254" s="19"/>
      <c r="FM254" s="20">
        <f t="shared" si="1204"/>
        <v>0</v>
      </c>
      <c r="FN254" s="20">
        <f t="shared" si="1205"/>
        <v>0</v>
      </c>
      <c r="FO254" s="20">
        <f t="shared" si="1206"/>
        <v>0</v>
      </c>
      <c r="FP254" s="20">
        <f t="shared" si="1207"/>
        <v>0</v>
      </c>
      <c r="FQ254" s="19"/>
      <c r="FR254" s="19"/>
      <c r="FS254" s="20">
        <f t="shared" si="1208"/>
        <v>0</v>
      </c>
      <c r="FT254" s="19"/>
      <c r="FU254" s="19"/>
      <c r="FV254" s="20">
        <f t="shared" si="1209"/>
        <v>0</v>
      </c>
      <c r="FW254" s="19"/>
      <c r="FX254" s="19"/>
      <c r="FY254" s="20">
        <f t="shared" si="1210"/>
        <v>0</v>
      </c>
      <c r="FZ254" s="20">
        <f t="shared" si="1211"/>
        <v>0</v>
      </c>
      <c r="GA254" s="20">
        <f t="shared" si="1212"/>
        <v>0</v>
      </c>
      <c r="GB254" s="20">
        <f t="shared" si="1213"/>
        <v>0</v>
      </c>
      <c r="GC254" s="19"/>
      <c r="GD254" s="19"/>
      <c r="GE254" s="20">
        <f t="shared" si="1214"/>
        <v>0</v>
      </c>
      <c r="GF254" s="19"/>
      <c r="GG254" s="19"/>
      <c r="GH254" s="20">
        <f t="shared" si="1215"/>
        <v>0</v>
      </c>
      <c r="GI254" s="19"/>
      <c r="GJ254" s="19"/>
      <c r="GK254" s="20">
        <f t="shared" si="1216"/>
        <v>0</v>
      </c>
      <c r="GL254" s="19"/>
      <c r="GM254" s="19"/>
      <c r="GN254" s="20">
        <f t="shared" si="1217"/>
        <v>0</v>
      </c>
      <c r="GO254" s="20">
        <f t="shared" si="1218"/>
        <v>0</v>
      </c>
      <c r="GP254" s="20">
        <f t="shared" si="1219"/>
        <v>0</v>
      </c>
      <c r="GQ254" s="20">
        <f t="shared" si="1220"/>
        <v>0</v>
      </c>
      <c r="GR254" s="19"/>
      <c r="GS254" s="19"/>
      <c r="GT254" s="20">
        <f t="shared" si="1221"/>
        <v>0</v>
      </c>
      <c r="GU254" s="19"/>
      <c r="GV254" s="19"/>
      <c r="GW254" s="20">
        <f t="shared" si="1222"/>
        <v>0</v>
      </c>
      <c r="GX254" s="19"/>
      <c r="GY254" s="19"/>
      <c r="GZ254" s="20">
        <f t="shared" si="1223"/>
        <v>0</v>
      </c>
      <c r="HA254" s="20">
        <f t="shared" si="1224"/>
        <v>0</v>
      </c>
      <c r="HB254" s="20">
        <f t="shared" si="1225"/>
        <v>0</v>
      </c>
      <c r="HC254" s="20">
        <f t="shared" si="1226"/>
        <v>0</v>
      </c>
      <c r="HD254" s="19"/>
      <c r="HE254" s="19"/>
      <c r="HF254" s="20">
        <f t="shared" si="1227"/>
        <v>0</v>
      </c>
      <c r="HG254" s="19"/>
      <c r="HH254" s="19"/>
      <c r="HI254" s="20">
        <f t="shared" si="1228"/>
        <v>0</v>
      </c>
      <c r="HJ254" s="19"/>
      <c r="HK254" s="19"/>
      <c r="HL254" s="20">
        <f t="shared" si="1229"/>
        <v>0</v>
      </c>
      <c r="HM254" s="19"/>
      <c r="HN254" s="19"/>
      <c r="HO254" s="20">
        <f t="shared" si="1230"/>
        <v>0</v>
      </c>
      <c r="HP254" s="20">
        <f t="shared" si="1231"/>
        <v>0</v>
      </c>
      <c r="HQ254" s="20">
        <f t="shared" si="1232"/>
        <v>0</v>
      </c>
      <c r="HR254" s="20">
        <f t="shared" si="1233"/>
        <v>0</v>
      </c>
      <c r="HS254" s="19"/>
      <c r="HT254" s="19"/>
      <c r="HU254" s="20">
        <f t="shared" si="1234"/>
        <v>0</v>
      </c>
      <c r="HV254" s="19"/>
      <c r="HW254" s="19"/>
      <c r="HX254" s="20">
        <f t="shared" si="1235"/>
        <v>0</v>
      </c>
      <c r="HY254" s="19"/>
      <c r="HZ254" s="19"/>
      <c r="IA254" s="20">
        <f t="shared" si="1236"/>
        <v>0</v>
      </c>
      <c r="IB254" s="19"/>
      <c r="IC254" s="19"/>
      <c r="ID254" s="20">
        <f t="shared" si="1237"/>
        <v>0</v>
      </c>
      <c r="IE254" s="20">
        <f t="shared" si="1238"/>
        <v>0</v>
      </c>
      <c r="IF254" s="20">
        <f t="shared" si="1239"/>
        <v>0</v>
      </c>
      <c r="IG254" s="20">
        <f t="shared" si="1240"/>
        <v>0</v>
      </c>
      <c r="IH254" s="20">
        <f t="shared" si="1241"/>
        <v>0</v>
      </c>
      <c r="II254" s="20">
        <f t="shared" si="1242"/>
        <v>0</v>
      </c>
      <c r="IJ254" s="20">
        <f t="shared" si="1243"/>
        <v>0</v>
      </c>
      <c r="IK254" s="19"/>
      <c r="IL254" s="19"/>
      <c r="IM254" s="20">
        <f t="shared" si="1244"/>
        <v>0</v>
      </c>
      <c r="IN254" s="19"/>
      <c r="IO254" s="19"/>
      <c r="IP254" s="20">
        <f t="shared" si="1245"/>
        <v>0</v>
      </c>
      <c r="IQ254" s="19"/>
      <c r="IR254" s="19"/>
      <c r="IS254" s="20">
        <f t="shared" si="1246"/>
        <v>0</v>
      </c>
      <c r="IT254" s="20">
        <f t="shared" si="1247"/>
        <v>0</v>
      </c>
      <c r="IU254" s="20">
        <f t="shared" si="1248"/>
        <v>0</v>
      </c>
      <c r="IV254" s="20">
        <f t="shared" si="1249"/>
        <v>0</v>
      </c>
      <c r="IW254" s="20">
        <f t="shared" si="1250"/>
        <v>0</v>
      </c>
      <c r="IX254" s="20">
        <f t="shared" si="1251"/>
        <v>0</v>
      </c>
      <c r="IY254" s="20">
        <f t="shared" si="1252"/>
        <v>0</v>
      </c>
      <c r="IZ254" s="19"/>
      <c r="JA254" s="19"/>
      <c r="JB254" s="20">
        <f t="shared" si="1253"/>
        <v>0</v>
      </c>
      <c r="JC254" s="19"/>
      <c r="JD254" s="19"/>
      <c r="JE254" s="20">
        <f t="shared" si="1254"/>
        <v>0</v>
      </c>
      <c r="JF254" s="19"/>
      <c r="JG254" s="19"/>
      <c r="JH254" s="20">
        <f t="shared" si="1255"/>
        <v>0</v>
      </c>
      <c r="JI254" s="20">
        <f t="shared" si="1256"/>
        <v>0</v>
      </c>
      <c r="JJ254" s="20">
        <f t="shared" si="1257"/>
        <v>0</v>
      </c>
      <c r="JK254" s="20">
        <f t="shared" si="1258"/>
        <v>0</v>
      </c>
      <c r="JL254" s="19"/>
      <c r="JM254" s="19"/>
      <c r="JN254" s="20">
        <f t="shared" si="1259"/>
        <v>0</v>
      </c>
      <c r="JO254" s="19"/>
      <c r="JP254" s="19"/>
      <c r="JQ254" s="20">
        <f t="shared" si="1260"/>
        <v>0</v>
      </c>
      <c r="JR254" s="19"/>
      <c r="JS254" s="19"/>
      <c r="JT254" s="20">
        <f t="shared" si="1261"/>
        <v>0</v>
      </c>
      <c r="JU254" s="20">
        <f t="shared" si="1262"/>
        <v>0</v>
      </c>
      <c r="JV254" s="20">
        <f t="shared" si="1263"/>
        <v>0</v>
      </c>
      <c r="JW254" s="20">
        <f t="shared" si="1264"/>
        <v>0</v>
      </c>
      <c r="JX254" s="19"/>
      <c r="JY254" s="19"/>
      <c r="JZ254" s="20">
        <f t="shared" si="1265"/>
        <v>0</v>
      </c>
      <c r="KA254" s="19"/>
      <c r="KB254" s="19"/>
      <c r="KC254" s="20">
        <f t="shared" si="1266"/>
        <v>0</v>
      </c>
      <c r="KD254" s="20">
        <f t="shared" si="1267"/>
        <v>0</v>
      </c>
      <c r="KE254" s="20">
        <f t="shared" si="1268"/>
        <v>0</v>
      </c>
      <c r="KF254" s="20">
        <f t="shared" si="1269"/>
        <v>0</v>
      </c>
      <c r="KG254" s="20">
        <f>1531.71</f>
        <v>1531.71</v>
      </c>
      <c r="KH254" s="20">
        <f>0</f>
        <v>0</v>
      </c>
      <c r="KI254" s="20">
        <f t="shared" si="1270"/>
        <v>1531.71</v>
      </c>
      <c r="KJ254" s="19"/>
      <c r="KK254" s="19"/>
      <c r="KL254" s="20">
        <f t="shared" si="1271"/>
        <v>0</v>
      </c>
      <c r="KM254" s="19"/>
      <c r="KN254" s="19"/>
      <c r="KO254" s="20">
        <f t="shared" si="1272"/>
        <v>0</v>
      </c>
      <c r="KP254" s="19"/>
      <c r="KQ254" s="19"/>
      <c r="KR254" s="20">
        <f t="shared" si="1273"/>
        <v>0</v>
      </c>
      <c r="KS254" s="19"/>
      <c r="KT254" s="19"/>
      <c r="KU254" s="20">
        <f t="shared" si="1274"/>
        <v>0</v>
      </c>
      <c r="KV254" s="19"/>
      <c r="KW254" s="19"/>
      <c r="KX254" s="20">
        <f t="shared" si="1275"/>
        <v>0</v>
      </c>
      <c r="KY254" s="19"/>
      <c r="KZ254" s="19"/>
      <c r="LA254" s="20">
        <f t="shared" si="1276"/>
        <v>0</v>
      </c>
      <c r="LB254" s="20">
        <f t="shared" si="1277"/>
        <v>0</v>
      </c>
      <c r="LC254" s="20">
        <f t="shared" si="1278"/>
        <v>0</v>
      </c>
      <c r="LD254" s="20">
        <f t="shared" si="1279"/>
        <v>0</v>
      </c>
      <c r="LE254" s="20">
        <f t="shared" si="1280"/>
        <v>1531.71</v>
      </c>
      <c r="LF254" s="20">
        <f t="shared" si="1281"/>
        <v>0</v>
      </c>
      <c r="LG254" s="20">
        <f t="shared" si="1282"/>
        <v>1531.71</v>
      </c>
      <c r="LH254" s="19"/>
      <c r="LI254" s="19"/>
      <c r="LJ254" s="20">
        <f t="shared" si="1283"/>
        <v>0</v>
      </c>
      <c r="LK254" s="19"/>
      <c r="LL254" s="19"/>
      <c r="LM254" s="20">
        <f t="shared" si="1284"/>
        <v>0</v>
      </c>
      <c r="LN254" s="20">
        <f t="shared" si="1285"/>
        <v>1531.71</v>
      </c>
      <c r="LO254" s="20">
        <f t="shared" si="1286"/>
        <v>0</v>
      </c>
      <c r="LP254" s="20">
        <f t="shared" si="1287"/>
        <v>1531.71</v>
      </c>
    </row>
    <row r="255" spans="1:328" x14ac:dyDescent="0.3">
      <c r="A255" s="2" t="s">
        <v>360</v>
      </c>
      <c r="B255" s="3"/>
      <c r="C255" s="3"/>
      <c r="D255" s="4">
        <f t="shared" si="1127"/>
        <v>0</v>
      </c>
      <c r="E255" s="3"/>
      <c r="F255" s="3"/>
      <c r="G255" s="4">
        <f t="shared" si="1128"/>
        <v>0</v>
      </c>
      <c r="H255" s="3"/>
      <c r="I255" s="3"/>
      <c r="J255" s="4">
        <f t="shared" si="1129"/>
        <v>0</v>
      </c>
      <c r="K255" s="3"/>
      <c r="L255" s="3"/>
      <c r="M255" s="4">
        <f t="shared" si="1130"/>
        <v>0</v>
      </c>
      <c r="N255" s="3"/>
      <c r="O255" s="3"/>
      <c r="P255" s="4">
        <f t="shared" si="1131"/>
        <v>0</v>
      </c>
      <c r="Q255" s="3"/>
      <c r="R255" s="3"/>
      <c r="S255" s="4">
        <f t="shared" si="1132"/>
        <v>0</v>
      </c>
      <c r="T255" s="3"/>
      <c r="U255" s="3"/>
      <c r="V255" s="4">
        <f t="shared" si="1133"/>
        <v>0</v>
      </c>
      <c r="W255" s="3"/>
      <c r="X255" s="3"/>
      <c r="Y255" s="4">
        <f t="shared" si="1134"/>
        <v>0</v>
      </c>
      <c r="Z255" s="3"/>
      <c r="AA255" s="3"/>
      <c r="AB255" s="4">
        <f t="shared" si="1135"/>
        <v>0</v>
      </c>
      <c r="AC255" s="3"/>
      <c r="AD255" s="3"/>
      <c r="AE255" s="4">
        <f t="shared" si="1136"/>
        <v>0</v>
      </c>
      <c r="AF255" s="3"/>
      <c r="AG255" s="3"/>
      <c r="AH255" s="4">
        <f t="shared" si="1137"/>
        <v>0</v>
      </c>
      <c r="AI255" s="3"/>
      <c r="AJ255" s="3"/>
      <c r="AK255" s="4">
        <f t="shared" si="1138"/>
        <v>0</v>
      </c>
      <c r="AL255" s="4">
        <f t="shared" si="1139"/>
        <v>0</v>
      </c>
      <c r="AM255" s="4">
        <f t="shared" si="1140"/>
        <v>0</v>
      </c>
      <c r="AN255" s="4">
        <f t="shared" si="1141"/>
        <v>0</v>
      </c>
      <c r="AO255" s="3"/>
      <c r="AP255" s="3"/>
      <c r="AQ255" s="4">
        <f t="shared" si="1142"/>
        <v>0</v>
      </c>
      <c r="AR255" s="3"/>
      <c r="AS255" s="3"/>
      <c r="AT255" s="4">
        <f t="shared" si="1143"/>
        <v>0</v>
      </c>
      <c r="AU255" s="3"/>
      <c r="AV255" s="3"/>
      <c r="AW255" s="4">
        <f t="shared" si="1144"/>
        <v>0</v>
      </c>
      <c r="AX255" s="3"/>
      <c r="AY255" s="3"/>
      <c r="AZ255" s="4">
        <f t="shared" si="1145"/>
        <v>0</v>
      </c>
      <c r="BA255" s="3"/>
      <c r="BB255" s="3"/>
      <c r="BC255" s="4">
        <f t="shared" si="1146"/>
        <v>0</v>
      </c>
      <c r="BD255" s="3"/>
      <c r="BE255" s="3"/>
      <c r="BF255" s="4">
        <f t="shared" si="1147"/>
        <v>0</v>
      </c>
      <c r="BG255" s="4">
        <f t="shared" si="1148"/>
        <v>0</v>
      </c>
      <c r="BH255" s="4">
        <f t="shared" si="1149"/>
        <v>0</v>
      </c>
      <c r="BI255" s="4">
        <f t="shared" si="1150"/>
        <v>0</v>
      </c>
      <c r="BJ255" s="3"/>
      <c r="BK255" s="3"/>
      <c r="BL255" s="4">
        <f t="shared" si="1151"/>
        <v>0</v>
      </c>
      <c r="BM255" s="3"/>
      <c r="BN255" s="3"/>
      <c r="BO255" s="4">
        <f t="shared" si="1152"/>
        <v>0</v>
      </c>
      <c r="BP255" s="3"/>
      <c r="BQ255" s="3"/>
      <c r="BR255" s="4">
        <f t="shared" si="1153"/>
        <v>0</v>
      </c>
      <c r="BS255" s="3"/>
      <c r="BT255" s="3"/>
      <c r="BU255" s="4">
        <f t="shared" si="1154"/>
        <v>0</v>
      </c>
      <c r="BV255" s="3"/>
      <c r="BW255" s="3"/>
      <c r="BX255" s="4">
        <f t="shared" si="1155"/>
        <v>0</v>
      </c>
      <c r="BY255" s="3"/>
      <c r="BZ255" s="3"/>
      <c r="CA255" s="4">
        <f t="shared" si="1156"/>
        <v>0</v>
      </c>
      <c r="CB255" s="4">
        <f t="shared" si="1157"/>
        <v>0</v>
      </c>
      <c r="CC255" s="4">
        <f t="shared" si="1158"/>
        <v>0</v>
      </c>
      <c r="CD255" s="4">
        <f t="shared" si="1159"/>
        <v>0</v>
      </c>
      <c r="CE255" s="3"/>
      <c r="CF255" s="3"/>
      <c r="CG255" s="4">
        <f t="shared" si="1160"/>
        <v>0</v>
      </c>
      <c r="CH255" s="3"/>
      <c r="CI255" s="3"/>
      <c r="CJ255" s="4">
        <f t="shared" si="1161"/>
        <v>0</v>
      </c>
      <c r="CK255" s="3"/>
      <c r="CL255" s="3"/>
      <c r="CM255" s="4">
        <f t="shared" si="1162"/>
        <v>0</v>
      </c>
      <c r="CN255" s="4">
        <f t="shared" si="1163"/>
        <v>0</v>
      </c>
      <c r="CO255" s="4">
        <f t="shared" si="1164"/>
        <v>0</v>
      </c>
      <c r="CP255" s="4">
        <f t="shared" si="1165"/>
        <v>0</v>
      </c>
      <c r="CQ255" s="3"/>
      <c r="CR255" s="3"/>
      <c r="CS255" s="4">
        <f t="shared" si="1166"/>
        <v>0</v>
      </c>
      <c r="CT255" s="3"/>
      <c r="CU255" s="3"/>
      <c r="CV255" s="4">
        <f t="shared" si="1167"/>
        <v>0</v>
      </c>
      <c r="CW255" s="3"/>
      <c r="CX255" s="3"/>
      <c r="CY255" s="4">
        <f t="shared" si="1168"/>
        <v>0</v>
      </c>
      <c r="CZ255" s="4">
        <f t="shared" si="1169"/>
        <v>0</v>
      </c>
      <c r="DA255" s="4">
        <f t="shared" si="1170"/>
        <v>0</v>
      </c>
      <c r="DB255" s="4">
        <f t="shared" si="1171"/>
        <v>0</v>
      </c>
      <c r="DC255" s="4">
        <f t="shared" si="1172"/>
        <v>0</v>
      </c>
      <c r="DD255" s="4">
        <f t="shared" si="1173"/>
        <v>0</v>
      </c>
      <c r="DE255" s="4">
        <f t="shared" si="1174"/>
        <v>0</v>
      </c>
      <c r="DF255" s="3"/>
      <c r="DG255" s="3"/>
      <c r="DH255" s="4">
        <f t="shared" si="1175"/>
        <v>0</v>
      </c>
      <c r="DI255" s="3"/>
      <c r="DJ255" s="3"/>
      <c r="DK255" s="4">
        <f t="shared" si="1176"/>
        <v>0</v>
      </c>
      <c r="DL255" s="4">
        <f t="shared" si="1177"/>
        <v>0</v>
      </c>
      <c r="DM255" s="4">
        <f t="shared" si="1178"/>
        <v>0</v>
      </c>
      <c r="DN255" s="4">
        <f t="shared" si="1179"/>
        <v>0</v>
      </c>
      <c r="DO255" s="3"/>
      <c r="DP255" s="3"/>
      <c r="DQ255" s="4">
        <f t="shared" si="1180"/>
        <v>0</v>
      </c>
      <c r="DR255" s="3"/>
      <c r="DS255" s="3"/>
      <c r="DT255" s="4">
        <f t="shared" si="1181"/>
        <v>0</v>
      </c>
      <c r="DU255" s="4">
        <f t="shared" si="1182"/>
        <v>0</v>
      </c>
      <c r="DV255" s="4">
        <f t="shared" si="1183"/>
        <v>0</v>
      </c>
      <c r="DW255" s="4">
        <f t="shared" si="1184"/>
        <v>0</v>
      </c>
      <c r="DX255" s="20">
        <f t="shared" si="1185"/>
        <v>0</v>
      </c>
      <c r="DY255" s="20">
        <f t="shared" si="1186"/>
        <v>0</v>
      </c>
      <c r="DZ255" s="20">
        <f t="shared" si="1187"/>
        <v>0</v>
      </c>
      <c r="EA255" s="19"/>
      <c r="EB255" s="19"/>
      <c r="EC255" s="20">
        <f t="shared" si="1188"/>
        <v>0</v>
      </c>
      <c r="ED255" s="19"/>
      <c r="EE255" s="19"/>
      <c r="EF255" s="20">
        <f t="shared" si="1189"/>
        <v>0</v>
      </c>
      <c r="EG255" s="19"/>
      <c r="EH255" s="19"/>
      <c r="EI255" s="20">
        <f t="shared" si="1190"/>
        <v>0</v>
      </c>
      <c r="EJ255" s="19"/>
      <c r="EK255" s="19"/>
      <c r="EL255" s="20">
        <f t="shared" si="1191"/>
        <v>0</v>
      </c>
      <c r="EM255" s="20">
        <f t="shared" si="1192"/>
        <v>0</v>
      </c>
      <c r="EN255" s="20">
        <f t="shared" si="1193"/>
        <v>0</v>
      </c>
      <c r="EO255" s="20">
        <f t="shared" si="1194"/>
        <v>0</v>
      </c>
      <c r="EP255" s="19"/>
      <c r="EQ255" s="19"/>
      <c r="ER255" s="20">
        <f t="shared" si="1195"/>
        <v>0</v>
      </c>
      <c r="ES255" s="19"/>
      <c r="ET255" s="19"/>
      <c r="EU255" s="20">
        <f t="shared" si="1196"/>
        <v>0</v>
      </c>
      <c r="EV255" s="19"/>
      <c r="EW255" s="19"/>
      <c r="EX255" s="20">
        <f t="shared" si="1197"/>
        <v>0</v>
      </c>
      <c r="EY255" s="19"/>
      <c r="EZ255" s="19"/>
      <c r="FA255" s="20">
        <f t="shared" si="1198"/>
        <v>0</v>
      </c>
      <c r="FB255" s="20">
        <f t="shared" si="1199"/>
        <v>0</v>
      </c>
      <c r="FC255" s="20">
        <f t="shared" si="1200"/>
        <v>0</v>
      </c>
      <c r="FD255" s="20">
        <f t="shared" si="1201"/>
        <v>0</v>
      </c>
      <c r="FE255" s="19"/>
      <c r="FF255" s="19"/>
      <c r="FG255" s="20">
        <f t="shared" si="1202"/>
        <v>0</v>
      </c>
      <c r="FH255" s="19"/>
      <c r="FI255" s="19"/>
      <c r="FJ255" s="20">
        <f t="shared" si="1203"/>
        <v>0</v>
      </c>
      <c r="FK255" s="19"/>
      <c r="FL255" s="19"/>
      <c r="FM255" s="20">
        <f t="shared" si="1204"/>
        <v>0</v>
      </c>
      <c r="FN255" s="20">
        <f t="shared" si="1205"/>
        <v>0</v>
      </c>
      <c r="FO255" s="20">
        <f t="shared" si="1206"/>
        <v>0</v>
      </c>
      <c r="FP255" s="20">
        <f t="shared" si="1207"/>
        <v>0</v>
      </c>
      <c r="FQ255" s="19"/>
      <c r="FR255" s="19"/>
      <c r="FS255" s="20">
        <f t="shared" si="1208"/>
        <v>0</v>
      </c>
      <c r="FT255" s="19"/>
      <c r="FU255" s="19"/>
      <c r="FV255" s="20">
        <f t="shared" si="1209"/>
        <v>0</v>
      </c>
      <c r="FW255" s="19"/>
      <c r="FX255" s="19"/>
      <c r="FY255" s="20">
        <f t="shared" si="1210"/>
        <v>0</v>
      </c>
      <c r="FZ255" s="20">
        <f t="shared" si="1211"/>
        <v>0</v>
      </c>
      <c r="GA255" s="20">
        <f t="shared" si="1212"/>
        <v>0</v>
      </c>
      <c r="GB255" s="20">
        <f t="shared" si="1213"/>
        <v>0</v>
      </c>
      <c r="GC255" s="19"/>
      <c r="GD255" s="19"/>
      <c r="GE255" s="20">
        <f t="shared" si="1214"/>
        <v>0</v>
      </c>
      <c r="GF255" s="19"/>
      <c r="GG255" s="19"/>
      <c r="GH255" s="20">
        <f t="shared" si="1215"/>
        <v>0</v>
      </c>
      <c r="GI255" s="19"/>
      <c r="GJ255" s="19"/>
      <c r="GK255" s="20">
        <f t="shared" si="1216"/>
        <v>0</v>
      </c>
      <c r="GL255" s="19"/>
      <c r="GM255" s="19"/>
      <c r="GN255" s="20">
        <f t="shared" si="1217"/>
        <v>0</v>
      </c>
      <c r="GO255" s="20">
        <f t="shared" si="1218"/>
        <v>0</v>
      </c>
      <c r="GP255" s="20">
        <f t="shared" si="1219"/>
        <v>0</v>
      </c>
      <c r="GQ255" s="20">
        <f t="shared" si="1220"/>
        <v>0</v>
      </c>
      <c r="GR255" s="19"/>
      <c r="GS255" s="19"/>
      <c r="GT255" s="20">
        <f t="shared" si="1221"/>
        <v>0</v>
      </c>
      <c r="GU255" s="19"/>
      <c r="GV255" s="19"/>
      <c r="GW255" s="20">
        <f t="shared" si="1222"/>
        <v>0</v>
      </c>
      <c r="GX255" s="19"/>
      <c r="GY255" s="19"/>
      <c r="GZ255" s="20">
        <f t="shared" si="1223"/>
        <v>0</v>
      </c>
      <c r="HA255" s="20">
        <f t="shared" si="1224"/>
        <v>0</v>
      </c>
      <c r="HB255" s="20">
        <f t="shared" si="1225"/>
        <v>0</v>
      </c>
      <c r="HC255" s="20">
        <f t="shared" si="1226"/>
        <v>0</v>
      </c>
      <c r="HD255" s="19"/>
      <c r="HE255" s="19"/>
      <c r="HF255" s="20">
        <f t="shared" si="1227"/>
        <v>0</v>
      </c>
      <c r="HG255" s="19"/>
      <c r="HH255" s="19"/>
      <c r="HI255" s="20">
        <f t="shared" si="1228"/>
        <v>0</v>
      </c>
      <c r="HJ255" s="19"/>
      <c r="HK255" s="19"/>
      <c r="HL255" s="20">
        <f t="shared" si="1229"/>
        <v>0</v>
      </c>
      <c r="HM255" s="19"/>
      <c r="HN255" s="19"/>
      <c r="HO255" s="20">
        <f t="shared" si="1230"/>
        <v>0</v>
      </c>
      <c r="HP255" s="20">
        <f t="shared" si="1231"/>
        <v>0</v>
      </c>
      <c r="HQ255" s="20">
        <f t="shared" si="1232"/>
        <v>0</v>
      </c>
      <c r="HR255" s="20">
        <f t="shared" si="1233"/>
        <v>0</v>
      </c>
      <c r="HS255" s="19"/>
      <c r="HT255" s="19"/>
      <c r="HU255" s="20">
        <f t="shared" si="1234"/>
        <v>0</v>
      </c>
      <c r="HV255" s="19"/>
      <c r="HW255" s="19"/>
      <c r="HX255" s="20">
        <f t="shared" si="1235"/>
        <v>0</v>
      </c>
      <c r="HY255" s="19"/>
      <c r="HZ255" s="19"/>
      <c r="IA255" s="20">
        <f t="shared" si="1236"/>
        <v>0</v>
      </c>
      <c r="IB255" s="19"/>
      <c r="IC255" s="19"/>
      <c r="ID255" s="20">
        <f t="shared" si="1237"/>
        <v>0</v>
      </c>
      <c r="IE255" s="20">
        <f t="shared" si="1238"/>
        <v>0</v>
      </c>
      <c r="IF255" s="20">
        <f t="shared" si="1239"/>
        <v>0</v>
      </c>
      <c r="IG255" s="20">
        <f t="shared" si="1240"/>
        <v>0</v>
      </c>
      <c r="IH255" s="20">
        <f t="shared" si="1241"/>
        <v>0</v>
      </c>
      <c r="II255" s="20">
        <f t="shared" si="1242"/>
        <v>0</v>
      </c>
      <c r="IJ255" s="20">
        <f t="shared" si="1243"/>
        <v>0</v>
      </c>
      <c r="IK255" s="19"/>
      <c r="IL255" s="19"/>
      <c r="IM255" s="20">
        <f t="shared" si="1244"/>
        <v>0</v>
      </c>
      <c r="IN255" s="19"/>
      <c r="IO255" s="19"/>
      <c r="IP255" s="20">
        <f t="shared" si="1245"/>
        <v>0</v>
      </c>
      <c r="IQ255" s="19"/>
      <c r="IR255" s="19"/>
      <c r="IS255" s="20">
        <f t="shared" si="1246"/>
        <v>0</v>
      </c>
      <c r="IT255" s="20">
        <f t="shared" si="1247"/>
        <v>0</v>
      </c>
      <c r="IU255" s="20">
        <f t="shared" si="1248"/>
        <v>0</v>
      </c>
      <c r="IV255" s="20">
        <f t="shared" si="1249"/>
        <v>0</v>
      </c>
      <c r="IW255" s="20">
        <f t="shared" si="1250"/>
        <v>0</v>
      </c>
      <c r="IX255" s="20">
        <f t="shared" si="1251"/>
        <v>0</v>
      </c>
      <c r="IY255" s="20">
        <f t="shared" si="1252"/>
        <v>0</v>
      </c>
      <c r="IZ255" s="19"/>
      <c r="JA255" s="19"/>
      <c r="JB255" s="20">
        <f t="shared" si="1253"/>
        <v>0</v>
      </c>
      <c r="JC255" s="19"/>
      <c r="JD255" s="19"/>
      <c r="JE255" s="20">
        <f t="shared" si="1254"/>
        <v>0</v>
      </c>
      <c r="JF255" s="19"/>
      <c r="JG255" s="19"/>
      <c r="JH255" s="20">
        <f t="shared" si="1255"/>
        <v>0</v>
      </c>
      <c r="JI255" s="20">
        <f t="shared" si="1256"/>
        <v>0</v>
      </c>
      <c r="JJ255" s="20">
        <f t="shared" si="1257"/>
        <v>0</v>
      </c>
      <c r="JK255" s="20">
        <f t="shared" si="1258"/>
        <v>0</v>
      </c>
      <c r="JL255" s="19"/>
      <c r="JM255" s="19"/>
      <c r="JN255" s="20">
        <f t="shared" si="1259"/>
        <v>0</v>
      </c>
      <c r="JO255" s="19"/>
      <c r="JP255" s="19"/>
      <c r="JQ255" s="20">
        <f t="shared" si="1260"/>
        <v>0</v>
      </c>
      <c r="JR255" s="19"/>
      <c r="JS255" s="19"/>
      <c r="JT255" s="20">
        <f t="shared" si="1261"/>
        <v>0</v>
      </c>
      <c r="JU255" s="20">
        <f t="shared" si="1262"/>
        <v>0</v>
      </c>
      <c r="JV255" s="20">
        <f t="shared" si="1263"/>
        <v>0</v>
      </c>
      <c r="JW255" s="20">
        <f t="shared" si="1264"/>
        <v>0</v>
      </c>
      <c r="JX255" s="19"/>
      <c r="JY255" s="19"/>
      <c r="JZ255" s="20">
        <f t="shared" si="1265"/>
        <v>0</v>
      </c>
      <c r="KA255" s="19"/>
      <c r="KB255" s="19"/>
      <c r="KC255" s="20">
        <f t="shared" si="1266"/>
        <v>0</v>
      </c>
      <c r="KD255" s="20">
        <f t="shared" si="1267"/>
        <v>0</v>
      </c>
      <c r="KE255" s="20">
        <f t="shared" si="1268"/>
        <v>0</v>
      </c>
      <c r="KF255" s="20">
        <f t="shared" si="1269"/>
        <v>0</v>
      </c>
      <c r="KG255" s="19"/>
      <c r="KH255" s="19"/>
      <c r="KI255" s="20">
        <f t="shared" si="1270"/>
        <v>0</v>
      </c>
      <c r="KJ255" s="19"/>
      <c r="KK255" s="19"/>
      <c r="KL255" s="20">
        <f t="shared" si="1271"/>
        <v>0</v>
      </c>
      <c r="KM255" s="19"/>
      <c r="KN255" s="19"/>
      <c r="KO255" s="20">
        <f t="shared" si="1272"/>
        <v>0</v>
      </c>
      <c r="KP255" s="19"/>
      <c r="KQ255" s="19"/>
      <c r="KR255" s="20">
        <f t="shared" si="1273"/>
        <v>0</v>
      </c>
      <c r="KS255" s="19"/>
      <c r="KT255" s="19"/>
      <c r="KU255" s="20">
        <f t="shared" si="1274"/>
        <v>0</v>
      </c>
      <c r="KV255" s="19"/>
      <c r="KW255" s="19"/>
      <c r="KX255" s="20">
        <f t="shared" si="1275"/>
        <v>0</v>
      </c>
      <c r="KY255" s="19"/>
      <c r="KZ255" s="19"/>
      <c r="LA255" s="20">
        <f t="shared" si="1276"/>
        <v>0</v>
      </c>
      <c r="LB255" s="20">
        <f t="shared" si="1277"/>
        <v>0</v>
      </c>
      <c r="LC255" s="20">
        <f t="shared" si="1278"/>
        <v>0</v>
      </c>
      <c r="LD255" s="20">
        <f t="shared" si="1279"/>
        <v>0</v>
      </c>
      <c r="LE255" s="20">
        <f t="shared" si="1280"/>
        <v>0</v>
      </c>
      <c r="LF255" s="20">
        <f t="shared" si="1281"/>
        <v>0</v>
      </c>
      <c r="LG255" s="20">
        <f t="shared" si="1282"/>
        <v>0</v>
      </c>
      <c r="LH255" s="19"/>
      <c r="LI255" s="19"/>
      <c r="LJ255" s="20">
        <f t="shared" si="1283"/>
        <v>0</v>
      </c>
      <c r="LK255" s="19"/>
      <c r="LL255" s="19"/>
      <c r="LM255" s="20">
        <f t="shared" si="1284"/>
        <v>0</v>
      </c>
      <c r="LN255" s="20">
        <f t="shared" si="1285"/>
        <v>0</v>
      </c>
      <c r="LO255" s="20">
        <f t="shared" si="1286"/>
        <v>0</v>
      </c>
      <c r="LP255" s="20">
        <f t="shared" si="1287"/>
        <v>0</v>
      </c>
    </row>
    <row r="256" spans="1:328" x14ac:dyDescent="0.3">
      <c r="A256" s="2" t="s">
        <v>361</v>
      </c>
      <c r="B256" s="3"/>
      <c r="C256" s="3"/>
      <c r="D256" s="4">
        <f t="shared" si="1127"/>
        <v>0</v>
      </c>
      <c r="E256" s="3"/>
      <c r="F256" s="3"/>
      <c r="G256" s="4">
        <f t="shared" si="1128"/>
        <v>0</v>
      </c>
      <c r="H256" s="3"/>
      <c r="I256" s="3"/>
      <c r="J256" s="4">
        <f t="shared" si="1129"/>
        <v>0</v>
      </c>
      <c r="K256" s="3"/>
      <c r="L256" s="3"/>
      <c r="M256" s="4">
        <f t="shared" si="1130"/>
        <v>0</v>
      </c>
      <c r="N256" s="3"/>
      <c r="O256" s="3"/>
      <c r="P256" s="4">
        <f t="shared" si="1131"/>
        <v>0</v>
      </c>
      <c r="Q256" s="3"/>
      <c r="R256" s="3"/>
      <c r="S256" s="4">
        <f t="shared" si="1132"/>
        <v>0</v>
      </c>
      <c r="T256" s="3"/>
      <c r="U256" s="3"/>
      <c r="V256" s="4">
        <f t="shared" si="1133"/>
        <v>0</v>
      </c>
      <c r="W256" s="3"/>
      <c r="X256" s="3"/>
      <c r="Y256" s="4">
        <f t="shared" si="1134"/>
        <v>0</v>
      </c>
      <c r="Z256" s="3"/>
      <c r="AA256" s="3"/>
      <c r="AB256" s="4">
        <f t="shared" si="1135"/>
        <v>0</v>
      </c>
      <c r="AC256" s="3"/>
      <c r="AD256" s="3"/>
      <c r="AE256" s="4">
        <f t="shared" si="1136"/>
        <v>0</v>
      </c>
      <c r="AF256" s="3"/>
      <c r="AG256" s="3"/>
      <c r="AH256" s="4">
        <f t="shared" si="1137"/>
        <v>0</v>
      </c>
      <c r="AI256" s="3"/>
      <c r="AJ256" s="3"/>
      <c r="AK256" s="4">
        <f t="shared" si="1138"/>
        <v>0</v>
      </c>
      <c r="AL256" s="4">
        <f t="shared" si="1139"/>
        <v>0</v>
      </c>
      <c r="AM256" s="4">
        <f t="shared" si="1140"/>
        <v>0</v>
      </c>
      <c r="AN256" s="4">
        <f t="shared" si="1141"/>
        <v>0</v>
      </c>
      <c r="AO256" s="3"/>
      <c r="AP256" s="3"/>
      <c r="AQ256" s="4">
        <f t="shared" si="1142"/>
        <v>0</v>
      </c>
      <c r="AR256" s="3"/>
      <c r="AS256" s="3"/>
      <c r="AT256" s="4">
        <f t="shared" si="1143"/>
        <v>0</v>
      </c>
      <c r="AU256" s="3"/>
      <c r="AV256" s="3"/>
      <c r="AW256" s="4">
        <f t="shared" si="1144"/>
        <v>0</v>
      </c>
      <c r="AX256" s="3"/>
      <c r="AY256" s="3"/>
      <c r="AZ256" s="4">
        <f t="shared" si="1145"/>
        <v>0</v>
      </c>
      <c r="BA256" s="3"/>
      <c r="BB256" s="3"/>
      <c r="BC256" s="4">
        <f t="shared" si="1146"/>
        <v>0</v>
      </c>
      <c r="BD256" s="3"/>
      <c r="BE256" s="3"/>
      <c r="BF256" s="4">
        <f t="shared" si="1147"/>
        <v>0</v>
      </c>
      <c r="BG256" s="4">
        <f t="shared" si="1148"/>
        <v>0</v>
      </c>
      <c r="BH256" s="4">
        <f t="shared" si="1149"/>
        <v>0</v>
      </c>
      <c r="BI256" s="4">
        <f t="shared" si="1150"/>
        <v>0</v>
      </c>
      <c r="BJ256" s="3"/>
      <c r="BK256" s="3"/>
      <c r="BL256" s="4">
        <f t="shared" si="1151"/>
        <v>0</v>
      </c>
      <c r="BM256" s="3"/>
      <c r="BN256" s="3"/>
      <c r="BO256" s="4">
        <f t="shared" si="1152"/>
        <v>0</v>
      </c>
      <c r="BP256" s="3"/>
      <c r="BQ256" s="3"/>
      <c r="BR256" s="4">
        <f t="shared" si="1153"/>
        <v>0</v>
      </c>
      <c r="BS256" s="3"/>
      <c r="BT256" s="3"/>
      <c r="BU256" s="4">
        <f t="shared" si="1154"/>
        <v>0</v>
      </c>
      <c r="BV256" s="3"/>
      <c r="BW256" s="3"/>
      <c r="BX256" s="4">
        <f t="shared" si="1155"/>
        <v>0</v>
      </c>
      <c r="BY256" s="3"/>
      <c r="BZ256" s="3"/>
      <c r="CA256" s="4">
        <f t="shared" si="1156"/>
        <v>0</v>
      </c>
      <c r="CB256" s="4">
        <f t="shared" si="1157"/>
        <v>0</v>
      </c>
      <c r="CC256" s="4">
        <f t="shared" si="1158"/>
        <v>0</v>
      </c>
      <c r="CD256" s="4">
        <f t="shared" si="1159"/>
        <v>0</v>
      </c>
      <c r="CE256" s="3"/>
      <c r="CF256" s="3"/>
      <c r="CG256" s="4">
        <f t="shared" si="1160"/>
        <v>0</v>
      </c>
      <c r="CH256" s="3"/>
      <c r="CI256" s="3"/>
      <c r="CJ256" s="4">
        <f t="shared" si="1161"/>
        <v>0</v>
      </c>
      <c r="CK256" s="3"/>
      <c r="CL256" s="3"/>
      <c r="CM256" s="4">
        <f t="shared" si="1162"/>
        <v>0</v>
      </c>
      <c r="CN256" s="4">
        <f t="shared" si="1163"/>
        <v>0</v>
      </c>
      <c r="CO256" s="4">
        <f t="shared" si="1164"/>
        <v>0</v>
      </c>
      <c r="CP256" s="4">
        <f t="shared" si="1165"/>
        <v>0</v>
      </c>
      <c r="CQ256" s="3"/>
      <c r="CR256" s="3"/>
      <c r="CS256" s="4">
        <f t="shared" si="1166"/>
        <v>0</v>
      </c>
      <c r="CT256" s="3"/>
      <c r="CU256" s="3"/>
      <c r="CV256" s="4">
        <f t="shared" si="1167"/>
        <v>0</v>
      </c>
      <c r="CW256" s="3"/>
      <c r="CX256" s="3"/>
      <c r="CY256" s="4">
        <f t="shared" si="1168"/>
        <v>0</v>
      </c>
      <c r="CZ256" s="4">
        <f t="shared" si="1169"/>
        <v>0</v>
      </c>
      <c r="DA256" s="4">
        <f t="shared" si="1170"/>
        <v>0</v>
      </c>
      <c r="DB256" s="4">
        <f t="shared" si="1171"/>
        <v>0</v>
      </c>
      <c r="DC256" s="4">
        <f t="shared" si="1172"/>
        <v>0</v>
      </c>
      <c r="DD256" s="4">
        <f t="shared" si="1173"/>
        <v>0</v>
      </c>
      <c r="DE256" s="4">
        <f t="shared" si="1174"/>
        <v>0</v>
      </c>
      <c r="DF256" s="3"/>
      <c r="DG256" s="3"/>
      <c r="DH256" s="4">
        <f t="shared" si="1175"/>
        <v>0</v>
      </c>
      <c r="DI256" s="3"/>
      <c r="DJ256" s="3"/>
      <c r="DK256" s="4">
        <f t="shared" si="1176"/>
        <v>0</v>
      </c>
      <c r="DL256" s="4">
        <f t="shared" si="1177"/>
        <v>0</v>
      </c>
      <c r="DM256" s="4">
        <f t="shared" si="1178"/>
        <v>0</v>
      </c>
      <c r="DN256" s="4">
        <f t="shared" si="1179"/>
        <v>0</v>
      </c>
      <c r="DO256" s="3"/>
      <c r="DP256" s="3"/>
      <c r="DQ256" s="4">
        <f t="shared" si="1180"/>
        <v>0</v>
      </c>
      <c r="DR256" s="3"/>
      <c r="DS256" s="3"/>
      <c r="DT256" s="4">
        <f t="shared" si="1181"/>
        <v>0</v>
      </c>
      <c r="DU256" s="4">
        <f t="shared" si="1182"/>
        <v>0</v>
      </c>
      <c r="DV256" s="4">
        <f t="shared" si="1183"/>
        <v>0</v>
      </c>
      <c r="DW256" s="4">
        <f t="shared" si="1184"/>
        <v>0</v>
      </c>
      <c r="DX256" s="20">
        <f t="shared" si="1185"/>
        <v>0</v>
      </c>
      <c r="DY256" s="20">
        <f t="shared" si="1186"/>
        <v>0</v>
      </c>
      <c r="DZ256" s="20">
        <f t="shared" si="1187"/>
        <v>0</v>
      </c>
      <c r="EA256" s="19"/>
      <c r="EB256" s="19"/>
      <c r="EC256" s="20">
        <f t="shared" si="1188"/>
        <v>0</v>
      </c>
      <c r="ED256" s="19"/>
      <c r="EE256" s="19"/>
      <c r="EF256" s="20">
        <f t="shared" si="1189"/>
        <v>0</v>
      </c>
      <c r="EG256" s="19"/>
      <c r="EH256" s="19"/>
      <c r="EI256" s="20">
        <f t="shared" si="1190"/>
        <v>0</v>
      </c>
      <c r="EJ256" s="19"/>
      <c r="EK256" s="19"/>
      <c r="EL256" s="20">
        <f t="shared" si="1191"/>
        <v>0</v>
      </c>
      <c r="EM256" s="20">
        <f t="shared" si="1192"/>
        <v>0</v>
      </c>
      <c r="EN256" s="20">
        <f t="shared" si="1193"/>
        <v>0</v>
      </c>
      <c r="EO256" s="20">
        <f t="shared" si="1194"/>
        <v>0</v>
      </c>
      <c r="EP256" s="19"/>
      <c r="EQ256" s="19"/>
      <c r="ER256" s="20">
        <f t="shared" si="1195"/>
        <v>0</v>
      </c>
      <c r="ES256" s="19"/>
      <c r="ET256" s="19"/>
      <c r="EU256" s="20">
        <f t="shared" si="1196"/>
        <v>0</v>
      </c>
      <c r="EV256" s="19"/>
      <c r="EW256" s="19"/>
      <c r="EX256" s="20">
        <f t="shared" si="1197"/>
        <v>0</v>
      </c>
      <c r="EY256" s="19"/>
      <c r="EZ256" s="19"/>
      <c r="FA256" s="20">
        <f t="shared" si="1198"/>
        <v>0</v>
      </c>
      <c r="FB256" s="20">
        <f t="shared" si="1199"/>
        <v>0</v>
      </c>
      <c r="FC256" s="20">
        <f t="shared" si="1200"/>
        <v>0</v>
      </c>
      <c r="FD256" s="20">
        <f t="shared" si="1201"/>
        <v>0</v>
      </c>
      <c r="FE256" s="19"/>
      <c r="FF256" s="19"/>
      <c r="FG256" s="20">
        <f t="shared" si="1202"/>
        <v>0</v>
      </c>
      <c r="FH256" s="19"/>
      <c r="FI256" s="19"/>
      <c r="FJ256" s="20">
        <f t="shared" si="1203"/>
        <v>0</v>
      </c>
      <c r="FK256" s="19"/>
      <c r="FL256" s="19"/>
      <c r="FM256" s="20">
        <f t="shared" si="1204"/>
        <v>0</v>
      </c>
      <c r="FN256" s="20">
        <f t="shared" si="1205"/>
        <v>0</v>
      </c>
      <c r="FO256" s="20">
        <f t="shared" si="1206"/>
        <v>0</v>
      </c>
      <c r="FP256" s="20">
        <f t="shared" si="1207"/>
        <v>0</v>
      </c>
      <c r="FQ256" s="19"/>
      <c r="FR256" s="19"/>
      <c r="FS256" s="20">
        <f t="shared" si="1208"/>
        <v>0</v>
      </c>
      <c r="FT256" s="19"/>
      <c r="FU256" s="19"/>
      <c r="FV256" s="20">
        <f t="shared" si="1209"/>
        <v>0</v>
      </c>
      <c r="FW256" s="19"/>
      <c r="FX256" s="19"/>
      <c r="FY256" s="20">
        <f t="shared" si="1210"/>
        <v>0</v>
      </c>
      <c r="FZ256" s="20">
        <f t="shared" si="1211"/>
        <v>0</v>
      </c>
      <c r="GA256" s="20">
        <f t="shared" si="1212"/>
        <v>0</v>
      </c>
      <c r="GB256" s="20">
        <f t="shared" si="1213"/>
        <v>0</v>
      </c>
      <c r="GC256" s="19"/>
      <c r="GD256" s="19"/>
      <c r="GE256" s="20">
        <f t="shared" si="1214"/>
        <v>0</v>
      </c>
      <c r="GF256" s="19"/>
      <c r="GG256" s="19"/>
      <c r="GH256" s="20">
        <f t="shared" si="1215"/>
        <v>0</v>
      </c>
      <c r="GI256" s="19"/>
      <c r="GJ256" s="19"/>
      <c r="GK256" s="20">
        <f t="shared" si="1216"/>
        <v>0</v>
      </c>
      <c r="GL256" s="19"/>
      <c r="GM256" s="19"/>
      <c r="GN256" s="20">
        <f t="shared" si="1217"/>
        <v>0</v>
      </c>
      <c r="GO256" s="20">
        <f t="shared" si="1218"/>
        <v>0</v>
      </c>
      <c r="GP256" s="20">
        <f t="shared" si="1219"/>
        <v>0</v>
      </c>
      <c r="GQ256" s="20">
        <f t="shared" si="1220"/>
        <v>0</v>
      </c>
      <c r="GR256" s="19"/>
      <c r="GS256" s="19"/>
      <c r="GT256" s="20">
        <f t="shared" si="1221"/>
        <v>0</v>
      </c>
      <c r="GU256" s="19"/>
      <c r="GV256" s="19"/>
      <c r="GW256" s="20">
        <f t="shared" si="1222"/>
        <v>0</v>
      </c>
      <c r="GX256" s="19"/>
      <c r="GY256" s="19"/>
      <c r="GZ256" s="20">
        <f t="shared" si="1223"/>
        <v>0</v>
      </c>
      <c r="HA256" s="20">
        <f t="shared" si="1224"/>
        <v>0</v>
      </c>
      <c r="HB256" s="20">
        <f t="shared" si="1225"/>
        <v>0</v>
      </c>
      <c r="HC256" s="20">
        <f t="shared" si="1226"/>
        <v>0</v>
      </c>
      <c r="HD256" s="19"/>
      <c r="HE256" s="19"/>
      <c r="HF256" s="20">
        <f t="shared" si="1227"/>
        <v>0</v>
      </c>
      <c r="HG256" s="19"/>
      <c r="HH256" s="19"/>
      <c r="HI256" s="20">
        <f t="shared" si="1228"/>
        <v>0</v>
      </c>
      <c r="HJ256" s="19"/>
      <c r="HK256" s="19"/>
      <c r="HL256" s="20">
        <f t="shared" si="1229"/>
        <v>0</v>
      </c>
      <c r="HM256" s="19"/>
      <c r="HN256" s="19"/>
      <c r="HO256" s="20">
        <f t="shared" si="1230"/>
        <v>0</v>
      </c>
      <c r="HP256" s="20">
        <f t="shared" si="1231"/>
        <v>0</v>
      </c>
      <c r="HQ256" s="20">
        <f t="shared" si="1232"/>
        <v>0</v>
      </c>
      <c r="HR256" s="20">
        <f t="shared" si="1233"/>
        <v>0</v>
      </c>
      <c r="HS256" s="19"/>
      <c r="HT256" s="19"/>
      <c r="HU256" s="20">
        <f t="shared" si="1234"/>
        <v>0</v>
      </c>
      <c r="HV256" s="19"/>
      <c r="HW256" s="19"/>
      <c r="HX256" s="20">
        <f t="shared" si="1235"/>
        <v>0</v>
      </c>
      <c r="HY256" s="19"/>
      <c r="HZ256" s="19"/>
      <c r="IA256" s="20">
        <f t="shared" si="1236"/>
        <v>0</v>
      </c>
      <c r="IB256" s="19"/>
      <c r="IC256" s="19"/>
      <c r="ID256" s="20">
        <f t="shared" si="1237"/>
        <v>0</v>
      </c>
      <c r="IE256" s="20">
        <f t="shared" si="1238"/>
        <v>0</v>
      </c>
      <c r="IF256" s="20">
        <f t="shared" si="1239"/>
        <v>0</v>
      </c>
      <c r="IG256" s="20">
        <f t="shared" si="1240"/>
        <v>0</v>
      </c>
      <c r="IH256" s="20">
        <f t="shared" si="1241"/>
        <v>0</v>
      </c>
      <c r="II256" s="20">
        <f t="shared" si="1242"/>
        <v>0</v>
      </c>
      <c r="IJ256" s="20">
        <f t="shared" si="1243"/>
        <v>0</v>
      </c>
      <c r="IK256" s="19"/>
      <c r="IL256" s="19"/>
      <c r="IM256" s="20">
        <f t="shared" si="1244"/>
        <v>0</v>
      </c>
      <c r="IN256" s="19"/>
      <c r="IO256" s="19"/>
      <c r="IP256" s="20">
        <f t="shared" si="1245"/>
        <v>0</v>
      </c>
      <c r="IQ256" s="19"/>
      <c r="IR256" s="19"/>
      <c r="IS256" s="20">
        <f t="shared" si="1246"/>
        <v>0</v>
      </c>
      <c r="IT256" s="20">
        <f t="shared" si="1247"/>
        <v>0</v>
      </c>
      <c r="IU256" s="20">
        <f t="shared" si="1248"/>
        <v>0</v>
      </c>
      <c r="IV256" s="20">
        <f t="shared" si="1249"/>
        <v>0</v>
      </c>
      <c r="IW256" s="20">
        <f t="shared" si="1250"/>
        <v>0</v>
      </c>
      <c r="IX256" s="20">
        <f t="shared" si="1251"/>
        <v>0</v>
      </c>
      <c r="IY256" s="20">
        <f t="shared" si="1252"/>
        <v>0</v>
      </c>
      <c r="IZ256" s="19"/>
      <c r="JA256" s="19"/>
      <c r="JB256" s="20">
        <f t="shared" si="1253"/>
        <v>0</v>
      </c>
      <c r="JC256" s="19"/>
      <c r="JD256" s="19"/>
      <c r="JE256" s="20">
        <f t="shared" si="1254"/>
        <v>0</v>
      </c>
      <c r="JF256" s="19"/>
      <c r="JG256" s="19"/>
      <c r="JH256" s="20">
        <f t="shared" si="1255"/>
        <v>0</v>
      </c>
      <c r="JI256" s="20">
        <f t="shared" si="1256"/>
        <v>0</v>
      </c>
      <c r="JJ256" s="20">
        <f t="shared" si="1257"/>
        <v>0</v>
      </c>
      <c r="JK256" s="20">
        <f t="shared" si="1258"/>
        <v>0</v>
      </c>
      <c r="JL256" s="19"/>
      <c r="JM256" s="19"/>
      <c r="JN256" s="20">
        <f t="shared" si="1259"/>
        <v>0</v>
      </c>
      <c r="JO256" s="19"/>
      <c r="JP256" s="19"/>
      <c r="JQ256" s="20">
        <f t="shared" si="1260"/>
        <v>0</v>
      </c>
      <c r="JR256" s="19"/>
      <c r="JS256" s="19"/>
      <c r="JT256" s="20">
        <f t="shared" si="1261"/>
        <v>0</v>
      </c>
      <c r="JU256" s="20">
        <f t="shared" si="1262"/>
        <v>0</v>
      </c>
      <c r="JV256" s="20">
        <f t="shared" si="1263"/>
        <v>0</v>
      </c>
      <c r="JW256" s="20">
        <f t="shared" si="1264"/>
        <v>0</v>
      </c>
      <c r="JX256" s="19"/>
      <c r="JY256" s="19"/>
      <c r="JZ256" s="20">
        <f t="shared" si="1265"/>
        <v>0</v>
      </c>
      <c r="KA256" s="19"/>
      <c r="KB256" s="19"/>
      <c r="KC256" s="20">
        <f t="shared" si="1266"/>
        <v>0</v>
      </c>
      <c r="KD256" s="20">
        <f t="shared" si="1267"/>
        <v>0</v>
      </c>
      <c r="KE256" s="20">
        <f t="shared" si="1268"/>
        <v>0</v>
      </c>
      <c r="KF256" s="20">
        <f t="shared" si="1269"/>
        <v>0</v>
      </c>
      <c r="KG256" s="20">
        <f>2184.96</f>
        <v>2184.96</v>
      </c>
      <c r="KH256" s="20">
        <f>1500</f>
        <v>1500</v>
      </c>
      <c r="KI256" s="20">
        <f t="shared" si="1270"/>
        <v>684.96</v>
      </c>
      <c r="KJ256" s="19"/>
      <c r="KK256" s="19"/>
      <c r="KL256" s="20">
        <f t="shared" si="1271"/>
        <v>0</v>
      </c>
      <c r="KM256" s="19"/>
      <c r="KN256" s="19"/>
      <c r="KO256" s="20">
        <f t="shared" si="1272"/>
        <v>0</v>
      </c>
      <c r="KP256" s="19"/>
      <c r="KQ256" s="19"/>
      <c r="KR256" s="20">
        <f t="shared" si="1273"/>
        <v>0</v>
      </c>
      <c r="KS256" s="19"/>
      <c r="KT256" s="19"/>
      <c r="KU256" s="20">
        <f t="shared" si="1274"/>
        <v>0</v>
      </c>
      <c r="KV256" s="19"/>
      <c r="KW256" s="19"/>
      <c r="KX256" s="20">
        <f t="shared" si="1275"/>
        <v>0</v>
      </c>
      <c r="KY256" s="19"/>
      <c r="KZ256" s="19"/>
      <c r="LA256" s="20">
        <f t="shared" si="1276"/>
        <v>0</v>
      </c>
      <c r="LB256" s="20">
        <f t="shared" si="1277"/>
        <v>0</v>
      </c>
      <c r="LC256" s="20">
        <f t="shared" si="1278"/>
        <v>0</v>
      </c>
      <c r="LD256" s="20">
        <f t="shared" si="1279"/>
        <v>0</v>
      </c>
      <c r="LE256" s="20">
        <f t="shared" si="1280"/>
        <v>2184.96</v>
      </c>
      <c r="LF256" s="20">
        <f t="shared" si="1281"/>
        <v>1500</v>
      </c>
      <c r="LG256" s="20">
        <f t="shared" si="1282"/>
        <v>684.96</v>
      </c>
      <c r="LH256" s="19"/>
      <c r="LI256" s="19"/>
      <c r="LJ256" s="20">
        <f t="shared" si="1283"/>
        <v>0</v>
      </c>
      <c r="LK256" s="19"/>
      <c r="LL256" s="19"/>
      <c r="LM256" s="20">
        <f t="shared" si="1284"/>
        <v>0</v>
      </c>
      <c r="LN256" s="20">
        <f t="shared" si="1285"/>
        <v>2184.96</v>
      </c>
      <c r="LO256" s="20">
        <f t="shared" si="1286"/>
        <v>1500</v>
      </c>
      <c r="LP256" s="20">
        <f t="shared" si="1287"/>
        <v>684.96</v>
      </c>
    </row>
    <row r="257" spans="1:328" x14ac:dyDescent="0.3">
      <c r="A257" s="2" t="s">
        <v>362</v>
      </c>
      <c r="B257" s="3"/>
      <c r="C257" s="3"/>
      <c r="D257" s="4">
        <f t="shared" si="1127"/>
        <v>0</v>
      </c>
      <c r="E257" s="3"/>
      <c r="F257" s="3"/>
      <c r="G257" s="4">
        <f t="shared" si="1128"/>
        <v>0</v>
      </c>
      <c r="H257" s="3"/>
      <c r="I257" s="3"/>
      <c r="J257" s="4">
        <f t="shared" si="1129"/>
        <v>0</v>
      </c>
      <c r="K257" s="3"/>
      <c r="L257" s="3"/>
      <c r="M257" s="4">
        <f t="shared" si="1130"/>
        <v>0</v>
      </c>
      <c r="N257" s="3"/>
      <c r="O257" s="3"/>
      <c r="P257" s="4">
        <f t="shared" si="1131"/>
        <v>0</v>
      </c>
      <c r="Q257" s="3"/>
      <c r="R257" s="3"/>
      <c r="S257" s="4">
        <f t="shared" si="1132"/>
        <v>0</v>
      </c>
      <c r="T257" s="3"/>
      <c r="U257" s="3"/>
      <c r="V257" s="4">
        <f t="shared" si="1133"/>
        <v>0</v>
      </c>
      <c r="W257" s="3"/>
      <c r="X257" s="3"/>
      <c r="Y257" s="4">
        <f t="shared" si="1134"/>
        <v>0</v>
      </c>
      <c r="Z257" s="3"/>
      <c r="AA257" s="3"/>
      <c r="AB257" s="4">
        <f t="shared" si="1135"/>
        <v>0</v>
      </c>
      <c r="AC257" s="3"/>
      <c r="AD257" s="3"/>
      <c r="AE257" s="4">
        <f t="shared" si="1136"/>
        <v>0</v>
      </c>
      <c r="AF257" s="3"/>
      <c r="AG257" s="3"/>
      <c r="AH257" s="4">
        <f t="shared" si="1137"/>
        <v>0</v>
      </c>
      <c r="AI257" s="3"/>
      <c r="AJ257" s="3"/>
      <c r="AK257" s="4">
        <f t="shared" si="1138"/>
        <v>0</v>
      </c>
      <c r="AL257" s="4">
        <f t="shared" si="1139"/>
        <v>0</v>
      </c>
      <c r="AM257" s="4">
        <f t="shared" si="1140"/>
        <v>0</v>
      </c>
      <c r="AN257" s="4">
        <f t="shared" si="1141"/>
        <v>0</v>
      </c>
      <c r="AO257" s="3"/>
      <c r="AP257" s="3"/>
      <c r="AQ257" s="4">
        <f t="shared" si="1142"/>
        <v>0</v>
      </c>
      <c r="AR257" s="3"/>
      <c r="AS257" s="3"/>
      <c r="AT257" s="4">
        <f t="shared" si="1143"/>
        <v>0</v>
      </c>
      <c r="AU257" s="3"/>
      <c r="AV257" s="3"/>
      <c r="AW257" s="4">
        <f t="shared" si="1144"/>
        <v>0</v>
      </c>
      <c r="AX257" s="3"/>
      <c r="AY257" s="3"/>
      <c r="AZ257" s="4">
        <f t="shared" si="1145"/>
        <v>0</v>
      </c>
      <c r="BA257" s="3"/>
      <c r="BB257" s="3"/>
      <c r="BC257" s="4">
        <f t="shared" si="1146"/>
        <v>0</v>
      </c>
      <c r="BD257" s="3"/>
      <c r="BE257" s="3"/>
      <c r="BF257" s="4">
        <f t="shared" si="1147"/>
        <v>0</v>
      </c>
      <c r="BG257" s="4">
        <f t="shared" si="1148"/>
        <v>0</v>
      </c>
      <c r="BH257" s="4">
        <f t="shared" si="1149"/>
        <v>0</v>
      </c>
      <c r="BI257" s="4">
        <f t="shared" si="1150"/>
        <v>0</v>
      </c>
      <c r="BJ257" s="3"/>
      <c r="BK257" s="3"/>
      <c r="BL257" s="4">
        <f t="shared" si="1151"/>
        <v>0</v>
      </c>
      <c r="BM257" s="3"/>
      <c r="BN257" s="3"/>
      <c r="BO257" s="4">
        <f t="shared" si="1152"/>
        <v>0</v>
      </c>
      <c r="BP257" s="3"/>
      <c r="BQ257" s="3"/>
      <c r="BR257" s="4">
        <f t="shared" si="1153"/>
        <v>0</v>
      </c>
      <c r="BS257" s="3"/>
      <c r="BT257" s="3"/>
      <c r="BU257" s="4">
        <f t="shared" si="1154"/>
        <v>0</v>
      </c>
      <c r="BV257" s="3"/>
      <c r="BW257" s="3"/>
      <c r="BX257" s="4">
        <f t="shared" si="1155"/>
        <v>0</v>
      </c>
      <c r="BY257" s="3"/>
      <c r="BZ257" s="3"/>
      <c r="CA257" s="4">
        <f t="shared" si="1156"/>
        <v>0</v>
      </c>
      <c r="CB257" s="4">
        <f t="shared" si="1157"/>
        <v>0</v>
      </c>
      <c r="CC257" s="4">
        <f t="shared" si="1158"/>
        <v>0</v>
      </c>
      <c r="CD257" s="4">
        <f t="shared" si="1159"/>
        <v>0</v>
      </c>
      <c r="CE257" s="3"/>
      <c r="CF257" s="3"/>
      <c r="CG257" s="4">
        <f t="shared" si="1160"/>
        <v>0</v>
      </c>
      <c r="CH257" s="3"/>
      <c r="CI257" s="3"/>
      <c r="CJ257" s="4">
        <f t="shared" si="1161"/>
        <v>0</v>
      </c>
      <c r="CK257" s="3"/>
      <c r="CL257" s="3"/>
      <c r="CM257" s="4">
        <f t="shared" si="1162"/>
        <v>0</v>
      </c>
      <c r="CN257" s="4">
        <f t="shared" si="1163"/>
        <v>0</v>
      </c>
      <c r="CO257" s="4">
        <f t="shared" si="1164"/>
        <v>0</v>
      </c>
      <c r="CP257" s="4">
        <f t="shared" si="1165"/>
        <v>0</v>
      </c>
      <c r="CQ257" s="3"/>
      <c r="CR257" s="3"/>
      <c r="CS257" s="4">
        <f t="shared" si="1166"/>
        <v>0</v>
      </c>
      <c r="CT257" s="3"/>
      <c r="CU257" s="3"/>
      <c r="CV257" s="4">
        <f t="shared" si="1167"/>
        <v>0</v>
      </c>
      <c r="CW257" s="3"/>
      <c r="CX257" s="3"/>
      <c r="CY257" s="4">
        <f t="shared" si="1168"/>
        <v>0</v>
      </c>
      <c r="CZ257" s="4">
        <f t="shared" si="1169"/>
        <v>0</v>
      </c>
      <c r="DA257" s="4">
        <f t="shared" si="1170"/>
        <v>0</v>
      </c>
      <c r="DB257" s="4">
        <f t="shared" si="1171"/>
        <v>0</v>
      </c>
      <c r="DC257" s="4">
        <f t="shared" si="1172"/>
        <v>0</v>
      </c>
      <c r="DD257" s="4">
        <f t="shared" si="1173"/>
        <v>0</v>
      </c>
      <c r="DE257" s="4">
        <f t="shared" si="1174"/>
        <v>0</v>
      </c>
      <c r="DF257" s="3"/>
      <c r="DG257" s="3"/>
      <c r="DH257" s="4">
        <f t="shared" si="1175"/>
        <v>0</v>
      </c>
      <c r="DI257" s="3"/>
      <c r="DJ257" s="3"/>
      <c r="DK257" s="4">
        <f t="shared" si="1176"/>
        <v>0</v>
      </c>
      <c r="DL257" s="4">
        <f t="shared" si="1177"/>
        <v>0</v>
      </c>
      <c r="DM257" s="4">
        <f t="shared" si="1178"/>
        <v>0</v>
      </c>
      <c r="DN257" s="4">
        <f t="shared" si="1179"/>
        <v>0</v>
      </c>
      <c r="DO257" s="3"/>
      <c r="DP257" s="3"/>
      <c r="DQ257" s="4">
        <f t="shared" si="1180"/>
        <v>0</v>
      </c>
      <c r="DR257" s="3"/>
      <c r="DS257" s="3"/>
      <c r="DT257" s="4">
        <f t="shared" si="1181"/>
        <v>0</v>
      </c>
      <c r="DU257" s="4">
        <f t="shared" si="1182"/>
        <v>0</v>
      </c>
      <c r="DV257" s="4">
        <f t="shared" si="1183"/>
        <v>0</v>
      </c>
      <c r="DW257" s="4">
        <f t="shared" si="1184"/>
        <v>0</v>
      </c>
      <c r="DX257" s="20">
        <f t="shared" si="1185"/>
        <v>0</v>
      </c>
      <c r="DY257" s="20">
        <f t="shared" si="1186"/>
        <v>0</v>
      </c>
      <c r="DZ257" s="20">
        <f t="shared" si="1187"/>
        <v>0</v>
      </c>
      <c r="EA257" s="19"/>
      <c r="EB257" s="19"/>
      <c r="EC257" s="20">
        <f t="shared" si="1188"/>
        <v>0</v>
      </c>
      <c r="ED257" s="19"/>
      <c r="EE257" s="19"/>
      <c r="EF257" s="20">
        <f t="shared" si="1189"/>
        <v>0</v>
      </c>
      <c r="EG257" s="19"/>
      <c r="EH257" s="19"/>
      <c r="EI257" s="20">
        <f t="shared" si="1190"/>
        <v>0</v>
      </c>
      <c r="EJ257" s="19"/>
      <c r="EK257" s="19"/>
      <c r="EL257" s="20">
        <f t="shared" si="1191"/>
        <v>0</v>
      </c>
      <c r="EM257" s="20">
        <f t="shared" si="1192"/>
        <v>0</v>
      </c>
      <c r="EN257" s="20">
        <f t="shared" si="1193"/>
        <v>0</v>
      </c>
      <c r="EO257" s="20">
        <f t="shared" si="1194"/>
        <v>0</v>
      </c>
      <c r="EP257" s="19"/>
      <c r="EQ257" s="19"/>
      <c r="ER257" s="20">
        <f t="shared" si="1195"/>
        <v>0</v>
      </c>
      <c r="ES257" s="19"/>
      <c r="ET257" s="19"/>
      <c r="EU257" s="20">
        <f t="shared" si="1196"/>
        <v>0</v>
      </c>
      <c r="EV257" s="19"/>
      <c r="EW257" s="19"/>
      <c r="EX257" s="20">
        <f t="shared" si="1197"/>
        <v>0</v>
      </c>
      <c r="EY257" s="19"/>
      <c r="EZ257" s="19"/>
      <c r="FA257" s="20">
        <f t="shared" si="1198"/>
        <v>0</v>
      </c>
      <c r="FB257" s="20">
        <f t="shared" si="1199"/>
        <v>0</v>
      </c>
      <c r="FC257" s="20">
        <f t="shared" si="1200"/>
        <v>0</v>
      </c>
      <c r="FD257" s="20">
        <f t="shared" si="1201"/>
        <v>0</v>
      </c>
      <c r="FE257" s="19"/>
      <c r="FF257" s="19"/>
      <c r="FG257" s="20">
        <f t="shared" si="1202"/>
        <v>0</v>
      </c>
      <c r="FH257" s="19"/>
      <c r="FI257" s="19"/>
      <c r="FJ257" s="20">
        <f t="shared" si="1203"/>
        <v>0</v>
      </c>
      <c r="FK257" s="19"/>
      <c r="FL257" s="19"/>
      <c r="FM257" s="20">
        <f t="shared" si="1204"/>
        <v>0</v>
      </c>
      <c r="FN257" s="20">
        <f t="shared" si="1205"/>
        <v>0</v>
      </c>
      <c r="FO257" s="20">
        <f t="shared" si="1206"/>
        <v>0</v>
      </c>
      <c r="FP257" s="20">
        <f t="shared" si="1207"/>
        <v>0</v>
      </c>
      <c r="FQ257" s="19"/>
      <c r="FR257" s="19"/>
      <c r="FS257" s="20">
        <f t="shared" si="1208"/>
        <v>0</v>
      </c>
      <c r="FT257" s="19"/>
      <c r="FU257" s="19"/>
      <c r="FV257" s="20">
        <f t="shared" si="1209"/>
        <v>0</v>
      </c>
      <c r="FW257" s="19"/>
      <c r="FX257" s="19"/>
      <c r="FY257" s="20">
        <f t="shared" si="1210"/>
        <v>0</v>
      </c>
      <c r="FZ257" s="20">
        <f t="shared" si="1211"/>
        <v>0</v>
      </c>
      <c r="GA257" s="20">
        <f t="shared" si="1212"/>
        <v>0</v>
      </c>
      <c r="GB257" s="20">
        <f t="shared" si="1213"/>
        <v>0</v>
      </c>
      <c r="GC257" s="19"/>
      <c r="GD257" s="19"/>
      <c r="GE257" s="20">
        <f t="shared" si="1214"/>
        <v>0</v>
      </c>
      <c r="GF257" s="19"/>
      <c r="GG257" s="19"/>
      <c r="GH257" s="20">
        <f t="shared" si="1215"/>
        <v>0</v>
      </c>
      <c r="GI257" s="19"/>
      <c r="GJ257" s="19"/>
      <c r="GK257" s="20">
        <f t="shared" si="1216"/>
        <v>0</v>
      </c>
      <c r="GL257" s="19"/>
      <c r="GM257" s="19"/>
      <c r="GN257" s="20">
        <f t="shared" si="1217"/>
        <v>0</v>
      </c>
      <c r="GO257" s="20">
        <f t="shared" si="1218"/>
        <v>0</v>
      </c>
      <c r="GP257" s="20">
        <f t="shared" si="1219"/>
        <v>0</v>
      </c>
      <c r="GQ257" s="20">
        <f t="shared" si="1220"/>
        <v>0</v>
      </c>
      <c r="GR257" s="19"/>
      <c r="GS257" s="19"/>
      <c r="GT257" s="20">
        <f t="shared" si="1221"/>
        <v>0</v>
      </c>
      <c r="GU257" s="19"/>
      <c r="GV257" s="19"/>
      <c r="GW257" s="20">
        <f t="shared" si="1222"/>
        <v>0</v>
      </c>
      <c r="GX257" s="19"/>
      <c r="GY257" s="19"/>
      <c r="GZ257" s="20">
        <f t="shared" si="1223"/>
        <v>0</v>
      </c>
      <c r="HA257" s="20">
        <f t="shared" si="1224"/>
        <v>0</v>
      </c>
      <c r="HB257" s="20">
        <f t="shared" si="1225"/>
        <v>0</v>
      </c>
      <c r="HC257" s="20">
        <f t="shared" si="1226"/>
        <v>0</v>
      </c>
      <c r="HD257" s="19"/>
      <c r="HE257" s="19"/>
      <c r="HF257" s="20">
        <f t="shared" si="1227"/>
        <v>0</v>
      </c>
      <c r="HG257" s="19"/>
      <c r="HH257" s="19"/>
      <c r="HI257" s="20">
        <f t="shared" si="1228"/>
        <v>0</v>
      </c>
      <c r="HJ257" s="19"/>
      <c r="HK257" s="19"/>
      <c r="HL257" s="20">
        <f t="shared" si="1229"/>
        <v>0</v>
      </c>
      <c r="HM257" s="19"/>
      <c r="HN257" s="19"/>
      <c r="HO257" s="20">
        <f t="shared" si="1230"/>
        <v>0</v>
      </c>
      <c r="HP257" s="20">
        <f t="shared" si="1231"/>
        <v>0</v>
      </c>
      <c r="HQ257" s="20">
        <f t="shared" si="1232"/>
        <v>0</v>
      </c>
      <c r="HR257" s="20">
        <f t="shared" si="1233"/>
        <v>0</v>
      </c>
      <c r="HS257" s="19"/>
      <c r="HT257" s="19"/>
      <c r="HU257" s="20">
        <f t="shared" si="1234"/>
        <v>0</v>
      </c>
      <c r="HV257" s="19"/>
      <c r="HW257" s="19"/>
      <c r="HX257" s="20">
        <f t="shared" si="1235"/>
        <v>0</v>
      </c>
      <c r="HY257" s="19"/>
      <c r="HZ257" s="19"/>
      <c r="IA257" s="20">
        <f t="shared" si="1236"/>
        <v>0</v>
      </c>
      <c r="IB257" s="19"/>
      <c r="IC257" s="19"/>
      <c r="ID257" s="20">
        <f t="shared" si="1237"/>
        <v>0</v>
      </c>
      <c r="IE257" s="20">
        <f t="shared" si="1238"/>
        <v>0</v>
      </c>
      <c r="IF257" s="20">
        <f t="shared" si="1239"/>
        <v>0</v>
      </c>
      <c r="IG257" s="20">
        <f t="shared" si="1240"/>
        <v>0</v>
      </c>
      <c r="IH257" s="20">
        <f t="shared" si="1241"/>
        <v>0</v>
      </c>
      <c r="II257" s="20">
        <f t="shared" si="1242"/>
        <v>0</v>
      </c>
      <c r="IJ257" s="20">
        <f t="shared" si="1243"/>
        <v>0</v>
      </c>
      <c r="IK257" s="19"/>
      <c r="IL257" s="19"/>
      <c r="IM257" s="20">
        <f t="shared" si="1244"/>
        <v>0</v>
      </c>
      <c r="IN257" s="19"/>
      <c r="IO257" s="19"/>
      <c r="IP257" s="20">
        <f t="shared" si="1245"/>
        <v>0</v>
      </c>
      <c r="IQ257" s="19"/>
      <c r="IR257" s="19"/>
      <c r="IS257" s="20">
        <f t="shared" si="1246"/>
        <v>0</v>
      </c>
      <c r="IT257" s="20">
        <f t="shared" si="1247"/>
        <v>0</v>
      </c>
      <c r="IU257" s="20">
        <f t="shared" si="1248"/>
        <v>0</v>
      </c>
      <c r="IV257" s="20">
        <f t="shared" si="1249"/>
        <v>0</v>
      </c>
      <c r="IW257" s="20">
        <f t="shared" si="1250"/>
        <v>0</v>
      </c>
      <c r="IX257" s="20">
        <f t="shared" si="1251"/>
        <v>0</v>
      </c>
      <c r="IY257" s="20">
        <f t="shared" si="1252"/>
        <v>0</v>
      </c>
      <c r="IZ257" s="19"/>
      <c r="JA257" s="19"/>
      <c r="JB257" s="20">
        <f t="shared" si="1253"/>
        <v>0</v>
      </c>
      <c r="JC257" s="19"/>
      <c r="JD257" s="19"/>
      <c r="JE257" s="20">
        <f t="shared" si="1254"/>
        <v>0</v>
      </c>
      <c r="JF257" s="19"/>
      <c r="JG257" s="19"/>
      <c r="JH257" s="20">
        <f t="shared" si="1255"/>
        <v>0</v>
      </c>
      <c r="JI257" s="20">
        <f t="shared" si="1256"/>
        <v>0</v>
      </c>
      <c r="JJ257" s="20">
        <f t="shared" si="1257"/>
        <v>0</v>
      </c>
      <c r="JK257" s="20">
        <f t="shared" si="1258"/>
        <v>0</v>
      </c>
      <c r="JL257" s="19"/>
      <c r="JM257" s="19"/>
      <c r="JN257" s="20">
        <f t="shared" si="1259"/>
        <v>0</v>
      </c>
      <c r="JO257" s="19"/>
      <c r="JP257" s="19"/>
      <c r="JQ257" s="20">
        <f t="shared" si="1260"/>
        <v>0</v>
      </c>
      <c r="JR257" s="19"/>
      <c r="JS257" s="19"/>
      <c r="JT257" s="20">
        <f t="shared" si="1261"/>
        <v>0</v>
      </c>
      <c r="JU257" s="20">
        <f t="shared" si="1262"/>
        <v>0</v>
      </c>
      <c r="JV257" s="20">
        <f t="shared" si="1263"/>
        <v>0</v>
      </c>
      <c r="JW257" s="20">
        <f t="shared" si="1264"/>
        <v>0</v>
      </c>
      <c r="JX257" s="19"/>
      <c r="JY257" s="19"/>
      <c r="JZ257" s="20">
        <f t="shared" si="1265"/>
        <v>0</v>
      </c>
      <c r="KA257" s="19"/>
      <c r="KB257" s="19"/>
      <c r="KC257" s="20">
        <f t="shared" si="1266"/>
        <v>0</v>
      </c>
      <c r="KD257" s="20">
        <f t="shared" si="1267"/>
        <v>0</v>
      </c>
      <c r="KE257" s="20">
        <f t="shared" si="1268"/>
        <v>0</v>
      </c>
      <c r="KF257" s="20">
        <f t="shared" si="1269"/>
        <v>0</v>
      </c>
      <c r="KG257" s="19"/>
      <c r="KH257" s="20">
        <f>150</f>
        <v>150</v>
      </c>
      <c r="KI257" s="20">
        <f t="shared" si="1270"/>
        <v>-150</v>
      </c>
      <c r="KJ257" s="19"/>
      <c r="KK257" s="19"/>
      <c r="KL257" s="20">
        <f t="shared" si="1271"/>
        <v>0</v>
      </c>
      <c r="KM257" s="19"/>
      <c r="KN257" s="19"/>
      <c r="KO257" s="20">
        <f t="shared" si="1272"/>
        <v>0</v>
      </c>
      <c r="KP257" s="19"/>
      <c r="KQ257" s="19"/>
      <c r="KR257" s="20">
        <f t="shared" si="1273"/>
        <v>0</v>
      </c>
      <c r="KS257" s="19"/>
      <c r="KT257" s="19"/>
      <c r="KU257" s="20">
        <f t="shared" si="1274"/>
        <v>0</v>
      </c>
      <c r="KV257" s="19"/>
      <c r="KW257" s="19"/>
      <c r="KX257" s="20">
        <f t="shared" si="1275"/>
        <v>0</v>
      </c>
      <c r="KY257" s="19"/>
      <c r="KZ257" s="19"/>
      <c r="LA257" s="20">
        <f t="shared" si="1276"/>
        <v>0</v>
      </c>
      <c r="LB257" s="20">
        <f t="shared" si="1277"/>
        <v>0</v>
      </c>
      <c r="LC257" s="20">
        <f t="shared" si="1278"/>
        <v>0</v>
      </c>
      <c r="LD257" s="20">
        <f t="shared" si="1279"/>
        <v>0</v>
      </c>
      <c r="LE257" s="20">
        <f t="shared" si="1280"/>
        <v>0</v>
      </c>
      <c r="LF257" s="20">
        <f t="shared" si="1281"/>
        <v>150</v>
      </c>
      <c r="LG257" s="20">
        <f t="shared" si="1282"/>
        <v>-150</v>
      </c>
      <c r="LH257" s="19"/>
      <c r="LI257" s="19"/>
      <c r="LJ257" s="20">
        <f t="shared" si="1283"/>
        <v>0</v>
      </c>
      <c r="LK257" s="19"/>
      <c r="LL257" s="19"/>
      <c r="LM257" s="20">
        <f t="shared" si="1284"/>
        <v>0</v>
      </c>
      <c r="LN257" s="20">
        <f t="shared" si="1285"/>
        <v>0</v>
      </c>
      <c r="LO257" s="20">
        <f t="shared" si="1286"/>
        <v>150</v>
      </c>
      <c r="LP257" s="20">
        <f t="shared" si="1287"/>
        <v>-150</v>
      </c>
    </row>
    <row r="258" spans="1:328" x14ac:dyDescent="0.3">
      <c r="A258" s="2" t="s">
        <v>363</v>
      </c>
      <c r="B258" s="3"/>
      <c r="C258" s="3"/>
      <c r="D258" s="4">
        <f t="shared" si="1127"/>
        <v>0</v>
      </c>
      <c r="E258" s="3"/>
      <c r="F258" s="3"/>
      <c r="G258" s="4">
        <f t="shared" si="1128"/>
        <v>0</v>
      </c>
      <c r="H258" s="3"/>
      <c r="I258" s="3"/>
      <c r="J258" s="4">
        <f t="shared" si="1129"/>
        <v>0</v>
      </c>
      <c r="K258" s="3"/>
      <c r="L258" s="3"/>
      <c r="M258" s="4">
        <f t="shared" si="1130"/>
        <v>0</v>
      </c>
      <c r="N258" s="3"/>
      <c r="O258" s="3"/>
      <c r="P258" s="4">
        <f t="shared" si="1131"/>
        <v>0</v>
      </c>
      <c r="Q258" s="3"/>
      <c r="R258" s="3"/>
      <c r="S258" s="4">
        <f t="shared" si="1132"/>
        <v>0</v>
      </c>
      <c r="T258" s="3"/>
      <c r="U258" s="3"/>
      <c r="V258" s="4">
        <f t="shared" si="1133"/>
        <v>0</v>
      </c>
      <c r="W258" s="3"/>
      <c r="X258" s="3"/>
      <c r="Y258" s="4">
        <f t="shared" si="1134"/>
        <v>0</v>
      </c>
      <c r="Z258" s="3"/>
      <c r="AA258" s="3"/>
      <c r="AB258" s="4">
        <f t="shared" si="1135"/>
        <v>0</v>
      </c>
      <c r="AC258" s="3"/>
      <c r="AD258" s="3"/>
      <c r="AE258" s="4">
        <f t="shared" si="1136"/>
        <v>0</v>
      </c>
      <c r="AF258" s="3"/>
      <c r="AG258" s="3"/>
      <c r="AH258" s="4">
        <f t="shared" si="1137"/>
        <v>0</v>
      </c>
      <c r="AI258" s="3"/>
      <c r="AJ258" s="3"/>
      <c r="AK258" s="4">
        <f t="shared" si="1138"/>
        <v>0</v>
      </c>
      <c r="AL258" s="4">
        <f t="shared" si="1139"/>
        <v>0</v>
      </c>
      <c r="AM258" s="4">
        <f t="shared" si="1140"/>
        <v>0</v>
      </c>
      <c r="AN258" s="4">
        <f t="shared" si="1141"/>
        <v>0</v>
      </c>
      <c r="AO258" s="3"/>
      <c r="AP258" s="3"/>
      <c r="AQ258" s="4">
        <f t="shared" si="1142"/>
        <v>0</v>
      </c>
      <c r="AR258" s="3"/>
      <c r="AS258" s="3"/>
      <c r="AT258" s="4">
        <f t="shared" si="1143"/>
        <v>0</v>
      </c>
      <c r="AU258" s="3"/>
      <c r="AV258" s="3"/>
      <c r="AW258" s="4">
        <f t="shared" si="1144"/>
        <v>0</v>
      </c>
      <c r="AX258" s="3"/>
      <c r="AY258" s="3"/>
      <c r="AZ258" s="4">
        <f t="shared" si="1145"/>
        <v>0</v>
      </c>
      <c r="BA258" s="3"/>
      <c r="BB258" s="3"/>
      <c r="BC258" s="4">
        <f t="shared" si="1146"/>
        <v>0</v>
      </c>
      <c r="BD258" s="3"/>
      <c r="BE258" s="3"/>
      <c r="BF258" s="4">
        <f t="shared" si="1147"/>
        <v>0</v>
      </c>
      <c r="BG258" s="4">
        <f t="shared" si="1148"/>
        <v>0</v>
      </c>
      <c r="BH258" s="4">
        <f t="shared" si="1149"/>
        <v>0</v>
      </c>
      <c r="BI258" s="4">
        <f t="shared" si="1150"/>
        <v>0</v>
      </c>
      <c r="BJ258" s="3"/>
      <c r="BK258" s="3"/>
      <c r="BL258" s="4">
        <f t="shared" si="1151"/>
        <v>0</v>
      </c>
      <c r="BM258" s="3"/>
      <c r="BN258" s="3"/>
      <c r="BO258" s="4">
        <f t="shared" si="1152"/>
        <v>0</v>
      </c>
      <c r="BP258" s="3"/>
      <c r="BQ258" s="3"/>
      <c r="BR258" s="4">
        <f t="shared" si="1153"/>
        <v>0</v>
      </c>
      <c r="BS258" s="3"/>
      <c r="BT258" s="3"/>
      <c r="BU258" s="4">
        <f t="shared" si="1154"/>
        <v>0</v>
      </c>
      <c r="BV258" s="3"/>
      <c r="BW258" s="3"/>
      <c r="BX258" s="4">
        <f t="shared" si="1155"/>
        <v>0</v>
      </c>
      <c r="BY258" s="3"/>
      <c r="BZ258" s="3"/>
      <c r="CA258" s="4">
        <f t="shared" si="1156"/>
        <v>0</v>
      </c>
      <c r="CB258" s="4">
        <f t="shared" si="1157"/>
        <v>0</v>
      </c>
      <c r="CC258" s="4">
        <f t="shared" si="1158"/>
        <v>0</v>
      </c>
      <c r="CD258" s="4">
        <f t="shared" si="1159"/>
        <v>0</v>
      </c>
      <c r="CE258" s="3"/>
      <c r="CF258" s="3"/>
      <c r="CG258" s="4">
        <f t="shared" si="1160"/>
        <v>0</v>
      </c>
      <c r="CH258" s="3"/>
      <c r="CI258" s="3"/>
      <c r="CJ258" s="4">
        <f t="shared" si="1161"/>
        <v>0</v>
      </c>
      <c r="CK258" s="3"/>
      <c r="CL258" s="3"/>
      <c r="CM258" s="4">
        <f t="shared" si="1162"/>
        <v>0</v>
      </c>
      <c r="CN258" s="4">
        <f t="shared" si="1163"/>
        <v>0</v>
      </c>
      <c r="CO258" s="4">
        <f t="shared" si="1164"/>
        <v>0</v>
      </c>
      <c r="CP258" s="4">
        <f t="shared" si="1165"/>
        <v>0</v>
      </c>
      <c r="CQ258" s="3"/>
      <c r="CR258" s="3"/>
      <c r="CS258" s="4">
        <f t="shared" si="1166"/>
        <v>0</v>
      </c>
      <c r="CT258" s="3"/>
      <c r="CU258" s="3"/>
      <c r="CV258" s="4">
        <f t="shared" si="1167"/>
        <v>0</v>
      </c>
      <c r="CW258" s="3"/>
      <c r="CX258" s="3"/>
      <c r="CY258" s="4">
        <f t="shared" si="1168"/>
        <v>0</v>
      </c>
      <c r="CZ258" s="4">
        <f t="shared" si="1169"/>
        <v>0</v>
      </c>
      <c r="DA258" s="4">
        <f t="shared" si="1170"/>
        <v>0</v>
      </c>
      <c r="DB258" s="4">
        <f t="shared" si="1171"/>
        <v>0</v>
      </c>
      <c r="DC258" s="4">
        <f t="shared" si="1172"/>
        <v>0</v>
      </c>
      <c r="DD258" s="4">
        <f t="shared" si="1173"/>
        <v>0</v>
      </c>
      <c r="DE258" s="4">
        <f t="shared" si="1174"/>
        <v>0</v>
      </c>
      <c r="DF258" s="3"/>
      <c r="DG258" s="3"/>
      <c r="DH258" s="4">
        <f t="shared" si="1175"/>
        <v>0</v>
      </c>
      <c r="DI258" s="3"/>
      <c r="DJ258" s="3"/>
      <c r="DK258" s="4">
        <f t="shared" si="1176"/>
        <v>0</v>
      </c>
      <c r="DL258" s="4">
        <f t="shared" si="1177"/>
        <v>0</v>
      </c>
      <c r="DM258" s="4">
        <f t="shared" si="1178"/>
        <v>0</v>
      </c>
      <c r="DN258" s="4">
        <f t="shared" si="1179"/>
        <v>0</v>
      </c>
      <c r="DO258" s="3"/>
      <c r="DP258" s="3"/>
      <c r="DQ258" s="4">
        <f t="shared" si="1180"/>
        <v>0</v>
      </c>
      <c r="DR258" s="3"/>
      <c r="DS258" s="3"/>
      <c r="DT258" s="4">
        <f t="shared" si="1181"/>
        <v>0</v>
      </c>
      <c r="DU258" s="4">
        <f t="shared" si="1182"/>
        <v>0</v>
      </c>
      <c r="DV258" s="4">
        <f t="shared" si="1183"/>
        <v>0</v>
      </c>
      <c r="DW258" s="4">
        <f t="shared" si="1184"/>
        <v>0</v>
      </c>
      <c r="DX258" s="20">
        <f t="shared" si="1185"/>
        <v>0</v>
      </c>
      <c r="DY258" s="20">
        <f t="shared" si="1186"/>
        <v>0</v>
      </c>
      <c r="DZ258" s="20">
        <f t="shared" si="1187"/>
        <v>0</v>
      </c>
      <c r="EA258" s="19"/>
      <c r="EB258" s="19"/>
      <c r="EC258" s="20">
        <f t="shared" si="1188"/>
        <v>0</v>
      </c>
      <c r="ED258" s="19"/>
      <c r="EE258" s="19"/>
      <c r="EF258" s="20">
        <f t="shared" si="1189"/>
        <v>0</v>
      </c>
      <c r="EG258" s="19"/>
      <c r="EH258" s="19"/>
      <c r="EI258" s="20">
        <f t="shared" si="1190"/>
        <v>0</v>
      </c>
      <c r="EJ258" s="19"/>
      <c r="EK258" s="19"/>
      <c r="EL258" s="20">
        <f t="shared" si="1191"/>
        <v>0</v>
      </c>
      <c r="EM258" s="20">
        <f t="shared" si="1192"/>
        <v>0</v>
      </c>
      <c r="EN258" s="20">
        <f t="shared" si="1193"/>
        <v>0</v>
      </c>
      <c r="EO258" s="20">
        <f t="shared" si="1194"/>
        <v>0</v>
      </c>
      <c r="EP258" s="19"/>
      <c r="EQ258" s="19"/>
      <c r="ER258" s="20">
        <f t="shared" si="1195"/>
        <v>0</v>
      </c>
      <c r="ES258" s="19"/>
      <c r="ET258" s="19"/>
      <c r="EU258" s="20">
        <f t="shared" si="1196"/>
        <v>0</v>
      </c>
      <c r="EV258" s="19"/>
      <c r="EW258" s="19"/>
      <c r="EX258" s="20">
        <f t="shared" si="1197"/>
        <v>0</v>
      </c>
      <c r="EY258" s="19"/>
      <c r="EZ258" s="19"/>
      <c r="FA258" s="20">
        <f t="shared" si="1198"/>
        <v>0</v>
      </c>
      <c r="FB258" s="20">
        <f t="shared" si="1199"/>
        <v>0</v>
      </c>
      <c r="FC258" s="20">
        <f t="shared" si="1200"/>
        <v>0</v>
      </c>
      <c r="FD258" s="20">
        <f t="shared" si="1201"/>
        <v>0</v>
      </c>
      <c r="FE258" s="19"/>
      <c r="FF258" s="19"/>
      <c r="FG258" s="20">
        <f t="shared" si="1202"/>
        <v>0</v>
      </c>
      <c r="FH258" s="19"/>
      <c r="FI258" s="19"/>
      <c r="FJ258" s="20">
        <f t="shared" si="1203"/>
        <v>0</v>
      </c>
      <c r="FK258" s="19"/>
      <c r="FL258" s="19"/>
      <c r="FM258" s="20">
        <f t="shared" si="1204"/>
        <v>0</v>
      </c>
      <c r="FN258" s="20">
        <f t="shared" si="1205"/>
        <v>0</v>
      </c>
      <c r="FO258" s="20">
        <f t="shared" si="1206"/>
        <v>0</v>
      </c>
      <c r="FP258" s="20">
        <f t="shared" si="1207"/>
        <v>0</v>
      </c>
      <c r="FQ258" s="19"/>
      <c r="FR258" s="19"/>
      <c r="FS258" s="20">
        <f t="shared" si="1208"/>
        <v>0</v>
      </c>
      <c r="FT258" s="19"/>
      <c r="FU258" s="19"/>
      <c r="FV258" s="20">
        <f t="shared" si="1209"/>
        <v>0</v>
      </c>
      <c r="FW258" s="19"/>
      <c r="FX258" s="19"/>
      <c r="FY258" s="20">
        <f t="shared" si="1210"/>
        <v>0</v>
      </c>
      <c r="FZ258" s="20">
        <f t="shared" si="1211"/>
        <v>0</v>
      </c>
      <c r="GA258" s="20">
        <f t="shared" si="1212"/>
        <v>0</v>
      </c>
      <c r="GB258" s="20">
        <f t="shared" si="1213"/>
        <v>0</v>
      </c>
      <c r="GC258" s="19"/>
      <c r="GD258" s="19"/>
      <c r="GE258" s="20">
        <f t="shared" si="1214"/>
        <v>0</v>
      </c>
      <c r="GF258" s="19"/>
      <c r="GG258" s="19"/>
      <c r="GH258" s="20">
        <f t="shared" si="1215"/>
        <v>0</v>
      </c>
      <c r="GI258" s="19"/>
      <c r="GJ258" s="19"/>
      <c r="GK258" s="20">
        <f t="shared" si="1216"/>
        <v>0</v>
      </c>
      <c r="GL258" s="19"/>
      <c r="GM258" s="19"/>
      <c r="GN258" s="20">
        <f t="shared" si="1217"/>
        <v>0</v>
      </c>
      <c r="GO258" s="20">
        <f t="shared" si="1218"/>
        <v>0</v>
      </c>
      <c r="GP258" s="20">
        <f t="shared" si="1219"/>
        <v>0</v>
      </c>
      <c r="GQ258" s="20">
        <f t="shared" si="1220"/>
        <v>0</v>
      </c>
      <c r="GR258" s="19"/>
      <c r="GS258" s="19"/>
      <c r="GT258" s="20">
        <f t="shared" si="1221"/>
        <v>0</v>
      </c>
      <c r="GU258" s="19"/>
      <c r="GV258" s="19"/>
      <c r="GW258" s="20">
        <f t="shared" si="1222"/>
        <v>0</v>
      </c>
      <c r="GX258" s="19"/>
      <c r="GY258" s="19"/>
      <c r="GZ258" s="20">
        <f t="shared" si="1223"/>
        <v>0</v>
      </c>
      <c r="HA258" s="20">
        <f t="shared" si="1224"/>
        <v>0</v>
      </c>
      <c r="HB258" s="20">
        <f t="shared" si="1225"/>
        <v>0</v>
      </c>
      <c r="HC258" s="20">
        <f t="shared" si="1226"/>
        <v>0</v>
      </c>
      <c r="HD258" s="19"/>
      <c r="HE258" s="19"/>
      <c r="HF258" s="20">
        <f t="shared" si="1227"/>
        <v>0</v>
      </c>
      <c r="HG258" s="19"/>
      <c r="HH258" s="19"/>
      <c r="HI258" s="20">
        <f t="shared" si="1228"/>
        <v>0</v>
      </c>
      <c r="HJ258" s="19"/>
      <c r="HK258" s="19"/>
      <c r="HL258" s="20">
        <f t="shared" si="1229"/>
        <v>0</v>
      </c>
      <c r="HM258" s="19"/>
      <c r="HN258" s="19"/>
      <c r="HO258" s="20">
        <f t="shared" si="1230"/>
        <v>0</v>
      </c>
      <c r="HP258" s="20">
        <f t="shared" si="1231"/>
        <v>0</v>
      </c>
      <c r="HQ258" s="20">
        <f t="shared" si="1232"/>
        <v>0</v>
      </c>
      <c r="HR258" s="20">
        <f t="shared" si="1233"/>
        <v>0</v>
      </c>
      <c r="HS258" s="19"/>
      <c r="HT258" s="19"/>
      <c r="HU258" s="20">
        <f t="shared" si="1234"/>
        <v>0</v>
      </c>
      <c r="HV258" s="19"/>
      <c r="HW258" s="19"/>
      <c r="HX258" s="20">
        <f t="shared" si="1235"/>
        <v>0</v>
      </c>
      <c r="HY258" s="19"/>
      <c r="HZ258" s="19"/>
      <c r="IA258" s="20">
        <f t="shared" si="1236"/>
        <v>0</v>
      </c>
      <c r="IB258" s="19"/>
      <c r="IC258" s="19"/>
      <c r="ID258" s="20">
        <f t="shared" si="1237"/>
        <v>0</v>
      </c>
      <c r="IE258" s="20">
        <f t="shared" si="1238"/>
        <v>0</v>
      </c>
      <c r="IF258" s="20">
        <f t="shared" si="1239"/>
        <v>0</v>
      </c>
      <c r="IG258" s="20">
        <f t="shared" si="1240"/>
        <v>0</v>
      </c>
      <c r="IH258" s="20">
        <f t="shared" si="1241"/>
        <v>0</v>
      </c>
      <c r="II258" s="20">
        <f t="shared" si="1242"/>
        <v>0</v>
      </c>
      <c r="IJ258" s="20">
        <f t="shared" si="1243"/>
        <v>0</v>
      </c>
      <c r="IK258" s="19"/>
      <c r="IL258" s="19"/>
      <c r="IM258" s="20">
        <f t="shared" si="1244"/>
        <v>0</v>
      </c>
      <c r="IN258" s="19"/>
      <c r="IO258" s="19"/>
      <c r="IP258" s="20">
        <f t="shared" si="1245"/>
        <v>0</v>
      </c>
      <c r="IQ258" s="19"/>
      <c r="IR258" s="19"/>
      <c r="IS258" s="20">
        <f t="shared" si="1246"/>
        <v>0</v>
      </c>
      <c r="IT258" s="20">
        <f t="shared" si="1247"/>
        <v>0</v>
      </c>
      <c r="IU258" s="20">
        <f t="shared" si="1248"/>
        <v>0</v>
      </c>
      <c r="IV258" s="20">
        <f t="shared" si="1249"/>
        <v>0</v>
      </c>
      <c r="IW258" s="20">
        <f t="shared" si="1250"/>
        <v>0</v>
      </c>
      <c r="IX258" s="20">
        <f t="shared" si="1251"/>
        <v>0</v>
      </c>
      <c r="IY258" s="20">
        <f t="shared" si="1252"/>
        <v>0</v>
      </c>
      <c r="IZ258" s="19"/>
      <c r="JA258" s="19"/>
      <c r="JB258" s="20">
        <f t="shared" si="1253"/>
        <v>0</v>
      </c>
      <c r="JC258" s="19"/>
      <c r="JD258" s="19"/>
      <c r="JE258" s="20">
        <f t="shared" si="1254"/>
        <v>0</v>
      </c>
      <c r="JF258" s="19"/>
      <c r="JG258" s="19"/>
      <c r="JH258" s="20">
        <f t="shared" si="1255"/>
        <v>0</v>
      </c>
      <c r="JI258" s="20">
        <f t="shared" si="1256"/>
        <v>0</v>
      </c>
      <c r="JJ258" s="20">
        <f t="shared" si="1257"/>
        <v>0</v>
      </c>
      <c r="JK258" s="20">
        <f t="shared" si="1258"/>
        <v>0</v>
      </c>
      <c r="JL258" s="19"/>
      <c r="JM258" s="19"/>
      <c r="JN258" s="20">
        <f t="shared" si="1259"/>
        <v>0</v>
      </c>
      <c r="JO258" s="19"/>
      <c r="JP258" s="19"/>
      <c r="JQ258" s="20">
        <f t="shared" si="1260"/>
        <v>0</v>
      </c>
      <c r="JR258" s="19"/>
      <c r="JS258" s="19"/>
      <c r="JT258" s="20">
        <f t="shared" si="1261"/>
        <v>0</v>
      </c>
      <c r="JU258" s="20">
        <f t="shared" si="1262"/>
        <v>0</v>
      </c>
      <c r="JV258" s="20">
        <f t="shared" si="1263"/>
        <v>0</v>
      </c>
      <c r="JW258" s="20">
        <f t="shared" si="1264"/>
        <v>0</v>
      </c>
      <c r="JX258" s="19"/>
      <c r="JY258" s="19"/>
      <c r="JZ258" s="20">
        <f t="shared" si="1265"/>
        <v>0</v>
      </c>
      <c r="KA258" s="19"/>
      <c r="KB258" s="19"/>
      <c r="KC258" s="20">
        <f t="shared" si="1266"/>
        <v>0</v>
      </c>
      <c r="KD258" s="20">
        <f t="shared" si="1267"/>
        <v>0</v>
      </c>
      <c r="KE258" s="20">
        <f t="shared" si="1268"/>
        <v>0</v>
      </c>
      <c r="KF258" s="20">
        <f t="shared" si="1269"/>
        <v>0</v>
      </c>
      <c r="KG258" s="19"/>
      <c r="KH258" s="20">
        <f>150</f>
        <v>150</v>
      </c>
      <c r="KI258" s="20">
        <f t="shared" si="1270"/>
        <v>-150</v>
      </c>
      <c r="KJ258" s="19"/>
      <c r="KK258" s="19"/>
      <c r="KL258" s="20">
        <f t="shared" si="1271"/>
        <v>0</v>
      </c>
      <c r="KM258" s="19"/>
      <c r="KN258" s="19"/>
      <c r="KO258" s="20">
        <f t="shared" si="1272"/>
        <v>0</v>
      </c>
      <c r="KP258" s="19"/>
      <c r="KQ258" s="19"/>
      <c r="KR258" s="20">
        <f t="shared" si="1273"/>
        <v>0</v>
      </c>
      <c r="KS258" s="19"/>
      <c r="KT258" s="19"/>
      <c r="KU258" s="20">
        <f t="shared" si="1274"/>
        <v>0</v>
      </c>
      <c r="KV258" s="19"/>
      <c r="KW258" s="19"/>
      <c r="KX258" s="20">
        <f t="shared" si="1275"/>
        <v>0</v>
      </c>
      <c r="KY258" s="19"/>
      <c r="KZ258" s="19"/>
      <c r="LA258" s="20">
        <f t="shared" si="1276"/>
        <v>0</v>
      </c>
      <c r="LB258" s="20">
        <f t="shared" si="1277"/>
        <v>0</v>
      </c>
      <c r="LC258" s="20">
        <f t="shared" si="1278"/>
        <v>0</v>
      </c>
      <c r="LD258" s="20">
        <f t="shared" si="1279"/>
        <v>0</v>
      </c>
      <c r="LE258" s="20">
        <f t="shared" si="1280"/>
        <v>0</v>
      </c>
      <c r="LF258" s="20">
        <f t="shared" si="1281"/>
        <v>150</v>
      </c>
      <c r="LG258" s="20">
        <f t="shared" si="1282"/>
        <v>-150</v>
      </c>
      <c r="LH258" s="19"/>
      <c r="LI258" s="19"/>
      <c r="LJ258" s="20">
        <f t="shared" si="1283"/>
        <v>0</v>
      </c>
      <c r="LK258" s="19"/>
      <c r="LL258" s="19"/>
      <c r="LM258" s="20">
        <f t="shared" si="1284"/>
        <v>0</v>
      </c>
      <c r="LN258" s="20">
        <f t="shared" si="1285"/>
        <v>0</v>
      </c>
      <c r="LO258" s="20">
        <f t="shared" si="1286"/>
        <v>150</v>
      </c>
      <c r="LP258" s="20">
        <f t="shared" si="1287"/>
        <v>-150</v>
      </c>
    </row>
    <row r="259" spans="1:328" x14ac:dyDescent="0.3">
      <c r="A259" s="2" t="s">
        <v>364</v>
      </c>
      <c r="B259" s="3"/>
      <c r="C259" s="3"/>
      <c r="D259" s="4">
        <f t="shared" si="1127"/>
        <v>0</v>
      </c>
      <c r="E259" s="3"/>
      <c r="F259" s="3"/>
      <c r="G259" s="4">
        <f t="shared" si="1128"/>
        <v>0</v>
      </c>
      <c r="H259" s="3"/>
      <c r="I259" s="3"/>
      <c r="J259" s="4">
        <f t="shared" si="1129"/>
        <v>0</v>
      </c>
      <c r="K259" s="3"/>
      <c r="L259" s="3"/>
      <c r="M259" s="4">
        <f t="shared" si="1130"/>
        <v>0</v>
      </c>
      <c r="N259" s="3"/>
      <c r="O259" s="3"/>
      <c r="P259" s="4">
        <f t="shared" si="1131"/>
        <v>0</v>
      </c>
      <c r="Q259" s="3"/>
      <c r="R259" s="3"/>
      <c r="S259" s="4">
        <f t="shared" si="1132"/>
        <v>0</v>
      </c>
      <c r="T259" s="3"/>
      <c r="U259" s="3"/>
      <c r="V259" s="4">
        <f t="shared" si="1133"/>
        <v>0</v>
      </c>
      <c r="W259" s="3"/>
      <c r="X259" s="3"/>
      <c r="Y259" s="4">
        <f t="shared" si="1134"/>
        <v>0</v>
      </c>
      <c r="Z259" s="3"/>
      <c r="AA259" s="3"/>
      <c r="AB259" s="4">
        <f t="shared" si="1135"/>
        <v>0</v>
      </c>
      <c r="AC259" s="3"/>
      <c r="AD259" s="3"/>
      <c r="AE259" s="4">
        <f t="shared" si="1136"/>
        <v>0</v>
      </c>
      <c r="AF259" s="3"/>
      <c r="AG259" s="3"/>
      <c r="AH259" s="4">
        <f t="shared" si="1137"/>
        <v>0</v>
      </c>
      <c r="AI259" s="3"/>
      <c r="AJ259" s="3"/>
      <c r="AK259" s="4">
        <f t="shared" si="1138"/>
        <v>0</v>
      </c>
      <c r="AL259" s="4">
        <f t="shared" si="1139"/>
        <v>0</v>
      </c>
      <c r="AM259" s="4">
        <f t="shared" si="1140"/>
        <v>0</v>
      </c>
      <c r="AN259" s="4">
        <f t="shared" si="1141"/>
        <v>0</v>
      </c>
      <c r="AO259" s="3"/>
      <c r="AP259" s="3"/>
      <c r="AQ259" s="4">
        <f t="shared" si="1142"/>
        <v>0</v>
      </c>
      <c r="AR259" s="3"/>
      <c r="AS259" s="3"/>
      <c r="AT259" s="4">
        <f t="shared" si="1143"/>
        <v>0</v>
      </c>
      <c r="AU259" s="3"/>
      <c r="AV259" s="3"/>
      <c r="AW259" s="4">
        <f t="shared" si="1144"/>
        <v>0</v>
      </c>
      <c r="AX259" s="3"/>
      <c r="AY259" s="3"/>
      <c r="AZ259" s="4">
        <f t="shared" si="1145"/>
        <v>0</v>
      </c>
      <c r="BA259" s="3"/>
      <c r="BB259" s="3"/>
      <c r="BC259" s="4">
        <f t="shared" si="1146"/>
        <v>0</v>
      </c>
      <c r="BD259" s="3"/>
      <c r="BE259" s="3"/>
      <c r="BF259" s="4">
        <f t="shared" si="1147"/>
        <v>0</v>
      </c>
      <c r="BG259" s="4">
        <f t="shared" si="1148"/>
        <v>0</v>
      </c>
      <c r="BH259" s="4">
        <f t="shared" si="1149"/>
        <v>0</v>
      </c>
      <c r="BI259" s="4">
        <f t="shared" si="1150"/>
        <v>0</v>
      </c>
      <c r="BJ259" s="3"/>
      <c r="BK259" s="3"/>
      <c r="BL259" s="4">
        <f t="shared" si="1151"/>
        <v>0</v>
      </c>
      <c r="BM259" s="3"/>
      <c r="BN259" s="3"/>
      <c r="BO259" s="4">
        <f t="shared" si="1152"/>
        <v>0</v>
      </c>
      <c r="BP259" s="3"/>
      <c r="BQ259" s="3"/>
      <c r="BR259" s="4">
        <f t="shared" si="1153"/>
        <v>0</v>
      </c>
      <c r="BS259" s="3"/>
      <c r="BT259" s="3"/>
      <c r="BU259" s="4">
        <f t="shared" si="1154"/>
        <v>0</v>
      </c>
      <c r="BV259" s="3"/>
      <c r="BW259" s="3"/>
      <c r="BX259" s="4">
        <f t="shared" si="1155"/>
        <v>0</v>
      </c>
      <c r="BY259" s="3"/>
      <c r="BZ259" s="3"/>
      <c r="CA259" s="4">
        <f t="shared" si="1156"/>
        <v>0</v>
      </c>
      <c r="CB259" s="4">
        <f t="shared" si="1157"/>
        <v>0</v>
      </c>
      <c r="CC259" s="4">
        <f t="shared" si="1158"/>
        <v>0</v>
      </c>
      <c r="CD259" s="4">
        <f t="shared" si="1159"/>
        <v>0</v>
      </c>
      <c r="CE259" s="3"/>
      <c r="CF259" s="3"/>
      <c r="CG259" s="4">
        <f t="shared" si="1160"/>
        <v>0</v>
      </c>
      <c r="CH259" s="3"/>
      <c r="CI259" s="3"/>
      <c r="CJ259" s="4">
        <f t="shared" si="1161"/>
        <v>0</v>
      </c>
      <c r="CK259" s="3"/>
      <c r="CL259" s="3"/>
      <c r="CM259" s="4">
        <f t="shared" si="1162"/>
        <v>0</v>
      </c>
      <c r="CN259" s="4">
        <f t="shared" si="1163"/>
        <v>0</v>
      </c>
      <c r="CO259" s="4">
        <f t="shared" si="1164"/>
        <v>0</v>
      </c>
      <c r="CP259" s="4">
        <f t="shared" si="1165"/>
        <v>0</v>
      </c>
      <c r="CQ259" s="3"/>
      <c r="CR259" s="3"/>
      <c r="CS259" s="4">
        <f t="shared" si="1166"/>
        <v>0</v>
      </c>
      <c r="CT259" s="3"/>
      <c r="CU259" s="3"/>
      <c r="CV259" s="4">
        <f t="shared" si="1167"/>
        <v>0</v>
      </c>
      <c r="CW259" s="3"/>
      <c r="CX259" s="3"/>
      <c r="CY259" s="4">
        <f t="shared" si="1168"/>
        <v>0</v>
      </c>
      <c r="CZ259" s="4">
        <f t="shared" si="1169"/>
        <v>0</v>
      </c>
      <c r="DA259" s="4">
        <f t="shared" si="1170"/>
        <v>0</v>
      </c>
      <c r="DB259" s="4">
        <f t="shared" si="1171"/>
        <v>0</v>
      </c>
      <c r="DC259" s="4">
        <f t="shared" si="1172"/>
        <v>0</v>
      </c>
      <c r="DD259" s="4">
        <f t="shared" si="1173"/>
        <v>0</v>
      </c>
      <c r="DE259" s="4">
        <f t="shared" si="1174"/>
        <v>0</v>
      </c>
      <c r="DF259" s="3"/>
      <c r="DG259" s="3"/>
      <c r="DH259" s="4">
        <f t="shared" si="1175"/>
        <v>0</v>
      </c>
      <c r="DI259" s="3"/>
      <c r="DJ259" s="3"/>
      <c r="DK259" s="4">
        <f t="shared" si="1176"/>
        <v>0</v>
      </c>
      <c r="DL259" s="4">
        <f t="shared" si="1177"/>
        <v>0</v>
      </c>
      <c r="DM259" s="4">
        <f t="shared" si="1178"/>
        <v>0</v>
      </c>
      <c r="DN259" s="4">
        <f t="shared" si="1179"/>
        <v>0</v>
      </c>
      <c r="DO259" s="3"/>
      <c r="DP259" s="3"/>
      <c r="DQ259" s="4">
        <f t="shared" si="1180"/>
        <v>0</v>
      </c>
      <c r="DR259" s="3"/>
      <c r="DS259" s="3"/>
      <c r="DT259" s="4">
        <f t="shared" si="1181"/>
        <v>0</v>
      </c>
      <c r="DU259" s="4">
        <f t="shared" si="1182"/>
        <v>0</v>
      </c>
      <c r="DV259" s="4">
        <f t="shared" si="1183"/>
        <v>0</v>
      </c>
      <c r="DW259" s="4">
        <f t="shared" si="1184"/>
        <v>0</v>
      </c>
      <c r="DX259" s="20">
        <f t="shared" si="1185"/>
        <v>0</v>
      </c>
      <c r="DY259" s="20">
        <f t="shared" si="1186"/>
        <v>0</v>
      </c>
      <c r="DZ259" s="20">
        <f t="shared" si="1187"/>
        <v>0</v>
      </c>
      <c r="EA259" s="19"/>
      <c r="EB259" s="19"/>
      <c r="EC259" s="20">
        <f t="shared" si="1188"/>
        <v>0</v>
      </c>
      <c r="ED259" s="19"/>
      <c r="EE259" s="19"/>
      <c r="EF259" s="20">
        <f t="shared" si="1189"/>
        <v>0</v>
      </c>
      <c r="EG259" s="19"/>
      <c r="EH259" s="19"/>
      <c r="EI259" s="20">
        <f t="shared" si="1190"/>
        <v>0</v>
      </c>
      <c r="EJ259" s="19"/>
      <c r="EK259" s="19"/>
      <c r="EL259" s="20">
        <f t="shared" si="1191"/>
        <v>0</v>
      </c>
      <c r="EM259" s="20">
        <f t="shared" si="1192"/>
        <v>0</v>
      </c>
      <c r="EN259" s="20">
        <f t="shared" si="1193"/>
        <v>0</v>
      </c>
      <c r="EO259" s="20">
        <f t="shared" si="1194"/>
        <v>0</v>
      </c>
      <c r="EP259" s="19"/>
      <c r="EQ259" s="19"/>
      <c r="ER259" s="20">
        <f t="shared" si="1195"/>
        <v>0</v>
      </c>
      <c r="ES259" s="19"/>
      <c r="ET259" s="19"/>
      <c r="EU259" s="20">
        <f t="shared" si="1196"/>
        <v>0</v>
      </c>
      <c r="EV259" s="19"/>
      <c r="EW259" s="19"/>
      <c r="EX259" s="20">
        <f t="shared" si="1197"/>
        <v>0</v>
      </c>
      <c r="EY259" s="19"/>
      <c r="EZ259" s="19"/>
      <c r="FA259" s="20">
        <f t="shared" si="1198"/>
        <v>0</v>
      </c>
      <c r="FB259" s="20">
        <f t="shared" si="1199"/>
        <v>0</v>
      </c>
      <c r="FC259" s="20">
        <f t="shared" si="1200"/>
        <v>0</v>
      </c>
      <c r="FD259" s="20">
        <f t="shared" si="1201"/>
        <v>0</v>
      </c>
      <c r="FE259" s="19"/>
      <c r="FF259" s="19"/>
      <c r="FG259" s="20">
        <f t="shared" si="1202"/>
        <v>0</v>
      </c>
      <c r="FH259" s="19"/>
      <c r="FI259" s="19"/>
      <c r="FJ259" s="20">
        <f t="shared" si="1203"/>
        <v>0</v>
      </c>
      <c r="FK259" s="19"/>
      <c r="FL259" s="19"/>
      <c r="FM259" s="20">
        <f t="shared" si="1204"/>
        <v>0</v>
      </c>
      <c r="FN259" s="20">
        <f t="shared" si="1205"/>
        <v>0</v>
      </c>
      <c r="FO259" s="20">
        <f t="shared" si="1206"/>
        <v>0</v>
      </c>
      <c r="FP259" s="20">
        <f t="shared" si="1207"/>
        <v>0</v>
      </c>
      <c r="FQ259" s="19"/>
      <c r="FR259" s="19"/>
      <c r="FS259" s="20">
        <f t="shared" si="1208"/>
        <v>0</v>
      </c>
      <c r="FT259" s="19"/>
      <c r="FU259" s="19"/>
      <c r="FV259" s="20">
        <f t="shared" si="1209"/>
        <v>0</v>
      </c>
      <c r="FW259" s="19"/>
      <c r="FX259" s="19"/>
      <c r="FY259" s="20">
        <f t="shared" si="1210"/>
        <v>0</v>
      </c>
      <c r="FZ259" s="20">
        <f t="shared" si="1211"/>
        <v>0</v>
      </c>
      <c r="GA259" s="20">
        <f t="shared" si="1212"/>
        <v>0</v>
      </c>
      <c r="GB259" s="20">
        <f t="shared" si="1213"/>
        <v>0</v>
      </c>
      <c r="GC259" s="19"/>
      <c r="GD259" s="19"/>
      <c r="GE259" s="20">
        <f t="shared" si="1214"/>
        <v>0</v>
      </c>
      <c r="GF259" s="19"/>
      <c r="GG259" s="19"/>
      <c r="GH259" s="20">
        <f t="shared" si="1215"/>
        <v>0</v>
      </c>
      <c r="GI259" s="19"/>
      <c r="GJ259" s="19"/>
      <c r="GK259" s="20">
        <f t="shared" si="1216"/>
        <v>0</v>
      </c>
      <c r="GL259" s="19"/>
      <c r="GM259" s="19"/>
      <c r="GN259" s="20">
        <f t="shared" si="1217"/>
        <v>0</v>
      </c>
      <c r="GO259" s="20">
        <f t="shared" si="1218"/>
        <v>0</v>
      </c>
      <c r="GP259" s="20">
        <f t="shared" si="1219"/>
        <v>0</v>
      </c>
      <c r="GQ259" s="20">
        <f t="shared" si="1220"/>
        <v>0</v>
      </c>
      <c r="GR259" s="19"/>
      <c r="GS259" s="19"/>
      <c r="GT259" s="20">
        <f t="shared" si="1221"/>
        <v>0</v>
      </c>
      <c r="GU259" s="19"/>
      <c r="GV259" s="19"/>
      <c r="GW259" s="20">
        <f t="shared" si="1222"/>
        <v>0</v>
      </c>
      <c r="GX259" s="19"/>
      <c r="GY259" s="19"/>
      <c r="GZ259" s="20">
        <f t="shared" si="1223"/>
        <v>0</v>
      </c>
      <c r="HA259" s="20">
        <f t="shared" si="1224"/>
        <v>0</v>
      </c>
      <c r="HB259" s="20">
        <f t="shared" si="1225"/>
        <v>0</v>
      </c>
      <c r="HC259" s="20">
        <f t="shared" si="1226"/>
        <v>0</v>
      </c>
      <c r="HD259" s="19"/>
      <c r="HE259" s="19"/>
      <c r="HF259" s="20">
        <f t="shared" si="1227"/>
        <v>0</v>
      </c>
      <c r="HG259" s="19"/>
      <c r="HH259" s="19"/>
      <c r="HI259" s="20">
        <f t="shared" si="1228"/>
        <v>0</v>
      </c>
      <c r="HJ259" s="19"/>
      <c r="HK259" s="19"/>
      <c r="HL259" s="20">
        <f t="shared" si="1229"/>
        <v>0</v>
      </c>
      <c r="HM259" s="19"/>
      <c r="HN259" s="19"/>
      <c r="HO259" s="20">
        <f t="shared" si="1230"/>
        <v>0</v>
      </c>
      <c r="HP259" s="20">
        <f t="shared" si="1231"/>
        <v>0</v>
      </c>
      <c r="HQ259" s="20">
        <f t="shared" si="1232"/>
        <v>0</v>
      </c>
      <c r="HR259" s="20">
        <f t="shared" si="1233"/>
        <v>0</v>
      </c>
      <c r="HS259" s="19"/>
      <c r="HT259" s="19"/>
      <c r="HU259" s="20">
        <f t="shared" si="1234"/>
        <v>0</v>
      </c>
      <c r="HV259" s="19"/>
      <c r="HW259" s="19"/>
      <c r="HX259" s="20">
        <f t="shared" si="1235"/>
        <v>0</v>
      </c>
      <c r="HY259" s="19"/>
      <c r="HZ259" s="19"/>
      <c r="IA259" s="20">
        <f t="shared" si="1236"/>
        <v>0</v>
      </c>
      <c r="IB259" s="19"/>
      <c r="IC259" s="19"/>
      <c r="ID259" s="20">
        <f t="shared" si="1237"/>
        <v>0</v>
      </c>
      <c r="IE259" s="20">
        <f t="shared" si="1238"/>
        <v>0</v>
      </c>
      <c r="IF259" s="20">
        <f t="shared" si="1239"/>
        <v>0</v>
      </c>
      <c r="IG259" s="20">
        <f t="shared" si="1240"/>
        <v>0</v>
      </c>
      <c r="IH259" s="20">
        <f t="shared" si="1241"/>
        <v>0</v>
      </c>
      <c r="II259" s="20">
        <f t="shared" si="1242"/>
        <v>0</v>
      </c>
      <c r="IJ259" s="20">
        <f t="shared" si="1243"/>
        <v>0</v>
      </c>
      <c r="IK259" s="19"/>
      <c r="IL259" s="19"/>
      <c r="IM259" s="20">
        <f t="shared" si="1244"/>
        <v>0</v>
      </c>
      <c r="IN259" s="19"/>
      <c r="IO259" s="19"/>
      <c r="IP259" s="20">
        <f t="shared" si="1245"/>
        <v>0</v>
      </c>
      <c r="IQ259" s="19"/>
      <c r="IR259" s="19"/>
      <c r="IS259" s="20">
        <f t="shared" si="1246"/>
        <v>0</v>
      </c>
      <c r="IT259" s="20">
        <f t="shared" si="1247"/>
        <v>0</v>
      </c>
      <c r="IU259" s="20">
        <f t="shared" si="1248"/>
        <v>0</v>
      </c>
      <c r="IV259" s="20">
        <f t="shared" si="1249"/>
        <v>0</v>
      </c>
      <c r="IW259" s="20">
        <f t="shared" si="1250"/>
        <v>0</v>
      </c>
      <c r="IX259" s="20">
        <f t="shared" si="1251"/>
        <v>0</v>
      </c>
      <c r="IY259" s="20">
        <f t="shared" si="1252"/>
        <v>0</v>
      </c>
      <c r="IZ259" s="19"/>
      <c r="JA259" s="19"/>
      <c r="JB259" s="20">
        <f t="shared" si="1253"/>
        <v>0</v>
      </c>
      <c r="JC259" s="19"/>
      <c r="JD259" s="19"/>
      <c r="JE259" s="20">
        <f t="shared" si="1254"/>
        <v>0</v>
      </c>
      <c r="JF259" s="19"/>
      <c r="JG259" s="19"/>
      <c r="JH259" s="20">
        <f t="shared" si="1255"/>
        <v>0</v>
      </c>
      <c r="JI259" s="20">
        <f t="shared" si="1256"/>
        <v>0</v>
      </c>
      <c r="JJ259" s="20">
        <f t="shared" si="1257"/>
        <v>0</v>
      </c>
      <c r="JK259" s="20">
        <f t="shared" si="1258"/>
        <v>0</v>
      </c>
      <c r="JL259" s="19"/>
      <c r="JM259" s="19"/>
      <c r="JN259" s="20">
        <f t="shared" si="1259"/>
        <v>0</v>
      </c>
      <c r="JO259" s="19"/>
      <c r="JP259" s="19"/>
      <c r="JQ259" s="20">
        <f t="shared" si="1260"/>
        <v>0</v>
      </c>
      <c r="JR259" s="19"/>
      <c r="JS259" s="19"/>
      <c r="JT259" s="20">
        <f t="shared" si="1261"/>
        <v>0</v>
      </c>
      <c r="JU259" s="20">
        <f t="shared" si="1262"/>
        <v>0</v>
      </c>
      <c r="JV259" s="20">
        <f t="shared" si="1263"/>
        <v>0</v>
      </c>
      <c r="JW259" s="20">
        <f t="shared" si="1264"/>
        <v>0</v>
      </c>
      <c r="JX259" s="19"/>
      <c r="JY259" s="19"/>
      <c r="JZ259" s="20">
        <f t="shared" si="1265"/>
        <v>0</v>
      </c>
      <c r="KA259" s="19"/>
      <c r="KB259" s="19"/>
      <c r="KC259" s="20">
        <f t="shared" si="1266"/>
        <v>0</v>
      </c>
      <c r="KD259" s="20">
        <f t="shared" si="1267"/>
        <v>0</v>
      </c>
      <c r="KE259" s="20">
        <f t="shared" si="1268"/>
        <v>0</v>
      </c>
      <c r="KF259" s="20">
        <f t="shared" si="1269"/>
        <v>0</v>
      </c>
      <c r="KG259" s="20">
        <f>752.33</f>
        <v>752.33</v>
      </c>
      <c r="KH259" s="20">
        <f>600</f>
        <v>600</v>
      </c>
      <c r="KI259" s="20">
        <f t="shared" si="1270"/>
        <v>152.33000000000004</v>
      </c>
      <c r="KJ259" s="19"/>
      <c r="KK259" s="19"/>
      <c r="KL259" s="20">
        <f t="shared" si="1271"/>
        <v>0</v>
      </c>
      <c r="KM259" s="19"/>
      <c r="KN259" s="19"/>
      <c r="KO259" s="20">
        <f t="shared" si="1272"/>
        <v>0</v>
      </c>
      <c r="KP259" s="19"/>
      <c r="KQ259" s="19"/>
      <c r="KR259" s="20">
        <f t="shared" si="1273"/>
        <v>0</v>
      </c>
      <c r="KS259" s="19"/>
      <c r="KT259" s="19"/>
      <c r="KU259" s="20">
        <f t="shared" si="1274"/>
        <v>0</v>
      </c>
      <c r="KV259" s="19"/>
      <c r="KW259" s="19"/>
      <c r="KX259" s="20">
        <f t="shared" si="1275"/>
        <v>0</v>
      </c>
      <c r="KY259" s="19"/>
      <c r="KZ259" s="19"/>
      <c r="LA259" s="20">
        <f t="shared" si="1276"/>
        <v>0</v>
      </c>
      <c r="LB259" s="20">
        <f t="shared" si="1277"/>
        <v>0</v>
      </c>
      <c r="LC259" s="20">
        <f t="shared" si="1278"/>
        <v>0</v>
      </c>
      <c r="LD259" s="20">
        <f t="shared" si="1279"/>
        <v>0</v>
      </c>
      <c r="LE259" s="20">
        <f t="shared" si="1280"/>
        <v>752.33</v>
      </c>
      <c r="LF259" s="20">
        <f t="shared" si="1281"/>
        <v>600</v>
      </c>
      <c r="LG259" s="20">
        <f t="shared" si="1282"/>
        <v>152.33000000000004</v>
      </c>
      <c r="LH259" s="19"/>
      <c r="LI259" s="19"/>
      <c r="LJ259" s="20">
        <f t="shared" si="1283"/>
        <v>0</v>
      </c>
      <c r="LK259" s="19"/>
      <c r="LL259" s="19"/>
      <c r="LM259" s="20">
        <f t="shared" si="1284"/>
        <v>0</v>
      </c>
      <c r="LN259" s="20">
        <f t="shared" si="1285"/>
        <v>752.33</v>
      </c>
      <c r="LO259" s="20">
        <f t="shared" si="1286"/>
        <v>600</v>
      </c>
      <c r="LP259" s="20">
        <f t="shared" si="1287"/>
        <v>152.33000000000004</v>
      </c>
    </row>
    <row r="260" spans="1:328" x14ac:dyDescent="0.3">
      <c r="A260" s="2" t="s">
        <v>365</v>
      </c>
      <c r="B260" s="5">
        <f>((((B255)+(B256))+(B257))+(B258))+(B259)</f>
        <v>0</v>
      </c>
      <c r="C260" s="5">
        <f>((((C255)+(C256))+(C257))+(C258))+(C259)</f>
        <v>0</v>
      </c>
      <c r="D260" s="5">
        <f t="shared" si="1127"/>
        <v>0</v>
      </c>
      <c r="E260" s="5">
        <f>((((E255)+(E256))+(E257))+(E258))+(E259)</f>
        <v>0</v>
      </c>
      <c r="F260" s="5">
        <f>((((F255)+(F256))+(F257))+(F258))+(F259)</f>
        <v>0</v>
      </c>
      <c r="G260" s="5">
        <f t="shared" si="1128"/>
        <v>0</v>
      </c>
      <c r="H260" s="5">
        <f>((((H255)+(H256))+(H257))+(H258))+(H259)</f>
        <v>0</v>
      </c>
      <c r="I260" s="5">
        <f>((((I255)+(I256))+(I257))+(I258))+(I259)</f>
        <v>0</v>
      </c>
      <c r="J260" s="5">
        <f t="shared" si="1129"/>
        <v>0</v>
      </c>
      <c r="K260" s="5">
        <f>((((K255)+(K256))+(K257))+(K258))+(K259)</f>
        <v>0</v>
      </c>
      <c r="L260" s="5">
        <f>((((L255)+(L256))+(L257))+(L258))+(L259)</f>
        <v>0</v>
      </c>
      <c r="M260" s="5">
        <f t="shared" si="1130"/>
        <v>0</v>
      </c>
      <c r="N260" s="5">
        <f>((((N255)+(N256))+(N257))+(N258))+(N259)</f>
        <v>0</v>
      </c>
      <c r="O260" s="5">
        <f>((((O255)+(O256))+(O257))+(O258))+(O259)</f>
        <v>0</v>
      </c>
      <c r="P260" s="5">
        <f t="shared" si="1131"/>
        <v>0</v>
      </c>
      <c r="Q260" s="5">
        <f>((((Q255)+(Q256))+(Q257))+(Q258))+(Q259)</f>
        <v>0</v>
      </c>
      <c r="R260" s="5">
        <f>((((R255)+(R256))+(R257))+(R258))+(R259)</f>
        <v>0</v>
      </c>
      <c r="S260" s="5">
        <f t="shared" si="1132"/>
        <v>0</v>
      </c>
      <c r="T260" s="5">
        <f>((((T255)+(T256))+(T257))+(T258))+(T259)</f>
        <v>0</v>
      </c>
      <c r="U260" s="5">
        <f>((((U255)+(U256))+(U257))+(U258))+(U259)</f>
        <v>0</v>
      </c>
      <c r="V260" s="5">
        <f t="shared" si="1133"/>
        <v>0</v>
      </c>
      <c r="W260" s="5">
        <f>((((W255)+(W256))+(W257))+(W258))+(W259)</f>
        <v>0</v>
      </c>
      <c r="X260" s="5">
        <f>((((X255)+(X256))+(X257))+(X258))+(X259)</f>
        <v>0</v>
      </c>
      <c r="Y260" s="5">
        <f t="shared" si="1134"/>
        <v>0</v>
      </c>
      <c r="Z260" s="5">
        <f>((((Z255)+(Z256))+(Z257))+(Z258))+(Z259)</f>
        <v>0</v>
      </c>
      <c r="AA260" s="5">
        <f>((((AA255)+(AA256))+(AA257))+(AA258))+(AA259)</f>
        <v>0</v>
      </c>
      <c r="AB260" s="5">
        <f t="shared" si="1135"/>
        <v>0</v>
      </c>
      <c r="AC260" s="5">
        <f>((((AC255)+(AC256))+(AC257))+(AC258))+(AC259)</f>
        <v>0</v>
      </c>
      <c r="AD260" s="5">
        <f>((((AD255)+(AD256))+(AD257))+(AD258))+(AD259)</f>
        <v>0</v>
      </c>
      <c r="AE260" s="5">
        <f t="shared" si="1136"/>
        <v>0</v>
      </c>
      <c r="AF260" s="5">
        <f>((((AF255)+(AF256))+(AF257))+(AF258))+(AF259)</f>
        <v>0</v>
      </c>
      <c r="AG260" s="5">
        <f>((((AG255)+(AG256))+(AG257))+(AG258))+(AG259)</f>
        <v>0</v>
      </c>
      <c r="AH260" s="5">
        <f t="shared" si="1137"/>
        <v>0</v>
      </c>
      <c r="AI260" s="5">
        <f>((((AI255)+(AI256))+(AI257))+(AI258))+(AI259)</f>
        <v>0</v>
      </c>
      <c r="AJ260" s="5">
        <f>((((AJ255)+(AJ256))+(AJ257))+(AJ258))+(AJ259)</f>
        <v>0</v>
      </c>
      <c r="AK260" s="5">
        <f t="shared" si="1138"/>
        <v>0</v>
      </c>
      <c r="AL260" s="5">
        <f t="shared" si="1139"/>
        <v>0</v>
      </c>
      <c r="AM260" s="5">
        <f t="shared" si="1140"/>
        <v>0</v>
      </c>
      <c r="AN260" s="5">
        <f t="shared" si="1141"/>
        <v>0</v>
      </c>
      <c r="AO260" s="5">
        <f>((((AO255)+(AO256))+(AO257))+(AO258))+(AO259)</f>
        <v>0</v>
      </c>
      <c r="AP260" s="5">
        <f>((((AP255)+(AP256))+(AP257))+(AP258))+(AP259)</f>
        <v>0</v>
      </c>
      <c r="AQ260" s="5">
        <f t="shared" si="1142"/>
        <v>0</v>
      </c>
      <c r="AR260" s="5">
        <f>((((AR255)+(AR256))+(AR257))+(AR258))+(AR259)</f>
        <v>0</v>
      </c>
      <c r="AS260" s="5">
        <f>((((AS255)+(AS256))+(AS257))+(AS258))+(AS259)</f>
        <v>0</v>
      </c>
      <c r="AT260" s="5">
        <f t="shared" si="1143"/>
        <v>0</v>
      </c>
      <c r="AU260" s="5">
        <f>((((AU255)+(AU256))+(AU257))+(AU258))+(AU259)</f>
        <v>0</v>
      </c>
      <c r="AV260" s="5">
        <f>((((AV255)+(AV256))+(AV257))+(AV258))+(AV259)</f>
        <v>0</v>
      </c>
      <c r="AW260" s="5">
        <f t="shared" si="1144"/>
        <v>0</v>
      </c>
      <c r="AX260" s="5">
        <f>((((AX255)+(AX256))+(AX257))+(AX258))+(AX259)</f>
        <v>0</v>
      </c>
      <c r="AY260" s="5">
        <f>((((AY255)+(AY256))+(AY257))+(AY258))+(AY259)</f>
        <v>0</v>
      </c>
      <c r="AZ260" s="5">
        <f t="shared" si="1145"/>
        <v>0</v>
      </c>
      <c r="BA260" s="5">
        <f>((((BA255)+(BA256))+(BA257))+(BA258))+(BA259)</f>
        <v>0</v>
      </c>
      <c r="BB260" s="5">
        <f>((((BB255)+(BB256))+(BB257))+(BB258))+(BB259)</f>
        <v>0</v>
      </c>
      <c r="BC260" s="5">
        <f t="shared" si="1146"/>
        <v>0</v>
      </c>
      <c r="BD260" s="5">
        <f>((((BD255)+(BD256))+(BD257))+(BD258))+(BD259)</f>
        <v>0</v>
      </c>
      <c r="BE260" s="5">
        <f>((((BE255)+(BE256))+(BE257))+(BE258))+(BE259)</f>
        <v>0</v>
      </c>
      <c r="BF260" s="5">
        <f t="shared" si="1147"/>
        <v>0</v>
      </c>
      <c r="BG260" s="5">
        <f t="shared" si="1148"/>
        <v>0</v>
      </c>
      <c r="BH260" s="5">
        <f t="shared" si="1149"/>
        <v>0</v>
      </c>
      <c r="BI260" s="5">
        <f t="shared" si="1150"/>
        <v>0</v>
      </c>
      <c r="BJ260" s="5">
        <f>((((BJ255)+(BJ256))+(BJ257))+(BJ258))+(BJ259)</f>
        <v>0</v>
      </c>
      <c r="BK260" s="5">
        <f>((((BK255)+(BK256))+(BK257))+(BK258))+(BK259)</f>
        <v>0</v>
      </c>
      <c r="BL260" s="5">
        <f t="shared" si="1151"/>
        <v>0</v>
      </c>
      <c r="BM260" s="5">
        <f>((((BM255)+(BM256))+(BM257))+(BM258))+(BM259)</f>
        <v>0</v>
      </c>
      <c r="BN260" s="5">
        <f>((((BN255)+(BN256))+(BN257))+(BN258))+(BN259)</f>
        <v>0</v>
      </c>
      <c r="BO260" s="5">
        <f t="shared" si="1152"/>
        <v>0</v>
      </c>
      <c r="BP260" s="5">
        <f>((((BP255)+(BP256))+(BP257))+(BP258))+(BP259)</f>
        <v>0</v>
      </c>
      <c r="BQ260" s="5">
        <f>((((BQ255)+(BQ256))+(BQ257))+(BQ258))+(BQ259)</f>
        <v>0</v>
      </c>
      <c r="BR260" s="5">
        <f t="shared" si="1153"/>
        <v>0</v>
      </c>
      <c r="BS260" s="5">
        <f>((((BS255)+(BS256))+(BS257))+(BS258))+(BS259)</f>
        <v>0</v>
      </c>
      <c r="BT260" s="5">
        <f>((((BT255)+(BT256))+(BT257))+(BT258))+(BT259)</f>
        <v>0</v>
      </c>
      <c r="BU260" s="5">
        <f t="shared" si="1154"/>
        <v>0</v>
      </c>
      <c r="BV260" s="5">
        <f>((((BV255)+(BV256))+(BV257))+(BV258))+(BV259)</f>
        <v>0</v>
      </c>
      <c r="BW260" s="5">
        <f>((((BW255)+(BW256))+(BW257))+(BW258))+(BW259)</f>
        <v>0</v>
      </c>
      <c r="BX260" s="5">
        <f t="shared" si="1155"/>
        <v>0</v>
      </c>
      <c r="BY260" s="5">
        <f>((((BY255)+(BY256))+(BY257))+(BY258))+(BY259)</f>
        <v>0</v>
      </c>
      <c r="BZ260" s="5">
        <f>((((BZ255)+(BZ256))+(BZ257))+(BZ258))+(BZ259)</f>
        <v>0</v>
      </c>
      <c r="CA260" s="5">
        <f t="shared" si="1156"/>
        <v>0</v>
      </c>
      <c r="CB260" s="5">
        <f t="shared" si="1157"/>
        <v>0</v>
      </c>
      <c r="CC260" s="5">
        <f t="shared" si="1158"/>
        <v>0</v>
      </c>
      <c r="CD260" s="5">
        <f t="shared" si="1159"/>
        <v>0</v>
      </c>
      <c r="CE260" s="5">
        <f>((((CE255)+(CE256))+(CE257))+(CE258))+(CE259)</f>
        <v>0</v>
      </c>
      <c r="CF260" s="5">
        <f>((((CF255)+(CF256))+(CF257))+(CF258))+(CF259)</f>
        <v>0</v>
      </c>
      <c r="CG260" s="5">
        <f t="shared" si="1160"/>
        <v>0</v>
      </c>
      <c r="CH260" s="5">
        <f>((((CH255)+(CH256))+(CH257))+(CH258))+(CH259)</f>
        <v>0</v>
      </c>
      <c r="CI260" s="5">
        <f>((((CI255)+(CI256))+(CI257))+(CI258))+(CI259)</f>
        <v>0</v>
      </c>
      <c r="CJ260" s="5">
        <f t="shared" si="1161"/>
        <v>0</v>
      </c>
      <c r="CK260" s="5">
        <f>((((CK255)+(CK256))+(CK257))+(CK258))+(CK259)</f>
        <v>0</v>
      </c>
      <c r="CL260" s="5">
        <f>((((CL255)+(CL256))+(CL257))+(CL258))+(CL259)</f>
        <v>0</v>
      </c>
      <c r="CM260" s="5">
        <f t="shared" si="1162"/>
        <v>0</v>
      </c>
      <c r="CN260" s="5">
        <f t="shared" si="1163"/>
        <v>0</v>
      </c>
      <c r="CO260" s="5">
        <f t="shared" si="1164"/>
        <v>0</v>
      </c>
      <c r="CP260" s="5">
        <f t="shared" si="1165"/>
        <v>0</v>
      </c>
      <c r="CQ260" s="5">
        <f>((((CQ255)+(CQ256))+(CQ257))+(CQ258))+(CQ259)</f>
        <v>0</v>
      </c>
      <c r="CR260" s="5">
        <f>((((CR255)+(CR256))+(CR257))+(CR258))+(CR259)</f>
        <v>0</v>
      </c>
      <c r="CS260" s="5">
        <f t="shared" si="1166"/>
        <v>0</v>
      </c>
      <c r="CT260" s="5">
        <f>((((CT255)+(CT256))+(CT257))+(CT258))+(CT259)</f>
        <v>0</v>
      </c>
      <c r="CU260" s="5">
        <f>((((CU255)+(CU256))+(CU257))+(CU258))+(CU259)</f>
        <v>0</v>
      </c>
      <c r="CV260" s="5">
        <f t="shared" si="1167"/>
        <v>0</v>
      </c>
      <c r="CW260" s="5">
        <f>((((CW255)+(CW256))+(CW257))+(CW258))+(CW259)</f>
        <v>0</v>
      </c>
      <c r="CX260" s="5">
        <f>((((CX255)+(CX256))+(CX257))+(CX258))+(CX259)</f>
        <v>0</v>
      </c>
      <c r="CY260" s="5">
        <f t="shared" si="1168"/>
        <v>0</v>
      </c>
      <c r="CZ260" s="5">
        <f t="shared" si="1169"/>
        <v>0</v>
      </c>
      <c r="DA260" s="5">
        <f t="shared" si="1170"/>
        <v>0</v>
      </c>
      <c r="DB260" s="5">
        <f t="shared" si="1171"/>
        <v>0</v>
      </c>
      <c r="DC260" s="5">
        <f t="shared" si="1172"/>
        <v>0</v>
      </c>
      <c r="DD260" s="5">
        <f t="shared" si="1173"/>
        <v>0</v>
      </c>
      <c r="DE260" s="5">
        <f t="shared" si="1174"/>
        <v>0</v>
      </c>
      <c r="DF260" s="5">
        <f>((((DF255)+(DF256))+(DF257))+(DF258))+(DF259)</f>
        <v>0</v>
      </c>
      <c r="DG260" s="5">
        <f>((((DG255)+(DG256))+(DG257))+(DG258))+(DG259)</f>
        <v>0</v>
      </c>
      <c r="DH260" s="5">
        <f t="shared" si="1175"/>
        <v>0</v>
      </c>
      <c r="DI260" s="5">
        <f>((((DI255)+(DI256))+(DI257))+(DI258))+(DI259)</f>
        <v>0</v>
      </c>
      <c r="DJ260" s="5">
        <f>((((DJ255)+(DJ256))+(DJ257))+(DJ258))+(DJ259)</f>
        <v>0</v>
      </c>
      <c r="DK260" s="5">
        <f t="shared" si="1176"/>
        <v>0</v>
      </c>
      <c r="DL260" s="5">
        <f t="shared" si="1177"/>
        <v>0</v>
      </c>
      <c r="DM260" s="5">
        <f t="shared" si="1178"/>
        <v>0</v>
      </c>
      <c r="DN260" s="5">
        <f t="shared" si="1179"/>
        <v>0</v>
      </c>
      <c r="DO260" s="5">
        <f>((((DO255)+(DO256))+(DO257))+(DO258))+(DO259)</f>
        <v>0</v>
      </c>
      <c r="DP260" s="5">
        <f>((((DP255)+(DP256))+(DP257))+(DP258))+(DP259)</f>
        <v>0</v>
      </c>
      <c r="DQ260" s="5">
        <f t="shared" si="1180"/>
        <v>0</v>
      </c>
      <c r="DR260" s="5">
        <f>((((DR255)+(DR256))+(DR257))+(DR258))+(DR259)</f>
        <v>0</v>
      </c>
      <c r="DS260" s="5">
        <f>((((DS255)+(DS256))+(DS257))+(DS258))+(DS259)</f>
        <v>0</v>
      </c>
      <c r="DT260" s="5">
        <f t="shared" si="1181"/>
        <v>0</v>
      </c>
      <c r="DU260" s="5">
        <f t="shared" si="1182"/>
        <v>0</v>
      </c>
      <c r="DV260" s="5">
        <f t="shared" si="1183"/>
        <v>0</v>
      </c>
      <c r="DW260" s="5">
        <f t="shared" si="1184"/>
        <v>0</v>
      </c>
      <c r="DX260" s="21">
        <f t="shared" si="1185"/>
        <v>0</v>
      </c>
      <c r="DY260" s="21">
        <f t="shared" si="1186"/>
        <v>0</v>
      </c>
      <c r="DZ260" s="21">
        <f t="shared" si="1187"/>
        <v>0</v>
      </c>
      <c r="EA260" s="21">
        <f>((((EA255)+(EA256))+(EA257))+(EA258))+(EA259)</f>
        <v>0</v>
      </c>
      <c r="EB260" s="21">
        <f>((((EB255)+(EB256))+(EB257))+(EB258))+(EB259)</f>
        <v>0</v>
      </c>
      <c r="EC260" s="21">
        <f t="shared" si="1188"/>
        <v>0</v>
      </c>
      <c r="ED260" s="21">
        <f>((((ED255)+(ED256))+(ED257))+(ED258))+(ED259)</f>
        <v>0</v>
      </c>
      <c r="EE260" s="21">
        <f>((((EE255)+(EE256))+(EE257))+(EE258))+(EE259)</f>
        <v>0</v>
      </c>
      <c r="EF260" s="21">
        <f t="shared" si="1189"/>
        <v>0</v>
      </c>
      <c r="EG260" s="21">
        <f>((((EG255)+(EG256))+(EG257))+(EG258))+(EG259)</f>
        <v>0</v>
      </c>
      <c r="EH260" s="21">
        <f>((((EH255)+(EH256))+(EH257))+(EH258))+(EH259)</f>
        <v>0</v>
      </c>
      <c r="EI260" s="21">
        <f t="shared" si="1190"/>
        <v>0</v>
      </c>
      <c r="EJ260" s="21">
        <f>((((EJ255)+(EJ256))+(EJ257))+(EJ258))+(EJ259)</f>
        <v>0</v>
      </c>
      <c r="EK260" s="21">
        <f>((((EK255)+(EK256))+(EK257))+(EK258))+(EK259)</f>
        <v>0</v>
      </c>
      <c r="EL260" s="21">
        <f t="shared" si="1191"/>
        <v>0</v>
      </c>
      <c r="EM260" s="21">
        <f t="shared" si="1192"/>
        <v>0</v>
      </c>
      <c r="EN260" s="21">
        <f t="shared" si="1193"/>
        <v>0</v>
      </c>
      <c r="EO260" s="21">
        <f t="shared" si="1194"/>
        <v>0</v>
      </c>
      <c r="EP260" s="21">
        <f>((((EP255)+(EP256))+(EP257))+(EP258))+(EP259)</f>
        <v>0</v>
      </c>
      <c r="EQ260" s="21">
        <f>((((EQ255)+(EQ256))+(EQ257))+(EQ258))+(EQ259)</f>
        <v>0</v>
      </c>
      <c r="ER260" s="21">
        <f t="shared" si="1195"/>
        <v>0</v>
      </c>
      <c r="ES260" s="21">
        <f>((((ES255)+(ES256))+(ES257))+(ES258))+(ES259)</f>
        <v>0</v>
      </c>
      <c r="ET260" s="21">
        <f>((((ET255)+(ET256))+(ET257))+(ET258))+(ET259)</f>
        <v>0</v>
      </c>
      <c r="EU260" s="21">
        <f t="shared" si="1196"/>
        <v>0</v>
      </c>
      <c r="EV260" s="21">
        <f>((((EV255)+(EV256))+(EV257))+(EV258))+(EV259)</f>
        <v>0</v>
      </c>
      <c r="EW260" s="21">
        <f>((((EW255)+(EW256))+(EW257))+(EW258))+(EW259)</f>
        <v>0</v>
      </c>
      <c r="EX260" s="21">
        <f t="shared" si="1197"/>
        <v>0</v>
      </c>
      <c r="EY260" s="21">
        <f>((((EY255)+(EY256))+(EY257))+(EY258))+(EY259)</f>
        <v>0</v>
      </c>
      <c r="EZ260" s="21">
        <f>((((EZ255)+(EZ256))+(EZ257))+(EZ258))+(EZ259)</f>
        <v>0</v>
      </c>
      <c r="FA260" s="21">
        <f t="shared" si="1198"/>
        <v>0</v>
      </c>
      <c r="FB260" s="21">
        <f t="shared" si="1199"/>
        <v>0</v>
      </c>
      <c r="FC260" s="21">
        <f t="shared" si="1200"/>
        <v>0</v>
      </c>
      <c r="FD260" s="21">
        <f t="shared" si="1201"/>
        <v>0</v>
      </c>
      <c r="FE260" s="21">
        <f>((((FE255)+(FE256))+(FE257))+(FE258))+(FE259)</f>
        <v>0</v>
      </c>
      <c r="FF260" s="21">
        <f>((((FF255)+(FF256))+(FF257))+(FF258))+(FF259)</f>
        <v>0</v>
      </c>
      <c r="FG260" s="21">
        <f t="shared" si="1202"/>
        <v>0</v>
      </c>
      <c r="FH260" s="21">
        <f>((((FH255)+(FH256))+(FH257))+(FH258))+(FH259)</f>
        <v>0</v>
      </c>
      <c r="FI260" s="21">
        <f>((((FI255)+(FI256))+(FI257))+(FI258))+(FI259)</f>
        <v>0</v>
      </c>
      <c r="FJ260" s="21">
        <f t="shared" si="1203"/>
        <v>0</v>
      </c>
      <c r="FK260" s="21">
        <f>((((FK255)+(FK256))+(FK257))+(FK258))+(FK259)</f>
        <v>0</v>
      </c>
      <c r="FL260" s="21">
        <f>((((FL255)+(FL256))+(FL257))+(FL258))+(FL259)</f>
        <v>0</v>
      </c>
      <c r="FM260" s="21">
        <f t="shared" si="1204"/>
        <v>0</v>
      </c>
      <c r="FN260" s="21">
        <f t="shared" si="1205"/>
        <v>0</v>
      </c>
      <c r="FO260" s="21">
        <f t="shared" si="1206"/>
        <v>0</v>
      </c>
      <c r="FP260" s="21">
        <f t="shared" si="1207"/>
        <v>0</v>
      </c>
      <c r="FQ260" s="21">
        <f>((((FQ255)+(FQ256))+(FQ257))+(FQ258))+(FQ259)</f>
        <v>0</v>
      </c>
      <c r="FR260" s="21">
        <f>((((FR255)+(FR256))+(FR257))+(FR258))+(FR259)</f>
        <v>0</v>
      </c>
      <c r="FS260" s="21">
        <f t="shared" si="1208"/>
        <v>0</v>
      </c>
      <c r="FT260" s="21">
        <f>((((FT255)+(FT256))+(FT257))+(FT258))+(FT259)</f>
        <v>0</v>
      </c>
      <c r="FU260" s="21">
        <f>((((FU255)+(FU256))+(FU257))+(FU258))+(FU259)</f>
        <v>0</v>
      </c>
      <c r="FV260" s="21">
        <f t="shared" si="1209"/>
        <v>0</v>
      </c>
      <c r="FW260" s="21">
        <f>((((FW255)+(FW256))+(FW257))+(FW258))+(FW259)</f>
        <v>0</v>
      </c>
      <c r="FX260" s="21">
        <f>((((FX255)+(FX256))+(FX257))+(FX258))+(FX259)</f>
        <v>0</v>
      </c>
      <c r="FY260" s="21">
        <f t="shared" si="1210"/>
        <v>0</v>
      </c>
      <c r="FZ260" s="21">
        <f t="shared" si="1211"/>
        <v>0</v>
      </c>
      <c r="GA260" s="21">
        <f t="shared" si="1212"/>
        <v>0</v>
      </c>
      <c r="GB260" s="21">
        <f t="shared" si="1213"/>
        <v>0</v>
      </c>
      <c r="GC260" s="21">
        <f>((((GC255)+(GC256))+(GC257))+(GC258))+(GC259)</f>
        <v>0</v>
      </c>
      <c r="GD260" s="21">
        <f>((((GD255)+(GD256))+(GD257))+(GD258))+(GD259)</f>
        <v>0</v>
      </c>
      <c r="GE260" s="21">
        <f t="shared" si="1214"/>
        <v>0</v>
      </c>
      <c r="GF260" s="21">
        <f>((((GF255)+(GF256))+(GF257))+(GF258))+(GF259)</f>
        <v>0</v>
      </c>
      <c r="GG260" s="21">
        <f>((((GG255)+(GG256))+(GG257))+(GG258))+(GG259)</f>
        <v>0</v>
      </c>
      <c r="GH260" s="21">
        <f t="shared" si="1215"/>
        <v>0</v>
      </c>
      <c r="GI260" s="21">
        <f>((((GI255)+(GI256))+(GI257))+(GI258))+(GI259)</f>
        <v>0</v>
      </c>
      <c r="GJ260" s="21">
        <f>((((GJ255)+(GJ256))+(GJ257))+(GJ258))+(GJ259)</f>
        <v>0</v>
      </c>
      <c r="GK260" s="21">
        <f t="shared" si="1216"/>
        <v>0</v>
      </c>
      <c r="GL260" s="21">
        <f>((((GL255)+(GL256))+(GL257))+(GL258))+(GL259)</f>
        <v>0</v>
      </c>
      <c r="GM260" s="21">
        <f>((((GM255)+(GM256))+(GM257))+(GM258))+(GM259)</f>
        <v>0</v>
      </c>
      <c r="GN260" s="21">
        <f t="shared" si="1217"/>
        <v>0</v>
      </c>
      <c r="GO260" s="21">
        <f t="shared" si="1218"/>
        <v>0</v>
      </c>
      <c r="GP260" s="21">
        <f t="shared" si="1219"/>
        <v>0</v>
      </c>
      <c r="GQ260" s="21">
        <f t="shared" si="1220"/>
        <v>0</v>
      </c>
      <c r="GR260" s="21">
        <f>((((GR255)+(GR256))+(GR257))+(GR258))+(GR259)</f>
        <v>0</v>
      </c>
      <c r="GS260" s="21">
        <f>((((GS255)+(GS256))+(GS257))+(GS258))+(GS259)</f>
        <v>0</v>
      </c>
      <c r="GT260" s="21">
        <f t="shared" si="1221"/>
        <v>0</v>
      </c>
      <c r="GU260" s="21">
        <f>((((GU255)+(GU256))+(GU257))+(GU258))+(GU259)</f>
        <v>0</v>
      </c>
      <c r="GV260" s="21">
        <f>((((GV255)+(GV256))+(GV257))+(GV258))+(GV259)</f>
        <v>0</v>
      </c>
      <c r="GW260" s="21">
        <f t="shared" si="1222"/>
        <v>0</v>
      </c>
      <c r="GX260" s="21">
        <f>((((GX255)+(GX256))+(GX257))+(GX258))+(GX259)</f>
        <v>0</v>
      </c>
      <c r="GY260" s="21">
        <f>((((GY255)+(GY256))+(GY257))+(GY258))+(GY259)</f>
        <v>0</v>
      </c>
      <c r="GZ260" s="21">
        <f t="shared" si="1223"/>
        <v>0</v>
      </c>
      <c r="HA260" s="21">
        <f t="shared" si="1224"/>
        <v>0</v>
      </c>
      <c r="HB260" s="21">
        <f t="shared" si="1225"/>
        <v>0</v>
      </c>
      <c r="HC260" s="21">
        <f t="shared" si="1226"/>
        <v>0</v>
      </c>
      <c r="HD260" s="21">
        <f>((((HD255)+(HD256))+(HD257))+(HD258))+(HD259)</f>
        <v>0</v>
      </c>
      <c r="HE260" s="21">
        <f>((((HE255)+(HE256))+(HE257))+(HE258))+(HE259)</f>
        <v>0</v>
      </c>
      <c r="HF260" s="21">
        <f t="shared" si="1227"/>
        <v>0</v>
      </c>
      <c r="HG260" s="21">
        <f>((((HG255)+(HG256))+(HG257))+(HG258))+(HG259)</f>
        <v>0</v>
      </c>
      <c r="HH260" s="21">
        <f>((((HH255)+(HH256))+(HH257))+(HH258))+(HH259)</f>
        <v>0</v>
      </c>
      <c r="HI260" s="21">
        <f t="shared" si="1228"/>
        <v>0</v>
      </c>
      <c r="HJ260" s="21">
        <f>((((HJ255)+(HJ256))+(HJ257))+(HJ258))+(HJ259)</f>
        <v>0</v>
      </c>
      <c r="HK260" s="21">
        <f>((((HK255)+(HK256))+(HK257))+(HK258))+(HK259)</f>
        <v>0</v>
      </c>
      <c r="HL260" s="21">
        <f t="shared" si="1229"/>
        <v>0</v>
      </c>
      <c r="HM260" s="21">
        <f>((((HM255)+(HM256))+(HM257))+(HM258))+(HM259)</f>
        <v>0</v>
      </c>
      <c r="HN260" s="21">
        <f>((((HN255)+(HN256))+(HN257))+(HN258))+(HN259)</f>
        <v>0</v>
      </c>
      <c r="HO260" s="21">
        <f t="shared" si="1230"/>
        <v>0</v>
      </c>
      <c r="HP260" s="21">
        <f t="shared" si="1231"/>
        <v>0</v>
      </c>
      <c r="HQ260" s="21">
        <f t="shared" si="1232"/>
        <v>0</v>
      </c>
      <c r="HR260" s="21">
        <f t="shared" si="1233"/>
        <v>0</v>
      </c>
      <c r="HS260" s="21">
        <f>((((HS255)+(HS256))+(HS257))+(HS258))+(HS259)</f>
        <v>0</v>
      </c>
      <c r="HT260" s="21">
        <f>((((HT255)+(HT256))+(HT257))+(HT258))+(HT259)</f>
        <v>0</v>
      </c>
      <c r="HU260" s="21">
        <f t="shared" si="1234"/>
        <v>0</v>
      </c>
      <c r="HV260" s="21">
        <f>((((HV255)+(HV256))+(HV257))+(HV258))+(HV259)</f>
        <v>0</v>
      </c>
      <c r="HW260" s="21">
        <f>((((HW255)+(HW256))+(HW257))+(HW258))+(HW259)</f>
        <v>0</v>
      </c>
      <c r="HX260" s="21">
        <f t="shared" si="1235"/>
        <v>0</v>
      </c>
      <c r="HY260" s="21">
        <f>((((HY255)+(HY256))+(HY257))+(HY258))+(HY259)</f>
        <v>0</v>
      </c>
      <c r="HZ260" s="21">
        <f>((((HZ255)+(HZ256))+(HZ257))+(HZ258))+(HZ259)</f>
        <v>0</v>
      </c>
      <c r="IA260" s="21">
        <f t="shared" si="1236"/>
        <v>0</v>
      </c>
      <c r="IB260" s="21">
        <f>((((IB255)+(IB256))+(IB257))+(IB258))+(IB259)</f>
        <v>0</v>
      </c>
      <c r="IC260" s="21">
        <f>((((IC255)+(IC256))+(IC257))+(IC258))+(IC259)</f>
        <v>0</v>
      </c>
      <c r="ID260" s="21">
        <f t="shared" si="1237"/>
        <v>0</v>
      </c>
      <c r="IE260" s="21">
        <f t="shared" si="1238"/>
        <v>0</v>
      </c>
      <c r="IF260" s="21">
        <f t="shared" si="1239"/>
        <v>0</v>
      </c>
      <c r="IG260" s="21">
        <f t="shared" si="1240"/>
        <v>0</v>
      </c>
      <c r="IH260" s="21">
        <f t="shared" si="1241"/>
        <v>0</v>
      </c>
      <c r="II260" s="21">
        <f t="shared" si="1242"/>
        <v>0</v>
      </c>
      <c r="IJ260" s="21">
        <f t="shared" si="1243"/>
        <v>0</v>
      </c>
      <c r="IK260" s="21">
        <f>((((IK255)+(IK256))+(IK257))+(IK258))+(IK259)</f>
        <v>0</v>
      </c>
      <c r="IL260" s="21">
        <f>((((IL255)+(IL256))+(IL257))+(IL258))+(IL259)</f>
        <v>0</v>
      </c>
      <c r="IM260" s="21">
        <f t="shared" si="1244"/>
        <v>0</v>
      </c>
      <c r="IN260" s="21">
        <f>((((IN255)+(IN256))+(IN257))+(IN258))+(IN259)</f>
        <v>0</v>
      </c>
      <c r="IO260" s="21">
        <f>((((IO255)+(IO256))+(IO257))+(IO258))+(IO259)</f>
        <v>0</v>
      </c>
      <c r="IP260" s="21">
        <f t="shared" si="1245"/>
        <v>0</v>
      </c>
      <c r="IQ260" s="21">
        <f>((((IQ255)+(IQ256))+(IQ257))+(IQ258))+(IQ259)</f>
        <v>0</v>
      </c>
      <c r="IR260" s="21">
        <f>((((IR255)+(IR256))+(IR257))+(IR258))+(IR259)</f>
        <v>0</v>
      </c>
      <c r="IS260" s="21">
        <f t="shared" si="1246"/>
        <v>0</v>
      </c>
      <c r="IT260" s="21">
        <f t="shared" si="1247"/>
        <v>0</v>
      </c>
      <c r="IU260" s="21">
        <f t="shared" si="1248"/>
        <v>0</v>
      </c>
      <c r="IV260" s="21">
        <f t="shared" si="1249"/>
        <v>0</v>
      </c>
      <c r="IW260" s="21">
        <f t="shared" si="1250"/>
        <v>0</v>
      </c>
      <c r="IX260" s="21">
        <f t="shared" si="1251"/>
        <v>0</v>
      </c>
      <c r="IY260" s="21">
        <f t="shared" si="1252"/>
        <v>0</v>
      </c>
      <c r="IZ260" s="21">
        <f>((((IZ255)+(IZ256))+(IZ257))+(IZ258))+(IZ259)</f>
        <v>0</v>
      </c>
      <c r="JA260" s="21">
        <f>((((JA255)+(JA256))+(JA257))+(JA258))+(JA259)</f>
        <v>0</v>
      </c>
      <c r="JB260" s="21">
        <f t="shared" si="1253"/>
        <v>0</v>
      </c>
      <c r="JC260" s="21">
        <f>((((JC255)+(JC256))+(JC257))+(JC258))+(JC259)</f>
        <v>0</v>
      </c>
      <c r="JD260" s="21">
        <f>((((JD255)+(JD256))+(JD257))+(JD258))+(JD259)</f>
        <v>0</v>
      </c>
      <c r="JE260" s="21">
        <f t="shared" si="1254"/>
        <v>0</v>
      </c>
      <c r="JF260" s="21">
        <f>((((JF255)+(JF256))+(JF257))+(JF258))+(JF259)</f>
        <v>0</v>
      </c>
      <c r="JG260" s="21">
        <f>((((JG255)+(JG256))+(JG257))+(JG258))+(JG259)</f>
        <v>0</v>
      </c>
      <c r="JH260" s="21">
        <f t="shared" si="1255"/>
        <v>0</v>
      </c>
      <c r="JI260" s="21">
        <f t="shared" si="1256"/>
        <v>0</v>
      </c>
      <c r="JJ260" s="21">
        <f t="shared" si="1257"/>
        <v>0</v>
      </c>
      <c r="JK260" s="21">
        <f t="shared" si="1258"/>
        <v>0</v>
      </c>
      <c r="JL260" s="21">
        <f>((((JL255)+(JL256))+(JL257))+(JL258))+(JL259)</f>
        <v>0</v>
      </c>
      <c r="JM260" s="21">
        <f>((((JM255)+(JM256))+(JM257))+(JM258))+(JM259)</f>
        <v>0</v>
      </c>
      <c r="JN260" s="21">
        <f t="shared" si="1259"/>
        <v>0</v>
      </c>
      <c r="JO260" s="21">
        <f>((((JO255)+(JO256))+(JO257))+(JO258))+(JO259)</f>
        <v>0</v>
      </c>
      <c r="JP260" s="21">
        <f>((((JP255)+(JP256))+(JP257))+(JP258))+(JP259)</f>
        <v>0</v>
      </c>
      <c r="JQ260" s="21">
        <f t="shared" si="1260"/>
        <v>0</v>
      </c>
      <c r="JR260" s="21">
        <f>((((JR255)+(JR256))+(JR257))+(JR258))+(JR259)</f>
        <v>0</v>
      </c>
      <c r="JS260" s="21">
        <f>((((JS255)+(JS256))+(JS257))+(JS258))+(JS259)</f>
        <v>0</v>
      </c>
      <c r="JT260" s="21">
        <f t="shared" si="1261"/>
        <v>0</v>
      </c>
      <c r="JU260" s="21">
        <f t="shared" si="1262"/>
        <v>0</v>
      </c>
      <c r="JV260" s="21">
        <f t="shared" si="1263"/>
        <v>0</v>
      </c>
      <c r="JW260" s="21">
        <f t="shared" si="1264"/>
        <v>0</v>
      </c>
      <c r="JX260" s="21">
        <f>((((JX255)+(JX256))+(JX257))+(JX258))+(JX259)</f>
        <v>0</v>
      </c>
      <c r="JY260" s="21">
        <f>((((JY255)+(JY256))+(JY257))+(JY258))+(JY259)</f>
        <v>0</v>
      </c>
      <c r="JZ260" s="21">
        <f t="shared" si="1265"/>
        <v>0</v>
      </c>
      <c r="KA260" s="21">
        <f>((((KA255)+(KA256))+(KA257))+(KA258))+(KA259)</f>
        <v>0</v>
      </c>
      <c r="KB260" s="21">
        <f>((((KB255)+(KB256))+(KB257))+(KB258))+(KB259)</f>
        <v>0</v>
      </c>
      <c r="KC260" s="21">
        <f t="shared" si="1266"/>
        <v>0</v>
      </c>
      <c r="KD260" s="21">
        <f t="shared" si="1267"/>
        <v>0</v>
      </c>
      <c r="KE260" s="21">
        <f t="shared" si="1268"/>
        <v>0</v>
      </c>
      <c r="KF260" s="21">
        <f t="shared" si="1269"/>
        <v>0</v>
      </c>
      <c r="KG260" s="21">
        <f>((((KG255)+(KG256))+(KG257))+(KG258))+(KG259)</f>
        <v>2937.29</v>
      </c>
      <c r="KH260" s="21">
        <f>((((KH255)+(KH256))+(KH257))+(KH258))+(KH259)</f>
        <v>2400</v>
      </c>
      <c r="KI260" s="21">
        <f t="shared" si="1270"/>
        <v>537.29</v>
      </c>
      <c r="KJ260" s="21">
        <f>((((KJ255)+(KJ256))+(KJ257))+(KJ258))+(KJ259)</f>
        <v>0</v>
      </c>
      <c r="KK260" s="21">
        <f>((((KK255)+(KK256))+(KK257))+(KK258))+(KK259)</f>
        <v>0</v>
      </c>
      <c r="KL260" s="21">
        <f t="shared" si="1271"/>
        <v>0</v>
      </c>
      <c r="KM260" s="21">
        <f>((((KM255)+(KM256))+(KM257))+(KM258))+(KM259)</f>
        <v>0</v>
      </c>
      <c r="KN260" s="21">
        <f>((((KN255)+(KN256))+(KN257))+(KN258))+(KN259)</f>
        <v>0</v>
      </c>
      <c r="KO260" s="21">
        <f t="shared" si="1272"/>
        <v>0</v>
      </c>
      <c r="KP260" s="21">
        <f>((((KP255)+(KP256))+(KP257))+(KP258))+(KP259)</f>
        <v>0</v>
      </c>
      <c r="KQ260" s="21">
        <f>((((KQ255)+(KQ256))+(KQ257))+(KQ258))+(KQ259)</f>
        <v>0</v>
      </c>
      <c r="KR260" s="21">
        <f t="shared" si="1273"/>
        <v>0</v>
      </c>
      <c r="KS260" s="21">
        <f>((((KS255)+(KS256))+(KS257))+(KS258))+(KS259)</f>
        <v>0</v>
      </c>
      <c r="KT260" s="21">
        <f>((((KT255)+(KT256))+(KT257))+(KT258))+(KT259)</f>
        <v>0</v>
      </c>
      <c r="KU260" s="21">
        <f t="shared" si="1274"/>
        <v>0</v>
      </c>
      <c r="KV260" s="21">
        <f>((((KV255)+(KV256))+(KV257))+(KV258))+(KV259)</f>
        <v>0</v>
      </c>
      <c r="KW260" s="21">
        <f>((((KW255)+(KW256))+(KW257))+(KW258))+(KW259)</f>
        <v>0</v>
      </c>
      <c r="KX260" s="21">
        <f t="shared" si="1275"/>
        <v>0</v>
      </c>
      <c r="KY260" s="21">
        <f>((((KY255)+(KY256))+(KY257))+(KY258))+(KY259)</f>
        <v>0</v>
      </c>
      <c r="KZ260" s="21">
        <f>((((KZ255)+(KZ256))+(KZ257))+(KZ258))+(KZ259)</f>
        <v>0</v>
      </c>
      <c r="LA260" s="21">
        <f t="shared" si="1276"/>
        <v>0</v>
      </c>
      <c r="LB260" s="21">
        <f t="shared" si="1277"/>
        <v>0</v>
      </c>
      <c r="LC260" s="21">
        <f t="shared" si="1278"/>
        <v>0</v>
      </c>
      <c r="LD260" s="21">
        <f t="shared" si="1279"/>
        <v>0</v>
      </c>
      <c r="LE260" s="21">
        <f t="shared" si="1280"/>
        <v>2937.29</v>
      </c>
      <c r="LF260" s="21">
        <f t="shared" si="1281"/>
        <v>2400</v>
      </c>
      <c r="LG260" s="21">
        <f t="shared" si="1282"/>
        <v>537.29</v>
      </c>
      <c r="LH260" s="21">
        <f>((((LH255)+(LH256))+(LH257))+(LH258))+(LH259)</f>
        <v>0</v>
      </c>
      <c r="LI260" s="21">
        <f>((((LI255)+(LI256))+(LI257))+(LI258))+(LI259)</f>
        <v>0</v>
      </c>
      <c r="LJ260" s="21">
        <f t="shared" si="1283"/>
        <v>0</v>
      </c>
      <c r="LK260" s="21">
        <f>((((LK255)+(LK256))+(LK257))+(LK258))+(LK259)</f>
        <v>0</v>
      </c>
      <c r="LL260" s="21">
        <f>((((LL255)+(LL256))+(LL257))+(LL258))+(LL259)</f>
        <v>0</v>
      </c>
      <c r="LM260" s="21">
        <f t="shared" si="1284"/>
        <v>0</v>
      </c>
      <c r="LN260" s="21">
        <f t="shared" si="1285"/>
        <v>2937.29</v>
      </c>
      <c r="LO260" s="21">
        <f t="shared" si="1286"/>
        <v>2400</v>
      </c>
      <c r="LP260" s="21">
        <f t="shared" si="1287"/>
        <v>537.29</v>
      </c>
    </row>
    <row r="261" spans="1:328" x14ac:dyDescent="0.3">
      <c r="A261" s="2" t="s">
        <v>366</v>
      </c>
      <c r="B261" s="5">
        <f>((((((((((((((((((B207)+(B208))+(B209))+(B210))+(B211))+(B212))+(B221))+(B226))+(B227))+(B228))+(B233))+(B236))+(B244))+(B248))+(B249))+(B252))+(B253))+(B254))+(B260)</f>
        <v>0</v>
      </c>
      <c r="C261" s="5">
        <f>((((((((((((((((((C207)+(C208))+(C209))+(C210))+(C211))+(C212))+(C221))+(C226))+(C227))+(C228))+(C233))+(C236))+(C244))+(C248))+(C249))+(C252))+(C253))+(C254))+(C260)</f>
        <v>0</v>
      </c>
      <c r="D261" s="5">
        <f t="shared" si="1127"/>
        <v>0</v>
      </c>
      <c r="E261" s="5">
        <f>((((((((((((((((((E207)+(E208))+(E209))+(E210))+(E211))+(E212))+(E221))+(E226))+(E227))+(E228))+(E233))+(E236))+(E244))+(E248))+(E249))+(E252))+(E253))+(E254))+(E260)</f>
        <v>399.86</v>
      </c>
      <c r="F261" s="5">
        <f>((((((((((((((((((F207)+(F208))+(F209))+(F210))+(F211))+(F212))+(F221))+(F226))+(F227))+(F228))+(F233))+(F236))+(F244))+(F248))+(F249))+(F252))+(F253))+(F254))+(F260)</f>
        <v>1652.49</v>
      </c>
      <c r="G261" s="5">
        <f t="shared" si="1128"/>
        <v>-1252.6300000000001</v>
      </c>
      <c r="H261" s="5">
        <f>((((((((((((((((((H207)+(H208))+(H209))+(H210))+(H211))+(H212))+(H221))+(H226))+(H227))+(H228))+(H233))+(H236))+(H244))+(H248))+(H249))+(H252))+(H253))+(H254))+(H260)</f>
        <v>0</v>
      </c>
      <c r="I261" s="5">
        <f>((((((((((((((((((I207)+(I208))+(I209))+(I210))+(I211))+(I212))+(I221))+(I226))+(I227))+(I228))+(I233))+(I236))+(I244))+(I248))+(I249))+(I252))+(I253))+(I254))+(I260)</f>
        <v>0</v>
      </c>
      <c r="J261" s="5">
        <f t="shared" si="1129"/>
        <v>0</v>
      </c>
      <c r="K261" s="5">
        <f>((((((((((((((((((K207)+(K208))+(K209))+(K210))+(K211))+(K212))+(K221))+(K226))+(K227))+(K228))+(K233))+(K236))+(K244))+(K248))+(K249))+(K252))+(K253))+(K254))+(K260)</f>
        <v>0</v>
      </c>
      <c r="L261" s="5">
        <f>((((((((((((((((((L207)+(L208))+(L209))+(L210))+(L211))+(L212))+(L221))+(L226))+(L227))+(L228))+(L233))+(L236))+(L244))+(L248))+(L249))+(L252))+(L253))+(L254))+(L260)</f>
        <v>0</v>
      </c>
      <c r="M261" s="5">
        <f t="shared" si="1130"/>
        <v>0</v>
      </c>
      <c r="N261" s="5">
        <f>((((((((((((((((((N207)+(N208))+(N209))+(N210))+(N211))+(N212))+(N221))+(N226))+(N227))+(N228))+(N233))+(N236))+(N244))+(N248))+(N249))+(N252))+(N253))+(N254))+(N260)</f>
        <v>0</v>
      </c>
      <c r="O261" s="5">
        <f>((((((((((((((((((O207)+(O208))+(O209))+(O210))+(O211))+(O212))+(O221))+(O226))+(O227))+(O228))+(O233))+(O236))+(O244))+(O248))+(O249))+(O252))+(O253))+(O254))+(O260)</f>
        <v>0</v>
      </c>
      <c r="P261" s="5">
        <f t="shared" si="1131"/>
        <v>0</v>
      </c>
      <c r="Q261" s="5">
        <f>((((((((((((((((((Q207)+(Q208))+(Q209))+(Q210))+(Q211))+(Q212))+(Q221))+(Q226))+(Q227))+(Q228))+(Q233))+(Q236))+(Q244))+(Q248))+(Q249))+(Q252))+(Q253))+(Q254))+(Q260)</f>
        <v>48.3</v>
      </c>
      <c r="R261" s="5">
        <f>((((((((((((((((((R207)+(R208))+(R209))+(R210))+(R211))+(R212))+(R221))+(R226))+(R227))+(R228))+(R233))+(R236))+(R244))+(R248))+(R249))+(R252))+(R253))+(R254))+(R260)</f>
        <v>25.2</v>
      </c>
      <c r="S261" s="5">
        <f t="shared" si="1132"/>
        <v>23.099999999999998</v>
      </c>
      <c r="T261" s="5">
        <f>((((((((((((((((((T207)+(T208))+(T209))+(T210))+(T211))+(T212))+(T221))+(T226))+(T227))+(T228))+(T233))+(T236))+(T244))+(T248))+(T249))+(T252))+(T253))+(T254))+(T260)</f>
        <v>0</v>
      </c>
      <c r="U261" s="5">
        <f>((((((((((((((((((U207)+(U208))+(U209))+(U210))+(U211))+(U212))+(U221))+(U226))+(U227))+(U228))+(U233))+(U236))+(U244))+(U248))+(U249))+(U252))+(U253))+(U254))+(U260)</f>
        <v>0</v>
      </c>
      <c r="V261" s="5">
        <f t="shared" si="1133"/>
        <v>0</v>
      </c>
      <c r="W261" s="5">
        <f>((((((((((((((((((W207)+(W208))+(W209))+(W210))+(W211))+(W212))+(W221))+(W226))+(W227))+(W228))+(W233))+(W236))+(W244))+(W248))+(W249))+(W252))+(W253))+(W254))+(W260)</f>
        <v>0</v>
      </c>
      <c r="X261" s="5">
        <f>((((((((((((((((((X207)+(X208))+(X209))+(X210))+(X211))+(X212))+(X221))+(X226))+(X227))+(X228))+(X233))+(X236))+(X244))+(X248))+(X249))+(X252))+(X253))+(X254))+(X260)</f>
        <v>0</v>
      </c>
      <c r="Y261" s="5">
        <f t="shared" si="1134"/>
        <v>0</v>
      </c>
      <c r="Z261" s="5">
        <f>((((((((((((((((((Z207)+(Z208))+(Z209))+(Z210))+(Z211))+(Z212))+(Z221))+(Z226))+(Z227))+(Z228))+(Z233))+(Z236))+(Z244))+(Z248))+(Z249))+(Z252))+(Z253))+(Z254))+(Z260)</f>
        <v>0</v>
      </c>
      <c r="AA261" s="5">
        <f>((((((((((((((((((AA207)+(AA208))+(AA209))+(AA210))+(AA211))+(AA212))+(AA221))+(AA226))+(AA227))+(AA228))+(AA233))+(AA236))+(AA244))+(AA248))+(AA249))+(AA252))+(AA253))+(AA254))+(AA260)</f>
        <v>0</v>
      </c>
      <c r="AB261" s="5">
        <f t="shared" si="1135"/>
        <v>0</v>
      </c>
      <c r="AC261" s="5">
        <f>((((((((((((((((((AC207)+(AC208))+(AC209))+(AC210))+(AC211))+(AC212))+(AC221))+(AC226))+(AC227))+(AC228))+(AC233))+(AC236))+(AC244))+(AC248))+(AC249))+(AC252))+(AC253))+(AC254))+(AC260)</f>
        <v>0</v>
      </c>
      <c r="AD261" s="5">
        <f>((((((((((((((((((AD207)+(AD208))+(AD209))+(AD210))+(AD211))+(AD212))+(AD221))+(AD226))+(AD227))+(AD228))+(AD233))+(AD236))+(AD244))+(AD248))+(AD249))+(AD252))+(AD253))+(AD254))+(AD260)</f>
        <v>0</v>
      </c>
      <c r="AE261" s="5">
        <f t="shared" si="1136"/>
        <v>0</v>
      </c>
      <c r="AF261" s="5">
        <f>((((((((((((((((((AF207)+(AF208))+(AF209))+(AF210))+(AF211))+(AF212))+(AF221))+(AF226))+(AF227))+(AF228))+(AF233))+(AF236))+(AF244))+(AF248))+(AF249))+(AF252))+(AF253))+(AF254))+(AF260)</f>
        <v>0</v>
      </c>
      <c r="AG261" s="5">
        <f>((((((((((((((((((AG207)+(AG208))+(AG209))+(AG210))+(AG211))+(AG212))+(AG221))+(AG226))+(AG227))+(AG228))+(AG233))+(AG236))+(AG244))+(AG248))+(AG249))+(AG252))+(AG253))+(AG254))+(AG260)</f>
        <v>0</v>
      </c>
      <c r="AH261" s="5">
        <f t="shared" si="1137"/>
        <v>0</v>
      </c>
      <c r="AI261" s="5">
        <f>((((((((((((((((((AI207)+(AI208))+(AI209))+(AI210))+(AI211))+(AI212))+(AI221))+(AI226))+(AI227))+(AI228))+(AI233))+(AI236))+(AI244))+(AI248))+(AI249))+(AI252))+(AI253))+(AI254))+(AI260)</f>
        <v>0</v>
      </c>
      <c r="AJ261" s="5">
        <f>((((((((((((((((((AJ207)+(AJ208))+(AJ209))+(AJ210))+(AJ211))+(AJ212))+(AJ221))+(AJ226))+(AJ227))+(AJ228))+(AJ233))+(AJ236))+(AJ244))+(AJ248))+(AJ249))+(AJ252))+(AJ253))+(AJ254))+(AJ260)</f>
        <v>0</v>
      </c>
      <c r="AK261" s="5">
        <f t="shared" si="1138"/>
        <v>0</v>
      </c>
      <c r="AL261" s="5">
        <f t="shared" si="1139"/>
        <v>48.3</v>
      </c>
      <c r="AM261" s="5">
        <f t="shared" si="1140"/>
        <v>25.2</v>
      </c>
      <c r="AN261" s="5">
        <f t="shared" si="1141"/>
        <v>23.099999999999998</v>
      </c>
      <c r="AO261" s="5">
        <f>((((((((((((((((((AO207)+(AO208))+(AO209))+(AO210))+(AO211))+(AO212))+(AO221))+(AO226))+(AO227))+(AO228))+(AO233))+(AO236))+(AO244))+(AO248))+(AO249))+(AO252))+(AO253))+(AO254))+(AO260)</f>
        <v>0</v>
      </c>
      <c r="AP261" s="5">
        <f>((((((((((((((((((AP207)+(AP208))+(AP209))+(AP210))+(AP211))+(AP212))+(AP221))+(AP226))+(AP227))+(AP228))+(AP233))+(AP236))+(AP244))+(AP248))+(AP249))+(AP252))+(AP253))+(AP254))+(AP260)</f>
        <v>0</v>
      </c>
      <c r="AQ261" s="5">
        <f t="shared" si="1142"/>
        <v>0</v>
      </c>
      <c r="AR261" s="5">
        <f>((((((((((((((((((AR207)+(AR208))+(AR209))+(AR210))+(AR211))+(AR212))+(AR221))+(AR226))+(AR227))+(AR228))+(AR233))+(AR236))+(AR244))+(AR248))+(AR249))+(AR252))+(AR253))+(AR254))+(AR260)</f>
        <v>3393.7799999999997</v>
      </c>
      <c r="AS261" s="5">
        <f>((((((((((((((((((AS207)+(AS208))+(AS209))+(AS210))+(AS211))+(AS212))+(AS221))+(AS226))+(AS227))+(AS228))+(AS233))+(AS236))+(AS244))+(AS248))+(AS249))+(AS252))+(AS253))+(AS254))+(AS260)</f>
        <v>4356.9799999999996</v>
      </c>
      <c r="AT261" s="5">
        <f t="shared" si="1143"/>
        <v>-963.19999999999982</v>
      </c>
      <c r="AU261" s="5">
        <f>((((((((((((((((((AU207)+(AU208))+(AU209))+(AU210))+(AU211))+(AU212))+(AU221))+(AU226))+(AU227))+(AU228))+(AU233))+(AU236))+(AU244))+(AU248))+(AU249))+(AU252))+(AU253))+(AU254))+(AU260)</f>
        <v>549.37</v>
      </c>
      <c r="AV261" s="5">
        <f>((((((((((((((((((AV207)+(AV208))+(AV209))+(AV210))+(AV211))+(AV212))+(AV221))+(AV226))+(AV227))+(AV228))+(AV233))+(AV236))+(AV244))+(AV248))+(AV249))+(AV252))+(AV253))+(AV254))+(AV260)</f>
        <v>630</v>
      </c>
      <c r="AW261" s="5">
        <f t="shared" si="1144"/>
        <v>-80.63</v>
      </c>
      <c r="AX261" s="5">
        <f>((((((((((((((((((AX207)+(AX208))+(AX209))+(AX210))+(AX211))+(AX212))+(AX221))+(AX226))+(AX227))+(AX228))+(AX233))+(AX236))+(AX244))+(AX248))+(AX249))+(AX252))+(AX253))+(AX254))+(AX260)</f>
        <v>894.89</v>
      </c>
      <c r="AY261" s="5">
        <f>((((((((((((((((((AY207)+(AY208))+(AY209))+(AY210))+(AY211))+(AY212))+(AY221))+(AY226))+(AY227))+(AY228))+(AY233))+(AY236))+(AY244))+(AY248))+(AY249))+(AY252))+(AY253))+(AY254))+(AY260)</f>
        <v>1060.56</v>
      </c>
      <c r="AZ261" s="5">
        <f t="shared" si="1145"/>
        <v>-165.66999999999996</v>
      </c>
      <c r="BA261" s="5">
        <f>((((((((((((((((((BA207)+(BA208))+(BA209))+(BA210))+(BA211))+(BA212))+(BA221))+(BA226))+(BA227))+(BA228))+(BA233))+(BA236))+(BA244))+(BA248))+(BA249))+(BA252))+(BA253))+(BA254))+(BA260)</f>
        <v>0</v>
      </c>
      <c r="BB261" s="5">
        <f>((((((((((((((((((BB207)+(BB208))+(BB209))+(BB210))+(BB211))+(BB212))+(BB221))+(BB226))+(BB227))+(BB228))+(BB233))+(BB236))+(BB244))+(BB248))+(BB249))+(BB252))+(BB253))+(BB254))+(BB260)</f>
        <v>0</v>
      </c>
      <c r="BC261" s="5">
        <f t="shared" si="1146"/>
        <v>0</v>
      </c>
      <c r="BD261" s="5">
        <f>((((((((((((((((((BD207)+(BD208))+(BD209))+(BD210))+(BD211))+(BD212))+(BD221))+(BD226))+(BD227))+(BD228))+(BD233))+(BD236))+(BD244))+(BD248))+(BD249))+(BD252))+(BD253))+(BD254))+(BD260)</f>
        <v>508.23</v>
      </c>
      <c r="BE261" s="5">
        <f>((((((((((((((((((BE207)+(BE208))+(BE209))+(BE210))+(BE211))+(BE212))+(BE221))+(BE226))+(BE227))+(BE228))+(BE233))+(BE236))+(BE244))+(BE248))+(BE249))+(BE252))+(BE253))+(BE254))+(BE260)</f>
        <v>24.63</v>
      </c>
      <c r="BF261" s="5">
        <f t="shared" si="1147"/>
        <v>483.6</v>
      </c>
      <c r="BG261" s="5">
        <f t="shared" si="1148"/>
        <v>508.23</v>
      </c>
      <c r="BH261" s="5">
        <f t="shared" si="1149"/>
        <v>24.63</v>
      </c>
      <c r="BI261" s="5">
        <f t="shared" si="1150"/>
        <v>483.6</v>
      </c>
      <c r="BJ261" s="5">
        <f>((((((((((((((((((BJ207)+(BJ208))+(BJ209))+(BJ210))+(BJ211))+(BJ212))+(BJ221))+(BJ226))+(BJ227))+(BJ228))+(BJ233))+(BJ236))+(BJ244))+(BJ248))+(BJ249))+(BJ252))+(BJ253))+(BJ254))+(BJ260)</f>
        <v>0</v>
      </c>
      <c r="BK261" s="5">
        <f>((((((((((((((((((BK207)+(BK208))+(BK209))+(BK210))+(BK211))+(BK212))+(BK221))+(BK226))+(BK227))+(BK228))+(BK233))+(BK236))+(BK244))+(BK248))+(BK249))+(BK252))+(BK253))+(BK254))+(BK260)</f>
        <v>0</v>
      </c>
      <c r="BL261" s="5">
        <f t="shared" si="1151"/>
        <v>0</v>
      </c>
      <c r="BM261" s="5">
        <f>((((((((((((((((((BM207)+(BM208))+(BM209))+(BM210))+(BM211))+(BM212))+(BM221))+(BM226))+(BM227))+(BM228))+(BM233))+(BM236))+(BM244))+(BM248))+(BM249))+(BM252))+(BM253))+(BM254))+(BM260)</f>
        <v>299.85000000000002</v>
      </c>
      <c r="BN261" s="5">
        <f>((((((((((((((((((BN207)+(BN208))+(BN209))+(BN210))+(BN211))+(BN212))+(BN221))+(BN226))+(BN227))+(BN228))+(BN233))+(BN236))+(BN244))+(BN248))+(BN249))+(BN252))+(BN253))+(BN254))+(BN260)</f>
        <v>2240</v>
      </c>
      <c r="BO261" s="5">
        <f t="shared" si="1152"/>
        <v>-1940.15</v>
      </c>
      <c r="BP261" s="5">
        <f>((((((((((((((((((BP207)+(BP208))+(BP209))+(BP210))+(BP211))+(BP212))+(BP221))+(BP226))+(BP227))+(BP228))+(BP233))+(BP236))+(BP244))+(BP248))+(BP249))+(BP252))+(BP253))+(BP254))+(BP260)</f>
        <v>0</v>
      </c>
      <c r="BQ261" s="5">
        <f>((((((((((((((((((BQ207)+(BQ208))+(BQ209))+(BQ210))+(BQ211))+(BQ212))+(BQ221))+(BQ226))+(BQ227))+(BQ228))+(BQ233))+(BQ236))+(BQ244))+(BQ248))+(BQ249))+(BQ252))+(BQ253))+(BQ254))+(BQ260)</f>
        <v>0</v>
      </c>
      <c r="BR261" s="5">
        <f t="shared" si="1153"/>
        <v>0</v>
      </c>
      <c r="BS261" s="5">
        <f>((((((((((((((((((BS207)+(BS208))+(BS209))+(BS210))+(BS211))+(BS212))+(BS221))+(BS226))+(BS227))+(BS228))+(BS233))+(BS236))+(BS244))+(BS248))+(BS249))+(BS252))+(BS253))+(BS254))+(BS260)</f>
        <v>0</v>
      </c>
      <c r="BT261" s="5">
        <f>((((((((((((((((((BT207)+(BT208))+(BT209))+(BT210))+(BT211))+(BT212))+(BT221))+(BT226))+(BT227))+(BT228))+(BT233))+(BT236))+(BT244))+(BT248))+(BT249))+(BT252))+(BT253))+(BT254))+(BT260)</f>
        <v>0</v>
      </c>
      <c r="BU261" s="5">
        <f t="shared" si="1154"/>
        <v>0</v>
      </c>
      <c r="BV261" s="5">
        <f>((((((((((((((((((BV207)+(BV208))+(BV209))+(BV210))+(BV211))+(BV212))+(BV221))+(BV226))+(BV227))+(BV228))+(BV233))+(BV236))+(BV244))+(BV248))+(BV249))+(BV252))+(BV253))+(BV254))+(BV260)</f>
        <v>223.48000000000002</v>
      </c>
      <c r="BW261" s="5">
        <f>((((((((((((((((((BW207)+(BW208))+(BW209))+(BW210))+(BW211))+(BW212))+(BW221))+(BW226))+(BW227))+(BW228))+(BW233))+(BW236))+(BW244))+(BW248))+(BW249))+(BW252))+(BW253))+(BW254))+(BW260)</f>
        <v>126</v>
      </c>
      <c r="BX261" s="5">
        <f t="shared" si="1155"/>
        <v>97.480000000000018</v>
      </c>
      <c r="BY261" s="5">
        <f>((((((((((((((((((BY207)+(BY208))+(BY209))+(BY210))+(BY211))+(BY212))+(BY221))+(BY226))+(BY227))+(BY228))+(BY233))+(BY236))+(BY244))+(BY248))+(BY249))+(BY252))+(BY253))+(BY254))+(BY260)</f>
        <v>61.74</v>
      </c>
      <c r="BZ261" s="5">
        <f>((((((((((((((((((BZ207)+(BZ208))+(BZ209))+(BZ210))+(BZ211))+(BZ212))+(BZ221))+(BZ226))+(BZ227))+(BZ228))+(BZ233))+(BZ236))+(BZ244))+(BZ248))+(BZ249))+(BZ252))+(BZ253))+(BZ254))+(BZ260)</f>
        <v>63</v>
      </c>
      <c r="CA261" s="5">
        <f t="shared" si="1156"/>
        <v>-1.259999999999998</v>
      </c>
      <c r="CB261" s="5">
        <f t="shared" si="1157"/>
        <v>285.22000000000003</v>
      </c>
      <c r="CC261" s="5">
        <f t="shared" si="1158"/>
        <v>189</v>
      </c>
      <c r="CD261" s="5">
        <f t="shared" si="1159"/>
        <v>96.220000000000027</v>
      </c>
      <c r="CE261" s="5">
        <f>((((((((((((((((((CE207)+(CE208))+(CE209))+(CE210))+(CE211))+(CE212))+(CE221))+(CE226))+(CE227))+(CE228))+(CE233))+(CE236))+(CE244))+(CE248))+(CE249))+(CE252))+(CE253))+(CE254))+(CE260)</f>
        <v>0</v>
      </c>
      <c r="CF261" s="5">
        <f>((((((((((((((((((CF207)+(CF208))+(CF209))+(CF210))+(CF211))+(CF212))+(CF221))+(CF226))+(CF227))+(CF228))+(CF233))+(CF236))+(CF244))+(CF248))+(CF249))+(CF252))+(CF253))+(CF254))+(CF260)</f>
        <v>56.7</v>
      </c>
      <c r="CG261" s="5">
        <f t="shared" si="1160"/>
        <v>-56.7</v>
      </c>
      <c r="CH261" s="5">
        <f>((((((((((((((((((CH207)+(CH208))+(CH209))+(CH210))+(CH211))+(CH212))+(CH221))+(CH226))+(CH227))+(CH228))+(CH233))+(CH236))+(CH244))+(CH248))+(CH249))+(CH252))+(CH253))+(CH254))+(CH260)</f>
        <v>0</v>
      </c>
      <c r="CI261" s="5">
        <f>((((((((((((((((((CI207)+(CI208))+(CI209))+(CI210))+(CI211))+(CI212))+(CI221))+(CI226))+(CI227))+(CI228))+(CI233))+(CI236))+(CI244))+(CI248))+(CI249))+(CI252))+(CI253))+(CI254))+(CI260)</f>
        <v>0</v>
      </c>
      <c r="CJ261" s="5">
        <f t="shared" si="1161"/>
        <v>0</v>
      </c>
      <c r="CK261" s="5">
        <f>((((((((((((((((((CK207)+(CK208))+(CK209))+(CK210))+(CK211))+(CK212))+(CK221))+(CK226))+(CK227))+(CK228))+(CK233))+(CK236))+(CK244))+(CK248))+(CK249))+(CK252))+(CK253))+(CK254))+(CK260)</f>
        <v>0</v>
      </c>
      <c r="CL261" s="5">
        <f>((((((((((((((((((CL207)+(CL208))+(CL209))+(CL210))+(CL211))+(CL212))+(CL221))+(CL226))+(CL227))+(CL228))+(CL233))+(CL236))+(CL244))+(CL248))+(CL249))+(CL252))+(CL253))+(CL254))+(CL260)</f>
        <v>0</v>
      </c>
      <c r="CM261" s="5">
        <f t="shared" si="1162"/>
        <v>0</v>
      </c>
      <c r="CN261" s="5">
        <f t="shared" si="1163"/>
        <v>0</v>
      </c>
      <c r="CO261" s="5">
        <f t="shared" si="1164"/>
        <v>0</v>
      </c>
      <c r="CP261" s="5">
        <f t="shared" si="1165"/>
        <v>0</v>
      </c>
      <c r="CQ261" s="5">
        <f>((((((((((((((((((CQ207)+(CQ208))+(CQ209))+(CQ210))+(CQ211))+(CQ212))+(CQ221))+(CQ226))+(CQ227))+(CQ228))+(CQ233))+(CQ236))+(CQ244))+(CQ248))+(CQ249))+(CQ252))+(CQ253))+(CQ254))+(CQ260)</f>
        <v>0</v>
      </c>
      <c r="CR261" s="5">
        <f>((((((((((((((((((CR207)+(CR208))+(CR209))+(CR210))+(CR211))+(CR212))+(CR221))+(CR226))+(CR227))+(CR228))+(CR233))+(CR236))+(CR244))+(CR248))+(CR249))+(CR252))+(CR253))+(CR254))+(CR260)</f>
        <v>0</v>
      </c>
      <c r="CS261" s="5">
        <f t="shared" si="1166"/>
        <v>0</v>
      </c>
      <c r="CT261" s="5">
        <f>((((((((((((((((((CT207)+(CT208))+(CT209))+(CT210))+(CT211))+(CT212))+(CT221))+(CT226))+(CT227))+(CT228))+(CT233))+(CT236))+(CT244))+(CT248))+(CT249))+(CT252))+(CT253))+(CT254))+(CT260)</f>
        <v>617.4</v>
      </c>
      <c r="CU261" s="5">
        <f>((((((((((((((((((CU207)+(CU208))+(CU209))+(CU210))+(CU211))+(CU212))+(CU221))+(CU226))+(CU227))+(CU228))+(CU233))+(CU236))+(CU244))+(CU248))+(CU249))+(CU252))+(CU253))+(CU254))+(CU260)</f>
        <v>0</v>
      </c>
      <c r="CV261" s="5">
        <f t="shared" si="1167"/>
        <v>617.4</v>
      </c>
      <c r="CW261" s="5">
        <f>((((((((((((((((((CW207)+(CW208))+(CW209))+(CW210))+(CW211))+(CW212))+(CW221))+(CW226))+(CW227))+(CW228))+(CW233))+(CW236))+(CW244))+(CW248))+(CW249))+(CW252))+(CW253))+(CW254))+(CW260)</f>
        <v>0</v>
      </c>
      <c r="CX261" s="5">
        <f>((((((((((((((((((CX207)+(CX208))+(CX209))+(CX210))+(CX211))+(CX212))+(CX221))+(CX226))+(CX227))+(CX228))+(CX233))+(CX236))+(CX244))+(CX248))+(CX249))+(CX252))+(CX253))+(CX254))+(CX260)</f>
        <v>0</v>
      </c>
      <c r="CY261" s="5">
        <f t="shared" si="1168"/>
        <v>0</v>
      </c>
      <c r="CZ261" s="5">
        <f t="shared" si="1169"/>
        <v>617.4</v>
      </c>
      <c r="DA261" s="5">
        <f t="shared" si="1170"/>
        <v>0</v>
      </c>
      <c r="DB261" s="5">
        <f t="shared" si="1171"/>
        <v>617.4</v>
      </c>
      <c r="DC261" s="5">
        <f t="shared" si="1172"/>
        <v>6548.7400000000007</v>
      </c>
      <c r="DD261" s="5">
        <f t="shared" si="1173"/>
        <v>8557.869999999999</v>
      </c>
      <c r="DE261" s="5">
        <f t="shared" si="1174"/>
        <v>-2009.1299999999983</v>
      </c>
      <c r="DF261" s="5">
        <f>((((((((((((((((((DF207)+(DF208))+(DF209))+(DF210))+(DF211))+(DF212))+(DF221))+(DF226))+(DF227))+(DF228))+(DF233))+(DF236))+(DF244))+(DF248))+(DF249))+(DF252))+(DF253))+(DF254))+(DF260)</f>
        <v>0</v>
      </c>
      <c r="DG261" s="5">
        <f>((((((((((((((((((DG207)+(DG208))+(DG209))+(DG210))+(DG211))+(DG212))+(DG221))+(DG226))+(DG227))+(DG228))+(DG233))+(DG236))+(DG244))+(DG248))+(DG249))+(DG252))+(DG253))+(DG254))+(DG260)</f>
        <v>0</v>
      </c>
      <c r="DH261" s="5">
        <f t="shared" si="1175"/>
        <v>0</v>
      </c>
      <c r="DI261" s="5">
        <f>((((((((((((((((((DI207)+(DI208))+(DI209))+(DI210))+(DI211))+(DI212))+(DI221))+(DI226))+(DI227))+(DI228))+(DI233))+(DI236))+(DI244))+(DI248))+(DI249))+(DI252))+(DI253))+(DI254))+(DI260)</f>
        <v>307.52999999999997</v>
      </c>
      <c r="DJ261" s="5">
        <f>((((((((((((((((((DJ207)+(DJ208))+(DJ209))+(DJ210))+(DJ211))+(DJ212))+(DJ221))+(DJ226))+(DJ227))+(DJ228))+(DJ233))+(DJ236))+(DJ244))+(DJ248))+(DJ249))+(DJ252))+(DJ253))+(DJ254))+(DJ260)</f>
        <v>255</v>
      </c>
      <c r="DK261" s="5">
        <f t="shared" si="1176"/>
        <v>52.529999999999973</v>
      </c>
      <c r="DL261" s="5">
        <f t="shared" si="1177"/>
        <v>307.52999999999997</v>
      </c>
      <c r="DM261" s="5">
        <f t="shared" si="1178"/>
        <v>255</v>
      </c>
      <c r="DN261" s="5">
        <f t="shared" si="1179"/>
        <v>52.529999999999973</v>
      </c>
      <c r="DO261" s="5">
        <f>((((((((((((((((((DO207)+(DO208))+(DO209))+(DO210))+(DO211))+(DO212))+(DO221))+(DO226))+(DO227))+(DO228))+(DO233))+(DO236))+(DO244))+(DO248))+(DO249))+(DO252))+(DO253))+(DO254))+(DO260)</f>
        <v>0</v>
      </c>
      <c r="DP261" s="5">
        <f>((((((((((((((((((DP207)+(DP208))+(DP209))+(DP210))+(DP211))+(DP212))+(DP221))+(DP226))+(DP227))+(DP228))+(DP233))+(DP236))+(DP244))+(DP248))+(DP249))+(DP252))+(DP253))+(DP254))+(DP260)</f>
        <v>0</v>
      </c>
      <c r="DQ261" s="5">
        <f t="shared" si="1180"/>
        <v>0</v>
      </c>
      <c r="DR261" s="5">
        <f>((((((((((((((((((DR207)+(DR208))+(DR209))+(DR210))+(DR211))+(DR212))+(DR221))+(DR226))+(DR227))+(DR228))+(DR233))+(DR236))+(DR244))+(DR248))+(DR249))+(DR252))+(DR253))+(DR254))+(DR260)</f>
        <v>0</v>
      </c>
      <c r="DS261" s="5">
        <f>((((((((((((((((((DS207)+(DS208))+(DS209))+(DS210))+(DS211))+(DS212))+(DS221))+(DS226))+(DS227))+(DS228))+(DS233))+(DS236))+(DS244))+(DS248))+(DS249))+(DS252))+(DS253))+(DS254))+(DS260)</f>
        <v>0</v>
      </c>
      <c r="DT261" s="5">
        <f t="shared" si="1181"/>
        <v>0</v>
      </c>
      <c r="DU261" s="5">
        <f t="shared" si="1182"/>
        <v>0</v>
      </c>
      <c r="DV261" s="5">
        <f t="shared" si="1183"/>
        <v>0</v>
      </c>
      <c r="DW261" s="5">
        <f t="shared" si="1184"/>
        <v>0</v>
      </c>
      <c r="DX261" s="21">
        <f t="shared" si="1185"/>
        <v>7304.43</v>
      </c>
      <c r="DY261" s="21">
        <f t="shared" si="1186"/>
        <v>10490.56</v>
      </c>
      <c r="DZ261" s="21">
        <f t="shared" si="1187"/>
        <v>-3186.1299999999992</v>
      </c>
      <c r="EA261" s="21">
        <f>((((((((((((((((((EA207)+(EA208))+(EA209))+(EA210))+(EA211))+(EA212))+(EA221))+(EA226))+(EA227))+(EA228))+(EA233))+(EA236))+(EA244))+(EA248))+(EA249))+(EA252))+(EA253))+(EA254))+(EA260)</f>
        <v>0</v>
      </c>
      <c r="EB261" s="21">
        <f>((((((((((((((((((EB207)+(EB208))+(EB209))+(EB210))+(EB211))+(EB212))+(EB221))+(EB226))+(EB227))+(EB228))+(EB233))+(EB236))+(EB244))+(EB248))+(EB249))+(EB252))+(EB253))+(EB254))+(EB260)</f>
        <v>0</v>
      </c>
      <c r="EC261" s="21">
        <f t="shared" si="1188"/>
        <v>0</v>
      </c>
      <c r="ED261" s="21">
        <f>((((((((((((((((((ED207)+(ED208))+(ED209))+(ED210))+(ED211))+(ED212))+(ED221))+(ED226))+(ED227))+(ED228))+(ED233))+(ED236))+(ED244))+(ED248))+(ED249))+(ED252))+(ED253))+(ED254))+(ED260)</f>
        <v>0</v>
      </c>
      <c r="EE261" s="21">
        <f>((((((((((((((((((EE207)+(EE208))+(EE209))+(EE210))+(EE211))+(EE212))+(EE221))+(EE226))+(EE227))+(EE228))+(EE233))+(EE236))+(EE244))+(EE248))+(EE249))+(EE252))+(EE253))+(EE254))+(EE260)</f>
        <v>0</v>
      </c>
      <c r="EF261" s="21">
        <f t="shared" si="1189"/>
        <v>0</v>
      </c>
      <c r="EG261" s="21">
        <f>((((((((((((((((((EG207)+(EG208))+(EG209))+(EG210))+(EG211))+(EG212))+(EG221))+(EG226))+(EG227))+(EG228))+(EG233))+(EG236))+(EG244))+(EG248))+(EG249))+(EG252))+(EG253))+(EG254))+(EG260)</f>
        <v>420.3</v>
      </c>
      <c r="EH261" s="21">
        <f>((((((((((((((((((EH207)+(EH208))+(EH209))+(EH210))+(EH211))+(EH212))+(EH221))+(EH226))+(EH227))+(EH228))+(EH233))+(EH236))+(EH244))+(EH248))+(EH249))+(EH252))+(EH253))+(EH254))+(EH260)</f>
        <v>1137.57</v>
      </c>
      <c r="EI261" s="21">
        <f t="shared" si="1190"/>
        <v>-717.27</v>
      </c>
      <c r="EJ261" s="21">
        <f>((((((((((((((((((EJ207)+(EJ208))+(EJ209))+(EJ210))+(EJ211))+(EJ212))+(EJ221))+(EJ226))+(EJ227))+(EJ228))+(EJ233))+(EJ236))+(EJ244))+(EJ248))+(EJ249))+(EJ252))+(EJ253))+(EJ254))+(EJ260)</f>
        <v>0</v>
      </c>
      <c r="EK261" s="21">
        <f>((((((((((((((((((EK207)+(EK208))+(EK209))+(EK210))+(EK211))+(EK212))+(EK221))+(EK226))+(EK227))+(EK228))+(EK233))+(EK236))+(EK244))+(EK248))+(EK249))+(EK252))+(EK253))+(EK254))+(EK260)</f>
        <v>0</v>
      </c>
      <c r="EL261" s="21">
        <f t="shared" si="1191"/>
        <v>0</v>
      </c>
      <c r="EM261" s="21">
        <f t="shared" si="1192"/>
        <v>420.3</v>
      </c>
      <c r="EN261" s="21">
        <f t="shared" si="1193"/>
        <v>1137.57</v>
      </c>
      <c r="EO261" s="21">
        <f t="shared" si="1194"/>
        <v>-717.27</v>
      </c>
      <c r="EP261" s="21">
        <f>((((((((((((((((((EP207)+(EP208))+(EP209))+(EP210))+(EP211))+(EP212))+(EP221))+(EP226))+(EP227))+(EP228))+(EP233))+(EP236))+(EP244))+(EP248))+(EP249))+(EP252))+(EP253))+(EP254))+(EP260)</f>
        <v>541.53</v>
      </c>
      <c r="EQ261" s="21">
        <f>((((((((((((((((((EQ207)+(EQ208))+(EQ209))+(EQ210))+(EQ211))+(EQ212))+(EQ221))+(EQ226))+(EQ227))+(EQ228))+(EQ233))+(EQ236))+(EQ244))+(EQ248))+(EQ249))+(EQ252))+(EQ253))+(EQ254))+(EQ260)</f>
        <v>2949.99</v>
      </c>
      <c r="ER261" s="21">
        <f t="shared" si="1195"/>
        <v>-2408.46</v>
      </c>
      <c r="ES261" s="21">
        <f>((((((((((((((((((ES207)+(ES208))+(ES209))+(ES210))+(ES211))+(ES212))+(ES221))+(ES226))+(ES227))+(ES228))+(ES233))+(ES236))+(ES244))+(ES248))+(ES249))+(ES252))+(ES253))+(ES254))+(ES260)</f>
        <v>0</v>
      </c>
      <c r="ET261" s="21">
        <f>((((((((((((((((((ET207)+(ET208))+(ET209))+(ET210))+(ET211))+(ET212))+(ET221))+(ET226))+(ET227))+(ET228))+(ET233))+(ET236))+(ET244))+(ET248))+(ET249))+(ET252))+(ET253))+(ET254))+(ET260)</f>
        <v>0</v>
      </c>
      <c r="EU261" s="21">
        <f t="shared" si="1196"/>
        <v>0</v>
      </c>
      <c r="EV261" s="21">
        <f>((((((((((((((((((EV207)+(EV208))+(EV209))+(EV210))+(EV211))+(EV212))+(EV221))+(EV226))+(EV227))+(EV228))+(EV233))+(EV236))+(EV244))+(EV248))+(EV249))+(EV252))+(EV253))+(EV254))+(EV260)</f>
        <v>51.29</v>
      </c>
      <c r="EW261" s="21">
        <f>((((((((((((((((((EW207)+(EW208))+(EW209))+(EW210))+(EW211))+(EW212))+(EW221))+(EW226))+(EW227))+(EW228))+(EW233))+(EW236))+(EW244))+(EW248))+(EW249))+(EW252))+(EW253))+(EW254))+(EW260)</f>
        <v>542.13</v>
      </c>
      <c r="EX261" s="21">
        <f t="shared" si="1197"/>
        <v>-490.84</v>
      </c>
      <c r="EY261" s="21">
        <f>((((((((((((((((((EY207)+(EY208))+(EY209))+(EY210))+(EY211))+(EY212))+(EY221))+(EY226))+(EY227))+(EY228))+(EY233))+(EY236))+(EY244))+(EY248))+(EY249))+(EY252))+(EY253))+(EY254))+(EY260)</f>
        <v>0</v>
      </c>
      <c r="EZ261" s="21">
        <f>((((((((((((((((((EZ207)+(EZ208))+(EZ209))+(EZ210))+(EZ211))+(EZ212))+(EZ221))+(EZ226))+(EZ227))+(EZ228))+(EZ233))+(EZ236))+(EZ244))+(EZ248))+(EZ249))+(EZ252))+(EZ253))+(EZ254))+(EZ260)</f>
        <v>0</v>
      </c>
      <c r="FA261" s="21">
        <f t="shared" si="1198"/>
        <v>0</v>
      </c>
      <c r="FB261" s="21">
        <f t="shared" si="1199"/>
        <v>51.29</v>
      </c>
      <c r="FC261" s="21">
        <f t="shared" si="1200"/>
        <v>542.13</v>
      </c>
      <c r="FD261" s="21">
        <f t="shared" si="1201"/>
        <v>-490.84</v>
      </c>
      <c r="FE261" s="21">
        <f>((((((((((((((((((FE207)+(FE208))+(FE209))+(FE210))+(FE211))+(FE212))+(FE221))+(FE226))+(FE227))+(FE228))+(FE233))+(FE236))+(FE244))+(FE248))+(FE249))+(FE252))+(FE253))+(FE254))+(FE260)</f>
        <v>0</v>
      </c>
      <c r="FF261" s="21">
        <f>((((((((((((((((((FF207)+(FF208))+(FF209))+(FF210))+(FF211))+(FF212))+(FF221))+(FF226))+(FF227))+(FF228))+(FF233))+(FF236))+(FF244))+(FF248))+(FF249))+(FF252))+(FF253))+(FF254))+(FF260)</f>
        <v>0</v>
      </c>
      <c r="FG261" s="21">
        <f t="shared" si="1202"/>
        <v>0</v>
      </c>
      <c r="FH261" s="21">
        <f>((((((((((((((((((FH207)+(FH208))+(FH209))+(FH210))+(FH211))+(FH212))+(FH221))+(FH226))+(FH227))+(FH228))+(FH233))+(FH236))+(FH244))+(FH248))+(FH249))+(FH252))+(FH253))+(FH254))+(FH260)</f>
        <v>329.19</v>
      </c>
      <c r="FI261" s="21">
        <f>((((((((((((((((((FI207)+(FI208))+(FI209))+(FI210))+(FI211))+(FI212))+(FI221))+(FI226))+(FI227))+(FI228))+(FI233))+(FI236))+(FI244))+(FI248))+(FI249))+(FI252))+(FI253))+(FI254))+(FI260)</f>
        <v>647.64</v>
      </c>
      <c r="FJ261" s="21">
        <f t="shared" si="1203"/>
        <v>-318.45</v>
      </c>
      <c r="FK261" s="21">
        <f>((((((((((((((((((FK207)+(FK208))+(FK209))+(FK210))+(FK211))+(FK212))+(FK221))+(FK226))+(FK227))+(FK228))+(FK233))+(FK236))+(FK244))+(FK248))+(FK249))+(FK252))+(FK253))+(FK254))+(FK260)</f>
        <v>0</v>
      </c>
      <c r="FL261" s="21">
        <f>((((((((((((((((((FL207)+(FL208))+(FL209))+(FL210))+(FL211))+(FL212))+(FL221))+(FL226))+(FL227))+(FL228))+(FL233))+(FL236))+(FL244))+(FL248))+(FL249))+(FL252))+(FL253))+(FL254))+(FL260)</f>
        <v>0</v>
      </c>
      <c r="FM261" s="21">
        <f t="shared" si="1204"/>
        <v>0</v>
      </c>
      <c r="FN261" s="21">
        <f t="shared" si="1205"/>
        <v>329.19</v>
      </c>
      <c r="FO261" s="21">
        <f t="shared" si="1206"/>
        <v>647.64</v>
      </c>
      <c r="FP261" s="21">
        <f t="shared" si="1207"/>
        <v>-318.45</v>
      </c>
      <c r="FQ261" s="21">
        <f>((((((((((((((((((FQ207)+(FQ208))+(FQ209))+(FQ210))+(FQ211))+(FQ212))+(FQ221))+(FQ226))+(FQ227))+(FQ228))+(FQ233))+(FQ236))+(FQ244))+(FQ248))+(FQ249))+(FQ252))+(FQ253))+(FQ254))+(FQ260)</f>
        <v>0</v>
      </c>
      <c r="FR261" s="21">
        <f>((((((((((((((((((FR207)+(FR208))+(FR209))+(FR210))+(FR211))+(FR212))+(FR221))+(FR226))+(FR227))+(FR228))+(FR233))+(FR236))+(FR244))+(FR248))+(FR249))+(FR252))+(FR253))+(FR254))+(FR260)</f>
        <v>0</v>
      </c>
      <c r="FS261" s="21">
        <f t="shared" si="1208"/>
        <v>0</v>
      </c>
      <c r="FT261" s="21">
        <f>((((((((((((((((((FT207)+(FT208))+(FT209))+(FT210))+(FT211))+(FT212))+(FT221))+(FT226))+(FT227))+(FT228))+(FT233))+(FT236))+(FT244))+(FT248))+(FT249))+(FT252))+(FT253))+(FT254))+(FT260)</f>
        <v>135.33000000000001</v>
      </c>
      <c r="FU261" s="21">
        <f>((((((((((((((((((FU207)+(FU208))+(FU209))+(FU210))+(FU211))+(FU212))+(FU221))+(FU226))+(FU227))+(FU228))+(FU233))+(FU236))+(FU244))+(FU248))+(FU249))+(FU252))+(FU253))+(FU254))+(FU260)</f>
        <v>180</v>
      </c>
      <c r="FV261" s="21">
        <f t="shared" si="1209"/>
        <v>-44.669999999999987</v>
      </c>
      <c r="FW261" s="21">
        <f>((((((((((((((((((FW207)+(FW208))+(FW209))+(FW210))+(FW211))+(FW212))+(FW221))+(FW226))+(FW227))+(FW228))+(FW233))+(FW236))+(FW244))+(FW248))+(FW249))+(FW252))+(FW253))+(FW254))+(FW260)</f>
        <v>0</v>
      </c>
      <c r="FX261" s="21">
        <f>((((((((((((((((((FX207)+(FX208))+(FX209))+(FX210))+(FX211))+(FX212))+(FX221))+(FX226))+(FX227))+(FX228))+(FX233))+(FX236))+(FX244))+(FX248))+(FX249))+(FX252))+(FX253))+(FX254))+(FX260)</f>
        <v>0</v>
      </c>
      <c r="FY261" s="21">
        <f t="shared" si="1210"/>
        <v>0</v>
      </c>
      <c r="FZ261" s="21">
        <f t="shared" si="1211"/>
        <v>135.33000000000001</v>
      </c>
      <c r="GA261" s="21">
        <f t="shared" si="1212"/>
        <v>180</v>
      </c>
      <c r="GB261" s="21">
        <f t="shared" si="1213"/>
        <v>-44.669999999999987</v>
      </c>
      <c r="GC261" s="21">
        <f>((((((((((((((((((GC207)+(GC208))+(GC209))+(GC210))+(GC211))+(GC212))+(GC221))+(GC226))+(GC227))+(GC228))+(GC233))+(GC236))+(GC244))+(GC248))+(GC249))+(GC252))+(GC253))+(GC254))+(GC260)</f>
        <v>0</v>
      </c>
      <c r="GD261" s="21">
        <f>((((((((((((((((((GD207)+(GD208))+(GD209))+(GD210))+(GD211))+(GD212))+(GD221))+(GD226))+(GD227))+(GD228))+(GD233))+(GD236))+(GD244))+(GD248))+(GD249))+(GD252))+(GD253))+(GD254))+(GD260)</f>
        <v>0</v>
      </c>
      <c r="GE261" s="21">
        <f t="shared" si="1214"/>
        <v>0</v>
      </c>
      <c r="GF261" s="21">
        <f>((((((((((((((((((GF207)+(GF208))+(GF209))+(GF210))+(GF211))+(GF212))+(GF221))+(GF226))+(GF227))+(GF228))+(GF233))+(GF236))+(GF244))+(GF248))+(GF249))+(GF252))+(GF253))+(GF254))+(GF260)</f>
        <v>0</v>
      </c>
      <c r="GG261" s="21">
        <f>((((((((((((((((((GG207)+(GG208))+(GG209))+(GG210))+(GG211))+(GG212))+(GG221))+(GG226))+(GG227))+(GG228))+(GG233))+(GG236))+(GG244))+(GG248))+(GG249))+(GG252))+(GG253))+(GG254))+(GG260)</f>
        <v>0</v>
      </c>
      <c r="GH261" s="21">
        <f t="shared" si="1215"/>
        <v>0</v>
      </c>
      <c r="GI261" s="21">
        <f>((((((((((((((((((GI207)+(GI208))+(GI209))+(GI210))+(GI211))+(GI212))+(GI221))+(GI226))+(GI227))+(GI228))+(GI233))+(GI236))+(GI244))+(GI248))+(GI249))+(GI252))+(GI253))+(GI254))+(GI260)</f>
        <v>123.48</v>
      </c>
      <c r="GJ261" s="21">
        <f>((((((((((((((((((GJ207)+(GJ208))+(GJ209))+(GJ210))+(GJ211))+(GJ212))+(GJ221))+(GJ226))+(GJ227))+(GJ228))+(GJ233))+(GJ236))+(GJ244))+(GJ248))+(GJ249))+(GJ252))+(GJ253))+(GJ254))+(GJ260)</f>
        <v>126</v>
      </c>
      <c r="GK261" s="21">
        <f t="shared" si="1216"/>
        <v>-2.519999999999996</v>
      </c>
      <c r="GL261" s="21">
        <f>((((((((((((((((((GL207)+(GL208))+(GL209))+(GL210))+(GL211))+(GL212))+(GL221))+(GL226))+(GL227))+(GL228))+(GL233))+(GL236))+(GL244))+(GL248))+(GL249))+(GL252))+(GL253))+(GL254))+(GL260)</f>
        <v>0</v>
      </c>
      <c r="GM261" s="21">
        <f>((((((((((((((((((GM207)+(GM208))+(GM209))+(GM210))+(GM211))+(GM212))+(GM221))+(GM226))+(GM227))+(GM228))+(GM233))+(GM236))+(GM244))+(GM248))+(GM249))+(GM252))+(GM253))+(GM254))+(GM260)</f>
        <v>0</v>
      </c>
      <c r="GN261" s="21">
        <f t="shared" si="1217"/>
        <v>0</v>
      </c>
      <c r="GO261" s="21">
        <f t="shared" si="1218"/>
        <v>123.48</v>
      </c>
      <c r="GP261" s="21">
        <f t="shared" si="1219"/>
        <v>126</v>
      </c>
      <c r="GQ261" s="21">
        <f t="shared" si="1220"/>
        <v>-2.519999999999996</v>
      </c>
      <c r="GR261" s="21">
        <f>((((((((((((((((((GR207)+(GR208))+(GR209))+(GR210))+(GR211))+(GR212))+(GR221))+(GR226))+(GR227))+(GR228))+(GR233))+(GR236))+(GR244))+(GR248))+(GR249))+(GR252))+(GR253))+(GR254))+(GR260)</f>
        <v>0</v>
      </c>
      <c r="GS261" s="21">
        <f>((((((((((((((((((GS207)+(GS208))+(GS209))+(GS210))+(GS211))+(GS212))+(GS221))+(GS226))+(GS227))+(GS228))+(GS233))+(GS236))+(GS244))+(GS248))+(GS249))+(GS252))+(GS253))+(GS254))+(GS260)</f>
        <v>0</v>
      </c>
      <c r="GT261" s="21">
        <f t="shared" si="1221"/>
        <v>0</v>
      </c>
      <c r="GU261" s="21">
        <f>((((((((((((((((((GU207)+(GU208))+(GU209))+(GU210))+(GU211))+(GU212))+(GU221))+(GU226))+(GU227))+(GU228))+(GU233))+(GU236))+(GU244))+(GU248))+(GU249))+(GU252))+(GU253))+(GU254))+(GU260)</f>
        <v>0</v>
      </c>
      <c r="GV261" s="21">
        <f>((((((((((((((((((GV207)+(GV208))+(GV209))+(GV210))+(GV211))+(GV212))+(GV221))+(GV226))+(GV227))+(GV228))+(GV233))+(GV236))+(GV244))+(GV248))+(GV249))+(GV252))+(GV253))+(GV254))+(GV260)</f>
        <v>0</v>
      </c>
      <c r="GW261" s="21">
        <f t="shared" si="1222"/>
        <v>0</v>
      </c>
      <c r="GX261" s="21">
        <f>((((((((((((((((((GX207)+(GX208))+(GX209))+(GX210))+(GX211))+(GX212))+(GX221))+(GX226))+(GX227))+(GX228))+(GX233))+(GX236))+(GX244))+(GX248))+(GX249))+(GX252))+(GX253))+(GX254))+(GX260)</f>
        <v>51.82</v>
      </c>
      <c r="GY261" s="21">
        <f>((((((((((((((((((GY207)+(GY208))+(GY209))+(GY210))+(GY211))+(GY212))+(GY221))+(GY226))+(GY227))+(GY228))+(GY233))+(GY236))+(GY244))+(GY248))+(GY249))+(GY252))+(GY253))+(GY254))+(GY260)</f>
        <v>0</v>
      </c>
      <c r="GZ261" s="21">
        <f t="shared" si="1223"/>
        <v>51.82</v>
      </c>
      <c r="HA261" s="21">
        <f t="shared" si="1224"/>
        <v>1652.9399999999998</v>
      </c>
      <c r="HB261" s="21">
        <f t="shared" si="1225"/>
        <v>5583.33</v>
      </c>
      <c r="HC261" s="21">
        <f t="shared" si="1226"/>
        <v>-3930.3900000000003</v>
      </c>
      <c r="HD261" s="21">
        <f>((((((((((((((((((HD207)+(HD208))+(HD209))+(HD210))+(HD211))+(HD212))+(HD221))+(HD226))+(HD227))+(HD228))+(HD233))+(HD236))+(HD244))+(HD248))+(HD249))+(HD252))+(HD253))+(HD254))+(HD260)</f>
        <v>0</v>
      </c>
      <c r="HE261" s="21">
        <f>((((((((((((((((((HE207)+(HE208))+(HE209))+(HE210))+(HE211))+(HE212))+(HE221))+(HE226))+(HE227))+(HE228))+(HE233))+(HE236))+(HE244))+(HE248))+(HE249))+(HE252))+(HE253))+(HE254))+(HE260)</f>
        <v>0</v>
      </c>
      <c r="HF261" s="21">
        <f t="shared" si="1227"/>
        <v>0</v>
      </c>
      <c r="HG261" s="21">
        <f>((((((((((((((((((HG207)+(HG208))+(HG209))+(HG210))+(HG211))+(HG212))+(HG221))+(HG226))+(HG227))+(HG228))+(HG233))+(HG236))+(HG244))+(HG248))+(HG249))+(HG252))+(HG253))+(HG254))+(HG260)</f>
        <v>0</v>
      </c>
      <c r="HH261" s="21">
        <f>((((((((((((((((((HH207)+(HH208))+(HH209))+(HH210))+(HH211))+(HH212))+(HH221))+(HH226))+(HH227))+(HH228))+(HH233))+(HH236))+(HH244))+(HH248))+(HH249))+(HH252))+(HH253))+(HH254))+(HH260)</f>
        <v>0</v>
      </c>
      <c r="HI261" s="21">
        <f t="shared" si="1228"/>
        <v>0</v>
      </c>
      <c r="HJ261" s="21">
        <f>((((((((((((((((((HJ207)+(HJ208))+(HJ209))+(HJ210))+(HJ211))+(HJ212))+(HJ221))+(HJ226))+(HJ227))+(HJ228))+(HJ233))+(HJ236))+(HJ244))+(HJ248))+(HJ249))+(HJ252))+(HJ253))+(HJ254))+(HJ260)</f>
        <v>185.19</v>
      </c>
      <c r="HK261" s="21">
        <f>((((((((((((((((((HK207)+(HK208))+(HK209))+(HK210))+(HK211))+(HK212))+(HK221))+(HK226))+(HK227))+(HK228))+(HK233))+(HK236))+(HK244))+(HK248))+(HK249))+(HK252))+(HK253))+(HK254))+(HK260)</f>
        <v>0</v>
      </c>
      <c r="HL261" s="21">
        <f t="shared" si="1229"/>
        <v>185.19</v>
      </c>
      <c r="HM261" s="21">
        <f>((((((((((((((((((HM207)+(HM208))+(HM209))+(HM210))+(HM211))+(HM212))+(HM221))+(HM226))+(HM227))+(HM228))+(HM233))+(HM236))+(HM244))+(HM248))+(HM249))+(HM252))+(HM253))+(HM254))+(HM260)</f>
        <v>0</v>
      </c>
      <c r="HN261" s="21">
        <f>((((((((((((((((((HN207)+(HN208))+(HN209))+(HN210))+(HN211))+(HN212))+(HN221))+(HN226))+(HN227))+(HN228))+(HN233))+(HN236))+(HN244))+(HN248))+(HN249))+(HN252))+(HN253))+(HN254))+(HN260)</f>
        <v>0</v>
      </c>
      <c r="HO261" s="21">
        <f t="shared" si="1230"/>
        <v>0</v>
      </c>
      <c r="HP261" s="21">
        <f t="shared" si="1231"/>
        <v>185.19</v>
      </c>
      <c r="HQ261" s="21">
        <f t="shared" si="1232"/>
        <v>0</v>
      </c>
      <c r="HR261" s="21">
        <f t="shared" si="1233"/>
        <v>185.19</v>
      </c>
      <c r="HS261" s="21">
        <f>((((((((((((((((((HS207)+(HS208))+(HS209))+(HS210))+(HS211))+(HS212))+(HS221))+(HS226))+(HS227))+(HS228))+(HS233))+(HS236))+(HS244))+(HS248))+(HS249))+(HS252))+(HS253))+(HS254))+(HS260)</f>
        <v>54.79</v>
      </c>
      <c r="HT261" s="21">
        <f>((((((((((((((((((HT207)+(HT208))+(HT209))+(HT210))+(HT211))+(HT212))+(HT221))+(HT226))+(HT227))+(HT228))+(HT233))+(HT236))+(HT244))+(HT248))+(HT249))+(HT252))+(HT253))+(HT254))+(HT260)</f>
        <v>135</v>
      </c>
      <c r="HU261" s="21">
        <f t="shared" si="1234"/>
        <v>-80.210000000000008</v>
      </c>
      <c r="HV261" s="21">
        <f>((((((((((((((((((HV207)+(HV208))+(HV209))+(HV210))+(HV211))+(HV212))+(HV221))+(HV226))+(HV227))+(HV228))+(HV233))+(HV236))+(HV244))+(HV248))+(HV249))+(HV252))+(HV253))+(HV254))+(HV260)</f>
        <v>0</v>
      </c>
      <c r="HW261" s="21">
        <f>((((((((((((((((((HW207)+(HW208))+(HW209))+(HW210))+(HW211))+(HW212))+(HW221))+(HW226))+(HW227))+(HW228))+(HW233))+(HW236))+(HW244))+(HW248))+(HW249))+(HW252))+(HW253))+(HW254))+(HW260)</f>
        <v>0</v>
      </c>
      <c r="HX261" s="21">
        <f t="shared" si="1235"/>
        <v>0</v>
      </c>
      <c r="HY261" s="21">
        <f>((((((((((((((((((HY207)+(HY208))+(HY209))+(HY210))+(HY211))+(HY212))+(HY221))+(HY226))+(HY227))+(HY228))+(HY233))+(HY236))+(HY244))+(HY248))+(HY249))+(HY252))+(HY253))+(HY254))+(HY260)</f>
        <v>86.43</v>
      </c>
      <c r="HZ261" s="21">
        <f>((((((((((((((((((HZ207)+(HZ208))+(HZ209))+(HZ210))+(HZ211))+(HZ212))+(HZ221))+(HZ226))+(HZ227))+(HZ228))+(HZ233))+(HZ236))+(HZ244))+(HZ248))+(HZ249))+(HZ252))+(HZ253))+(HZ254))+(HZ260)</f>
        <v>126</v>
      </c>
      <c r="IA261" s="21">
        <f t="shared" si="1236"/>
        <v>-39.569999999999993</v>
      </c>
      <c r="IB261" s="21">
        <f>((((((((((((((((((IB207)+(IB208))+(IB209))+(IB210))+(IB211))+(IB212))+(IB221))+(IB226))+(IB227))+(IB228))+(IB233))+(IB236))+(IB244))+(IB248))+(IB249))+(IB252))+(IB253))+(IB254))+(IB260)</f>
        <v>0</v>
      </c>
      <c r="IC261" s="21">
        <f>((((((((((((((((((IC207)+(IC208))+(IC209))+(IC210))+(IC211))+(IC212))+(IC221))+(IC226))+(IC227))+(IC228))+(IC233))+(IC236))+(IC244))+(IC248))+(IC249))+(IC252))+(IC253))+(IC254))+(IC260)</f>
        <v>0</v>
      </c>
      <c r="ID261" s="21">
        <f t="shared" si="1237"/>
        <v>0</v>
      </c>
      <c r="IE261" s="21">
        <f t="shared" si="1238"/>
        <v>86.43</v>
      </c>
      <c r="IF261" s="21">
        <f t="shared" si="1239"/>
        <v>126</v>
      </c>
      <c r="IG261" s="21">
        <f t="shared" si="1240"/>
        <v>-39.569999999999993</v>
      </c>
      <c r="IH261" s="21">
        <f t="shared" si="1241"/>
        <v>326.40999999999997</v>
      </c>
      <c r="II261" s="21">
        <f t="shared" si="1242"/>
        <v>261</v>
      </c>
      <c r="IJ261" s="21">
        <f t="shared" si="1243"/>
        <v>65.409999999999968</v>
      </c>
      <c r="IK261" s="21">
        <f>((((((((((((((((((IK207)+(IK208))+(IK209))+(IK210))+(IK211))+(IK212))+(IK221))+(IK226))+(IK227))+(IK228))+(IK233))+(IK236))+(IK244))+(IK248))+(IK249))+(IK252))+(IK253))+(IK254))+(IK260)</f>
        <v>695.42000000000007</v>
      </c>
      <c r="IL261" s="21">
        <f>((((((((((((((((((IL207)+(IL208))+(IL209))+(IL210))+(IL211))+(IL212))+(IL221))+(IL226))+(IL227))+(IL228))+(IL233))+(IL236))+(IL244))+(IL248))+(IL249))+(IL252))+(IL253))+(IL254))+(IL260)</f>
        <v>3005</v>
      </c>
      <c r="IM261" s="21">
        <f t="shared" si="1244"/>
        <v>-2309.58</v>
      </c>
      <c r="IN261" s="21">
        <f>((((((((((((((((((IN207)+(IN208))+(IN209))+(IN210))+(IN211))+(IN212))+(IN221))+(IN226))+(IN227))+(IN228))+(IN233))+(IN236))+(IN244))+(IN248))+(IN249))+(IN252))+(IN253))+(IN254))+(IN260)</f>
        <v>0</v>
      </c>
      <c r="IO261" s="21">
        <f>((((((((((((((((((IO207)+(IO208))+(IO209))+(IO210))+(IO211))+(IO212))+(IO221))+(IO226))+(IO227))+(IO228))+(IO233))+(IO236))+(IO244))+(IO248))+(IO249))+(IO252))+(IO253))+(IO254))+(IO260)</f>
        <v>0</v>
      </c>
      <c r="IP261" s="21">
        <f t="shared" si="1245"/>
        <v>0</v>
      </c>
      <c r="IQ261" s="21">
        <f>((((((((((((((((((IQ207)+(IQ208))+(IQ209))+(IQ210))+(IQ211))+(IQ212))+(IQ221))+(IQ226))+(IQ227))+(IQ228))+(IQ233))+(IQ236))+(IQ244))+(IQ248))+(IQ249))+(IQ252))+(IQ253))+(IQ254))+(IQ260)</f>
        <v>0</v>
      </c>
      <c r="IR261" s="21">
        <f>((((((((((((((((((IR207)+(IR208))+(IR209))+(IR210))+(IR211))+(IR212))+(IR221))+(IR226))+(IR227))+(IR228))+(IR233))+(IR236))+(IR244))+(IR248))+(IR249))+(IR252))+(IR253))+(IR254))+(IR260)</f>
        <v>0</v>
      </c>
      <c r="IS261" s="21">
        <f t="shared" si="1246"/>
        <v>0</v>
      </c>
      <c r="IT261" s="21">
        <f t="shared" si="1247"/>
        <v>0</v>
      </c>
      <c r="IU261" s="21">
        <f t="shared" si="1248"/>
        <v>0</v>
      </c>
      <c r="IV261" s="21">
        <f t="shared" si="1249"/>
        <v>0</v>
      </c>
      <c r="IW261" s="21">
        <f t="shared" si="1250"/>
        <v>1021.83</v>
      </c>
      <c r="IX261" s="21">
        <f t="shared" si="1251"/>
        <v>3266</v>
      </c>
      <c r="IY261" s="21">
        <f t="shared" si="1252"/>
        <v>-2244.17</v>
      </c>
      <c r="IZ261" s="21">
        <f>((((((((((((((((((IZ207)+(IZ208))+(IZ209))+(IZ210))+(IZ211))+(IZ212))+(IZ221))+(IZ226))+(IZ227))+(IZ228))+(IZ233))+(IZ236))+(IZ244))+(IZ248))+(IZ249))+(IZ252))+(IZ253))+(IZ254))+(IZ260)</f>
        <v>316.79000000000002</v>
      </c>
      <c r="JA261" s="21">
        <f>((((((((((((((((((JA207)+(JA208))+(JA209))+(JA210))+(JA211))+(JA212))+(JA221))+(JA226))+(JA227))+(JA228))+(JA233))+(JA236))+(JA244))+(JA248))+(JA249))+(JA252))+(JA253))+(JA254))+(JA260)</f>
        <v>610</v>
      </c>
      <c r="JB261" s="21">
        <f t="shared" si="1253"/>
        <v>-293.20999999999998</v>
      </c>
      <c r="JC261" s="21">
        <f>((((((((((((((((((JC207)+(JC208))+(JC209))+(JC210))+(JC211))+(JC212))+(JC221))+(JC226))+(JC227))+(JC228))+(JC233))+(JC236))+(JC244))+(JC248))+(JC249))+(JC252))+(JC253))+(JC254))+(JC260)</f>
        <v>0</v>
      </c>
      <c r="JD261" s="21">
        <f>((((((((((((((((((JD207)+(JD208))+(JD209))+(JD210))+(JD211))+(JD212))+(JD221))+(JD226))+(JD227))+(JD228))+(JD233))+(JD236))+(JD244))+(JD248))+(JD249))+(JD252))+(JD253))+(JD254))+(JD260)</f>
        <v>0</v>
      </c>
      <c r="JE261" s="21">
        <f t="shared" si="1254"/>
        <v>0</v>
      </c>
      <c r="JF261" s="21">
        <f>((((((((((((((((((JF207)+(JF208))+(JF209))+(JF210))+(JF211))+(JF212))+(JF221))+(JF226))+(JF227))+(JF228))+(JF233))+(JF236))+(JF244))+(JF248))+(JF249))+(JF252))+(JF253))+(JF254))+(JF260)</f>
        <v>0</v>
      </c>
      <c r="JG261" s="21">
        <f>((((((((((((((((((JG207)+(JG208))+(JG209))+(JG210))+(JG211))+(JG212))+(JG221))+(JG226))+(JG227))+(JG228))+(JG233))+(JG236))+(JG244))+(JG248))+(JG249))+(JG252))+(JG253))+(JG254))+(JG260)</f>
        <v>0</v>
      </c>
      <c r="JH261" s="21">
        <f t="shared" si="1255"/>
        <v>0</v>
      </c>
      <c r="JI261" s="21">
        <f t="shared" si="1256"/>
        <v>316.79000000000002</v>
      </c>
      <c r="JJ261" s="21">
        <f t="shared" si="1257"/>
        <v>610</v>
      </c>
      <c r="JK261" s="21">
        <f t="shared" si="1258"/>
        <v>-293.20999999999998</v>
      </c>
      <c r="JL261" s="21">
        <f>((((((((((((((((((JL207)+(JL208))+(JL209))+(JL210))+(JL211))+(JL212))+(JL221))+(JL226))+(JL227))+(JL228))+(JL233))+(JL236))+(JL244))+(JL248))+(JL249))+(JL252))+(JL253))+(JL254))+(JL260)</f>
        <v>0</v>
      </c>
      <c r="JM261" s="21">
        <f>((((((((((((((((((JM207)+(JM208))+(JM209))+(JM210))+(JM211))+(JM212))+(JM221))+(JM226))+(JM227))+(JM228))+(JM233))+(JM236))+(JM244))+(JM248))+(JM249))+(JM252))+(JM253))+(JM254))+(JM260)</f>
        <v>0</v>
      </c>
      <c r="JN261" s="21">
        <f t="shared" si="1259"/>
        <v>0</v>
      </c>
      <c r="JO261" s="21">
        <f>((((((((((((((((((JO207)+(JO208))+(JO209))+(JO210))+(JO211))+(JO212))+(JO221))+(JO226))+(JO227))+(JO228))+(JO233))+(JO236))+(JO244))+(JO248))+(JO249))+(JO252))+(JO253))+(JO254))+(JO260)</f>
        <v>2000.79</v>
      </c>
      <c r="JP261" s="21">
        <f>((((((((((((((((((JP207)+(JP208))+(JP209))+(JP210))+(JP211))+(JP212))+(JP221))+(JP226))+(JP227))+(JP228))+(JP233))+(JP236))+(JP244))+(JP248))+(JP249))+(JP252))+(JP253))+(JP254))+(JP260)</f>
        <v>3750</v>
      </c>
      <c r="JQ261" s="21">
        <f t="shared" si="1260"/>
        <v>-1749.21</v>
      </c>
      <c r="JR261" s="21">
        <f>((((((((((((((((((JR207)+(JR208))+(JR209))+(JR210))+(JR211))+(JR212))+(JR221))+(JR226))+(JR227))+(JR228))+(JR233))+(JR236))+(JR244))+(JR248))+(JR249))+(JR252))+(JR253))+(JR254))+(JR260)</f>
        <v>0</v>
      </c>
      <c r="JS261" s="21">
        <f>((((((((((((((((((JS207)+(JS208))+(JS209))+(JS210))+(JS211))+(JS212))+(JS221))+(JS226))+(JS227))+(JS228))+(JS233))+(JS236))+(JS244))+(JS248))+(JS249))+(JS252))+(JS253))+(JS254))+(JS260)</f>
        <v>0</v>
      </c>
      <c r="JT261" s="21">
        <f t="shared" si="1261"/>
        <v>0</v>
      </c>
      <c r="JU261" s="21">
        <f t="shared" si="1262"/>
        <v>2000.79</v>
      </c>
      <c r="JV261" s="21">
        <f t="shared" si="1263"/>
        <v>3750</v>
      </c>
      <c r="JW261" s="21">
        <f t="shared" si="1264"/>
        <v>-1749.21</v>
      </c>
      <c r="JX261" s="21">
        <f>((((((((((((((((((JX207)+(JX208))+(JX209))+(JX210))+(JX211))+(JX212))+(JX221))+(JX226))+(JX227))+(JX228))+(JX233))+(JX236))+(JX244))+(JX248))+(JX249))+(JX252))+(JX253))+(JX254))+(JX260)</f>
        <v>572.09</v>
      </c>
      <c r="JY261" s="21">
        <f>((((((((((((((((((JY207)+(JY208))+(JY209))+(JY210))+(JY211))+(JY212))+(JY221))+(JY226))+(JY227))+(JY228))+(JY233))+(JY236))+(JY244))+(JY248))+(JY249))+(JY252))+(JY253))+(JY254))+(JY260)</f>
        <v>240</v>
      </c>
      <c r="JZ261" s="21">
        <f t="shared" si="1265"/>
        <v>332.09000000000003</v>
      </c>
      <c r="KA261" s="21">
        <f>((((((((((((((((((KA207)+(KA208))+(KA209))+(KA210))+(KA211))+(KA212))+(KA221))+(KA226))+(KA227))+(KA228))+(KA233))+(KA236))+(KA244))+(KA248))+(KA249))+(KA252))+(KA253))+(KA254))+(KA260)</f>
        <v>30998.9</v>
      </c>
      <c r="KB261" s="21">
        <f>((((((((((((((((((KB207)+(KB208))+(KB209))+(KB210))+(KB211))+(KB212))+(KB221))+(KB226))+(KB227))+(KB228))+(KB233))+(KB236))+(KB244))+(KB248))+(KB249))+(KB252))+(KB253))+(KB254))+(KB260)</f>
        <v>33000</v>
      </c>
      <c r="KC261" s="21">
        <f t="shared" si="1266"/>
        <v>-2001.0999999999985</v>
      </c>
      <c r="KD261" s="21">
        <f t="shared" si="1267"/>
        <v>31570.99</v>
      </c>
      <c r="KE261" s="21">
        <f t="shared" si="1268"/>
        <v>33240</v>
      </c>
      <c r="KF261" s="21">
        <f t="shared" si="1269"/>
        <v>-1669.0099999999984</v>
      </c>
      <c r="KG261" s="21">
        <f>((((((((((((((((((KG207)+(KG208))+(KG209))+(KG210))+(KG211))+(KG212))+(KG221))+(KG226))+(KG227))+(KG228))+(KG233))+(KG236))+(KG244))+(KG248))+(KG249))+(KG252))+(KG253))+(KG254))+(KG260)</f>
        <v>46875.11</v>
      </c>
      <c r="KH261" s="21">
        <f>((((((((((((((((((KH207)+(KH208))+(KH209))+(KH210))+(KH211))+(KH212))+(KH221))+(KH226))+(KH227))+(KH228))+(KH233))+(KH236))+(KH244))+(KH248))+(KH249))+(KH252))+(KH253))+(KH254))+(KH260)</f>
        <v>51585.43</v>
      </c>
      <c r="KI261" s="21">
        <f t="shared" si="1270"/>
        <v>-4710.32</v>
      </c>
      <c r="KJ261" s="21">
        <f>((((((((((((((((((KJ207)+(KJ208))+(KJ209))+(KJ210))+(KJ211))+(KJ212))+(KJ221))+(KJ226))+(KJ227))+(KJ228))+(KJ233))+(KJ236))+(KJ244))+(KJ248))+(KJ249))+(KJ252))+(KJ253))+(KJ254))+(KJ260)</f>
        <v>502.08</v>
      </c>
      <c r="KK261" s="21">
        <f>((((((((((((((((((KK207)+(KK208))+(KK209))+(KK210))+(KK211))+(KK212))+(KK221))+(KK226))+(KK227))+(KK228))+(KK233))+(KK236))+(KK244))+(KK248))+(KK249))+(KK252))+(KK253))+(KK254))+(KK260)</f>
        <v>510</v>
      </c>
      <c r="KL261" s="21">
        <f t="shared" si="1271"/>
        <v>-7.9200000000000159</v>
      </c>
      <c r="KM261" s="21">
        <f>((((((((((((((((((KM207)+(KM208))+(KM209))+(KM210))+(KM211))+(KM212))+(KM221))+(KM226))+(KM227))+(KM228))+(KM233))+(KM236))+(KM244))+(KM248))+(KM249))+(KM252))+(KM253))+(KM254))+(KM260)</f>
        <v>0</v>
      </c>
      <c r="KN261" s="21">
        <f>((((((((((((((((((KN207)+(KN208))+(KN209))+(KN210))+(KN211))+(KN212))+(KN221))+(KN226))+(KN227))+(KN228))+(KN233))+(KN236))+(KN244))+(KN248))+(KN249))+(KN252))+(KN253))+(KN254))+(KN260)</f>
        <v>0</v>
      </c>
      <c r="KO261" s="21">
        <f t="shared" si="1272"/>
        <v>0</v>
      </c>
      <c r="KP261" s="21">
        <f>((((((((((((((((((KP207)+(KP208))+(KP209))+(KP210))+(KP211))+(KP212))+(KP221))+(KP226))+(KP227))+(KP228))+(KP233))+(KP236))+(KP244))+(KP248))+(KP249))+(KP252))+(KP253))+(KP254))+(KP260)</f>
        <v>0</v>
      </c>
      <c r="KQ261" s="21">
        <f>((((((((((((((((((KQ207)+(KQ208))+(KQ209))+(KQ210))+(KQ211))+(KQ212))+(KQ221))+(KQ226))+(KQ227))+(KQ228))+(KQ233))+(KQ236))+(KQ244))+(KQ248))+(KQ249))+(KQ252))+(KQ253))+(KQ254))+(KQ260)</f>
        <v>0</v>
      </c>
      <c r="KR261" s="21">
        <f t="shared" si="1273"/>
        <v>0</v>
      </c>
      <c r="KS261" s="21">
        <f>((((((((((((((((((KS207)+(KS208))+(KS209))+(KS210))+(KS211))+(KS212))+(KS221))+(KS226))+(KS227))+(KS228))+(KS233))+(KS236))+(KS244))+(KS248))+(KS249))+(KS252))+(KS253))+(KS254))+(KS260)</f>
        <v>395</v>
      </c>
      <c r="KT261" s="21">
        <f>((((((((((((((((((KT207)+(KT208))+(KT209))+(KT210))+(KT211))+(KT212))+(KT221))+(KT226))+(KT227))+(KT228))+(KT233))+(KT236))+(KT244))+(KT248))+(KT249))+(KT252))+(KT253))+(KT254))+(KT260)</f>
        <v>0</v>
      </c>
      <c r="KU261" s="21">
        <f t="shared" si="1274"/>
        <v>395</v>
      </c>
      <c r="KV261" s="21">
        <f>((((((((((((((((((KV207)+(KV208))+(KV209))+(KV210))+(KV211))+(KV212))+(KV221))+(KV226))+(KV227))+(KV228))+(KV233))+(KV236))+(KV244))+(KV248))+(KV249))+(KV252))+(KV253))+(KV254))+(KV260)</f>
        <v>0</v>
      </c>
      <c r="KW261" s="21">
        <f>((((((((((((((((((KW207)+(KW208))+(KW209))+(KW210))+(KW211))+(KW212))+(KW221))+(KW226))+(KW227))+(KW228))+(KW233))+(KW236))+(KW244))+(KW248))+(KW249))+(KW252))+(KW253))+(KW254))+(KW260)</f>
        <v>0</v>
      </c>
      <c r="KX261" s="21">
        <f t="shared" si="1275"/>
        <v>0</v>
      </c>
      <c r="KY261" s="21">
        <f>((((((((((((((((((KY207)+(KY208))+(KY209))+(KY210))+(KY211))+(KY212))+(KY221))+(KY226))+(KY227))+(KY228))+(KY233))+(KY236))+(KY244))+(KY248))+(KY249))+(KY252))+(KY253))+(KY254))+(KY260)</f>
        <v>0</v>
      </c>
      <c r="KZ261" s="21">
        <f>((((((((((((((((((KZ207)+(KZ208))+(KZ209))+(KZ210))+(KZ211))+(KZ212))+(KZ221))+(KZ226))+(KZ227))+(KZ228))+(KZ233))+(KZ236))+(KZ244))+(KZ248))+(KZ249))+(KZ252))+(KZ253))+(KZ254))+(KZ260)</f>
        <v>0</v>
      </c>
      <c r="LA261" s="21">
        <f t="shared" si="1276"/>
        <v>0</v>
      </c>
      <c r="LB261" s="21">
        <f t="shared" si="1277"/>
        <v>0</v>
      </c>
      <c r="LC261" s="21">
        <f t="shared" si="1278"/>
        <v>0</v>
      </c>
      <c r="LD261" s="21">
        <f t="shared" si="1279"/>
        <v>0</v>
      </c>
      <c r="LE261" s="21">
        <f t="shared" si="1280"/>
        <v>47772.19</v>
      </c>
      <c r="LF261" s="21">
        <f t="shared" si="1281"/>
        <v>52095.43</v>
      </c>
      <c r="LG261" s="21">
        <f t="shared" si="1282"/>
        <v>-4323.239999999998</v>
      </c>
      <c r="LH261" s="21">
        <f>((((((((((((((((((LH207)+(LH208))+(LH209))+(LH210))+(LH211))+(LH212))+(LH221))+(LH226))+(LH227))+(LH228))+(LH233))+(LH236))+(LH244))+(LH248))+(LH249))+(LH252))+(LH253))+(LH254))+(LH260)</f>
        <v>0</v>
      </c>
      <c r="LI261" s="21">
        <f>((((((((((((((((((LI207)+(LI208))+(LI209))+(LI210))+(LI211))+(LI212))+(LI221))+(LI226))+(LI227))+(LI228))+(LI233))+(LI236))+(LI244))+(LI248))+(LI249))+(LI252))+(LI253))+(LI254))+(LI260)</f>
        <v>0</v>
      </c>
      <c r="LJ261" s="21">
        <f t="shared" si="1283"/>
        <v>0</v>
      </c>
      <c r="LK261" s="21">
        <f>((((((((((((((((((LK207)+(LK208))+(LK209))+(LK210))+(LK211))+(LK212))+(LK221))+(LK226))+(LK227))+(LK228))+(LK233))+(LK236))+(LK244))+(LK248))+(LK249))+(LK252))+(LK253))+(LK254))+(LK260)</f>
        <v>0</v>
      </c>
      <c r="LL261" s="21">
        <f>((((((((((((((((((LL207)+(LL208))+(LL209))+(LL210))+(LL211))+(LL212))+(LL221))+(LL226))+(LL227))+(LL228))+(LL233))+(LL236))+(LL244))+(LL248))+(LL249))+(LL252))+(LL253))+(LL254))+(LL260)</f>
        <v>0</v>
      </c>
      <c r="LM261" s="21">
        <f t="shared" si="1284"/>
        <v>0</v>
      </c>
      <c r="LN261" s="21">
        <f t="shared" si="1285"/>
        <v>91639.96</v>
      </c>
      <c r="LO261" s="21">
        <f t="shared" si="1286"/>
        <v>109035.32</v>
      </c>
      <c r="LP261" s="21">
        <f t="shared" si="1287"/>
        <v>-17395.36</v>
      </c>
    </row>
    <row r="262" spans="1:328" x14ac:dyDescent="0.3">
      <c r="A262" s="2" t="s">
        <v>367</v>
      </c>
      <c r="B262" s="3"/>
      <c r="C262" s="3"/>
      <c r="D262" s="4">
        <f t="shared" ref="D262:D293" si="1288">(B262)-(C262)</f>
        <v>0</v>
      </c>
      <c r="E262" s="3"/>
      <c r="F262" s="3"/>
      <c r="G262" s="4">
        <f t="shared" ref="G262:G293" si="1289">(E262)-(F262)</f>
        <v>0</v>
      </c>
      <c r="H262" s="3"/>
      <c r="I262" s="3"/>
      <c r="J262" s="4">
        <f t="shared" ref="J262:J293" si="1290">(H262)-(I262)</f>
        <v>0</v>
      </c>
      <c r="K262" s="3"/>
      <c r="L262" s="3"/>
      <c r="M262" s="4">
        <f t="shared" ref="M262:M293" si="1291">(K262)-(L262)</f>
        <v>0</v>
      </c>
      <c r="N262" s="3"/>
      <c r="O262" s="3"/>
      <c r="P262" s="4">
        <f t="shared" ref="P262:P293" si="1292">(N262)-(O262)</f>
        <v>0</v>
      </c>
      <c r="Q262" s="3"/>
      <c r="R262" s="3"/>
      <c r="S262" s="4">
        <f t="shared" ref="S262:S293" si="1293">(Q262)-(R262)</f>
        <v>0</v>
      </c>
      <c r="T262" s="3"/>
      <c r="U262" s="3"/>
      <c r="V262" s="4">
        <f t="shared" ref="V262:V293" si="1294">(T262)-(U262)</f>
        <v>0</v>
      </c>
      <c r="W262" s="3"/>
      <c r="X262" s="3"/>
      <c r="Y262" s="4">
        <f t="shared" ref="Y262:Y293" si="1295">(W262)-(X262)</f>
        <v>0</v>
      </c>
      <c r="Z262" s="3"/>
      <c r="AA262" s="3"/>
      <c r="AB262" s="4">
        <f t="shared" ref="AB262:AB293" si="1296">(Z262)-(AA262)</f>
        <v>0</v>
      </c>
      <c r="AC262" s="3"/>
      <c r="AD262" s="3"/>
      <c r="AE262" s="4">
        <f t="shared" ref="AE262:AE293" si="1297">(AC262)-(AD262)</f>
        <v>0</v>
      </c>
      <c r="AF262" s="3"/>
      <c r="AG262" s="3"/>
      <c r="AH262" s="4">
        <f t="shared" ref="AH262:AH293" si="1298">(AF262)-(AG262)</f>
        <v>0</v>
      </c>
      <c r="AI262" s="3"/>
      <c r="AJ262" s="3"/>
      <c r="AK262" s="4">
        <f t="shared" ref="AK262:AK293" si="1299">(AI262)-(AJ262)</f>
        <v>0</v>
      </c>
      <c r="AL262" s="4">
        <f t="shared" ref="AL262:AL292" si="1300">(((((((((H262)+(K262))+(N262))+(Q262))+(T262))+(W262))+(Z262))+(AC262))+(AF262))+(AI262)</f>
        <v>0</v>
      </c>
      <c r="AM262" s="4">
        <f t="shared" ref="AM262:AM292" si="1301">(((((((((I262)+(L262))+(O262))+(R262))+(U262))+(X262))+(AA262))+(AD262))+(AG262))+(AJ262)</f>
        <v>0</v>
      </c>
      <c r="AN262" s="4">
        <f t="shared" ref="AN262:AN293" si="1302">(AL262)-(AM262)</f>
        <v>0</v>
      </c>
      <c r="AO262" s="3"/>
      <c r="AP262" s="3"/>
      <c r="AQ262" s="4">
        <f t="shared" ref="AQ262:AQ293" si="1303">(AO262)-(AP262)</f>
        <v>0</v>
      </c>
      <c r="AR262" s="3"/>
      <c r="AS262" s="3"/>
      <c r="AT262" s="4">
        <f t="shared" ref="AT262:AT293" si="1304">(AR262)-(AS262)</f>
        <v>0</v>
      </c>
      <c r="AU262" s="3"/>
      <c r="AV262" s="3"/>
      <c r="AW262" s="4">
        <f t="shared" ref="AW262:AW293" si="1305">(AU262)-(AV262)</f>
        <v>0</v>
      </c>
      <c r="AX262" s="3"/>
      <c r="AY262" s="3"/>
      <c r="AZ262" s="4">
        <f t="shared" ref="AZ262:AZ293" si="1306">(AX262)-(AY262)</f>
        <v>0</v>
      </c>
      <c r="BA262" s="3"/>
      <c r="BB262" s="3"/>
      <c r="BC262" s="4">
        <f t="shared" ref="BC262:BC293" si="1307">(BA262)-(BB262)</f>
        <v>0</v>
      </c>
      <c r="BD262" s="3"/>
      <c r="BE262" s="3"/>
      <c r="BF262" s="4">
        <f t="shared" ref="BF262:BF293" si="1308">(BD262)-(BE262)</f>
        <v>0</v>
      </c>
      <c r="BG262" s="4">
        <f t="shared" ref="BG262:BG292" si="1309">(BA262)+(BD262)</f>
        <v>0</v>
      </c>
      <c r="BH262" s="4">
        <f t="shared" ref="BH262:BH292" si="1310">(BB262)+(BE262)</f>
        <v>0</v>
      </c>
      <c r="BI262" s="4">
        <f t="shared" ref="BI262:BI293" si="1311">(BG262)-(BH262)</f>
        <v>0</v>
      </c>
      <c r="BJ262" s="3"/>
      <c r="BK262" s="3"/>
      <c r="BL262" s="4">
        <f t="shared" ref="BL262:BL293" si="1312">(BJ262)-(BK262)</f>
        <v>0</v>
      </c>
      <c r="BM262" s="3"/>
      <c r="BN262" s="3"/>
      <c r="BO262" s="4">
        <f t="shared" ref="BO262:BO293" si="1313">(BM262)-(BN262)</f>
        <v>0</v>
      </c>
      <c r="BP262" s="3"/>
      <c r="BQ262" s="3"/>
      <c r="BR262" s="4">
        <f t="shared" ref="BR262:BR293" si="1314">(BP262)-(BQ262)</f>
        <v>0</v>
      </c>
      <c r="BS262" s="3"/>
      <c r="BT262" s="3"/>
      <c r="BU262" s="4">
        <f t="shared" ref="BU262:BU293" si="1315">(BS262)-(BT262)</f>
        <v>0</v>
      </c>
      <c r="BV262" s="3"/>
      <c r="BW262" s="3"/>
      <c r="BX262" s="4">
        <f t="shared" ref="BX262:BX293" si="1316">(BV262)-(BW262)</f>
        <v>0</v>
      </c>
      <c r="BY262" s="3"/>
      <c r="BZ262" s="3"/>
      <c r="CA262" s="4">
        <f t="shared" ref="CA262:CA293" si="1317">(BY262)-(BZ262)</f>
        <v>0</v>
      </c>
      <c r="CB262" s="4">
        <f t="shared" ref="CB262:CB292" si="1318">(((BP262)+(BS262))+(BV262))+(BY262)</f>
        <v>0</v>
      </c>
      <c r="CC262" s="4">
        <f t="shared" ref="CC262:CC292" si="1319">(((BQ262)+(BT262))+(BW262))+(BZ262)</f>
        <v>0</v>
      </c>
      <c r="CD262" s="4">
        <f t="shared" ref="CD262:CD293" si="1320">(CB262)-(CC262)</f>
        <v>0</v>
      </c>
      <c r="CE262" s="3"/>
      <c r="CF262" s="3"/>
      <c r="CG262" s="4">
        <f t="shared" ref="CG262:CG293" si="1321">(CE262)-(CF262)</f>
        <v>0</v>
      </c>
      <c r="CH262" s="3"/>
      <c r="CI262" s="3"/>
      <c r="CJ262" s="4">
        <f t="shared" ref="CJ262:CJ293" si="1322">(CH262)-(CI262)</f>
        <v>0</v>
      </c>
      <c r="CK262" s="3"/>
      <c r="CL262" s="3"/>
      <c r="CM262" s="4">
        <f t="shared" ref="CM262:CM293" si="1323">(CK262)-(CL262)</f>
        <v>0</v>
      </c>
      <c r="CN262" s="4">
        <f t="shared" ref="CN262:CN292" si="1324">(CH262)+(CK262)</f>
        <v>0</v>
      </c>
      <c r="CO262" s="4">
        <f t="shared" ref="CO262:CO292" si="1325">(CI262)+(CL262)</f>
        <v>0</v>
      </c>
      <c r="CP262" s="4">
        <f t="shared" ref="CP262:CP293" si="1326">(CN262)-(CO262)</f>
        <v>0</v>
      </c>
      <c r="CQ262" s="3"/>
      <c r="CR262" s="3"/>
      <c r="CS262" s="4">
        <f t="shared" ref="CS262:CS293" si="1327">(CQ262)-(CR262)</f>
        <v>0</v>
      </c>
      <c r="CT262" s="3"/>
      <c r="CU262" s="3"/>
      <c r="CV262" s="4">
        <f t="shared" ref="CV262:CV293" si="1328">(CT262)-(CU262)</f>
        <v>0</v>
      </c>
      <c r="CW262" s="3"/>
      <c r="CX262" s="3"/>
      <c r="CY262" s="4">
        <f t="shared" ref="CY262:CY293" si="1329">(CW262)-(CX262)</f>
        <v>0</v>
      </c>
      <c r="CZ262" s="4">
        <f t="shared" ref="CZ262:CZ292" si="1330">((CQ262)+(CT262))+(CW262)</f>
        <v>0</v>
      </c>
      <c r="DA262" s="4">
        <f t="shared" ref="DA262:DA292" si="1331">((CR262)+(CU262))+(CX262)</f>
        <v>0</v>
      </c>
      <c r="DB262" s="4">
        <f t="shared" ref="DB262:DB293" si="1332">(CZ262)-(DA262)</f>
        <v>0</v>
      </c>
      <c r="DC262" s="4">
        <f t="shared" ref="DC262:DC292" si="1333">((((((((((AO262)+(AR262))+(AU262))+(AX262))+(BG262))+(BJ262))+(BM262))+(CB262))+(CE262))+(CN262))+(CZ262)</f>
        <v>0</v>
      </c>
      <c r="DD262" s="4">
        <f t="shared" ref="DD262:DD292" si="1334">((((((((((AP262)+(AS262))+(AV262))+(AY262))+(BH262))+(BK262))+(BN262))+(CC262))+(CF262))+(CO262))+(DA262)</f>
        <v>0</v>
      </c>
      <c r="DE262" s="4">
        <f t="shared" ref="DE262:DE293" si="1335">(DC262)-(DD262)</f>
        <v>0</v>
      </c>
      <c r="DF262" s="3"/>
      <c r="DG262" s="3"/>
      <c r="DH262" s="4">
        <f t="shared" ref="DH262:DH293" si="1336">(DF262)-(DG262)</f>
        <v>0</v>
      </c>
      <c r="DI262" s="3"/>
      <c r="DJ262" s="3"/>
      <c r="DK262" s="4">
        <f t="shared" ref="DK262:DK293" si="1337">(DI262)-(DJ262)</f>
        <v>0</v>
      </c>
      <c r="DL262" s="4">
        <f t="shared" ref="DL262:DL292" si="1338">(DF262)+(DI262)</f>
        <v>0</v>
      </c>
      <c r="DM262" s="4">
        <f t="shared" ref="DM262:DM292" si="1339">(DG262)+(DJ262)</f>
        <v>0</v>
      </c>
      <c r="DN262" s="4">
        <f t="shared" ref="DN262:DN293" si="1340">(DL262)-(DM262)</f>
        <v>0</v>
      </c>
      <c r="DO262" s="3"/>
      <c r="DP262" s="3"/>
      <c r="DQ262" s="4">
        <f t="shared" ref="DQ262:DQ293" si="1341">(DO262)-(DP262)</f>
        <v>0</v>
      </c>
      <c r="DR262" s="3"/>
      <c r="DS262" s="3"/>
      <c r="DT262" s="4">
        <f t="shared" ref="DT262:DT293" si="1342">(DR262)-(DS262)</f>
        <v>0</v>
      </c>
      <c r="DU262" s="4">
        <f t="shared" ref="DU262:DU292" si="1343">(DO262)+(DR262)</f>
        <v>0</v>
      </c>
      <c r="DV262" s="4">
        <f t="shared" ref="DV262:DV292" si="1344">(DP262)+(DS262)</f>
        <v>0</v>
      </c>
      <c r="DW262" s="4">
        <f t="shared" ref="DW262:DW293" si="1345">(DU262)-(DV262)</f>
        <v>0</v>
      </c>
      <c r="DX262" s="20">
        <f t="shared" ref="DX262:DX292" si="1346">(((((B262)+(E262))+(AL262))+(DC262))+(DL262))+(DU262)</f>
        <v>0</v>
      </c>
      <c r="DY262" s="20">
        <f t="shared" ref="DY262:DY292" si="1347">(((((C262)+(F262))+(AM262))+(DD262))+(DM262))+(DV262)</f>
        <v>0</v>
      </c>
      <c r="DZ262" s="20">
        <f t="shared" ref="DZ262:DZ293" si="1348">(DX262)-(DY262)</f>
        <v>0</v>
      </c>
      <c r="EA262" s="19"/>
      <c r="EB262" s="19"/>
      <c r="EC262" s="20">
        <f t="shared" ref="EC262:EC293" si="1349">(EA262)-(EB262)</f>
        <v>0</v>
      </c>
      <c r="ED262" s="19"/>
      <c r="EE262" s="19"/>
      <c r="EF262" s="20">
        <f t="shared" ref="EF262:EF293" si="1350">(ED262)-(EE262)</f>
        <v>0</v>
      </c>
      <c r="EG262" s="19"/>
      <c r="EH262" s="19"/>
      <c r="EI262" s="20">
        <f t="shared" ref="EI262:EI293" si="1351">(EG262)-(EH262)</f>
        <v>0</v>
      </c>
      <c r="EJ262" s="19"/>
      <c r="EK262" s="19"/>
      <c r="EL262" s="20">
        <f t="shared" ref="EL262:EL293" si="1352">(EJ262)-(EK262)</f>
        <v>0</v>
      </c>
      <c r="EM262" s="20">
        <f t="shared" ref="EM262:EM292" si="1353">((ED262)+(EG262))+(EJ262)</f>
        <v>0</v>
      </c>
      <c r="EN262" s="20">
        <f t="shared" ref="EN262:EN292" si="1354">((EE262)+(EH262))+(EK262)</f>
        <v>0</v>
      </c>
      <c r="EO262" s="20">
        <f t="shared" ref="EO262:EO293" si="1355">(EM262)-(EN262)</f>
        <v>0</v>
      </c>
      <c r="EP262" s="19"/>
      <c r="EQ262" s="19"/>
      <c r="ER262" s="20">
        <f t="shared" ref="ER262:ER293" si="1356">(EP262)-(EQ262)</f>
        <v>0</v>
      </c>
      <c r="ES262" s="19"/>
      <c r="ET262" s="19"/>
      <c r="EU262" s="20">
        <f t="shared" ref="EU262:EU293" si="1357">(ES262)-(ET262)</f>
        <v>0</v>
      </c>
      <c r="EV262" s="19"/>
      <c r="EW262" s="19"/>
      <c r="EX262" s="20">
        <f t="shared" ref="EX262:EX293" si="1358">(EV262)-(EW262)</f>
        <v>0</v>
      </c>
      <c r="EY262" s="19"/>
      <c r="EZ262" s="19"/>
      <c r="FA262" s="20">
        <f t="shared" ref="FA262:FA293" si="1359">(EY262)-(EZ262)</f>
        <v>0</v>
      </c>
      <c r="FB262" s="20">
        <f t="shared" ref="FB262:FB292" si="1360">((ES262)+(EV262))+(EY262)</f>
        <v>0</v>
      </c>
      <c r="FC262" s="20">
        <f t="shared" ref="FC262:FC292" si="1361">((ET262)+(EW262))+(EZ262)</f>
        <v>0</v>
      </c>
      <c r="FD262" s="20">
        <f t="shared" ref="FD262:FD293" si="1362">(FB262)-(FC262)</f>
        <v>0</v>
      </c>
      <c r="FE262" s="19"/>
      <c r="FF262" s="19"/>
      <c r="FG262" s="20">
        <f t="shared" ref="FG262:FG293" si="1363">(FE262)-(FF262)</f>
        <v>0</v>
      </c>
      <c r="FH262" s="19"/>
      <c r="FI262" s="19"/>
      <c r="FJ262" s="20">
        <f t="shared" ref="FJ262:FJ293" si="1364">(FH262)-(FI262)</f>
        <v>0</v>
      </c>
      <c r="FK262" s="19"/>
      <c r="FL262" s="19"/>
      <c r="FM262" s="20">
        <f t="shared" ref="FM262:FM293" si="1365">(FK262)-(FL262)</f>
        <v>0</v>
      </c>
      <c r="FN262" s="20">
        <f t="shared" ref="FN262:FN292" si="1366">((FE262)+(FH262))+(FK262)</f>
        <v>0</v>
      </c>
      <c r="FO262" s="20">
        <f t="shared" ref="FO262:FO292" si="1367">((FF262)+(FI262))+(FL262)</f>
        <v>0</v>
      </c>
      <c r="FP262" s="20">
        <f t="shared" ref="FP262:FP293" si="1368">(FN262)-(FO262)</f>
        <v>0</v>
      </c>
      <c r="FQ262" s="19"/>
      <c r="FR262" s="19"/>
      <c r="FS262" s="20">
        <f t="shared" ref="FS262:FS293" si="1369">(FQ262)-(FR262)</f>
        <v>0</v>
      </c>
      <c r="FT262" s="19"/>
      <c r="FU262" s="19"/>
      <c r="FV262" s="20">
        <f t="shared" ref="FV262:FV293" si="1370">(FT262)-(FU262)</f>
        <v>0</v>
      </c>
      <c r="FW262" s="19"/>
      <c r="FX262" s="19"/>
      <c r="FY262" s="20">
        <f t="shared" ref="FY262:FY293" si="1371">(FW262)-(FX262)</f>
        <v>0</v>
      </c>
      <c r="FZ262" s="20">
        <f t="shared" ref="FZ262:FZ292" si="1372">((FQ262)+(FT262))+(FW262)</f>
        <v>0</v>
      </c>
      <c r="GA262" s="20">
        <f t="shared" ref="GA262:GA292" si="1373">((FR262)+(FU262))+(FX262)</f>
        <v>0</v>
      </c>
      <c r="GB262" s="20">
        <f t="shared" ref="GB262:GB293" si="1374">(FZ262)-(GA262)</f>
        <v>0</v>
      </c>
      <c r="GC262" s="19"/>
      <c r="GD262" s="19"/>
      <c r="GE262" s="20">
        <f t="shared" ref="GE262:GE293" si="1375">(GC262)-(GD262)</f>
        <v>0</v>
      </c>
      <c r="GF262" s="19"/>
      <c r="GG262" s="19"/>
      <c r="GH262" s="20">
        <f t="shared" ref="GH262:GH293" si="1376">(GF262)-(GG262)</f>
        <v>0</v>
      </c>
      <c r="GI262" s="19"/>
      <c r="GJ262" s="19"/>
      <c r="GK262" s="20">
        <f t="shared" ref="GK262:GK293" si="1377">(GI262)-(GJ262)</f>
        <v>0</v>
      </c>
      <c r="GL262" s="19"/>
      <c r="GM262" s="19"/>
      <c r="GN262" s="20">
        <f t="shared" ref="GN262:GN293" si="1378">(GL262)-(GM262)</f>
        <v>0</v>
      </c>
      <c r="GO262" s="20">
        <f t="shared" ref="GO262:GO292" si="1379">((GF262)+(GI262))+(GL262)</f>
        <v>0</v>
      </c>
      <c r="GP262" s="20">
        <f t="shared" ref="GP262:GP292" si="1380">((GG262)+(GJ262))+(GM262)</f>
        <v>0</v>
      </c>
      <c r="GQ262" s="20">
        <f t="shared" ref="GQ262:GQ293" si="1381">(GO262)-(GP262)</f>
        <v>0</v>
      </c>
      <c r="GR262" s="19"/>
      <c r="GS262" s="19"/>
      <c r="GT262" s="20">
        <f t="shared" ref="GT262:GT293" si="1382">(GR262)-(GS262)</f>
        <v>0</v>
      </c>
      <c r="GU262" s="19"/>
      <c r="GV262" s="19"/>
      <c r="GW262" s="20">
        <f t="shared" ref="GW262:GW293" si="1383">(GU262)-(GV262)</f>
        <v>0</v>
      </c>
      <c r="GX262" s="19"/>
      <c r="GY262" s="19"/>
      <c r="GZ262" s="20">
        <f t="shared" ref="GZ262:GZ293" si="1384">(GX262)-(GY262)</f>
        <v>0</v>
      </c>
      <c r="HA262" s="20">
        <f t="shared" ref="HA262:HA292" si="1385">((((((((((EA262)+(EM262))+(EP262))+(FB262))+(FN262))+(FZ262))+(GC262))+(GO262))+(GR262))+(GU262))+(GX262)</f>
        <v>0</v>
      </c>
      <c r="HB262" s="20">
        <f t="shared" ref="HB262:HB292" si="1386">((((((((((EB262)+(EN262))+(EQ262))+(FC262))+(FO262))+(GA262))+(GD262))+(GP262))+(GS262))+(GV262))+(GY262)</f>
        <v>0</v>
      </c>
      <c r="HC262" s="20">
        <f t="shared" ref="HC262:HC293" si="1387">(HA262)-(HB262)</f>
        <v>0</v>
      </c>
      <c r="HD262" s="19"/>
      <c r="HE262" s="19"/>
      <c r="HF262" s="20">
        <f t="shared" ref="HF262:HF293" si="1388">(HD262)-(HE262)</f>
        <v>0</v>
      </c>
      <c r="HG262" s="19"/>
      <c r="HH262" s="19"/>
      <c r="HI262" s="20">
        <f t="shared" ref="HI262:HI293" si="1389">(HG262)-(HH262)</f>
        <v>0</v>
      </c>
      <c r="HJ262" s="19"/>
      <c r="HK262" s="19"/>
      <c r="HL262" s="20">
        <f t="shared" ref="HL262:HL293" si="1390">(HJ262)-(HK262)</f>
        <v>0</v>
      </c>
      <c r="HM262" s="19"/>
      <c r="HN262" s="19"/>
      <c r="HO262" s="20">
        <f t="shared" ref="HO262:HO293" si="1391">(HM262)-(HN262)</f>
        <v>0</v>
      </c>
      <c r="HP262" s="20">
        <f t="shared" ref="HP262:HP292" si="1392">(HJ262)+(HM262)</f>
        <v>0</v>
      </c>
      <c r="HQ262" s="20">
        <f t="shared" ref="HQ262:HQ292" si="1393">(HK262)+(HN262)</f>
        <v>0</v>
      </c>
      <c r="HR262" s="20">
        <f t="shared" ref="HR262:HR293" si="1394">(HP262)-(HQ262)</f>
        <v>0</v>
      </c>
      <c r="HS262" s="19"/>
      <c r="HT262" s="19"/>
      <c r="HU262" s="20">
        <f t="shared" ref="HU262:HU293" si="1395">(HS262)-(HT262)</f>
        <v>0</v>
      </c>
      <c r="HV262" s="19"/>
      <c r="HW262" s="19"/>
      <c r="HX262" s="20">
        <f t="shared" ref="HX262:HX293" si="1396">(HV262)-(HW262)</f>
        <v>0</v>
      </c>
      <c r="HY262" s="19"/>
      <c r="HZ262" s="19"/>
      <c r="IA262" s="20">
        <f t="shared" ref="IA262:IA293" si="1397">(HY262)-(HZ262)</f>
        <v>0</v>
      </c>
      <c r="IB262" s="19"/>
      <c r="IC262" s="19"/>
      <c r="ID262" s="20">
        <f t="shared" ref="ID262:ID293" si="1398">(IB262)-(IC262)</f>
        <v>0</v>
      </c>
      <c r="IE262" s="20">
        <f t="shared" ref="IE262:IE292" si="1399">((HV262)+(HY262))+(IB262)</f>
        <v>0</v>
      </c>
      <c r="IF262" s="20">
        <f t="shared" ref="IF262:IF292" si="1400">((HW262)+(HZ262))+(IC262)</f>
        <v>0</v>
      </c>
      <c r="IG262" s="20">
        <f t="shared" ref="IG262:IG293" si="1401">(IE262)-(IF262)</f>
        <v>0</v>
      </c>
      <c r="IH262" s="20">
        <f t="shared" ref="IH262:IH292" si="1402">(((HG262)+(HP262))+(HS262))+(IE262)</f>
        <v>0</v>
      </c>
      <c r="II262" s="20">
        <f t="shared" ref="II262:II292" si="1403">(((HH262)+(HQ262))+(HT262))+(IF262)</f>
        <v>0</v>
      </c>
      <c r="IJ262" s="20">
        <f t="shared" ref="IJ262:IJ293" si="1404">(IH262)-(II262)</f>
        <v>0</v>
      </c>
      <c r="IK262" s="19"/>
      <c r="IL262" s="19"/>
      <c r="IM262" s="20">
        <f t="shared" ref="IM262:IM293" si="1405">(IK262)-(IL262)</f>
        <v>0</v>
      </c>
      <c r="IN262" s="19"/>
      <c r="IO262" s="19"/>
      <c r="IP262" s="20">
        <f t="shared" ref="IP262:IP293" si="1406">(IN262)-(IO262)</f>
        <v>0</v>
      </c>
      <c r="IQ262" s="19"/>
      <c r="IR262" s="19"/>
      <c r="IS262" s="20">
        <f t="shared" ref="IS262:IS293" si="1407">(IQ262)-(IR262)</f>
        <v>0</v>
      </c>
      <c r="IT262" s="20">
        <f t="shared" ref="IT262:IT292" si="1408">(IN262)+(IQ262)</f>
        <v>0</v>
      </c>
      <c r="IU262" s="20">
        <f t="shared" ref="IU262:IU292" si="1409">(IO262)+(IR262)</f>
        <v>0</v>
      </c>
      <c r="IV262" s="20">
        <f t="shared" ref="IV262:IV293" si="1410">(IT262)-(IU262)</f>
        <v>0</v>
      </c>
      <c r="IW262" s="20">
        <f t="shared" ref="IW262:IW292" si="1411">(((HD262)+(IH262))+(IK262))+(IT262)</f>
        <v>0</v>
      </c>
      <c r="IX262" s="20">
        <f t="shared" ref="IX262:IX292" si="1412">(((HE262)+(II262))+(IL262))+(IU262)</f>
        <v>0</v>
      </c>
      <c r="IY262" s="20">
        <f t="shared" ref="IY262:IY293" si="1413">(IW262)-(IX262)</f>
        <v>0</v>
      </c>
      <c r="IZ262" s="19"/>
      <c r="JA262" s="19"/>
      <c r="JB262" s="20">
        <f t="shared" ref="JB262:JB293" si="1414">(IZ262)-(JA262)</f>
        <v>0</v>
      </c>
      <c r="JC262" s="19"/>
      <c r="JD262" s="19"/>
      <c r="JE262" s="20">
        <f t="shared" ref="JE262:JE293" si="1415">(JC262)-(JD262)</f>
        <v>0</v>
      </c>
      <c r="JF262" s="19"/>
      <c r="JG262" s="19"/>
      <c r="JH262" s="20">
        <f t="shared" ref="JH262:JH293" si="1416">(JF262)-(JG262)</f>
        <v>0</v>
      </c>
      <c r="JI262" s="20">
        <f t="shared" ref="JI262:JI292" si="1417">((IZ262)+(JC262))+(JF262)</f>
        <v>0</v>
      </c>
      <c r="JJ262" s="20">
        <f t="shared" ref="JJ262:JJ292" si="1418">((JA262)+(JD262))+(JG262)</f>
        <v>0</v>
      </c>
      <c r="JK262" s="20">
        <f t="shared" ref="JK262:JK293" si="1419">(JI262)-(JJ262)</f>
        <v>0</v>
      </c>
      <c r="JL262" s="19"/>
      <c r="JM262" s="19"/>
      <c r="JN262" s="20">
        <f t="shared" ref="JN262:JN293" si="1420">(JL262)-(JM262)</f>
        <v>0</v>
      </c>
      <c r="JO262" s="19"/>
      <c r="JP262" s="19"/>
      <c r="JQ262" s="20">
        <f t="shared" ref="JQ262:JQ293" si="1421">(JO262)-(JP262)</f>
        <v>0</v>
      </c>
      <c r="JR262" s="19"/>
      <c r="JS262" s="19"/>
      <c r="JT262" s="20">
        <f t="shared" ref="JT262:JT293" si="1422">(JR262)-(JS262)</f>
        <v>0</v>
      </c>
      <c r="JU262" s="20">
        <f t="shared" ref="JU262:JU292" si="1423">((JL262)+(JO262))+(JR262)</f>
        <v>0</v>
      </c>
      <c r="JV262" s="20">
        <f t="shared" ref="JV262:JV292" si="1424">((JM262)+(JP262))+(JS262)</f>
        <v>0</v>
      </c>
      <c r="JW262" s="20">
        <f t="shared" ref="JW262:JW293" si="1425">(JU262)-(JV262)</f>
        <v>0</v>
      </c>
      <c r="JX262" s="19"/>
      <c r="JY262" s="19"/>
      <c r="JZ262" s="20">
        <f t="shared" ref="JZ262:JZ293" si="1426">(JX262)-(JY262)</f>
        <v>0</v>
      </c>
      <c r="KA262" s="19"/>
      <c r="KB262" s="19"/>
      <c r="KC262" s="20">
        <f t="shared" ref="KC262:KC293" si="1427">(KA262)-(KB262)</f>
        <v>0</v>
      </c>
      <c r="KD262" s="20">
        <f t="shared" ref="KD262:KD292" si="1428">(JX262)+(KA262)</f>
        <v>0</v>
      </c>
      <c r="KE262" s="20">
        <f t="shared" ref="KE262:KE292" si="1429">(JY262)+(KB262)</f>
        <v>0</v>
      </c>
      <c r="KF262" s="20">
        <f t="shared" ref="KF262:KF293" si="1430">(KD262)-(KE262)</f>
        <v>0</v>
      </c>
      <c r="KG262" s="19"/>
      <c r="KH262" s="19"/>
      <c r="KI262" s="20">
        <f t="shared" ref="KI262:KI293" si="1431">(KG262)-(KH262)</f>
        <v>0</v>
      </c>
      <c r="KJ262" s="19"/>
      <c r="KK262" s="19"/>
      <c r="KL262" s="20">
        <f t="shared" ref="KL262:KL293" si="1432">(KJ262)-(KK262)</f>
        <v>0</v>
      </c>
      <c r="KM262" s="19"/>
      <c r="KN262" s="19"/>
      <c r="KO262" s="20">
        <f t="shared" ref="KO262:KO293" si="1433">(KM262)-(KN262)</f>
        <v>0</v>
      </c>
      <c r="KP262" s="19"/>
      <c r="KQ262" s="19"/>
      <c r="KR262" s="20">
        <f t="shared" ref="KR262:KR293" si="1434">(KP262)-(KQ262)</f>
        <v>0</v>
      </c>
      <c r="KS262" s="19"/>
      <c r="KT262" s="19"/>
      <c r="KU262" s="20">
        <f t="shared" ref="KU262:KU293" si="1435">(KS262)-(KT262)</f>
        <v>0</v>
      </c>
      <c r="KV262" s="19"/>
      <c r="KW262" s="19"/>
      <c r="KX262" s="20">
        <f t="shared" ref="KX262:KX293" si="1436">(KV262)-(KW262)</f>
        <v>0</v>
      </c>
      <c r="KY262" s="19"/>
      <c r="KZ262" s="19"/>
      <c r="LA262" s="20">
        <f t="shared" ref="LA262:LA293" si="1437">(KY262)-(KZ262)</f>
        <v>0</v>
      </c>
      <c r="LB262" s="20">
        <f t="shared" ref="LB262:LB292" si="1438">(KV262)+(KY262)</f>
        <v>0</v>
      </c>
      <c r="LC262" s="20">
        <f t="shared" ref="LC262:LC292" si="1439">(KW262)+(KZ262)</f>
        <v>0</v>
      </c>
      <c r="LD262" s="20">
        <f t="shared" ref="LD262:LD293" si="1440">(LB262)-(LC262)</f>
        <v>0</v>
      </c>
      <c r="LE262" s="20">
        <f t="shared" ref="LE262:LE292" si="1441">(((((KG262)+(KJ262))+(KM262))+(KP262))+(KS262))+(LB262)</f>
        <v>0</v>
      </c>
      <c r="LF262" s="20">
        <f t="shared" ref="LF262:LF292" si="1442">(((((KH262)+(KK262))+(KN262))+(KQ262))+(KT262))+(LC262)</f>
        <v>0</v>
      </c>
      <c r="LG262" s="20">
        <f t="shared" ref="LG262:LG293" si="1443">(LE262)-(LF262)</f>
        <v>0</v>
      </c>
      <c r="LH262" s="19"/>
      <c r="LI262" s="19"/>
      <c r="LJ262" s="20">
        <f t="shared" ref="LJ262:LJ293" si="1444">(LH262)-(LI262)</f>
        <v>0</v>
      </c>
      <c r="LK262" s="19"/>
      <c r="LL262" s="19"/>
      <c r="LM262" s="20">
        <f t="shared" ref="LM262:LM293" si="1445">(LK262)-(LL262)</f>
        <v>0</v>
      </c>
      <c r="LN262" s="20">
        <f t="shared" ref="LN262:LN292" si="1446">((((((((DX262)+(HA262))+(IW262))+(JI262))+(JU262))+(KD262))+(LE262))+(LH262))+(LK262)</f>
        <v>0</v>
      </c>
      <c r="LO262" s="20">
        <f t="shared" ref="LO262:LO292" si="1447">((((((((DY262)+(HB262))+(IX262))+(JJ262))+(JV262))+(KE262))+(LF262))+(LI262))+(LL262)</f>
        <v>0</v>
      </c>
      <c r="LP262" s="20">
        <f t="shared" ref="LP262:LP293" si="1448">(LN262)-(LO262)</f>
        <v>0</v>
      </c>
    </row>
    <row r="263" spans="1:328" x14ac:dyDescent="0.3">
      <c r="A263" s="2" t="s">
        <v>368</v>
      </c>
      <c r="B263" s="3"/>
      <c r="C263" s="3"/>
      <c r="D263" s="4">
        <f t="shared" si="1288"/>
        <v>0</v>
      </c>
      <c r="E263" s="3"/>
      <c r="F263" s="3"/>
      <c r="G263" s="4">
        <f t="shared" si="1289"/>
        <v>0</v>
      </c>
      <c r="H263" s="3"/>
      <c r="I263" s="3"/>
      <c r="J263" s="4">
        <f t="shared" si="1290"/>
        <v>0</v>
      </c>
      <c r="K263" s="3"/>
      <c r="L263" s="3"/>
      <c r="M263" s="4">
        <f t="shared" si="1291"/>
        <v>0</v>
      </c>
      <c r="N263" s="3"/>
      <c r="O263" s="3"/>
      <c r="P263" s="4">
        <f t="shared" si="1292"/>
        <v>0</v>
      </c>
      <c r="Q263" s="3"/>
      <c r="R263" s="3"/>
      <c r="S263" s="4">
        <f t="shared" si="1293"/>
        <v>0</v>
      </c>
      <c r="T263" s="3"/>
      <c r="U263" s="3"/>
      <c r="V263" s="4">
        <f t="shared" si="1294"/>
        <v>0</v>
      </c>
      <c r="W263" s="3"/>
      <c r="X263" s="3"/>
      <c r="Y263" s="4">
        <f t="shared" si="1295"/>
        <v>0</v>
      </c>
      <c r="Z263" s="3"/>
      <c r="AA263" s="3"/>
      <c r="AB263" s="4">
        <f t="shared" si="1296"/>
        <v>0</v>
      </c>
      <c r="AC263" s="3"/>
      <c r="AD263" s="3"/>
      <c r="AE263" s="4">
        <f t="shared" si="1297"/>
        <v>0</v>
      </c>
      <c r="AF263" s="3"/>
      <c r="AG263" s="3"/>
      <c r="AH263" s="4">
        <f t="shared" si="1298"/>
        <v>0</v>
      </c>
      <c r="AI263" s="3"/>
      <c r="AJ263" s="3"/>
      <c r="AK263" s="4">
        <f t="shared" si="1299"/>
        <v>0</v>
      </c>
      <c r="AL263" s="4">
        <f t="shared" si="1300"/>
        <v>0</v>
      </c>
      <c r="AM263" s="4">
        <f t="shared" si="1301"/>
        <v>0</v>
      </c>
      <c r="AN263" s="4">
        <f t="shared" si="1302"/>
        <v>0</v>
      </c>
      <c r="AO263" s="3"/>
      <c r="AP263" s="3"/>
      <c r="AQ263" s="4">
        <f t="shared" si="1303"/>
        <v>0</v>
      </c>
      <c r="AR263" s="3"/>
      <c r="AS263" s="3"/>
      <c r="AT263" s="4">
        <f t="shared" si="1304"/>
        <v>0</v>
      </c>
      <c r="AU263" s="3"/>
      <c r="AV263" s="3"/>
      <c r="AW263" s="4">
        <f t="shared" si="1305"/>
        <v>0</v>
      </c>
      <c r="AX263" s="3"/>
      <c r="AY263" s="3"/>
      <c r="AZ263" s="4">
        <f t="shared" si="1306"/>
        <v>0</v>
      </c>
      <c r="BA263" s="3"/>
      <c r="BB263" s="3"/>
      <c r="BC263" s="4">
        <f t="shared" si="1307"/>
        <v>0</v>
      </c>
      <c r="BD263" s="3"/>
      <c r="BE263" s="3"/>
      <c r="BF263" s="4">
        <f t="shared" si="1308"/>
        <v>0</v>
      </c>
      <c r="BG263" s="4">
        <f t="shared" si="1309"/>
        <v>0</v>
      </c>
      <c r="BH263" s="4">
        <f t="shared" si="1310"/>
        <v>0</v>
      </c>
      <c r="BI263" s="4">
        <f t="shared" si="1311"/>
        <v>0</v>
      </c>
      <c r="BJ263" s="3"/>
      <c r="BK263" s="3"/>
      <c r="BL263" s="4">
        <f t="shared" si="1312"/>
        <v>0</v>
      </c>
      <c r="BM263" s="3"/>
      <c r="BN263" s="3"/>
      <c r="BO263" s="4">
        <f t="shared" si="1313"/>
        <v>0</v>
      </c>
      <c r="BP263" s="3"/>
      <c r="BQ263" s="3"/>
      <c r="BR263" s="4">
        <f t="shared" si="1314"/>
        <v>0</v>
      </c>
      <c r="BS263" s="3"/>
      <c r="BT263" s="3"/>
      <c r="BU263" s="4">
        <f t="shared" si="1315"/>
        <v>0</v>
      </c>
      <c r="BV263" s="3"/>
      <c r="BW263" s="3"/>
      <c r="BX263" s="4">
        <f t="shared" si="1316"/>
        <v>0</v>
      </c>
      <c r="BY263" s="3"/>
      <c r="BZ263" s="3"/>
      <c r="CA263" s="4">
        <f t="shared" si="1317"/>
        <v>0</v>
      </c>
      <c r="CB263" s="4">
        <f t="shared" si="1318"/>
        <v>0</v>
      </c>
      <c r="CC263" s="4">
        <f t="shared" si="1319"/>
        <v>0</v>
      </c>
      <c r="CD263" s="4">
        <f t="shared" si="1320"/>
        <v>0</v>
      </c>
      <c r="CE263" s="3"/>
      <c r="CF263" s="3"/>
      <c r="CG263" s="4">
        <f t="shared" si="1321"/>
        <v>0</v>
      </c>
      <c r="CH263" s="3"/>
      <c r="CI263" s="3"/>
      <c r="CJ263" s="4">
        <f t="shared" si="1322"/>
        <v>0</v>
      </c>
      <c r="CK263" s="3"/>
      <c r="CL263" s="3"/>
      <c r="CM263" s="4">
        <f t="shared" si="1323"/>
        <v>0</v>
      </c>
      <c r="CN263" s="4">
        <f t="shared" si="1324"/>
        <v>0</v>
      </c>
      <c r="CO263" s="4">
        <f t="shared" si="1325"/>
        <v>0</v>
      </c>
      <c r="CP263" s="4">
        <f t="shared" si="1326"/>
        <v>0</v>
      </c>
      <c r="CQ263" s="3"/>
      <c r="CR263" s="3"/>
      <c r="CS263" s="4">
        <f t="shared" si="1327"/>
        <v>0</v>
      </c>
      <c r="CT263" s="3"/>
      <c r="CU263" s="3"/>
      <c r="CV263" s="4">
        <f t="shared" si="1328"/>
        <v>0</v>
      </c>
      <c r="CW263" s="3"/>
      <c r="CX263" s="3"/>
      <c r="CY263" s="4">
        <f t="shared" si="1329"/>
        <v>0</v>
      </c>
      <c r="CZ263" s="4">
        <f t="shared" si="1330"/>
        <v>0</v>
      </c>
      <c r="DA263" s="4">
        <f t="shared" si="1331"/>
        <v>0</v>
      </c>
      <c r="DB263" s="4">
        <f t="shared" si="1332"/>
        <v>0</v>
      </c>
      <c r="DC263" s="4">
        <f t="shared" si="1333"/>
        <v>0</v>
      </c>
      <c r="DD263" s="4">
        <f t="shared" si="1334"/>
        <v>0</v>
      </c>
      <c r="DE263" s="4">
        <f t="shared" si="1335"/>
        <v>0</v>
      </c>
      <c r="DF263" s="3"/>
      <c r="DG263" s="3"/>
      <c r="DH263" s="4">
        <f t="shared" si="1336"/>
        <v>0</v>
      </c>
      <c r="DI263" s="3"/>
      <c r="DJ263" s="3"/>
      <c r="DK263" s="4">
        <f t="shared" si="1337"/>
        <v>0</v>
      </c>
      <c r="DL263" s="4">
        <f t="shared" si="1338"/>
        <v>0</v>
      </c>
      <c r="DM263" s="4">
        <f t="shared" si="1339"/>
        <v>0</v>
      </c>
      <c r="DN263" s="4">
        <f t="shared" si="1340"/>
        <v>0</v>
      </c>
      <c r="DO263" s="3"/>
      <c r="DP263" s="3"/>
      <c r="DQ263" s="4">
        <f t="shared" si="1341"/>
        <v>0</v>
      </c>
      <c r="DR263" s="3"/>
      <c r="DS263" s="3"/>
      <c r="DT263" s="4">
        <f t="shared" si="1342"/>
        <v>0</v>
      </c>
      <c r="DU263" s="4">
        <f t="shared" si="1343"/>
        <v>0</v>
      </c>
      <c r="DV263" s="4">
        <f t="shared" si="1344"/>
        <v>0</v>
      </c>
      <c r="DW263" s="4">
        <f t="shared" si="1345"/>
        <v>0</v>
      </c>
      <c r="DX263" s="20">
        <f t="shared" si="1346"/>
        <v>0</v>
      </c>
      <c r="DY263" s="20">
        <f t="shared" si="1347"/>
        <v>0</v>
      </c>
      <c r="DZ263" s="20">
        <f t="shared" si="1348"/>
        <v>0</v>
      </c>
      <c r="EA263" s="19"/>
      <c r="EB263" s="19"/>
      <c r="EC263" s="20">
        <f t="shared" si="1349"/>
        <v>0</v>
      </c>
      <c r="ED263" s="19"/>
      <c r="EE263" s="19"/>
      <c r="EF263" s="20">
        <f t="shared" si="1350"/>
        <v>0</v>
      </c>
      <c r="EG263" s="19"/>
      <c r="EH263" s="19"/>
      <c r="EI263" s="20">
        <f t="shared" si="1351"/>
        <v>0</v>
      </c>
      <c r="EJ263" s="19"/>
      <c r="EK263" s="19"/>
      <c r="EL263" s="20">
        <f t="shared" si="1352"/>
        <v>0</v>
      </c>
      <c r="EM263" s="20">
        <f t="shared" si="1353"/>
        <v>0</v>
      </c>
      <c r="EN263" s="20">
        <f t="shared" si="1354"/>
        <v>0</v>
      </c>
      <c r="EO263" s="20">
        <f t="shared" si="1355"/>
        <v>0</v>
      </c>
      <c r="EP263" s="19"/>
      <c r="EQ263" s="19"/>
      <c r="ER263" s="20">
        <f t="shared" si="1356"/>
        <v>0</v>
      </c>
      <c r="ES263" s="19"/>
      <c r="ET263" s="19"/>
      <c r="EU263" s="20">
        <f t="shared" si="1357"/>
        <v>0</v>
      </c>
      <c r="EV263" s="19"/>
      <c r="EW263" s="19"/>
      <c r="EX263" s="20">
        <f t="shared" si="1358"/>
        <v>0</v>
      </c>
      <c r="EY263" s="19"/>
      <c r="EZ263" s="19"/>
      <c r="FA263" s="20">
        <f t="shared" si="1359"/>
        <v>0</v>
      </c>
      <c r="FB263" s="20">
        <f t="shared" si="1360"/>
        <v>0</v>
      </c>
      <c r="FC263" s="20">
        <f t="shared" si="1361"/>
        <v>0</v>
      </c>
      <c r="FD263" s="20">
        <f t="shared" si="1362"/>
        <v>0</v>
      </c>
      <c r="FE263" s="19"/>
      <c r="FF263" s="19"/>
      <c r="FG263" s="20">
        <f t="shared" si="1363"/>
        <v>0</v>
      </c>
      <c r="FH263" s="19"/>
      <c r="FI263" s="19"/>
      <c r="FJ263" s="20">
        <f t="shared" si="1364"/>
        <v>0</v>
      </c>
      <c r="FK263" s="19"/>
      <c r="FL263" s="19"/>
      <c r="FM263" s="20">
        <f t="shared" si="1365"/>
        <v>0</v>
      </c>
      <c r="FN263" s="20">
        <f t="shared" si="1366"/>
        <v>0</v>
      </c>
      <c r="FO263" s="20">
        <f t="shared" si="1367"/>
        <v>0</v>
      </c>
      <c r="FP263" s="20">
        <f t="shared" si="1368"/>
        <v>0</v>
      </c>
      <c r="FQ263" s="19"/>
      <c r="FR263" s="19"/>
      <c r="FS263" s="20">
        <f t="shared" si="1369"/>
        <v>0</v>
      </c>
      <c r="FT263" s="19"/>
      <c r="FU263" s="19"/>
      <c r="FV263" s="20">
        <f t="shared" si="1370"/>
        <v>0</v>
      </c>
      <c r="FW263" s="19"/>
      <c r="FX263" s="19"/>
      <c r="FY263" s="20">
        <f t="shared" si="1371"/>
        <v>0</v>
      </c>
      <c r="FZ263" s="20">
        <f t="shared" si="1372"/>
        <v>0</v>
      </c>
      <c r="GA263" s="20">
        <f t="shared" si="1373"/>
        <v>0</v>
      </c>
      <c r="GB263" s="20">
        <f t="shared" si="1374"/>
        <v>0</v>
      </c>
      <c r="GC263" s="19"/>
      <c r="GD263" s="19"/>
      <c r="GE263" s="20">
        <f t="shared" si="1375"/>
        <v>0</v>
      </c>
      <c r="GF263" s="19"/>
      <c r="GG263" s="19"/>
      <c r="GH263" s="20">
        <f t="shared" si="1376"/>
        <v>0</v>
      </c>
      <c r="GI263" s="19"/>
      <c r="GJ263" s="19"/>
      <c r="GK263" s="20">
        <f t="shared" si="1377"/>
        <v>0</v>
      </c>
      <c r="GL263" s="19"/>
      <c r="GM263" s="19"/>
      <c r="GN263" s="20">
        <f t="shared" si="1378"/>
        <v>0</v>
      </c>
      <c r="GO263" s="20">
        <f t="shared" si="1379"/>
        <v>0</v>
      </c>
      <c r="GP263" s="20">
        <f t="shared" si="1380"/>
        <v>0</v>
      </c>
      <c r="GQ263" s="20">
        <f t="shared" si="1381"/>
        <v>0</v>
      </c>
      <c r="GR263" s="19"/>
      <c r="GS263" s="19"/>
      <c r="GT263" s="20">
        <f t="shared" si="1382"/>
        <v>0</v>
      </c>
      <c r="GU263" s="19"/>
      <c r="GV263" s="19"/>
      <c r="GW263" s="20">
        <f t="shared" si="1383"/>
        <v>0</v>
      </c>
      <c r="GX263" s="19"/>
      <c r="GY263" s="19"/>
      <c r="GZ263" s="20">
        <f t="shared" si="1384"/>
        <v>0</v>
      </c>
      <c r="HA263" s="20">
        <f t="shared" si="1385"/>
        <v>0</v>
      </c>
      <c r="HB263" s="20">
        <f t="shared" si="1386"/>
        <v>0</v>
      </c>
      <c r="HC263" s="20">
        <f t="shared" si="1387"/>
        <v>0</v>
      </c>
      <c r="HD263" s="19"/>
      <c r="HE263" s="19"/>
      <c r="HF263" s="20">
        <f t="shared" si="1388"/>
        <v>0</v>
      </c>
      <c r="HG263" s="19"/>
      <c r="HH263" s="19"/>
      <c r="HI263" s="20">
        <f t="shared" si="1389"/>
        <v>0</v>
      </c>
      <c r="HJ263" s="19"/>
      <c r="HK263" s="19"/>
      <c r="HL263" s="20">
        <f t="shared" si="1390"/>
        <v>0</v>
      </c>
      <c r="HM263" s="19"/>
      <c r="HN263" s="19"/>
      <c r="HO263" s="20">
        <f t="shared" si="1391"/>
        <v>0</v>
      </c>
      <c r="HP263" s="20">
        <f t="shared" si="1392"/>
        <v>0</v>
      </c>
      <c r="HQ263" s="20">
        <f t="shared" si="1393"/>
        <v>0</v>
      </c>
      <c r="HR263" s="20">
        <f t="shared" si="1394"/>
        <v>0</v>
      </c>
      <c r="HS263" s="19"/>
      <c r="HT263" s="19"/>
      <c r="HU263" s="20">
        <f t="shared" si="1395"/>
        <v>0</v>
      </c>
      <c r="HV263" s="19"/>
      <c r="HW263" s="19"/>
      <c r="HX263" s="20">
        <f t="shared" si="1396"/>
        <v>0</v>
      </c>
      <c r="HY263" s="19"/>
      <c r="HZ263" s="19"/>
      <c r="IA263" s="20">
        <f t="shared" si="1397"/>
        <v>0</v>
      </c>
      <c r="IB263" s="19"/>
      <c r="IC263" s="19"/>
      <c r="ID263" s="20">
        <f t="shared" si="1398"/>
        <v>0</v>
      </c>
      <c r="IE263" s="20">
        <f t="shared" si="1399"/>
        <v>0</v>
      </c>
      <c r="IF263" s="20">
        <f t="shared" si="1400"/>
        <v>0</v>
      </c>
      <c r="IG263" s="20">
        <f t="shared" si="1401"/>
        <v>0</v>
      </c>
      <c r="IH263" s="20">
        <f t="shared" si="1402"/>
        <v>0</v>
      </c>
      <c r="II263" s="20">
        <f t="shared" si="1403"/>
        <v>0</v>
      </c>
      <c r="IJ263" s="20">
        <f t="shared" si="1404"/>
        <v>0</v>
      </c>
      <c r="IK263" s="19"/>
      <c r="IL263" s="19"/>
      <c r="IM263" s="20">
        <f t="shared" si="1405"/>
        <v>0</v>
      </c>
      <c r="IN263" s="19"/>
      <c r="IO263" s="19"/>
      <c r="IP263" s="20">
        <f t="shared" si="1406"/>
        <v>0</v>
      </c>
      <c r="IQ263" s="19"/>
      <c r="IR263" s="19"/>
      <c r="IS263" s="20">
        <f t="shared" si="1407"/>
        <v>0</v>
      </c>
      <c r="IT263" s="20">
        <f t="shared" si="1408"/>
        <v>0</v>
      </c>
      <c r="IU263" s="20">
        <f t="shared" si="1409"/>
        <v>0</v>
      </c>
      <c r="IV263" s="20">
        <f t="shared" si="1410"/>
        <v>0</v>
      </c>
      <c r="IW263" s="20">
        <f t="shared" si="1411"/>
        <v>0</v>
      </c>
      <c r="IX263" s="20">
        <f t="shared" si="1412"/>
        <v>0</v>
      </c>
      <c r="IY263" s="20">
        <f t="shared" si="1413"/>
        <v>0</v>
      </c>
      <c r="IZ263" s="19"/>
      <c r="JA263" s="19"/>
      <c r="JB263" s="20">
        <f t="shared" si="1414"/>
        <v>0</v>
      </c>
      <c r="JC263" s="19"/>
      <c r="JD263" s="19"/>
      <c r="JE263" s="20">
        <f t="shared" si="1415"/>
        <v>0</v>
      </c>
      <c r="JF263" s="19"/>
      <c r="JG263" s="19"/>
      <c r="JH263" s="20">
        <f t="shared" si="1416"/>
        <v>0</v>
      </c>
      <c r="JI263" s="20">
        <f t="shared" si="1417"/>
        <v>0</v>
      </c>
      <c r="JJ263" s="20">
        <f t="shared" si="1418"/>
        <v>0</v>
      </c>
      <c r="JK263" s="20">
        <f t="shared" si="1419"/>
        <v>0</v>
      </c>
      <c r="JL263" s="19"/>
      <c r="JM263" s="19"/>
      <c r="JN263" s="20">
        <f t="shared" si="1420"/>
        <v>0</v>
      </c>
      <c r="JO263" s="19"/>
      <c r="JP263" s="19"/>
      <c r="JQ263" s="20">
        <f t="shared" si="1421"/>
        <v>0</v>
      </c>
      <c r="JR263" s="19"/>
      <c r="JS263" s="19"/>
      <c r="JT263" s="20">
        <f t="shared" si="1422"/>
        <v>0</v>
      </c>
      <c r="JU263" s="20">
        <f t="shared" si="1423"/>
        <v>0</v>
      </c>
      <c r="JV263" s="20">
        <f t="shared" si="1424"/>
        <v>0</v>
      </c>
      <c r="JW263" s="20">
        <f t="shared" si="1425"/>
        <v>0</v>
      </c>
      <c r="JX263" s="19"/>
      <c r="JY263" s="19"/>
      <c r="JZ263" s="20">
        <f t="shared" si="1426"/>
        <v>0</v>
      </c>
      <c r="KA263" s="19"/>
      <c r="KB263" s="19"/>
      <c r="KC263" s="20">
        <f t="shared" si="1427"/>
        <v>0</v>
      </c>
      <c r="KD263" s="20">
        <f t="shared" si="1428"/>
        <v>0</v>
      </c>
      <c r="KE263" s="20">
        <f t="shared" si="1429"/>
        <v>0</v>
      </c>
      <c r="KF263" s="20">
        <f t="shared" si="1430"/>
        <v>0</v>
      </c>
      <c r="KG263" s="19"/>
      <c r="KH263" s="19"/>
      <c r="KI263" s="20">
        <f t="shared" si="1431"/>
        <v>0</v>
      </c>
      <c r="KJ263" s="19"/>
      <c r="KK263" s="19"/>
      <c r="KL263" s="20">
        <f t="shared" si="1432"/>
        <v>0</v>
      </c>
      <c r="KM263" s="19"/>
      <c r="KN263" s="19"/>
      <c r="KO263" s="20">
        <f t="shared" si="1433"/>
        <v>0</v>
      </c>
      <c r="KP263" s="19"/>
      <c r="KQ263" s="19"/>
      <c r="KR263" s="20">
        <f t="shared" si="1434"/>
        <v>0</v>
      </c>
      <c r="KS263" s="19"/>
      <c r="KT263" s="19"/>
      <c r="KU263" s="20">
        <f t="shared" si="1435"/>
        <v>0</v>
      </c>
      <c r="KV263" s="19"/>
      <c r="KW263" s="19"/>
      <c r="KX263" s="20">
        <f t="shared" si="1436"/>
        <v>0</v>
      </c>
      <c r="KY263" s="19"/>
      <c r="KZ263" s="19"/>
      <c r="LA263" s="20">
        <f t="shared" si="1437"/>
        <v>0</v>
      </c>
      <c r="LB263" s="20">
        <f t="shared" si="1438"/>
        <v>0</v>
      </c>
      <c r="LC263" s="20">
        <f t="shared" si="1439"/>
        <v>0</v>
      </c>
      <c r="LD263" s="20">
        <f t="shared" si="1440"/>
        <v>0</v>
      </c>
      <c r="LE263" s="20">
        <f t="shared" si="1441"/>
        <v>0</v>
      </c>
      <c r="LF263" s="20">
        <f t="shared" si="1442"/>
        <v>0</v>
      </c>
      <c r="LG263" s="20">
        <f t="shared" si="1443"/>
        <v>0</v>
      </c>
      <c r="LH263" s="19"/>
      <c r="LI263" s="19"/>
      <c r="LJ263" s="20">
        <f t="shared" si="1444"/>
        <v>0</v>
      </c>
      <c r="LK263" s="19"/>
      <c r="LL263" s="19"/>
      <c r="LM263" s="20">
        <f t="shared" si="1445"/>
        <v>0</v>
      </c>
      <c r="LN263" s="20">
        <f t="shared" si="1446"/>
        <v>0</v>
      </c>
      <c r="LO263" s="20">
        <f t="shared" si="1447"/>
        <v>0</v>
      </c>
      <c r="LP263" s="20">
        <f t="shared" si="1448"/>
        <v>0</v>
      </c>
    </row>
    <row r="264" spans="1:328" x14ac:dyDescent="0.3">
      <c r="A264" s="2" t="s">
        <v>369</v>
      </c>
      <c r="B264" s="3"/>
      <c r="C264" s="3"/>
      <c r="D264" s="4">
        <f t="shared" si="1288"/>
        <v>0</v>
      </c>
      <c r="E264" s="3"/>
      <c r="F264" s="3"/>
      <c r="G264" s="4">
        <f t="shared" si="1289"/>
        <v>0</v>
      </c>
      <c r="H264" s="3"/>
      <c r="I264" s="3"/>
      <c r="J264" s="4">
        <f t="shared" si="1290"/>
        <v>0</v>
      </c>
      <c r="K264" s="3"/>
      <c r="L264" s="3"/>
      <c r="M264" s="4">
        <f t="shared" si="1291"/>
        <v>0</v>
      </c>
      <c r="N264" s="3"/>
      <c r="O264" s="3"/>
      <c r="P264" s="4">
        <f t="shared" si="1292"/>
        <v>0</v>
      </c>
      <c r="Q264" s="3"/>
      <c r="R264" s="3"/>
      <c r="S264" s="4">
        <f t="shared" si="1293"/>
        <v>0</v>
      </c>
      <c r="T264" s="3"/>
      <c r="U264" s="3"/>
      <c r="V264" s="4">
        <f t="shared" si="1294"/>
        <v>0</v>
      </c>
      <c r="W264" s="3"/>
      <c r="X264" s="3"/>
      <c r="Y264" s="4">
        <f t="shared" si="1295"/>
        <v>0</v>
      </c>
      <c r="Z264" s="3"/>
      <c r="AA264" s="3"/>
      <c r="AB264" s="4">
        <f t="shared" si="1296"/>
        <v>0</v>
      </c>
      <c r="AC264" s="3"/>
      <c r="AD264" s="3"/>
      <c r="AE264" s="4">
        <f t="shared" si="1297"/>
        <v>0</v>
      </c>
      <c r="AF264" s="3"/>
      <c r="AG264" s="3"/>
      <c r="AH264" s="4">
        <f t="shared" si="1298"/>
        <v>0</v>
      </c>
      <c r="AI264" s="3"/>
      <c r="AJ264" s="3"/>
      <c r="AK264" s="4">
        <f t="shared" si="1299"/>
        <v>0</v>
      </c>
      <c r="AL264" s="4">
        <f t="shared" si="1300"/>
        <v>0</v>
      </c>
      <c r="AM264" s="4">
        <f t="shared" si="1301"/>
        <v>0</v>
      </c>
      <c r="AN264" s="4">
        <f t="shared" si="1302"/>
        <v>0</v>
      </c>
      <c r="AO264" s="3"/>
      <c r="AP264" s="3"/>
      <c r="AQ264" s="4">
        <f t="shared" si="1303"/>
        <v>0</v>
      </c>
      <c r="AR264" s="3"/>
      <c r="AS264" s="3"/>
      <c r="AT264" s="4">
        <f t="shared" si="1304"/>
        <v>0</v>
      </c>
      <c r="AU264" s="3"/>
      <c r="AV264" s="3"/>
      <c r="AW264" s="4">
        <f t="shared" si="1305"/>
        <v>0</v>
      </c>
      <c r="AX264" s="3"/>
      <c r="AY264" s="3"/>
      <c r="AZ264" s="4">
        <f t="shared" si="1306"/>
        <v>0</v>
      </c>
      <c r="BA264" s="3"/>
      <c r="BB264" s="3"/>
      <c r="BC264" s="4">
        <f t="shared" si="1307"/>
        <v>0</v>
      </c>
      <c r="BD264" s="3"/>
      <c r="BE264" s="3"/>
      <c r="BF264" s="4">
        <f t="shared" si="1308"/>
        <v>0</v>
      </c>
      <c r="BG264" s="4">
        <f t="shared" si="1309"/>
        <v>0</v>
      </c>
      <c r="BH264" s="4">
        <f t="shared" si="1310"/>
        <v>0</v>
      </c>
      <c r="BI264" s="4">
        <f t="shared" si="1311"/>
        <v>0</v>
      </c>
      <c r="BJ264" s="3"/>
      <c r="BK264" s="3"/>
      <c r="BL264" s="4">
        <f t="shared" si="1312"/>
        <v>0</v>
      </c>
      <c r="BM264" s="3"/>
      <c r="BN264" s="3"/>
      <c r="BO264" s="4">
        <f t="shared" si="1313"/>
        <v>0</v>
      </c>
      <c r="BP264" s="3"/>
      <c r="BQ264" s="3"/>
      <c r="BR264" s="4">
        <f t="shared" si="1314"/>
        <v>0</v>
      </c>
      <c r="BS264" s="3"/>
      <c r="BT264" s="3"/>
      <c r="BU264" s="4">
        <f t="shared" si="1315"/>
        <v>0</v>
      </c>
      <c r="BV264" s="3"/>
      <c r="BW264" s="3"/>
      <c r="BX264" s="4">
        <f t="shared" si="1316"/>
        <v>0</v>
      </c>
      <c r="BY264" s="3"/>
      <c r="BZ264" s="3"/>
      <c r="CA264" s="4">
        <f t="shared" si="1317"/>
        <v>0</v>
      </c>
      <c r="CB264" s="4">
        <f t="shared" si="1318"/>
        <v>0</v>
      </c>
      <c r="CC264" s="4">
        <f t="shared" si="1319"/>
        <v>0</v>
      </c>
      <c r="CD264" s="4">
        <f t="shared" si="1320"/>
        <v>0</v>
      </c>
      <c r="CE264" s="3"/>
      <c r="CF264" s="3"/>
      <c r="CG264" s="4">
        <f t="shared" si="1321"/>
        <v>0</v>
      </c>
      <c r="CH264" s="3"/>
      <c r="CI264" s="3"/>
      <c r="CJ264" s="4">
        <f t="shared" si="1322"/>
        <v>0</v>
      </c>
      <c r="CK264" s="3"/>
      <c r="CL264" s="3"/>
      <c r="CM264" s="4">
        <f t="shared" si="1323"/>
        <v>0</v>
      </c>
      <c r="CN264" s="4">
        <f t="shared" si="1324"/>
        <v>0</v>
      </c>
      <c r="CO264" s="4">
        <f t="shared" si="1325"/>
        <v>0</v>
      </c>
      <c r="CP264" s="4">
        <f t="shared" si="1326"/>
        <v>0</v>
      </c>
      <c r="CQ264" s="3"/>
      <c r="CR264" s="3"/>
      <c r="CS264" s="4">
        <f t="shared" si="1327"/>
        <v>0</v>
      </c>
      <c r="CT264" s="3"/>
      <c r="CU264" s="3"/>
      <c r="CV264" s="4">
        <f t="shared" si="1328"/>
        <v>0</v>
      </c>
      <c r="CW264" s="3"/>
      <c r="CX264" s="3"/>
      <c r="CY264" s="4">
        <f t="shared" si="1329"/>
        <v>0</v>
      </c>
      <c r="CZ264" s="4">
        <f t="shared" si="1330"/>
        <v>0</v>
      </c>
      <c r="DA264" s="4">
        <f t="shared" si="1331"/>
        <v>0</v>
      </c>
      <c r="DB264" s="4">
        <f t="shared" si="1332"/>
        <v>0</v>
      </c>
      <c r="DC264" s="4">
        <f t="shared" si="1333"/>
        <v>0</v>
      </c>
      <c r="DD264" s="4">
        <f t="shared" si="1334"/>
        <v>0</v>
      </c>
      <c r="DE264" s="4">
        <f t="shared" si="1335"/>
        <v>0</v>
      </c>
      <c r="DF264" s="3"/>
      <c r="DG264" s="3"/>
      <c r="DH264" s="4">
        <f t="shared" si="1336"/>
        <v>0</v>
      </c>
      <c r="DI264" s="3"/>
      <c r="DJ264" s="3"/>
      <c r="DK264" s="4">
        <f t="shared" si="1337"/>
        <v>0</v>
      </c>
      <c r="DL264" s="4">
        <f t="shared" si="1338"/>
        <v>0</v>
      </c>
      <c r="DM264" s="4">
        <f t="shared" si="1339"/>
        <v>0</v>
      </c>
      <c r="DN264" s="4">
        <f t="shared" si="1340"/>
        <v>0</v>
      </c>
      <c r="DO264" s="3"/>
      <c r="DP264" s="3"/>
      <c r="DQ264" s="4">
        <f t="shared" si="1341"/>
        <v>0</v>
      </c>
      <c r="DR264" s="3"/>
      <c r="DS264" s="3"/>
      <c r="DT264" s="4">
        <f t="shared" si="1342"/>
        <v>0</v>
      </c>
      <c r="DU264" s="4">
        <f t="shared" si="1343"/>
        <v>0</v>
      </c>
      <c r="DV264" s="4">
        <f t="shared" si="1344"/>
        <v>0</v>
      </c>
      <c r="DW264" s="4">
        <f t="shared" si="1345"/>
        <v>0</v>
      </c>
      <c r="DX264" s="20">
        <f t="shared" si="1346"/>
        <v>0</v>
      </c>
      <c r="DY264" s="20">
        <f t="shared" si="1347"/>
        <v>0</v>
      </c>
      <c r="DZ264" s="20">
        <f t="shared" si="1348"/>
        <v>0</v>
      </c>
      <c r="EA264" s="19"/>
      <c r="EB264" s="19"/>
      <c r="EC264" s="20">
        <f t="shared" si="1349"/>
        <v>0</v>
      </c>
      <c r="ED264" s="19"/>
      <c r="EE264" s="19"/>
      <c r="EF264" s="20">
        <f t="shared" si="1350"/>
        <v>0</v>
      </c>
      <c r="EG264" s="19"/>
      <c r="EH264" s="19"/>
      <c r="EI264" s="20">
        <f t="shared" si="1351"/>
        <v>0</v>
      </c>
      <c r="EJ264" s="19"/>
      <c r="EK264" s="19"/>
      <c r="EL264" s="20">
        <f t="shared" si="1352"/>
        <v>0</v>
      </c>
      <c r="EM264" s="20">
        <f t="shared" si="1353"/>
        <v>0</v>
      </c>
      <c r="EN264" s="20">
        <f t="shared" si="1354"/>
        <v>0</v>
      </c>
      <c r="EO264" s="20">
        <f t="shared" si="1355"/>
        <v>0</v>
      </c>
      <c r="EP264" s="19"/>
      <c r="EQ264" s="19"/>
      <c r="ER264" s="20">
        <f t="shared" si="1356"/>
        <v>0</v>
      </c>
      <c r="ES264" s="19"/>
      <c r="ET264" s="19"/>
      <c r="EU264" s="20">
        <f t="shared" si="1357"/>
        <v>0</v>
      </c>
      <c r="EV264" s="19"/>
      <c r="EW264" s="19"/>
      <c r="EX264" s="20">
        <f t="shared" si="1358"/>
        <v>0</v>
      </c>
      <c r="EY264" s="19"/>
      <c r="EZ264" s="19"/>
      <c r="FA264" s="20">
        <f t="shared" si="1359"/>
        <v>0</v>
      </c>
      <c r="FB264" s="20">
        <f t="shared" si="1360"/>
        <v>0</v>
      </c>
      <c r="FC264" s="20">
        <f t="shared" si="1361"/>
        <v>0</v>
      </c>
      <c r="FD264" s="20">
        <f t="shared" si="1362"/>
        <v>0</v>
      </c>
      <c r="FE264" s="19"/>
      <c r="FF264" s="19"/>
      <c r="FG264" s="20">
        <f t="shared" si="1363"/>
        <v>0</v>
      </c>
      <c r="FH264" s="19"/>
      <c r="FI264" s="19"/>
      <c r="FJ264" s="20">
        <f t="shared" si="1364"/>
        <v>0</v>
      </c>
      <c r="FK264" s="19"/>
      <c r="FL264" s="19"/>
      <c r="FM264" s="20">
        <f t="shared" si="1365"/>
        <v>0</v>
      </c>
      <c r="FN264" s="20">
        <f t="shared" si="1366"/>
        <v>0</v>
      </c>
      <c r="FO264" s="20">
        <f t="shared" si="1367"/>
        <v>0</v>
      </c>
      <c r="FP264" s="20">
        <f t="shared" si="1368"/>
        <v>0</v>
      </c>
      <c r="FQ264" s="19"/>
      <c r="FR264" s="19"/>
      <c r="FS264" s="20">
        <f t="shared" si="1369"/>
        <v>0</v>
      </c>
      <c r="FT264" s="19"/>
      <c r="FU264" s="19"/>
      <c r="FV264" s="20">
        <f t="shared" si="1370"/>
        <v>0</v>
      </c>
      <c r="FW264" s="19"/>
      <c r="FX264" s="19"/>
      <c r="FY264" s="20">
        <f t="shared" si="1371"/>
        <v>0</v>
      </c>
      <c r="FZ264" s="20">
        <f t="shared" si="1372"/>
        <v>0</v>
      </c>
      <c r="GA264" s="20">
        <f t="shared" si="1373"/>
        <v>0</v>
      </c>
      <c r="GB264" s="20">
        <f t="shared" si="1374"/>
        <v>0</v>
      </c>
      <c r="GC264" s="19"/>
      <c r="GD264" s="19"/>
      <c r="GE264" s="20">
        <f t="shared" si="1375"/>
        <v>0</v>
      </c>
      <c r="GF264" s="19"/>
      <c r="GG264" s="19"/>
      <c r="GH264" s="20">
        <f t="shared" si="1376"/>
        <v>0</v>
      </c>
      <c r="GI264" s="19"/>
      <c r="GJ264" s="19"/>
      <c r="GK264" s="20">
        <f t="shared" si="1377"/>
        <v>0</v>
      </c>
      <c r="GL264" s="19"/>
      <c r="GM264" s="19"/>
      <c r="GN264" s="20">
        <f t="shared" si="1378"/>
        <v>0</v>
      </c>
      <c r="GO264" s="20">
        <f t="shared" si="1379"/>
        <v>0</v>
      </c>
      <c r="GP264" s="20">
        <f t="shared" si="1380"/>
        <v>0</v>
      </c>
      <c r="GQ264" s="20">
        <f t="shared" si="1381"/>
        <v>0</v>
      </c>
      <c r="GR264" s="19"/>
      <c r="GS264" s="19"/>
      <c r="GT264" s="20">
        <f t="shared" si="1382"/>
        <v>0</v>
      </c>
      <c r="GU264" s="19"/>
      <c r="GV264" s="19"/>
      <c r="GW264" s="20">
        <f t="shared" si="1383"/>
        <v>0</v>
      </c>
      <c r="GX264" s="19"/>
      <c r="GY264" s="19"/>
      <c r="GZ264" s="20">
        <f t="shared" si="1384"/>
        <v>0</v>
      </c>
      <c r="HA264" s="20">
        <f t="shared" si="1385"/>
        <v>0</v>
      </c>
      <c r="HB264" s="20">
        <f t="shared" si="1386"/>
        <v>0</v>
      </c>
      <c r="HC264" s="20">
        <f t="shared" si="1387"/>
        <v>0</v>
      </c>
      <c r="HD264" s="19"/>
      <c r="HE264" s="19"/>
      <c r="HF264" s="20">
        <f t="shared" si="1388"/>
        <v>0</v>
      </c>
      <c r="HG264" s="19"/>
      <c r="HH264" s="19"/>
      <c r="HI264" s="20">
        <f t="shared" si="1389"/>
        <v>0</v>
      </c>
      <c r="HJ264" s="19"/>
      <c r="HK264" s="19"/>
      <c r="HL264" s="20">
        <f t="shared" si="1390"/>
        <v>0</v>
      </c>
      <c r="HM264" s="19"/>
      <c r="HN264" s="19"/>
      <c r="HO264" s="20">
        <f t="shared" si="1391"/>
        <v>0</v>
      </c>
      <c r="HP264" s="20">
        <f t="shared" si="1392"/>
        <v>0</v>
      </c>
      <c r="HQ264" s="20">
        <f t="shared" si="1393"/>
        <v>0</v>
      </c>
      <c r="HR264" s="20">
        <f t="shared" si="1394"/>
        <v>0</v>
      </c>
      <c r="HS264" s="19"/>
      <c r="HT264" s="19"/>
      <c r="HU264" s="20">
        <f t="shared" si="1395"/>
        <v>0</v>
      </c>
      <c r="HV264" s="19"/>
      <c r="HW264" s="19"/>
      <c r="HX264" s="20">
        <f t="shared" si="1396"/>
        <v>0</v>
      </c>
      <c r="HY264" s="19"/>
      <c r="HZ264" s="19"/>
      <c r="IA264" s="20">
        <f t="shared" si="1397"/>
        <v>0</v>
      </c>
      <c r="IB264" s="19"/>
      <c r="IC264" s="19"/>
      <c r="ID264" s="20">
        <f t="shared" si="1398"/>
        <v>0</v>
      </c>
      <c r="IE264" s="20">
        <f t="shared" si="1399"/>
        <v>0</v>
      </c>
      <c r="IF264" s="20">
        <f t="shared" si="1400"/>
        <v>0</v>
      </c>
      <c r="IG264" s="20">
        <f t="shared" si="1401"/>
        <v>0</v>
      </c>
      <c r="IH264" s="20">
        <f t="shared" si="1402"/>
        <v>0</v>
      </c>
      <c r="II264" s="20">
        <f t="shared" si="1403"/>
        <v>0</v>
      </c>
      <c r="IJ264" s="20">
        <f t="shared" si="1404"/>
        <v>0</v>
      </c>
      <c r="IK264" s="19"/>
      <c r="IL264" s="19"/>
      <c r="IM264" s="20">
        <f t="shared" si="1405"/>
        <v>0</v>
      </c>
      <c r="IN264" s="19"/>
      <c r="IO264" s="19"/>
      <c r="IP264" s="20">
        <f t="shared" si="1406"/>
        <v>0</v>
      </c>
      <c r="IQ264" s="19"/>
      <c r="IR264" s="19"/>
      <c r="IS264" s="20">
        <f t="shared" si="1407"/>
        <v>0</v>
      </c>
      <c r="IT264" s="20">
        <f t="shared" si="1408"/>
        <v>0</v>
      </c>
      <c r="IU264" s="20">
        <f t="shared" si="1409"/>
        <v>0</v>
      </c>
      <c r="IV264" s="20">
        <f t="shared" si="1410"/>
        <v>0</v>
      </c>
      <c r="IW264" s="20">
        <f t="shared" si="1411"/>
        <v>0</v>
      </c>
      <c r="IX264" s="20">
        <f t="shared" si="1412"/>
        <v>0</v>
      </c>
      <c r="IY264" s="20">
        <f t="shared" si="1413"/>
        <v>0</v>
      </c>
      <c r="IZ264" s="19"/>
      <c r="JA264" s="19"/>
      <c r="JB264" s="20">
        <f t="shared" si="1414"/>
        <v>0</v>
      </c>
      <c r="JC264" s="19"/>
      <c r="JD264" s="19"/>
      <c r="JE264" s="20">
        <f t="shared" si="1415"/>
        <v>0</v>
      </c>
      <c r="JF264" s="19"/>
      <c r="JG264" s="19"/>
      <c r="JH264" s="20">
        <f t="shared" si="1416"/>
        <v>0</v>
      </c>
      <c r="JI264" s="20">
        <f t="shared" si="1417"/>
        <v>0</v>
      </c>
      <c r="JJ264" s="20">
        <f t="shared" si="1418"/>
        <v>0</v>
      </c>
      <c r="JK264" s="20">
        <f t="shared" si="1419"/>
        <v>0</v>
      </c>
      <c r="JL264" s="19"/>
      <c r="JM264" s="19"/>
      <c r="JN264" s="20">
        <f t="shared" si="1420"/>
        <v>0</v>
      </c>
      <c r="JO264" s="19"/>
      <c r="JP264" s="19"/>
      <c r="JQ264" s="20">
        <f t="shared" si="1421"/>
        <v>0</v>
      </c>
      <c r="JR264" s="19"/>
      <c r="JS264" s="19"/>
      <c r="JT264" s="20">
        <f t="shared" si="1422"/>
        <v>0</v>
      </c>
      <c r="JU264" s="20">
        <f t="shared" si="1423"/>
        <v>0</v>
      </c>
      <c r="JV264" s="20">
        <f t="shared" si="1424"/>
        <v>0</v>
      </c>
      <c r="JW264" s="20">
        <f t="shared" si="1425"/>
        <v>0</v>
      </c>
      <c r="JX264" s="19"/>
      <c r="JY264" s="19"/>
      <c r="JZ264" s="20">
        <f t="shared" si="1426"/>
        <v>0</v>
      </c>
      <c r="KA264" s="19"/>
      <c r="KB264" s="19"/>
      <c r="KC264" s="20">
        <f t="shared" si="1427"/>
        <v>0</v>
      </c>
      <c r="KD264" s="20">
        <f t="shared" si="1428"/>
        <v>0</v>
      </c>
      <c r="KE264" s="20">
        <f t="shared" si="1429"/>
        <v>0</v>
      </c>
      <c r="KF264" s="20">
        <f t="shared" si="1430"/>
        <v>0</v>
      </c>
      <c r="KG264" s="20">
        <f>294</f>
        <v>294</v>
      </c>
      <c r="KH264" s="20">
        <f>45</f>
        <v>45</v>
      </c>
      <c r="KI264" s="20">
        <f t="shared" si="1431"/>
        <v>249</v>
      </c>
      <c r="KJ264" s="19"/>
      <c r="KK264" s="19"/>
      <c r="KL264" s="20">
        <f t="shared" si="1432"/>
        <v>0</v>
      </c>
      <c r="KM264" s="19"/>
      <c r="KN264" s="19"/>
      <c r="KO264" s="20">
        <f t="shared" si="1433"/>
        <v>0</v>
      </c>
      <c r="KP264" s="19"/>
      <c r="KQ264" s="19"/>
      <c r="KR264" s="20">
        <f t="shared" si="1434"/>
        <v>0</v>
      </c>
      <c r="KS264" s="19"/>
      <c r="KT264" s="19"/>
      <c r="KU264" s="20">
        <f t="shared" si="1435"/>
        <v>0</v>
      </c>
      <c r="KV264" s="19"/>
      <c r="KW264" s="19"/>
      <c r="KX264" s="20">
        <f t="shared" si="1436"/>
        <v>0</v>
      </c>
      <c r="KY264" s="19"/>
      <c r="KZ264" s="19"/>
      <c r="LA264" s="20">
        <f t="shared" si="1437"/>
        <v>0</v>
      </c>
      <c r="LB264" s="20">
        <f t="shared" si="1438"/>
        <v>0</v>
      </c>
      <c r="LC264" s="20">
        <f t="shared" si="1439"/>
        <v>0</v>
      </c>
      <c r="LD264" s="20">
        <f t="shared" si="1440"/>
        <v>0</v>
      </c>
      <c r="LE264" s="20">
        <f t="shared" si="1441"/>
        <v>294</v>
      </c>
      <c r="LF264" s="20">
        <f t="shared" si="1442"/>
        <v>45</v>
      </c>
      <c r="LG264" s="20">
        <f t="shared" si="1443"/>
        <v>249</v>
      </c>
      <c r="LH264" s="19"/>
      <c r="LI264" s="19"/>
      <c r="LJ264" s="20">
        <f t="shared" si="1444"/>
        <v>0</v>
      </c>
      <c r="LK264" s="19"/>
      <c r="LL264" s="19"/>
      <c r="LM264" s="20">
        <f t="shared" si="1445"/>
        <v>0</v>
      </c>
      <c r="LN264" s="20">
        <f t="shared" si="1446"/>
        <v>294</v>
      </c>
      <c r="LO264" s="20">
        <f t="shared" si="1447"/>
        <v>45</v>
      </c>
      <c r="LP264" s="20">
        <f t="shared" si="1448"/>
        <v>249</v>
      </c>
    </row>
    <row r="265" spans="1:328" x14ac:dyDescent="0.3">
      <c r="A265" s="2" t="s">
        <v>370</v>
      </c>
      <c r="B265" s="3"/>
      <c r="C265" s="3"/>
      <c r="D265" s="4">
        <f t="shared" si="1288"/>
        <v>0</v>
      </c>
      <c r="E265" s="3"/>
      <c r="F265" s="3"/>
      <c r="G265" s="4">
        <f t="shared" si="1289"/>
        <v>0</v>
      </c>
      <c r="H265" s="3"/>
      <c r="I265" s="3"/>
      <c r="J265" s="4">
        <f t="shared" si="1290"/>
        <v>0</v>
      </c>
      <c r="K265" s="3"/>
      <c r="L265" s="3"/>
      <c r="M265" s="4">
        <f t="shared" si="1291"/>
        <v>0</v>
      </c>
      <c r="N265" s="3"/>
      <c r="O265" s="3"/>
      <c r="P265" s="4">
        <f t="shared" si="1292"/>
        <v>0</v>
      </c>
      <c r="Q265" s="3"/>
      <c r="R265" s="3"/>
      <c r="S265" s="4">
        <f t="shared" si="1293"/>
        <v>0</v>
      </c>
      <c r="T265" s="3"/>
      <c r="U265" s="3"/>
      <c r="V265" s="4">
        <f t="shared" si="1294"/>
        <v>0</v>
      </c>
      <c r="W265" s="3"/>
      <c r="X265" s="3"/>
      <c r="Y265" s="4">
        <f t="shared" si="1295"/>
        <v>0</v>
      </c>
      <c r="Z265" s="3"/>
      <c r="AA265" s="3"/>
      <c r="AB265" s="4">
        <f t="shared" si="1296"/>
        <v>0</v>
      </c>
      <c r="AC265" s="3"/>
      <c r="AD265" s="3"/>
      <c r="AE265" s="4">
        <f t="shared" si="1297"/>
        <v>0</v>
      </c>
      <c r="AF265" s="3"/>
      <c r="AG265" s="3"/>
      <c r="AH265" s="4">
        <f t="shared" si="1298"/>
        <v>0</v>
      </c>
      <c r="AI265" s="3"/>
      <c r="AJ265" s="3"/>
      <c r="AK265" s="4">
        <f t="shared" si="1299"/>
        <v>0</v>
      </c>
      <c r="AL265" s="4">
        <f t="shared" si="1300"/>
        <v>0</v>
      </c>
      <c r="AM265" s="4">
        <f t="shared" si="1301"/>
        <v>0</v>
      </c>
      <c r="AN265" s="4">
        <f t="shared" si="1302"/>
        <v>0</v>
      </c>
      <c r="AO265" s="3"/>
      <c r="AP265" s="3"/>
      <c r="AQ265" s="4">
        <f t="shared" si="1303"/>
        <v>0</v>
      </c>
      <c r="AR265" s="3"/>
      <c r="AS265" s="3"/>
      <c r="AT265" s="4">
        <f t="shared" si="1304"/>
        <v>0</v>
      </c>
      <c r="AU265" s="3"/>
      <c r="AV265" s="3"/>
      <c r="AW265" s="4">
        <f t="shared" si="1305"/>
        <v>0</v>
      </c>
      <c r="AX265" s="3"/>
      <c r="AY265" s="3"/>
      <c r="AZ265" s="4">
        <f t="shared" si="1306"/>
        <v>0</v>
      </c>
      <c r="BA265" s="3"/>
      <c r="BB265" s="3"/>
      <c r="BC265" s="4">
        <f t="shared" si="1307"/>
        <v>0</v>
      </c>
      <c r="BD265" s="3"/>
      <c r="BE265" s="3"/>
      <c r="BF265" s="4">
        <f t="shared" si="1308"/>
        <v>0</v>
      </c>
      <c r="BG265" s="4">
        <f t="shared" si="1309"/>
        <v>0</v>
      </c>
      <c r="BH265" s="4">
        <f t="shared" si="1310"/>
        <v>0</v>
      </c>
      <c r="BI265" s="4">
        <f t="shared" si="1311"/>
        <v>0</v>
      </c>
      <c r="BJ265" s="3"/>
      <c r="BK265" s="3"/>
      <c r="BL265" s="4">
        <f t="shared" si="1312"/>
        <v>0</v>
      </c>
      <c r="BM265" s="3"/>
      <c r="BN265" s="3"/>
      <c r="BO265" s="4">
        <f t="shared" si="1313"/>
        <v>0</v>
      </c>
      <c r="BP265" s="3"/>
      <c r="BQ265" s="3"/>
      <c r="BR265" s="4">
        <f t="shared" si="1314"/>
        <v>0</v>
      </c>
      <c r="BS265" s="3"/>
      <c r="BT265" s="3"/>
      <c r="BU265" s="4">
        <f t="shared" si="1315"/>
        <v>0</v>
      </c>
      <c r="BV265" s="3"/>
      <c r="BW265" s="3"/>
      <c r="BX265" s="4">
        <f t="shared" si="1316"/>
        <v>0</v>
      </c>
      <c r="BY265" s="3"/>
      <c r="BZ265" s="3"/>
      <c r="CA265" s="4">
        <f t="shared" si="1317"/>
        <v>0</v>
      </c>
      <c r="CB265" s="4">
        <f t="shared" si="1318"/>
        <v>0</v>
      </c>
      <c r="CC265" s="4">
        <f t="shared" si="1319"/>
        <v>0</v>
      </c>
      <c r="CD265" s="4">
        <f t="shared" si="1320"/>
        <v>0</v>
      </c>
      <c r="CE265" s="3"/>
      <c r="CF265" s="3"/>
      <c r="CG265" s="4">
        <f t="shared" si="1321"/>
        <v>0</v>
      </c>
      <c r="CH265" s="3"/>
      <c r="CI265" s="3"/>
      <c r="CJ265" s="4">
        <f t="shared" si="1322"/>
        <v>0</v>
      </c>
      <c r="CK265" s="3"/>
      <c r="CL265" s="3"/>
      <c r="CM265" s="4">
        <f t="shared" si="1323"/>
        <v>0</v>
      </c>
      <c r="CN265" s="4">
        <f t="shared" si="1324"/>
        <v>0</v>
      </c>
      <c r="CO265" s="4">
        <f t="shared" si="1325"/>
        <v>0</v>
      </c>
      <c r="CP265" s="4">
        <f t="shared" si="1326"/>
        <v>0</v>
      </c>
      <c r="CQ265" s="3"/>
      <c r="CR265" s="3"/>
      <c r="CS265" s="4">
        <f t="shared" si="1327"/>
        <v>0</v>
      </c>
      <c r="CT265" s="3"/>
      <c r="CU265" s="3"/>
      <c r="CV265" s="4">
        <f t="shared" si="1328"/>
        <v>0</v>
      </c>
      <c r="CW265" s="3"/>
      <c r="CX265" s="3"/>
      <c r="CY265" s="4">
        <f t="shared" si="1329"/>
        <v>0</v>
      </c>
      <c r="CZ265" s="4">
        <f t="shared" si="1330"/>
        <v>0</v>
      </c>
      <c r="DA265" s="4">
        <f t="shared" si="1331"/>
        <v>0</v>
      </c>
      <c r="DB265" s="4">
        <f t="shared" si="1332"/>
        <v>0</v>
      </c>
      <c r="DC265" s="4">
        <f t="shared" si="1333"/>
        <v>0</v>
      </c>
      <c r="DD265" s="4">
        <f t="shared" si="1334"/>
        <v>0</v>
      </c>
      <c r="DE265" s="4">
        <f t="shared" si="1335"/>
        <v>0</v>
      </c>
      <c r="DF265" s="3"/>
      <c r="DG265" s="3"/>
      <c r="DH265" s="4">
        <f t="shared" si="1336"/>
        <v>0</v>
      </c>
      <c r="DI265" s="3"/>
      <c r="DJ265" s="3"/>
      <c r="DK265" s="4">
        <f t="shared" si="1337"/>
        <v>0</v>
      </c>
      <c r="DL265" s="4">
        <f t="shared" si="1338"/>
        <v>0</v>
      </c>
      <c r="DM265" s="4">
        <f t="shared" si="1339"/>
        <v>0</v>
      </c>
      <c r="DN265" s="4">
        <f t="shared" si="1340"/>
        <v>0</v>
      </c>
      <c r="DO265" s="3"/>
      <c r="DP265" s="3"/>
      <c r="DQ265" s="4">
        <f t="shared" si="1341"/>
        <v>0</v>
      </c>
      <c r="DR265" s="3"/>
      <c r="DS265" s="3"/>
      <c r="DT265" s="4">
        <f t="shared" si="1342"/>
        <v>0</v>
      </c>
      <c r="DU265" s="4">
        <f t="shared" si="1343"/>
        <v>0</v>
      </c>
      <c r="DV265" s="4">
        <f t="shared" si="1344"/>
        <v>0</v>
      </c>
      <c r="DW265" s="4">
        <f t="shared" si="1345"/>
        <v>0</v>
      </c>
      <c r="DX265" s="20">
        <f t="shared" si="1346"/>
        <v>0</v>
      </c>
      <c r="DY265" s="20">
        <f t="shared" si="1347"/>
        <v>0</v>
      </c>
      <c r="DZ265" s="20">
        <f t="shared" si="1348"/>
        <v>0</v>
      </c>
      <c r="EA265" s="19"/>
      <c r="EB265" s="19"/>
      <c r="EC265" s="20">
        <f t="shared" si="1349"/>
        <v>0</v>
      </c>
      <c r="ED265" s="19"/>
      <c r="EE265" s="19"/>
      <c r="EF265" s="20">
        <f t="shared" si="1350"/>
        <v>0</v>
      </c>
      <c r="EG265" s="19"/>
      <c r="EH265" s="19"/>
      <c r="EI265" s="20">
        <f t="shared" si="1351"/>
        <v>0</v>
      </c>
      <c r="EJ265" s="19"/>
      <c r="EK265" s="19"/>
      <c r="EL265" s="20">
        <f t="shared" si="1352"/>
        <v>0</v>
      </c>
      <c r="EM265" s="20">
        <f t="shared" si="1353"/>
        <v>0</v>
      </c>
      <c r="EN265" s="20">
        <f t="shared" si="1354"/>
        <v>0</v>
      </c>
      <c r="EO265" s="20">
        <f t="shared" si="1355"/>
        <v>0</v>
      </c>
      <c r="EP265" s="19"/>
      <c r="EQ265" s="19"/>
      <c r="ER265" s="20">
        <f t="shared" si="1356"/>
        <v>0</v>
      </c>
      <c r="ES265" s="19"/>
      <c r="ET265" s="19"/>
      <c r="EU265" s="20">
        <f t="shared" si="1357"/>
        <v>0</v>
      </c>
      <c r="EV265" s="19"/>
      <c r="EW265" s="19"/>
      <c r="EX265" s="20">
        <f t="shared" si="1358"/>
        <v>0</v>
      </c>
      <c r="EY265" s="19"/>
      <c r="EZ265" s="19"/>
      <c r="FA265" s="20">
        <f t="shared" si="1359"/>
        <v>0</v>
      </c>
      <c r="FB265" s="20">
        <f t="shared" si="1360"/>
        <v>0</v>
      </c>
      <c r="FC265" s="20">
        <f t="shared" si="1361"/>
        <v>0</v>
      </c>
      <c r="FD265" s="20">
        <f t="shared" si="1362"/>
        <v>0</v>
      </c>
      <c r="FE265" s="19"/>
      <c r="FF265" s="19"/>
      <c r="FG265" s="20">
        <f t="shared" si="1363"/>
        <v>0</v>
      </c>
      <c r="FH265" s="19"/>
      <c r="FI265" s="19"/>
      <c r="FJ265" s="20">
        <f t="shared" si="1364"/>
        <v>0</v>
      </c>
      <c r="FK265" s="19"/>
      <c r="FL265" s="19"/>
      <c r="FM265" s="20">
        <f t="shared" si="1365"/>
        <v>0</v>
      </c>
      <c r="FN265" s="20">
        <f t="shared" si="1366"/>
        <v>0</v>
      </c>
      <c r="FO265" s="20">
        <f t="shared" si="1367"/>
        <v>0</v>
      </c>
      <c r="FP265" s="20">
        <f t="shared" si="1368"/>
        <v>0</v>
      </c>
      <c r="FQ265" s="19"/>
      <c r="FR265" s="19"/>
      <c r="FS265" s="20">
        <f t="shared" si="1369"/>
        <v>0</v>
      </c>
      <c r="FT265" s="19"/>
      <c r="FU265" s="19"/>
      <c r="FV265" s="20">
        <f t="shared" si="1370"/>
        <v>0</v>
      </c>
      <c r="FW265" s="19"/>
      <c r="FX265" s="19"/>
      <c r="FY265" s="20">
        <f t="shared" si="1371"/>
        <v>0</v>
      </c>
      <c r="FZ265" s="20">
        <f t="shared" si="1372"/>
        <v>0</v>
      </c>
      <c r="GA265" s="20">
        <f t="shared" si="1373"/>
        <v>0</v>
      </c>
      <c r="GB265" s="20">
        <f t="shared" si="1374"/>
        <v>0</v>
      </c>
      <c r="GC265" s="19"/>
      <c r="GD265" s="19"/>
      <c r="GE265" s="20">
        <f t="shared" si="1375"/>
        <v>0</v>
      </c>
      <c r="GF265" s="19"/>
      <c r="GG265" s="19"/>
      <c r="GH265" s="20">
        <f t="shared" si="1376"/>
        <v>0</v>
      </c>
      <c r="GI265" s="19"/>
      <c r="GJ265" s="19"/>
      <c r="GK265" s="20">
        <f t="shared" si="1377"/>
        <v>0</v>
      </c>
      <c r="GL265" s="19"/>
      <c r="GM265" s="19"/>
      <c r="GN265" s="20">
        <f t="shared" si="1378"/>
        <v>0</v>
      </c>
      <c r="GO265" s="20">
        <f t="shared" si="1379"/>
        <v>0</v>
      </c>
      <c r="GP265" s="20">
        <f t="shared" si="1380"/>
        <v>0</v>
      </c>
      <c r="GQ265" s="20">
        <f t="shared" si="1381"/>
        <v>0</v>
      </c>
      <c r="GR265" s="19"/>
      <c r="GS265" s="19"/>
      <c r="GT265" s="20">
        <f t="shared" si="1382"/>
        <v>0</v>
      </c>
      <c r="GU265" s="19"/>
      <c r="GV265" s="19"/>
      <c r="GW265" s="20">
        <f t="shared" si="1383"/>
        <v>0</v>
      </c>
      <c r="GX265" s="19"/>
      <c r="GY265" s="19"/>
      <c r="GZ265" s="20">
        <f t="shared" si="1384"/>
        <v>0</v>
      </c>
      <c r="HA265" s="20">
        <f t="shared" si="1385"/>
        <v>0</v>
      </c>
      <c r="HB265" s="20">
        <f t="shared" si="1386"/>
        <v>0</v>
      </c>
      <c r="HC265" s="20">
        <f t="shared" si="1387"/>
        <v>0</v>
      </c>
      <c r="HD265" s="19"/>
      <c r="HE265" s="19"/>
      <c r="HF265" s="20">
        <f t="shared" si="1388"/>
        <v>0</v>
      </c>
      <c r="HG265" s="19"/>
      <c r="HH265" s="19"/>
      <c r="HI265" s="20">
        <f t="shared" si="1389"/>
        <v>0</v>
      </c>
      <c r="HJ265" s="19"/>
      <c r="HK265" s="19"/>
      <c r="HL265" s="20">
        <f t="shared" si="1390"/>
        <v>0</v>
      </c>
      <c r="HM265" s="19"/>
      <c r="HN265" s="19"/>
      <c r="HO265" s="20">
        <f t="shared" si="1391"/>
        <v>0</v>
      </c>
      <c r="HP265" s="20">
        <f t="shared" si="1392"/>
        <v>0</v>
      </c>
      <c r="HQ265" s="20">
        <f t="shared" si="1393"/>
        <v>0</v>
      </c>
      <c r="HR265" s="20">
        <f t="shared" si="1394"/>
        <v>0</v>
      </c>
      <c r="HS265" s="19"/>
      <c r="HT265" s="19"/>
      <c r="HU265" s="20">
        <f t="shared" si="1395"/>
        <v>0</v>
      </c>
      <c r="HV265" s="19"/>
      <c r="HW265" s="19"/>
      <c r="HX265" s="20">
        <f t="shared" si="1396"/>
        <v>0</v>
      </c>
      <c r="HY265" s="19"/>
      <c r="HZ265" s="19"/>
      <c r="IA265" s="20">
        <f t="shared" si="1397"/>
        <v>0</v>
      </c>
      <c r="IB265" s="19"/>
      <c r="IC265" s="19"/>
      <c r="ID265" s="20">
        <f t="shared" si="1398"/>
        <v>0</v>
      </c>
      <c r="IE265" s="20">
        <f t="shared" si="1399"/>
        <v>0</v>
      </c>
      <c r="IF265" s="20">
        <f t="shared" si="1400"/>
        <v>0</v>
      </c>
      <c r="IG265" s="20">
        <f t="shared" si="1401"/>
        <v>0</v>
      </c>
      <c r="IH265" s="20">
        <f t="shared" si="1402"/>
        <v>0</v>
      </c>
      <c r="II265" s="20">
        <f t="shared" si="1403"/>
        <v>0</v>
      </c>
      <c r="IJ265" s="20">
        <f t="shared" si="1404"/>
        <v>0</v>
      </c>
      <c r="IK265" s="19"/>
      <c r="IL265" s="19"/>
      <c r="IM265" s="20">
        <f t="shared" si="1405"/>
        <v>0</v>
      </c>
      <c r="IN265" s="19"/>
      <c r="IO265" s="19"/>
      <c r="IP265" s="20">
        <f t="shared" si="1406"/>
        <v>0</v>
      </c>
      <c r="IQ265" s="19"/>
      <c r="IR265" s="19"/>
      <c r="IS265" s="20">
        <f t="shared" si="1407"/>
        <v>0</v>
      </c>
      <c r="IT265" s="20">
        <f t="shared" si="1408"/>
        <v>0</v>
      </c>
      <c r="IU265" s="20">
        <f t="shared" si="1409"/>
        <v>0</v>
      </c>
      <c r="IV265" s="20">
        <f t="shared" si="1410"/>
        <v>0</v>
      </c>
      <c r="IW265" s="20">
        <f t="shared" si="1411"/>
        <v>0</v>
      </c>
      <c r="IX265" s="20">
        <f t="shared" si="1412"/>
        <v>0</v>
      </c>
      <c r="IY265" s="20">
        <f t="shared" si="1413"/>
        <v>0</v>
      </c>
      <c r="IZ265" s="19"/>
      <c r="JA265" s="19"/>
      <c r="JB265" s="20">
        <f t="shared" si="1414"/>
        <v>0</v>
      </c>
      <c r="JC265" s="19"/>
      <c r="JD265" s="19"/>
      <c r="JE265" s="20">
        <f t="shared" si="1415"/>
        <v>0</v>
      </c>
      <c r="JF265" s="19"/>
      <c r="JG265" s="19"/>
      <c r="JH265" s="20">
        <f t="shared" si="1416"/>
        <v>0</v>
      </c>
      <c r="JI265" s="20">
        <f t="shared" si="1417"/>
        <v>0</v>
      </c>
      <c r="JJ265" s="20">
        <f t="shared" si="1418"/>
        <v>0</v>
      </c>
      <c r="JK265" s="20">
        <f t="shared" si="1419"/>
        <v>0</v>
      </c>
      <c r="JL265" s="19"/>
      <c r="JM265" s="19"/>
      <c r="JN265" s="20">
        <f t="shared" si="1420"/>
        <v>0</v>
      </c>
      <c r="JO265" s="19"/>
      <c r="JP265" s="19"/>
      <c r="JQ265" s="20">
        <f t="shared" si="1421"/>
        <v>0</v>
      </c>
      <c r="JR265" s="19"/>
      <c r="JS265" s="19"/>
      <c r="JT265" s="20">
        <f t="shared" si="1422"/>
        <v>0</v>
      </c>
      <c r="JU265" s="20">
        <f t="shared" si="1423"/>
        <v>0</v>
      </c>
      <c r="JV265" s="20">
        <f t="shared" si="1424"/>
        <v>0</v>
      </c>
      <c r="JW265" s="20">
        <f t="shared" si="1425"/>
        <v>0</v>
      </c>
      <c r="JX265" s="19"/>
      <c r="JY265" s="19"/>
      <c r="JZ265" s="20">
        <f t="shared" si="1426"/>
        <v>0</v>
      </c>
      <c r="KA265" s="19"/>
      <c r="KB265" s="19"/>
      <c r="KC265" s="20">
        <f t="shared" si="1427"/>
        <v>0</v>
      </c>
      <c r="KD265" s="20">
        <f t="shared" si="1428"/>
        <v>0</v>
      </c>
      <c r="KE265" s="20">
        <f t="shared" si="1429"/>
        <v>0</v>
      </c>
      <c r="KF265" s="20">
        <f t="shared" si="1430"/>
        <v>0</v>
      </c>
      <c r="KG265" s="20">
        <f>675</f>
        <v>675</v>
      </c>
      <c r="KH265" s="20">
        <f>645</f>
        <v>645</v>
      </c>
      <c r="KI265" s="20">
        <f t="shared" si="1431"/>
        <v>30</v>
      </c>
      <c r="KJ265" s="19"/>
      <c r="KK265" s="19"/>
      <c r="KL265" s="20">
        <f t="shared" si="1432"/>
        <v>0</v>
      </c>
      <c r="KM265" s="19"/>
      <c r="KN265" s="19"/>
      <c r="KO265" s="20">
        <f t="shared" si="1433"/>
        <v>0</v>
      </c>
      <c r="KP265" s="19"/>
      <c r="KQ265" s="19"/>
      <c r="KR265" s="20">
        <f t="shared" si="1434"/>
        <v>0</v>
      </c>
      <c r="KS265" s="19"/>
      <c r="KT265" s="19"/>
      <c r="KU265" s="20">
        <f t="shared" si="1435"/>
        <v>0</v>
      </c>
      <c r="KV265" s="19"/>
      <c r="KW265" s="19"/>
      <c r="KX265" s="20">
        <f t="shared" si="1436"/>
        <v>0</v>
      </c>
      <c r="KY265" s="19"/>
      <c r="KZ265" s="19"/>
      <c r="LA265" s="20">
        <f t="shared" si="1437"/>
        <v>0</v>
      </c>
      <c r="LB265" s="20">
        <f t="shared" si="1438"/>
        <v>0</v>
      </c>
      <c r="LC265" s="20">
        <f t="shared" si="1439"/>
        <v>0</v>
      </c>
      <c r="LD265" s="20">
        <f t="shared" si="1440"/>
        <v>0</v>
      </c>
      <c r="LE265" s="20">
        <f t="shared" si="1441"/>
        <v>675</v>
      </c>
      <c r="LF265" s="20">
        <f t="shared" si="1442"/>
        <v>645</v>
      </c>
      <c r="LG265" s="20">
        <f t="shared" si="1443"/>
        <v>30</v>
      </c>
      <c r="LH265" s="19"/>
      <c r="LI265" s="19"/>
      <c r="LJ265" s="20">
        <f t="shared" si="1444"/>
        <v>0</v>
      </c>
      <c r="LK265" s="19"/>
      <c r="LL265" s="19"/>
      <c r="LM265" s="20">
        <f t="shared" si="1445"/>
        <v>0</v>
      </c>
      <c r="LN265" s="20">
        <f t="shared" si="1446"/>
        <v>675</v>
      </c>
      <c r="LO265" s="20">
        <f t="shared" si="1447"/>
        <v>645</v>
      </c>
      <c r="LP265" s="20">
        <f t="shared" si="1448"/>
        <v>30</v>
      </c>
    </row>
    <row r="266" spans="1:328" x14ac:dyDescent="0.3">
      <c r="A266" s="2" t="s">
        <v>371</v>
      </c>
      <c r="B266" s="3"/>
      <c r="C266" s="3"/>
      <c r="D266" s="4">
        <f t="shared" si="1288"/>
        <v>0</v>
      </c>
      <c r="E266" s="3"/>
      <c r="F266" s="3"/>
      <c r="G266" s="4">
        <f t="shared" si="1289"/>
        <v>0</v>
      </c>
      <c r="H266" s="3"/>
      <c r="I266" s="3"/>
      <c r="J266" s="4">
        <f t="shared" si="1290"/>
        <v>0</v>
      </c>
      <c r="K266" s="3"/>
      <c r="L266" s="3"/>
      <c r="M266" s="4">
        <f t="shared" si="1291"/>
        <v>0</v>
      </c>
      <c r="N266" s="3"/>
      <c r="O266" s="3"/>
      <c r="P266" s="4">
        <f t="shared" si="1292"/>
        <v>0</v>
      </c>
      <c r="Q266" s="3"/>
      <c r="R266" s="3"/>
      <c r="S266" s="4">
        <f t="shared" si="1293"/>
        <v>0</v>
      </c>
      <c r="T266" s="3"/>
      <c r="U266" s="3"/>
      <c r="V266" s="4">
        <f t="shared" si="1294"/>
        <v>0</v>
      </c>
      <c r="W266" s="3"/>
      <c r="X266" s="3"/>
      <c r="Y266" s="4">
        <f t="shared" si="1295"/>
        <v>0</v>
      </c>
      <c r="Z266" s="3"/>
      <c r="AA266" s="3"/>
      <c r="AB266" s="4">
        <f t="shared" si="1296"/>
        <v>0</v>
      </c>
      <c r="AC266" s="3"/>
      <c r="AD266" s="3"/>
      <c r="AE266" s="4">
        <f t="shared" si="1297"/>
        <v>0</v>
      </c>
      <c r="AF266" s="3"/>
      <c r="AG266" s="3"/>
      <c r="AH266" s="4">
        <f t="shared" si="1298"/>
        <v>0</v>
      </c>
      <c r="AI266" s="3"/>
      <c r="AJ266" s="3"/>
      <c r="AK266" s="4">
        <f t="shared" si="1299"/>
        <v>0</v>
      </c>
      <c r="AL266" s="4">
        <f t="shared" si="1300"/>
        <v>0</v>
      </c>
      <c r="AM266" s="4">
        <f t="shared" si="1301"/>
        <v>0</v>
      </c>
      <c r="AN266" s="4">
        <f t="shared" si="1302"/>
        <v>0</v>
      </c>
      <c r="AO266" s="3"/>
      <c r="AP266" s="3"/>
      <c r="AQ266" s="4">
        <f t="shared" si="1303"/>
        <v>0</v>
      </c>
      <c r="AR266" s="3"/>
      <c r="AS266" s="3"/>
      <c r="AT266" s="4">
        <f t="shared" si="1304"/>
        <v>0</v>
      </c>
      <c r="AU266" s="3"/>
      <c r="AV266" s="3"/>
      <c r="AW266" s="4">
        <f t="shared" si="1305"/>
        <v>0</v>
      </c>
      <c r="AX266" s="3"/>
      <c r="AY266" s="3"/>
      <c r="AZ266" s="4">
        <f t="shared" si="1306"/>
        <v>0</v>
      </c>
      <c r="BA266" s="3"/>
      <c r="BB266" s="3"/>
      <c r="BC266" s="4">
        <f t="shared" si="1307"/>
        <v>0</v>
      </c>
      <c r="BD266" s="3"/>
      <c r="BE266" s="3"/>
      <c r="BF266" s="4">
        <f t="shared" si="1308"/>
        <v>0</v>
      </c>
      <c r="BG266" s="4">
        <f t="shared" si="1309"/>
        <v>0</v>
      </c>
      <c r="BH266" s="4">
        <f t="shared" si="1310"/>
        <v>0</v>
      </c>
      <c r="BI266" s="4">
        <f t="shared" si="1311"/>
        <v>0</v>
      </c>
      <c r="BJ266" s="3"/>
      <c r="BK266" s="3"/>
      <c r="BL266" s="4">
        <f t="shared" si="1312"/>
        <v>0</v>
      </c>
      <c r="BM266" s="3"/>
      <c r="BN266" s="3"/>
      <c r="BO266" s="4">
        <f t="shared" si="1313"/>
        <v>0</v>
      </c>
      <c r="BP266" s="3"/>
      <c r="BQ266" s="3"/>
      <c r="BR266" s="4">
        <f t="shared" si="1314"/>
        <v>0</v>
      </c>
      <c r="BS266" s="3"/>
      <c r="BT266" s="3"/>
      <c r="BU266" s="4">
        <f t="shared" si="1315"/>
        <v>0</v>
      </c>
      <c r="BV266" s="3"/>
      <c r="BW266" s="3"/>
      <c r="BX266" s="4">
        <f t="shared" si="1316"/>
        <v>0</v>
      </c>
      <c r="BY266" s="3"/>
      <c r="BZ266" s="3"/>
      <c r="CA266" s="4">
        <f t="shared" si="1317"/>
        <v>0</v>
      </c>
      <c r="CB266" s="4">
        <f t="shared" si="1318"/>
        <v>0</v>
      </c>
      <c r="CC266" s="4">
        <f t="shared" si="1319"/>
        <v>0</v>
      </c>
      <c r="CD266" s="4">
        <f t="shared" si="1320"/>
        <v>0</v>
      </c>
      <c r="CE266" s="3"/>
      <c r="CF266" s="3"/>
      <c r="CG266" s="4">
        <f t="shared" si="1321"/>
        <v>0</v>
      </c>
      <c r="CH266" s="3"/>
      <c r="CI266" s="3"/>
      <c r="CJ266" s="4">
        <f t="shared" si="1322"/>
        <v>0</v>
      </c>
      <c r="CK266" s="3"/>
      <c r="CL266" s="3"/>
      <c r="CM266" s="4">
        <f t="shared" si="1323"/>
        <v>0</v>
      </c>
      <c r="CN266" s="4">
        <f t="shared" si="1324"/>
        <v>0</v>
      </c>
      <c r="CO266" s="4">
        <f t="shared" si="1325"/>
        <v>0</v>
      </c>
      <c r="CP266" s="4">
        <f t="shared" si="1326"/>
        <v>0</v>
      </c>
      <c r="CQ266" s="3"/>
      <c r="CR266" s="3"/>
      <c r="CS266" s="4">
        <f t="shared" si="1327"/>
        <v>0</v>
      </c>
      <c r="CT266" s="3"/>
      <c r="CU266" s="3"/>
      <c r="CV266" s="4">
        <f t="shared" si="1328"/>
        <v>0</v>
      </c>
      <c r="CW266" s="3"/>
      <c r="CX266" s="3"/>
      <c r="CY266" s="4">
        <f t="shared" si="1329"/>
        <v>0</v>
      </c>
      <c r="CZ266" s="4">
        <f t="shared" si="1330"/>
        <v>0</v>
      </c>
      <c r="DA266" s="4">
        <f t="shared" si="1331"/>
        <v>0</v>
      </c>
      <c r="DB266" s="4">
        <f t="shared" si="1332"/>
        <v>0</v>
      </c>
      <c r="DC266" s="4">
        <f t="shared" si="1333"/>
        <v>0</v>
      </c>
      <c r="DD266" s="4">
        <f t="shared" si="1334"/>
        <v>0</v>
      </c>
      <c r="DE266" s="4">
        <f t="shared" si="1335"/>
        <v>0</v>
      </c>
      <c r="DF266" s="3"/>
      <c r="DG266" s="3"/>
      <c r="DH266" s="4">
        <f t="shared" si="1336"/>
        <v>0</v>
      </c>
      <c r="DI266" s="3"/>
      <c r="DJ266" s="3"/>
      <c r="DK266" s="4">
        <f t="shared" si="1337"/>
        <v>0</v>
      </c>
      <c r="DL266" s="4">
        <f t="shared" si="1338"/>
        <v>0</v>
      </c>
      <c r="DM266" s="4">
        <f t="shared" si="1339"/>
        <v>0</v>
      </c>
      <c r="DN266" s="4">
        <f t="shared" si="1340"/>
        <v>0</v>
      </c>
      <c r="DO266" s="3"/>
      <c r="DP266" s="3"/>
      <c r="DQ266" s="4">
        <f t="shared" si="1341"/>
        <v>0</v>
      </c>
      <c r="DR266" s="3"/>
      <c r="DS266" s="3"/>
      <c r="DT266" s="4">
        <f t="shared" si="1342"/>
        <v>0</v>
      </c>
      <c r="DU266" s="4">
        <f t="shared" si="1343"/>
        <v>0</v>
      </c>
      <c r="DV266" s="4">
        <f t="shared" si="1344"/>
        <v>0</v>
      </c>
      <c r="DW266" s="4">
        <f t="shared" si="1345"/>
        <v>0</v>
      </c>
      <c r="DX266" s="20">
        <f t="shared" si="1346"/>
        <v>0</v>
      </c>
      <c r="DY266" s="20">
        <f t="shared" si="1347"/>
        <v>0</v>
      </c>
      <c r="DZ266" s="20">
        <f t="shared" si="1348"/>
        <v>0</v>
      </c>
      <c r="EA266" s="19"/>
      <c r="EB266" s="19"/>
      <c r="EC266" s="20">
        <f t="shared" si="1349"/>
        <v>0</v>
      </c>
      <c r="ED266" s="19"/>
      <c r="EE266" s="19"/>
      <c r="EF266" s="20">
        <f t="shared" si="1350"/>
        <v>0</v>
      </c>
      <c r="EG266" s="19"/>
      <c r="EH266" s="19"/>
      <c r="EI266" s="20">
        <f t="shared" si="1351"/>
        <v>0</v>
      </c>
      <c r="EJ266" s="19"/>
      <c r="EK266" s="19"/>
      <c r="EL266" s="20">
        <f t="shared" si="1352"/>
        <v>0</v>
      </c>
      <c r="EM266" s="20">
        <f t="shared" si="1353"/>
        <v>0</v>
      </c>
      <c r="EN266" s="20">
        <f t="shared" si="1354"/>
        <v>0</v>
      </c>
      <c r="EO266" s="20">
        <f t="shared" si="1355"/>
        <v>0</v>
      </c>
      <c r="EP266" s="19"/>
      <c r="EQ266" s="19"/>
      <c r="ER266" s="20">
        <f t="shared" si="1356"/>
        <v>0</v>
      </c>
      <c r="ES266" s="19"/>
      <c r="ET266" s="19"/>
      <c r="EU266" s="20">
        <f t="shared" si="1357"/>
        <v>0</v>
      </c>
      <c r="EV266" s="19"/>
      <c r="EW266" s="19"/>
      <c r="EX266" s="20">
        <f t="shared" si="1358"/>
        <v>0</v>
      </c>
      <c r="EY266" s="19"/>
      <c r="EZ266" s="19"/>
      <c r="FA266" s="20">
        <f t="shared" si="1359"/>
        <v>0</v>
      </c>
      <c r="FB266" s="20">
        <f t="shared" si="1360"/>
        <v>0</v>
      </c>
      <c r="FC266" s="20">
        <f t="shared" si="1361"/>
        <v>0</v>
      </c>
      <c r="FD266" s="20">
        <f t="shared" si="1362"/>
        <v>0</v>
      </c>
      <c r="FE266" s="19"/>
      <c r="FF266" s="19"/>
      <c r="FG266" s="20">
        <f t="shared" si="1363"/>
        <v>0</v>
      </c>
      <c r="FH266" s="19"/>
      <c r="FI266" s="19"/>
      <c r="FJ266" s="20">
        <f t="shared" si="1364"/>
        <v>0</v>
      </c>
      <c r="FK266" s="19"/>
      <c r="FL266" s="19"/>
      <c r="FM266" s="20">
        <f t="shared" si="1365"/>
        <v>0</v>
      </c>
      <c r="FN266" s="20">
        <f t="shared" si="1366"/>
        <v>0</v>
      </c>
      <c r="FO266" s="20">
        <f t="shared" si="1367"/>
        <v>0</v>
      </c>
      <c r="FP266" s="20">
        <f t="shared" si="1368"/>
        <v>0</v>
      </c>
      <c r="FQ266" s="19"/>
      <c r="FR266" s="19"/>
      <c r="FS266" s="20">
        <f t="shared" si="1369"/>
        <v>0</v>
      </c>
      <c r="FT266" s="19"/>
      <c r="FU266" s="19"/>
      <c r="FV266" s="20">
        <f t="shared" si="1370"/>
        <v>0</v>
      </c>
      <c r="FW266" s="19"/>
      <c r="FX266" s="19"/>
      <c r="FY266" s="20">
        <f t="shared" si="1371"/>
        <v>0</v>
      </c>
      <c r="FZ266" s="20">
        <f t="shared" si="1372"/>
        <v>0</v>
      </c>
      <c r="GA266" s="20">
        <f t="shared" si="1373"/>
        <v>0</v>
      </c>
      <c r="GB266" s="20">
        <f t="shared" si="1374"/>
        <v>0</v>
      </c>
      <c r="GC266" s="19"/>
      <c r="GD266" s="19"/>
      <c r="GE266" s="20">
        <f t="shared" si="1375"/>
        <v>0</v>
      </c>
      <c r="GF266" s="19"/>
      <c r="GG266" s="19"/>
      <c r="GH266" s="20">
        <f t="shared" si="1376"/>
        <v>0</v>
      </c>
      <c r="GI266" s="19"/>
      <c r="GJ266" s="19"/>
      <c r="GK266" s="20">
        <f t="shared" si="1377"/>
        <v>0</v>
      </c>
      <c r="GL266" s="19"/>
      <c r="GM266" s="19"/>
      <c r="GN266" s="20">
        <f t="shared" si="1378"/>
        <v>0</v>
      </c>
      <c r="GO266" s="20">
        <f t="shared" si="1379"/>
        <v>0</v>
      </c>
      <c r="GP266" s="20">
        <f t="shared" si="1380"/>
        <v>0</v>
      </c>
      <c r="GQ266" s="20">
        <f t="shared" si="1381"/>
        <v>0</v>
      </c>
      <c r="GR266" s="19"/>
      <c r="GS266" s="19"/>
      <c r="GT266" s="20">
        <f t="shared" si="1382"/>
        <v>0</v>
      </c>
      <c r="GU266" s="19"/>
      <c r="GV266" s="19"/>
      <c r="GW266" s="20">
        <f t="shared" si="1383"/>
        <v>0</v>
      </c>
      <c r="GX266" s="19"/>
      <c r="GY266" s="19"/>
      <c r="GZ266" s="20">
        <f t="shared" si="1384"/>
        <v>0</v>
      </c>
      <c r="HA266" s="20">
        <f t="shared" si="1385"/>
        <v>0</v>
      </c>
      <c r="HB266" s="20">
        <f t="shared" si="1386"/>
        <v>0</v>
      </c>
      <c r="HC266" s="20">
        <f t="shared" si="1387"/>
        <v>0</v>
      </c>
      <c r="HD266" s="19"/>
      <c r="HE266" s="19"/>
      <c r="HF266" s="20">
        <f t="shared" si="1388"/>
        <v>0</v>
      </c>
      <c r="HG266" s="19"/>
      <c r="HH266" s="19"/>
      <c r="HI266" s="20">
        <f t="shared" si="1389"/>
        <v>0</v>
      </c>
      <c r="HJ266" s="19"/>
      <c r="HK266" s="19"/>
      <c r="HL266" s="20">
        <f t="shared" si="1390"/>
        <v>0</v>
      </c>
      <c r="HM266" s="19"/>
      <c r="HN266" s="19"/>
      <c r="HO266" s="20">
        <f t="shared" si="1391"/>
        <v>0</v>
      </c>
      <c r="HP266" s="20">
        <f t="shared" si="1392"/>
        <v>0</v>
      </c>
      <c r="HQ266" s="20">
        <f t="shared" si="1393"/>
        <v>0</v>
      </c>
      <c r="HR266" s="20">
        <f t="shared" si="1394"/>
        <v>0</v>
      </c>
      <c r="HS266" s="19"/>
      <c r="HT266" s="19"/>
      <c r="HU266" s="20">
        <f t="shared" si="1395"/>
        <v>0</v>
      </c>
      <c r="HV266" s="19"/>
      <c r="HW266" s="19"/>
      <c r="HX266" s="20">
        <f t="shared" si="1396"/>
        <v>0</v>
      </c>
      <c r="HY266" s="19"/>
      <c r="HZ266" s="19"/>
      <c r="IA266" s="20">
        <f t="shared" si="1397"/>
        <v>0</v>
      </c>
      <c r="IB266" s="19"/>
      <c r="IC266" s="19"/>
      <c r="ID266" s="20">
        <f t="shared" si="1398"/>
        <v>0</v>
      </c>
      <c r="IE266" s="20">
        <f t="shared" si="1399"/>
        <v>0</v>
      </c>
      <c r="IF266" s="20">
        <f t="shared" si="1400"/>
        <v>0</v>
      </c>
      <c r="IG266" s="20">
        <f t="shared" si="1401"/>
        <v>0</v>
      </c>
      <c r="IH266" s="20">
        <f t="shared" si="1402"/>
        <v>0</v>
      </c>
      <c r="II266" s="20">
        <f t="shared" si="1403"/>
        <v>0</v>
      </c>
      <c r="IJ266" s="20">
        <f t="shared" si="1404"/>
        <v>0</v>
      </c>
      <c r="IK266" s="19"/>
      <c r="IL266" s="19"/>
      <c r="IM266" s="20">
        <f t="shared" si="1405"/>
        <v>0</v>
      </c>
      <c r="IN266" s="19"/>
      <c r="IO266" s="19"/>
      <c r="IP266" s="20">
        <f t="shared" si="1406"/>
        <v>0</v>
      </c>
      <c r="IQ266" s="19"/>
      <c r="IR266" s="19"/>
      <c r="IS266" s="20">
        <f t="shared" si="1407"/>
        <v>0</v>
      </c>
      <c r="IT266" s="20">
        <f t="shared" si="1408"/>
        <v>0</v>
      </c>
      <c r="IU266" s="20">
        <f t="shared" si="1409"/>
        <v>0</v>
      </c>
      <c r="IV266" s="20">
        <f t="shared" si="1410"/>
        <v>0</v>
      </c>
      <c r="IW266" s="20">
        <f t="shared" si="1411"/>
        <v>0</v>
      </c>
      <c r="IX266" s="20">
        <f t="shared" si="1412"/>
        <v>0</v>
      </c>
      <c r="IY266" s="20">
        <f t="shared" si="1413"/>
        <v>0</v>
      </c>
      <c r="IZ266" s="19"/>
      <c r="JA266" s="19"/>
      <c r="JB266" s="20">
        <f t="shared" si="1414"/>
        <v>0</v>
      </c>
      <c r="JC266" s="19"/>
      <c r="JD266" s="19"/>
      <c r="JE266" s="20">
        <f t="shared" si="1415"/>
        <v>0</v>
      </c>
      <c r="JF266" s="19"/>
      <c r="JG266" s="19"/>
      <c r="JH266" s="20">
        <f t="shared" si="1416"/>
        <v>0</v>
      </c>
      <c r="JI266" s="20">
        <f t="shared" si="1417"/>
        <v>0</v>
      </c>
      <c r="JJ266" s="20">
        <f t="shared" si="1418"/>
        <v>0</v>
      </c>
      <c r="JK266" s="20">
        <f t="shared" si="1419"/>
        <v>0</v>
      </c>
      <c r="JL266" s="19"/>
      <c r="JM266" s="19"/>
      <c r="JN266" s="20">
        <f t="shared" si="1420"/>
        <v>0</v>
      </c>
      <c r="JO266" s="19"/>
      <c r="JP266" s="19"/>
      <c r="JQ266" s="20">
        <f t="shared" si="1421"/>
        <v>0</v>
      </c>
      <c r="JR266" s="19"/>
      <c r="JS266" s="19"/>
      <c r="JT266" s="20">
        <f t="shared" si="1422"/>
        <v>0</v>
      </c>
      <c r="JU266" s="20">
        <f t="shared" si="1423"/>
        <v>0</v>
      </c>
      <c r="JV266" s="20">
        <f t="shared" si="1424"/>
        <v>0</v>
      </c>
      <c r="JW266" s="20">
        <f t="shared" si="1425"/>
        <v>0</v>
      </c>
      <c r="JX266" s="19"/>
      <c r="JY266" s="19"/>
      <c r="JZ266" s="20">
        <f t="shared" si="1426"/>
        <v>0</v>
      </c>
      <c r="KA266" s="19"/>
      <c r="KB266" s="19"/>
      <c r="KC266" s="20">
        <f t="shared" si="1427"/>
        <v>0</v>
      </c>
      <c r="KD266" s="20">
        <f t="shared" si="1428"/>
        <v>0</v>
      </c>
      <c r="KE266" s="20">
        <f t="shared" si="1429"/>
        <v>0</v>
      </c>
      <c r="KF266" s="20">
        <f t="shared" si="1430"/>
        <v>0</v>
      </c>
      <c r="KG266" s="19"/>
      <c r="KH266" s="20">
        <f>600</f>
        <v>600</v>
      </c>
      <c r="KI266" s="20">
        <f t="shared" si="1431"/>
        <v>-600</v>
      </c>
      <c r="KJ266" s="19"/>
      <c r="KK266" s="19"/>
      <c r="KL266" s="20">
        <f t="shared" si="1432"/>
        <v>0</v>
      </c>
      <c r="KM266" s="19"/>
      <c r="KN266" s="19"/>
      <c r="KO266" s="20">
        <f t="shared" si="1433"/>
        <v>0</v>
      </c>
      <c r="KP266" s="19"/>
      <c r="KQ266" s="19"/>
      <c r="KR266" s="20">
        <f t="shared" si="1434"/>
        <v>0</v>
      </c>
      <c r="KS266" s="19"/>
      <c r="KT266" s="19"/>
      <c r="KU266" s="20">
        <f t="shared" si="1435"/>
        <v>0</v>
      </c>
      <c r="KV266" s="19"/>
      <c r="KW266" s="19"/>
      <c r="KX266" s="20">
        <f t="shared" si="1436"/>
        <v>0</v>
      </c>
      <c r="KY266" s="19"/>
      <c r="KZ266" s="19"/>
      <c r="LA266" s="20">
        <f t="shared" si="1437"/>
        <v>0</v>
      </c>
      <c r="LB266" s="20">
        <f t="shared" si="1438"/>
        <v>0</v>
      </c>
      <c r="LC266" s="20">
        <f t="shared" si="1439"/>
        <v>0</v>
      </c>
      <c r="LD266" s="20">
        <f t="shared" si="1440"/>
        <v>0</v>
      </c>
      <c r="LE266" s="20">
        <f t="shared" si="1441"/>
        <v>0</v>
      </c>
      <c r="LF266" s="20">
        <f t="shared" si="1442"/>
        <v>600</v>
      </c>
      <c r="LG266" s="20">
        <f t="shared" si="1443"/>
        <v>-600</v>
      </c>
      <c r="LH266" s="19"/>
      <c r="LI266" s="19"/>
      <c r="LJ266" s="20">
        <f t="shared" si="1444"/>
        <v>0</v>
      </c>
      <c r="LK266" s="19"/>
      <c r="LL266" s="19"/>
      <c r="LM266" s="20">
        <f t="shared" si="1445"/>
        <v>0</v>
      </c>
      <c r="LN266" s="20">
        <f t="shared" si="1446"/>
        <v>0</v>
      </c>
      <c r="LO266" s="20">
        <f t="shared" si="1447"/>
        <v>600</v>
      </c>
      <c r="LP266" s="20">
        <f t="shared" si="1448"/>
        <v>-600</v>
      </c>
    </row>
    <row r="267" spans="1:328" x14ac:dyDescent="0.3">
      <c r="A267" s="2" t="s">
        <v>372</v>
      </c>
      <c r="B267" s="3"/>
      <c r="C267" s="3"/>
      <c r="D267" s="4">
        <f t="shared" si="1288"/>
        <v>0</v>
      </c>
      <c r="E267" s="3"/>
      <c r="F267" s="3"/>
      <c r="G267" s="4">
        <f t="shared" si="1289"/>
        <v>0</v>
      </c>
      <c r="H267" s="3"/>
      <c r="I267" s="3"/>
      <c r="J267" s="4">
        <f t="shared" si="1290"/>
        <v>0</v>
      </c>
      <c r="K267" s="3"/>
      <c r="L267" s="3"/>
      <c r="M267" s="4">
        <f t="shared" si="1291"/>
        <v>0</v>
      </c>
      <c r="N267" s="3"/>
      <c r="O267" s="3"/>
      <c r="P267" s="4">
        <f t="shared" si="1292"/>
        <v>0</v>
      </c>
      <c r="Q267" s="3"/>
      <c r="R267" s="3"/>
      <c r="S267" s="4">
        <f t="shared" si="1293"/>
        <v>0</v>
      </c>
      <c r="T267" s="3"/>
      <c r="U267" s="3"/>
      <c r="V267" s="4">
        <f t="shared" si="1294"/>
        <v>0</v>
      </c>
      <c r="W267" s="3"/>
      <c r="X267" s="3"/>
      <c r="Y267" s="4">
        <f t="shared" si="1295"/>
        <v>0</v>
      </c>
      <c r="Z267" s="3"/>
      <c r="AA267" s="3"/>
      <c r="AB267" s="4">
        <f t="shared" si="1296"/>
        <v>0</v>
      </c>
      <c r="AC267" s="3"/>
      <c r="AD267" s="3"/>
      <c r="AE267" s="4">
        <f t="shared" si="1297"/>
        <v>0</v>
      </c>
      <c r="AF267" s="3"/>
      <c r="AG267" s="3"/>
      <c r="AH267" s="4">
        <f t="shared" si="1298"/>
        <v>0</v>
      </c>
      <c r="AI267" s="3"/>
      <c r="AJ267" s="3"/>
      <c r="AK267" s="4">
        <f t="shared" si="1299"/>
        <v>0</v>
      </c>
      <c r="AL267" s="4">
        <f t="shared" si="1300"/>
        <v>0</v>
      </c>
      <c r="AM267" s="4">
        <f t="shared" si="1301"/>
        <v>0</v>
      </c>
      <c r="AN267" s="4">
        <f t="shared" si="1302"/>
        <v>0</v>
      </c>
      <c r="AO267" s="3"/>
      <c r="AP267" s="3"/>
      <c r="AQ267" s="4">
        <f t="shared" si="1303"/>
        <v>0</v>
      </c>
      <c r="AR267" s="3"/>
      <c r="AS267" s="3"/>
      <c r="AT267" s="4">
        <f t="shared" si="1304"/>
        <v>0</v>
      </c>
      <c r="AU267" s="3"/>
      <c r="AV267" s="3"/>
      <c r="AW267" s="4">
        <f t="shared" si="1305"/>
        <v>0</v>
      </c>
      <c r="AX267" s="3"/>
      <c r="AY267" s="3"/>
      <c r="AZ267" s="4">
        <f t="shared" si="1306"/>
        <v>0</v>
      </c>
      <c r="BA267" s="3"/>
      <c r="BB267" s="3"/>
      <c r="BC267" s="4">
        <f t="shared" si="1307"/>
        <v>0</v>
      </c>
      <c r="BD267" s="3"/>
      <c r="BE267" s="3"/>
      <c r="BF267" s="4">
        <f t="shared" si="1308"/>
        <v>0</v>
      </c>
      <c r="BG267" s="4">
        <f t="shared" si="1309"/>
        <v>0</v>
      </c>
      <c r="BH267" s="4">
        <f t="shared" si="1310"/>
        <v>0</v>
      </c>
      <c r="BI267" s="4">
        <f t="shared" si="1311"/>
        <v>0</v>
      </c>
      <c r="BJ267" s="3"/>
      <c r="BK267" s="3"/>
      <c r="BL267" s="4">
        <f t="shared" si="1312"/>
        <v>0</v>
      </c>
      <c r="BM267" s="3"/>
      <c r="BN267" s="3"/>
      <c r="BO267" s="4">
        <f t="shared" si="1313"/>
        <v>0</v>
      </c>
      <c r="BP267" s="3"/>
      <c r="BQ267" s="3"/>
      <c r="BR267" s="4">
        <f t="shared" si="1314"/>
        <v>0</v>
      </c>
      <c r="BS267" s="3"/>
      <c r="BT267" s="3"/>
      <c r="BU267" s="4">
        <f t="shared" si="1315"/>
        <v>0</v>
      </c>
      <c r="BV267" s="3"/>
      <c r="BW267" s="3"/>
      <c r="BX267" s="4">
        <f t="shared" si="1316"/>
        <v>0</v>
      </c>
      <c r="BY267" s="3"/>
      <c r="BZ267" s="3"/>
      <c r="CA267" s="4">
        <f t="shared" si="1317"/>
        <v>0</v>
      </c>
      <c r="CB267" s="4">
        <f t="shared" si="1318"/>
        <v>0</v>
      </c>
      <c r="CC267" s="4">
        <f t="shared" si="1319"/>
        <v>0</v>
      </c>
      <c r="CD267" s="4">
        <f t="shared" si="1320"/>
        <v>0</v>
      </c>
      <c r="CE267" s="3"/>
      <c r="CF267" s="3"/>
      <c r="CG267" s="4">
        <f t="shared" si="1321"/>
        <v>0</v>
      </c>
      <c r="CH267" s="3"/>
      <c r="CI267" s="3"/>
      <c r="CJ267" s="4">
        <f t="shared" si="1322"/>
        <v>0</v>
      </c>
      <c r="CK267" s="3"/>
      <c r="CL267" s="3"/>
      <c r="CM267" s="4">
        <f t="shared" si="1323"/>
        <v>0</v>
      </c>
      <c r="CN267" s="4">
        <f t="shared" si="1324"/>
        <v>0</v>
      </c>
      <c r="CO267" s="4">
        <f t="shared" si="1325"/>
        <v>0</v>
      </c>
      <c r="CP267" s="4">
        <f t="shared" si="1326"/>
        <v>0</v>
      </c>
      <c r="CQ267" s="3"/>
      <c r="CR267" s="3"/>
      <c r="CS267" s="4">
        <f t="shared" si="1327"/>
        <v>0</v>
      </c>
      <c r="CT267" s="3"/>
      <c r="CU267" s="3"/>
      <c r="CV267" s="4">
        <f t="shared" si="1328"/>
        <v>0</v>
      </c>
      <c r="CW267" s="3"/>
      <c r="CX267" s="3"/>
      <c r="CY267" s="4">
        <f t="shared" si="1329"/>
        <v>0</v>
      </c>
      <c r="CZ267" s="4">
        <f t="shared" si="1330"/>
        <v>0</v>
      </c>
      <c r="DA267" s="4">
        <f t="shared" si="1331"/>
        <v>0</v>
      </c>
      <c r="DB267" s="4">
        <f t="shared" si="1332"/>
        <v>0</v>
      </c>
      <c r="DC267" s="4">
        <f t="shared" si="1333"/>
        <v>0</v>
      </c>
      <c r="DD267" s="4">
        <f t="shared" si="1334"/>
        <v>0</v>
      </c>
      <c r="DE267" s="4">
        <f t="shared" si="1335"/>
        <v>0</v>
      </c>
      <c r="DF267" s="3"/>
      <c r="DG267" s="3"/>
      <c r="DH267" s="4">
        <f t="shared" si="1336"/>
        <v>0</v>
      </c>
      <c r="DI267" s="3"/>
      <c r="DJ267" s="3"/>
      <c r="DK267" s="4">
        <f t="shared" si="1337"/>
        <v>0</v>
      </c>
      <c r="DL267" s="4">
        <f t="shared" si="1338"/>
        <v>0</v>
      </c>
      <c r="DM267" s="4">
        <f t="shared" si="1339"/>
        <v>0</v>
      </c>
      <c r="DN267" s="4">
        <f t="shared" si="1340"/>
        <v>0</v>
      </c>
      <c r="DO267" s="3"/>
      <c r="DP267" s="3"/>
      <c r="DQ267" s="4">
        <f t="shared" si="1341"/>
        <v>0</v>
      </c>
      <c r="DR267" s="3"/>
      <c r="DS267" s="3"/>
      <c r="DT267" s="4">
        <f t="shared" si="1342"/>
        <v>0</v>
      </c>
      <c r="DU267" s="4">
        <f t="shared" si="1343"/>
        <v>0</v>
      </c>
      <c r="DV267" s="4">
        <f t="shared" si="1344"/>
        <v>0</v>
      </c>
      <c r="DW267" s="4">
        <f t="shared" si="1345"/>
        <v>0</v>
      </c>
      <c r="DX267" s="20">
        <f t="shared" si="1346"/>
        <v>0</v>
      </c>
      <c r="DY267" s="20">
        <f t="shared" si="1347"/>
        <v>0</v>
      </c>
      <c r="DZ267" s="20">
        <f t="shared" si="1348"/>
        <v>0</v>
      </c>
      <c r="EA267" s="19"/>
      <c r="EB267" s="19"/>
      <c r="EC267" s="20">
        <f t="shared" si="1349"/>
        <v>0</v>
      </c>
      <c r="ED267" s="19"/>
      <c r="EE267" s="19"/>
      <c r="EF267" s="20">
        <f t="shared" si="1350"/>
        <v>0</v>
      </c>
      <c r="EG267" s="19"/>
      <c r="EH267" s="19"/>
      <c r="EI267" s="20">
        <f t="shared" si="1351"/>
        <v>0</v>
      </c>
      <c r="EJ267" s="19"/>
      <c r="EK267" s="19"/>
      <c r="EL267" s="20">
        <f t="shared" si="1352"/>
        <v>0</v>
      </c>
      <c r="EM267" s="20">
        <f t="shared" si="1353"/>
        <v>0</v>
      </c>
      <c r="EN267" s="20">
        <f t="shared" si="1354"/>
        <v>0</v>
      </c>
      <c r="EO267" s="20">
        <f t="shared" si="1355"/>
        <v>0</v>
      </c>
      <c r="EP267" s="19"/>
      <c r="EQ267" s="19"/>
      <c r="ER267" s="20">
        <f t="shared" si="1356"/>
        <v>0</v>
      </c>
      <c r="ES267" s="19"/>
      <c r="ET267" s="19"/>
      <c r="EU267" s="20">
        <f t="shared" si="1357"/>
        <v>0</v>
      </c>
      <c r="EV267" s="19"/>
      <c r="EW267" s="19"/>
      <c r="EX267" s="20">
        <f t="shared" si="1358"/>
        <v>0</v>
      </c>
      <c r="EY267" s="19"/>
      <c r="EZ267" s="19"/>
      <c r="FA267" s="20">
        <f t="shared" si="1359"/>
        <v>0</v>
      </c>
      <c r="FB267" s="20">
        <f t="shared" si="1360"/>
        <v>0</v>
      </c>
      <c r="FC267" s="20">
        <f t="shared" si="1361"/>
        <v>0</v>
      </c>
      <c r="FD267" s="20">
        <f t="shared" si="1362"/>
        <v>0</v>
      </c>
      <c r="FE267" s="19"/>
      <c r="FF267" s="19"/>
      <c r="FG267" s="20">
        <f t="shared" si="1363"/>
        <v>0</v>
      </c>
      <c r="FH267" s="19"/>
      <c r="FI267" s="19"/>
      <c r="FJ267" s="20">
        <f t="shared" si="1364"/>
        <v>0</v>
      </c>
      <c r="FK267" s="19"/>
      <c r="FL267" s="19"/>
      <c r="FM267" s="20">
        <f t="shared" si="1365"/>
        <v>0</v>
      </c>
      <c r="FN267" s="20">
        <f t="shared" si="1366"/>
        <v>0</v>
      </c>
      <c r="FO267" s="20">
        <f t="shared" si="1367"/>
        <v>0</v>
      </c>
      <c r="FP267" s="20">
        <f t="shared" si="1368"/>
        <v>0</v>
      </c>
      <c r="FQ267" s="19"/>
      <c r="FR267" s="19"/>
      <c r="FS267" s="20">
        <f t="shared" si="1369"/>
        <v>0</v>
      </c>
      <c r="FT267" s="19"/>
      <c r="FU267" s="19"/>
      <c r="FV267" s="20">
        <f t="shared" si="1370"/>
        <v>0</v>
      </c>
      <c r="FW267" s="19"/>
      <c r="FX267" s="19"/>
      <c r="FY267" s="20">
        <f t="shared" si="1371"/>
        <v>0</v>
      </c>
      <c r="FZ267" s="20">
        <f t="shared" si="1372"/>
        <v>0</v>
      </c>
      <c r="GA267" s="20">
        <f t="shared" si="1373"/>
        <v>0</v>
      </c>
      <c r="GB267" s="20">
        <f t="shared" si="1374"/>
        <v>0</v>
      </c>
      <c r="GC267" s="19"/>
      <c r="GD267" s="19"/>
      <c r="GE267" s="20">
        <f t="shared" si="1375"/>
        <v>0</v>
      </c>
      <c r="GF267" s="19"/>
      <c r="GG267" s="19"/>
      <c r="GH267" s="20">
        <f t="shared" si="1376"/>
        <v>0</v>
      </c>
      <c r="GI267" s="19"/>
      <c r="GJ267" s="19"/>
      <c r="GK267" s="20">
        <f t="shared" si="1377"/>
        <v>0</v>
      </c>
      <c r="GL267" s="19"/>
      <c r="GM267" s="19"/>
      <c r="GN267" s="20">
        <f t="shared" si="1378"/>
        <v>0</v>
      </c>
      <c r="GO267" s="20">
        <f t="shared" si="1379"/>
        <v>0</v>
      </c>
      <c r="GP267" s="20">
        <f t="shared" si="1380"/>
        <v>0</v>
      </c>
      <c r="GQ267" s="20">
        <f t="shared" si="1381"/>
        <v>0</v>
      </c>
      <c r="GR267" s="19"/>
      <c r="GS267" s="19"/>
      <c r="GT267" s="20">
        <f t="shared" si="1382"/>
        <v>0</v>
      </c>
      <c r="GU267" s="19"/>
      <c r="GV267" s="19"/>
      <c r="GW267" s="20">
        <f t="shared" si="1383"/>
        <v>0</v>
      </c>
      <c r="GX267" s="19"/>
      <c r="GY267" s="19"/>
      <c r="GZ267" s="20">
        <f t="shared" si="1384"/>
        <v>0</v>
      </c>
      <c r="HA267" s="20">
        <f t="shared" si="1385"/>
        <v>0</v>
      </c>
      <c r="HB267" s="20">
        <f t="shared" si="1386"/>
        <v>0</v>
      </c>
      <c r="HC267" s="20">
        <f t="shared" si="1387"/>
        <v>0</v>
      </c>
      <c r="HD267" s="19"/>
      <c r="HE267" s="19"/>
      <c r="HF267" s="20">
        <f t="shared" si="1388"/>
        <v>0</v>
      </c>
      <c r="HG267" s="19"/>
      <c r="HH267" s="19"/>
      <c r="HI267" s="20">
        <f t="shared" si="1389"/>
        <v>0</v>
      </c>
      <c r="HJ267" s="19"/>
      <c r="HK267" s="19"/>
      <c r="HL267" s="20">
        <f t="shared" si="1390"/>
        <v>0</v>
      </c>
      <c r="HM267" s="19"/>
      <c r="HN267" s="19"/>
      <c r="HO267" s="20">
        <f t="shared" si="1391"/>
        <v>0</v>
      </c>
      <c r="HP267" s="20">
        <f t="shared" si="1392"/>
        <v>0</v>
      </c>
      <c r="HQ267" s="20">
        <f t="shared" si="1393"/>
        <v>0</v>
      </c>
      <c r="HR267" s="20">
        <f t="shared" si="1394"/>
        <v>0</v>
      </c>
      <c r="HS267" s="19"/>
      <c r="HT267" s="19"/>
      <c r="HU267" s="20">
        <f t="shared" si="1395"/>
        <v>0</v>
      </c>
      <c r="HV267" s="19"/>
      <c r="HW267" s="19"/>
      <c r="HX267" s="20">
        <f t="shared" si="1396"/>
        <v>0</v>
      </c>
      <c r="HY267" s="19"/>
      <c r="HZ267" s="19"/>
      <c r="IA267" s="20">
        <f t="shared" si="1397"/>
        <v>0</v>
      </c>
      <c r="IB267" s="19"/>
      <c r="IC267" s="19"/>
      <c r="ID267" s="20">
        <f t="shared" si="1398"/>
        <v>0</v>
      </c>
      <c r="IE267" s="20">
        <f t="shared" si="1399"/>
        <v>0</v>
      </c>
      <c r="IF267" s="20">
        <f t="shared" si="1400"/>
        <v>0</v>
      </c>
      <c r="IG267" s="20">
        <f t="shared" si="1401"/>
        <v>0</v>
      </c>
      <c r="IH267" s="20">
        <f t="shared" si="1402"/>
        <v>0</v>
      </c>
      <c r="II267" s="20">
        <f t="shared" si="1403"/>
        <v>0</v>
      </c>
      <c r="IJ267" s="20">
        <f t="shared" si="1404"/>
        <v>0</v>
      </c>
      <c r="IK267" s="19"/>
      <c r="IL267" s="19"/>
      <c r="IM267" s="20">
        <f t="shared" si="1405"/>
        <v>0</v>
      </c>
      <c r="IN267" s="19"/>
      <c r="IO267" s="19"/>
      <c r="IP267" s="20">
        <f t="shared" si="1406"/>
        <v>0</v>
      </c>
      <c r="IQ267" s="19"/>
      <c r="IR267" s="19"/>
      <c r="IS267" s="20">
        <f t="shared" si="1407"/>
        <v>0</v>
      </c>
      <c r="IT267" s="20">
        <f t="shared" si="1408"/>
        <v>0</v>
      </c>
      <c r="IU267" s="20">
        <f t="shared" si="1409"/>
        <v>0</v>
      </c>
      <c r="IV267" s="20">
        <f t="shared" si="1410"/>
        <v>0</v>
      </c>
      <c r="IW267" s="20">
        <f t="shared" si="1411"/>
        <v>0</v>
      </c>
      <c r="IX267" s="20">
        <f t="shared" si="1412"/>
        <v>0</v>
      </c>
      <c r="IY267" s="20">
        <f t="shared" si="1413"/>
        <v>0</v>
      </c>
      <c r="IZ267" s="19"/>
      <c r="JA267" s="19"/>
      <c r="JB267" s="20">
        <f t="shared" si="1414"/>
        <v>0</v>
      </c>
      <c r="JC267" s="19"/>
      <c r="JD267" s="19"/>
      <c r="JE267" s="20">
        <f t="shared" si="1415"/>
        <v>0</v>
      </c>
      <c r="JF267" s="19"/>
      <c r="JG267" s="19"/>
      <c r="JH267" s="20">
        <f t="shared" si="1416"/>
        <v>0</v>
      </c>
      <c r="JI267" s="20">
        <f t="shared" si="1417"/>
        <v>0</v>
      </c>
      <c r="JJ267" s="20">
        <f t="shared" si="1418"/>
        <v>0</v>
      </c>
      <c r="JK267" s="20">
        <f t="shared" si="1419"/>
        <v>0</v>
      </c>
      <c r="JL267" s="19"/>
      <c r="JM267" s="19"/>
      <c r="JN267" s="20">
        <f t="shared" si="1420"/>
        <v>0</v>
      </c>
      <c r="JO267" s="19"/>
      <c r="JP267" s="20">
        <f>300</f>
        <v>300</v>
      </c>
      <c r="JQ267" s="20">
        <f t="shared" si="1421"/>
        <v>-300</v>
      </c>
      <c r="JR267" s="19"/>
      <c r="JS267" s="19"/>
      <c r="JT267" s="20">
        <f t="shared" si="1422"/>
        <v>0</v>
      </c>
      <c r="JU267" s="20">
        <f t="shared" si="1423"/>
        <v>0</v>
      </c>
      <c r="JV267" s="20">
        <f t="shared" si="1424"/>
        <v>300</v>
      </c>
      <c r="JW267" s="20">
        <f t="shared" si="1425"/>
        <v>-300</v>
      </c>
      <c r="JX267" s="19"/>
      <c r="JY267" s="19"/>
      <c r="JZ267" s="20">
        <f t="shared" si="1426"/>
        <v>0</v>
      </c>
      <c r="KA267" s="19"/>
      <c r="KB267" s="19"/>
      <c r="KC267" s="20">
        <f t="shared" si="1427"/>
        <v>0</v>
      </c>
      <c r="KD267" s="20">
        <f t="shared" si="1428"/>
        <v>0</v>
      </c>
      <c r="KE267" s="20">
        <f t="shared" si="1429"/>
        <v>0</v>
      </c>
      <c r="KF267" s="20">
        <f t="shared" si="1430"/>
        <v>0</v>
      </c>
      <c r="KG267" s="20">
        <f>1650</f>
        <v>1650</v>
      </c>
      <c r="KH267" s="20">
        <f>1800</f>
        <v>1800</v>
      </c>
      <c r="KI267" s="20">
        <f t="shared" si="1431"/>
        <v>-150</v>
      </c>
      <c r="KJ267" s="19"/>
      <c r="KK267" s="19"/>
      <c r="KL267" s="20">
        <f t="shared" si="1432"/>
        <v>0</v>
      </c>
      <c r="KM267" s="19"/>
      <c r="KN267" s="19"/>
      <c r="KO267" s="20">
        <f t="shared" si="1433"/>
        <v>0</v>
      </c>
      <c r="KP267" s="19"/>
      <c r="KQ267" s="19"/>
      <c r="KR267" s="20">
        <f t="shared" si="1434"/>
        <v>0</v>
      </c>
      <c r="KS267" s="19"/>
      <c r="KT267" s="19"/>
      <c r="KU267" s="20">
        <f t="shared" si="1435"/>
        <v>0</v>
      </c>
      <c r="KV267" s="19"/>
      <c r="KW267" s="19"/>
      <c r="KX267" s="20">
        <f t="shared" si="1436"/>
        <v>0</v>
      </c>
      <c r="KY267" s="19"/>
      <c r="KZ267" s="19"/>
      <c r="LA267" s="20">
        <f t="shared" si="1437"/>
        <v>0</v>
      </c>
      <c r="LB267" s="20">
        <f t="shared" si="1438"/>
        <v>0</v>
      </c>
      <c r="LC267" s="20">
        <f t="shared" si="1439"/>
        <v>0</v>
      </c>
      <c r="LD267" s="20">
        <f t="shared" si="1440"/>
        <v>0</v>
      </c>
      <c r="LE267" s="20">
        <f t="shared" si="1441"/>
        <v>1650</v>
      </c>
      <c r="LF267" s="20">
        <f t="shared" si="1442"/>
        <v>1800</v>
      </c>
      <c r="LG267" s="20">
        <f t="shared" si="1443"/>
        <v>-150</v>
      </c>
      <c r="LH267" s="19"/>
      <c r="LI267" s="19"/>
      <c r="LJ267" s="20">
        <f t="shared" si="1444"/>
        <v>0</v>
      </c>
      <c r="LK267" s="19"/>
      <c r="LL267" s="19"/>
      <c r="LM267" s="20">
        <f t="shared" si="1445"/>
        <v>0</v>
      </c>
      <c r="LN267" s="20">
        <f t="shared" si="1446"/>
        <v>1650</v>
      </c>
      <c r="LO267" s="20">
        <f t="shared" si="1447"/>
        <v>2100</v>
      </c>
      <c r="LP267" s="20">
        <f t="shared" si="1448"/>
        <v>-450</v>
      </c>
    </row>
    <row r="268" spans="1:328" x14ac:dyDescent="0.3">
      <c r="A268" s="2" t="s">
        <v>373</v>
      </c>
      <c r="B268" s="3"/>
      <c r="C268" s="3"/>
      <c r="D268" s="4">
        <f t="shared" si="1288"/>
        <v>0</v>
      </c>
      <c r="E268" s="3"/>
      <c r="F268" s="3"/>
      <c r="G268" s="4">
        <f t="shared" si="1289"/>
        <v>0</v>
      </c>
      <c r="H268" s="3"/>
      <c r="I268" s="3"/>
      <c r="J268" s="4">
        <f t="shared" si="1290"/>
        <v>0</v>
      </c>
      <c r="K268" s="3"/>
      <c r="L268" s="3"/>
      <c r="M268" s="4">
        <f t="shared" si="1291"/>
        <v>0</v>
      </c>
      <c r="N268" s="3"/>
      <c r="O268" s="3"/>
      <c r="P268" s="4">
        <f t="shared" si="1292"/>
        <v>0</v>
      </c>
      <c r="Q268" s="3"/>
      <c r="R268" s="3"/>
      <c r="S268" s="4">
        <f t="shared" si="1293"/>
        <v>0</v>
      </c>
      <c r="T268" s="3"/>
      <c r="U268" s="3"/>
      <c r="V268" s="4">
        <f t="shared" si="1294"/>
        <v>0</v>
      </c>
      <c r="W268" s="3"/>
      <c r="X268" s="3"/>
      <c r="Y268" s="4">
        <f t="shared" si="1295"/>
        <v>0</v>
      </c>
      <c r="Z268" s="3"/>
      <c r="AA268" s="3"/>
      <c r="AB268" s="4">
        <f t="shared" si="1296"/>
        <v>0</v>
      </c>
      <c r="AC268" s="3"/>
      <c r="AD268" s="3"/>
      <c r="AE268" s="4">
        <f t="shared" si="1297"/>
        <v>0</v>
      </c>
      <c r="AF268" s="3"/>
      <c r="AG268" s="3"/>
      <c r="AH268" s="4">
        <f t="shared" si="1298"/>
        <v>0</v>
      </c>
      <c r="AI268" s="3"/>
      <c r="AJ268" s="3"/>
      <c r="AK268" s="4">
        <f t="shared" si="1299"/>
        <v>0</v>
      </c>
      <c r="AL268" s="4">
        <f t="shared" si="1300"/>
        <v>0</v>
      </c>
      <c r="AM268" s="4">
        <f t="shared" si="1301"/>
        <v>0</v>
      </c>
      <c r="AN268" s="4">
        <f t="shared" si="1302"/>
        <v>0</v>
      </c>
      <c r="AO268" s="3"/>
      <c r="AP268" s="3"/>
      <c r="AQ268" s="4">
        <f t="shared" si="1303"/>
        <v>0</v>
      </c>
      <c r="AR268" s="3"/>
      <c r="AS268" s="3"/>
      <c r="AT268" s="4">
        <f t="shared" si="1304"/>
        <v>0</v>
      </c>
      <c r="AU268" s="3"/>
      <c r="AV268" s="3"/>
      <c r="AW268" s="4">
        <f t="shared" si="1305"/>
        <v>0</v>
      </c>
      <c r="AX268" s="3"/>
      <c r="AY268" s="3"/>
      <c r="AZ268" s="4">
        <f t="shared" si="1306"/>
        <v>0</v>
      </c>
      <c r="BA268" s="3"/>
      <c r="BB268" s="3"/>
      <c r="BC268" s="4">
        <f t="shared" si="1307"/>
        <v>0</v>
      </c>
      <c r="BD268" s="3"/>
      <c r="BE268" s="3"/>
      <c r="BF268" s="4">
        <f t="shared" si="1308"/>
        <v>0</v>
      </c>
      <c r="BG268" s="4">
        <f t="shared" si="1309"/>
        <v>0</v>
      </c>
      <c r="BH268" s="4">
        <f t="shared" si="1310"/>
        <v>0</v>
      </c>
      <c r="BI268" s="4">
        <f t="shared" si="1311"/>
        <v>0</v>
      </c>
      <c r="BJ268" s="3"/>
      <c r="BK268" s="3"/>
      <c r="BL268" s="4">
        <f t="shared" si="1312"/>
        <v>0</v>
      </c>
      <c r="BM268" s="3"/>
      <c r="BN268" s="3"/>
      <c r="BO268" s="4">
        <f t="shared" si="1313"/>
        <v>0</v>
      </c>
      <c r="BP268" s="3"/>
      <c r="BQ268" s="3"/>
      <c r="BR268" s="4">
        <f t="shared" si="1314"/>
        <v>0</v>
      </c>
      <c r="BS268" s="3"/>
      <c r="BT268" s="3"/>
      <c r="BU268" s="4">
        <f t="shared" si="1315"/>
        <v>0</v>
      </c>
      <c r="BV268" s="3"/>
      <c r="BW268" s="3"/>
      <c r="BX268" s="4">
        <f t="shared" si="1316"/>
        <v>0</v>
      </c>
      <c r="BY268" s="3"/>
      <c r="BZ268" s="3"/>
      <c r="CA268" s="4">
        <f t="shared" si="1317"/>
        <v>0</v>
      </c>
      <c r="CB268" s="4">
        <f t="shared" si="1318"/>
        <v>0</v>
      </c>
      <c r="CC268" s="4">
        <f t="shared" si="1319"/>
        <v>0</v>
      </c>
      <c r="CD268" s="4">
        <f t="shared" si="1320"/>
        <v>0</v>
      </c>
      <c r="CE268" s="3"/>
      <c r="CF268" s="3"/>
      <c r="CG268" s="4">
        <f t="shared" si="1321"/>
        <v>0</v>
      </c>
      <c r="CH268" s="3"/>
      <c r="CI268" s="3"/>
      <c r="CJ268" s="4">
        <f t="shared" si="1322"/>
        <v>0</v>
      </c>
      <c r="CK268" s="3"/>
      <c r="CL268" s="3"/>
      <c r="CM268" s="4">
        <f t="shared" si="1323"/>
        <v>0</v>
      </c>
      <c r="CN268" s="4">
        <f t="shared" si="1324"/>
        <v>0</v>
      </c>
      <c r="CO268" s="4">
        <f t="shared" si="1325"/>
        <v>0</v>
      </c>
      <c r="CP268" s="4">
        <f t="shared" si="1326"/>
        <v>0</v>
      </c>
      <c r="CQ268" s="3"/>
      <c r="CR268" s="3"/>
      <c r="CS268" s="4">
        <f t="shared" si="1327"/>
        <v>0</v>
      </c>
      <c r="CT268" s="3"/>
      <c r="CU268" s="3"/>
      <c r="CV268" s="4">
        <f t="shared" si="1328"/>
        <v>0</v>
      </c>
      <c r="CW268" s="3"/>
      <c r="CX268" s="3"/>
      <c r="CY268" s="4">
        <f t="shared" si="1329"/>
        <v>0</v>
      </c>
      <c r="CZ268" s="4">
        <f t="shared" si="1330"/>
        <v>0</v>
      </c>
      <c r="DA268" s="4">
        <f t="shared" si="1331"/>
        <v>0</v>
      </c>
      <c r="DB268" s="4">
        <f t="shared" si="1332"/>
        <v>0</v>
      </c>
      <c r="DC268" s="4">
        <f t="shared" si="1333"/>
        <v>0</v>
      </c>
      <c r="DD268" s="4">
        <f t="shared" si="1334"/>
        <v>0</v>
      </c>
      <c r="DE268" s="4">
        <f t="shared" si="1335"/>
        <v>0</v>
      </c>
      <c r="DF268" s="3"/>
      <c r="DG268" s="3"/>
      <c r="DH268" s="4">
        <f t="shared" si="1336"/>
        <v>0</v>
      </c>
      <c r="DI268" s="3"/>
      <c r="DJ268" s="3"/>
      <c r="DK268" s="4">
        <f t="shared" si="1337"/>
        <v>0</v>
      </c>
      <c r="DL268" s="4">
        <f t="shared" si="1338"/>
        <v>0</v>
      </c>
      <c r="DM268" s="4">
        <f t="shared" si="1339"/>
        <v>0</v>
      </c>
      <c r="DN268" s="4">
        <f t="shared" si="1340"/>
        <v>0</v>
      </c>
      <c r="DO268" s="3"/>
      <c r="DP268" s="3"/>
      <c r="DQ268" s="4">
        <f t="shared" si="1341"/>
        <v>0</v>
      </c>
      <c r="DR268" s="3"/>
      <c r="DS268" s="3"/>
      <c r="DT268" s="4">
        <f t="shared" si="1342"/>
        <v>0</v>
      </c>
      <c r="DU268" s="4">
        <f t="shared" si="1343"/>
        <v>0</v>
      </c>
      <c r="DV268" s="4">
        <f t="shared" si="1344"/>
        <v>0</v>
      </c>
      <c r="DW268" s="4">
        <f t="shared" si="1345"/>
        <v>0</v>
      </c>
      <c r="DX268" s="20">
        <f t="shared" si="1346"/>
        <v>0</v>
      </c>
      <c r="DY268" s="20">
        <f t="shared" si="1347"/>
        <v>0</v>
      </c>
      <c r="DZ268" s="20">
        <f t="shared" si="1348"/>
        <v>0</v>
      </c>
      <c r="EA268" s="19"/>
      <c r="EB268" s="19"/>
      <c r="EC268" s="20">
        <f t="shared" si="1349"/>
        <v>0</v>
      </c>
      <c r="ED268" s="19"/>
      <c r="EE268" s="19"/>
      <c r="EF268" s="20">
        <f t="shared" si="1350"/>
        <v>0</v>
      </c>
      <c r="EG268" s="19"/>
      <c r="EH268" s="19"/>
      <c r="EI268" s="20">
        <f t="shared" si="1351"/>
        <v>0</v>
      </c>
      <c r="EJ268" s="19"/>
      <c r="EK268" s="19"/>
      <c r="EL268" s="20">
        <f t="shared" si="1352"/>
        <v>0</v>
      </c>
      <c r="EM268" s="20">
        <f t="shared" si="1353"/>
        <v>0</v>
      </c>
      <c r="EN268" s="20">
        <f t="shared" si="1354"/>
        <v>0</v>
      </c>
      <c r="EO268" s="20">
        <f t="shared" si="1355"/>
        <v>0</v>
      </c>
      <c r="EP268" s="19"/>
      <c r="EQ268" s="19"/>
      <c r="ER268" s="20">
        <f t="shared" si="1356"/>
        <v>0</v>
      </c>
      <c r="ES268" s="19"/>
      <c r="ET268" s="19"/>
      <c r="EU268" s="20">
        <f t="shared" si="1357"/>
        <v>0</v>
      </c>
      <c r="EV268" s="19"/>
      <c r="EW268" s="19"/>
      <c r="EX268" s="20">
        <f t="shared" si="1358"/>
        <v>0</v>
      </c>
      <c r="EY268" s="19"/>
      <c r="EZ268" s="19"/>
      <c r="FA268" s="20">
        <f t="shared" si="1359"/>
        <v>0</v>
      </c>
      <c r="FB268" s="20">
        <f t="shared" si="1360"/>
        <v>0</v>
      </c>
      <c r="FC268" s="20">
        <f t="shared" si="1361"/>
        <v>0</v>
      </c>
      <c r="FD268" s="20">
        <f t="shared" si="1362"/>
        <v>0</v>
      </c>
      <c r="FE268" s="19"/>
      <c r="FF268" s="19"/>
      <c r="FG268" s="20">
        <f t="shared" si="1363"/>
        <v>0</v>
      </c>
      <c r="FH268" s="19"/>
      <c r="FI268" s="19"/>
      <c r="FJ268" s="20">
        <f t="shared" si="1364"/>
        <v>0</v>
      </c>
      <c r="FK268" s="19"/>
      <c r="FL268" s="19"/>
      <c r="FM268" s="20">
        <f t="shared" si="1365"/>
        <v>0</v>
      </c>
      <c r="FN268" s="20">
        <f t="shared" si="1366"/>
        <v>0</v>
      </c>
      <c r="FO268" s="20">
        <f t="shared" si="1367"/>
        <v>0</v>
      </c>
      <c r="FP268" s="20">
        <f t="shared" si="1368"/>
        <v>0</v>
      </c>
      <c r="FQ268" s="19"/>
      <c r="FR268" s="19"/>
      <c r="FS268" s="20">
        <f t="shared" si="1369"/>
        <v>0</v>
      </c>
      <c r="FT268" s="19"/>
      <c r="FU268" s="19"/>
      <c r="FV268" s="20">
        <f t="shared" si="1370"/>
        <v>0</v>
      </c>
      <c r="FW268" s="19"/>
      <c r="FX268" s="19"/>
      <c r="FY268" s="20">
        <f t="shared" si="1371"/>
        <v>0</v>
      </c>
      <c r="FZ268" s="20">
        <f t="shared" si="1372"/>
        <v>0</v>
      </c>
      <c r="GA268" s="20">
        <f t="shared" si="1373"/>
        <v>0</v>
      </c>
      <c r="GB268" s="20">
        <f t="shared" si="1374"/>
        <v>0</v>
      </c>
      <c r="GC268" s="19"/>
      <c r="GD268" s="19"/>
      <c r="GE268" s="20">
        <f t="shared" si="1375"/>
        <v>0</v>
      </c>
      <c r="GF268" s="19"/>
      <c r="GG268" s="19"/>
      <c r="GH268" s="20">
        <f t="shared" si="1376"/>
        <v>0</v>
      </c>
      <c r="GI268" s="19"/>
      <c r="GJ268" s="19"/>
      <c r="GK268" s="20">
        <f t="shared" si="1377"/>
        <v>0</v>
      </c>
      <c r="GL268" s="19"/>
      <c r="GM268" s="19"/>
      <c r="GN268" s="20">
        <f t="shared" si="1378"/>
        <v>0</v>
      </c>
      <c r="GO268" s="20">
        <f t="shared" si="1379"/>
        <v>0</v>
      </c>
      <c r="GP268" s="20">
        <f t="shared" si="1380"/>
        <v>0</v>
      </c>
      <c r="GQ268" s="20">
        <f t="shared" si="1381"/>
        <v>0</v>
      </c>
      <c r="GR268" s="19"/>
      <c r="GS268" s="19"/>
      <c r="GT268" s="20">
        <f t="shared" si="1382"/>
        <v>0</v>
      </c>
      <c r="GU268" s="19"/>
      <c r="GV268" s="19"/>
      <c r="GW268" s="20">
        <f t="shared" si="1383"/>
        <v>0</v>
      </c>
      <c r="GX268" s="19"/>
      <c r="GY268" s="19"/>
      <c r="GZ268" s="20">
        <f t="shared" si="1384"/>
        <v>0</v>
      </c>
      <c r="HA268" s="20">
        <f t="shared" si="1385"/>
        <v>0</v>
      </c>
      <c r="HB268" s="20">
        <f t="shared" si="1386"/>
        <v>0</v>
      </c>
      <c r="HC268" s="20">
        <f t="shared" si="1387"/>
        <v>0</v>
      </c>
      <c r="HD268" s="19"/>
      <c r="HE268" s="19"/>
      <c r="HF268" s="20">
        <f t="shared" si="1388"/>
        <v>0</v>
      </c>
      <c r="HG268" s="19"/>
      <c r="HH268" s="19"/>
      <c r="HI268" s="20">
        <f t="shared" si="1389"/>
        <v>0</v>
      </c>
      <c r="HJ268" s="19"/>
      <c r="HK268" s="19"/>
      <c r="HL268" s="20">
        <f t="shared" si="1390"/>
        <v>0</v>
      </c>
      <c r="HM268" s="19"/>
      <c r="HN268" s="19"/>
      <c r="HO268" s="20">
        <f t="shared" si="1391"/>
        <v>0</v>
      </c>
      <c r="HP268" s="20">
        <f t="shared" si="1392"/>
        <v>0</v>
      </c>
      <c r="HQ268" s="20">
        <f t="shared" si="1393"/>
        <v>0</v>
      </c>
      <c r="HR268" s="20">
        <f t="shared" si="1394"/>
        <v>0</v>
      </c>
      <c r="HS268" s="19"/>
      <c r="HT268" s="19"/>
      <c r="HU268" s="20">
        <f t="shared" si="1395"/>
        <v>0</v>
      </c>
      <c r="HV268" s="19"/>
      <c r="HW268" s="19"/>
      <c r="HX268" s="20">
        <f t="shared" si="1396"/>
        <v>0</v>
      </c>
      <c r="HY268" s="19"/>
      <c r="HZ268" s="19"/>
      <c r="IA268" s="20">
        <f t="shared" si="1397"/>
        <v>0</v>
      </c>
      <c r="IB268" s="19"/>
      <c r="IC268" s="19"/>
      <c r="ID268" s="20">
        <f t="shared" si="1398"/>
        <v>0</v>
      </c>
      <c r="IE268" s="20">
        <f t="shared" si="1399"/>
        <v>0</v>
      </c>
      <c r="IF268" s="20">
        <f t="shared" si="1400"/>
        <v>0</v>
      </c>
      <c r="IG268" s="20">
        <f t="shared" si="1401"/>
        <v>0</v>
      </c>
      <c r="IH268" s="20">
        <f t="shared" si="1402"/>
        <v>0</v>
      </c>
      <c r="II268" s="20">
        <f t="shared" si="1403"/>
        <v>0</v>
      </c>
      <c r="IJ268" s="20">
        <f t="shared" si="1404"/>
        <v>0</v>
      </c>
      <c r="IK268" s="19"/>
      <c r="IL268" s="19"/>
      <c r="IM268" s="20">
        <f t="shared" si="1405"/>
        <v>0</v>
      </c>
      <c r="IN268" s="19"/>
      <c r="IO268" s="19"/>
      <c r="IP268" s="20">
        <f t="shared" si="1406"/>
        <v>0</v>
      </c>
      <c r="IQ268" s="19"/>
      <c r="IR268" s="19"/>
      <c r="IS268" s="20">
        <f t="shared" si="1407"/>
        <v>0</v>
      </c>
      <c r="IT268" s="20">
        <f t="shared" si="1408"/>
        <v>0</v>
      </c>
      <c r="IU268" s="20">
        <f t="shared" si="1409"/>
        <v>0</v>
      </c>
      <c r="IV268" s="20">
        <f t="shared" si="1410"/>
        <v>0</v>
      </c>
      <c r="IW268" s="20">
        <f t="shared" si="1411"/>
        <v>0</v>
      </c>
      <c r="IX268" s="20">
        <f t="shared" si="1412"/>
        <v>0</v>
      </c>
      <c r="IY268" s="20">
        <f t="shared" si="1413"/>
        <v>0</v>
      </c>
      <c r="IZ268" s="19"/>
      <c r="JA268" s="19"/>
      <c r="JB268" s="20">
        <f t="shared" si="1414"/>
        <v>0</v>
      </c>
      <c r="JC268" s="19"/>
      <c r="JD268" s="19"/>
      <c r="JE268" s="20">
        <f t="shared" si="1415"/>
        <v>0</v>
      </c>
      <c r="JF268" s="19"/>
      <c r="JG268" s="19"/>
      <c r="JH268" s="20">
        <f t="shared" si="1416"/>
        <v>0</v>
      </c>
      <c r="JI268" s="20">
        <f t="shared" si="1417"/>
        <v>0</v>
      </c>
      <c r="JJ268" s="20">
        <f t="shared" si="1418"/>
        <v>0</v>
      </c>
      <c r="JK268" s="20">
        <f t="shared" si="1419"/>
        <v>0</v>
      </c>
      <c r="JL268" s="19"/>
      <c r="JM268" s="19"/>
      <c r="JN268" s="20">
        <f t="shared" si="1420"/>
        <v>0</v>
      </c>
      <c r="JO268" s="19"/>
      <c r="JP268" s="19"/>
      <c r="JQ268" s="20">
        <f t="shared" si="1421"/>
        <v>0</v>
      </c>
      <c r="JR268" s="19"/>
      <c r="JS268" s="19"/>
      <c r="JT268" s="20">
        <f t="shared" si="1422"/>
        <v>0</v>
      </c>
      <c r="JU268" s="20">
        <f t="shared" si="1423"/>
        <v>0</v>
      </c>
      <c r="JV268" s="20">
        <f t="shared" si="1424"/>
        <v>0</v>
      </c>
      <c r="JW268" s="20">
        <f t="shared" si="1425"/>
        <v>0</v>
      </c>
      <c r="JX268" s="20">
        <f>59.97</f>
        <v>59.97</v>
      </c>
      <c r="JY268" s="19"/>
      <c r="JZ268" s="20">
        <f t="shared" si="1426"/>
        <v>59.97</v>
      </c>
      <c r="KA268" s="19"/>
      <c r="KB268" s="19"/>
      <c r="KC268" s="20">
        <f t="shared" si="1427"/>
        <v>0</v>
      </c>
      <c r="KD268" s="20">
        <f t="shared" si="1428"/>
        <v>59.97</v>
      </c>
      <c r="KE268" s="20">
        <f t="shared" si="1429"/>
        <v>0</v>
      </c>
      <c r="KF268" s="20">
        <f t="shared" si="1430"/>
        <v>59.97</v>
      </c>
      <c r="KG268" s="20">
        <f>128.92</f>
        <v>128.91999999999999</v>
      </c>
      <c r="KH268" s="20">
        <f>875.01</f>
        <v>875.01</v>
      </c>
      <c r="KI268" s="20">
        <f t="shared" si="1431"/>
        <v>-746.09</v>
      </c>
      <c r="KJ268" s="19"/>
      <c r="KK268" s="19"/>
      <c r="KL268" s="20">
        <f t="shared" si="1432"/>
        <v>0</v>
      </c>
      <c r="KM268" s="19"/>
      <c r="KN268" s="19"/>
      <c r="KO268" s="20">
        <f t="shared" si="1433"/>
        <v>0</v>
      </c>
      <c r="KP268" s="19"/>
      <c r="KQ268" s="19"/>
      <c r="KR268" s="20">
        <f t="shared" si="1434"/>
        <v>0</v>
      </c>
      <c r="KS268" s="19"/>
      <c r="KT268" s="19"/>
      <c r="KU268" s="20">
        <f t="shared" si="1435"/>
        <v>0</v>
      </c>
      <c r="KV268" s="19"/>
      <c r="KW268" s="19"/>
      <c r="KX268" s="20">
        <f t="shared" si="1436"/>
        <v>0</v>
      </c>
      <c r="KY268" s="19"/>
      <c r="KZ268" s="19"/>
      <c r="LA268" s="20">
        <f t="shared" si="1437"/>
        <v>0</v>
      </c>
      <c r="LB268" s="20">
        <f t="shared" si="1438"/>
        <v>0</v>
      </c>
      <c r="LC268" s="20">
        <f t="shared" si="1439"/>
        <v>0</v>
      </c>
      <c r="LD268" s="20">
        <f t="shared" si="1440"/>
        <v>0</v>
      </c>
      <c r="LE268" s="20">
        <f t="shared" si="1441"/>
        <v>128.91999999999999</v>
      </c>
      <c r="LF268" s="20">
        <f t="shared" si="1442"/>
        <v>875.01</v>
      </c>
      <c r="LG268" s="20">
        <f t="shared" si="1443"/>
        <v>-746.09</v>
      </c>
      <c r="LH268" s="19"/>
      <c r="LI268" s="19"/>
      <c r="LJ268" s="20">
        <f t="shared" si="1444"/>
        <v>0</v>
      </c>
      <c r="LK268" s="19"/>
      <c r="LL268" s="19"/>
      <c r="LM268" s="20">
        <f t="shared" si="1445"/>
        <v>0</v>
      </c>
      <c r="LN268" s="20">
        <f t="shared" si="1446"/>
        <v>188.89</v>
      </c>
      <c r="LO268" s="20">
        <f t="shared" si="1447"/>
        <v>875.01</v>
      </c>
      <c r="LP268" s="20">
        <f t="shared" si="1448"/>
        <v>-686.12</v>
      </c>
    </row>
    <row r="269" spans="1:328" x14ac:dyDescent="0.3">
      <c r="A269" s="2" t="s">
        <v>374</v>
      </c>
      <c r="B269" s="3"/>
      <c r="C269" s="3"/>
      <c r="D269" s="4">
        <f t="shared" si="1288"/>
        <v>0</v>
      </c>
      <c r="E269" s="3"/>
      <c r="F269" s="3"/>
      <c r="G269" s="4">
        <f t="shared" si="1289"/>
        <v>0</v>
      </c>
      <c r="H269" s="3"/>
      <c r="I269" s="3"/>
      <c r="J269" s="4">
        <f t="shared" si="1290"/>
        <v>0</v>
      </c>
      <c r="K269" s="3"/>
      <c r="L269" s="3"/>
      <c r="M269" s="4">
        <f t="shared" si="1291"/>
        <v>0</v>
      </c>
      <c r="N269" s="3"/>
      <c r="O269" s="3"/>
      <c r="P269" s="4">
        <f t="shared" si="1292"/>
        <v>0</v>
      </c>
      <c r="Q269" s="3"/>
      <c r="R269" s="3"/>
      <c r="S269" s="4">
        <f t="shared" si="1293"/>
        <v>0</v>
      </c>
      <c r="T269" s="3"/>
      <c r="U269" s="3"/>
      <c r="V269" s="4">
        <f t="shared" si="1294"/>
        <v>0</v>
      </c>
      <c r="W269" s="3"/>
      <c r="X269" s="3"/>
      <c r="Y269" s="4">
        <f t="shared" si="1295"/>
        <v>0</v>
      </c>
      <c r="Z269" s="3"/>
      <c r="AA269" s="3"/>
      <c r="AB269" s="4">
        <f t="shared" si="1296"/>
        <v>0</v>
      </c>
      <c r="AC269" s="3"/>
      <c r="AD269" s="3"/>
      <c r="AE269" s="4">
        <f t="shared" si="1297"/>
        <v>0</v>
      </c>
      <c r="AF269" s="3"/>
      <c r="AG269" s="3"/>
      <c r="AH269" s="4">
        <f t="shared" si="1298"/>
        <v>0</v>
      </c>
      <c r="AI269" s="3"/>
      <c r="AJ269" s="3"/>
      <c r="AK269" s="4">
        <f t="shared" si="1299"/>
        <v>0</v>
      </c>
      <c r="AL269" s="4">
        <f t="shared" si="1300"/>
        <v>0</v>
      </c>
      <c r="AM269" s="4">
        <f t="shared" si="1301"/>
        <v>0</v>
      </c>
      <c r="AN269" s="4">
        <f t="shared" si="1302"/>
        <v>0</v>
      </c>
      <c r="AO269" s="3"/>
      <c r="AP269" s="3"/>
      <c r="AQ269" s="4">
        <f t="shared" si="1303"/>
        <v>0</v>
      </c>
      <c r="AR269" s="3"/>
      <c r="AS269" s="3"/>
      <c r="AT269" s="4">
        <f t="shared" si="1304"/>
        <v>0</v>
      </c>
      <c r="AU269" s="3"/>
      <c r="AV269" s="3"/>
      <c r="AW269" s="4">
        <f t="shared" si="1305"/>
        <v>0</v>
      </c>
      <c r="AX269" s="3"/>
      <c r="AY269" s="3"/>
      <c r="AZ269" s="4">
        <f t="shared" si="1306"/>
        <v>0</v>
      </c>
      <c r="BA269" s="3"/>
      <c r="BB269" s="3"/>
      <c r="BC269" s="4">
        <f t="shared" si="1307"/>
        <v>0</v>
      </c>
      <c r="BD269" s="3"/>
      <c r="BE269" s="3"/>
      <c r="BF269" s="4">
        <f t="shared" si="1308"/>
        <v>0</v>
      </c>
      <c r="BG269" s="4">
        <f t="shared" si="1309"/>
        <v>0</v>
      </c>
      <c r="BH269" s="4">
        <f t="shared" si="1310"/>
        <v>0</v>
      </c>
      <c r="BI269" s="4">
        <f t="shared" si="1311"/>
        <v>0</v>
      </c>
      <c r="BJ269" s="3"/>
      <c r="BK269" s="3"/>
      <c r="BL269" s="4">
        <f t="shared" si="1312"/>
        <v>0</v>
      </c>
      <c r="BM269" s="3"/>
      <c r="BN269" s="3"/>
      <c r="BO269" s="4">
        <f t="shared" si="1313"/>
        <v>0</v>
      </c>
      <c r="BP269" s="3"/>
      <c r="BQ269" s="3"/>
      <c r="BR269" s="4">
        <f t="shared" si="1314"/>
        <v>0</v>
      </c>
      <c r="BS269" s="3"/>
      <c r="BT269" s="3"/>
      <c r="BU269" s="4">
        <f t="shared" si="1315"/>
        <v>0</v>
      </c>
      <c r="BV269" s="3"/>
      <c r="BW269" s="3"/>
      <c r="BX269" s="4">
        <f t="shared" si="1316"/>
        <v>0</v>
      </c>
      <c r="BY269" s="3"/>
      <c r="BZ269" s="3"/>
      <c r="CA269" s="4">
        <f t="shared" si="1317"/>
        <v>0</v>
      </c>
      <c r="CB269" s="4">
        <f t="shared" si="1318"/>
        <v>0</v>
      </c>
      <c r="CC269" s="4">
        <f t="shared" si="1319"/>
        <v>0</v>
      </c>
      <c r="CD269" s="4">
        <f t="shared" si="1320"/>
        <v>0</v>
      </c>
      <c r="CE269" s="3"/>
      <c r="CF269" s="3"/>
      <c r="CG269" s="4">
        <f t="shared" si="1321"/>
        <v>0</v>
      </c>
      <c r="CH269" s="3"/>
      <c r="CI269" s="3"/>
      <c r="CJ269" s="4">
        <f t="shared" si="1322"/>
        <v>0</v>
      </c>
      <c r="CK269" s="3"/>
      <c r="CL269" s="3"/>
      <c r="CM269" s="4">
        <f t="shared" si="1323"/>
        <v>0</v>
      </c>
      <c r="CN269" s="4">
        <f t="shared" si="1324"/>
        <v>0</v>
      </c>
      <c r="CO269" s="4">
        <f t="shared" si="1325"/>
        <v>0</v>
      </c>
      <c r="CP269" s="4">
        <f t="shared" si="1326"/>
        <v>0</v>
      </c>
      <c r="CQ269" s="3"/>
      <c r="CR269" s="3"/>
      <c r="CS269" s="4">
        <f t="shared" si="1327"/>
        <v>0</v>
      </c>
      <c r="CT269" s="3"/>
      <c r="CU269" s="3"/>
      <c r="CV269" s="4">
        <f t="shared" si="1328"/>
        <v>0</v>
      </c>
      <c r="CW269" s="3"/>
      <c r="CX269" s="3"/>
      <c r="CY269" s="4">
        <f t="shared" si="1329"/>
        <v>0</v>
      </c>
      <c r="CZ269" s="4">
        <f t="shared" si="1330"/>
        <v>0</v>
      </c>
      <c r="DA269" s="4">
        <f t="shared" si="1331"/>
        <v>0</v>
      </c>
      <c r="DB269" s="4">
        <f t="shared" si="1332"/>
        <v>0</v>
      </c>
      <c r="DC269" s="4">
        <f t="shared" si="1333"/>
        <v>0</v>
      </c>
      <c r="DD269" s="4">
        <f t="shared" si="1334"/>
        <v>0</v>
      </c>
      <c r="DE269" s="4">
        <f t="shared" si="1335"/>
        <v>0</v>
      </c>
      <c r="DF269" s="3"/>
      <c r="DG269" s="3"/>
      <c r="DH269" s="4">
        <f t="shared" si="1336"/>
        <v>0</v>
      </c>
      <c r="DI269" s="3"/>
      <c r="DJ269" s="3"/>
      <c r="DK269" s="4">
        <f t="shared" si="1337"/>
        <v>0</v>
      </c>
      <c r="DL269" s="4">
        <f t="shared" si="1338"/>
        <v>0</v>
      </c>
      <c r="DM269" s="4">
        <f t="shared" si="1339"/>
        <v>0</v>
      </c>
      <c r="DN269" s="4">
        <f t="shared" si="1340"/>
        <v>0</v>
      </c>
      <c r="DO269" s="3"/>
      <c r="DP269" s="3"/>
      <c r="DQ269" s="4">
        <f t="shared" si="1341"/>
        <v>0</v>
      </c>
      <c r="DR269" s="3"/>
      <c r="DS269" s="3"/>
      <c r="DT269" s="4">
        <f t="shared" si="1342"/>
        <v>0</v>
      </c>
      <c r="DU269" s="4">
        <f t="shared" si="1343"/>
        <v>0</v>
      </c>
      <c r="DV269" s="4">
        <f t="shared" si="1344"/>
        <v>0</v>
      </c>
      <c r="DW269" s="4">
        <f t="shared" si="1345"/>
        <v>0</v>
      </c>
      <c r="DX269" s="20">
        <f t="shared" si="1346"/>
        <v>0</v>
      </c>
      <c r="DY269" s="20">
        <f t="shared" si="1347"/>
        <v>0</v>
      </c>
      <c r="DZ269" s="20">
        <f t="shared" si="1348"/>
        <v>0</v>
      </c>
      <c r="EA269" s="19"/>
      <c r="EB269" s="19"/>
      <c r="EC269" s="20">
        <f t="shared" si="1349"/>
        <v>0</v>
      </c>
      <c r="ED269" s="19"/>
      <c r="EE269" s="19"/>
      <c r="EF269" s="20">
        <f t="shared" si="1350"/>
        <v>0</v>
      </c>
      <c r="EG269" s="19"/>
      <c r="EH269" s="19"/>
      <c r="EI269" s="20">
        <f t="shared" si="1351"/>
        <v>0</v>
      </c>
      <c r="EJ269" s="19"/>
      <c r="EK269" s="19"/>
      <c r="EL269" s="20">
        <f t="shared" si="1352"/>
        <v>0</v>
      </c>
      <c r="EM269" s="20">
        <f t="shared" si="1353"/>
        <v>0</v>
      </c>
      <c r="EN269" s="20">
        <f t="shared" si="1354"/>
        <v>0</v>
      </c>
      <c r="EO269" s="20">
        <f t="shared" si="1355"/>
        <v>0</v>
      </c>
      <c r="EP269" s="19"/>
      <c r="EQ269" s="19"/>
      <c r="ER269" s="20">
        <f t="shared" si="1356"/>
        <v>0</v>
      </c>
      <c r="ES269" s="19"/>
      <c r="ET269" s="19"/>
      <c r="EU269" s="20">
        <f t="shared" si="1357"/>
        <v>0</v>
      </c>
      <c r="EV269" s="19"/>
      <c r="EW269" s="19"/>
      <c r="EX269" s="20">
        <f t="shared" si="1358"/>
        <v>0</v>
      </c>
      <c r="EY269" s="19"/>
      <c r="EZ269" s="19"/>
      <c r="FA269" s="20">
        <f t="shared" si="1359"/>
        <v>0</v>
      </c>
      <c r="FB269" s="20">
        <f t="shared" si="1360"/>
        <v>0</v>
      </c>
      <c r="FC269" s="20">
        <f t="shared" si="1361"/>
        <v>0</v>
      </c>
      <c r="FD269" s="20">
        <f t="shared" si="1362"/>
        <v>0</v>
      </c>
      <c r="FE269" s="19"/>
      <c r="FF269" s="19"/>
      <c r="FG269" s="20">
        <f t="shared" si="1363"/>
        <v>0</v>
      </c>
      <c r="FH269" s="19"/>
      <c r="FI269" s="19"/>
      <c r="FJ269" s="20">
        <f t="shared" si="1364"/>
        <v>0</v>
      </c>
      <c r="FK269" s="19"/>
      <c r="FL269" s="19"/>
      <c r="FM269" s="20">
        <f t="shared" si="1365"/>
        <v>0</v>
      </c>
      <c r="FN269" s="20">
        <f t="shared" si="1366"/>
        <v>0</v>
      </c>
      <c r="FO269" s="20">
        <f t="shared" si="1367"/>
        <v>0</v>
      </c>
      <c r="FP269" s="20">
        <f t="shared" si="1368"/>
        <v>0</v>
      </c>
      <c r="FQ269" s="19"/>
      <c r="FR269" s="19"/>
      <c r="FS269" s="20">
        <f t="shared" si="1369"/>
        <v>0</v>
      </c>
      <c r="FT269" s="19"/>
      <c r="FU269" s="19"/>
      <c r="FV269" s="20">
        <f t="shared" si="1370"/>
        <v>0</v>
      </c>
      <c r="FW269" s="19"/>
      <c r="FX269" s="19"/>
      <c r="FY269" s="20">
        <f t="shared" si="1371"/>
        <v>0</v>
      </c>
      <c r="FZ269" s="20">
        <f t="shared" si="1372"/>
        <v>0</v>
      </c>
      <c r="GA269" s="20">
        <f t="shared" si="1373"/>
        <v>0</v>
      </c>
      <c r="GB269" s="20">
        <f t="shared" si="1374"/>
        <v>0</v>
      </c>
      <c r="GC269" s="19"/>
      <c r="GD269" s="19"/>
      <c r="GE269" s="20">
        <f t="shared" si="1375"/>
        <v>0</v>
      </c>
      <c r="GF269" s="19"/>
      <c r="GG269" s="19"/>
      <c r="GH269" s="20">
        <f t="shared" si="1376"/>
        <v>0</v>
      </c>
      <c r="GI269" s="19"/>
      <c r="GJ269" s="19"/>
      <c r="GK269" s="20">
        <f t="shared" si="1377"/>
        <v>0</v>
      </c>
      <c r="GL269" s="19"/>
      <c r="GM269" s="19"/>
      <c r="GN269" s="20">
        <f t="shared" si="1378"/>
        <v>0</v>
      </c>
      <c r="GO269" s="20">
        <f t="shared" si="1379"/>
        <v>0</v>
      </c>
      <c r="GP269" s="20">
        <f t="shared" si="1380"/>
        <v>0</v>
      </c>
      <c r="GQ269" s="20">
        <f t="shared" si="1381"/>
        <v>0</v>
      </c>
      <c r="GR269" s="19"/>
      <c r="GS269" s="19"/>
      <c r="GT269" s="20">
        <f t="shared" si="1382"/>
        <v>0</v>
      </c>
      <c r="GU269" s="19"/>
      <c r="GV269" s="19"/>
      <c r="GW269" s="20">
        <f t="shared" si="1383"/>
        <v>0</v>
      </c>
      <c r="GX269" s="19"/>
      <c r="GY269" s="19"/>
      <c r="GZ269" s="20">
        <f t="shared" si="1384"/>
        <v>0</v>
      </c>
      <c r="HA269" s="20">
        <f t="shared" si="1385"/>
        <v>0</v>
      </c>
      <c r="HB269" s="20">
        <f t="shared" si="1386"/>
        <v>0</v>
      </c>
      <c r="HC269" s="20">
        <f t="shared" si="1387"/>
        <v>0</v>
      </c>
      <c r="HD269" s="19"/>
      <c r="HE269" s="19"/>
      <c r="HF269" s="20">
        <f t="shared" si="1388"/>
        <v>0</v>
      </c>
      <c r="HG269" s="19"/>
      <c r="HH269" s="19"/>
      <c r="HI269" s="20">
        <f t="shared" si="1389"/>
        <v>0</v>
      </c>
      <c r="HJ269" s="19"/>
      <c r="HK269" s="19"/>
      <c r="HL269" s="20">
        <f t="shared" si="1390"/>
        <v>0</v>
      </c>
      <c r="HM269" s="19"/>
      <c r="HN269" s="19"/>
      <c r="HO269" s="20">
        <f t="shared" si="1391"/>
        <v>0</v>
      </c>
      <c r="HP269" s="20">
        <f t="shared" si="1392"/>
        <v>0</v>
      </c>
      <c r="HQ269" s="20">
        <f t="shared" si="1393"/>
        <v>0</v>
      </c>
      <c r="HR269" s="20">
        <f t="shared" si="1394"/>
        <v>0</v>
      </c>
      <c r="HS269" s="19"/>
      <c r="HT269" s="19"/>
      <c r="HU269" s="20">
        <f t="shared" si="1395"/>
        <v>0</v>
      </c>
      <c r="HV269" s="19"/>
      <c r="HW269" s="19"/>
      <c r="HX269" s="20">
        <f t="shared" si="1396"/>
        <v>0</v>
      </c>
      <c r="HY269" s="19"/>
      <c r="HZ269" s="19"/>
      <c r="IA269" s="20">
        <f t="shared" si="1397"/>
        <v>0</v>
      </c>
      <c r="IB269" s="19"/>
      <c r="IC269" s="19"/>
      <c r="ID269" s="20">
        <f t="shared" si="1398"/>
        <v>0</v>
      </c>
      <c r="IE269" s="20">
        <f t="shared" si="1399"/>
        <v>0</v>
      </c>
      <c r="IF269" s="20">
        <f t="shared" si="1400"/>
        <v>0</v>
      </c>
      <c r="IG269" s="20">
        <f t="shared" si="1401"/>
        <v>0</v>
      </c>
      <c r="IH269" s="20">
        <f t="shared" si="1402"/>
        <v>0</v>
      </c>
      <c r="II269" s="20">
        <f t="shared" si="1403"/>
        <v>0</v>
      </c>
      <c r="IJ269" s="20">
        <f t="shared" si="1404"/>
        <v>0</v>
      </c>
      <c r="IK269" s="19"/>
      <c r="IL269" s="19"/>
      <c r="IM269" s="20">
        <f t="shared" si="1405"/>
        <v>0</v>
      </c>
      <c r="IN269" s="19"/>
      <c r="IO269" s="19"/>
      <c r="IP269" s="20">
        <f t="shared" si="1406"/>
        <v>0</v>
      </c>
      <c r="IQ269" s="19"/>
      <c r="IR269" s="19"/>
      <c r="IS269" s="20">
        <f t="shared" si="1407"/>
        <v>0</v>
      </c>
      <c r="IT269" s="20">
        <f t="shared" si="1408"/>
        <v>0</v>
      </c>
      <c r="IU269" s="20">
        <f t="shared" si="1409"/>
        <v>0</v>
      </c>
      <c r="IV269" s="20">
        <f t="shared" si="1410"/>
        <v>0</v>
      </c>
      <c r="IW269" s="20">
        <f t="shared" si="1411"/>
        <v>0</v>
      </c>
      <c r="IX269" s="20">
        <f t="shared" si="1412"/>
        <v>0</v>
      </c>
      <c r="IY269" s="20">
        <f t="shared" si="1413"/>
        <v>0</v>
      </c>
      <c r="IZ269" s="19"/>
      <c r="JA269" s="19"/>
      <c r="JB269" s="20">
        <f t="shared" si="1414"/>
        <v>0</v>
      </c>
      <c r="JC269" s="19"/>
      <c r="JD269" s="19"/>
      <c r="JE269" s="20">
        <f t="shared" si="1415"/>
        <v>0</v>
      </c>
      <c r="JF269" s="19"/>
      <c r="JG269" s="19"/>
      <c r="JH269" s="20">
        <f t="shared" si="1416"/>
        <v>0</v>
      </c>
      <c r="JI269" s="20">
        <f t="shared" si="1417"/>
        <v>0</v>
      </c>
      <c r="JJ269" s="20">
        <f t="shared" si="1418"/>
        <v>0</v>
      </c>
      <c r="JK269" s="20">
        <f t="shared" si="1419"/>
        <v>0</v>
      </c>
      <c r="JL269" s="19"/>
      <c r="JM269" s="19"/>
      <c r="JN269" s="20">
        <f t="shared" si="1420"/>
        <v>0</v>
      </c>
      <c r="JO269" s="19"/>
      <c r="JP269" s="19"/>
      <c r="JQ269" s="20">
        <f t="shared" si="1421"/>
        <v>0</v>
      </c>
      <c r="JR269" s="19"/>
      <c r="JS269" s="19"/>
      <c r="JT269" s="20">
        <f t="shared" si="1422"/>
        <v>0</v>
      </c>
      <c r="JU269" s="20">
        <f t="shared" si="1423"/>
        <v>0</v>
      </c>
      <c r="JV269" s="20">
        <f t="shared" si="1424"/>
        <v>0</v>
      </c>
      <c r="JW269" s="20">
        <f t="shared" si="1425"/>
        <v>0</v>
      </c>
      <c r="JX269" s="19"/>
      <c r="JY269" s="19"/>
      <c r="JZ269" s="20">
        <f t="shared" si="1426"/>
        <v>0</v>
      </c>
      <c r="KA269" s="19"/>
      <c r="KB269" s="19"/>
      <c r="KC269" s="20">
        <f t="shared" si="1427"/>
        <v>0</v>
      </c>
      <c r="KD269" s="20">
        <f t="shared" si="1428"/>
        <v>0</v>
      </c>
      <c r="KE269" s="20">
        <f t="shared" si="1429"/>
        <v>0</v>
      </c>
      <c r="KF269" s="20">
        <f t="shared" si="1430"/>
        <v>0</v>
      </c>
      <c r="KG269" s="20">
        <f>1330.11</f>
        <v>1330.11</v>
      </c>
      <c r="KH269" s="19"/>
      <c r="KI269" s="20">
        <f t="shared" si="1431"/>
        <v>1330.11</v>
      </c>
      <c r="KJ269" s="19"/>
      <c r="KK269" s="19"/>
      <c r="KL269" s="20">
        <f t="shared" si="1432"/>
        <v>0</v>
      </c>
      <c r="KM269" s="19"/>
      <c r="KN269" s="19"/>
      <c r="KO269" s="20">
        <f t="shared" si="1433"/>
        <v>0</v>
      </c>
      <c r="KP269" s="19"/>
      <c r="KQ269" s="19"/>
      <c r="KR269" s="20">
        <f t="shared" si="1434"/>
        <v>0</v>
      </c>
      <c r="KS269" s="19"/>
      <c r="KT269" s="19"/>
      <c r="KU269" s="20">
        <f t="shared" si="1435"/>
        <v>0</v>
      </c>
      <c r="KV269" s="19"/>
      <c r="KW269" s="19"/>
      <c r="KX269" s="20">
        <f t="shared" si="1436"/>
        <v>0</v>
      </c>
      <c r="KY269" s="19"/>
      <c r="KZ269" s="19"/>
      <c r="LA269" s="20">
        <f t="shared" si="1437"/>
        <v>0</v>
      </c>
      <c r="LB269" s="20">
        <f t="shared" si="1438"/>
        <v>0</v>
      </c>
      <c r="LC269" s="20">
        <f t="shared" si="1439"/>
        <v>0</v>
      </c>
      <c r="LD269" s="20">
        <f t="shared" si="1440"/>
        <v>0</v>
      </c>
      <c r="LE269" s="20">
        <f t="shared" si="1441"/>
        <v>1330.11</v>
      </c>
      <c r="LF269" s="20">
        <f t="shared" si="1442"/>
        <v>0</v>
      </c>
      <c r="LG269" s="20">
        <f t="shared" si="1443"/>
        <v>1330.11</v>
      </c>
      <c r="LH269" s="19"/>
      <c r="LI269" s="19"/>
      <c r="LJ269" s="20">
        <f t="shared" si="1444"/>
        <v>0</v>
      </c>
      <c r="LK269" s="19"/>
      <c r="LL269" s="19"/>
      <c r="LM269" s="20">
        <f t="shared" si="1445"/>
        <v>0</v>
      </c>
      <c r="LN269" s="20">
        <f t="shared" si="1446"/>
        <v>1330.11</v>
      </c>
      <c r="LO269" s="20">
        <f t="shared" si="1447"/>
        <v>0</v>
      </c>
      <c r="LP269" s="20">
        <f t="shared" si="1448"/>
        <v>1330.11</v>
      </c>
    </row>
    <row r="270" spans="1:328" x14ac:dyDescent="0.3">
      <c r="A270" s="2" t="s">
        <v>375</v>
      </c>
      <c r="B270" s="3"/>
      <c r="C270" s="3"/>
      <c r="D270" s="4">
        <f t="shared" si="1288"/>
        <v>0</v>
      </c>
      <c r="E270" s="3"/>
      <c r="F270" s="3"/>
      <c r="G270" s="4">
        <f t="shared" si="1289"/>
        <v>0</v>
      </c>
      <c r="H270" s="3"/>
      <c r="I270" s="3"/>
      <c r="J270" s="4">
        <f t="shared" si="1290"/>
        <v>0</v>
      </c>
      <c r="K270" s="3"/>
      <c r="L270" s="3"/>
      <c r="M270" s="4">
        <f t="shared" si="1291"/>
        <v>0</v>
      </c>
      <c r="N270" s="3"/>
      <c r="O270" s="3"/>
      <c r="P270" s="4">
        <f t="shared" si="1292"/>
        <v>0</v>
      </c>
      <c r="Q270" s="3"/>
      <c r="R270" s="3"/>
      <c r="S270" s="4">
        <f t="shared" si="1293"/>
        <v>0</v>
      </c>
      <c r="T270" s="3"/>
      <c r="U270" s="3"/>
      <c r="V270" s="4">
        <f t="shared" si="1294"/>
        <v>0</v>
      </c>
      <c r="W270" s="3"/>
      <c r="X270" s="3"/>
      <c r="Y270" s="4">
        <f t="shared" si="1295"/>
        <v>0</v>
      </c>
      <c r="Z270" s="3"/>
      <c r="AA270" s="3"/>
      <c r="AB270" s="4">
        <f t="shared" si="1296"/>
        <v>0</v>
      </c>
      <c r="AC270" s="3"/>
      <c r="AD270" s="3"/>
      <c r="AE270" s="4">
        <f t="shared" si="1297"/>
        <v>0</v>
      </c>
      <c r="AF270" s="3"/>
      <c r="AG270" s="3"/>
      <c r="AH270" s="4">
        <f t="shared" si="1298"/>
        <v>0</v>
      </c>
      <c r="AI270" s="3"/>
      <c r="AJ270" s="3"/>
      <c r="AK270" s="4">
        <f t="shared" si="1299"/>
        <v>0</v>
      </c>
      <c r="AL270" s="4">
        <f t="shared" si="1300"/>
        <v>0</v>
      </c>
      <c r="AM270" s="4">
        <f t="shared" si="1301"/>
        <v>0</v>
      </c>
      <c r="AN270" s="4">
        <f t="shared" si="1302"/>
        <v>0</v>
      </c>
      <c r="AO270" s="3"/>
      <c r="AP270" s="3"/>
      <c r="AQ270" s="4">
        <f t="shared" si="1303"/>
        <v>0</v>
      </c>
      <c r="AR270" s="3"/>
      <c r="AS270" s="3"/>
      <c r="AT270" s="4">
        <f t="shared" si="1304"/>
        <v>0</v>
      </c>
      <c r="AU270" s="3"/>
      <c r="AV270" s="3"/>
      <c r="AW270" s="4">
        <f t="shared" si="1305"/>
        <v>0</v>
      </c>
      <c r="AX270" s="3"/>
      <c r="AY270" s="3"/>
      <c r="AZ270" s="4">
        <f t="shared" si="1306"/>
        <v>0</v>
      </c>
      <c r="BA270" s="3"/>
      <c r="BB270" s="3"/>
      <c r="BC270" s="4">
        <f t="shared" si="1307"/>
        <v>0</v>
      </c>
      <c r="BD270" s="3"/>
      <c r="BE270" s="3"/>
      <c r="BF270" s="4">
        <f t="shared" si="1308"/>
        <v>0</v>
      </c>
      <c r="BG270" s="4">
        <f t="shared" si="1309"/>
        <v>0</v>
      </c>
      <c r="BH270" s="4">
        <f t="shared" si="1310"/>
        <v>0</v>
      </c>
      <c r="BI270" s="4">
        <f t="shared" si="1311"/>
        <v>0</v>
      </c>
      <c r="BJ270" s="3"/>
      <c r="BK270" s="3"/>
      <c r="BL270" s="4">
        <f t="shared" si="1312"/>
        <v>0</v>
      </c>
      <c r="BM270" s="3"/>
      <c r="BN270" s="3"/>
      <c r="BO270" s="4">
        <f t="shared" si="1313"/>
        <v>0</v>
      </c>
      <c r="BP270" s="3"/>
      <c r="BQ270" s="3"/>
      <c r="BR270" s="4">
        <f t="shared" si="1314"/>
        <v>0</v>
      </c>
      <c r="BS270" s="3"/>
      <c r="BT270" s="3"/>
      <c r="BU270" s="4">
        <f t="shared" si="1315"/>
        <v>0</v>
      </c>
      <c r="BV270" s="3"/>
      <c r="BW270" s="3"/>
      <c r="BX270" s="4">
        <f t="shared" si="1316"/>
        <v>0</v>
      </c>
      <c r="BY270" s="3"/>
      <c r="BZ270" s="3"/>
      <c r="CA270" s="4">
        <f t="shared" si="1317"/>
        <v>0</v>
      </c>
      <c r="CB270" s="4">
        <f t="shared" si="1318"/>
        <v>0</v>
      </c>
      <c r="CC270" s="4">
        <f t="shared" si="1319"/>
        <v>0</v>
      </c>
      <c r="CD270" s="4">
        <f t="shared" si="1320"/>
        <v>0</v>
      </c>
      <c r="CE270" s="3"/>
      <c r="CF270" s="3"/>
      <c r="CG270" s="4">
        <f t="shared" si="1321"/>
        <v>0</v>
      </c>
      <c r="CH270" s="3"/>
      <c r="CI270" s="3"/>
      <c r="CJ270" s="4">
        <f t="shared" si="1322"/>
        <v>0</v>
      </c>
      <c r="CK270" s="3"/>
      <c r="CL270" s="3"/>
      <c r="CM270" s="4">
        <f t="shared" si="1323"/>
        <v>0</v>
      </c>
      <c r="CN270" s="4">
        <f t="shared" si="1324"/>
        <v>0</v>
      </c>
      <c r="CO270" s="4">
        <f t="shared" si="1325"/>
        <v>0</v>
      </c>
      <c r="CP270" s="4">
        <f t="shared" si="1326"/>
        <v>0</v>
      </c>
      <c r="CQ270" s="3"/>
      <c r="CR270" s="3"/>
      <c r="CS270" s="4">
        <f t="shared" si="1327"/>
        <v>0</v>
      </c>
      <c r="CT270" s="3"/>
      <c r="CU270" s="3"/>
      <c r="CV270" s="4">
        <f t="shared" si="1328"/>
        <v>0</v>
      </c>
      <c r="CW270" s="3"/>
      <c r="CX270" s="3"/>
      <c r="CY270" s="4">
        <f t="shared" si="1329"/>
        <v>0</v>
      </c>
      <c r="CZ270" s="4">
        <f t="shared" si="1330"/>
        <v>0</v>
      </c>
      <c r="DA270" s="4">
        <f t="shared" si="1331"/>
        <v>0</v>
      </c>
      <c r="DB270" s="4">
        <f t="shared" si="1332"/>
        <v>0</v>
      </c>
      <c r="DC270" s="4">
        <f t="shared" si="1333"/>
        <v>0</v>
      </c>
      <c r="DD270" s="4">
        <f t="shared" si="1334"/>
        <v>0</v>
      </c>
      <c r="DE270" s="4">
        <f t="shared" si="1335"/>
        <v>0</v>
      </c>
      <c r="DF270" s="3"/>
      <c r="DG270" s="3"/>
      <c r="DH270" s="4">
        <f t="shared" si="1336"/>
        <v>0</v>
      </c>
      <c r="DI270" s="3"/>
      <c r="DJ270" s="3"/>
      <c r="DK270" s="4">
        <f t="shared" si="1337"/>
        <v>0</v>
      </c>
      <c r="DL270" s="4">
        <f t="shared" si="1338"/>
        <v>0</v>
      </c>
      <c r="DM270" s="4">
        <f t="shared" si="1339"/>
        <v>0</v>
      </c>
      <c r="DN270" s="4">
        <f t="shared" si="1340"/>
        <v>0</v>
      </c>
      <c r="DO270" s="3"/>
      <c r="DP270" s="3"/>
      <c r="DQ270" s="4">
        <f t="shared" si="1341"/>
        <v>0</v>
      </c>
      <c r="DR270" s="3"/>
      <c r="DS270" s="3"/>
      <c r="DT270" s="4">
        <f t="shared" si="1342"/>
        <v>0</v>
      </c>
      <c r="DU270" s="4">
        <f t="shared" si="1343"/>
        <v>0</v>
      </c>
      <c r="DV270" s="4">
        <f t="shared" si="1344"/>
        <v>0</v>
      </c>
      <c r="DW270" s="4">
        <f t="shared" si="1345"/>
        <v>0</v>
      </c>
      <c r="DX270" s="20">
        <f t="shared" si="1346"/>
        <v>0</v>
      </c>
      <c r="DY270" s="20">
        <f t="shared" si="1347"/>
        <v>0</v>
      </c>
      <c r="DZ270" s="20">
        <f t="shared" si="1348"/>
        <v>0</v>
      </c>
      <c r="EA270" s="19"/>
      <c r="EB270" s="19"/>
      <c r="EC270" s="20">
        <f t="shared" si="1349"/>
        <v>0</v>
      </c>
      <c r="ED270" s="19"/>
      <c r="EE270" s="19"/>
      <c r="EF270" s="20">
        <f t="shared" si="1350"/>
        <v>0</v>
      </c>
      <c r="EG270" s="19"/>
      <c r="EH270" s="19"/>
      <c r="EI270" s="20">
        <f t="shared" si="1351"/>
        <v>0</v>
      </c>
      <c r="EJ270" s="19"/>
      <c r="EK270" s="19"/>
      <c r="EL270" s="20">
        <f t="shared" si="1352"/>
        <v>0</v>
      </c>
      <c r="EM270" s="20">
        <f t="shared" si="1353"/>
        <v>0</v>
      </c>
      <c r="EN270" s="20">
        <f t="shared" si="1354"/>
        <v>0</v>
      </c>
      <c r="EO270" s="20">
        <f t="shared" si="1355"/>
        <v>0</v>
      </c>
      <c r="EP270" s="19"/>
      <c r="EQ270" s="19"/>
      <c r="ER270" s="20">
        <f t="shared" si="1356"/>
        <v>0</v>
      </c>
      <c r="ES270" s="19"/>
      <c r="ET270" s="19"/>
      <c r="EU270" s="20">
        <f t="shared" si="1357"/>
        <v>0</v>
      </c>
      <c r="EV270" s="19"/>
      <c r="EW270" s="19"/>
      <c r="EX270" s="20">
        <f t="shared" si="1358"/>
        <v>0</v>
      </c>
      <c r="EY270" s="19"/>
      <c r="EZ270" s="19"/>
      <c r="FA270" s="20">
        <f t="shared" si="1359"/>
        <v>0</v>
      </c>
      <c r="FB270" s="20">
        <f t="shared" si="1360"/>
        <v>0</v>
      </c>
      <c r="FC270" s="20">
        <f t="shared" si="1361"/>
        <v>0</v>
      </c>
      <c r="FD270" s="20">
        <f t="shared" si="1362"/>
        <v>0</v>
      </c>
      <c r="FE270" s="19"/>
      <c r="FF270" s="19"/>
      <c r="FG270" s="20">
        <f t="shared" si="1363"/>
        <v>0</v>
      </c>
      <c r="FH270" s="19"/>
      <c r="FI270" s="19"/>
      <c r="FJ270" s="20">
        <f t="shared" si="1364"/>
        <v>0</v>
      </c>
      <c r="FK270" s="19"/>
      <c r="FL270" s="19"/>
      <c r="FM270" s="20">
        <f t="shared" si="1365"/>
        <v>0</v>
      </c>
      <c r="FN270" s="20">
        <f t="shared" si="1366"/>
        <v>0</v>
      </c>
      <c r="FO270" s="20">
        <f t="shared" si="1367"/>
        <v>0</v>
      </c>
      <c r="FP270" s="20">
        <f t="shared" si="1368"/>
        <v>0</v>
      </c>
      <c r="FQ270" s="19"/>
      <c r="FR270" s="19"/>
      <c r="FS270" s="20">
        <f t="shared" si="1369"/>
        <v>0</v>
      </c>
      <c r="FT270" s="19"/>
      <c r="FU270" s="19"/>
      <c r="FV270" s="20">
        <f t="shared" si="1370"/>
        <v>0</v>
      </c>
      <c r="FW270" s="19"/>
      <c r="FX270" s="19"/>
      <c r="FY270" s="20">
        <f t="shared" si="1371"/>
        <v>0</v>
      </c>
      <c r="FZ270" s="20">
        <f t="shared" si="1372"/>
        <v>0</v>
      </c>
      <c r="GA270" s="20">
        <f t="shared" si="1373"/>
        <v>0</v>
      </c>
      <c r="GB270" s="20">
        <f t="shared" si="1374"/>
        <v>0</v>
      </c>
      <c r="GC270" s="19"/>
      <c r="GD270" s="19"/>
      <c r="GE270" s="20">
        <f t="shared" si="1375"/>
        <v>0</v>
      </c>
      <c r="GF270" s="19"/>
      <c r="GG270" s="19"/>
      <c r="GH270" s="20">
        <f t="shared" si="1376"/>
        <v>0</v>
      </c>
      <c r="GI270" s="19"/>
      <c r="GJ270" s="19"/>
      <c r="GK270" s="20">
        <f t="shared" si="1377"/>
        <v>0</v>
      </c>
      <c r="GL270" s="19"/>
      <c r="GM270" s="19"/>
      <c r="GN270" s="20">
        <f t="shared" si="1378"/>
        <v>0</v>
      </c>
      <c r="GO270" s="20">
        <f t="shared" si="1379"/>
        <v>0</v>
      </c>
      <c r="GP270" s="20">
        <f t="shared" si="1380"/>
        <v>0</v>
      </c>
      <c r="GQ270" s="20">
        <f t="shared" si="1381"/>
        <v>0</v>
      </c>
      <c r="GR270" s="19"/>
      <c r="GS270" s="19"/>
      <c r="GT270" s="20">
        <f t="shared" si="1382"/>
        <v>0</v>
      </c>
      <c r="GU270" s="19"/>
      <c r="GV270" s="19"/>
      <c r="GW270" s="20">
        <f t="shared" si="1383"/>
        <v>0</v>
      </c>
      <c r="GX270" s="19"/>
      <c r="GY270" s="19"/>
      <c r="GZ270" s="20">
        <f t="shared" si="1384"/>
        <v>0</v>
      </c>
      <c r="HA270" s="20">
        <f t="shared" si="1385"/>
        <v>0</v>
      </c>
      <c r="HB270" s="20">
        <f t="shared" si="1386"/>
        <v>0</v>
      </c>
      <c r="HC270" s="20">
        <f t="shared" si="1387"/>
        <v>0</v>
      </c>
      <c r="HD270" s="19"/>
      <c r="HE270" s="19"/>
      <c r="HF270" s="20">
        <f t="shared" si="1388"/>
        <v>0</v>
      </c>
      <c r="HG270" s="19"/>
      <c r="HH270" s="19"/>
      <c r="HI270" s="20">
        <f t="shared" si="1389"/>
        <v>0</v>
      </c>
      <c r="HJ270" s="19"/>
      <c r="HK270" s="19"/>
      <c r="HL270" s="20">
        <f t="shared" si="1390"/>
        <v>0</v>
      </c>
      <c r="HM270" s="19"/>
      <c r="HN270" s="19"/>
      <c r="HO270" s="20">
        <f t="shared" si="1391"/>
        <v>0</v>
      </c>
      <c r="HP270" s="20">
        <f t="shared" si="1392"/>
        <v>0</v>
      </c>
      <c r="HQ270" s="20">
        <f t="shared" si="1393"/>
        <v>0</v>
      </c>
      <c r="HR270" s="20">
        <f t="shared" si="1394"/>
        <v>0</v>
      </c>
      <c r="HS270" s="19"/>
      <c r="HT270" s="19"/>
      <c r="HU270" s="20">
        <f t="shared" si="1395"/>
        <v>0</v>
      </c>
      <c r="HV270" s="19"/>
      <c r="HW270" s="19"/>
      <c r="HX270" s="20">
        <f t="shared" si="1396"/>
        <v>0</v>
      </c>
      <c r="HY270" s="19"/>
      <c r="HZ270" s="19"/>
      <c r="IA270" s="20">
        <f t="shared" si="1397"/>
        <v>0</v>
      </c>
      <c r="IB270" s="19"/>
      <c r="IC270" s="19"/>
      <c r="ID270" s="20">
        <f t="shared" si="1398"/>
        <v>0</v>
      </c>
      <c r="IE270" s="20">
        <f t="shared" si="1399"/>
        <v>0</v>
      </c>
      <c r="IF270" s="20">
        <f t="shared" si="1400"/>
        <v>0</v>
      </c>
      <c r="IG270" s="20">
        <f t="shared" si="1401"/>
        <v>0</v>
      </c>
      <c r="IH270" s="20">
        <f t="shared" si="1402"/>
        <v>0</v>
      </c>
      <c r="II270" s="20">
        <f t="shared" si="1403"/>
        <v>0</v>
      </c>
      <c r="IJ270" s="20">
        <f t="shared" si="1404"/>
        <v>0</v>
      </c>
      <c r="IK270" s="19"/>
      <c r="IL270" s="19"/>
      <c r="IM270" s="20">
        <f t="shared" si="1405"/>
        <v>0</v>
      </c>
      <c r="IN270" s="19"/>
      <c r="IO270" s="19"/>
      <c r="IP270" s="20">
        <f t="shared" si="1406"/>
        <v>0</v>
      </c>
      <c r="IQ270" s="19"/>
      <c r="IR270" s="19"/>
      <c r="IS270" s="20">
        <f t="shared" si="1407"/>
        <v>0</v>
      </c>
      <c r="IT270" s="20">
        <f t="shared" si="1408"/>
        <v>0</v>
      </c>
      <c r="IU270" s="20">
        <f t="shared" si="1409"/>
        <v>0</v>
      </c>
      <c r="IV270" s="20">
        <f t="shared" si="1410"/>
        <v>0</v>
      </c>
      <c r="IW270" s="20">
        <f t="shared" si="1411"/>
        <v>0</v>
      </c>
      <c r="IX270" s="20">
        <f t="shared" si="1412"/>
        <v>0</v>
      </c>
      <c r="IY270" s="20">
        <f t="shared" si="1413"/>
        <v>0</v>
      </c>
      <c r="IZ270" s="19"/>
      <c r="JA270" s="19"/>
      <c r="JB270" s="20">
        <f t="shared" si="1414"/>
        <v>0</v>
      </c>
      <c r="JC270" s="19"/>
      <c r="JD270" s="19"/>
      <c r="JE270" s="20">
        <f t="shared" si="1415"/>
        <v>0</v>
      </c>
      <c r="JF270" s="19"/>
      <c r="JG270" s="19"/>
      <c r="JH270" s="20">
        <f t="shared" si="1416"/>
        <v>0</v>
      </c>
      <c r="JI270" s="20">
        <f t="shared" si="1417"/>
        <v>0</v>
      </c>
      <c r="JJ270" s="20">
        <f t="shared" si="1418"/>
        <v>0</v>
      </c>
      <c r="JK270" s="20">
        <f t="shared" si="1419"/>
        <v>0</v>
      </c>
      <c r="JL270" s="19"/>
      <c r="JM270" s="19"/>
      <c r="JN270" s="20">
        <f t="shared" si="1420"/>
        <v>0</v>
      </c>
      <c r="JO270" s="19"/>
      <c r="JP270" s="19"/>
      <c r="JQ270" s="20">
        <f t="shared" si="1421"/>
        <v>0</v>
      </c>
      <c r="JR270" s="19"/>
      <c r="JS270" s="19"/>
      <c r="JT270" s="20">
        <f t="shared" si="1422"/>
        <v>0</v>
      </c>
      <c r="JU270" s="20">
        <f t="shared" si="1423"/>
        <v>0</v>
      </c>
      <c r="JV270" s="20">
        <f t="shared" si="1424"/>
        <v>0</v>
      </c>
      <c r="JW270" s="20">
        <f t="shared" si="1425"/>
        <v>0</v>
      </c>
      <c r="JX270" s="20">
        <f>145</f>
        <v>145</v>
      </c>
      <c r="JY270" s="19"/>
      <c r="JZ270" s="20">
        <f t="shared" si="1426"/>
        <v>145</v>
      </c>
      <c r="KA270" s="19"/>
      <c r="KB270" s="19"/>
      <c r="KC270" s="20">
        <f t="shared" si="1427"/>
        <v>0</v>
      </c>
      <c r="KD270" s="20">
        <f t="shared" si="1428"/>
        <v>145</v>
      </c>
      <c r="KE270" s="20">
        <f t="shared" si="1429"/>
        <v>0</v>
      </c>
      <c r="KF270" s="20">
        <f t="shared" si="1430"/>
        <v>145</v>
      </c>
      <c r="KG270" s="20">
        <f>290</f>
        <v>290</v>
      </c>
      <c r="KH270" s="20">
        <f>450</f>
        <v>450</v>
      </c>
      <c r="KI270" s="20">
        <f t="shared" si="1431"/>
        <v>-160</v>
      </c>
      <c r="KJ270" s="19"/>
      <c r="KK270" s="19"/>
      <c r="KL270" s="20">
        <f t="shared" si="1432"/>
        <v>0</v>
      </c>
      <c r="KM270" s="19"/>
      <c r="KN270" s="19"/>
      <c r="KO270" s="20">
        <f t="shared" si="1433"/>
        <v>0</v>
      </c>
      <c r="KP270" s="19"/>
      <c r="KQ270" s="19"/>
      <c r="KR270" s="20">
        <f t="shared" si="1434"/>
        <v>0</v>
      </c>
      <c r="KS270" s="19"/>
      <c r="KT270" s="19"/>
      <c r="KU270" s="20">
        <f t="shared" si="1435"/>
        <v>0</v>
      </c>
      <c r="KV270" s="19"/>
      <c r="KW270" s="19"/>
      <c r="KX270" s="20">
        <f t="shared" si="1436"/>
        <v>0</v>
      </c>
      <c r="KY270" s="19"/>
      <c r="KZ270" s="19"/>
      <c r="LA270" s="20">
        <f t="shared" si="1437"/>
        <v>0</v>
      </c>
      <c r="LB270" s="20">
        <f t="shared" si="1438"/>
        <v>0</v>
      </c>
      <c r="LC270" s="20">
        <f t="shared" si="1439"/>
        <v>0</v>
      </c>
      <c r="LD270" s="20">
        <f t="shared" si="1440"/>
        <v>0</v>
      </c>
      <c r="LE270" s="20">
        <f t="shared" si="1441"/>
        <v>290</v>
      </c>
      <c r="LF270" s="20">
        <f t="shared" si="1442"/>
        <v>450</v>
      </c>
      <c r="LG270" s="20">
        <f t="shared" si="1443"/>
        <v>-160</v>
      </c>
      <c r="LH270" s="19"/>
      <c r="LI270" s="19"/>
      <c r="LJ270" s="20">
        <f t="shared" si="1444"/>
        <v>0</v>
      </c>
      <c r="LK270" s="19"/>
      <c r="LL270" s="19"/>
      <c r="LM270" s="20">
        <f t="shared" si="1445"/>
        <v>0</v>
      </c>
      <c r="LN270" s="20">
        <f t="shared" si="1446"/>
        <v>435</v>
      </c>
      <c r="LO270" s="20">
        <f t="shared" si="1447"/>
        <v>450</v>
      </c>
      <c r="LP270" s="20">
        <f t="shared" si="1448"/>
        <v>-15</v>
      </c>
    </row>
    <row r="271" spans="1:328" x14ac:dyDescent="0.3">
      <c r="A271" s="2" t="s">
        <v>376</v>
      </c>
      <c r="B271" s="3"/>
      <c r="C271" s="3"/>
      <c r="D271" s="4">
        <f t="shared" si="1288"/>
        <v>0</v>
      </c>
      <c r="E271" s="3"/>
      <c r="F271" s="3"/>
      <c r="G271" s="4">
        <f t="shared" si="1289"/>
        <v>0</v>
      </c>
      <c r="H271" s="3"/>
      <c r="I271" s="3"/>
      <c r="J271" s="4">
        <f t="shared" si="1290"/>
        <v>0</v>
      </c>
      <c r="K271" s="3"/>
      <c r="L271" s="3"/>
      <c r="M271" s="4">
        <f t="shared" si="1291"/>
        <v>0</v>
      </c>
      <c r="N271" s="3"/>
      <c r="O271" s="3"/>
      <c r="P271" s="4">
        <f t="shared" si="1292"/>
        <v>0</v>
      </c>
      <c r="Q271" s="3"/>
      <c r="R271" s="3"/>
      <c r="S271" s="4">
        <f t="shared" si="1293"/>
        <v>0</v>
      </c>
      <c r="T271" s="3"/>
      <c r="U271" s="3"/>
      <c r="V271" s="4">
        <f t="shared" si="1294"/>
        <v>0</v>
      </c>
      <c r="W271" s="3"/>
      <c r="X271" s="3"/>
      <c r="Y271" s="4">
        <f t="shared" si="1295"/>
        <v>0</v>
      </c>
      <c r="Z271" s="3"/>
      <c r="AA271" s="3"/>
      <c r="AB271" s="4">
        <f t="shared" si="1296"/>
        <v>0</v>
      </c>
      <c r="AC271" s="3"/>
      <c r="AD271" s="3"/>
      <c r="AE271" s="4">
        <f t="shared" si="1297"/>
        <v>0</v>
      </c>
      <c r="AF271" s="3"/>
      <c r="AG271" s="3"/>
      <c r="AH271" s="4">
        <f t="shared" si="1298"/>
        <v>0</v>
      </c>
      <c r="AI271" s="3"/>
      <c r="AJ271" s="3"/>
      <c r="AK271" s="4">
        <f t="shared" si="1299"/>
        <v>0</v>
      </c>
      <c r="AL271" s="4">
        <f t="shared" si="1300"/>
        <v>0</v>
      </c>
      <c r="AM271" s="4">
        <f t="shared" si="1301"/>
        <v>0</v>
      </c>
      <c r="AN271" s="4">
        <f t="shared" si="1302"/>
        <v>0</v>
      </c>
      <c r="AO271" s="3"/>
      <c r="AP271" s="3"/>
      <c r="AQ271" s="4">
        <f t="shared" si="1303"/>
        <v>0</v>
      </c>
      <c r="AR271" s="4">
        <f>10583.03</f>
        <v>10583.03</v>
      </c>
      <c r="AS271" s="4">
        <f>12300</f>
        <v>12300</v>
      </c>
      <c r="AT271" s="4">
        <f t="shared" si="1304"/>
        <v>-1716.9699999999993</v>
      </c>
      <c r="AU271" s="3"/>
      <c r="AV271" s="3"/>
      <c r="AW271" s="4">
        <f t="shared" si="1305"/>
        <v>0</v>
      </c>
      <c r="AX271" s="3"/>
      <c r="AY271" s="3"/>
      <c r="AZ271" s="4">
        <f t="shared" si="1306"/>
        <v>0</v>
      </c>
      <c r="BA271" s="3"/>
      <c r="BB271" s="3"/>
      <c r="BC271" s="4">
        <f t="shared" si="1307"/>
        <v>0</v>
      </c>
      <c r="BD271" s="3"/>
      <c r="BE271" s="3"/>
      <c r="BF271" s="4">
        <f t="shared" si="1308"/>
        <v>0</v>
      </c>
      <c r="BG271" s="4">
        <f t="shared" si="1309"/>
        <v>0</v>
      </c>
      <c r="BH271" s="4">
        <f t="shared" si="1310"/>
        <v>0</v>
      </c>
      <c r="BI271" s="4">
        <f t="shared" si="1311"/>
        <v>0</v>
      </c>
      <c r="BJ271" s="3"/>
      <c r="BK271" s="3"/>
      <c r="BL271" s="4">
        <f t="shared" si="1312"/>
        <v>0</v>
      </c>
      <c r="BM271" s="3"/>
      <c r="BN271" s="3"/>
      <c r="BO271" s="4">
        <f t="shared" si="1313"/>
        <v>0</v>
      </c>
      <c r="BP271" s="3"/>
      <c r="BQ271" s="3"/>
      <c r="BR271" s="4">
        <f t="shared" si="1314"/>
        <v>0</v>
      </c>
      <c r="BS271" s="3"/>
      <c r="BT271" s="3"/>
      <c r="BU271" s="4">
        <f t="shared" si="1315"/>
        <v>0</v>
      </c>
      <c r="BV271" s="3"/>
      <c r="BW271" s="3"/>
      <c r="BX271" s="4">
        <f t="shared" si="1316"/>
        <v>0</v>
      </c>
      <c r="BY271" s="3"/>
      <c r="BZ271" s="3"/>
      <c r="CA271" s="4">
        <f t="shared" si="1317"/>
        <v>0</v>
      </c>
      <c r="CB271" s="4">
        <f t="shared" si="1318"/>
        <v>0</v>
      </c>
      <c r="CC271" s="4">
        <f t="shared" si="1319"/>
        <v>0</v>
      </c>
      <c r="CD271" s="4">
        <f t="shared" si="1320"/>
        <v>0</v>
      </c>
      <c r="CE271" s="3"/>
      <c r="CF271" s="3"/>
      <c r="CG271" s="4">
        <f t="shared" si="1321"/>
        <v>0</v>
      </c>
      <c r="CH271" s="3"/>
      <c r="CI271" s="3"/>
      <c r="CJ271" s="4">
        <f t="shared" si="1322"/>
        <v>0</v>
      </c>
      <c r="CK271" s="3"/>
      <c r="CL271" s="3"/>
      <c r="CM271" s="4">
        <f t="shared" si="1323"/>
        <v>0</v>
      </c>
      <c r="CN271" s="4">
        <f t="shared" si="1324"/>
        <v>0</v>
      </c>
      <c r="CO271" s="4">
        <f t="shared" si="1325"/>
        <v>0</v>
      </c>
      <c r="CP271" s="4">
        <f t="shared" si="1326"/>
        <v>0</v>
      </c>
      <c r="CQ271" s="3"/>
      <c r="CR271" s="3"/>
      <c r="CS271" s="4">
        <f t="shared" si="1327"/>
        <v>0</v>
      </c>
      <c r="CT271" s="3"/>
      <c r="CU271" s="3"/>
      <c r="CV271" s="4">
        <f t="shared" si="1328"/>
        <v>0</v>
      </c>
      <c r="CW271" s="3"/>
      <c r="CX271" s="3"/>
      <c r="CY271" s="4">
        <f t="shared" si="1329"/>
        <v>0</v>
      </c>
      <c r="CZ271" s="4">
        <f t="shared" si="1330"/>
        <v>0</v>
      </c>
      <c r="DA271" s="4">
        <f t="shared" si="1331"/>
        <v>0</v>
      </c>
      <c r="DB271" s="4">
        <f t="shared" si="1332"/>
        <v>0</v>
      </c>
      <c r="DC271" s="4">
        <f t="shared" si="1333"/>
        <v>10583.03</v>
      </c>
      <c r="DD271" s="4">
        <f t="shared" si="1334"/>
        <v>12300</v>
      </c>
      <c r="DE271" s="4">
        <f t="shared" si="1335"/>
        <v>-1716.9699999999993</v>
      </c>
      <c r="DF271" s="3"/>
      <c r="DG271" s="3"/>
      <c r="DH271" s="4">
        <f t="shared" si="1336"/>
        <v>0</v>
      </c>
      <c r="DI271" s="3"/>
      <c r="DJ271" s="3"/>
      <c r="DK271" s="4">
        <f t="shared" si="1337"/>
        <v>0</v>
      </c>
      <c r="DL271" s="4">
        <f t="shared" si="1338"/>
        <v>0</v>
      </c>
      <c r="DM271" s="4">
        <f t="shared" si="1339"/>
        <v>0</v>
      </c>
      <c r="DN271" s="4">
        <f t="shared" si="1340"/>
        <v>0</v>
      </c>
      <c r="DO271" s="3"/>
      <c r="DP271" s="3"/>
      <c r="DQ271" s="4">
        <f t="shared" si="1341"/>
        <v>0</v>
      </c>
      <c r="DR271" s="3"/>
      <c r="DS271" s="3"/>
      <c r="DT271" s="4">
        <f t="shared" si="1342"/>
        <v>0</v>
      </c>
      <c r="DU271" s="4">
        <f t="shared" si="1343"/>
        <v>0</v>
      </c>
      <c r="DV271" s="4">
        <f t="shared" si="1344"/>
        <v>0</v>
      </c>
      <c r="DW271" s="4">
        <f t="shared" si="1345"/>
        <v>0</v>
      </c>
      <c r="DX271" s="20">
        <f t="shared" si="1346"/>
        <v>10583.03</v>
      </c>
      <c r="DY271" s="20">
        <f t="shared" si="1347"/>
        <v>12300</v>
      </c>
      <c r="DZ271" s="20">
        <f t="shared" si="1348"/>
        <v>-1716.9699999999993</v>
      </c>
      <c r="EA271" s="19"/>
      <c r="EB271" s="19"/>
      <c r="EC271" s="20">
        <f t="shared" si="1349"/>
        <v>0</v>
      </c>
      <c r="ED271" s="19"/>
      <c r="EE271" s="19"/>
      <c r="EF271" s="20">
        <f t="shared" si="1350"/>
        <v>0</v>
      </c>
      <c r="EG271" s="19"/>
      <c r="EH271" s="19"/>
      <c r="EI271" s="20">
        <f t="shared" si="1351"/>
        <v>0</v>
      </c>
      <c r="EJ271" s="19"/>
      <c r="EK271" s="19"/>
      <c r="EL271" s="20">
        <f t="shared" si="1352"/>
        <v>0</v>
      </c>
      <c r="EM271" s="20">
        <f t="shared" si="1353"/>
        <v>0</v>
      </c>
      <c r="EN271" s="20">
        <f t="shared" si="1354"/>
        <v>0</v>
      </c>
      <c r="EO271" s="20">
        <f t="shared" si="1355"/>
        <v>0</v>
      </c>
      <c r="EP271" s="19"/>
      <c r="EQ271" s="19"/>
      <c r="ER271" s="20">
        <f t="shared" si="1356"/>
        <v>0</v>
      </c>
      <c r="ES271" s="19"/>
      <c r="ET271" s="19"/>
      <c r="EU271" s="20">
        <f t="shared" si="1357"/>
        <v>0</v>
      </c>
      <c r="EV271" s="19"/>
      <c r="EW271" s="19"/>
      <c r="EX271" s="20">
        <f t="shared" si="1358"/>
        <v>0</v>
      </c>
      <c r="EY271" s="19"/>
      <c r="EZ271" s="19"/>
      <c r="FA271" s="20">
        <f t="shared" si="1359"/>
        <v>0</v>
      </c>
      <c r="FB271" s="20">
        <f t="shared" si="1360"/>
        <v>0</v>
      </c>
      <c r="FC271" s="20">
        <f t="shared" si="1361"/>
        <v>0</v>
      </c>
      <c r="FD271" s="20">
        <f t="shared" si="1362"/>
        <v>0</v>
      </c>
      <c r="FE271" s="19"/>
      <c r="FF271" s="19"/>
      <c r="FG271" s="20">
        <f t="shared" si="1363"/>
        <v>0</v>
      </c>
      <c r="FH271" s="19"/>
      <c r="FI271" s="19"/>
      <c r="FJ271" s="20">
        <f t="shared" si="1364"/>
        <v>0</v>
      </c>
      <c r="FK271" s="19"/>
      <c r="FL271" s="19"/>
      <c r="FM271" s="20">
        <f t="shared" si="1365"/>
        <v>0</v>
      </c>
      <c r="FN271" s="20">
        <f t="shared" si="1366"/>
        <v>0</v>
      </c>
      <c r="FO271" s="20">
        <f t="shared" si="1367"/>
        <v>0</v>
      </c>
      <c r="FP271" s="20">
        <f t="shared" si="1368"/>
        <v>0</v>
      </c>
      <c r="FQ271" s="19"/>
      <c r="FR271" s="19"/>
      <c r="FS271" s="20">
        <f t="shared" si="1369"/>
        <v>0</v>
      </c>
      <c r="FT271" s="19"/>
      <c r="FU271" s="19"/>
      <c r="FV271" s="20">
        <f t="shared" si="1370"/>
        <v>0</v>
      </c>
      <c r="FW271" s="19"/>
      <c r="FX271" s="19"/>
      <c r="FY271" s="20">
        <f t="shared" si="1371"/>
        <v>0</v>
      </c>
      <c r="FZ271" s="20">
        <f t="shared" si="1372"/>
        <v>0</v>
      </c>
      <c r="GA271" s="20">
        <f t="shared" si="1373"/>
        <v>0</v>
      </c>
      <c r="GB271" s="20">
        <f t="shared" si="1374"/>
        <v>0</v>
      </c>
      <c r="GC271" s="19"/>
      <c r="GD271" s="19"/>
      <c r="GE271" s="20">
        <f t="shared" si="1375"/>
        <v>0</v>
      </c>
      <c r="GF271" s="19"/>
      <c r="GG271" s="19"/>
      <c r="GH271" s="20">
        <f t="shared" si="1376"/>
        <v>0</v>
      </c>
      <c r="GI271" s="19"/>
      <c r="GJ271" s="19"/>
      <c r="GK271" s="20">
        <f t="shared" si="1377"/>
        <v>0</v>
      </c>
      <c r="GL271" s="19"/>
      <c r="GM271" s="19"/>
      <c r="GN271" s="20">
        <f t="shared" si="1378"/>
        <v>0</v>
      </c>
      <c r="GO271" s="20">
        <f t="shared" si="1379"/>
        <v>0</v>
      </c>
      <c r="GP271" s="20">
        <f t="shared" si="1380"/>
        <v>0</v>
      </c>
      <c r="GQ271" s="20">
        <f t="shared" si="1381"/>
        <v>0</v>
      </c>
      <c r="GR271" s="19"/>
      <c r="GS271" s="19"/>
      <c r="GT271" s="20">
        <f t="shared" si="1382"/>
        <v>0</v>
      </c>
      <c r="GU271" s="19"/>
      <c r="GV271" s="19"/>
      <c r="GW271" s="20">
        <f t="shared" si="1383"/>
        <v>0</v>
      </c>
      <c r="GX271" s="19"/>
      <c r="GY271" s="19"/>
      <c r="GZ271" s="20">
        <f t="shared" si="1384"/>
        <v>0</v>
      </c>
      <c r="HA271" s="20">
        <f t="shared" si="1385"/>
        <v>0</v>
      </c>
      <c r="HB271" s="20">
        <f t="shared" si="1386"/>
        <v>0</v>
      </c>
      <c r="HC271" s="20">
        <f t="shared" si="1387"/>
        <v>0</v>
      </c>
      <c r="HD271" s="19"/>
      <c r="HE271" s="19"/>
      <c r="HF271" s="20">
        <f t="shared" si="1388"/>
        <v>0</v>
      </c>
      <c r="HG271" s="19"/>
      <c r="HH271" s="19"/>
      <c r="HI271" s="20">
        <f t="shared" si="1389"/>
        <v>0</v>
      </c>
      <c r="HJ271" s="19"/>
      <c r="HK271" s="19"/>
      <c r="HL271" s="20">
        <f t="shared" si="1390"/>
        <v>0</v>
      </c>
      <c r="HM271" s="19"/>
      <c r="HN271" s="19"/>
      <c r="HO271" s="20">
        <f t="shared" si="1391"/>
        <v>0</v>
      </c>
      <c r="HP271" s="20">
        <f t="shared" si="1392"/>
        <v>0</v>
      </c>
      <c r="HQ271" s="20">
        <f t="shared" si="1393"/>
        <v>0</v>
      </c>
      <c r="HR271" s="20">
        <f t="shared" si="1394"/>
        <v>0</v>
      </c>
      <c r="HS271" s="19"/>
      <c r="HT271" s="19"/>
      <c r="HU271" s="20">
        <f t="shared" si="1395"/>
        <v>0</v>
      </c>
      <c r="HV271" s="19"/>
      <c r="HW271" s="19"/>
      <c r="HX271" s="20">
        <f t="shared" si="1396"/>
        <v>0</v>
      </c>
      <c r="HY271" s="19"/>
      <c r="HZ271" s="19"/>
      <c r="IA271" s="20">
        <f t="shared" si="1397"/>
        <v>0</v>
      </c>
      <c r="IB271" s="19"/>
      <c r="IC271" s="19"/>
      <c r="ID271" s="20">
        <f t="shared" si="1398"/>
        <v>0</v>
      </c>
      <c r="IE271" s="20">
        <f t="shared" si="1399"/>
        <v>0</v>
      </c>
      <c r="IF271" s="20">
        <f t="shared" si="1400"/>
        <v>0</v>
      </c>
      <c r="IG271" s="20">
        <f t="shared" si="1401"/>
        <v>0</v>
      </c>
      <c r="IH271" s="20">
        <f t="shared" si="1402"/>
        <v>0</v>
      </c>
      <c r="II271" s="20">
        <f t="shared" si="1403"/>
        <v>0</v>
      </c>
      <c r="IJ271" s="20">
        <f t="shared" si="1404"/>
        <v>0</v>
      </c>
      <c r="IK271" s="19"/>
      <c r="IL271" s="19"/>
      <c r="IM271" s="20">
        <f t="shared" si="1405"/>
        <v>0</v>
      </c>
      <c r="IN271" s="19"/>
      <c r="IO271" s="19"/>
      <c r="IP271" s="20">
        <f t="shared" si="1406"/>
        <v>0</v>
      </c>
      <c r="IQ271" s="19"/>
      <c r="IR271" s="19"/>
      <c r="IS271" s="20">
        <f t="shared" si="1407"/>
        <v>0</v>
      </c>
      <c r="IT271" s="20">
        <f t="shared" si="1408"/>
        <v>0</v>
      </c>
      <c r="IU271" s="20">
        <f t="shared" si="1409"/>
        <v>0</v>
      </c>
      <c r="IV271" s="20">
        <f t="shared" si="1410"/>
        <v>0</v>
      </c>
      <c r="IW271" s="20">
        <f t="shared" si="1411"/>
        <v>0</v>
      </c>
      <c r="IX271" s="20">
        <f t="shared" si="1412"/>
        <v>0</v>
      </c>
      <c r="IY271" s="20">
        <f t="shared" si="1413"/>
        <v>0</v>
      </c>
      <c r="IZ271" s="19"/>
      <c r="JA271" s="19"/>
      <c r="JB271" s="20">
        <f t="shared" si="1414"/>
        <v>0</v>
      </c>
      <c r="JC271" s="19"/>
      <c r="JD271" s="19"/>
      <c r="JE271" s="20">
        <f t="shared" si="1415"/>
        <v>0</v>
      </c>
      <c r="JF271" s="19"/>
      <c r="JG271" s="19"/>
      <c r="JH271" s="20">
        <f t="shared" si="1416"/>
        <v>0</v>
      </c>
      <c r="JI271" s="20">
        <f t="shared" si="1417"/>
        <v>0</v>
      </c>
      <c r="JJ271" s="20">
        <f t="shared" si="1418"/>
        <v>0</v>
      </c>
      <c r="JK271" s="20">
        <f t="shared" si="1419"/>
        <v>0</v>
      </c>
      <c r="JL271" s="19"/>
      <c r="JM271" s="19"/>
      <c r="JN271" s="20">
        <f t="shared" si="1420"/>
        <v>0</v>
      </c>
      <c r="JO271" s="19"/>
      <c r="JP271" s="20">
        <f>2340</f>
        <v>2340</v>
      </c>
      <c r="JQ271" s="20">
        <f t="shared" si="1421"/>
        <v>-2340</v>
      </c>
      <c r="JR271" s="19"/>
      <c r="JS271" s="19"/>
      <c r="JT271" s="20">
        <f t="shared" si="1422"/>
        <v>0</v>
      </c>
      <c r="JU271" s="20">
        <f t="shared" si="1423"/>
        <v>0</v>
      </c>
      <c r="JV271" s="20">
        <f t="shared" si="1424"/>
        <v>2340</v>
      </c>
      <c r="JW271" s="20">
        <f t="shared" si="1425"/>
        <v>-2340</v>
      </c>
      <c r="JX271" s="19"/>
      <c r="JY271" s="19"/>
      <c r="JZ271" s="20">
        <f t="shared" si="1426"/>
        <v>0</v>
      </c>
      <c r="KA271" s="19"/>
      <c r="KB271" s="19"/>
      <c r="KC271" s="20">
        <f t="shared" si="1427"/>
        <v>0</v>
      </c>
      <c r="KD271" s="20">
        <f t="shared" si="1428"/>
        <v>0</v>
      </c>
      <c r="KE271" s="20">
        <f t="shared" si="1429"/>
        <v>0</v>
      </c>
      <c r="KF271" s="20">
        <f t="shared" si="1430"/>
        <v>0</v>
      </c>
      <c r="KG271" s="19"/>
      <c r="KH271" s="19"/>
      <c r="KI271" s="20">
        <f t="shared" si="1431"/>
        <v>0</v>
      </c>
      <c r="KJ271" s="19"/>
      <c r="KK271" s="19"/>
      <c r="KL271" s="20">
        <f t="shared" si="1432"/>
        <v>0</v>
      </c>
      <c r="KM271" s="19"/>
      <c r="KN271" s="19"/>
      <c r="KO271" s="20">
        <f t="shared" si="1433"/>
        <v>0</v>
      </c>
      <c r="KP271" s="19"/>
      <c r="KQ271" s="19"/>
      <c r="KR271" s="20">
        <f t="shared" si="1434"/>
        <v>0</v>
      </c>
      <c r="KS271" s="19"/>
      <c r="KT271" s="19"/>
      <c r="KU271" s="20">
        <f t="shared" si="1435"/>
        <v>0</v>
      </c>
      <c r="KV271" s="19"/>
      <c r="KW271" s="19"/>
      <c r="KX271" s="20">
        <f t="shared" si="1436"/>
        <v>0</v>
      </c>
      <c r="KY271" s="19"/>
      <c r="KZ271" s="19"/>
      <c r="LA271" s="20">
        <f t="shared" si="1437"/>
        <v>0</v>
      </c>
      <c r="LB271" s="20">
        <f t="shared" si="1438"/>
        <v>0</v>
      </c>
      <c r="LC271" s="20">
        <f t="shared" si="1439"/>
        <v>0</v>
      </c>
      <c r="LD271" s="20">
        <f t="shared" si="1440"/>
        <v>0</v>
      </c>
      <c r="LE271" s="20">
        <f t="shared" si="1441"/>
        <v>0</v>
      </c>
      <c r="LF271" s="20">
        <f t="shared" si="1442"/>
        <v>0</v>
      </c>
      <c r="LG271" s="20">
        <f t="shared" si="1443"/>
        <v>0</v>
      </c>
      <c r="LH271" s="19"/>
      <c r="LI271" s="19"/>
      <c r="LJ271" s="20">
        <f t="shared" si="1444"/>
        <v>0</v>
      </c>
      <c r="LK271" s="19"/>
      <c r="LL271" s="19"/>
      <c r="LM271" s="20">
        <f t="shared" si="1445"/>
        <v>0</v>
      </c>
      <c r="LN271" s="20">
        <f t="shared" si="1446"/>
        <v>10583.03</v>
      </c>
      <c r="LO271" s="20">
        <f t="shared" si="1447"/>
        <v>14640</v>
      </c>
      <c r="LP271" s="20">
        <f t="shared" si="1448"/>
        <v>-4056.9699999999993</v>
      </c>
    </row>
    <row r="272" spans="1:328" x14ac:dyDescent="0.3">
      <c r="A272" s="2" t="s">
        <v>377</v>
      </c>
      <c r="B272" s="3"/>
      <c r="C272" s="3"/>
      <c r="D272" s="4">
        <f t="shared" si="1288"/>
        <v>0</v>
      </c>
      <c r="E272" s="3"/>
      <c r="F272" s="3"/>
      <c r="G272" s="4">
        <f t="shared" si="1289"/>
        <v>0</v>
      </c>
      <c r="H272" s="3"/>
      <c r="I272" s="3"/>
      <c r="J272" s="4">
        <f t="shared" si="1290"/>
        <v>0</v>
      </c>
      <c r="K272" s="3"/>
      <c r="L272" s="3"/>
      <c r="M272" s="4">
        <f t="shared" si="1291"/>
        <v>0</v>
      </c>
      <c r="N272" s="3"/>
      <c r="O272" s="3"/>
      <c r="P272" s="4">
        <f t="shared" si="1292"/>
        <v>0</v>
      </c>
      <c r="Q272" s="3"/>
      <c r="R272" s="3"/>
      <c r="S272" s="4">
        <f t="shared" si="1293"/>
        <v>0</v>
      </c>
      <c r="T272" s="3"/>
      <c r="U272" s="3"/>
      <c r="V272" s="4">
        <f t="shared" si="1294"/>
        <v>0</v>
      </c>
      <c r="W272" s="3"/>
      <c r="X272" s="3"/>
      <c r="Y272" s="4">
        <f t="shared" si="1295"/>
        <v>0</v>
      </c>
      <c r="Z272" s="3"/>
      <c r="AA272" s="3"/>
      <c r="AB272" s="4">
        <f t="shared" si="1296"/>
        <v>0</v>
      </c>
      <c r="AC272" s="3"/>
      <c r="AD272" s="3"/>
      <c r="AE272" s="4">
        <f t="shared" si="1297"/>
        <v>0</v>
      </c>
      <c r="AF272" s="3"/>
      <c r="AG272" s="3"/>
      <c r="AH272" s="4">
        <f t="shared" si="1298"/>
        <v>0</v>
      </c>
      <c r="AI272" s="3"/>
      <c r="AJ272" s="3"/>
      <c r="AK272" s="4">
        <f t="shared" si="1299"/>
        <v>0</v>
      </c>
      <c r="AL272" s="4">
        <f t="shared" si="1300"/>
        <v>0</v>
      </c>
      <c r="AM272" s="4">
        <f t="shared" si="1301"/>
        <v>0</v>
      </c>
      <c r="AN272" s="4">
        <f t="shared" si="1302"/>
        <v>0</v>
      </c>
      <c r="AO272" s="3"/>
      <c r="AP272" s="3"/>
      <c r="AQ272" s="4">
        <f t="shared" si="1303"/>
        <v>0</v>
      </c>
      <c r="AR272" s="4">
        <f>1857.42</f>
        <v>1857.42</v>
      </c>
      <c r="AS272" s="4">
        <f>2100</f>
        <v>2100</v>
      </c>
      <c r="AT272" s="4">
        <f t="shared" si="1304"/>
        <v>-242.57999999999993</v>
      </c>
      <c r="AU272" s="3"/>
      <c r="AV272" s="3"/>
      <c r="AW272" s="4">
        <f t="shared" si="1305"/>
        <v>0</v>
      </c>
      <c r="AX272" s="3"/>
      <c r="AY272" s="3"/>
      <c r="AZ272" s="4">
        <f t="shared" si="1306"/>
        <v>0</v>
      </c>
      <c r="BA272" s="3"/>
      <c r="BB272" s="3"/>
      <c r="BC272" s="4">
        <f t="shared" si="1307"/>
        <v>0</v>
      </c>
      <c r="BD272" s="3"/>
      <c r="BE272" s="3"/>
      <c r="BF272" s="4">
        <f t="shared" si="1308"/>
        <v>0</v>
      </c>
      <c r="BG272" s="4">
        <f t="shared" si="1309"/>
        <v>0</v>
      </c>
      <c r="BH272" s="4">
        <f t="shared" si="1310"/>
        <v>0</v>
      </c>
      <c r="BI272" s="4">
        <f t="shared" si="1311"/>
        <v>0</v>
      </c>
      <c r="BJ272" s="3"/>
      <c r="BK272" s="3"/>
      <c r="BL272" s="4">
        <f t="shared" si="1312"/>
        <v>0</v>
      </c>
      <c r="BM272" s="3"/>
      <c r="BN272" s="3"/>
      <c r="BO272" s="4">
        <f t="shared" si="1313"/>
        <v>0</v>
      </c>
      <c r="BP272" s="3"/>
      <c r="BQ272" s="3"/>
      <c r="BR272" s="4">
        <f t="shared" si="1314"/>
        <v>0</v>
      </c>
      <c r="BS272" s="3"/>
      <c r="BT272" s="3"/>
      <c r="BU272" s="4">
        <f t="shared" si="1315"/>
        <v>0</v>
      </c>
      <c r="BV272" s="3"/>
      <c r="BW272" s="3"/>
      <c r="BX272" s="4">
        <f t="shared" si="1316"/>
        <v>0</v>
      </c>
      <c r="BY272" s="3"/>
      <c r="BZ272" s="3"/>
      <c r="CA272" s="4">
        <f t="shared" si="1317"/>
        <v>0</v>
      </c>
      <c r="CB272" s="4">
        <f t="shared" si="1318"/>
        <v>0</v>
      </c>
      <c r="CC272" s="4">
        <f t="shared" si="1319"/>
        <v>0</v>
      </c>
      <c r="CD272" s="4">
        <f t="shared" si="1320"/>
        <v>0</v>
      </c>
      <c r="CE272" s="3"/>
      <c r="CF272" s="3"/>
      <c r="CG272" s="4">
        <f t="shared" si="1321"/>
        <v>0</v>
      </c>
      <c r="CH272" s="3"/>
      <c r="CI272" s="3"/>
      <c r="CJ272" s="4">
        <f t="shared" si="1322"/>
        <v>0</v>
      </c>
      <c r="CK272" s="3"/>
      <c r="CL272" s="3"/>
      <c r="CM272" s="4">
        <f t="shared" si="1323"/>
        <v>0</v>
      </c>
      <c r="CN272" s="4">
        <f t="shared" si="1324"/>
        <v>0</v>
      </c>
      <c r="CO272" s="4">
        <f t="shared" si="1325"/>
        <v>0</v>
      </c>
      <c r="CP272" s="4">
        <f t="shared" si="1326"/>
        <v>0</v>
      </c>
      <c r="CQ272" s="3"/>
      <c r="CR272" s="3"/>
      <c r="CS272" s="4">
        <f t="shared" si="1327"/>
        <v>0</v>
      </c>
      <c r="CT272" s="3"/>
      <c r="CU272" s="3"/>
      <c r="CV272" s="4">
        <f t="shared" si="1328"/>
        <v>0</v>
      </c>
      <c r="CW272" s="3"/>
      <c r="CX272" s="3"/>
      <c r="CY272" s="4">
        <f t="shared" si="1329"/>
        <v>0</v>
      </c>
      <c r="CZ272" s="4">
        <f t="shared" si="1330"/>
        <v>0</v>
      </c>
      <c r="DA272" s="4">
        <f t="shared" si="1331"/>
        <v>0</v>
      </c>
      <c r="DB272" s="4">
        <f t="shared" si="1332"/>
        <v>0</v>
      </c>
      <c r="DC272" s="4">
        <f t="shared" si="1333"/>
        <v>1857.42</v>
      </c>
      <c r="DD272" s="4">
        <f t="shared" si="1334"/>
        <v>2100</v>
      </c>
      <c r="DE272" s="4">
        <f t="shared" si="1335"/>
        <v>-242.57999999999993</v>
      </c>
      <c r="DF272" s="3"/>
      <c r="DG272" s="3"/>
      <c r="DH272" s="4">
        <f t="shared" si="1336"/>
        <v>0</v>
      </c>
      <c r="DI272" s="3"/>
      <c r="DJ272" s="3"/>
      <c r="DK272" s="4">
        <f t="shared" si="1337"/>
        <v>0</v>
      </c>
      <c r="DL272" s="4">
        <f t="shared" si="1338"/>
        <v>0</v>
      </c>
      <c r="DM272" s="4">
        <f t="shared" si="1339"/>
        <v>0</v>
      </c>
      <c r="DN272" s="4">
        <f t="shared" si="1340"/>
        <v>0</v>
      </c>
      <c r="DO272" s="3"/>
      <c r="DP272" s="3"/>
      <c r="DQ272" s="4">
        <f t="shared" si="1341"/>
        <v>0</v>
      </c>
      <c r="DR272" s="3"/>
      <c r="DS272" s="3"/>
      <c r="DT272" s="4">
        <f t="shared" si="1342"/>
        <v>0</v>
      </c>
      <c r="DU272" s="4">
        <f t="shared" si="1343"/>
        <v>0</v>
      </c>
      <c r="DV272" s="4">
        <f t="shared" si="1344"/>
        <v>0</v>
      </c>
      <c r="DW272" s="4">
        <f t="shared" si="1345"/>
        <v>0</v>
      </c>
      <c r="DX272" s="20">
        <f t="shared" si="1346"/>
        <v>1857.42</v>
      </c>
      <c r="DY272" s="20">
        <f t="shared" si="1347"/>
        <v>2100</v>
      </c>
      <c r="DZ272" s="20">
        <f t="shared" si="1348"/>
        <v>-242.57999999999993</v>
      </c>
      <c r="EA272" s="19"/>
      <c r="EB272" s="19"/>
      <c r="EC272" s="20">
        <f t="shared" si="1349"/>
        <v>0</v>
      </c>
      <c r="ED272" s="19"/>
      <c r="EE272" s="19"/>
      <c r="EF272" s="20">
        <f t="shared" si="1350"/>
        <v>0</v>
      </c>
      <c r="EG272" s="19"/>
      <c r="EH272" s="19"/>
      <c r="EI272" s="20">
        <f t="shared" si="1351"/>
        <v>0</v>
      </c>
      <c r="EJ272" s="19"/>
      <c r="EK272" s="19"/>
      <c r="EL272" s="20">
        <f t="shared" si="1352"/>
        <v>0</v>
      </c>
      <c r="EM272" s="20">
        <f t="shared" si="1353"/>
        <v>0</v>
      </c>
      <c r="EN272" s="20">
        <f t="shared" si="1354"/>
        <v>0</v>
      </c>
      <c r="EO272" s="20">
        <f t="shared" si="1355"/>
        <v>0</v>
      </c>
      <c r="EP272" s="19"/>
      <c r="EQ272" s="19"/>
      <c r="ER272" s="20">
        <f t="shared" si="1356"/>
        <v>0</v>
      </c>
      <c r="ES272" s="19"/>
      <c r="ET272" s="19"/>
      <c r="EU272" s="20">
        <f t="shared" si="1357"/>
        <v>0</v>
      </c>
      <c r="EV272" s="19"/>
      <c r="EW272" s="19"/>
      <c r="EX272" s="20">
        <f t="shared" si="1358"/>
        <v>0</v>
      </c>
      <c r="EY272" s="19"/>
      <c r="EZ272" s="19"/>
      <c r="FA272" s="20">
        <f t="shared" si="1359"/>
        <v>0</v>
      </c>
      <c r="FB272" s="20">
        <f t="shared" si="1360"/>
        <v>0</v>
      </c>
      <c r="FC272" s="20">
        <f t="shared" si="1361"/>
        <v>0</v>
      </c>
      <c r="FD272" s="20">
        <f t="shared" si="1362"/>
        <v>0</v>
      </c>
      <c r="FE272" s="19"/>
      <c r="FF272" s="19"/>
      <c r="FG272" s="20">
        <f t="shared" si="1363"/>
        <v>0</v>
      </c>
      <c r="FH272" s="19"/>
      <c r="FI272" s="19"/>
      <c r="FJ272" s="20">
        <f t="shared" si="1364"/>
        <v>0</v>
      </c>
      <c r="FK272" s="19"/>
      <c r="FL272" s="19"/>
      <c r="FM272" s="20">
        <f t="shared" si="1365"/>
        <v>0</v>
      </c>
      <c r="FN272" s="20">
        <f t="shared" si="1366"/>
        <v>0</v>
      </c>
      <c r="FO272" s="20">
        <f t="shared" si="1367"/>
        <v>0</v>
      </c>
      <c r="FP272" s="20">
        <f t="shared" si="1368"/>
        <v>0</v>
      </c>
      <c r="FQ272" s="19"/>
      <c r="FR272" s="19"/>
      <c r="FS272" s="20">
        <f t="shared" si="1369"/>
        <v>0</v>
      </c>
      <c r="FT272" s="19"/>
      <c r="FU272" s="19"/>
      <c r="FV272" s="20">
        <f t="shared" si="1370"/>
        <v>0</v>
      </c>
      <c r="FW272" s="19"/>
      <c r="FX272" s="19"/>
      <c r="FY272" s="20">
        <f t="shared" si="1371"/>
        <v>0</v>
      </c>
      <c r="FZ272" s="20">
        <f t="shared" si="1372"/>
        <v>0</v>
      </c>
      <c r="GA272" s="20">
        <f t="shared" si="1373"/>
        <v>0</v>
      </c>
      <c r="GB272" s="20">
        <f t="shared" si="1374"/>
        <v>0</v>
      </c>
      <c r="GC272" s="19"/>
      <c r="GD272" s="19"/>
      <c r="GE272" s="20">
        <f t="shared" si="1375"/>
        <v>0</v>
      </c>
      <c r="GF272" s="19"/>
      <c r="GG272" s="19"/>
      <c r="GH272" s="20">
        <f t="shared" si="1376"/>
        <v>0</v>
      </c>
      <c r="GI272" s="19"/>
      <c r="GJ272" s="19"/>
      <c r="GK272" s="20">
        <f t="shared" si="1377"/>
        <v>0</v>
      </c>
      <c r="GL272" s="19"/>
      <c r="GM272" s="19"/>
      <c r="GN272" s="20">
        <f t="shared" si="1378"/>
        <v>0</v>
      </c>
      <c r="GO272" s="20">
        <f t="shared" si="1379"/>
        <v>0</v>
      </c>
      <c r="GP272" s="20">
        <f t="shared" si="1380"/>
        <v>0</v>
      </c>
      <c r="GQ272" s="20">
        <f t="shared" si="1381"/>
        <v>0</v>
      </c>
      <c r="GR272" s="19"/>
      <c r="GS272" s="19"/>
      <c r="GT272" s="20">
        <f t="shared" si="1382"/>
        <v>0</v>
      </c>
      <c r="GU272" s="19"/>
      <c r="GV272" s="19"/>
      <c r="GW272" s="20">
        <f t="shared" si="1383"/>
        <v>0</v>
      </c>
      <c r="GX272" s="19"/>
      <c r="GY272" s="19"/>
      <c r="GZ272" s="20">
        <f t="shared" si="1384"/>
        <v>0</v>
      </c>
      <c r="HA272" s="20">
        <f t="shared" si="1385"/>
        <v>0</v>
      </c>
      <c r="HB272" s="20">
        <f t="shared" si="1386"/>
        <v>0</v>
      </c>
      <c r="HC272" s="20">
        <f t="shared" si="1387"/>
        <v>0</v>
      </c>
      <c r="HD272" s="19"/>
      <c r="HE272" s="19"/>
      <c r="HF272" s="20">
        <f t="shared" si="1388"/>
        <v>0</v>
      </c>
      <c r="HG272" s="19"/>
      <c r="HH272" s="19"/>
      <c r="HI272" s="20">
        <f t="shared" si="1389"/>
        <v>0</v>
      </c>
      <c r="HJ272" s="19"/>
      <c r="HK272" s="19"/>
      <c r="HL272" s="20">
        <f t="shared" si="1390"/>
        <v>0</v>
      </c>
      <c r="HM272" s="19"/>
      <c r="HN272" s="19"/>
      <c r="HO272" s="20">
        <f t="shared" si="1391"/>
        <v>0</v>
      </c>
      <c r="HP272" s="20">
        <f t="shared" si="1392"/>
        <v>0</v>
      </c>
      <c r="HQ272" s="20">
        <f t="shared" si="1393"/>
        <v>0</v>
      </c>
      <c r="HR272" s="20">
        <f t="shared" si="1394"/>
        <v>0</v>
      </c>
      <c r="HS272" s="19"/>
      <c r="HT272" s="19"/>
      <c r="HU272" s="20">
        <f t="shared" si="1395"/>
        <v>0</v>
      </c>
      <c r="HV272" s="19"/>
      <c r="HW272" s="19"/>
      <c r="HX272" s="20">
        <f t="shared" si="1396"/>
        <v>0</v>
      </c>
      <c r="HY272" s="19"/>
      <c r="HZ272" s="19"/>
      <c r="IA272" s="20">
        <f t="shared" si="1397"/>
        <v>0</v>
      </c>
      <c r="IB272" s="19"/>
      <c r="IC272" s="19"/>
      <c r="ID272" s="20">
        <f t="shared" si="1398"/>
        <v>0</v>
      </c>
      <c r="IE272" s="20">
        <f t="shared" si="1399"/>
        <v>0</v>
      </c>
      <c r="IF272" s="20">
        <f t="shared" si="1400"/>
        <v>0</v>
      </c>
      <c r="IG272" s="20">
        <f t="shared" si="1401"/>
        <v>0</v>
      </c>
      <c r="IH272" s="20">
        <f t="shared" si="1402"/>
        <v>0</v>
      </c>
      <c r="II272" s="20">
        <f t="shared" si="1403"/>
        <v>0</v>
      </c>
      <c r="IJ272" s="20">
        <f t="shared" si="1404"/>
        <v>0</v>
      </c>
      <c r="IK272" s="19"/>
      <c r="IL272" s="19"/>
      <c r="IM272" s="20">
        <f t="shared" si="1405"/>
        <v>0</v>
      </c>
      <c r="IN272" s="19"/>
      <c r="IO272" s="19"/>
      <c r="IP272" s="20">
        <f t="shared" si="1406"/>
        <v>0</v>
      </c>
      <c r="IQ272" s="19"/>
      <c r="IR272" s="19"/>
      <c r="IS272" s="20">
        <f t="shared" si="1407"/>
        <v>0</v>
      </c>
      <c r="IT272" s="20">
        <f t="shared" si="1408"/>
        <v>0</v>
      </c>
      <c r="IU272" s="20">
        <f t="shared" si="1409"/>
        <v>0</v>
      </c>
      <c r="IV272" s="20">
        <f t="shared" si="1410"/>
        <v>0</v>
      </c>
      <c r="IW272" s="20">
        <f t="shared" si="1411"/>
        <v>0</v>
      </c>
      <c r="IX272" s="20">
        <f t="shared" si="1412"/>
        <v>0</v>
      </c>
      <c r="IY272" s="20">
        <f t="shared" si="1413"/>
        <v>0</v>
      </c>
      <c r="IZ272" s="19"/>
      <c r="JA272" s="19"/>
      <c r="JB272" s="20">
        <f t="shared" si="1414"/>
        <v>0</v>
      </c>
      <c r="JC272" s="19"/>
      <c r="JD272" s="19"/>
      <c r="JE272" s="20">
        <f t="shared" si="1415"/>
        <v>0</v>
      </c>
      <c r="JF272" s="19"/>
      <c r="JG272" s="19"/>
      <c r="JH272" s="20">
        <f t="shared" si="1416"/>
        <v>0</v>
      </c>
      <c r="JI272" s="20">
        <f t="shared" si="1417"/>
        <v>0</v>
      </c>
      <c r="JJ272" s="20">
        <f t="shared" si="1418"/>
        <v>0</v>
      </c>
      <c r="JK272" s="20">
        <f t="shared" si="1419"/>
        <v>0</v>
      </c>
      <c r="JL272" s="19"/>
      <c r="JM272" s="19"/>
      <c r="JN272" s="20">
        <f t="shared" si="1420"/>
        <v>0</v>
      </c>
      <c r="JO272" s="19"/>
      <c r="JP272" s="19"/>
      <c r="JQ272" s="20">
        <f t="shared" si="1421"/>
        <v>0</v>
      </c>
      <c r="JR272" s="19"/>
      <c r="JS272" s="19"/>
      <c r="JT272" s="20">
        <f t="shared" si="1422"/>
        <v>0</v>
      </c>
      <c r="JU272" s="20">
        <f t="shared" si="1423"/>
        <v>0</v>
      </c>
      <c r="JV272" s="20">
        <f t="shared" si="1424"/>
        <v>0</v>
      </c>
      <c r="JW272" s="20">
        <f t="shared" si="1425"/>
        <v>0</v>
      </c>
      <c r="JX272" s="19"/>
      <c r="JY272" s="19"/>
      <c r="JZ272" s="20">
        <f t="shared" si="1426"/>
        <v>0</v>
      </c>
      <c r="KA272" s="19"/>
      <c r="KB272" s="19"/>
      <c r="KC272" s="20">
        <f t="shared" si="1427"/>
        <v>0</v>
      </c>
      <c r="KD272" s="20">
        <f t="shared" si="1428"/>
        <v>0</v>
      </c>
      <c r="KE272" s="20">
        <f t="shared" si="1429"/>
        <v>0</v>
      </c>
      <c r="KF272" s="20">
        <f t="shared" si="1430"/>
        <v>0</v>
      </c>
      <c r="KG272" s="19"/>
      <c r="KH272" s="19"/>
      <c r="KI272" s="20">
        <f t="shared" si="1431"/>
        <v>0</v>
      </c>
      <c r="KJ272" s="19"/>
      <c r="KK272" s="19"/>
      <c r="KL272" s="20">
        <f t="shared" si="1432"/>
        <v>0</v>
      </c>
      <c r="KM272" s="19"/>
      <c r="KN272" s="19"/>
      <c r="KO272" s="20">
        <f t="shared" si="1433"/>
        <v>0</v>
      </c>
      <c r="KP272" s="19"/>
      <c r="KQ272" s="19"/>
      <c r="KR272" s="20">
        <f t="shared" si="1434"/>
        <v>0</v>
      </c>
      <c r="KS272" s="19"/>
      <c r="KT272" s="19"/>
      <c r="KU272" s="20">
        <f t="shared" si="1435"/>
        <v>0</v>
      </c>
      <c r="KV272" s="19"/>
      <c r="KW272" s="19"/>
      <c r="KX272" s="20">
        <f t="shared" si="1436"/>
        <v>0</v>
      </c>
      <c r="KY272" s="19"/>
      <c r="KZ272" s="19"/>
      <c r="LA272" s="20">
        <f t="shared" si="1437"/>
        <v>0</v>
      </c>
      <c r="LB272" s="20">
        <f t="shared" si="1438"/>
        <v>0</v>
      </c>
      <c r="LC272" s="20">
        <f t="shared" si="1439"/>
        <v>0</v>
      </c>
      <c r="LD272" s="20">
        <f t="shared" si="1440"/>
        <v>0</v>
      </c>
      <c r="LE272" s="20">
        <f t="shared" si="1441"/>
        <v>0</v>
      </c>
      <c r="LF272" s="20">
        <f t="shared" si="1442"/>
        <v>0</v>
      </c>
      <c r="LG272" s="20">
        <f t="shared" si="1443"/>
        <v>0</v>
      </c>
      <c r="LH272" s="19"/>
      <c r="LI272" s="19"/>
      <c r="LJ272" s="20">
        <f t="shared" si="1444"/>
        <v>0</v>
      </c>
      <c r="LK272" s="19"/>
      <c r="LL272" s="19"/>
      <c r="LM272" s="20">
        <f t="shared" si="1445"/>
        <v>0</v>
      </c>
      <c r="LN272" s="20">
        <f t="shared" si="1446"/>
        <v>1857.42</v>
      </c>
      <c r="LO272" s="20">
        <f t="shared" si="1447"/>
        <v>2100</v>
      </c>
      <c r="LP272" s="20">
        <f t="shared" si="1448"/>
        <v>-242.57999999999993</v>
      </c>
    </row>
    <row r="273" spans="1:328" x14ac:dyDescent="0.3">
      <c r="A273" s="2" t="s">
        <v>378</v>
      </c>
      <c r="B273" s="3"/>
      <c r="C273" s="3"/>
      <c r="D273" s="4">
        <f t="shared" si="1288"/>
        <v>0</v>
      </c>
      <c r="E273" s="3"/>
      <c r="F273" s="3"/>
      <c r="G273" s="4">
        <f t="shared" si="1289"/>
        <v>0</v>
      </c>
      <c r="H273" s="3"/>
      <c r="I273" s="3"/>
      <c r="J273" s="4">
        <f t="shared" si="1290"/>
        <v>0</v>
      </c>
      <c r="K273" s="3"/>
      <c r="L273" s="3"/>
      <c r="M273" s="4">
        <f t="shared" si="1291"/>
        <v>0</v>
      </c>
      <c r="N273" s="3"/>
      <c r="O273" s="3"/>
      <c r="P273" s="4">
        <f t="shared" si="1292"/>
        <v>0</v>
      </c>
      <c r="Q273" s="3"/>
      <c r="R273" s="3"/>
      <c r="S273" s="4">
        <f t="shared" si="1293"/>
        <v>0</v>
      </c>
      <c r="T273" s="3"/>
      <c r="U273" s="3"/>
      <c r="V273" s="4">
        <f t="shared" si="1294"/>
        <v>0</v>
      </c>
      <c r="W273" s="3"/>
      <c r="X273" s="3"/>
      <c r="Y273" s="4">
        <f t="shared" si="1295"/>
        <v>0</v>
      </c>
      <c r="Z273" s="3"/>
      <c r="AA273" s="3"/>
      <c r="AB273" s="4">
        <f t="shared" si="1296"/>
        <v>0</v>
      </c>
      <c r="AC273" s="3"/>
      <c r="AD273" s="3"/>
      <c r="AE273" s="4">
        <f t="shared" si="1297"/>
        <v>0</v>
      </c>
      <c r="AF273" s="3"/>
      <c r="AG273" s="3"/>
      <c r="AH273" s="4">
        <f t="shared" si="1298"/>
        <v>0</v>
      </c>
      <c r="AI273" s="3"/>
      <c r="AJ273" s="3"/>
      <c r="AK273" s="4">
        <f t="shared" si="1299"/>
        <v>0</v>
      </c>
      <c r="AL273" s="4">
        <f t="shared" si="1300"/>
        <v>0</v>
      </c>
      <c r="AM273" s="4">
        <f t="shared" si="1301"/>
        <v>0</v>
      </c>
      <c r="AN273" s="4">
        <f t="shared" si="1302"/>
        <v>0</v>
      </c>
      <c r="AO273" s="4">
        <f>50.2</f>
        <v>50.2</v>
      </c>
      <c r="AP273" s="3"/>
      <c r="AQ273" s="4">
        <f t="shared" si="1303"/>
        <v>50.2</v>
      </c>
      <c r="AR273" s="4">
        <f>10261.7</f>
        <v>10261.700000000001</v>
      </c>
      <c r="AS273" s="4">
        <f>8700</f>
        <v>8700</v>
      </c>
      <c r="AT273" s="4">
        <f t="shared" si="1304"/>
        <v>1561.7000000000007</v>
      </c>
      <c r="AU273" s="3"/>
      <c r="AV273" s="3"/>
      <c r="AW273" s="4">
        <f t="shared" si="1305"/>
        <v>0</v>
      </c>
      <c r="AX273" s="3"/>
      <c r="AY273" s="3"/>
      <c r="AZ273" s="4">
        <f t="shared" si="1306"/>
        <v>0</v>
      </c>
      <c r="BA273" s="3"/>
      <c r="BB273" s="3"/>
      <c r="BC273" s="4">
        <f t="shared" si="1307"/>
        <v>0</v>
      </c>
      <c r="BD273" s="3"/>
      <c r="BE273" s="3"/>
      <c r="BF273" s="4">
        <f t="shared" si="1308"/>
        <v>0</v>
      </c>
      <c r="BG273" s="4">
        <f t="shared" si="1309"/>
        <v>0</v>
      </c>
      <c r="BH273" s="4">
        <f t="shared" si="1310"/>
        <v>0</v>
      </c>
      <c r="BI273" s="4">
        <f t="shared" si="1311"/>
        <v>0</v>
      </c>
      <c r="BJ273" s="3"/>
      <c r="BK273" s="3"/>
      <c r="BL273" s="4">
        <f t="shared" si="1312"/>
        <v>0</v>
      </c>
      <c r="BM273" s="3"/>
      <c r="BN273" s="3"/>
      <c r="BO273" s="4">
        <f t="shared" si="1313"/>
        <v>0</v>
      </c>
      <c r="BP273" s="3"/>
      <c r="BQ273" s="3"/>
      <c r="BR273" s="4">
        <f t="shared" si="1314"/>
        <v>0</v>
      </c>
      <c r="BS273" s="4">
        <f>100</f>
        <v>100</v>
      </c>
      <c r="BT273" s="3"/>
      <c r="BU273" s="4">
        <f t="shared" si="1315"/>
        <v>100</v>
      </c>
      <c r="BV273" s="3"/>
      <c r="BW273" s="3"/>
      <c r="BX273" s="4">
        <f t="shared" si="1316"/>
        <v>0</v>
      </c>
      <c r="BY273" s="3"/>
      <c r="BZ273" s="3"/>
      <c r="CA273" s="4">
        <f t="shared" si="1317"/>
        <v>0</v>
      </c>
      <c r="CB273" s="4">
        <f t="shared" si="1318"/>
        <v>100</v>
      </c>
      <c r="CC273" s="4">
        <f t="shared" si="1319"/>
        <v>0</v>
      </c>
      <c r="CD273" s="4">
        <f t="shared" si="1320"/>
        <v>100</v>
      </c>
      <c r="CE273" s="3"/>
      <c r="CF273" s="3"/>
      <c r="CG273" s="4">
        <f t="shared" si="1321"/>
        <v>0</v>
      </c>
      <c r="CH273" s="3"/>
      <c r="CI273" s="3"/>
      <c r="CJ273" s="4">
        <f t="shared" si="1322"/>
        <v>0</v>
      </c>
      <c r="CK273" s="3"/>
      <c r="CL273" s="3"/>
      <c r="CM273" s="4">
        <f t="shared" si="1323"/>
        <v>0</v>
      </c>
      <c r="CN273" s="4">
        <f t="shared" si="1324"/>
        <v>0</v>
      </c>
      <c r="CO273" s="4">
        <f t="shared" si="1325"/>
        <v>0</v>
      </c>
      <c r="CP273" s="4">
        <f t="shared" si="1326"/>
        <v>0</v>
      </c>
      <c r="CQ273" s="3"/>
      <c r="CR273" s="3"/>
      <c r="CS273" s="4">
        <f t="shared" si="1327"/>
        <v>0</v>
      </c>
      <c r="CT273" s="3"/>
      <c r="CU273" s="3"/>
      <c r="CV273" s="4">
        <f t="shared" si="1328"/>
        <v>0</v>
      </c>
      <c r="CW273" s="3"/>
      <c r="CX273" s="3"/>
      <c r="CY273" s="4">
        <f t="shared" si="1329"/>
        <v>0</v>
      </c>
      <c r="CZ273" s="4">
        <f t="shared" si="1330"/>
        <v>0</v>
      </c>
      <c r="DA273" s="4">
        <f t="shared" si="1331"/>
        <v>0</v>
      </c>
      <c r="DB273" s="4">
        <f t="shared" si="1332"/>
        <v>0</v>
      </c>
      <c r="DC273" s="4">
        <f t="shared" si="1333"/>
        <v>10411.900000000001</v>
      </c>
      <c r="DD273" s="4">
        <f t="shared" si="1334"/>
        <v>8700</v>
      </c>
      <c r="DE273" s="4">
        <f t="shared" si="1335"/>
        <v>1711.9000000000015</v>
      </c>
      <c r="DF273" s="3"/>
      <c r="DG273" s="3"/>
      <c r="DH273" s="4">
        <f t="shared" si="1336"/>
        <v>0</v>
      </c>
      <c r="DI273" s="3"/>
      <c r="DJ273" s="3"/>
      <c r="DK273" s="4">
        <f t="shared" si="1337"/>
        <v>0</v>
      </c>
      <c r="DL273" s="4">
        <f t="shared" si="1338"/>
        <v>0</v>
      </c>
      <c r="DM273" s="4">
        <f t="shared" si="1339"/>
        <v>0</v>
      </c>
      <c r="DN273" s="4">
        <f t="shared" si="1340"/>
        <v>0</v>
      </c>
      <c r="DO273" s="3"/>
      <c r="DP273" s="3"/>
      <c r="DQ273" s="4">
        <f t="shared" si="1341"/>
        <v>0</v>
      </c>
      <c r="DR273" s="3"/>
      <c r="DS273" s="3"/>
      <c r="DT273" s="4">
        <f t="shared" si="1342"/>
        <v>0</v>
      </c>
      <c r="DU273" s="4">
        <f t="shared" si="1343"/>
        <v>0</v>
      </c>
      <c r="DV273" s="4">
        <f t="shared" si="1344"/>
        <v>0</v>
      </c>
      <c r="DW273" s="4">
        <f t="shared" si="1345"/>
        <v>0</v>
      </c>
      <c r="DX273" s="20">
        <f t="shared" si="1346"/>
        <v>10411.900000000001</v>
      </c>
      <c r="DY273" s="20">
        <f t="shared" si="1347"/>
        <v>8700</v>
      </c>
      <c r="DZ273" s="20">
        <f t="shared" si="1348"/>
        <v>1711.9000000000015</v>
      </c>
      <c r="EA273" s="19"/>
      <c r="EB273" s="19"/>
      <c r="EC273" s="20">
        <f t="shared" si="1349"/>
        <v>0</v>
      </c>
      <c r="ED273" s="19"/>
      <c r="EE273" s="19"/>
      <c r="EF273" s="20">
        <f t="shared" si="1350"/>
        <v>0</v>
      </c>
      <c r="EG273" s="19"/>
      <c r="EH273" s="19"/>
      <c r="EI273" s="20">
        <f t="shared" si="1351"/>
        <v>0</v>
      </c>
      <c r="EJ273" s="19"/>
      <c r="EK273" s="19"/>
      <c r="EL273" s="20">
        <f t="shared" si="1352"/>
        <v>0</v>
      </c>
      <c r="EM273" s="20">
        <f t="shared" si="1353"/>
        <v>0</v>
      </c>
      <c r="EN273" s="20">
        <f t="shared" si="1354"/>
        <v>0</v>
      </c>
      <c r="EO273" s="20">
        <f t="shared" si="1355"/>
        <v>0</v>
      </c>
      <c r="EP273" s="19"/>
      <c r="EQ273" s="19"/>
      <c r="ER273" s="20">
        <f t="shared" si="1356"/>
        <v>0</v>
      </c>
      <c r="ES273" s="19"/>
      <c r="ET273" s="19"/>
      <c r="EU273" s="20">
        <f t="shared" si="1357"/>
        <v>0</v>
      </c>
      <c r="EV273" s="19"/>
      <c r="EW273" s="19"/>
      <c r="EX273" s="20">
        <f t="shared" si="1358"/>
        <v>0</v>
      </c>
      <c r="EY273" s="19"/>
      <c r="EZ273" s="19"/>
      <c r="FA273" s="20">
        <f t="shared" si="1359"/>
        <v>0</v>
      </c>
      <c r="FB273" s="20">
        <f t="shared" si="1360"/>
        <v>0</v>
      </c>
      <c r="FC273" s="20">
        <f t="shared" si="1361"/>
        <v>0</v>
      </c>
      <c r="FD273" s="20">
        <f t="shared" si="1362"/>
        <v>0</v>
      </c>
      <c r="FE273" s="19"/>
      <c r="FF273" s="19"/>
      <c r="FG273" s="20">
        <f t="shared" si="1363"/>
        <v>0</v>
      </c>
      <c r="FH273" s="19"/>
      <c r="FI273" s="19"/>
      <c r="FJ273" s="20">
        <f t="shared" si="1364"/>
        <v>0</v>
      </c>
      <c r="FK273" s="19"/>
      <c r="FL273" s="19"/>
      <c r="FM273" s="20">
        <f t="shared" si="1365"/>
        <v>0</v>
      </c>
      <c r="FN273" s="20">
        <f t="shared" si="1366"/>
        <v>0</v>
      </c>
      <c r="FO273" s="20">
        <f t="shared" si="1367"/>
        <v>0</v>
      </c>
      <c r="FP273" s="20">
        <f t="shared" si="1368"/>
        <v>0</v>
      </c>
      <c r="FQ273" s="19"/>
      <c r="FR273" s="19"/>
      <c r="FS273" s="20">
        <f t="shared" si="1369"/>
        <v>0</v>
      </c>
      <c r="FT273" s="19"/>
      <c r="FU273" s="19"/>
      <c r="FV273" s="20">
        <f t="shared" si="1370"/>
        <v>0</v>
      </c>
      <c r="FW273" s="19"/>
      <c r="FX273" s="19"/>
      <c r="FY273" s="20">
        <f t="shared" si="1371"/>
        <v>0</v>
      </c>
      <c r="FZ273" s="20">
        <f t="shared" si="1372"/>
        <v>0</v>
      </c>
      <c r="GA273" s="20">
        <f t="shared" si="1373"/>
        <v>0</v>
      </c>
      <c r="GB273" s="20">
        <f t="shared" si="1374"/>
        <v>0</v>
      </c>
      <c r="GC273" s="19"/>
      <c r="GD273" s="19"/>
      <c r="GE273" s="20">
        <f t="shared" si="1375"/>
        <v>0</v>
      </c>
      <c r="GF273" s="19"/>
      <c r="GG273" s="19"/>
      <c r="GH273" s="20">
        <f t="shared" si="1376"/>
        <v>0</v>
      </c>
      <c r="GI273" s="19"/>
      <c r="GJ273" s="19"/>
      <c r="GK273" s="20">
        <f t="shared" si="1377"/>
        <v>0</v>
      </c>
      <c r="GL273" s="19"/>
      <c r="GM273" s="19"/>
      <c r="GN273" s="20">
        <f t="shared" si="1378"/>
        <v>0</v>
      </c>
      <c r="GO273" s="20">
        <f t="shared" si="1379"/>
        <v>0</v>
      </c>
      <c r="GP273" s="20">
        <f t="shared" si="1380"/>
        <v>0</v>
      </c>
      <c r="GQ273" s="20">
        <f t="shared" si="1381"/>
        <v>0</v>
      </c>
      <c r="GR273" s="19"/>
      <c r="GS273" s="19"/>
      <c r="GT273" s="20">
        <f t="shared" si="1382"/>
        <v>0</v>
      </c>
      <c r="GU273" s="19"/>
      <c r="GV273" s="19"/>
      <c r="GW273" s="20">
        <f t="shared" si="1383"/>
        <v>0</v>
      </c>
      <c r="GX273" s="19"/>
      <c r="GY273" s="19"/>
      <c r="GZ273" s="20">
        <f t="shared" si="1384"/>
        <v>0</v>
      </c>
      <c r="HA273" s="20">
        <f t="shared" si="1385"/>
        <v>0</v>
      </c>
      <c r="HB273" s="20">
        <f t="shared" si="1386"/>
        <v>0</v>
      </c>
      <c r="HC273" s="20">
        <f t="shared" si="1387"/>
        <v>0</v>
      </c>
      <c r="HD273" s="19"/>
      <c r="HE273" s="19"/>
      <c r="HF273" s="20">
        <f t="shared" si="1388"/>
        <v>0</v>
      </c>
      <c r="HG273" s="19"/>
      <c r="HH273" s="19"/>
      <c r="HI273" s="20">
        <f t="shared" si="1389"/>
        <v>0</v>
      </c>
      <c r="HJ273" s="19"/>
      <c r="HK273" s="19"/>
      <c r="HL273" s="20">
        <f t="shared" si="1390"/>
        <v>0</v>
      </c>
      <c r="HM273" s="19"/>
      <c r="HN273" s="19"/>
      <c r="HO273" s="20">
        <f t="shared" si="1391"/>
        <v>0</v>
      </c>
      <c r="HP273" s="20">
        <f t="shared" si="1392"/>
        <v>0</v>
      </c>
      <c r="HQ273" s="20">
        <f t="shared" si="1393"/>
        <v>0</v>
      </c>
      <c r="HR273" s="20">
        <f t="shared" si="1394"/>
        <v>0</v>
      </c>
      <c r="HS273" s="19"/>
      <c r="HT273" s="19"/>
      <c r="HU273" s="20">
        <f t="shared" si="1395"/>
        <v>0</v>
      </c>
      <c r="HV273" s="19"/>
      <c r="HW273" s="19"/>
      <c r="HX273" s="20">
        <f t="shared" si="1396"/>
        <v>0</v>
      </c>
      <c r="HY273" s="19"/>
      <c r="HZ273" s="19"/>
      <c r="IA273" s="20">
        <f t="shared" si="1397"/>
        <v>0</v>
      </c>
      <c r="IB273" s="19"/>
      <c r="IC273" s="19"/>
      <c r="ID273" s="20">
        <f t="shared" si="1398"/>
        <v>0</v>
      </c>
      <c r="IE273" s="20">
        <f t="shared" si="1399"/>
        <v>0</v>
      </c>
      <c r="IF273" s="20">
        <f t="shared" si="1400"/>
        <v>0</v>
      </c>
      <c r="IG273" s="20">
        <f t="shared" si="1401"/>
        <v>0</v>
      </c>
      <c r="IH273" s="20">
        <f t="shared" si="1402"/>
        <v>0</v>
      </c>
      <c r="II273" s="20">
        <f t="shared" si="1403"/>
        <v>0</v>
      </c>
      <c r="IJ273" s="20">
        <f t="shared" si="1404"/>
        <v>0</v>
      </c>
      <c r="IK273" s="19"/>
      <c r="IL273" s="19"/>
      <c r="IM273" s="20">
        <f t="shared" si="1405"/>
        <v>0</v>
      </c>
      <c r="IN273" s="19"/>
      <c r="IO273" s="19"/>
      <c r="IP273" s="20">
        <f t="shared" si="1406"/>
        <v>0</v>
      </c>
      <c r="IQ273" s="19"/>
      <c r="IR273" s="19"/>
      <c r="IS273" s="20">
        <f t="shared" si="1407"/>
        <v>0</v>
      </c>
      <c r="IT273" s="20">
        <f t="shared" si="1408"/>
        <v>0</v>
      </c>
      <c r="IU273" s="20">
        <f t="shared" si="1409"/>
        <v>0</v>
      </c>
      <c r="IV273" s="20">
        <f t="shared" si="1410"/>
        <v>0</v>
      </c>
      <c r="IW273" s="20">
        <f t="shared" si="1411"/>
        <v>0</v>
      </c>
      <c r="IX273" s="20">
        <f t="shared" si="1412"/>
        <v>0</v>
      </c>
      <c r="IY273" s="20">
        <f t="shared" si="1413"/>
        <v>0</v>
      </c>
      <c r="IZ273" s="19"/>
      <c r="JA273" s="19"/>
      <c r="JB273" s="20">
        <f t="shared" si="1414"/>
        <v>0</v>
      </c>
      <c r="JC273" s="19"/>
      <c r="JD273" s="19"/>
      <c r="JE273" s="20">
        <f t="shared" si="1415"/>
        <v>0</v>
      </c>
      <c r="JF273" s="19"/>
      <c r="JG273" s="19"/>
      <c r="JH273" s="20">
        <f t="shared" si="1416"/>
        <v>0</v>
      </c>
      <c r="JI273" s="20">
        <f t="shared" si="1417"/>
        <v>0</v>
      </c>
      <c r="JJ273" s="20">
        <f t="shared" si="1418"/>
        <v>0</v>
      </c>
      <c r="JK273" s="20">
        <f t="shared" si="1419"/>
        <v>0</v>
      </c>
      <c r="JL273" s="19"/>
      <c r="JM273" s="19"/>
      <c r="JN273" s="20">
        <f t="shared" si="1420"/>
        <v>0</v>
      </c>
      <c r="JO273" s="19"/>
      <c r="JP273" s="19"/>
      <c r="JQ273" s="20">
        <f t="shared" si="1421"/>
        <v>0</v>
      </c>
      <c r="JR273" s="19"/>
      <c r="JS273" s="19"/>
      <c r="JT273" s="20">
        <f t="shared" si="1422"/>
        <v>0</v>
      </c>
      <c r="JU273" s="20">
        <f t="shared" si="1423"/>
        <v>0</v>
      </c>
      <c r="JV273" s="20">
        <f t="shared" si="1424"/>
        <v>0</v>
      </c>
      <c r="JW273" s="20">
        <f t="shared" si="1425"/>
        <v>0</v>
      </c>
      <c r="JX273" s="19"/>
      <c r="JY273" s="19"/>
      <c r="JZ273" s="20">
        <f t="shared" si="1426"/>
        <v>0</v>
      </c>
      <c r="KA273" s="19"/>
      <c r="KB273" s="19"/>
      <c r="KC273" s="20">
        <f t="shared" si="1427"/>
        <v>0</v>
      </c>
      <c r="KD273" s="20">
        <f t="shared" si="1428"/>
        <v>0</v>
      </c>
      <c r="KE273" s="20">
        <f t="shared" si="1429"/>
        <v>0</v>
      </c>
      <c r="KF273" s="20">
        <f t="shared" si="1430"/>
        <v>0</v>
      </c>
      <c r="KG273" s="19"/>
      <c r="KH273" s="19"/>
      <c r="KI273" s="20">
        <f t="shared" si="1431"/>
        <v>0</v>
      </c>
      <c r="KJ273" s="19"/>
      <c r="KK273" s="19"/>
      <c r="KL273" s="20">
        <f t="shared" si="1432"/>
        <v>0</v>
      </c>
      <c r="KM273" s="19"/>
      <c r="KN273" s="19"/>
      <c r="KO273" s="20">
        <f t="shared" si="1433"/>
        <v>0</v>
      </c>
      <c r="KP273" s="19"/>
      <c r="KQ273" s="19"/>
      <c r="KR273" s="20">
        <f t="shared" si="1434"/>
        <v>0</v>
      </c>
      <c r="KS273" s="19"/>
      <c r="KT273" s="19"/>
      <c r="KU273" s="20">
        <f t="shared" si="1435"/>
        <v>0</v>
      </c>
      <c r="KV273" s="19"/>
      <c r="KW273" s="19"/>
      <c r="KX273" s="20">
        <f t="shared" si="1436"/>
        <v>0</v>
      </c>
      <c r="KY273" s="19"/>
      <c r="KZ273" s="19"/>
      <c r="LA273" s="20">
        <f t="shared" si="1437"/>
        <v>0</v>
      </c>
      <c r="LB273" s="20">
        <f t="shared" si="1438"/>
        <v>0</v>
      </c>
      <c r="LC273" s="20">
        <f t="shared" si="1439"/>
        <v>0</v>
      </c>
      <c r="LD273" s="20">
        <f t="shared" si="1440"/>
        <v>0</v>
      </c>
      <c r="LE273" s="20">
        <f t="shared" si="1441"/>
        <v>0</v>
      </c>
      <c r="LF273" s="20">
        <f t="shared" si="1442"/>
        <v>0</v>
      </c>
      <c r="LG273" s="20">
        <f t="shared" si="1443"/>
        <v>0</v>
      </c>
      <c r="LH273" s="19"/>
      <c r="LI273" s="19"/>
      <c r="LJ273" s="20">
        <f t="shared" si="1444"/>
        <v>0</v>
      </c>
      <c r="LK273" s="19"/>
      <c r="LL273" s="19"/>
      <c r="LM273" s="20">
        <f t="shared" si="1445"/>
        <v>0</v>
      </c>
      <c r="LN273" s="20">
        <f t="shared" si="1446"/>
        <v>10411.900000000001</v>
      </c>
      <c r="LO273" s="20">
        <f t="shared" si="1447"/>
        <v>8700</v>
      </c>
      <c r="LP273" s="20">
        <f t="shared" si="1448"/>
        <v>1711.9000000000015</v>
      </c>
    </row>
    <row r="274" spans="1:328" x14ac:dyDescent="0.3">
      <c r="A274" s="2" t="s">
        <v>379</v>
      </c>
      <c r="B274" s="3"/>
      <c r="C274" s="3"/>
      <c r="D274" s="4">
        <f t="shared" si="1288"/>
        <v>0</v>
      </c>
      <c r="E274" s="3"/>
      <c r="F274" s="3"/>
      <c r="G274" s="4">
        <f t="shared" si="1289"/>
        <v>0</v>
      </c>
      <c r="H274" s="3"/>
      <c r="I274" s="3"/>
      <c r="J274" s="4">
        <f t="shared" si="1290"/>
        <v>0</v>
      </c>
      <c r="K274" s="3"/>
      <c r="L274" s="3"/>
      <c r="M274" s="4">
        <f t="shared" si="1291"/>
        <v>0</v>
      </c>
      <c r="N274" s="3"/>
      <c r="O274" s="3"/>
      <c r="P274" s="4">
        <f t="shared" si="1292"/>
        <v>0</v>
      </c>
      <c r="Q274" s="3"/>
      <c r="R274" s="3"/>
      <c r="S274" s="4">
        <f t="shared" si="1293"/>
        <v>0</v>
      </c>
      <c r="T274" s="3"/>
      <c r="U274" s="3"/>
      <c r="V274" s="4">
        <f t="shared" si="1294"/>
        <v>0</v>
      </c>
      <c r="W274" s="3"/>
      <c r="X274" s="3"/>
      <c r="Y274" s="4">
        <f t="shared" si="1295"/>
        <v>0</v>
      </c>
      <c r="Z274" s="3"/>
      <c r="AA274" s="3"/>
      <c r="AB274" s="4">
        <f t="shared" si="1296"/>
        <v>0</v>
      </c>
      <c r="AC274" s="3"/>
      <c r="AD274" s="3"/>
      <c r="AE274" s="4">
        <f t="shared" si="1297"/>
        <v>0</v>
      </c>
      <c r="AF274" s="3"/>
      <c r="AG274" s="3"/>
      <c r="AH274" s="4">
        <f t="shared" si="1298"/>
        <v>0</v>
      </c>
      <c r="AI274" s="3"/>
      <c r="AJ274" s="3"/>
      <c r="AK274" s="4">
        <f t="shared" si="1299"/>
        <v>0</v>
      </c>
      <c r="AL274" s="4">
        <f t="shared" si="1300"/>
        <v>0</v>
      </c>
      <c r="AM274" s="4">
        <f t="shared" si="1301"/>
        <v>0</v>
      </c>
      <c r="AN274" s="4">
        <f t="shared" si="1302"/>
        <v>0</v>
      </c>
      <c r="AO274" s="3"/>
      <c r="AP274" s="3"/>
      <c r="AQ274" s="4">
        <f t="shared" si="1303"/>
        <v>0</v>
      </c>
      <c r="AR274" s="4">
        <f>6816</f>
        <v>6816</v>
      </c>
      <c r="AS274" s="4">
        <f>9900</f>
        <v>9900</v>
      </c>
      <c r="AT274" s="4">
        <f t="shared" si="1304"/>
        <v>-3084</v>
      </c>
      <c r="AU274" s="3"/>
      <c r="AV274" s="3"/>
      <c r="AW274" s="4">
        <f t="shared" si="1305"/>
        <v>0</v>
      </c>
      <c r="AX274" s="3"/>
      <c r="AY274" s="3"/>
      <c r="AZ274" s="4">
        <f t="shared" si="1306"/>
        <v>0</v>
      </c>
      <c r="BA274" s="3"/>
      <c r="BB274" s="3"/>
      <c r="BC274" s="4">
        <f t="shared" si="1307"/>
        <v>0</v>
      </c>
      <c r="BD274" s="3"/>
      <c r="BE274" s="3"/>
      <c r="BF274" s="4">
        <f t="shared" si="1308"/>
        <v>0</v>
      </c>
      <c r="BG274" s="4">
        <f t="shared" si="1309"/>
        <v>0</v>
      </c>
      <c r="BH274" s="4">
        <f t="shared" si="1310"/>
        <v>0</v>
      </c>
      <c r="BI274" s="4">
        <f t="shared" si="1311"/>
        <v>0</v>
      </c>
      <c r="BJ274" s="3"/>
      <c r="BK274" s="3"/>
      <c r="BL274" s="4">
        <f t="shared" si="1312"/>
        <v>0</v>
      </c>
      <c r="BM274" s="3"/>
      <c r="BN274" s="3"/>
      <c r="BO274" s="4">
        <f t="shared" si="1313"/>
        <v>0</v>
      </c>
      <c r="BP274" s="3"/>
      <c r="BQ274" s="3"/>
      <c r="BR274" s="4">
        <f t="shared" si="1314"/>
        <v>0</v>
      </c>
      <c r="BS274" s="3"/>
      <c r="BT274" s="3"/>
      <c r="BU274" s="4">
        <f t="shared" si="1315"/>
        <v>0</v>
      </c>
      <c r="BV274" s="3"/>
      <c r="BW274" s="3"/>
      <c r="BX274" s="4">
        <f t="shared" si="1316"/>
        <v>0</v>
      </c>
      <c r="BY274" s="3"/>
      <c r="BZ274" s="3"/>
      <c r="CA274" s="4">
        <f t="shared" si="1317"/>
        <v>0</v>
      </c>
      <c r="CB274" s="4">
        <f t="shared" si="1318"/>
        <v>0</v>
      </c>
      <c r="CC274" s="4">
        <f t="shared" si="1319"/>
        <v>0</v>
      </c>
      <c r="CD274" s="4">
        <f t="shared" si="1320"/>
        <v>0</v>
      </c>
      <c r="CE274" s="3"/>
      <c r="CF274" s="3"/>
      <c r="CG274" s="4">
        <f t="shared" si="1321"/>
        <v>0</v>
      </c>
      <c r="CH274" s="3"/>
      <c r="CI274" s="3"/>
      <c r="CJ274" s="4">
        <f t="shared" si="1322"/>
        <v>0</v>
      </c>
      <c r="CK274" s="3"/>
      <c r="CL274" s="3"/>
      <c r="CM274" s="4">
        <f t="shared" si="1323"/>
        <v>0</v>
      </c>
      <c r="CN274" s="4">
        <f t="shared" si="1324"/>
        <v>0</v>
      </c>
      <c r="CO274" s="4">
        <f t="shared" si="1325"/>
        <v>0</v>
      </c>
      <c r="CP274" s="4">
        <f t="shared" si="1326"/>
        <v>0</v>
      </c>
      <c r="CQ274" s="3"/>
      <c r="CR274" s="3"/>
      <c r="CS274" s="4">
        <f t="shared" si="1327"/>
        <v>0</v>
      </c>
      <c r="CT274" s="3"/>
      <c r="CU274" s="3"/>
      <c r="CV274" s="4">
        <f t="shared" si="1328"/>
        <v>0</v>
      </c>
      <c r="CW274" s="3"/>
      <c r="CX274" s="3"/>
      <c r="CY274" s="4">
        <f t="shared" si="1329"/>
        <v>0</v>
      </c>
      <c r="CZ274" s="4">
        <f t="shared" si="1330"/>
        <v>0</v>
      </c>
      <c r="DA274" s="4">
        <f t="shared" si="1331"/>
        <v>0</v>
      </c>
      <c r="DB274" s="4">
        <f t="shared" si="1332"/>
        <v>0</v>
      </c>
      <c r="DC274" s="4">
        <f t="shared" si="1333"/>
        <v>6816</v>
      </c>
      <c r="DD274" s="4">
        <f t="shared" si="1334"/>
        <v>9900</v>
      </c>
      <c r="DE274" s="4">
        <f t="shared" si="1335"/>
        <v>-3084</v>
      </c>
      <c r="DF274" s="3"/>
      <c r="DG274" s="3"/>
      <c r="DH274" s="4">
        <f t="shared" si="1336"/>
        <v>0</v>
      </c>
      <c r="DI274" s="3"/>
      <c r="DJ274" s="3"/>
      <c r="DK274" s="4">
        <f t="shared" si="1337"/>
        <v>0</v>
      </c>
      <c r="DL274" s="4">
        <f t="shared" si="1338"/>
        <v>0</v>
      </c>
      <c r="DM274" s="4">
        <f t="shared" si="1339"/>
        <v>0</v>
      </c>
      <c r="DN274" s="4">
        <f t="shared" si="1340"/>
        <v>0</v>
      </c>
      <c r="DO274" s="3"/>
      <c r="DP274" s="3"/>
      <c r="DQ274" s="4">
        <f t="shared" si="1341"/>
        <v>0</v>
      </c>
      <c r="DR274" s="3"/>
      <c r="DS274" s="3"/>
      <c r="DT274" s="4">
        <f t="shared" si="1342"/>
        <v>0</v>
      </c>
      <c r="DU274" s="4">
        <f t="shared" si="1343"/>
        <v>0</v>
      </c>
      <c r="DV274" s="4">
        <f t="shared" si="1344"/>
        <v>0</v>
      </c>
      <c r="DW274" s="4">
        <f t="shared" si="1345"/>
        <v>0</v>
      </c>
      <c r="DX274" s="20">
        <f t="shared" si="1346"/>
        <v>6816</v>
      </c>
      <c r="DY274" s="20">
        <f t="shared" si="1347"/>
        <v>9900</v>
      </c>
      <c r="DZ274" s="20">
        <f t="shared" si="1348"/>
        <v>-3084</v>
      </c>
      <c r="EA274" s="19"/>
      <c r="EB274" s="19"/>
      <c r="EC274" s="20">
        <f t="shared" si="1349"/>
        <v>0</v>
      </c>
      <c r="ED274" s="19"/>
      <c r="EE274" s="19"/>
      <c r="EF274" s="20">
        <f t="shared" si="1350"/>
        <v>0</v>
      </c>
      <c r="EG274" s="19"/>
      <c r="EH274" s="19"/>
      <c r="EI274" s="20">
        <f t="shared" si="1351"/>
        <v>0</v>
      </c>
      <c r="EJ274" s="19"/>
      <c r="EK274" s="19"/>
      <c r="EL274" s="20">
        <f t="shared" si="1352"/>
        <v>0</v>
      </c>
      <c r="EM274" s="20">
        <f t="shared" si="1353"/>
        <v>0</v>
      </c>
      <c r="EN274" s="20">
        <f t="shared" si="1354"/>
        <v>0</v>
      </c>
      <c r="EO274" s="20">
        <f t="shared" si="1355"/>
        <v>0</v>
      </c>
      <c r="EP274" s="19"/>
      <c r="EQ274" s="19"/>
      <c r="ER274" s="20">
        <f t="shared" si="1356"/>
        <v>0</v>
      </c>
      <c r="ES274" s="19"/>
      <c r="ET274" s="19"/>
      <c r="EU274" s="20">
        <f t="shared" si="1357"/>
        <v>0</v>
      </c>
      <c r="EV274" s="19"/>
      <c r="EW274" s="19"/>
      <c r="EX274" s="20">
        <f t="shared" si="1358"/>
        <v>0</v>
      </c>
      <c r="EY274" s="19"/>
      <c r="EZ274" s="19"/>
      <c r="FA274" s="20">
        <f t="shared" si="1359"/>
        <v>0</v>
      </c>
      <c r="FB274" s="20">
        <f t="shared" si="1360"/>
        <v>0</v>
      </c>
      <c r="FC274" s="20">
        <f t="shared" si="1361"/>
        <v>0</v>
      </c>
      <c r="FD274" s="20">
        <f t="shared" si="1362"/>
        <v>0</v>
      </c>
      <c r="FE274" s="19"/>
      <c r="FF274" s="19"/>
      <c r="FG274" s="20">
        <f t="shared" si="1363"/>
        <v>0</v>
      </c>
      <c r="FH274" s="19"/>
      <c r="FI274" s="19"/>
      <c r="FJ274" s="20">
        <f t="shared" si="1364"/>
        <v>0</v>
      </c>
      <c r="FK274" s="19"/>
      <c r="FL274" s="19"/>
      <c r="FM274" s="20">
        <f t="shared" si="1365"/>
        <v>0</v>
      </c>
      <c r="FN274" s="20">
        <f t="shared" si="1366"/>
        <v>0</v>
      </c>
      <c r="FO274" s="20">
        <f t="shared" si="1367"/>
        <v>0</v>
      </c>
      <c r="FP274" s="20">
        <f t="shared" si="1368"/>
        <v>0</v>
      </c>
      <c r="FQ274" s="19"/>
      <c r="FR274" s="19"/>
      <c r="FS274" s="20">
        <f t="shared" si="1369"/>
        <v>0</v>
      </c>
      <c r="FT274" s="19"/>
      <c r="FU274" s="19"/>
      <c r="FV274" s="20">
        <f t="shared" si="1370"/>
        <v>0</v>
      </c>
      <c r="FW274" s="19"/>
      <c r="FX274" s="19"/>
      <c r="FY274" s="20">
        <f t="shared" si="1371"/>
        <v>0</v>
      </c>
      <c r="FZ274" s="20">
        <f t="shared" si="1372"/>
        <v>0</v>
      </c>
      <c r="GA274" s="20">
        <f t="shared" si="1373"/>
        <v>0</v>
      </c>
      <c r="GB274" s="20">
        <f t="shared" si="1374"/>
        <v>0</v>
      </c>
      <c r="GC274" s="19"/>
      <c r="GD274" s="19"/>
      <c r="GE274" s="20">
        <f t="shared" si="1375"/>
        <v>0</v>
      </c>
      <c r="GF274" s="19"/>
      <c r="GG274" s="19"/>
      <c r="GH274" s="20">
        <f t="shared" si="1376"/>
        <v>0</v>
      </c>
      <c r="GI274" s="19"/>
      <c r="GJ274" s="19"/>
      <c r="GK274" s="20">
        <f t="shared" si="1377"/>
        <v>0</v>
      </c>
      <c r="GL274" s="19"/>
      <c r="GM274" s="19"/>
      <c r="GN274" s="20">
        <f t="shared" si="1378"/>
        <v>0</v>
      </c>
      <c r="GO274" s="20">
        <f t="shared" si="1379"/>
        <v>0</v>
      </c>
      <c r="GP274" s="20">
        <f t="shared" si="1380"/>
        <v>0</v>
      </c>
      <c r="GQ274" s="20">
        <f t="shared" si="1381"/>
        <v>0</v>
      </c>
      <c r="GR274" s="19"/>
      <c r="GS274" s="19"/>
      <c r="GT274" s="20">
        <f t="shared" si="1382"/>
        <v>0</v>
      </c>
      <c r="GU274" s="19"/>
      <c r="GV274" s="19"/>
      <c r="GW274" s="20">
        <f t="shared" si="1383"/>
        <v>0</v>
      </c>
      <c r="GX274" s="19"/>
      <c r="GY274" s="19"/>
      <c r="GZ274" s="20">
        <f t="shared" si="1384"/>
        <v>0</v>
      </c>
      <c r="HA274" s="20">
        <f t="shared" si="1385"/>
        <v>0</v>
      </c>
      <c r="HB274" s="20">
        <f t="shared" si="1386"/>
        <v>0</v>
      </c>
      <c r="HC274" s="20">
        <f t="shared" si="1387"/>
        <v>0</v>
      </c>
      <c r="HD274" s="19"/>
      <c r="HE274" s="19"/>
      <c r="HF274" s="20">
        <f t="shared" si="1388"/>
        <v>0</v>
      </c>
      <c r="HG274" s="19"/>
      <c r="HH274" s="19"/>
      <c r="HI274" s="20">
        <f t="shared" si="1389"/>
        <v>0</v>
      </c>
      <c r="HJ274" s="19"/>
      <c r="HK274" s="19"/>
      <c r="HL274" s="20">
        <f t="shared" si="1390"/>
        <v>0</v>
      </c>
      <c r="HM274" s="19"/>
      <c r="HN274" s="19"/>
      <c r="HO274" s="20">
        <f t="shared" si="1391"/>
        <v>0</v>
      </c>
      <c r="HP274" s="20">
        <f t="shared" si="1392"/>
        <v>0</v>
      </c>
      <c r="HQ274" s="20">
        <f t="shared" si="1393"/>
        <v>0</v>
      </c>
      <c r="HR274" s="20">
        <f t="shared" si="1394"/>
        <v>0</v>
      </c>
      <c r="HS274" s="19"/>
      <c r="HT274" s="19"/>
      <c r="HU274" s="20">
        <f t="shared" si="1395"/>
        <v>0</v>
      </c>
      <c r="HV274" s="19"/>
      <c r="HW274" s="19"/>
      <c r="HX274" s="20">
        <f t="shared" si="1396"/>
        <v>0</v>
      </c>
      <c r="HY274" s="19"/>
      <c r="HZ274" s="19"/>
      <c r="IA274" s="20">
        <f t="shared" si="1397"/>
        <v>0</v>
      </c>
      <c r="IB274" s="19"/>
      <c r="IC274" s="19"/>
      <c r="ID274" s="20">
        <f t="shared" si="1398"/>
        <v>0</v>
      </c>
      <c r="IE274" s="20">
        <f t="shared" si="1399"/>
        <v>0</v>
      </c>
      <c r="IF274" s="20">
        <f t="shared" si="1400"/>
        <v>0</v>
      </c>
      <c r="IG274" s="20">
        <f t="shared" si="1401"/>
        <v>0</v>
      </c>
      <c r="IH274" s="20">
        <f t="shared" si="1402"/>
        <v>0</v>
      </c>
      <c r="II274" s="20">
        <f t="shared" si="1403"/>
        <v>0</v>
      </c>
      <c r="IJ274" s="20">
        <f t="shared" si="1404"/>
        <v>0</v>
      </c>
      <c r="IK274" s="19"/>
      <c r="IL274" s="19"/>
      <c r="IM274" s="20">
        <f t="shared" si="1405"/>
        <v>0</v>
      </c>
      <c r="IN274" s="19"/>
      <c r="IO274" s="19"/>
      <c r="IP274" s="20">
        <f t="shared" si="1406"/>
        <v>0</v>
      </c>
      <c r="IQ274" s="19"/>
      <c r="IR274" s="19"/>
      <c r="IS274" s="20">
        <f t="shared" si="1407"/>
        <v>0</v>
      </c>
      <c r="IT274" s="20">
        <f t="shared" si="1408"/>
        <v>0</v>
      </c>
      <c r="IU274" s="20">
        <f t="shared" si="1409"/>
        <v>0</v>
      </c>
      <c r="IV274" s="20">
        <f t="shared" si="1410"/>
        <v>0</v>
      </c>
      <c r="IW274" s="20">
        <f t="shared" si="1411"/>
        <v>0</v>
      </c>
      <c r="IX274" s="20">
        <f t="shared" si="1412"/>
        <v>0</v>
      </c>
      <c r="IY274" s="20">
        <f t="shared" si="1413"/>
        <v>0</v>
      </c>
      <c r="IZ274" s="19"/>
      <c r="JA274" s="19"/>
      <c r="JB274" s="20">
        <f t="shared" si="1414"/>
        <v>0</v>
      </c>
      <c r="JC274" s="19"/>
      <c r="JD274" s="19"/>
      <c r="JE274" s="20">
        <f t="shared" si="1415"/>
        <v>0</v>
      </c>
      <c r="JF274" s="19"/>
      <c r="JG274" s="19"/>
      <c r="JH274" s="20">
        <f t="shared" si="1416"/>
        <v>0</v>
      </c>
      <c r="JI274" s="20">
        <f t="shared" si="1417"/>
        <v>0</v>
      </c>
      <c r="JJ274" s="20">
        <f t="shared" si="1418"/>
        <v>0</v>
      </c>
      <c r="JK274" s="20">
        <f t="shared" si="1419"/>
        <v>0</v>
      </c>
      <c r="JL274" s="19"/>
      <c r="JM274" s="19"/>
      <c r="JN274" s="20">
        <f t="shared" si="1420"/>
        <v>0</v>
      </c>
      <c r="JO274" s="19"/>
      <c r="JP274" s="19"/>
      <c r="JQ274" s="20">
        <f t="shared" si="1421"/>
        <v>0</v>
      </c>
      <c r="JR274" s="19"/>
      <c r="JS274" s="19"/>
      <c r="JT274" s="20">
        <f t="shared" si="1422"/>
        <v>0</v>
      </c>
      <c r="JU274" s="20">
        <f t="shared" si="1423"/>
        <v>0</v>
      </c>
      <c r="JV274" s="20">
        <f t="shared" si="1424"/>
        <v>0</v>
      </c>
      <c r="JW274" s="20">
        <f t="shared" si="1425"/>
        <v>0</v>
      </c>
      <c r="JX274" s="19"/>
      <c r="JY274" s="19"/>
      <c r="JZ274" s="20">
        <f t="shared" si="1426"/>
        <v>0</v>
      </c>
      <c r="KA274" s="19"/>
      <c r="KB274" s="19"/>
      <c r="KC274" s="20">
        <f t="shared" si="1427"/>
        <v>0</v>
      </c>
      <c r="KD274" s="20">
        <f t="shared" si="1428"/>
        <v>0</v>
      </c>
      <c r="KE274" s="20">
        <f t="shared" si="1429"/>
        <v>0</v>
      </c>
      <c r="KF274" s="20">
        <f t="shared" si="1430"/>
        <v>0</v>
      </c>
      <c r="KG274" s="19"/>
      <c r="KH274" s="19"/>
      <c r="KI274" s="20">
        <f t="shared" si="1431"/>
        <v>0</v>
      </c>
      <c r="KJ274" s="19"/>
      <c r="KK274" s="19"/>
      <c r="KL274" s="20">
        <f t="shared" si="1432"/>
        <v>0</v>
      </c>
      <c r="KM274" s="19"/>
      <c r="KN274" s="19"/>
      <c r="KO274" s="20">
        <f t="shared" si="1433"/>
        <v>0</v>
      </c>
      <c r="KP274" s="19"/>
      <c r="KQ274" s="19"/>
      <c r="KR274" s="20">
        <f t="shared" si="1434"/>
        <v>0</v>
      </c>
      <c r="KS274" s="19"/>
      <c r="KT274" s="19"/>
      <c r="KU274" s="20">
        <f t="shared" si="1435"/>
        <v>0</v>
      </c>
      <c r="KV274" s="19"/>
      <c r="KW274" s="19"/>
      <c r="KX274" s="20">
        <f t="shared" si="1436"/>
        <v>0</v>
      </c>
      <c r="KY274" s="19"/>
      <c r="KZ274" s="19"/>
      <c r="LA274" s="20">
        <f t="shared" si="1437"/>
        <v>0</v>
      </c>
      <c r="LB274" s="20">
        <f t="shared" si="1438"/>
        <v>0</v>
      </c>
      <c r="LC274" s="20">
        <f t="shared" si="1439"/>
        <v>0</v>
      </c>
      <c r="LD274" s="20">
        <f t="shared" si="1440"/>
        <v>0</v>
      </c>
      <c r="LE274" s="20">
        <f t="shared" si="1441"/>
        <v>0</v>
      </c>
      <c r="LF274" s="20">
        <f t="shared" si="1442"/>
        <v>0</v>
      </c>
      <c r="LG274" s="20">
        <f t="shared" si="1443"/>
        <v>0</v>
      </c>
      <c r="LH274" s="19"/>
      <c r="LI274" s="19"/>
      <c r="LJ274" s="20">
        <f t="shared" si="1444"/>
        <v>0</v>
      </c>
      <c r="LK274" s="19"/>
      <c r="LL274" s="19"/>
      <c r="LM274" s="20">
        <f t="shared" si="1445"/>
        <v>0</v>
      </c>
      <c r="LN274" s="20">
        <f t="shared" si="1446"/>
        <v>6816</v>
      </c>
      <c r="LO274" s="20">
        <f t="shared" si="1447"/>
        <v>9900</v>
      </c>
      <c r="LP274" s="20">
        <f t="shared" si="1448"/>
        <v>-3084</v>
      </c>
    </row>
    <row r="275" spans="1:328" x14ac:dyDescent="0.3">
      <c r="A275" s="2" t="s">
        <v>380</v>
      </c>
      <c r="B275" s="3"/>
      <c r="C275" s="3"/>
      <c r="D275" s="4">
        <f t="shared" si="1288"/>
        <v>0</v>
      </c>
      <c r="E275" s="3"/>
      <c r="F275" s="3"/>
      <c r="G275" s="4">
        <f t="shared" si="1289"/>
        <v>0</v>
      </c>
      <c r="H275" s="3"/>
      <c r="I275" s="3"/>
      <c r="J275" s="4">
        <f t="shared" si="1290"/>
        <v>0</v>
      </c>
      <c r="K275" s="3"/>
      <c r="L275" s="3"/>
      <c r="M275" s="4">
        <f t="shared" si="1291"/>
        <v>0</v>
      </c>
      <c r="N275" s="3"/>
      <c r="O275" s="3"/>
      <c r="P275" s="4">
        <f t="shared" si="1292"/>
        <v>0</v>
      </c>
      <c r="Q275" s="3"/>
      <c r="R275" s="3"/>
      <c r="S275" s="4">
        <f t="shared" si="1293"/>
        <v>0</v>
      </c>
      <c r="T275" s="3"/>
      <c r="U275" s="3"/>
      <c r="V275" s="4">
        <f t="shared" si="1294"/>
        <v>0</v>
      </c>
      <c r="W275" s="3"/>
      <c r="X275" s="3"/>
      <c r="Y275" s="4">
        <f t="shared" si="1295"/>
        <v>0</v>
      </c>
      <c r="Z275" s="3"/>
      <c r="AA275" s="3"/>
      <c r="AB275" s="4">
        <f t="shared" si="1296"/>
        <v>0</v>
      </c>
      <c r="AC275" s="3"/>
      <c r="AD275" s="3"/>
      <c r="AE275" s="4">
        <f t="shared" si="1297"/>
        <v>0</v>
      </c>
      <c r="AF275" s="3"/>
      <c r="AG275" s="3"/>
      <c r="AH275" s="4">
        <f t="shared" si="1298"/>
        <v>0</v>
      </c>
      <c r="AI275" s="3"/>
      <c r="AJ275" s="3"/>
      <c r="AK275" s="4">
        <f t="shared" si="1299"/>
        <v>0</v>
      </c>
      <c r="AL275" s="4">
        <f t="shared" si="1300"/>
        <v>0</v>
      </c>
      <c r="AM275" s="4">
        <f t="shared" si="1301"/>
        <v>0</v>
      </c>
      <c r="AN275" s="4">
        <f t="shared" si="1302"/>
        <v>0</v>
      </c>
      <c r="AO275" s="3"/>
      <c r="AP275" s="3"/>
      <c r="AQ275" s="4">
        <f t="shared" si="1303"/>
        <v>0</v>
      </c>
      <c r="AR275" s="3"/>
      <c r="AS275" s="3"/>
      <c r="AT275" s="4">
        <f t="shared" si="1304"/>
        <v>0</v>
      </c>
      <c r="AU275" s="3"/>
      <c r="AV275" s="3"/>
      <c r="AW275" s="4">
        <f t="shared" si="1305"/>
        <v>0</v>
      </c>
      <c r="AX275" s="3"/>
      <c r="AY275" s="3"/>
      <c r="AZ275" s="4">
        <f t="shared" si="1306"/>
        <v>0</v>
      </c>
      <c r="BA275" s="3"/>
      <c r="BB275" s="3"/>
      <c r="BC275" s="4">
        <f t="shared" si="1307"/>
        <v>0</v>
      </c>
      <c r="BD275" s="3"/>
      <c r="BE275" s="3"/>
      <c r="BF275" s="4">
        <f t="shared" si="1308"/>
        <v>0</v>
      </c>
      <c r="BG275" s="4">
        <f t="shared" si="1309"/>
        <v>0</v>
      </c>
      <c r="BH275" s="4">
        <f t="shared" si="1310"/>
        <v>0</v>
      </c>
      <c r="BI275" s="4">
        <f t="shared" si="1311"/>
        <v>0</v>
      </c>
      <c r="BJ275" s="3"/>
      <c r="BK275" s="3"/>
      <c r="BL275" s="4">
        <f t="shared" si="1312"/>
        <v>0</v>
      </c>
      <c r="BM275" s="3"/>
      <c r="BN275" s="3"/>
      <c r="BO275" s="4">
        <f t="shared" si="1313"/>
        <v>0</v>
      </c>
      <c r="BP275" s="3"/>
      <c r="BQ275" s="3"/>
      <c r="BR275" s="4">
        <f t="shared" si="1314"/>
        <v>0</v>
      </c>
      <c r="BS275" s="3"/>
      <c r="BT275" s="3"/>
      <c r="BU275" s="4">
        <f t="shared" si="1315"/>
        <v>0</v>
      </c>
      <c r="BV275" s="3"/>
      <c r="BW275" s="3"/>
      <c r="BX275" s="4">
        <f t="shared" si="1316"/>
        <v>0</v>
      </c>
      <c r="BY275" s="3"/>
      <c r="BZ275" s="3"/>
      <c r="CA275" s="4">
        <f t="shared" si="1317"/>
        <v>0</v>
      </c>
      <c r="CB275" s="4">
        <f t="shared" si="1318"/>
        <v>0</v>
      </c>
      <c r="CC275" s="4">
        <f t="shared" si="1319"/>
        <v>0</v>
      </c>
      <c r="CD275" s="4">
        <f t="shared" si="1320"/>
        <v>0</v>
      </c>
      <c r="CE275" s="3"/>
      <c r="CF275" s="3"/>
      <c r="CG275" s="4">
        <f t="shared" si="1321"/>
        <v>0</v>
      </c>
      <c r="CH275" s="3"/>
      <c r="CI275" s="3"/>
      <c r="CJ275" s="4">
        <f t="shared" si="1322"/>
        <v>0</v>
      </c>
      <c r="CK275" s="3"/>
      <c r="CL275" s="3"/>
      <c r="CM275" s="4">
        <f t="shared" si="1323"/>
        <v>0</v>
      </c>
      <c r="CN275" s="4">
        <f t="shared" si="1324"/>
        <v>0</v>
      </c>
      <c r="CO275" s="4">
        <f t="shared" si="1325"/>
        <v>0</v>
      </c>
      <c r="CP275" s="4">
        <f t="shared" si="1326"/>
        <v>0</v>
      </c>
      <c r="CQ275" s="3"/>
      <c r="CR275" s="3"/>
      <c r="CS275" s="4">
        <f t="shared" si="1327"/>
        <v>0</v>
      </c>
      <c r="CT275" s="3"/>
      <c r="CU275" s="3"/>
      <c r="CV275" s="4">
        <f t="shared" si="1328"/>
        <v>0</v>
      </c>
      <c r="CW275" s="3"/>
      <c r="CX275" s="3"/>
      <c r="CY275" s="4">
        <f t="shared" si="1329"/>
        <v>0</v>
      </c>
      <c r="CZ275" s="4">
        <f t="shared" si="1330"/>
        <v>0</v>
      </c>
      <c r="DA275" s="4">
        <f t="shared" si="1331"/>
        <v>0</v>
      </c>
      <c r="DB275" s="4">
        <f t="shared" si="1332"/>
        <v>0</v>
      </c>
      <c r="DC275" s="4">
        <f t="shared" si="1333"/>
        <v>0</v>
      </c>
      <c r="DD275" s="4">
        <f t="shared" si="1334"/>
        <v>0</v>
      </c>
      <c r="DE275" s="4">
        <f t="shared" si="1335"/>
        <v>0</v>
      </c>
      <c r="DF275" s="3"/>
      <c r="DG275" s="3"/>
      <c r="DH275" s="4">
        <f t="shared" si="1336"/>
        <v>0</v>
      </c>
      <c r="DI275" s="3"/>
      <c r="DJ275" s="3"/>
      <c r="DK275" s="4">
        <f t="shared" si="1337"/>
        <v>0</v>
      </c>
      <c r="DL275" s="4">
        <f t="shared" si="1338"/>
        <v>0</v>
      </c>
      <c r="DM275" s="4">
        <f t="shared" si="1339"/>
        <v>0</v>
      </c>
      <c r="DN275" s="4">
        <f t="shared" si="1340"/>
        <v>0</v>
      </c>
      <c r="DO275" s="3"/>
      <c r="DP275" s="3"/>
      <c r="DQ275" s="4">
        <f t="shared" si="1341"/>
        <v>0</v>
      </c>
      <c r="DR275" s="3"/>
      <c r="DS275" s="3"/>
      <c r="DT275" s="4">
        <f t="shared" si="1342"/>
        <v>0</v>
      </c>
      <c r="DU275" s="4">
        <f t="shared" si="1343"/>
        <v>0</v>
      </c>
      <c r="DV275" s="4">
        <f t="shared" si="1344"/>
        <v>0</v>
      </c>
      <c r="DW275" s="4">
        <f t="shared" si="1345"/>
        <v>0</v>
      </c>
      <c r="DX275" s="20">
        <f t="shared" si="1346"/>
        <v>0</v>
      </c>
      <c r="DY275" s="20">
        <f t="shared" si="1347"/>
        <v>0</v>
      </c>
      <c r="DZ275" s="20">
        <f t="shared" si="1348"/>
        <v>0</v>
      </c>
      <c r="EA275" s="19"/>
      <c r="EB275" s="19"/>
      <c r="EC275" s="20">
        <f t="shared" si="1349"/>
        <v>0</v>
      </c>
      <c r="ED275" s="19"/>
      <c r="EE275" s="19"/>
      <c r="EF275" s="20">
        <f t="shared" si="1350"/>
        <v>0</v>
      </c>
      <c r="EG275" s="19"/>
      <c r="EH275" s="19"/>
      <c r="EI275" s="20">
        <f t="shared" si="1351"/>
        <v>0</v>
      </c>
      <c r="EJ275" s="19"/>
      <c r="EK275" s="19"/>
      <c r="EL275" s="20">
        <f t="shared" si="1352"/>
        <v>0</v>
      </c>
      <c r="EM275" s="20">
        <f t="shared" si="1353"/>
        <v>0</v>
      </c>
      <c r="EN275" s="20">
        <f t="shared" si="1354"/>
        <v>0</v>
      </c>
      <c r="EO275" s="20">
        <f t="shared" si="1355"/>
        <v>0</v>
      </c>
      <c r="EP275" s="19"/>
      <c r="EQ275" s="19"/>
      <c r="ER275" s="20">
        <f t="shared" si="1356"/>
        <v>0</v>
      </c>
      <c r="ES275" s="19"/>
      <c r="ET275" s="19"/>
      <c r="EU275" s="20">
        <f t="shared" si="1357"/>
        <v>0</v>
      </c>
      <c r="EV275" s="19"/>
      <c r="EW275" s="19"/>
      <c r="EX275" s="20">
        <f t="shared" si="1358"/>
        <v>0</v>
      </c>
      <c r="EY275" s="19"/>
      <c r="EZ275" s="19"/>
      <c r="FA275" s="20">
        <f t="shared" si="1359"/>
        <v>0</v>
      </c>
      <c r="FB275" s="20">
        <f t="shared" si="1360"/>
        <v>0</v>
      </c>
      <c r="FC275" s="20">
        <f t="shared" si="1361"/>
        <v>0</v>
      </c>
      <c r="FD275" s="20">
        <f t="shared" si="1362"/>
        <v>0</v>
      </c>
      <c r="FE275" s="19"/>
      <c r="FF275" s="19"/>
      <c r="FG275" s="20">
        <f t="shared" si="1363"/>
        <v>0</v>
      </c>
      <c r="FH275" s="19"/>
      <c r="FI275" s="19"/>
      <c r="FJ275" s="20">
        <f t="shared" si="1364"/>
        <v>0</v>
      </c>
      <c r="FK275" s="19"/>
      <c r="FL275" s="19"/>
      <c r="FM275" s="20">
        <f t="shared" si="1365"/>
        <v>0</v>
      </c>
      <c r="FN275" s="20">
        <f t="shared" si="1366"/>
        <v>0</v>
      </c>
      <c r="FO275" s="20">
        <f t="shared" si="1367"/>
        <v>0</v>
      </c>
      <c r="FP275" s="20">
        <f t="shared" si="1368"/>
        <v>0</v>
      </c>
      <c r="FQ275" s="19"/>
      <c r="FR275" s="19"/>
      <c r="FS275" s="20">
        <f t="shared" si="1369"/>
        <v>0</v>
      </c>
      <c r="FT275" s="19"/>
      <c r="FU275" s="19"/>
      <c r="FV275" s="20">
        <f t="shared" si="1370"/>
        <v>0</v>
      </c>
      <c r="FW275" s="19"/>
      <c r="FX275" s="19"/>
      <c r="FY275" s="20">
        <f t="shared" si="1371"/>
        <v>0</v>
      </c>
      <c r="FZ275" s="20">
        <f t="shared" si="1372"/>
        <v>0</v>
      </c>
      <c r="GA275" s="20">
        <f t="shared" si="1373"/>
        <v>0</v>
      </c>
      <c r="GB275" s="20">
        <f t="shared" si="1374"/>
        <v>0</v>
      </c>
      <c r="GC275" s="19"/>
      <c r="GD275" s="19"/>
      <c r="GE275" s="20">
        <f t="shared" si="1375"/>
        <v>0</v>
      </c>
      <c r="GF275" s="19"/>
      <c r="GG275" s="19"/>
      <c r="GH275" s="20">
        <f t="shared" si="1376"/>
        <v>0</v>
      </c>
      <c r="GI275" s="19"/>
      <c r="GJ275" s="19"/>
      <c r="GK275" s="20">
        <f t="shared" si="1377"/>
        <v>0</v>
      </c>
      <c r="GL275" s="19"/>
      <c r="GM275" s="19"/>
      <c r="GN275" s="20">
        <f t="shared" si="1378"/>
        <v>0</v>
      </c>
      <c r="GO275" s="20">
        <f t="shared" si="1379"/>
        <v>0</v>
      </c>
      <c r="GP275" s="20">
        <f t="shared" si="1380"/>
        <v>0</v>
      </c>
      <c r="GQ275" s="20">
        <f t="shared" si="1381"/>
        <v>0</v>
      </c>
      <c r="GR275" s="19"/>
      <c r="GS275" s="19"/>
      <c r="GT275" s="20">
        <f t="shared" si="1382"/>
        <v>0</v>
      </c>
      <c r="GU275" s="19"/>
      <c r="GV275" s="19"/>
      <c r="GW275" s="20">
        <f t="shared" si="1383"/>
        <v>0</v>
      </c>
      <c r="GX275" s="19"/>
      <c r="GY275" s="19"/>
      <c r="GZ275" s="20">
        <f t="shared" si="1384"/>
        <v>0</v>
      </c>
      <c r="HA275" s="20">
        <f t="shared" si="1385"/>
        <v>0</v>
      </c>
      <c r="HB275" s="20">
        <f t="shared" si="1386"/>
        <v>0</v>
      </c>
      <c r="HC275" s="20">
        <f t="shared" si="1387"/>
        <v>0</v>
      </c>
      <c r="HD275" s="19"/>
      <c r="HE275" s="19"/>
      <c r="HF275" s="20">
        <f t="shared" si="1388"/>
        <v>0</v>
      </c>
      <c r="HG275" s="19"/>
      <c r="HH275" s="19"/>
      <c r="HI275" s="20">
        <f t="shared" si="1389"/>
        <v>0</v>
      </c>
      <c r="HJ275" s="19"/>
      <c r="HK275" s="19"/>
      <c r="HL275" s="20">
        <f t="shared" si="1390"/>
        <v>0</v>
      </c>
      <c r="HM275" s="19"/>
      <c r="HN275" s="19"/>
      <c r="HO275" s="20">
        <f t="shared" si="1391"/>
        <v>0</v>
      </c>
      <c r="HP275" s="20">
        <f t="shared" si="1392"/>
        <v>0</v>
      </c>
      <c r="HQ275" s="20">
        <f t="shared" si="1393"/>
        <v>0</v>
      </c>
      <c r="HR275" s="20">
        <f t="shared" si="1394"/>
        <v>0</v>
      </c>
      <c r="HS275" s="19"/>
      <c r="HT275" s="19"/>
      <c r="HU275" s="20">
        <f t="shared" si="1395"/>
        <v>0</v>
      </c>
      <c r="HV275" s="19"/>
      <c r="HW275" s="19"/>
      <c r="HX275" s="20">
        <f t="shared" si="1396"/>
        <v>0</v>
      </c>
      <c r="HY275" s="19"/>
      <c r="HZ275" s="19"/>
      <c r="IA275" s="20">
        <f t="shared" si="1397"/>
        <v>0</v>
      </c>
      <c r="IB275" s="19"/>
      <c r="IC275" s="19"/>
      <c r="ID275" s="20">
        <f t="shared" si="1398"/>
        <v>0</v>
      </c>
      <c r="IE275" s="20">
        <f t="shared" si="1399"/>
        <v>0</v>
      </c>
      <c r="IF275" s="20">
        <f t="shared" si="1400"/>
        <v>0</v>
      </c>
      <c r="IG275" s="20">
        <f t="shared" si="1401"/>
        <v>0</v>
      </c>
      <c r="IH275" s="20">
        <f t="shared" si="1402"/>
        <v>0</v>
      </c>
      <c r="II275" s="20">
        <f t="shared" si="1403"/>
        <v>0</v>
      </c>
      <c r="IJ275" s="20">
        <f t="shared" si="1404"/>
        <v>0</v>
      </c>
      <c r="IK275" s="19"/>
      <c r="IL275" s="19"/>
      <c r="IM275" s="20">
        <f t="shared" si="1405"/>
        <v>0</v>
      </c>
      <c r="IN275" s="19"/>
      <c r="IO275" s="19"/>
      <c r="IP275" s="20">
        <f t="shared" si="1406"/>
        <v>0</v>
      </c>
      <c r="IQ275" s="19"/>
      <c r="IR275" s="19"/>
      <c r="IS275" s="20">
        <f t="shared" si="1407"/>
        <v>0</v>
      </c>
      <c r="IT275" s="20">
        <f t="shared" si="1408"/>
        <v>0</v>
      </c>
      <c r="IU275" s="20">
        <f t="shared" si="1409"/>
        <v>0</v>
      </c>
      <c r="IV275" s="20">
        <f t="shared" si="1410"/>
        <v>0</v>
      </c>
      <c r="IW275" s="20">
        <f t="shared" si="1411"/>
        <v>0</v>
      </c>
      <c r="IX275" s="20">
        <f t="shared" si="1412"/>
        <v>0</v>
      </c>
      <c r="IY275" s="20">
        <f t="shared" si="1413"/>
        <v>0</v>
      </c>
      <c r="IZ275" s="19"/>
      <c r="JA275" s="19"/>
      <c r="JB275" s="20">
        <f t="shared" si="1414"/>
        <v>0</v>
      </c>
      <c r="JC275" s="19"/>
      <c r="JD275" s="19"/>
      <c r="JE275" s="20">
        <f t="shared" si="1415"/>
        <v>0</v>
      </c>
      <c r="JF275" s="19"/>
      <c r="JG275" s="19"/>
      <c r="JH275" s="20">
        <f t="shared" si="1416"/>
        <v>0</v>
      </c>
      <c r="JI275" s="20">
        <f t="shared" si="1417"/>
        <v>0</v>
      </c>
      <c r="JJ275" s="20">
        <f t="shared" si="1418"/>
        <v>0</v>
      </c>
      <c r="JK275" s="20">
        <f t="shared" si="1419"/>
        <v>0</v>
      </c>
      <c r="JL275" s="19"/>
      <c r="JM275" s="19"/>
      <c r="JN275" s="20">
        <f t="shared" si="1420"/>
        <v>0</v>
      </c>
      <c r="JO275" s="19"/>
      <c r="JP275" s="19"/>
      <c r="JQ275" s="20">
        <f t="shared" si="1421"/>
        <v>0</v>
      </c>
      <c r="JR275" s="19"/>
      <c r="JS275" s="19"/>
      <c r="JT275" s="20">
        <f t="shared" si="1422"/>
        <v>0</v>
      </c>
      <c r="JU275" s="20">
        <f t="shared" si="1423"/>
        <v>0</v>
      </c>
      <c r="JV275" s="20">
        <f t="shared" si="1424"/>
        <v>0</v>
      </c>
      <c r="JW275" s="20">
        <f t="shared" si="1425"/>
        <v>0</v>
      </c>
      <c r="JX275" s="19"/>
      <c r="JY275" s="19"/>
      <c r="JZ275" s="20">
        <f t="shared" si="1426"/>
        <v>0</v>
      </c>
      <c r="KA275" s="19"/>
      <c r="KB275" s="19"/>
      <c r="KC275" s="20">
        <f t="shared" si="1427"/>
        <v>0</v>
      </c>
      <c r="KD275" s="20">
        <f t="shared" si="1428"/>
        <v>0</v>
      </c>
      <c r="KE275" s="20">
        <f t="shared" si="1429"/>
        <v>0</v>
      </c>
      <c r="KF275" s="20">
        <f t="shared" si="1430"/>
        <v>0</v>
      </c>
      <c r="KG275" s="20">
        <f>976.8</f>
        <v>976.8</v>
      </c>
      <c r="KH275" s="20">
        <f>1050</f>
        <v>1050</v>
      </c>
      <c r="KI275" s="20">
        <f t="shared" si="1431"/>
        <v>-73.200000000000045</v>
      </c>
      <c r="KJ275" s="19"/>
      <c r="KK275" s="19"/>
      <c r="KL275" s="20">
        <f t="shared" si="1432"/>
        <v>0</v>
      </c>
      <c r="KM275" s="19"/>
      <c r="KN275" s="19"/>
      <c r="KO275" s="20">
        <f t="shared" si="1433"/>
        <v>0</v>
      </c>
      <c r="KP275" s="19"/>
      <c r="KQ275" s="19"/>
      <c r="KR275" s="20">
        <f t="shared" si="1434"/>
        <v>0</v>
      </c>
      <c r="KS275" s="19"/>
      <c r="KT275" s="19"/>
      <c r="KU275" s="20">
        <f t="shared" si="1435"/>
        <v>0</v>
      </c>
      <c r="KV275" s="19"/>
      <c r="KW275" s="19"/>
      <c r="KX275" s="20">
        <f t="shared" si="1436"/>
        <v>0</v>
      </c>
      <c r="KY275" s="19"/>
      <c r="KZ275" s="19"/>
      <c r="LA275" s="20">
        <f t="shared" si="1437"/>
        <v>0</v>
      </c>
      <c r="LB275" s="20">
        <f t="shared" si="1438"/>
        <v>0</v>
      </c>
      <c r="LC275" s="20">
        <f t="shared" si="1439"/>
        <v>0</v>
      </c>
      <c r="LD275" s="20">
        <f t="shared" si="1440"/>
        <v>0</v>
      </c>
      <c r="LE275" s="20">
        <f t="shared" si="1441"/>
        <v>976.8</v>
      </c>
      <c r="LF275" s="20">
        <f t="shared" si="1442"/>
        <v>1050</v>
      </c>
      <c r="LG275" s="20">
        <f t="shared" si="1443"/>
        <v>-73.200000000000045</v>
      </c>
      <c r="LH275" s="19"/>
      <c r="LI275" s="19"/>
      <c r="LJ275" s="20">
        <f t="shared" si="1444"/>
        <v>0</v>
      </c>
      <c r="LK275" s="19"/>
      <c r="LL275" s="19"/>
      <c r="LM275" s="20">
        <f t="shared" si="1445"/>
        <v>0</v>
      </c>
      <c r="LN275" s="20">
        <f t="shared" si="1446"/>
        <v>976.8</v>
      </c>
      <c r="LO275" s="20">
        <f t="shared" si="1447"/>
        <v>1050</v>
      </c>
      <c r="LP275" s="20">
        <f t="shared" si="1448"/>
        <v>-73.200000000000045</v>
      </c>
    </row>
    <row r="276" spans="1:328" x14ac:dyDescent="0.3">
      <c r="A276" s="2" t="s">
        <v>381</v>
      </c>
      <c r="B276" s="3"/>
      <c r="C276" s="3"/>
      <c r="D276" s="4">
        <f t="shared" si="1288"/>
        <v>0</v>
      </c>
      <c r="E276" s="3"/>
      <c r="F276" s="3"/>
      <c r="G276" s="4">
        <f t="shared" si="1289"/>
        <v>0</v>
      </c>
      <c r="H276" s="3"/>
      <c r="I276" s="3"/>
      <c r="J276" s="4">
        <f t="shared" si="1290"/>
        <v>0</v>
      </c>
      <c r="K276" s="3"/>
      <c r="L276" s="3"/>
      <c r="M276" s="4">
        <f t="shared" si="1291"/>
        <v>0</v>
      </c>
      <c r="N276" s="3"/>
      <c r="O276" s="3"/>
      <c r="P276" s="4">
        <f t="shared" si="1292"/>
        <v>0</v>
      </c>
      <c r="Q276" s="3"/>
      <c r="R276" s="3"/>
      <c r="S276" s="4">
        <f t="shared" si="1293"/>
        <v>0</v>
      </c>
      <c r="T276" s="3"/>
      <c r="U276" s="3"/>
      <c r="V276" s="4">
        <f t="shared" si="1294"/>
        <v>0</v>
      </c>
      <c r="W276" s="3"/>
      <c r="X276" s="3"/>
      <c r="Y276" s="4">
        <f t="shared" si="1295"/>
        <v>0</v>
      </c>
      <c r="Z276" s="3"/>
      <c r="AA276" s="3"/>
      <c r="AB276" s="4">
        <f t="shared" si="1296"/>
        <v>0</v>
      </c>
      <c r="AC276" s="3"/>
      <c r="AD276" s="3"/>
      <c r="AE276" s="4">
        <f t="shared" si="1297"/>
        <v>0</v>
      </c>
      <c r="AF276" s="3"/>
      <c r="AG276" s="3"/>
      <c r="AH276" s="4">
        <f t="shared" si="1298"/>
        <v>0</v>
      </c>
      <c r="AI276" s="3"/>
      <c r="AJ276" s="3"/>
      <c r="AK276" s="4">
        <f t="shared" si="1299"/>
        <v>0</v>
      </c>
      <c r="AL276" s="4">
        <f t="shared" si="1300"/>
        <v>0</v>
      </c>
      <c r="AM276" s="4">
        <f t="shared" si="1301"/>
        <v>0</v>
      </c>
      <c r="AN276" s="4">
        <f t="shared" si="1302"/>
        <v>0</v>
      </c>
      <c r="AO276" s="3"/>
      <c r="AP276" s="3"/>
      <c r="AQ276" s="4">
        <f t="shared" si="1303"/>
        <v>0</v>
      </c>
      <c r="AR276" s="3"/>
      <c r="AS276" s="3"/>
      <c r="AT276" s="4">
        <f t="shared" si="1304"/>
        <v>0</v>
      </c>
      <c r="AU276" s="3"/>
      <c r="AV276" s="3"/>
      <c r="AW276" s="4">
        <f t="shared" si="1305"/>
        <v>0</v>
      </c>
      <c r="AX276" s="3"/>
      <c r="AY276" s="3"/>
      <c r="AZ276" s="4">
        <f t="shared" si="1306"/>
        <v>0</v>
      </c>
      <c r="BA276" s="3"/>
      <c r="BB276" s="3"/>
      <c r="BC276" s="4">
        <f t="shared" si="1307"/>
        <v>0</v>
      </c>
      <c r="BD276" s="3"/>
      <c r="BE276" s="3"/>
      <c r="BF276" s="4">
        <f t="shared" si="1308"/>
        <v>0</v>
      </c>
      <c r="BG276" s="4">
        <f t="shared" si="1309"/>
        <v>0</v>
      </c>
      <c r="BH276" s="4">
        <f t="shared" si="1310"/>
        <v>0</v>
      </c>
      <c r="BI276" s="4">
        <f t="shared" si="1311"/>
        <v>0</v>
      </c>
      <c r="BJ276" s="3"/>
      <c r="BK276" s="3"/>
      <c r="BL276" s="4">
        <f t="shared" si="1312"/>
        <v>0</v>
      </c>
      <c r="BM276" s="3"/>
      <c r="BN276" s="3"/>
      <c r="BO276" s="4">
        <f t="shared" si="1313"/>
        <v>0</v>
      </c>
      <c r="BP276" s="3"/>
      <c r="BQ276" s="3"/>
      <c r="BR276" s="4">
        <f t="shared" si="1314"/>
        <v>0</v>
      </c>
      <c r="BS276" s="3"/>
      <c r="BT276" s="3"/>
      <c r="BU276" s="4">
        <f t="shared" si="1315"/>
        <v>0</v>
      </c>
      <c r="BV276" s="3"/>
      <c r="BW276" s="3"/>
      <c r="BX276" s="4">
        <f t="shared" si="1316"/>
        <v>0</v>
      </c>
      <c r="BY276" s="3"/>
      <c r="BZ276" s="3"/>
      <c r="CA276" s="4">
        <f t="shared" si="1317"/>
        <v>0</v>
      </c>
      <c r="CB276" s="4">
        <f t="shared" si="1318"/>
        <v>0</v>
      </c>
      <c r="CC276" s="4">
        <f t="shared" si="1319"/>
        <v>0</v>
      </c>
      <c r="CD276" s="4">
        <f t="shared" si="1320"/>
        <v>0</v>
      </c>
      <c r="CE276" s="3"/>
      <c r="CF276" s="3"/>
      <c r="CG276" s="4">
        <f t="shared" si="1321"/>
        <v>0</v>
      </c>
      <c r="CH276" s="3"/>
      <c r="CI276" s="3"/>
      <c r="CJ276" s="4">
        <f t="shared" si="1322"/>
        <v>0</v>
      </c>
      <c r="CK276" s="3"/>
      <c r="CL276" s="3"/>
      <c r="CM276" s="4">
        <f t="shared" si="1323"/>
        <v>0</v>
      </c>
      <c r="CN276" s="4">
        <f t="shared" si="1324"/>
        <v>0</v>
      </c>
      <c r="CO276" s="4">
        <f t="shared" si="1325"/>
        <v>0</v>
      </c>
      <c r="CP276" s="4">
        <f t="shared" si="1326"/>
        <v>0</v>
      </c>
      <c r="CQ276" s="3"/>
      <c r="CR276" s="3"/>
      <c r="CS276" s="4">
        <f t="shared" si="1327"/>
        <v>0</v>
      </c>
      <c r="CT276" s="3"/>
      <c r="CU276" s="3"/>
      <c r="CV276" s="4">
        <f t="shared" si="1328"/>
        <v>0</v>
      </c>
      <c r="CW276" s="3"/>
      <c r="CX276" s="3"/>
      <c r="CY276" s="4">
        <f t="shared" si="1329"/>
        <v>0</v>
      </c>
      <c r="CZ276" s="4">
        <f t="shared" si="1330"/>
        <v>0</v>
      </c>
      <c r="DA276" s="4">
        <f t="shared" si="1331"/>
        <v>0</v>
      </c>
      <c r="DB276" s="4">
        <f t="shared" si="1332"/>
        <v>0</v>
      </c>
      <c r="DC276" s="4">
        <f t="shared" si="1333"/>
        <v>0</v>
      </c>
      <c r="DD276" s="4">
        <f t="shared" si="1334"/>
        <v>0</v>
      </c>
      <c r="DE276" s="4">
        <f t="shared" si="1335"/>
        <v>0</v>
      </c>
      <c r="DF276" s="3"/>
      <c r="DG276" s="3"/>
      <c r="DH276" s="4">
        <f t="shared" si="1336"/>
        <v>0</v>
      </c>
      <c r="DI276" s="3"/>
      <c r="DJ276" s="3"/>
      <c r="DK276" s="4">
        <f t="shared" si="1337"/>
        <v>0</v>
      </c>
      <c r="DL276" s="4">
        <f t="shared" si="1338"/>
        <v>0</v>
      </c>
      <c r="DM276" s="4">
        <f t="shared" si="1339"/>
        <v>0</v>
      </c>
      <c r="DN276" s="4">
        <f t="shared" si="1340"/>
        <v>0</v>
      </c>
      <c r="DO276" s="3"/>
      <c r="DP276" s="3"/>
      <c r="DQ276" s="4">
        <f t="shared" si="1341"/>
        <v>0</v>
      </c>
      <c r="DR276" s="3"/>
      <c r="DS276" s="3"/>
      <c r="DT276" s="4">
        <f t="shared" si="1342"/>
        <v>0</v>
      </c>
      <c r="DU276" s="4">
        <f t="shared" si="1343"/>
        <v>0</v>
      </c>
      <c r="DV276" s="4">
        <f t="shared" si="1344"/>
        <v>0</v>
      </c>
      <c r="DW276" s="4">
        <f t="shared" si="1345"/>
        <v>0</v>
      </c>
      <c r="DX276" s="20">
        <f t="shared" si="1346"/>
        <v>0</v>
      </c>
      <c r="DY276" s="20">
        <f t="shared" si="1347"/>
        <v>0</v>
      </c>
      <c r="DZ276" s="20">
        <f t="shared" si="1348"/>
        <v>0</v>
      </c>
      <c r="EA276" s="19"/>
      <c r="EB276" s="19"/>
      <c r="EC276" s="20">
        <f t="shared" si="1349"/>
        <v>0</v>
      </c>
      <c r="ED276" s="19"/>
      <c r="EE276" s="19"/>
      <c r="EF276" s="20">
        <f t="shared" si="1350"/>
        <v>0</v>
      </c>
      <c r="EG276" s="19"/>
      <c r="EH276" s="19"/>
      <c r="EI276" s="20">
        <f t="shared" si="1351"/>
        <v>0</v>
      </c>
      <c r="EJ276" s="19"/>
      <c r="EK276" s="19"/>
      <c r="EL276" s="20">
        <f t="shared" si="1352"/>
        <v>0</v>
      </c>
      <c r="EM276" s="20">
        <f t="shared" si="1353"/>
        <v>0</v>
      </c>
      <c r="EN276" s="20">
        <f t="shared" si="1354"/>
        <v>0</v>
      </c>
      <c r="EO276" s="20">
        <f t="shared" si="1355"/>
        <v>0</v>
      </c>
      <c r="EP276" s="19"/>
      <c r="EQ276" s="19"/>
      <c r="ER276" s="20">
        <f t="shared" si="1356"/>
        <v>0</v>
      </c>
      <c r="ES276" s="19"/>
      <c r="ET276" s="19"/>
      <c r="EU276" s="20">
        <f t="shared" si="1357"/>
        <v>0</v>
      </c>
      <c r="EV276" s="19"/>
      <c r="EW276" s="19"/>
      <c r="EX276" s="20">
        <f t="shared" si="1358"/>
        <v>0</v>
      </c>
      <c r="EY276" s="19"/>
      <c r="EZ276" s="19"/>
      <c r="FA276" s="20">
        <f t="shared" si="1359"/>
        <v>0</v>
      </c>
      <c r="FB276" s="20">
        <f t="shared" si="1360"/>
        <v>0</v>
      </c>
      <c r="FC276" s="20">
        <f t="shared" si="1361"/>
        <v>0</v>
      </c>
      <c r="FD276" s="20">
        <f t="shared" si="1362"/>
        <v>0</v>
      </c>
      <c r="FE276" s="19"/>
      <c r="FF276" s="19"/>
      <c r="FG276" s="20">
        <f t="shared" si="1363"/>
        <v>0</v>
      </c>
      <c r="FH276" s="19"/>
      <c r="FI276" s="19"/>
      <c r="FJ276" s="20">
        <f t="shared" si="1364"/>
        <v>0</v>
      </c>
      <c r="FK276" s="19"/>
      <c r="FL276" s="19"/>
      <c r="FM276" s="20">
        <f t="shared" si="1365"/>
        <v>0</v>
      </c>
      <c r="FN276" s="20">
        <f t="shared" si="1366"/>
        <v>0</v>
      </c>
      <c r="FO276" s="20">
        <f t="shared" si="1367"/>
        <v>0</v>
      </c>
      <c r="FP276" s="20">
        <f t="shared" si="1368"/>
        <v>0</v>
      </c>
      <c r="FQ276" s="19"/>
      <c r="FR276" s="19"/>
      <c r="FS276" s="20">
        <f t="shared" si="1369"/>
        <v>0</v>
      </c>
      <c r="FT276" s="19"/>
      <c r="FU276" s="19"/>
      <c r="FV276" s="20">
        <f t="shared" si="1370"/>
        <v>0</v>
      </c>
      <c r="FW276" s="19"/>
      <c r="FX276" s="19"/>
      <c r="FY276" s="20">
        <f t="shared" si="1371"/>
        <v>0</v>
      </c>
      <c r="FZ276" s="20">
        <f t="shared" si="1372"/>
        <v>0</v>
      </c>
      <c r="GA276" s="20">
        <f t="shared" si="1373"/>
        <v>0</v>
      </c>
      <c r="GB276" s="20">
        <f t="shared" si="1374"/>
        <v>0</v>
      </c>
      <c r="GC276" s="19"/>
      <c r="GD276" s="19"/>
      <c r="GE276" s="20">
        <f t="shared" si="1375"/>
        <v>0</v>
      </c>
      <c r="GF276" s="19"/>
      <c r="GG276" s="19"/>
      <c r="GH276" s="20">
        <f t="shared" si="1376"/>
        <v>0</v>
      </c>
      <c r="GI276" s="19"/>
      <c r="GJ276" s="19"/>
      <c r="GK276" s="20">
        <f t="shared" si="1377"/>
        <v>0</v>
      </c>
      <c r="GL276" s="19"/>
      <c r="GM276" s="19"/>
      <c r="GN276" s="20">
        <f t="shared" si="1378"/>
        <v>0</v>
      </c>
      <c r="GO276" s="20">
        <f t="shared" si="1379"/>
        <v>0</v>
      </c>
      <c r="GP276" s="20">
        <f t="shared" si="1380"/>
        <v>0</v>
      </c>
      <c r="GQ276" s="20">
        <f t="shared" si="1381"/>
        <v>0</v>
      </c>
      <c r="GR276" s="19"/>
      <c r="GS276" s="19"/>
      <c r="GT276" s="20">
        <f t="shared" si="1382"/>
        <v>0</v>
      </c>
      <c r="GU276" s="19"/>
      <c r="GV276" s="19"/>
      <c r="GW276" s="20">
        <f t="shared" si="1383"/>
        <v>0</v>
      </c>
      <c r="GX276" s="19"/>
      <c r="GY276" s="19"/>
      <c r="GZ276" s="20">
        <f t="shared" si="1384"/>
        <v>0</v>
      </c>
      <c r="HA276" s="20">
        <f t="shared" si="1385"/>
        <v>0</v>
      </c>
      <c r="HB276" s="20">
        <f t="shared" si="1386"/>
        <v>0</v>
      </c>
      <c r="HC276" s="20">
        <f t="shared" si="1387"/>
        <v>0</v>
      </c>
      <c r="HD276" s="19"/>
      <c r="HE276" s="19"/>
      <c r="HF276" s="20">
        <f t="shared" si="1388"/>
        <v>0</v>
      </c>
      <c r="HG276" s="19"/>
      <c r="HH276" s="19"/>
      <c r="HI276" s="20">
        <f t="shared" si="1389"/>
        <v>0</v>
      </c>
      <c r="HJ276" s="19"/>
      <c r="HK276" s="19"/>
      <c r="HL276" s="20">
        <f t="shared" si="1390"/>
        <v>0</v>
      </c>
      <c r="HM276" s="19"/>
      <c r="HN276" s="19"/>
      <c r="HO276" s="20">
        <f t="shared" si="1391"/>
        <v>0</v>
      </c>
      <c r="HP276" s="20">
        <f t="shared" si="1392"/>
        <v>0</v>
      </c>
      <c r="HQ276" s="20">
        <f t="shared" si="1393"/>
        <v>0</v>
      </c>
      <c r="HR276" s="20">
        <f t="shared" si="1394"/>
        <v>0</v>
      </c>
      <c r="HS276" s="19"/>
      <c r="HT276" s="19"/>
      <c r="HU276" s="20">
        <f t="shared" si="1395"/>
        <v>0</v>
      </c>
      <c r="HV276" s="19"/>
      <c r="HW276" s="19"/>
      <c r="HX276" s="20">
        <f t="shared" si="1396"/>
        <v>0</v>
      </c>
      <c r="HY276" s="19"/>
      <c r="HZ276" s="19"/>
      <c r="IA276" s="20">
        <f t="shared" si="1397"/>
        <v>0</v>
      </c>
      <c r="IB276" s="19"/>
      <c r="IC276" s="19"/>
      <c r="ID276" s="20">
        <f t="shared" si="1398"/>
        <v>0</v>
      </c>
      <c r="IE276" s="20">
        <f t="shared" si="1399"/>
        <v>0</v>
      </c>
      <c r="IF276" s="20">
        <f t="shared" si="1400"/>
        <v>0</v>
      </c>
      <c r="IG276" s="20">
        <f t="shared" si="1401"/>
        <v>0</v>
      </c>
      <c r="IH276" s="20">
        <f t="shared" si="1402"/>
        <v>0</v>
      </c>
      <c r="II276" s="20">
        <f t="shared" si="1403"/>
        <v>0</v>
      </c>
      <c r="IJ276" s="20">
        <f t="shared" si="1404"/>
        <v>0</v>
      </c>
      <c r="IK276" s="19"/>
      <c r="IL276" s="19"/>
      <c r="IM276" s="20">
        <f t="shared" si="1405"/>
        <v>0</v>
      </c>
      <c r="IN276" s="19"/>
      <c r="IO276" s="19"/>
      <c r="IP276" s="20">
        <f t="shared" si="1406"/>
        <v>0</v>
      </c>
      <c r="IQ276" s="19"/>
      <c r="IR276" s="19"/>
      <c r="IS276" s="20">
        <f t="shared" si="1407"/>
        <v>0</v>
      </c>
      <c r="IT276" s="20">
        <f t="shared" si="1408"/>
        <v>0</v>
      </c>
      <c r="IU276" s="20">
        <f t="shared" si="1409"/>
        <v>0</v>
      </c>
      <c r="IV276" s="20">
        <f t="shared" si="1410"/>
        <v>0</v>
      </c>
      <c r="IW276" s="20">
        <f t="shared" si="1411"/>
        <v>0</v>
      </c>
      <c r="IX276" s="20">
        <f t="shared" si="1412"/>
        <v>0</v>
      </c>
      <c r="IY276" s="20">
        <f t="shared" si="1413"/>
        <v>0</v>
      </c>
      <c r="IZ276" s="19"/>
      <c r="JA276" s="19"/>
      <c r="JB276" s="20">
        <f t="shared" si="1414"/>
        <v>0</v>
      </c>
      <c r="JC276" s="19"/>
      <c r="JD276" s="19"/>
      <c r="JE276" s="20">
        <f t="shared" si="1415"/>
        <v>0</v>
      </c>
      <c r="JF276" s="19"/>
      <c r="JG276" s="19"/>
      <c r="JH276" s="20">
        <f t="shared" si="1416"/>
        <v>0</v>
      </c>
      <c r="JI276" s="20">
        <f t="shared" si="1417"/>
        <v>0</v>
      </c>
      <c r="JJ276" s="20">
        <f t="shared" si="1418"/>
        <v>0</v>
      </c>
      <c r="JK276" s="20">
        <f t="shared" si="1419"/>
        <v>0</v>
      </c>
      <c r="JL276" s="19"/>
      <c r="JM276" s="19"/>
      <c r="JN276" s="20">
        <f t="shared" si="1420"/>
        <v>0</v>
      </c>
      <c r="JO276" s="19"/>
      <c r="JP276" s="19"/>
      <c r="JQ276" s="20">
        <f t="shared" si="1421"/>
        <v>0</v>
      </c>
      <c r="JR276" s="19"/>
      <c r="JS276" s="19"/>
      <c r="JT276" s="20">
        <f t="shared" si="1422"/>
        <v>0</v>
      </c>
      <c r="JU276" s="20">
        <f t="shared" si="1423"/>
        <v>0</v>
      </c>
      <c r="JV276" s="20">
        <f t="shared" si="1424"/>
        <v>0</v>
      </c>
      <c r="JW276" s="20">
        <f t="shared" si="1425"/>
        <v>0</v>
      </c>
      <c r="JX276" s="19"/>
      <c r="JY276" s="19"/>
      <c r="JZ276" s="20">
        <f t="shared" si="1426"/>
        <v>0</v>
      </c>
      <c r="KA276" s="19"/>
      <c r="KB276" s="19"/>
      <c r="KC276" s="20">
        <f t="shared" si="1427"/>
        <v>0</v>
      </c>
      <c r="KD276" s="20">
        <f t="shared" si="1428"/>
        <v>0</v>
      </c>
      <c r="KE276" s="20">
        <f t="shared" si="1429"/>
        <v>0</v>
      </c>
      <c r="KF276" s="20">
        <f t="shared" si="1430"/>
        <v>0</v>
      </c>
      <c r="KG276" s="20">
        <f>738.62</f>
        <v>738.62</v>
      </c>
      <c r="KH276" s="20">
        <f>1500</f>
        <v>1500</v>
      </c>
      <c r="KI276" s="20">
        <f t="shared" si="1431"/>
        <v>-761.38</v>
      </c>
      <c r="KJ276" s="19"/>
      <c r="KK276" s="19"/>
      <c r="KL276" s="20">
        <f t="shared" si="1432"/>
        <v>0</v>
      </c>
      <c r="KM276" s="19"/>
      <c r="KN276" s="19"/>
      <c r="KO276" s="20">
        <f t="shared" si="1433"/>
        <v>0</v>
      </c>
      <c r="KP276" s="19"/>
      <c r="KQ276" s="19"/>
      <c r="KR276" s="20">
        <f t="shared" si="1434"/>
        <v>0</v>
      </c>
      <c r="KS276" s="19"/>
      <c r="KT276" s="19"/>
      <c r="KU276" s="20">
        <f t="shared" si="1435"/>
        <v>0</v>
      </c>
      <c r="KV276" s="19"/>
      <c r="KW276" s="19"/>
      <c r="KX276" s="20">
        <f t="shared" si="1436"/>
        <v>0</v>
      </c>
      <c r="KY276" s="19"/>
      <c r="KZ276" s="19"/>
      <c r="LA276" s="20">
        <f t="shared" si="1437"/>
        <v>0</v>
      </c>
      <c r="LB276" s="20">
        <f t="shared" si="1438"/>
        <v>0</v>
      </c>
      <c r="LC276" s="20">
        <f t="shared" si="1439"/>
        <v>0</v>
      </c>
      <c r="LD276" s="20">
        <f t="shared" si="1440"/>
        <v>0</v>
      </c>
      <c r="LE276" s="20">
        <f t="shared" si="1441"/>
        <v>738.62</v>
      </c>
      <c r="LF276" s="20">
        <f t="shared" si="1442"/>
        <v>1500</v>
      </c>
      <c r="LG276" s="20">
        <f t="shared" si="1443"/>
        <v>-761.38</v>
      </c>
      <c r="LH276" s="19"/>
      <c r="LI276" s="19"/>
      <c r="LJ276" s="20">
        <f t="shared" si="1444"/>
        <v>0</v>
      </c>
      <c r="LK276" s="19"/>
      <c r="LL276" s="19"/>
      <c r="LM276" s="20">
        <f t="shared" si="1445"/>
        <v>0</v>
      </c>
      <c r="LN276" s="20">
        <f t="shared" si="1446"/>
        <v>738.62</v>
      </c>
      <c r="LO276" s="20">
        <f t="shared" si="1447"/>
        <v>1500</v>
      </c>
      <c r="LP276" s="20">
        <f t="shared" si="1448"/>
        <v>-761.38</v>
      </c>
    </row>
    <row r="277" spans="1:328" x14ac:dyDescent="0.3">
      <c r="A277" s="2" t="s">
        <v>382</v>
      </c>
      <c r="B277" s="3"/>
      <c r="C277" s="3"/>
      <c r="D277" s="4">
        <f t="shared" si="1288"/>
        <v>0</v>
      </c>
      <c r="E277" s="3"/>
      <c r="F277" s="3"/>
      <c r="G277" s="4">
        <f t="shared" si="1289"/>
        <v>0</v>
      </c>
      <c r="H277" s="3"/>
      <c r="I277" s="3"/>
      <c r="J277" s="4">
        <f t="shared" si="1290"/>
        <v>0</v>
      </c>
      <c r="K277" s="3"/>
      <c r="L277" s="3"/>
      <c r="M277" s="4">
        <f t="shared" si="1291"/>
        <v>0</v>
      </c>
      <c r="N277" s="3"/>
      <c r="O277" s="3"/>
      <c r="P277" s="4">
        <f t="shared" si="1292"/>
        <v>0</v>
      </c>
      <c r="Q277" s="3"/>
      <c r="R277" s="3"/>
      <c r="S277" s="4">
        <f t="shared" si="1293"/>
        <v>0</v>
      </c>
      <c r="T277" s="3"/>
      <c r="U277" s="3"/>
      <c r="V277" s="4">
        <f t="shared" si="1294"/>
        <v>0</v>
      </c>
      <c r="W277" s="3"/>
      <c r="X277" s="3"/>
      <c r="Y277" s="4">
        <f t="shared" si="1295"/>
        <v>0</v>
      </c>
      <c r="Z277" s="3"/>
      <c r="AA277" s="3"/>
      <c r="AB277" s="4">
        <f t="shared" si="1296"/>
        <v>0</v>
      </c>
      <c r="AC277" s="3"/>
      <c r="AD277" s="3"/>
      <c r="AE277" s="4">
        <f t="shared" si="1297"/>
        <v>0</v>
      </c>
      <c r="AF277" s="3"/>
      <c r="AG277" s="3"/>
      <c r="AH277" s="4">
        <f t="shared" si="1298"/>
        <v>0</v>
      </c>
      <c r="AI277" s="3"/>
      <c r="AJ277" s="3"/>
      <c r="AK277" s="4">
        <f t="shared" si="1299"/>
        <v>0</v>
      </c>
      <c r="AL277" s="4">
        <f t="shared" si="1300"/>
        <v>0</v>
      </c>
      <c r="AM277" s="4">
        <f t="shared" si="1301"/>
        <v>0</v>
      </c>
      <c r="AN277" s="4">
        <f t="shared" si="1302"/>
        <v>0</v>
      </c>
      <c r="AO277" s="3"/>
      <c r="AP277" s="3"/>
      <c r="AQ277" s="4">
        <f t="shared" si="1303"/>
        <v>0</v>
      </c>
      <c r="AR277" s="3"/>
      <c r="AS277" s="3"/>
      <c r="AT277" s="4">
        <f t="shared" si="1304"/>
        <v>0</v>
      </c>
      <c r="AU277" s="3"/>
      <c r="AV277" s="3"/>
      <c r="AW277" s="4">
        <f t="shared" si="1305"/>
        <v>0</v>
      </c>
      <c r="AX277" s="3"/>
      <c r="AY277" s="3"/>
      <c r="AZ277" s="4">
        <f t="shared" si="1306"/>
        <v>0</v>
      </c>
      <c r="BA277" s="3"/>
      <c r="BB277" s="3"/>
      <c r="BC277" s="4">
        <f t="shared" si="1307"/>
        <v>0</v>
      </c>
      <c r="BD277" s="3"/>
      <c r="BE277" s="3"/>
      <c r="BF277" s="4">
        <f t="shared" si="1308"/>
        <v>0</v>
      </c>
      <c r="BG277" s="4">
        <f t="shared" si="1309"/>
        <v>0</v>
      </c>
      <c r="BH277" s="4">
        <f t="shared" si="1310"/>
        <v>0</v>
      </c>
      <c r="BI277" s="4">
        <f t="shared" si="1311"/>
        <v>0</v>
      </c>
      <c r="BJ277" s="3"/>
      <c r="BK277" s="3"/>
      <c r="BL277" s="4">
        <f t="shared" si="1312"/>
        <v>0</v>
      </c>
      <c r="BM277" s="3"/>
      <c r="BN277" s="3"/>
      <c r="BO277" s="4">
        <f t="shared" si="1313"/>
        <v>0</v>
      </c>
      <c r="BP277" s="3"/>
      <c r="BQ277" s="3"/>
      <c r="BR277" s="4">
        <f t="shared" si="1314"/>
        <v>0</v>
      </c>
      <c r="BS277" s="3"/>
      <c r="BT277" s="3"/>
      <c r="BU277" s="4">
        <f t="shared" si="1315"/>
        <v>0</v>
      </c>
      <c r="BV277" s="3"/>
      <c r="BW277" s="3"/>
      <c r="BX277" s="4">
        <f t="shared" si="1316"/>
        <v>0</v>
      </c>
      <c r="BY277" s="3"/>
      <c r="BZ277" s="3"/>
      <c r="CA277" s="4">
        <f t="shared" si="1317"/>
        <v>0</v>
      </c>
      <c r="CB277" s="4">
        <f t="shared" si="1318"/>
        <v>0</v>
      </c>
      <c r="CC277" s="4">
        <f t="shared" si="1319"/>
        <v>0</v>
      </c>
      <c r="CD277" s="4">
        <f t="shared" si="1320"/>
        <v>0</v>
      </c>
      <c r="CE277" s="3"/>
      <c r="CF277" s="3"/>
      <c r="CG277" s="4">
        <f t="shared" si="1321"/>
        <v>0</v>
      </c>
      <c r="CH277" s="3"/>
      <c r="CI277" s="3"/>
      <c r="CJ277" s="4">
        <f t="shared" si="1322"/>
        <v>0</v>
      </c>
      <c r="CK277" s="3"/>
      <c r="CL277" s="3"/>
      <c r="CM277" s="4">
        <f t="shared" si="1323"/>
        <v>0</v>
      </c>
      <c r="CN277" s="4">
        <f t="shared" si="1324"/>
        <v>0</v>
      </c>
      <c r="CO277" s="4">
        <f t="shared" si="1325"/>
        <v>0</v>
      </c>
      <c r="CP277" s="4">
        <f t="shared" si="1326"/>
        <v>0</v>
      </c>
      <c r="CQ277" s="3"/>
      <c r="CR277" s="3"/>
      <c r="CS277" s="4">
        <f t="shared" si="1327"/>
        <v>0</v>
      </c>
      <c r="CT277" s="3"/>
      <c r="CU277" s="3"/>
      <c r="CV277" s="4">
        <f t="shared" si="1328"/>
        <v>0</v>
      </c>
      <c r="CW277" s="3"/>
      <c r="CX277" s="3"/>
      <c r="CY277" s="4">
        <f t="shared" si="1329"/>
        <v>0</v>
      </c>
      <c r="CZ277" s="4">
        <f t="shared" si="1330"/>
        <v>0</v>
      </c>
      <c r="DA277" s="4">
        <f t="shared" si="1331"/>
        <v>0</v>
      </c>
      <c r="DB277" s="4">
        <f t="shared" si="1332"/>
        <v>0</v>
      </c>
      <c r="DC277" s="4">
        <f t="shared" si="1333"/>
        <v>0</v>
      </c>
      <c r="DD277" s="4">
        <f t="shared" si="1334"/>
        <v>0</v>
      </c>
      <c r="DE277" s="4">
        <f t="shared" si="1335"/>
        <v>0</v>
      </c>
      <c r="DF277" s="3"/>
      <c r="DG277" s="3"/>
      <c r="DH277" s="4">
        <f t="shared" si="1336"/>
        <v>0</v>
      </c>
      <c r="DI277" s="3"/>
      <c r="DJ277" s="3"/>
      <c r="DK277" s="4">
        <f t="shared" si="1337"/>
        <v>0</v>
      </c>
      <c r="DL277" s="4">
        <f t="shared" si="1338"/>
        <v>0</v>
      </c>
      <c r="DM277" s="4">
        <f t="shared" si="1339"/>
        <v>0</v>
      </c>
      <c r="DN277" s="4">
        <f t="shared" si="1340"/>
        <v>0</v>
      </c>
      <c r="DO277" s="3"/>
      <c r="DP277" s="3"/>
      <c r="DQ277" s="4">
        <f t="shared" si="1341"/>
        <v>0</v>
      </c>
      <c r="DR277" s="3"/>
      <c r="DS277" s="3"/>
      <c r="DT277" s="4">
        <f t="shared" si="1342"/>
        <v>0</v>
      </c>
      <c r="DU277" s="4">
        <f t="shared" si="1343"/>
        <v>0</v>
      </c>
      <c r="DV277" s="4">
        <f t="shared" si="1344"/>
        <v>0</v>
      </c>
      <c r="DW277" s="4">
        <f t="shared" si="1345"/>
        <v>0</v>
      </c>
      <c r="DX277" s="20">
        <f t="shared" si="1346"/>
        <v>0</v>
      </c>
      <c r="DY277" s="20">
        <f t="shared" si="1347"/>
        <v>0</v>
      </c>
      <c r="DZ277" s="20">
        <f t="shared" si="1348"/>
        <v>0</v>
      </c>
      <c r="EA277" s="19"/>
      <c r="EB277" s="19"/>
      <c r="EC277" s="20">
        <f t="shared" si="1349"/>
        <v>0</v>
      </c>
      <c r="ED277" s="19"/>
      <c r="EE277" s="19"/>
      <c r="EF277" s="20">
        <f t="shared" si="1350"/>
        <v>0</v>
      </c>
      <c r="EG277" s="19"/>
      <c r="EH277" s="19"/>
      <c r="EI277" s="20">
        <f t="shared" si="1351"/>
        <v>0</v>
      </c>
      <c r="EJ277" s="19"/>
      <c r="EK277" s="19"/>
      <c r="EL277" s="20">
        <f t="shared" si="1352"/>
        <v>0</v>
      </c>
      <c r="EM277" s="20">
        <f t="shared" si="1353"/>
        <v>0</v>
      </c>
      <c r="EN277" s="20">
        <f t="shared" si="1354"/>
        <v>0</v>
      </c>
      <c r="EO277" s="20">
        <f t="shared" si="1355"/>
        <v>0</v>
      </c>
      <c r="EP277" s="19"/>
      <c r="EQ277" s="19"/>
      <c r="ER277" s="20">
        <f t="shared" si="1356"/>
        <v>0</v>
      </c>
      <c r="ES277" s="19"/>
      <c r="ET277" s="19"/>
      <c r="EU277" s="20">
        <f t="shared" si="1357"/>
        <v>0</v>
      </c>
      <c r="EV277" s="19"/>
      <c r="EW277" s="19"/>
      <c r="EX277" s="20">
        <f t="shared" si="1358"/>
        <v>0</v>
      </c>
      <c r="EY277" s="19"/>
      <c r="EZ277" s="19"/>
      <c r="FA277" s="20">
        <f t="shared" si="1359"/>
        <v>0</v>
      </c>
      <c r="FB277" s="20">
        <f t="shared" si="1360"/>
        <v>0</v>
      </c>
      <c r="FC277" s="20">
        <f t="shared" si="1361"/>
        <v>0</v>
      </c>
      <c r="FD277" s="20">
        <f t="shared" si="1362"/>
        <v>0</v>
      </c>
      <c r="FE277" s="19"/>
      <c r="FF277" s="19"/>
      <c r="FG277" s="20">
        <f t="shared" si="1363"/>
        <v>0</v>
      </c>
      <c r="FH277" s="19"/>
      <c r="FI277" s="19"/>
      <c r="FJ277" s="20">
        <f t="shared" si="1364"/>
        <v>0</v>
      </c>
      <c r="FK277" s="19"/>
      <c r="FL277" s="19"/>
      <c r="FM277" s="20">
        <f t="shared" si="1365"/>
        <v>0</v>
      </c>
      <c r="FN277" s="20">
        <f t="shared" si="1366"/>
        <v>0</v>
      </c>
      <c r="FO277" s="20">
        <f t="shared" si="1367"/>
        <v>0</v>
      </c>
      <c r="FP277" s="20">
        <f t="shared" si="1368"/>
        <v>0</v>
      </c>
      <c r="FQ277" s="19"/>
      <c r="FR277" s="19"/>
      <c r="FS277" s="20">
        <f t="shared" si="1369"/>
        <v>0</v>
      </c>
      <c r="FT277" s="19"/>
      <c r="FU277" s="19"/>
      <c r="FV277" s="20">
        <f t="shared" si="1370"/>
        <v>0</v>
      </c>
      <c r="FW277" s="19"/>
      <c r="FX277" s="19"/>
      <c r="FY277" s="20">
        <f t="shared" si="1371"/>
        <v>0</v>
      </c>
      <c r="FZ277" s="20">
        <f t="shared" si="1372"/>
        <v>0</v>
      </c>
      <c r="GA277" s="20">
        <f t="shared" si="1373"/>
        <v>0</v>
      </c>
      <c r="GB277" s="20">
        <f t="shared" si="1374"/>
        <v>0</v>
      </c>
      <c r="GC277" s="19"/>
      <c r="GD277" s="19"/>
      <c r="GE277" s="20">
        <f t="shared" si="1375"/>
        <v>0</v>
      </c>
      <c r="GF277" s="19"/>
      <c r="GG277" s="19"/>
      <c r="GH277" s="20">
        <f t="shared" si="1376"/>
        <v>0</v>
      </c>
      <c r="GI277" s="19"/>
      <c r="GJ277" s="19"/>
      <c r="GK277" s="20">
        <f t="shared" si="1377"/>
        <v>0</v>
      </c>
      <c r="GL277" s="19"/>
      <c r="GM277" s="19"/>
      <c r="GN277" s="20">
        <f t="shared" si="1378"/>
        <v>0</v>
      </c>
      <c r="GO277" s="20">
        <f t="shared" si="1379"/>
        <v>0</v>
      </c>
      <c r="GP277" s="20">
        <f t="shared" si="1380"/>
        <v>0</v>
      </c>
      <c r="GQ277" s="20">
        <f t="shared" si="1381"/>
        <v>0</v>
      </c>
      <c r="GR277" s="19"/>
      <c r="GS277" s="19"/>
      <c r="GT277" s="20">
        <f t="shared" si="1382"/>
        <v>0</v>
      </c>
      <c r="GU277" s="19"/>
      <c r="GV277" s="19"/>
      <c r="GW277" s="20">
        <f t="shared" si="1383"/>
        <v>0</v>
      </c>
      <c r="GX277" s="19"/>
      <c r="GY277" s="19"/>
      <c r="GZ277" s="20">
        <f t="shared" si="1384"/>
        <v>0</v>
      </c>
      <c r="HA277" s="20">
        <f t="shared" si="1385"/>
        <v>0</v>
      </c>
      <c r="HB277" s="20">
        <f t="shared" si="1386"/>
        <v>0</v>
      </c>
      <c r="HC277" s="20">
        <f t="shared" si="1387"/>
        <v>0</v>
      </c>
      <c r="HD277" s="19"/>
      <c r="HE277" s="19"/>
      <c r="HF277" s="20">
        <f t="shared" si="1388"/>
        <v>0</v>
      </c>
      <c r="HG277" s="19"/>
      <c r="HH277" s="19"/>
      <c r="HI277" s="20">
        <f t="shared" si="1389"/>
        <v>0</v>
      </c>
      <c r="HJ277" s="19"/>
      <c r="HK277" s="19"/>
      <c r="HL277" s="20">
        <f t="shared" si="1390"/>
        <v>0</v>
      </c>
      <c r="HM277" s="19"/>
      <c r="HN277" s="19"/>
      <c r="HO277" s="20">
        <f t="shared" si="1391"/>
        <v>0</v>
      </c>
      <c r="HP277" s="20">
        <f t="shared" si="1392"/>
        <v>0</v>
      </c>
      <c r="HQ277" s="20">
        <f t="shared" si="1393"/>
        <v>0</v>
      </c>
      <c r="HR277" s="20">
        <f t="shared" si="1394"/>
        <v>0</v>
      </c>
      <c r="HS277" s="19"/>
      <c r="HT277" s="19"/>
      <c r="HU277" s="20">
        <f t="shared" si="1395"/>
        <v>0</v>
      </c>
      <c r="HV277" s="19"/>
      <c r="HW277" s="19"/>
      <c r="HX277" s="20">
        <f t="shared" si="1396"/>
        <v>0</v>
      </c>
      <c r="HY277" s="19"/>
      <c r="HZ277" s="19"/>
      <c r="IA277" s="20">
        <f t="shared" si="1397"/>
        <v>0</v>
      </c>
      <c r="IB277" s="19"/>
      <c r="IC277" s="19"/>
      <c r="ID277" s="20">
        <f t="shared" si="1398"/>
        <v>0</v>
      </c>
      <c r="IE277" s="20">
        <f t="shared" si="1399"/>
        <v>0</v>
      </c>
      <c r="IF277" s="20">
        <f t="shared" si="1400"/>
        <v>0</v>
      </c>
      <c r="IG277" s="20">
        <f t="shared" si="1401"/>
        <v>0</v>
      </c>
      <c r="IH277" s="20">
        <f t="shared" si="1402"/>
        <v>0</v>
      </c>
      <c r="II277" s="20">
        <f t="shared" si="1403"/>
        <v>0</v>
      </c>
      <c r="IJ277" s="20">
        <f t="shared" si="1404"/>
        <v>0</v>
      </c>
      <c r="IK277" s="19"/>
      <c r="IL277" s="19"/>
      <c r="IM277" s="20">
        <f t="shared" si="1405"/>
        <v>0</v>
      </c>
      <c r="IN277" s="19"/>
      <c r="IO277" s="19"/>
      <c r="IP277" s="20">
        <f t="shared" si="1406"/>
        <v>0</v>
      </c>
      <c r="IQ277" s="19"/>
      <c r="IR277" s="19"/>
      <c r="IS277" s="20">
        <f t="shared" si="1407"/>
        <v>0</v>
      </c>
      <c r="IT277" s="20">
        <f t="shared" si="1408"/>
        <v>0</v>
      </c>
      <c r="IU277" s="20">
        <f t="shared" si="1409"/>
        <v>0</v>
      </c>
      <c r="IV277" s="20">
        <f t="shared" si="1410"/>
        <v>0</v>
      </c>
      <c r="IW277" s="20">
        <f t="shared" si="1411"/>
        <v>0</v>
      </c>
      <c r="IX277" s="20">
        <f t="shared" si="1412"/>
        <v>0</v>
      </c>
      <c r="IY277" s="20">
        <f t="shared" si="1413"/>
        <v>0</v>
      </c>
      <c r="IZ277" s="19"/>
      <c r="JA277" s="19"/>
      <c r="JB277" s="20">
        <f t="shared" si="1414"/>
        <v>0</v>
      </c>
      <c r="JC277" s="19"/>
      <c r="JD277" s="19"/>
      <c r="JE277" s="20">
        <f t="shared" si="1415"/>
        <v>0</v>
      </c>
      <c r="JF277" s="19"/>
      <c r="JG277" s="19"/>
      <c r="JH277" s="20">
        <f t="shared" si="1416"/>
        <v>0</v>
      </c>
      <c r="JI277" s="20">
        <f t="shared" si="1417"/>
        <v>0</v>
      </c>
      <c r="JJ277" s="20">
        <f t="shared" si="1418"/>
        <v>0</v>
      </c>
      <c r="JK277" s="20">
        <f t="shared" si="1419"/>
        <v>0</v>
      </c>
      <c r="JL277" s="19"/>
      <c r="JM277" s="19"/>
      <c r="JN277" s="20">
        <f t="shared" si="1420"/>
        <v>0</v>
      </c>
      <c r="JO277" s="19"/>
      <c r="JP277" s="19"/>
      <c r="JQ277" s="20">
        <f t="shared" si="1421"/>
        <v>0</v>
      </c>
      <c r="JR277" s="19"/>
      <c r="JS277" s="19"/>
      <c r="JT277" s="20">
        <f t="shared" si="1422"/>
        <v>0</v>
      </c>
      <c r="JU277" s="20">
        <f t="shared" si="1423"/>
        <v>0</v>
      </c>
      <c r="JV277" s="20">
        <f t="shared" si="1424"/>
        <v>0</v>
      </c>
      <c r="JW277" s="20">
        <f t="shared" si="1425"/>
        <v>0</v>
      </c>
      <c r="JX277" s="19"/>
      <c r="JY277" s="19"/>
      <c r="JZ277" s="20">
        <f t="shared" si="1426"/>
        <v>0</v>
      </c>
      <c r="KA277" s="19"/>
      <c r="KB277" s="19"/>
      <c r="KC277" s="20">
        <f t="shared" si="1427"/>
        <v>0</v>
      </c>
      <c r="KD277" s="20">
        <f t="shared" si="1428"/>
        <v>0</v>
      </c>
      <c r="KE277" s="20">
        <f t="shared" si="1429"/>
        <v>0</v>
      </c>
      <c r="KF277" s="20">
        <f t="shared" si="1430"/>
        <v>0</v>
      </c>
      <c r="KG277" s="20">
        <f>1407.35</f>
        <v>1407.35</v>
      </c>
      <c r="KH277" s="20">
        <f>1875</f>
        <v>1875</v>
      </c>
      <c r="KI277" s="20">
        <f t="shared" si="1431"/>
        <v>-467.65000000000009</v>
      </c>
      <c r="KJ277" s="19"/>
      <c r="KK277" s="19"/>
      <c r="KL277" s="20">
        <f t="shared" si="1432"/>
        <v>0</v>
      </c>
      <c r="KM277" s="19"/>
      <c r="KN277" s="19"/>
      <c r="KO277" s="20">
        <f t="shared" si="1433"/>
        <v>0</v>
      </c>
      <c r="KP277" s="19"/>
      <c r="KQ277" s="19"/>
      <c r="KR277" s="20">
        <f t="shared" si="1434"/>
        <v>0</v>
      </c>
      <c r="KS277" s="19"/>
      <c r="KT277" s="19"/>
      <c r="KU277" s="20">
        <f t="shared" si="1435"/>
        <v>0</v>
      </c>
      <c r="KV277" s="19"/>
      <c r="KW277" s="19"/>
      <c r="KX277" s="20">
        <f t="shared" si="1436"/>
        <v>0</v>
      </c>
      <c r="KY277" s="19"/>
      <c r="KZ277" s="19"/>
      <c r="LA277" s="20">
        <f t="shared" si="1437"/>
        <v>0</v>
      </c>
      <c r="LB277" s="20">
        <f t="shared" si="1438"/>
        <v>0</v>
      </c>
      <c r="LC277" s="20">
        <f t="shared" si="1439"/>
        <v>0</v>
      </c>
      <c r="LD277" s="20">
        <f t="shared" si="1440"/>
        <v>0</v>
      </c>
      <c r="LE277" s="20">
        <f t="shared" si="1441"/>
        <v>1407.35</v>
      </c>
      <c r="LF277" s="20">
        <f t="shared" si="1442"/>
        <v>1875</v>
      </c>
      <c r="LG277" s="20">
        <f t="shared" si="1443"/>
        <v>-467.65000000000009</v>
      </c>
      <c r="LH277" s="19"/>
      <c r="LI277" s="19"/>
      <c r="LJ277" s="20">
        <f t="shared" si="1444"/>
        <v>0</v>
      </c>
      <c r="LK277" s="19"/>
      <c r="LL277" s="19"/>
      <c r="LM277" s="20">
        <f t="shared" si="1445"/>
        <v>0</v>
      </c>
      <c r="LN277" s="20">
        <f t="shared" si="1446"/>
        <v>1407.35</v>
      </c>
      <c r="LO277" s="20">
        <f t="shared" si="1447"/>
        <v>1875</v>
      </c>
      <c r="LP277" s="20">
        <f t="shared" si="1448"/>
        <v>-467.65000000000009</v>
      </c>
    </row>
    <row r="278" spans="1:328" x14ac:dyDescent="0.3">
      <c r="A278" s="2" t="s">
        <v>383</v>
      </c>
      <c r="B278" s="3"/>
      <c r="C278" s="3"/>
      <c r="D278" s="4">
        <f t="shared" si="1288"/>
        <v>0</v>
      </c>
      <c r="E278" s="3"/>
      <c r="F278" s="3"/>
      <c r="G278" s="4">
        <f t="shared" si="1289"/>
        <v>0</v>
      </c>
      <c r="H278" s="3"/>
      <c r="I278" s="3"/>
      <c r="J278" s="4">
        <f t="shared" si="1290"/>
        <v>0</v>
      </c>
      <c r="K278" s="3"/>
      <c r="L278" s="3"/>
      <c r="M278" s="4">
        <f t="shared" si="1291"/>
        <v>0</v>
      </c>
      <c r="N278" s="3"/>
      <c r="O278" s="3"/>
      <c r="P278" s="4">
        <f t="shared" si="1292"/>
        <v>0</v>
      </c>
      <c r="Q278" s="3"/>
      <c r="R278" s="3"/>
      <c r="S278" s="4">
        <f t="shared" si="1293"/>
        <v>0</v>
      </c>
      <c r="T278" s="3"/>
      <c r="U278" s="3"/>
      <c r="V278" s="4">
        <f t="shared" si="1294"/>
        <v>0</v>
      </c>
      <c r="W278" s="3"/>
      <c r="X278" s="3"/>
      <c r="Y278" s="4">
        <f t="shared" si="1295"/>
        <v>0</v>
      </c>
      <c r="Z278" s="3"/>
      <c r="AA278" s="3"/>
      <c r="AB278" s="4">
        <f t="shared" si="1296"/>
        <v>0</v>
      </c>
      <c r="AC278" s="3"/>
      <c r="AD278" s="3"/>
      <c r="AE278" s="4">
        <f t="shared" si="1297"/>
        <v>0</v>
      </c>
      <c r="AF278" s="3"/>
      <c r="AG278" s="3"/>
      <c r="AH278" s="4">
        <f t="shared" si="1298"/>
        <v>0</v>
      </c>
      <c r="AI278" s="3"/>
      <c r="AJ278" s="3"/>
      <c r="AK278" s="4">
        <f t="shared" si="1299"/>
        <v>0</v>
      </c>
      <c r="AL278" s="4">
        <f t="shared" si="1300"/>
        <v>0</v>
      </c>
      <c r="AM278" s="4">
        <f t="shared" si="1301"/>
        <v>0</v>
      </c>
      <c r="AN278" s="4">
        <f t="shared" si="1302"/>
        <v>0</v>
      </c>
      <c r="AO278" s="3"/>
      <c r="AP278" s="3"/>
      <c r="AQ278" s="4">
        <f t="shared" si="1303"/>
        <v>0</v>
      </c>
      <c r="AR278" s="3"/>
      <c r="AS278" s="3"/>
      <c r="AT278" s="4">
        <f t="shared" si="1304"/>
        <v>0</v>
      </c>
      <c r="AU278" s="3"/>
      <c r="AV278" s="3"/>
      <c r="AW278" s="4">
        <f t="shared" si="1305"/>
        <v>0</v>
      </c>
      <c r="AX278" s="3"/>
      <c r="AY278" s="3"/>
      <c r="AZ278" s="4">
        <f t="shared" si="1306"/>
        <v>0</v>
      </c>
      <c r="BA278" s="3"/>
      <c r="BB278" s="3"/>
      <c r="BC278" s="4">
        <f t="shared" si="1307"/>
        <v>0</v>
      </c>
      <c r="BD278" s="3"/>
      <c r="BE278" s="3"/>
      <c r="BF278" s="4">
        <f t="shared" si="1308"/>
        <v>0</v>
      </c>
      <c r="BG278" s="4">
        <f t="shared" si="1309"/>
        <v>0</v>
      </c>
      <c r="BH278" s="4">
        <f t="shared" si="1310"/>
        <v>0</v>
      </c>
      <c r="BI278" s="4">
        <f t="shared" si="1311"/>
        <v>0</v>
      </c>
      <c r="BJ278" s="3"/>
      <c r="BK278" s="3"/>
      <c r="BL278" s="4">
        <f t="shared" si="1312"/>
        <v>0</v>
      </c>
      <c r="BM278" s="3"/>
      <c r="BN278" s="3"/>
      <c r="BO278" s="4">
        <f t="shared" si="1313"/>
        <v>0</v>
      </c>
      <c r="BP278" s="3"/>
      <c r="BQ278" s="3"/>
      <c r="BR278" s="4">
        <f t="shared" si="1314"/>
        <v>0</v>
      </c>
      <c r="BS278" s="3"/>
      <c r="BT278" s="3"/>
      <c r="BU278" s="4">
        <f t="shared" si="1315"/>
        <v>0</v>
      </c>
      <c r="BV278" s="3"/>
      <c r="BW278" s="3"/>
      <c r="BX278" s="4">
        <f t="shared" si="1316"/>
        <v>0</v>
      </c>
      <c r="BY278" s="3"/>
      <c r="BZ278" s="3"/>
      <c r="CA278" s="4">
        <f t="shared" si="1317"/>
        <v>0</v>
      </c>
      <c r="CB278" s="4">
        <f t="shared" si="1318"/>
        <v>0</v>
      </c>
      <c r="CC278" s="4">
        <f t="shared" si="1319"/>
        <v>0</v>
      </c>
      <c r="CD278" s="4">
        <f t="shared" si="1320"/>
        <v>0</v>
      </c>
      <c r="CE278" s="3"/>
      <c r="CF278" s="3"/>
      <c r="CG278" s="4">
        <f t="shared" si="1321"/>
        <v>0</v>
      </c>
      <c r="CH278" s="3"/>
      <c r="CI278" s="3"/>
      <c r="CJ278" s="4">
        <f t="shared" si="1322"/>
        <v>0</v>
      </c>
      <c r="CK278" s="3"/>
      <c r="CL278" s="3"/>
      <c r="CM278" s="4">
        <f t="shared" si="1323"/>
        <v>0</v>
      </c>
      <c r="CN278" s="4">
        <f t="shared" si="1324"/>
        <v>0</v>
      </c>
      <c r="CO278" s="4">
        <f t="shared" si="1325"/>
        <v>0</v>
      </c>
      <c r="CP278" s="4">
        <f t="shared" si="1326"/>
        <v>0</v>
      </c>
      <c r="CQ278" s="3"/>
      <c r="CR278" s="3"/>
      <c r="CS278" s="4">
        <f t="shared" si="1327"/>
        <v>0</v>
      </c>
      <c r="CT278" s="3"/>
      <c r="CU278" s="3"/>
      <c r="CV278" s="4">
        <f t="shared" si="1328"/>
        <v>0</v>
      </c>
      <c r="CW278" s="3"/>
      <c r="CX278" s="3"/>
      <c r="CY278" s="4">
        <f t="shared" si="1329"/>
        <v>0</v>
      </c>
      <c r="CZ278" s="4">
        <f t="shared" si="1330"/>
        <v>0</v>
      </c>
      <c r="DA278" s="4">
        <f t="shared" si="1331"/>
        <v>0</v>
      </c>
      <c r="DB278" s="4">
        <f t="shared" si="1332"/>
        <v>0</v>
      </c>
      <c r="DC278" s="4">
        <f t="shared" si="1333"/>
        <v>0</v>
      </c>
      <c r="DD278" s="4">
        <f t="shared" si="1334"/>
        <v>0</v>
      </c>
      <c r="DE278" s="4">
        <f t="shared" si="1335"/>
        <v>0</v>
      </c>
      <c r="DF278" s="3"/>
      <c r="DG278" s="3"/>
      <c r="DH278" s="4">
        <f t="shared" si="1336"/>
        <v>0</v>
      </c>
      <c r="DI278" s="3"/>
      <c r="DJ278" s="3"/>
      <c r="DK278" s="4">
        <f t="shared" si="1337"/>
        <v>0</v>
      </c>
      <c r="DL278" s="4">
        <f t="shared" si="1338"/>
        <v>0</v>
      </c>
      <c r="DM278" s="4">
        <f t="shared" si="1339"/>
        <v>0</v>
      </c>
      <c r="DN278" s="4">
        <f t="shared" si="1340"/>
        <v>0</v>
      </c>
      <c r="DO278" s="3"/>
      <c r="DP278" s="3"/>
      <c r="DQ278" s="4">
        <f t="shared" si="1341"/>
        <v>0</v>
      </c>
      <c r="DR278" s="3"/>
      <c r="DS278" s="3"/>
      <c r="DT278" s="4">
        <f t="shared" si="1342"/>
        <v>0</v>
      </c>
      <c r="DU278" s="4">
        <f t="shared" si="1343"/>
        <v>0</v>
      </c>
      <c r="DV278" s="4">
        <f t="shared" si="1344"/>
        <v>0</v>
      </c>
      <c r="DW278" s="4">
        <f t="shared" si="1345"/>
        <v>0</v>
      </c>
      <c r="DX278" s="20">
        <f t="shared" si="1346"/>
        <v>0</v>
      </c>
      <c r="DY278" s="20">
        <f t="shared" si="1347"/>
        <v>0</v>
      </c>
      <c r="DZ278" s="20">
        <f t="shared" si="1348"/>
        <v>0</v>
      </c>
      <c r="EA278" s="19"/>
      <c r="EB278" s="19"/>
      <c r="EC278" s="20">
        <f t="shared" si="1349"/>
        <v>0</v>
      </c>
      <c r="ED278" s="19"/>
      <c r="EE278" s="19"/>
      <c r="EF278" s="20">
        <f t="shared" si="1350"/>
        <v>0</v>
      </c>
      <c r="EG278" s="19"/>
      <c r="EH278" s="19"/>
      <c r="EI278" s="20">
        <f t="shared" si="1351"/>
        <v>0</v>
      </c>
      <c r="EJ278" s="19"/>
      <c r="EK278" s="19"/>
      <c r="EL278" s="20">
        <f t="shared" si="1352"/>
        <v>0</v>
      </c>
      <c r="EM278" s="20">
        <f t="shared" si="1353"/>
        <v>0</v>
      </c>
      <c r="EN278" s="20">
        <f t="shared" si="1354"/>
        <v>0</v>
      </c>
      <c r="EO278" s="20">
        <f t="shared" si="1355"/>
        <v>0</v>
      </c>
      <c r="EP278" s="19"/>
      <c r="EQ278" s="19"/>
      <c r="ER278" s="20">
        <f t="shared" si="1356"/>
        <v>0</v>
      </c>
      <c r="ES278" s="19"/>
      <c r="ET278" s="19"/>
      <c r="EU278" s="20">
        <f t="shared" si="1357"/>
        <v>0</v>
      </c>
      <c r="EV278" s="19"/>
      <c r="EW278" s="19"/>
      <c r="EX278" s="20">
        <f t="shared" si="1358"/>
        <v>0</v>
      </c>
      <c r="EY278" s="19"/>
      <c r="EZ278" s="19"/>
      <c r="FA278" s="20">
        <f t="shared" si="1359"/>
        <v>0</v>
      </c>
      <c r="FB278" s="20">
        <f t="shared" si="1360"/>
        <v>0</v>
      </c>
      <c r="FC278" s="20">
        <f t="shared" si="1361"/>
        <v>0</v>
      </c>
      <c r="FD278" s="20">
        <f t="shared" si="1362"/>
        <v>0</v>
      </c>
      <c r="FE278" s="19"/>
      <c r="FF278" s="19"/>
      <c r="FG278" s="20">
        <f t="shared" si="1363"/>
        <v>0</v>
      </c>
      <c r="FH278" s="19"/>
      <c r="FI278" s="19"/>
      <c r="FJ278" s="20">
        <f t="shared" si="1364"/>
        <v>0</v>
      </c>
      <c r="FK278" s="19"/>
      <c r="FL278" s="19"/>
      <c r="FM278" s="20">
        <f t="shared" si="1365"/>
        <v>0</v>
      </c>
      <c r="FN278" s="20">
        <f t="shared" si="1366"/>
        <v>0</v>
      </c>
      <c r="FO278" s="20">
        <f t="shared" si="1367"/>
        <v>0</v>
      </c>
      <c r="FP278" s="20">
        <f t="shared" si="1368"/>
        <v>0</v>
      </c>
      <c r="FQ278" s="19"/>
      <c r="FR278" s="19"/>
      <c r="FS278" s="20">
        <f t="shared" si="1369"/>
        <v>0</v>
      </c>
      <c r="FT278" s="19"/>
      <c r="FU278" s="19"/>
      <c r="FV278" s="20">
        <f t="shared" si="1370"/>
        <v>0</v>
      </c>
      <c r="FW278" s="19"/>
      <c r="FX278" s="19"/>
      <c r="FY278" s="20">
        <f t="shared" si="1371"/>
        <v>0</v>
      </c>
      <c r="FZ278" s="20">
        <f t="shared" si="1372"/>
        <v>0</v>
      </c>
      <c r="GA278" s="20">
        <f t="shared" si="1373"/>
        <v>0</v>
      </c>
      <c r="GB278" s="20">
        <f t="shared" si="1374"/>
        <v>0</v>
      </c>
      <c r="GC278" s="19"/>
      <c r="GD278" s="19"/>
      <c r="GE278" s="20">
        <f t="shared" si="1375"/>
        <v>0</v>
      </c>
      <c r="GF278" s="19"/>
      <c r="GG278" s="19"/>
      <c r="GH278" s="20">
        <f t="shared" si="1376"/>
        <v>0</v>
      </c>
      <c r="GI278" s="19"/>
      <c r="GJ278" s="19"/>
      <c r="GK278" s="20">
        <f t="shared" si="1377"/>
        <v>0</v>
      </c>
      <c r="GL278" s="19"/>
      <c r="GM278" s="19"/>
      <c r="GN278" s="20">
        <f t="shared" si="1378"/>
        <v>0</v>
      </c>
      <c r="GO278" s="20">
        <f t="shared" si="1379"/>
        <v>0</v>
      </c>
      <c r="GP278" s="20">
        <f t="shared" si="1380"/>
        <v>0</v>
      </c>
      <c r="GQ278" s="20">
        <f t="shared" si="1381"/>
        <v>0</v>
      </c>
      <c r="GR278" s="19"/>
      <c r="GS278" s="19"/>
      <c r="GT278" s="20">
        <f t="shared" si="1382"/>
        <v>0</v>
      </c>
      <c r="GU278" s="19"/>
      <c r="GV278" s="19"/>
      <c r="GW278" s="20">
        <f t="shared" si="1383"/>
        <v>0</v>
      </c>
      <c r="GX278" s="19"/>
      <c r="GY278" s="19"/>
      <c r="GZ278" s="20">
        <f t="shared" si="1384"/>
        <v>0</v>
      </c>
      <c r="HA278" s="20">
        <f t="shared" si="1385"/>
        <v>0</v>
      </c>
      <c r="HB278" s="20">
        <f t="shared" si="1386"/>
        <v>0</v>
      </c>
      <c r="HC278" s="20">
        <f t="shared" si="1387"/>
        <v>0</v>
      </c>
      <c r="HD278" s="19"/>
      <c r="HE278" s="19"/>
      <c r="HF278" s="20">
        <f t="shared" si="1388"/>
        <v>0</v>
      </c>
      <c r="HG278" s="19"/>
      <c r="HH278" s="19"/>
      <c r="HI278" s="20">
        <f t="shared" si="1389"/>
        <v>0</v>
      </c>
      <c r="HJ278" s="19"/>
      <c r="HK278" s="19"/>
      <c r="HL278" s="20">
        <f t="shared" si="1390"/>
        <v>0</v>
      </c>
      <c r="HM278" s="19"/>
      <c r="HN278" s="19"/>
      <c r="HO278" s="20">
        <f t="shared" si="1391"/>
        <v>0</v>
      </c>
      <c r="HP278" s="20">
        <f t="shared" si="1392"/>
        <v>0</v>
      </c>
      <c r="HQ278" s="20">
        <f t="shared" si="1393"/>
        <v>0</v>
      </c>
      <c r="HR278" s="20">
        <f t="shared" si="1394"/>
        <v>0</v>
      </c>
      <c r="HS278" s="19"/>
      <c r="HT278" s="19"/>
      <c r="HU278" s="20">
        <f t="shared" si="1395"/>
        <v>0</v>
      </c>
      <c r="HV278" s="19"/>
      <c r="HW278" s="19"/>
      <c r="HX278" s="20">
        <f t="shared" si="1396"/>
        <v>0</v>
      </c>
      <c r="HY278" s="19"/>
      <c r="HZ278" s="19"/>
      <c r="IA278" s="20">
        <f t="shared" si="1397"/>
        <v>0</v>
      </c>
      <c r="IB278" s="19"/>
      <c r="IC278" s="19"/>
      <c r="ID278" s="20">
        <f t="shared" si="1398"/>
        <v>0</v>
      </c>
      <c r="IE278" s="20">
        <f t="shared" si="1399"/>
        <v>0</v>
      </c>
      <c r="IF278" s="20">
        <f t="shared" si="1400"/>
        <v>0</v>
      </c>
      <c r="IG278" s="20">
        <f t="shared" si="1401"/>
        <v>0</v>
      </c>
      <c r="IH278" s="20">
        <f t="shared" si="1402"/>
        <v>0</v>
      </c>
      <c r="II278" s="20">
        <f t="shared" si="1403"/>
        <v>0</v>
      </c>
      <c r="IJ278" s="20">
        <f t="shared" si="1404"/>
        <v>0</v>
      </c>
      <c r="IK278" s="19"/>
      <c r="IL278" s="19"/>
      <c r="IM278" s="20">
        <f t="shared" si="1405"/>
        <v>0</v>
      </c>
      <c r="IN278" s="19"/>
      <c r="IO278" s="19"/>
      <c r="IP278" s="20">
        <f t="shared" si="1406"/>
        <v>0</v>
      </c>
      <c r="IQ278" s="19"/>
      <c r="IR278" s="19"/>
      <c r="IS278" s="20">
        <f t="shared" si="1407"/>
        <v>0</v>
      </c>
      <c r="IT278" s="20">
        <f t="shared" si="1408"/>
        <v>0</v>
      </c>
      <c r="IU278" s="20">
        <f t="shared" si="1409"/>
        <v>0</v>
      </c>
      <c r="IV278" s="20">
        <f t="shared" si="1410"/>
        <v>0</v>
      </c>
      <c r="IW278" s="20">
        <f t="shared" si="1411"/>
        <v>0</v>
      </c>
      <c r="IX278" s="20">
        <f t="shared" si="1412"/>
        <v>0</v>
      </c>
      <c r="IY278" s="20">
        <f t="shared" si="1413"/>
        <v>0</v>
      </c>
      <c r="IZ278" s="19"/>
      <c r="JA278" s="19"/>
      <c r="JB278" s="20">
        <f t="shared" si="1414"/>
        <v>0</v>
      </c>
      <c r="JC278" s="19"/>
      <c r="JD278" s="19"/>
      <c r="JE278" s="20">
        <f t="shared" si="1415"/>
        <v>0</v>
      </c>
      <c r="JF278" s="19"/>
      <c r="JG278" s="19"/>
      <c r="JH278" s="20">
        <f t="shared" si="1416"/>
        <v>0</v>
      </c>
      <c r="JI278" s="20">
        <f t="shared" si="1417"/>
        <v>0</v>
      </c>
      <c r="JJ278" s="20">
        <f t="shared" si="1418"/>
        <v>0</v>
      </c>
      <c r="JK278" s="20">
        <f t="shared" si="1419"/>
        <v>0</v>
      </c>
      <c r="JL278" s="19"/>
      <c r="JM278" s="19"/>
      <c r="JN278" s="20">
        <f t="shared" si="1420"/>
        <v>0</v>
      </c>
      <c r="JO278" s="19"/>
      <c r="JP278" s="19"/>
      <c r="JQ278" s="20">
        <f t="shared" si="1421"/>
        <v>0</v>
      </c>
      <c r="JR278" s="19"/>
      <c r="JS278" s="19"/>
      <c r="JT278" s="20">
        <f t="shared" si="1422"/>
        <v>0</v>
      </c>
      <c r="JU278" s="20">
        <f t="shared" si="1423"/>
        <v>0</v>
      </c>
      <c r="JV278" s="20">
        <f t="shared" si="1424"/>
        <v>0</v>
      </c>
      <c r="JW278" s="20">
        <f t="shared" si="1425"/>
        <v>0</v>
      </c>
      <c r="JX278" s="19"/>
      <c r="JY278" s="19"/>
      <c r="JZ278" s="20">
        <f t="shared" si="1426"/>
        <v>0</v>
      </c>
      <c r="KA278" s="19"/>
      <c r="KB278" s="19"/>
      <c r="KC278" s="20">
        <f t="shared" si="1427"/>
        <v>0</v>
      </c>
      <c r="KD278" s="20">
        <f t="shared" si="1428"/>
        <v>0</v>
      </c>
      <c r="KE278" s="20">
        <f t="shared" si="1429"/>
        <v>0</v>
      </c>
      <c r="KF278" s="20">
        <f t="shared" si="1430"/>
        <v>0</v>
      </c>
      <c r="KG278" s="20">
        <f>2589.18</f>
        <v>2589.1799999999998</v>
      </c>
      <c r="KH278" s="20">
        <f>2550</f>
        <v>2550</v>
      </c>
      <c r="KI278" s="20">
        <f t="shared" si="1431"/>
        <v>39.179999999999836</v>
      </c>
      <c r="KJ278" s="19"/>
      <c r="KK278" s="19"/>
      <c r="KL278" s="20">
        <f t="shared" si="1432"/>
        <v>0</v>
      </c>
      <c r="KM278" s="19"/>
      <c r="KN278" s="19"/>
      <c r="KO278" s="20">
        <f t="shared" si="1433"/>
        <v>0</v>
      </c>
      <c r="KP278" s="19"/>
      <c r="KQ278" s="19"/>
      <c r="KR278" s="20">
        <f t="shared" si="1434"/>
        <v>0</v>
      </c>
      <c r="KS278" s="19"/>
      <c r="KT278" s="19"/>
      <c r="KU278" s="20">
        <f t="shared" si="1435"/>
        <v>0</v>
      </c>
      <c r="KV278" s="19"/>
      <c r="KW278" s="19"/>
      <c r="KX278" s="20">
        <f t="shared" si="1436"/>
        <v>0</v>
      </c>
      <c r="KY278" s="19"/>
      <c r="KZ278" s="19"/>
      <c r="LA278" s="20">
        <f t="shared" si="1437"/>
        <v>0</v>
      </c>
      <c r="LB278" s="20">
        <f t="shared" si="1438"/>
        <v>0</v>
      </c>
      <c r="LC278" s="20">
        <f t="shared" si="1439"/>
        <v>0</v>
      </c>
      <c r="LD278" s="20">
        <f t="shared" si="1440"/>
        <v>0</v>
      </c>
      <c r="LE278" s="20">
        <f t="shared" si="1441"/>
        <v>2589.1799999999998</v>
      </c>
      <c r="LF278" s="20">
        <f t="shared" si="1442"/>
        <v>2550</v>
      </c>
      <c r="LG278" s="20">
        <f t="shared" si="1443"/>
        <v>39.179999999999836</v>
      </c>
      <c r="LH278" s="19"/>
      <c r="LI278" s="19"/>
      <c r="LJ278" s="20">
        <f t="shared" si="1444"/>
        <v>0</v>
      </c>
      <c r="LK278" s="19"/>
      <c r="LL278" s="19"/>
      <c r="LM278" s="20">
        <f t="shared" si="1445"/>
        <v>0</v>
      </c>
      <c r="LN278" s="20">
        <f t="shared" si="1446"/>
        <v>2589.1799999999998</v>
      </c>
      <c r="LO278" s="20">
        <f t="shared" si="1447"/>
        <v>2550</v>
      </c>
      <c r="LP278" s="20">
        <f t="shared" si="1448"/>
        <v>39.179999999999836</v>
      </c>
    </row>
    <row r="279" spans="1:328" x14ac:dyDescent="0.3">
      <c r="A279" s="2" t="s">
        <v>384</v>
      </c>
      <c r="B279" s="3"/>
      <c r="C279" s="3"/>
      <c r="D279" s="4">
        <f t="shared" si="1288"/>
        <v>0</v>
      </c>
      <c r="E279" s="3"/>
      <c r="F279" s="3"/>
      <c r="G279" s="4">
        <f t="shared" si="1289"/>
        <v>0</v>
      </c>
      <c r="H279" s="3"/>
      <c r="I279" s="3"/>
      <c r="J279" s="4">
        <f t="shared" si="1290"/>
        <v>0</v>
      </c>
      <c r="K279" s="3"/>
      <c r="L279" s="3"/>
      <c r="M279" s="4">
        <f t="shared" si="1291"/>
        <v>0</v>
      </c>
      <c r="N279" s="3"/>
      <c r="O279" s="3"/>
      <c r="P279" s="4">
        <f t="shared" si="1292"/>
        <v>0</v>
      </c>
      <c r="Q279" s="3"/>
      <c r="R279" s="3"/>
      <c r="S279" s="4">
        <f t="shared" si="1293"/>
        <v>0</v>
      </c>
      <c r="T279" s="3"/>
      <c r="U279" s="3"/>
      <c r="V279" s="4">
        <f t="shared" si="1294"/>
        <v>0</v>
      </c>
      <c r="W279" s="3"/>
      <c r="X279" s="3"/>
      <c r="Y279" s="4">
        <f t="shared" si="1295"/>
        <v>0</v>
      </c>
      <c r="Z279" s="3"/>
      <c r="AA279" s="3"/>
      <c r="AB279" s="4">
        <f t="shared" si="1296"/>
        <v>0</v>
      </c>
      <c r="AC279" s="3"/>
      <c r="AD279" s="3"/>
      <c r="AE279" s="4">
        <f t="shared" si="1297"/>
        <v>0</v>
      </c>
      <c r="AF279" s="3"/>
      <c r="AG279" s="3"/>
      <c r="AH279" s="4">
        <f t="shared" si="1298"/>
        <v>0</v>
      </c>
      <c r="AI279" s="3"/>
      <c r="AJ279" s="3"/>
      <c r="AK279" s="4">
        <f t="shared" si="1299"/>
        <v>0</v>
      </c>
      <c r="AL279" s="4">
        <f t="shared" si="1300"/>
        <v>0</v>
      </c>
      <c r="AM279" s="4">
        <f t="shared" si="1301"/>
        <v>0</v>
      </c>
      <c r="AN279" s="4">
        <f t="shared" si="1302"/>
        <v>0</v>
      </c>
      <c r="AO279" s="3"/>
      <c r="AP279" s="3"/>
      <c r="AQ279" s="4">
        <f t="shared" si="1303"/>
        <v>0</v>
      </c>
      <c r="AR279" s="3"/>
      <c r="AS279" s="3"/>
      <c r="AT279" s="4">
        <f t="shared" si="1304"/>
        <v>0</v>
      </c>
      <c r="AU279" s="3"/>
      <c r="AV279" s="3"/>
      <c r="AW279" s="4">
        <f t="shared" si="1305"/>
        <v>0</v>
      </c>
      <c r="AX279" s="3"/>
      <c r="AY279" s="3"/>
      <c r="AZ279" s="4">
        <f t="shared" si="1306"/>
        <v>0</v>
      </c>
      <c r="BA279" s="3"/>
      <c r="BB279" s="3"/>
      <c r="BC279" s="4">
        <f t="shared" si="1307"/>
        <v>0</v>
      </c>
      <c r="BD279" s="3"/>
      <c r="BE279" s="3"/>
      <c r="BF279" s="4">
        <f t="shared" si="1308"/>
        <v>0</v>
      </c>
      <c r="BG279" s="4">
        <f t="shared" si="1309"/>
        <v>0</v>
      </c>
      <c r="BH279" s="4">
        <f t="shared" si="1310"/>
        <v>0</v>
      </c>
      <c r="BI279" s="4">
        <f t="shared" si="1311"/>
        <v>0</v>
      </c>
      <c r="BJ279" s="3"/>
      <c r="BK279" s="3"/>
      <c r="BL279" s="4">
        <f t="shared" si="1312"/>
        <v>0</v>
      </c>
      <c r="BM279" s="3"/>
      <c r="BN279" s="3"/>
      <c r="BO279" s="4">
        <f t="shared" si="1313"/>
        <v>0</v>
      </c>
      <c r="BP279" s="3"/>
      <c r="BQ279" s="3"/>
      <c r="BR279" s="4">
        <f t="shared" si="1314"/>
        <v>0</v>
      </c>
      <c r="BS279" s="3"/>
      <c r="BT279" s="3"/>
      <c r="BU279" s="4">
        <f t="shared" si="1315"/>
        <v>0</v>
      </c>
      <c r="BV279" s="3"/>
      <c r="BW279" s="3"/>
      <c r="BX279" s="4">
        <f t="shared" si="1316"/>
        <v>0</v>
      </c>
      <c r="BY279" s="3"/>
      <c r="BZ279" s="3"/>
      <c r="CA279" s="4">
        <f t="shared" si="1317"/>
        <v>0</v>
      </c>
      <c r="CB279" s="4">
        <f t="shared" si="1318"/>
        <v>0</v>
      </c>
      <c r="CC279" s="4">
        <f t="shared" si="1319"/>
        <v>0</v>
      </c>
      <c r="CD279" s="4">
        <f t="shared" si="1320"/>
        <v>0</v>
      </c>
      <c r="CE279" s="3"/>
      <c r="CF279" s="3"/>
      <c r="CG279" s="4">
        <f t="shared" si="1321"/>
        <v>0</v>
      </c>
      <c r="CH279" s="3"/>
      <c r="CI279" s="3"/>
      <c r="CJ279" s="4">
        <f t="shared" si="1322"/>
        <v>0</v>
      </c>
      <c r="CK279" s="3"/>
      <c r="CL279" s="3"/>
      <c r="CM279" s="4">
        <f t="shared" si="1323"/>
        <v>0</v>
      </c>
      <c r="CN279" s="4">
        <f t="shared" si="1324"/>
        <v>0</v>
      </c>
      <c r="CO279" s="4">
        <f t="shared" si="1325"/>
        <v>0</v>
      </c>
      <c r="CP279" s="4">
        <f t="shared" si="1326"/>
        <v>0</v>
      </c>
      <c r="CQ279" s="3"/>
      <c r="CR279" s="3"/>
      <c r="CS279" s="4">
        <f t="shared" si="1327"/>
        <v>0</v>
      </c>
      <c r="CT279" s="3"/>
      <c r="CU279" s="3"/>
      <c r="CV279" s="4">
        <f t="shared" si="1328"/>
        <v>0</v>
      </c>
      <c r="CW279" s="3"/>
      <c r="CX279" s="3"/>
      <c r="CY279" s="4">
        <f t="shared" si="1329"/>
        <v>0</v>
      </c>
      <c r="CZ279" s="4">
        <f t="shared" si="1330"/>
        <v>0</v>
      </c>
      <c r="DA279" s="4">
        <f t="shared" si="1331"/>
        <v>0</v>
      </c>
      <c r="DB279" s="4">
        <f t="shared" si="1332"/>
        <v>0</v>
      </c>
      <c r="DC279" s="4">
        <f t="shared" si="1333"/>
        <v>0</v>
      </c>
      <c r="DD279" s="4">
        <f t="shared" si="1334"/>
        <v>0</v>
      </c>
      <c r="DE279" s="4">
        <f t="shared" si="1335"/>
        <v>0</v>
      </c>
      <c r="DF279" s="3"/>
      <c r="DG279" s="3"/>
      <c r="DH279" s="4">
        <f t="shared" si="1336"/>
        <v>0</v>
      </c>
      <c r="DI279" s="3"/>
      <c r="DJ279" s="3"/>
      <c r="DK279" s="4">
        <f t="shared" si="1337"/>
        <v>0</v>
      </c>
      <c r="DL279" s="4">
        <f t="shared" si="1338"/>
        <v>0</v>
      </c>
      <c r="DM279" s="4">
        <f t="shared" si="1339"/>
        <v>0</v>
      </c>
      <c r="DN279" s="4">
        <f t="shared" si="1340"/>
        <v>0</v>
      </c>
      <c r="DO279" s="3"/>
      <c r="DP279" s="3"/>
      <c r="DQ279" s="4">
        <f t="shared" si="1341"/>
        <v>0</v>
      </c>
      <c r="DR279" s="3"/>
      <c r="DS279" s="3"/>
      <c r="DT279" s="4">
        <f t="shared" si="1342"/>
        <v>0</v>
      </c>
      <c r="DU279" s="4">
        <f t="shared" si="1343"/>
        <v>0</v>
      </c>
      <c r="DV279" s="4">
        <f t="shared" si="1344"/>
        <v>0</v>
      </c>
      <c r="DW279" s="4">
        <f t="shared" si="1345"/>
        <v>0</v>
      </c>
      <c r="DX279" s="20">
        <f t="shared" si="1346"/>
        <v>0</v>
      </c>
      <c r="DY279" s="20">
        <f t="shared" si="1347"/>
        <v>0</v>
      </c>
      <c r="DZ279" s="20">
        <f t="shared" si="1348"/>
        <v>0</v>
      </c>
      <c r="EA279" s="19"/>
      <c r="EB279" s="19"/>
      <c r="EC279" s="20">
        <f t="shared" si="1349"/>
        <v>0</v>
      </c>
      <c r="ED279" s="19"/>
      <c r="EE279" s="19"/>
      <c r="EF279" s="20">
        <f t="shared" si="1350"/>
        <v>0</v>
      </c>
      <c r="EG279" s="19"/>
      <c r="EH279" s="19"/>
      <c r="EI279" s="20">
        <f t="shared" si="1351"/>
        <v>0</v>
      </c>
      <c r="EJ279" s="19"/>
      <c r="EK279" s="19"/>
      <c r="EL279" s="20">
        <f t="shared" si="1352"/>
        <v>0</v>
      </c>
      <c r="EM279" s="20">
        <f t="shared" si="1353"/>
        <v>0</v>
      </c>
      <c r="EN279" s="20">
        <f t="shared" si="1354"/>
        <v>0</v>
      </c>
      <c r="EO279" s="20">
        <f t="shared" si="1355"/>
        <v>0</v>
      </c>
      <c r="EP279" s="19"/>
      <c r="EQ279" s="19"/>
      <c r="ER279" s="20">
        <f t="shared" si="1356"/>
        <v>0</v>
      </c>
      <c r="ES279" s="19"/>
      <c r="ET279" s="19"/>
      <c r="EU279" s="20">
        <f t="shared" si="1357"/>
        <v>0</v>
      </c>
      <c r="EV279" s="19"/>
      <c r="EW279" s="19"/>
      <c r="EX279" s="20">
        <f t="shared" si="1358"/>
        <v>0</v>
      </c>
      <c r="EY279" s="19"/>
      <c r="EZ279" s="19"/>
      <c r="FA279" s="20">
        <f t="shared" si="1359"/>
        <v>0</v>
      </c>
      <c r="FB279" s="20">
        <f t="shared" si="1360"/>
        <v>0</v>
      </c>
      <c r="FC279" s="20">
        <f t="shared" si="1361"/>
        <v>0</v>
      </c>
      <c r="FD279" s="20">
        <f t="shared" si="1362"/>
        <v>0</v>
      </c>
      <c r="FE279" s="19"/>
      <c r="FF279" s="19"/>
      <c r="FG279" s="20">
        <f t="shared" si="1363"/>
        <v>0</v>
      </c>
      <c r="FH279" s="19"/>
      <c r="FI279" s="19"/>
      <c r="FJ279" s="20">
        <f t="shared" si="1364"/>
        <v>0</v>
      </c>
      <c r="FK279" s="19"/>
      <c r="FL279" s="19"/>
      <c r="FM279" s="20">
        <f t="shared" si="1365"/>
        <v>0</v>
      </c>
      <c r="FN279" s="20">
        <f t="shared" si="1366"/>
        <v>0</v>
      </c>
      <c r="FO279" s="20">
        <f t="shared" si="1367"/>
        <v>0</v>
      </c>
      <c r="FP279" s="20">
        <f t="shared" si="1368"/>
        <v>0</v>
      </c>
      <c r="FQ279" s="19"/>
      <c r="FR279" s="19"/>
      <c r="FS279" s="20">
        <f t="shared" si="1369"/>
        <v>0</v>
      </c>
      <c r="FT279" s="19"/>
      <c r="FU279" s="19"/>
      <c r="FV279" s="20">
        <f t="shared" si="1370"/>
        <v>0</v>
      </c>
      <c r="FW279" s="19"/>
      <c r="FX279" s="19"/>
      <c r="FY279" s="20">
        <f t="shared" si="1371"/>
        <v>0</v>
      </c>
      <c r="FZ279" s="20">
        <f t="shared" si="1372"/>
        <v>0</v>
      </c>
      <c r="GA279" s="20">
        <f t="shared" si="1373"/>
        <v>0</v>
      </c>
      <c r="GB279" s="20">
        <f t="shared" si="1374"/>
        <v>0</v>
      </c>
      <c r="GC279" s="19"/>
      <c r="GD279" s="19"/>
      <c r="GE279" s="20">
        <f t="shared" si="1375"/>
        <v>0</v>
      </c>
      <c r="GF279" s="19"/>
      <c r="GG279" s="19"/>
      <c r="GH279" s="20">
        <f t="shared" si="1376"/>
        <v>0</v>
      </c>
      <c r="GI279" s="19"/>
      <c r="GJ279" s="19"/>
      <c r="GK279" s="20">
        <f t="shared" si="1377"/>
        <v>0</v>
      </c>
      <c r="GL279" s="19"/>
      <c r="GM279" s="19"/>
      <c r="GN279" s="20">
        <f t="shared" si="1378"/>
        <v>0</v>
      </c>
      <c r="GO279" s="20">
        <f t="shared" si="1379"/>
        <v>0</v>
      </c>
      <c r="GP279" s="20">
        <f t="shared" si="1380"/>
        <v>0</v>
      </c>
      <c r="GQ279" s="20">
        <f t="shared" si="1381"/>
        <v>0</v>
      </c>
      <c r="GR279" s="19"/>
      <c r="GS279" s="19"/>
      <c r="GT279" s="20">
        <f t="shared" si="1382"/>
        <v>0</v>
      </c>
      <c r="GU279" s="19"/>
      <c r="GV279" s="19"/>
      <c r="GW279" s="20">
        <f t="shared" si="1383"/>
        <v>0</v>
      </c>
      <c r="GX279" s="19"/>
      <c r="GY279" s="19"/>
      <c r="GZ279" s="20">
        <f t="shared" si="1384"/>
        <v>0</v>
      </c>
      <c r="HA279" s="20">
        <f t="shared" si="1385"/>
        <v>0</v>
      </c>
      <c r="HB279" s="20">
        <f t="shared" si="1386"/>
        <v>0</v>
      </c>
      <c r="HC279" s="20">
        <f t="shared" si="1387"/>
        <v>0</v>
      </c>
      <c r="HD279" s="19"/>
      <c r="HE279" s="19"/>
      <c r="HF279" s="20">
        <f t="shared" si="1388"/>
        <v>0</v>
      </c>
      <c r="HG279" s="19"/>
      <c r="HH279" s="19"/>
      <c r="HI279" s="20">
        <f t="shared" si="1389"/>
        <v>0</v>
      </c>
      <c r="HJ279" s="19"/>
      <c r="HK279" s="19"/>
      <c r="HL279" s="20">
        <f t="shared" si="1390"/>
        <v>0</v>
      </c>
      <c r="HM279" s="19"/>
      <c r="HN279" s="19"/>
      <c r="HO279" s="20">
        <f t="shared" si="1391"/>
        <v>0</v>
      </c>
      <c r="HP279" s="20">
        <f t="shared" si="1392"/>
        <v>0</v>
      </c>
      <c r="HQ279" s="20">
        <f t="shared" si="1393"/>
        <v>0</v>
      </c>
      <c r="HR279" s="20">
        <f t="shared" si="1394"/>
        <v>0</v>
      </c>
      <c r="HS279" s="19"/>
      <c r="HT279" s="19"/>
      <c r="HU279" s="20">
        <f t="shared" si="1395"/>
        <v>0</v>
      </c>
      <c r="HV279" s="19"/>
      <c r="HW279" s="19"/>
      <c r="HX279" s="20">
        <f t="shared" si="1396"/>
        <v>0</v>
      </c>
      <c r="HY279" s="19"/>
      <c r="HZ279" s="19"/>
      <c r="IA279" s="20">
        <f t="shared" si="1397"/>
        <v>0</v>
      </c>
      <c r="IB279" s="19"/>
      <c r="IC279" s="19"/>
      <c r="ID279" s="20">
        <f t="shared" si="1398"/>
        <v>0</v>
      </c>
      <c r="IE279" s="20">
        <f t="shared" si="1399"/>
        <v>0</v>
      </c>
      <c r="IF279" s="20">
        <f t="shared" si="1400"/>
        <v>0</v>
      </c>
      <c r="IG279" s="20">
        <f t="shared" si="1401"/>
        <v>0</v>
      </c>
      <c r="IH279" s="20">
        <f t="shared" si="1402"/>
        <v>0</v>
      </c>
      <c r="II279" s="20">
        <f t="shared" si="1403"/>
        <v>0</v>
      </c>
      <c r="IJ279" s="20">
        <f t="shared" si="1404"/>
        <v>0</v>
      </c>
      <c r="IK279" s="19"/>
      <c r="IL279" s="19"/>
      <c r="IM279" s="20">
        <f t="shared" si="1405"/>
        <v>0</v>
      </c>
      <c r="IN279" s="19"/>
      <c r="IO279" s="19"/>
      <c r="IP279" s="20">
        <f t="shared" si="1406"/>
        <v>0</v>
      </c>
      <c r="IQ279" s="19"/>
      <c r="IR279" s="19"/>
      <c r="IS279" s="20">
        <f t="shared" si="1407"/>
        <v>0</v>
      </c>
      <c r="IT279" s="20">
        <f t="shared" si="1408"/>
        <v>0</v>
      </c>
      <c r="IU279" s="20">
        <f t="shared" si="1409"/>
        <v>0</v>
      </c>
      <c r="IV279" s="20">
        <f t="shared" si="1410"/>
        <v>0</v>
      </c>
      <c r="IW279" s="20">
        <f t="shared" si="1411"/>
        <v>0</v>
      </c>
      <c r="IX279" s="20">
        <f t="shared" si="1412"/>
        <v>0</v>
      </c>
      <c r="IY279" s="20">
        <f t="shared" si="1413"/>
        <v>0</v>
      </c>
      <c r="IZ279" s="19"/>
      <c r="JA279" s="19"/>
      <c r="JB279" s="20">
        <f t="shared" si="1414"/>
        <v>0</v>
      </c>
      <c r="JC279" s="19"/>
      <c r="JD279" s="19"/>
      <c r="JE279" s="20">
        <f t="shared" si="1415"/>
        <v>0</v>
      </c>
      <c r="JF279" s="19"/>
      <c r="JG279" s="19"/>
      <c r="JH279" s="20">
        <f t="shared" si="1416"/>
        <v>0</v>
      </c>
      <c r="JI279" s="20">
        <f t="shared" si="1417"/>
        <v>0</v>
      </c>
      <c r="JJ279" s="20">
        <f t="shared" si="1418"/>
        <v>0</v>
      </c>
      <c r="JK279" s="20">
        <f t="shared" si="1419"/>
        <v>0</v>
      </c>
      <c r="JL279" s="19"/>
      <c r="JM279" s="19"/>
      <c r="JN279" s="20">
        <f t="shared" si="1420"/>
        <v>0</v>
      </c>
      <c r="JO279" s="19"/>
      <c r="JP279" s="19"/>
      <c r="JQ279" s="20">
        <f t="shared" si="1421"/>
        <v>0</v>
      </c>
      <c r="JR279" s="19"/>
      <c r="JS279" s="19"/>
      <c r="JT279" s="20">
        <f t="shared" si="1422"/>
        <v>0</v>
      </c>
      <c r="JU279" s="20">
        <f t="shared" si="1423"/>
        <v>0</v>
      </c>
      <c r="JV279" s="20">
        <f t="shared" si="1424"/>
        <v>0</v>
      </c>
      <c r="JW279" s="20">
        <f t="shared" si="1425"/>
        <v>0</v>
      </c>
      <c r="JX279" s="19"/>
      <c r="JY279" s="19"/>
      <c r="JZ279" s="20">
        <f t="shared" si="1426"/>
        <v>0</v>
      </c>
      <c r="KA279" s="19"/>
      <c r="KB279" s="19"/>
      <c r="KC279" s="20">
        <f t="shared" si="1427"/>
        <v>0</v>
      </c>
      <c r="KD279" s="20">
        <f t="shared" si="1428"/>
        <v>0</v>
      </c>
      <c r="KE279" s="20">
        <f t="shared" si="1429"/>
        <v>0</v>
      </c>
      <c r="KF279" s="20">
        <f t="shared" si="1430"/>
        <v>0</v>
      </c>
      <c r="KG279" s="20">
        <f>332.64</f>
        <v>332.64</v>
      </c>
      <c r="KH279" s="20">
        <f>50</f>
        <v>50</v>
      </c>
      <c r="KI279" s="20">
        <f t="shared" si="1431"/>
        <v>282.64</v>
      </c>
      <c r="KJ279" s="19"/>
      <c r="KK279" s="19"/>
      <c r="KL279" s="20">
        <f t="shared" si="1432"/>
        <v>0</v>
      </c>
      <c r="KM279" s="19"/>
      <c r="KN279" s="19"/>
      <c r="KO279" s="20">
        <f t="shared" si="1433"/>
        <v>0</v>
      </c>
      <c r="KP279" s="19"/>
      <c r="KQ279" s="19"/>
      <c r="KR279" s="20">
        <f t="shared" si="1434"/>
        <v>0</v>
      </c>
      <c r="KS279" s="19"/>
      <c r="KT279" s="19"/>
      <c r="KU279" s="20">
        <f t="shared" si="1435"/>
        <v>0</v>
      </c>
      <c r="KV279" s="19"/>
      <c r="KW279" s="19"/>
      <c r="KX279" s="20">
        <f t="shared" si="1436"/>
        <v>0</v>
      </c>
      <c r="KY279" s="19"/>
      <c r="KZ279" s="19"/>
      <c r="LA279" s="20">
        <f t="shared" si="1437"/>
        <v>0</v>
      </c>
      <c r="LB279" s="20">
        <f t="shared" si="1438"/>
        <v>0</v>
      </c>
      <c r="LC279" s="20">
        <f t="shared" si="1439"/>
        <v>0</v>
      </c>
      <c r="LD279" s="20">
        <f t="shared" si="1440"/>
        <v>0</v>
      </c>
      <c r="LE279" s="20">
        <f t="shared" si="1441"/>
        <v>332.64</v>
      </c>
      <c r="LF279" s="20">
        <f t="shared" si="1442"/>
        <v>50</v>
      </c>
      <c r="LG279" s="20">
        <f t="shared" si="1443"/>
        <v>282.64</v>
      </c>
      <c r="LH279" s="19"/>
      <c r="LI279" s="19"/>
      <c r="LJ279" s="20">
        <f t="shared" si="1444"/>
        <v>0</v>
      </c>
      <c r="LK279" s="19"/>
      <c r="LL279" s="19"/>
      <c r="LM279" s="20">
        <f t="shared" si="1445"/>
        <v>0</v>
      </c>
      <c r="LN279" s="20">
        <f t="shared" si="1446"/>
        <v>332.64</v>
      </c>
      <c r="LO279" s="20">
        <f t="shared" si="1447"/>
        <v>50</v>
      </c>
      <c r="LP279" s="20">
        <f t="shared" si="1448"/>
        <v>282.64</v>
      </c>
    </row>
    <row r="280" spans="1:328" x14ac:dyDescent="0.3">
      <c r="A280" s="2" t="s">
        <v>385</v>
      </c>
      <c r="B280" s="3"/>
      <c r="C280" s="3"/>
      <c r="D280" s="4">
        <f t="shared" si="1288"/>
        <v>0</v>
      </c>
      <c r="E280" s="3"/>
      <c r="F280" s="3"/>
      <c r="G280" s="4">
        <f t="shared" si="1289"/>
        <v>0</v>
      </c>
      <c r="H280" s="3"/>
      <c r="I280" s="3"/>
      <c r="J280" s="4">
        <f t="shared" si="1290"/>
        <v>0</v>
      </c>
      <c r="K280" s="3"/>
      <c r="L280" s="3"/>
      <c r="M280" s="4">
        <f t="shared" si="1291"/>
        <v>0</v>
      </c>
      <c r="N280" s="3"/>
      <c r="O280" s="3"/>
      <c r="P280" s="4">
        <f t="shared" si="1292"/>
        <v>0</v>
      </c>
      <c r="Q280" s="3"/>
      <c r="R280" s="3"/>
      <c r="S280" s="4">
        <f t="shared" si="1293"/>
        <v>0</v>
      </c>
      <c r="T280" s="3"/>
      <c r="U280" s="3"/>
      <c r="V280" s="4">
        <f t="shared" si="1294"/>
        <v>0</v>
      </c>
      <c r="W280" s="3"/>
      <c r="X280" s="3"/>
      <c r="Y280" s="4">
        <f t="shared" si="1295"/>
        <v>0</v>
      </c>
      <c r="Z280" s="3"/>
      <c r="AA280" s="3"/>
      <c r="AB280" s="4">
        <f t="shared" si="1296"/>
        <v>0</v>
      </c>
      <c r="AC280" s="3"/>
      <c r="AD280" s="3"/>
      <c r="AE280" s="4">
        <f t="shared" si="1297"/>
        <v>0</v>
      </c>
      <c r="AF280" s="3"/>
      <c r="AG280" s="3"/>
      <c r="AH280" s="4">
        <f t="shared" si="1298"/>
        <v>0</v>
      </c>
      <c r="AI280" s="3"/>
      <c r="AJ280" s="3"/>
      <c r="AK280" s="4">
        <f t="shared" si="1299"/>
        <v>0</v>
      </c>
      <c r="AL280" s="4">
        <f t="shared" si="1300"/>
        <v>0</v>
      </c>
      <c r="AM280" s="4">
        <f t="shared" si="1301"/>
        <v>0</v>
      </c>
      <c r="AN280" s="4">
        <f t="shared" si="1302"/>
        <v>0</v>
      </c>
      <c r="AO280" s="3"/>
      <c r="AP280" s="3"/>
      <c r="AQ280" s="4">
        <f t="shared" si="1303"/>
        <v>0</v>
      </c>
      <c r="AR280" s="3"/>
      <c r="AS280" s="3"/>
      <c r="AT280" s="4">
        <f t="shared" si="1304"/>
        <v>0</v>
      </c>
      <c r="AU280" s="3"/>
      <c r="AV280" s="3"/>
      <c r="AW280" s="4">
        <f t="shared" si="1305"/>
        <v>0</v>
      </c>
      <c r="AX280" s="3"/>
      <c r="AY280" s="3"/>
      <c r="AZ280" s="4">
        <f t="shared" si="1306"/>
        <v>0</v>
      </c>
      <c r="BA280" s="3"/>
      <c r="BB280" s="3"/>
      <c r="BC280" s="4">
        <f t="shared" si="1307"/>
        <v>0</v>
      </c>
      <c r="BD280" s="3"/>
      <c r="BE280" s="3"/>
      <c r="BF280" s="4">
        <f t="shared" si="1308"/>
        <v>0</v>
      </c>
      <c r="BG280" s="4">
        <f t="shared" si="1309"/>
        <v>0</v>
      </c>
      <c r="BH280" s="4">
        <f t="shared" si="1310"/>
        <v>0</v>
      </c>
      <c r="BI280" s="4">
        <f t="shared" si="1311"/>
        <v>0</v>
      </c>
      <c r="BJ280" s="4">
        <f>30</f>
        <v>30</v>
      </c>
      <c r="BK280" s="3"/>
      <c r="BL280" s="4">
        <f t="shared" si="1312"/>
        <v>30</v>
      </c>
      <c r="BM280" s="3"/>
      <c r="BN280" s="3"/>
      <c r="BO280" s="4">
        <f t="shared" si="1313"/>
        <v>0</v>
      </c>
      <c r="BP280" s="3"/>
      <c r="BQ280" s="3"/>
      <c r="BR280" s="4">
        <f t="shared" si="1314"/>
        <v>0</v>
      </c>
      <c r="BS280" s="3"/>
      <c r="BT280" s="3"/>
      <c r="BU280" s="4">
        <f t="shared" si="1315"/>
        <v>0</v>
      </c>
      <c r="BV280" s="3"/>
      <c r="BW280" s="3"/>
      <c r="BX280" s="4">
        <f t="shared" si="1316"/>
        <v>0</v>
      </c>
      <c r="BY280" s="3"/>
      <c r="BZ280" s="3"/>
      <c r="CA280" s="4">
        <f t="shared" si="1317"/>
        <v>0</v>
      </c>
      <c r="CB280" s="4">
        <f t="shared" si="1318"/>
        <v>0</v>
      </c>
      <c r="CC280" s="4">
        <f t="shared" si="1319"/>
        <v>0</v>
      </c>
      <c r="CD280" s="4">
        <f t="shared" si="1320"/>
        <v>0</v>
      </c>
      <c r="CE280" s="3"/>
      <c r="CF280" s="3"/>
      <c r="CG280" s="4">
        <f t="shared" si="1321"/>
        <v>0</v>
      </c>
      <c r="CH280" s="3"/>
      <c r="CI280" s="3"/>
      <c r="CJ280" s="4">
        <f t="shared" si="1322"/>
        <v>0</v>
      </c>
      <c r="CK280" s="3"/>
      <c r="CL280" s="3"/>
      <c r="CM280" s="4">
        <f t="shared" si="1323"/>
        <v>0</v>
      </c>
      <c r="CN280" s="4">
        <f t="shared" si="1324"/>
        <v>0</v>
      </c>
      <c r="CO280" s="4">
        <f t="shared" si="1325"/>
        <v>0</v>
      </c>
      <c r="CP280" s="4">
        <f t="shared" si="1326"/>
        <v>0</v>
      </c>
      <c r="CQ280" s="3"/>
      <c r="CR280" s="3"/>
      <c r="CS280" s="4">
        <f t="shared" si="1327"/>
        <v>0</v>
      </c>
      <c r="CT280" s="3"/>
      <c r="CU280" s="3"/>
      <c r="CV280" s="4">
        <f t="shared" si="1328"/>
        <v>0</v>
      </c>
      <c r="CW280" s="3"/>
      <c r="CX280" s="3"/>
      <c r="CY280" s="4">
        <f t="shared" si="1329"/>
        <v>0</v>
      </c>
      <c r="CZ280" s="4">
        <f t="shared" si="1330"/>
        <v>0</v>
      </c>
      <c r="DA280" s="4">
        <f t="shared" si="1331"/>
        <v>0</v>
      </c>
      <c r="DB280" s="4">
        <f t="shared" si="1332"/>
        <v>0</v>
      </c>
      <c r="DC280" s="4">
        <f t="shared" si="1333"/>
        <v>30</v>
      </c>
      <c r="DD280" s="4">
        <f t="shared" si="1334"/>
        <v>0</v>
      </c>
      <c r="DE280" s="4">
        <f t="shared" si="1335"/>
        <v>30</v>
      </c>
      <c r="DF280" s="3"/>
      <c r="DG280" s="3"/>
      <c r="DH280" s="4">
        <f t="shared" si="1336"/>
        <v>0</v>
      </c>
      <c r="DI280" s="3"/>
      <c r="DJ280" s="3"/>
      <c r="DK280" s="4">
        <f t="shared" si="1337"/>
        <v>0</v>
      </c>
      <c r="DL280" s="4">
        <f t="shared" si="1338"/>
        <v>0</v>
      </c>
      <c r="DM280" s="4">
        <f t="shared" si="1339"/>
        <v>0</v>
      </c>
      <c r="DN280" s="4">
        <f t="shared" si="1340"/>
        <v>0</v>
      </c>
      <c r="DO280" s="3"/>
      <c r="DP280" s="3"/>
      <c r="DQ280" s="4">
        <f t="shared" si="1341"/>
        <v>0</v>
      </c>
      <c r="DR280" s="3"/>
      <c r="DS280" s="3"/>
      <c r="DT280" s="4">
        <f t="shared" si="1342"/>
        <v>0</v>
      </c>
      <c r="DU280" s="4">
        <f t="shared" si="1343"/>
        <v>0</v>
      </c>
      <c r="DV280" s="4">
        <f t="shared" si="1344"/>
        <v>0</v>
      </c>
      <c r="DW280" s="4">
        <f t="shared" si="1345"/>
        <v>0</v>
      </c>
      <c r="DX280" s="20">
        <f t="shared" si="1346"/>
        <v>30</v>
      </c>
      <c r="DY280" s="20">
        <f t="shared" si="1347"/>
        <v>0</v>
      </c>
      <c r="DZ280" s="20">
        <f t="shared" si="1348"/>
        <v>30</v>
      </c>
      <c r="EA280" s="19"/>
      <c r="EB280" s="19"/>
      <c r="EC280" s="20">
        <f t="shared" si="1349"/>
        <v>0</v>
      </c>
      <c r="ED280" s="19"/>
      <c r="EE280" s="19"/>
      <c r="EF280" s="20">
        <f t="shared" si="1350"/>
        <v>0</v>
      </c>
      <c r="EG280" s="19"/>
      <c r="EH280" s="19"/>
      <c r="EI280" s="20">
        <f t="shared" si="1351"/>
        <v>0</v>
      </c>
      <c r="EJ280" s="19"/>
      <c r="EK280" s="19"/>
      <c r="EL280" s="20">
        <f t="shared" si="1352"/>
        <v>0</v>
      </c>
      <c r="EM280" s="20">
        <f t="shared" si="1353"/>
        <v>0</v>
      </c>
      <c r="EN280" s="20">
        <f t="shared" si="1354"/>
        <v>0</v>
      </c>
      <c r="EO280" s="20">
        <f t="shared" si="1355"/>
        <v>0</v>
      </c>
      <c r="EP280" s="19"/>
      <c r="EQ280" s="19"/>
      <c r="ER280" s="20">
        <f t="shared" si="1356"/>
        <v>0</v>
      </c>
      <c r="ES280" s="19"/>
      <c r="ET280" s="19"/>
      <c r="EU280" s="20">
        <f t="shared" si="1357"/>
        <v>0</v>
      </c>
      <c r="EV280" s="19"/>
      <c r="EW280" s="19"/>
      <c r="EX280" s="20">
        <f t="shared" si="1358"/>
        <v>0</v>
      </c>
      <c r="EY280" s="19"/>
      <c r="EZ280" s="19"/>
      <c r="FA280" s="20">
        <f t="shared" si="1359"/>
        <v>0</v>
      </c>
      <c r="FB280" s="20">
        <f t="shared" si="1360"/>
        <v>0</v>
      </c>
      <c r="FC280" s="20">
        <f t="shared" si="1361"/>
        <v>0</v>
      </c>
      <c r="FD280" s="20">
        <f t="shared" si="1362"/>
        <v>0</v>
      </c>
      <c r="FE280" s="19"/>
      <c r="FF280" s="19"/>
      <c r="FG280" s="20">
        <f t="shared" si="1363"/>
        <v>0</v>
      </c>
      <c r="FH280" s="19"/>
      <c r="FI280" s="19"/>
      <c r="FJ280" s="20">
        <f t="shared" si="1364"/>
        <v>0</v>
      </c>
      <c r="FK280" s="19"/>
      <c r="FL280" s="19"/>
      <c r="FM280" s="20">
        <f t="shared" si="1365"/>
        <v>0</v>
      </c>
      <c r="FN280" s="20">
        <f t="shared" si="1366"/>
        <v>0</v>
      </c>
      <c r="FO280" s="20">
        <f t="shared" si="1367"/>
        <v>0</v>
      </c>
      <c r="FP280" s="20">
        <f t="shared" si="1368"/>
        <v>0</v>
      </c>
      <c r="FQ280" s="19"/>
      <c r="FR280" s="19"/>
      <c r="FS280" s="20">
        <f t="shared" si="1369"/>
        <v>0</v>
      </c>
      <c r="FT280" s="19"/>
      <c r="FU280" s="19"/>
      <c r="FV280" s="20">
        <f t="shared" si="1370"/>
        <v>0</v>
      </c>
      <c r="FW280" s="19"/>
      <c r="FX280" s="19"/>
      <c r="FY280" s="20">
        <f t="shared" si="1371"/>
        <v>0</v>
      </c>
      <c r="FZ280" s="20">
        <f t="shared" si="1372"/>
        <v>0</v>
      </c>
      <c r="GA280" s="20">
        <f t="shared" si="1373"/>
        <v>0</v>
      </c>
      <c r="GB280" s="20">
        <f t="shared" si="1374"/>
        <v>0</v>
      </c>
      <c r="GC280" s="19"/>
      <c r="GD280" s="19"/>
      <c r="GE280" s="20">
        <f t="shared" si="1375"/>
        <v>0</v>
      </c>
      <c r="GF280" s="19"/>
      <c r="GG280" s="19"/>
      <c r="GH280" s="20">
        <f t="shared" si="1376"/>
        <v>0</v>
      </c>
      <c r="GI280" s="19"/>
      <c r="GJ280" s="19"/>
      <c r="GK280" s="20">
        <f t="shared" si="1377"/>
        <v>0</v>
      </c>
      <c r="GL280" s="19"/>
      <c r="GM280" s="19"/>
      <c r="GN280" s="20">
        <f t="shared" si="1378"/>
        <v>0</v>
      </c>
      <c r="GO280" s="20">
        <f t="shared" si="1379"/>
        <v>0</v>
      </c>
      <c r="GP280" s="20">
        <f t="shared" si="1380"/>
        <v>0</v>
      </c>
      <c r="GQ280" s="20">
        <f t="shared" si="1381"/>
        <v>0</v>
      </c>
      <c r="GR280" s="19"/>
      <c r="GS280" s="19"/>
      <c r="GT280" s="20">
        <f t="shared" si="1382"/>
        <v>0</v>
      </c>
      <c r="GU280" s="19"/>
      <c r="GV280" s="19"/>
      <c r="GW280" s="20">
        <f t="shared" si="1383"/>
        <v>0</v>
      </c>
      <c r="GX280" s="19"/>
      <c r="GY280" s="19"/>
      <c r="GZ280" s="20">
        <f t="shared" si="1384"/>
        <v>0</v>
      </c>
      <c r="HA280" s="20">
        <f t="shared" si="1385"/>
        <v>0</v>
      </c>
      <c r="HB280" s="20">
        <f t="shared" si="1386"/>
        <v>0</v>
      </c>
      <c r="HC280" s="20">
        <f t="shared" si="1387"/>
        <v>0</v>
      </c>
      <c r="HD280" s="19"/>
      <c r="HE280" s="19"/>
      <c r="HF280" s="20">
        <f t="shared" si="1388"/>
        <v>0</v>
      </c>
      <c r="HG280" s="19"/>
      <c r="HH280" s="19"/>
      <c r="HI280" s="20">
        <f t="shared" si="1389"/>
        <v>0</v>
      </c>
      <c r="HJ280" s="19"/>
      <c r="HK280" s="19"/>
      <c r="HL280" s="20">
        <f t="shared" si="1390"/>
        <v>0</v>
      </c>
      <c r="HM280" s="19"/>
      <c r="HN280" s="19"/>
      <c r="HO280" s="20">
        <f t="shared" si="1391"/>
        <v>0</v>
      </c>
      <c r="HP280" s="20">
        <f t="shared" si="1392"/>
        <v>0</v>
      </c>
      <c r="HQ280" s="20">
        <f t="shared" si="1393"/>
        <v>0</v>
      </c>
      <c r="HR280" s="20">
        <f t="shared" si="1394"/>
        <v>0</v>
      </c>
      <c r="HS280" s="19"/>
      <c r="HT280" s="19"/>
      <c r="HU280" s="20">
        <f t="shared" si="1395"/>
        <v>0</v>
      </c>
      <c r="HV280" s="19"/>
      <c r="HW280" s="19"/>
      <c r="HX280" s="20">
        <f t="shared" si="1396"/>
        <v>0</v>
      </c>
      <c r="HY280" s="19"/>
      <c r="HZ280" s="19"/>
      <c r="IA280" s="20">
        <f t="shared" si="1397"/>
        <v>0</v>
      </c>
      <c r="IB280" s="19"/>
      <c r="IC280" s="19"/>
      <c r="ID280" s="20">
        <f t="shared" si="1398"/>
        <v>0</v>
      </c>
      <c r="IE280" s="20">
        <f t="shared" si="1399"/>
        <v>0</v>
      </c>
      <c r="IF280" s="20">
        <f t="shared" si="1400"/>
        <v>0</v>
      </c>
      <c r="IG280" s="20">
        <f t="shared" si="1401"/>
        <v>0</v>
      </c>
      <c r="IH280" s="20">
        <f t="shared" si="1402"/>
        <v>0</v>
      </c>
      <c r="II280" s="20">
        <f t="shared" si="1403"/>
        <v>0</v>
      </c>
      <c r="IJ280" s="20">
        <f t="shared" si="1404"/>
        <v>0</v>
      </c>
      <c r="IK280" s="19"/>
      <c r="IL280" s="19"/>
      <c r="IM280" s="20">
        <f t="shared" si="1405"/>
        <v>0</v>
      </c>
      <c r="IN280" s="19"/>
      <c r="IO280" s="19"/>
      <c r="IP280" s="20">
        <f t="shared" si="1406"/>
        <v>0</v>
      </c>
      <c r="IQ280" s="19"/>
      <c r="IR280" s="19"/>
      <c r="IS280" s="20">
        <f t="shared" si="1407"/>
        <v>0</v>
      </c>
      <c r="IT280" s="20">
        <f t="shared" si="1408"/>
        <v>0</v>
      </c>
      <c r="IU280" s="20">
        <f t="shared" si="1409"/>
        <v>0</v>
      </c>
      <c r="IV280" s="20">
        <f t="shared" si="1410"/>
        <v>0</v>
      </c>
      <c r="IW280" s="20">
        <f t="shared" si="1411"/>
        <v>0</v>
      </c>
      <c r="IX280" s="20">
        <f t="shared" si="1412"/>
        <v>0</v>
      </c>
      <c r="IY280" s="20">
        <f t="shared" si="1413"/>
        <v>0</v>
      </c>
      <c r="IZ280" s="19"/>
      <c r="JA280" s="19"/>
      <c r="JB280" s="20">
        <f t="shared" si="1414"/>
        <v>0</v>
      </c>
      <c r="JC280" s="19"/>
      <c r="JD280" s="19"/>
      <c r="JE280" s="20">
        <f t="shared" si="1415"/>
        <v>0</v>
      </c>
      <c r="JF280" s="19"/>
      <c r="JG280" s="19"/>
      <c r="JH280" s="20">
        <f t="shared" si="1416"/>
        <v>0</v>
      </c>
      <c r="JI280" s="20">
        <f t="shared" si="1417"/>
        <v>0</v>
      </c>
      <c r="JJ280" s="20">
        <f t="shared" si="1418"/>
        <v>0</v>
      </c>
      <c r="JK280" s="20">
        <f t="shared" si="1419"/>
        <v>0</v>
      </c>
      <c r="JL280" s="19"/>
      <c r="JM280" s="19"/>
      <c r="JN280" s="20">
        <f t="shared" si="1420"/>
        <v>0</v>
      </c>
      <c r="JO280" s="19"/>
      <c r="JP280" s="19"/>
      <c r="JQ280" s="20">
        <f t="shared" si="1421"/>
        <v>0</v>
      </c>
      <c r="JR280" s="19"/>
      <c r="JS280" s="19"/>
      <c r="JT280" s="20">
        <f t="shared" si="1422"/>
        <v>0</v>
      </c>
      <c r="JU280" s="20">
        <f t="shared" si="1423"/>
        <v>0</v>
      </c>
      <c r="JV280" s="20">
        <f t="shared" si="1424"/>
        <v>0</v>
      </c>
      <c r="JW280" s="20">
        <f t="shared" si="1425"/>
        <v>0</v>
      </c>
      <c r="JX280" s="19"/>
      <c r="JY280" s="19"/>
      <c r="JZ280" s="20">
        <f t="shared" si="1426"/>
        <v>0</v>
      </c>
      <c r="KA280" s="19"/>
      <c r="KB280" s="19"/>
      <c r="KC280" s="20">
        <f t="shared" si="1427"/>
        <v>0</v>
      </c>
      <c r="KD280" s="20">
        <f t="shared" si="1428"/>
        <v>0</v>
      </c>
      <c r="KE280" s="20">
        <f t="shared" si="1429"/>
        <v>0</v>
      </c>
      <c r="KF280" s="20">
        <f t="shared" si="1430"/>
        <v>0</v>
      </c>
      <c r="KG280" s="19"/>
      <c r="KH280" s="19"/>
      <c r="KI280" s="20">
        <f t="shared" si="1431"/>
        <v>0</v>
      </c>
      <c r="KJ280" s="19"/>
      <c r="KK280" s="19"/>
      <c r="KL280" s="20">
        <f t="shared" si="1432"/>
        <v>0</v>
      </c>
      <c r="KM280" s="19"/>
      <c r="KN280" s="19"/>
      <c r="KO280" s="20">
        <f t="shared" si="1433"/>
        <v>0</v>
      </c>
      <c r="KP280" s="19"/>
      <c r="KQ280" s="19"/>
      <c r="KR280" s="20">
        <f t="shared" si="1434"/>
        <v>0</v>
      </c>
      <c r="KS280" s="19"/>
      <c r="KT280" s="19"/>
      <c r="KU280" s="20">
        <f t="shared" si="1435"/>
        <v>0</v>
      </c>
      <c r="KV280" s="19"/>
      <c r="KW280" s="19"/>
      <c r="KX280" s="20">
        <f t="shared" si="1436"/>
        <v>0</v>
      </c>
      <c r="KY280" s="19"/>
      <c r="KZ280" s="19"/>
      <c r="LA280" s="20">
        <f t="shared" si="1437"/>
        <v>0</v>
      </c>
      <c r="LB280" s="20">
        <f t="shared" si="1438"/>
        <v>0</v>
      </c>
      <c r="LC280" s="20">
        <f t="shared" si="1439"/>
        <v>0</v>
      </c>
      <c r="LD280" s="20">
        <f t="shared" si="1440"/>
        <v>0</v>
      </c>
      <c r="LE280" s="20">
        <f t="shared" si="1441"/>
        <v>0</v>
      </c>
      <c r="LF280" s="20">
        <f t="shared" si="1442"/>
        <v>0</v>
      </c>
      <c r="LG280" s="20">
        <f t="shared" si="1443"/>
        <v>0</v>
      </c>
      <c r="LH280" s="19"/>
      <c r="LI280" s="19"/>
      <c r="LJ280" s="20">
        <f t="shared" si="1444"/>
        <v>0</v>
      </c>
      <c r="LK280" s="19"/>
      <c r="LL280" s="19"/>
      <c r="LM280" s="20">
        <f t="shared" si="1445"/>
        <v>0</v>
      </c>
      <c r="LN280" s="20">
        <f t="shared" si="1446"/>
        <v>30</v>
      </c>
      <c r="LO280" s="20">
        <f t="shared" si="1447"/>
        <v>0</v>
      </c>
      <c r="LP280" s="20">
        <f t="shared" si="1448"/>
        <v>30</v>
      </c>
    </row>
    <row r="281" spans="1:328" x14ac:dyDescent="0.3">
      <c r="A281" s="2" t="s">
        <v>386</v>
      </c>
      <c r="B281" s="5">
        <f>(((((((((((((((((B263)+(B264))+(B265))+(B266))+(B267))+(B268))+(B269))+(B270))+(B271))+(B272))+(B273))+(B274))+(B275))+(B276))+(B277))+(B278))+(B279))+(B280)</f>
        <v>0</v>
      </c>
      <c r="C281" s="5">
        <f>(((((((((((((((((C263)+(C264))+(C265))+(C266))+(C267))+(C268))+(C269))+(C270))+(C271))+(C272))+(C273))+(C274))+(C275))+(C276))+(C277))+(C278))+(C279))+(C280)</f>
        <v>0</v>
      </c>
      <c r="D281" s="5">
        <f t="shared" si="1288"/>
        <v>0</v>
      </c>
      <c r="E281" s="5">
        <f>(((((((((((((((((E263)+(E264))+(E265))+(E266))+(E267))+(E268))+(E269))+(E270))+(E271))+(E272))+(E273))+(E274))+(E275))+(E276))+(E277))+(E278))+(E279))+(E280)</f>
        <v>0</v>
      </c>
      <c r="F281" s="5">
        <f>(((((((((((((((((F263)+(F264))+(F265))+(F266))+(F267))+(F268))+(F269))+(F270))+(F271))+(F272))+(F273))+(F274))+(F275))+(F276))+(F277))+(F278))+(F279))+(F280)</f>
        <v>0</v>
      </c>
      <c r="G281" s="5">
        <f t="shared" si="1289"/>
        <v>0</v>
      </c>
      <c r="H281" s="5">
        <f>(((((((((((((((((H263)+(H264))+(H265))+(H266))+(H267))+(H268))+(H269))+(H270))+(H271))+(H272))+(H273))+(H274))+(H275))+(H276))+(H277))+(H278))+(H279))+(H280)</f>
        <v>0</v>
      </c>
      <c r="I281" s="5">
        <f>(((((((((((((((((I263)+(I264))+(I265))+(I266))+(I267))+(I268))+(I269))+(I270))+(I271))+(I272))+(I273))+(I274))+(I275))+(I276))+(I277))+(I278))+(I279))+(I280)</f>
        <v>0</v>
      </c>
      <c r="J281" s="5">
        <f t="shared" si="1290"/>
        <v>0</v>
      </c>
      <c r="K281" s="5">
        <f>(((((((((((((((((K263)+(K264))+(K265))+(K266))+(K267))+(K268))+(K269))+(K270))+(K271))+(K272))+(K273))+(K274))+(K275))+(K276))+(K277))+(K278))+(K279))+(K280)</f>
        <v>0</v>
      </c>
      <c r="L281" s="5">
        <f>(((((((((((((((((L263)+(L264))+(L265))+(L266))+(L267))+(L268))+(L269))+(L270))+(L271))+(L272))+(L273))+(L274))+(L275))+(L276))+(L277))+(L278))+(L279))+(L280)</f>
        <v>0</v>
      </c>
      <c r="M281" s="5">
        <f t="shared" si="1291"/>
        <v>0</v>
      </c>
      <c r="N281" s="5">
        <f>(((((((((((((((((N263)+(N264))+(N265))+(N266))+(N267))+(N268))+(N269))+(N270))+(N271))+(N272))+(N273))+(N274))+(N275))+(N276))+(N277))+(N278))+(N279))+(N280)</f>
        <v>0</v>
      </c>
      <c r="O281" s="5">
        <f>(((((((((((((((((O263)+(O264))+(O265))+(O266))+(O267))+(O268))+(O269))+(O270))+(O271))+(O272))+(O273))+(O274))+(O275))+(O276))+(O277))+(O278))+(O279))+(O280)</f>
        <v>0</v>
      </c>
      <c r="P281" s="5">
        <f t="shared" si="1292"/>
        <v>0</v>
      </c>
      <c r="Q281" s="5">
        <f>(((((((((((((((((Q263)+(Q264))+(Q265))+(Q266))+(Q267))+(Q268))+(Q269))+(Q270))+(Q271))+(Q272))+(Q273))+(Q274))+(Q275))+(Q276))+(Q277))+(Q278))+(Q279))+(Q280)</f>
        <v>0</v>
      </c>
      <c r="R281" s="5">
        <f>(((((((((((((((((R263)+(R264))+(R265))+(R266))+(R267))+(R268))+(R269))+(R270))+(R271))+(R272))+(R273))+(R274))+(R275))+(R276))+(R277))+(R278))+(R279))+(R280)</f>
        <v>0</v>
      </c>
      <c r="S281" s="5">
        <f t="shared" si="1293"/>
        <v>0</v>
      </c>
      <c r="T281" s="5">
        <f>(((((((((((((((((T263)+(T264))+(T265))+(T266))+(T267))+(T268))+(T269))+(T270))+(T271))+(T272))+(T273))+(T274))+(T275))+(T276))+(T277))+(T278))+(T279))+(T280)</f>
        <v>0</v>
      </c>
      <c r="U281" s="5">
        <f>(((((((((((((((((U263)+(U264))+(U265))+(U266))+(U267))+(U268))+(U269))+(U270))+(U271))+(U272))+(U273))+(U274))+(U275))+(U276))+(U277))+(U278))+(U279))+(U280)</f>
        <v>0</v>
      </c>
      <c r="V281" s="5">
        <f t="shared" si="1294"/>
        <v>0</v>
      </c>
      <c r="W281" s="5">
        <f>(((((((((((((((((W263)+(W264))+(W265))+(W266))+(W267))+(W268))+(W269))+(W270))+(W271))+(W272))+(W273))+(W274))+(W275))+(W276))+(W277))+(W278))+(W279))+(W280)</f>
        <v>0</v>
      </c>
      <c r="X281" s="5">
        <f>(((((((((((((((((X263)+(X264))+(X265))+(X266))+(X267))+(X268))+(X269))+(X270))+(X271))+(X272))+(X273))+(X274))+(X275))+(X276))+(X277))+(X278))+(X279))+(X280)</f>
        <v>0</v>
      </c>
      <c r="Y281" s="5">
        <f t="shared" si="1295"/>
        <v>0</v>
      </c>
      <c r="Z281" s="5">
        <f>(((((((((((((((((Z263)+(Z264))+(Z265))+(Z266))+(Z267))+(Z268))+(Z269))+(Z270))+(Z271))+(Z272))+(Z273))+(Z274))+(Z275))+(Z276))+(Z277))+(Z278))+(Z279))+(Z280)</f>
        <v>0</v>
      </c>
      <c r="AA281" s="5">
        <f>(((((((((((((((((AA263)+(AA264))+(AA265))+(AA266))+(AA267))+(AA268))+(AA269))+(AA270))+(AA271))+(AA272))+(AA273))+(AA274))+(AA275))+(AA276))+(AA277))+(AA278))+(AA279))+(AA280)</f>
        <v>0</v>
      </c>
      <c r="AB281" s="5">
        <f t="shared" si="1296"/>
        <v>0</v>
      </c>
      <c r="AC281" s="5">
        <f>(((((((((((((((((AC263)+(AC264))+(AC265))+(AC266))+(AC267))+(AC268))+(AC269))+(AC270))+(AC271))+(AC272))+(AC273))+(AC274))+(AC275))+(AC276))+(AC277))+(AC278))+(AC279))+(AC280)</f>
        <v>0</v>
      </c>
      <c r="AD281" s="5">
        <f>(((((((((((((((((AD263)+(AD264))+(AD265))+(AD266))+(AD267))+(AD268))+(AD269))+(AD270))+(AD271))+(AD272))+(AD273))+(AD274))+(AD275))+(AD276))+(AD277))+(AD278))+(AD279))+(AD280)</f>
        <v>0</v>
      </c>
      <c r="AE281" s="5">
        <f t="shared" si="1297"/>
        <v>0</v>
      </c>
      <c r="AF281" s="5">
        <f>(((((((((((((((((AF263)+(AF264))+(AF265))+(AF266))+(AF267))+(AF268))+(AF269))+(AF270))+(AF271))+(AF272))+(AF273))+(AF274))+(AF275))+(AF276))+(AF277))+(AF278))+(AF279))+(AF280)</f>
        <v>0</v>
      </c>
      <c r="AG281" s="5">
        <f>(((((((((((((((((AG263)+(AG264))+(AG265))+(AG266))+(AG267))+(AG268))+(AG269))+(AG270))+(AG271))+(AG272))+(AG273))+(AG274))+(AG275))+(AG276))+(AG277))+(AG278))+(AG279))+(AG280)</f>
        <v>0</v>
      </c>
      <c r="AH281" s="5">
        <f t="shared" si="1298"/>
        <v>0</v>
      </c>
      <c r="AI281" s="5">
        <f>(((((((((((((((((AI263)+(AI264))+(AI265))+(AI266))+(AI267))+(AI268))+(AI269))+(AI270))+(AI271))+(AI272))+(AI273))+(AI274))+(AI275))+(AI276))+(AI277))+(AI278))+(AI279))+(AI280)</f>
        <v>0</v>
      </c>
      <c r="AJ281" s="5">
        <f>(((((((((((((((((AJ263)+(AJ264))+(AJ265))+(AJ266))+(AJ267))+(AJ268))+(AJ269))+(AJ270))+(AJ271))+(AJ272))+(AJ273))+(AJ274))+(AJ275))+(AJ276))+(AJ277))+(AJ278))+(AJ279))+(AJ280)</f>
        <v>0</v>
      </c>
      <c r="AK281" s="5">
        <f t="shared" si="1299"/>
        <v>0</v>
      </c>
      <c r="AL281" s="5">
        <f t="shared" si="1300"/>
        <v>0</v>
      </c>
      <c r="AM281" s="5">
        <f t="shared" si="1301"/>
        <v>0</v>
      </c>
      <c r="AN281" s="5">
        <f t="shared" si="1302"/>
        <v>0</v>
      </c>
      <c r="AO281" s="5">
        <f>(((((((((((((((((AO263)+(AO264))+(AO265))+(AO266))+(AO267))+(AO268))+(AO269))+(AO270))+(AO271))+(AO272))+(AO273))+(AO274))+(AO275))+(AO276))+(AO277))+(AO278))+(AO279))+(AO280)</f>
        <v>50.2</v>
      </c>
      <c r="AP281" s="5">
        <f>(((((((((((((((((AP263)+(AP264))+(AP265))+(AP266))+(AP267))+(AP268))+(AP269))+(AP270))+(AP271))+(AP272))+(AP273))+(AP274))+(AP275))+(AP276))+(AP277))+(AP278))+(AP279))+(AP280)</f>
        <v>0</v>
      </c>
      <c r="AQ281" s="5">
        <f t="shared" si="1303"/>
        <v>50.2</v>
      </c>
      <c r="AR281" s="5">
        <f>(((((((((((((((((AR263)+(AR264))+(AR265))+(AR266))+(AR267))+(AR268))+(AR269))+(AR270))+(AR271))+(AR272))+(AR273))+(AR274))+(AR275))+(AR276))+(AR277))+(AR278))+(AR279))+(AR280)</f>
        <v>29518.15</v>
      </c>
      <c r="AS281" s="5">
        <f>(((((((((((((((((AS263)+(AS264))+(AS265))+(AS266))+(AS267))+(AS268))+(AS269))+(AS270))+(AS271))+(AS272))+(AS273))+(AS274))+(AS275))+(AS276))+(AS277))+(AS278))+(AS279))+(AS280)</f>
        <v>33000</v>
      </c>
      <c r="AT281" s="5">
        <f t="shared" si="1304"/>
        <v>-3481.8499999999985</v>
      </c>
      <c r="AU281" s="5">
        <f>(((((((((((((((((AU263)+(AU264))+(AU265))+(AU266))+(AU267))+(AU268))+(AU269))+(AU270))+(AU271))+(AU272))+(AU273))+(AU274))+(AU275))+(AU276))+(AU277))+(AU278))+(AU279))+(AU280)</f>
        <v>0</v>
      </c>
      <c r="AV281" s="5">
        <f>(((((((((((((((((AV263)+(AV264))+(AV265))+(AV266))+(AV267))+(AV268))+(AV269))+(AV270))+(AV271))+(AV272))+(AV273))+(AV274))+(AV275))+(AV276))+(AV277))+(AV278))+(AV279))+(AV280)</f>
        <v>0</v>
      </c>
      <c r="AW281" s="5">
        <f t="shared" si="1305"/>
        <v>0</v>
      </c>
      <c r="AX281" s="5">
        <f>(((((((((((((((((AX263)+(AX264))+(AX265))+(AX266))+(AX267))+(AX268))+(AX269))+(AX270))+(AX271))+(AX272))+(AX273))+(AX274))+(AX275))+(AX276))+(AX277))+(AX278))+(AX279))+(AX280)</f>
        <v>0</v>
      </c>
      <c r="AY281" s="5">
        <f>(((((((((((((((((AY263)+(AY264))+(AY265))+(AY266))+(AY267))+(AY268))+(AY269))+(AY270))+(AY271))+(AY272))+(AY273))+(AY274))+(AY275))+(AY276))+(AY277))+(AY278))+(AY279))+(AY280)</f>
        <v>0</v>
      </c>
      <c r="AZ281" s="5">
        <f t="shared" si="1306"/>
        <v>0</v>
      </c>
      <c r="BA281" s="5">
        <f>(((((((((((((((((BA263)+(BA264))+(BA265))+(BA266))+(BA267))+(BA268))+(BA269))+(BA270))+(BA271))+(BA272))+(BA273))+(BA274))+(BA275))+(BA276))+(BA277))+(BA278))+(BA279))+(BA280)</f>
        <v>0</v>
      </c>
      <c r="BB281" s="5">
        <f>(((((((((((((((((BB263)+(BB264))+(BB265))+(BB266))+(BB267))+(BB268))+(BB269))+(BB270))+(BB271))+(BB272))+(BB273))+(BB274))+(BB275))+(BB276))+(BB277))+(BB278))+(BB279))+(BB280)</f>
        <v>0</v>
      </c>
      <c r="BC281" s="5">
        <f t="shared" si="1307"/>
        <v>0</v>
      </c>
      <c r="BD281" s="5">
        <f>(((((((((((((((((BD263)+(BD264))+(BD265))+(BD266))+(BD267))+(BD268))+(BD269))+(BD270))+(BD271))+(BD272))+(BD273))+(BD274))+(BD275))+(BD276))+(BD277))+(BD278))+(BD279))+(BD280)</f>
        <v>0</v>
      </c>
      <c r="BE281" s="5">
        <f>(((((((((((((((((BE263)+(BE264))+(BE265))+(BE266))+(BE267))+(BE268))+(BE269))+(BE270))+(BE271))+(BE272))+(BE273))+(BE274))+(BE275))+(BE276))+(BE277))+(BE278))+(BE279))+(BE280)</f>
        <v>0</v>
      </c>
      <c r="BF281" s="5">
        <f t="shared" si="1308"/>
        <v>0</v>
      </c>
      <c r="BG281" s="5">
        <f t="shared" si="1309"/>
        <v>0</v>
      </c>
      <c r="BH281" s="5">
        <f t="shared" si="1310"/>
        <v>0</v>
      </c>
      <c r="BI281" s="5">
        <f t="shared" si="1311"/>
        <v>0</v>
      </c>
      <c r="BJ281" s="5">
        <f>(((((((((((((((((BJ263)+(BJ264))+(BJ265))+(BJ266))+(BJ267))+(BJ268))+(BJ269))+(BJ270))+(BJ271))+(BJ272))+(BJ273))+(BJ274))+(BJ275))+(BJ276))+(BJ277))+(BJ278))+(BJ279))+(BJ280)</f>
        <v>30</v>
      </c>
      <c r="BK281" s="5">
        <f>(((((((((((((((((BK263)+(BK264))+(BK265))+(BK266))+(BK267))+(BK268))+(BK269))+(BK270))+(BK271))+(BK272))+(BK273))+(BK274))+(BK275))+(BK276))+(BK277))+(BK278))+(BK279))+(BK280)</f>
        <v>0</v>
      </c>
      <c r="BL281" s="5">
        <f t="shared" si="1312"/>
        <v>30</v>
      </c>
      <c r="BM281" s="5">
        <f>(((((((((((((((((BM263)+(BM264))+(BM265))+(BM266))+(BM267))+(BM268))+(BM269))+(BM270))+(BM271))+(BM272))+(BM273))+(BM274))+(BM275))+(BM276))+(BM277))+(BM278))+(BM279))+(BM280)</f>
        <v>0</v>
      </c>
      <c r="BN281" s="5">
        <f>(((((((((((((((((BN263)+(BN264))+(BN265))+(BN266))+(BN267))+(BN268))+(BN269))+(BN270))+(BN271))+(BN272))+(BN273))+(BN274))+(BN275))+(BN276))+(BN277))+(BN278))+(BN279))+(BN280)</f>
        <v>0</v>
      </c>
      <c r="BO281" s="5">
        <f t="shared" si="1313"/>
        <v>0</v>
      </c>
      <c r="BP281" s="5">
        <f>(((((((((((((((((BP263)+(BP264))+(BP265))+(BP266))+(BP267))+(BP268))+(BP269))+(BP270))+(BP271))+(BP272))+(BP273))+(BP274))+(BP275))+(BP276))+(BP277))+(BP278))+(BP279))+(BP280)</f>
        <v>0</v>
      </c>
      <c r="BQ281" s="5">
        <f>(((((((((((((((((BQ263)+(BQ264))+(BQ265))+(BQ266))+(BQ267))+(BQ268))+(BQ269))+(BQ270))+(BQ271))+(BQ272))+(BQ273))+(BQ274))+(BQ275))+(BQ276))+(BQ277))+(BQ278))+(BQ279))+(BQ280)</f>
        <v>0</v>
      </c>
      <c r="BR281" s="5">
        <f t="shared" si="1314"/>
        <v>0</v>
      </c>
      <c r="BS281" s="5">
        <f>(((((((((((((((((BS263)+(BS264))+(BS265))+(BS266))+(BS267))+(BS268))+(BS269))+(BS270))+(BS271))+(BS272))+(BS273))+(BS274))+(BS275))+(BS276))+(BS277))+(BS278))+(BS279))+(BS280)</f>
        <v>100</v>
      </c>
      <c r="BT281" s="5">
        <f>(((((((((((((((((BT263)+(BT264))+(BT265))+(BT266))+(BT267))+(BT268))+(BT269))+(BT270))+(BT271))+(BT272))+(BT273))+(BT274))+(BT275))+(BT276))+(BT277))+(BT278))+(BT279))+(BT280)</f>
        <v>0</v>
      </c>
      <c r="BU281" s="5">
        <f t="shared" si="1315"/>
        <v>100</v>
      </c>
      <c r="BV281" s="5">
        <f>(((((((((((((((((BV263)+(BV264))+(BV265))+(BV266))+(BV267))+(BV268))+(BV269))+(BV270))+(BV271))+(BV272))+(BV273))+(BV274))+(BV275))+(BV276))+(BV277))+(BV278))+(BV279))+(BV280)</f>
        <v>0</v>
      </c>
      <c r="BW281" s="5">
        <f>(((((((((((((((((BW263)+(BW264))+(BW265))+(BW266))+(BW267))+(BW268))+(BW269))+(BW270))+(BW271))+(BW272))+(BW273))+(BW274))+(BW275))+(BW276))+(BW277))+(BW278))+(BW279))+(BW280)</f>
        <v>0</v>
      </c>
      <c r="BX281" s="5">
        <f t="shared" si="1316"/>
        <v>0</v>
      </c>
      <c r="BY281" s="5">
        <f>(((((((((((((((((BY263)+(BY264))+(BY265))+(BY266))+(BY267))+(BY268))+(BY269))+(BY270))+(BY271))+(BY272))+(BY273))+(BY274))+(BY275))+(BY276))+(BY277))+(BY278))+(BY279))+(BY280)</f>
        <v>0</v>
      </c>
      <c r="BZ281" s="5">
        <f>(((((((((((((((((BZ263)+(BZ264))+(BZ265))+(BZ266))+(BZ267))+(BZ268))+(BZ269))+(BZ270))+(BZ271))+(BZ272))+(BZ273))+(BZ274))+(BZ275))+(BZ276))+(BZ277))+(BZ278))+(BZ279))+(BZ280)</f>
        <v>0</v>
      </c>
      <c r="CA281" s="5">
        <f t="shared" si="1317"/>
        <v>0</v>
      </c>
      <c r="CB281" s="5">
        <f t="shared" si="1318"/>
        <v>100</v>
      </c>
      <c r="CC281" s="5">
        <f t="shared" si="1319"/>
        <v>0</v>
      </c>
      <c r="CD281" s="5">
        <f t="shared" si="1320"/>
        <v>100</v>
      </c>
      <c r="CE281" s="5">
        <f>(((((((((((((((((CE263)+(CE264))+(CE265))+(CE266))+(CE267))+(CE268))+(CE269))+(CE270))+(CE271))+(CE272))+(CE273))+(CE274))+(CE275))+(CE276))+(CE277))+(CE278))+(CE279))+(CE280)</f>
        <v>0</v>
      </c>
      <c r="CF281" s="5">
        <f>(((((((((((((((((CF263)+(CF264))+(CF265))+(CF266))+(CF267))+(CF268))+(CF269))+(CF270))+(CF271))+(CF272))+(CF273))+(CF274))+(CF275))+(CF276))+(CF277))+(CF278))+(CF279))+(CF280)</f>
        <v>0</v>
      </c>
      <c r="CG281" s="5">
        <f t="shared" si="1321"/>
        <v>0</v>
      </c>
      <c r="CH281" s="5">
        <f>(((((((((((((((((CH263)+(CH264))+(CH265))+(CH266))+(CH267))+(CH268))+(CH269))+(CH270))+(CH271))+(CH272))+(CH273))+(CH274))+(CH275))+(CH276))+(CH277))+(CH278))+(CH279))+(CH280)</f>
        <v>0</v>
      </c>
      <c r="CI281" s="5">
        <f>(((((((((((((((((CI263)+(CI264))+(CI265))+(CI266))+(CI267))+(CI268))+(CI269))+(CI270))+(CI271))+(CI272))+(CI273))+(CI274))+(CI275))+(CI276))+(CI277))+(CI278))+(CI279))+(CI280)</f>
        <v>0</v>
      </c>
      <c r="CJ281" s="5">
        <f t="shared" si="1322"/>
        <v>0</v>
      </c>
      <c r="CK281" s="5">
        <f>(((((((((((((((((CK263)+(CK264))+(CK265))+(CK266))+(CK267))+(CK268))+(CK269))+(CK270))+(CK271))+(CK272))+(CK273))+(CK274))+(CK275))+(CK276))+(CK277))+(CK278))+(CK279))+(CK280)</f>
        <v>0</v>
      </c>
      <c r="CL281" s="5">
        <f>(((((((((((((((((CL263)+(CL264))+(CL265))+(CL266))+(CL267))+(CL268))+(CL269))+(CL270))+(CL271))+(CL272))+(CL273))+(CL274))+(CL275))+(CL276))+(CL277))+(CL278))+(CL279))+(CL280)</f>
        <v>0</v>
      </c>
      <c r="CM281" s="5">
        <f t="shared" si="1323"/>
        <v>0</v>
      </c>
      <c r="CN281" s="5">
        <f t="shared" si="1324"/>
        <v>0</v>
      </c>
      <c r="CO281" s="5">
        <f t="shared" si="1325"/>
        <v>0</v>
      </c>
      <c r="CP281" s="5">
        <f t="shared" si="1326"/>
        <v>0</v>
      </c>
      <c r="CQ281" s="5">
        <f>(((((((((((((((((CQ263)+(CQ264))+(CQ265))+(CQ266))+(CQ267))+(CQ268))+(CQ269))+(CQ270))+(CQ271))+(CQ272))+(CQ273))+(CQ274))+(CQ275))+(CQ276))+(CQ277))+(CQ278))+(CQ279))+(CQ280)</f>
        <v>0</v>
      </c>
      <c r="CR281" s="5">
        <f>(((((((((((((((((CR263)+(CR264))+(CR265))+(CR266))+(CR267))+(CR268))+(CR269))+(CR270))+(CR271))+(CR272))+(CR273))+(CR274))+(CR275))+(CR276))+(CR277))+(CR278))+(CR279))+(CR280)</f>
        <v>0</v>
      </c>
      <c r="CS281" s="5">
        <f t="shared" si="1327"/>
        <v>0</v>
      </c>
      <c r="CT281" s="5">
        <f>(((((((((((((((((CT263)+(CT264))+(CT265))+(CT266))+(CT267))+(CT268))+(CT269))+(CT270))+(CT271))+(CT272))+(CT273))+(CT274))+(CT275))+(CT276))+(CT277))+(CT278))+(CT279))+(CT280)</f>
        <v>0</v>
      </c>
      <c r="CU281" s="5">
        <f>(((((((((((((((((CU263)+(CU264))+(CU265))+(CU266))+(CU267))+(CU268))+(CU269))+(CU270))+(CU271))+(CU272))+(CU273))+(CU274))+(CU275))+(CU276))+(CU277))+(CU278))+(CU279))+(CU280)</f>
        <v>0</v>
      </c>
      <c r="CV281" s="5">
        <f t="shared" si="1328"/>
        <v>0</v>
      </c>
      <c r="CW281" s="5">
        <f>(((((((((((((((((CW263)+(CW264))+(CW265))+(CW266))+(CW267))+(CW268))+(CW269))+(CW270))+(CW271))+(CW272))+(CW273))+(CW274))+(CW275))+(CW276))+(CW277))+(CW278))+(CW279))+(CW280)</f>
        <v>0</v>
      </c>
      <c r="CX281" s="5">
        <f>(((((((((((((((((CX263)+(CX264))+(CX265))+(CX266))+(CX267))+(CX268))+(CX269))+(CX270))+(CX271))+(CX272))+(CX273))+(CX274))+(CX275))+(CX276))+(CX277))+(CX278))+(CX279))+(CX280)</f>
        <v>0</v>
      </c>
      <c r="CY281" s="5">
        <f t="shared" si="1329"/>
        <v>0</v>
      </c>
      <c r="CZ281" s="5">
        <f t="shared" si="1330"/>
        <v>0</v>
      </c>
      <c r="DA281" s="5">
        <f t="shared" si="1331"/>
        <v>0</v>
      </c>
      <c r="DB281" s="5">
        <f t="shared" si="1332"/>
        <v>0</v>
      </c>
      <c r="DC281" s="5">
        <f t="shared" si="1333"/>
        <v>29698.350000000002</v>
      </c>
      <c r="DD281" s="5">
        <f t="shared" si="1334"/>
        <v>33000</v>
      </c>
      <c r="DE281" s="5">
        <f t="shared" si="1335"/>
        <v>-3301.6499999999978</v>
      </c>
      <c r="DF281" s="5">
        <f>(((((((((((((((((DF263)+(DF264))+(DF265))+(DF266))+(DF267))+(DF268))+(DF269))+(DF270))+(DF271))+(DF272))+(DF273))+(DF274))+(DF275))+(DF276))+(DF277))+(DF278))+(DF279))+(DF280)</f>
        <v>0</v>
      </c>
      <c r="DG281" s="5">
        <f>(((((((((((((((((DG263)+(DG264))+(DG265))+(DG266))+(DG267))+(DG268))+(DG269))+(DG270))+(DG271))+(DG272))+(DG273))+(DG274))+(DG275))+(DG276))+(DG277))+(DG278))+(DG279))+(DG280)</f>
        <v>0</v>
      </c>
      <c r="DH281" s="5">
        <f t="shared" si="1336"/>
        <v>0</v>
      </c>
      <c r="DI281" s="5">
        <f>(((((((((((((((((DI263)+(DI264))+(DI265))+(DI266))+(DI267))+(DI268))+(DI269))+(DI270))+(DI271))+(DI272))+(DI273))+(DI274))+(DI275))+(DI276))+(DI277))+(DI278))+(DI279))+(DI280)</f>
        <v>0</v>
      </c>
      <c r="DJ281" s="5">
        <f>(((((((((((((((((DJ263)+(DJ264))+(DJ265))+(DJ266))+(DJ267))+(DJ268))+(DJ269))+(DJ270))+(DJ271))+(DJ272))+(DJ273))+(DJ274))+(DJ275))+(DJ276))+(DJ277))+(DJ278))+(DJ279))+(DJ280)</f>
        <v>0</v>
      </c>
      <c r="DK281" s="5">
        <f t="shared" si="1337"/>
        <v>0</v>
      </c>
      <c r="DL281" s="5">
        <f t="shared" si="1338"/>
        <v>0</v>
      </c>
      <c r="DM281" s="5">
        <f t="shared" si="1339"/>
        <v>0</v>
      </c>
      <c r="DN281" s="5">
        <f t="shared" si="1340"/>
        <v>0</v>
      </c>
      <c r="DO281" s="5">
        <f>(((((((((((((((((DO263)+(DO264))+(DO265))+(DO266))+(DO267))+(DO268))+(DO269))+(DO270))+(DO271))+(DO272))+(DO273))+(DO274))+(DO275))+(DO276))+(DO277))+(DO278))+(DO279))+(DO280)</f>
        <v>0</v>
      </c>
      <c r="DP281" s="5">
        <f>(((((((((((((((((DP263)+(DP264))+(DP265))+(DP266))+(DP267))+(DP268))+(DP269))+(DP270))+(DP271))+(DP272))+(DP273))+(DP274))+(DP275))+(DP276))+(DP277))+(DP278))+(DP279))+(DP280)</f>
        <v>0</v>
      </c>
      <c r="DQ281" s="5">
        <f t="shared" si="1341"/>
        <v>0</v>
      </c>
      <c r="DR281" s="5">
        <f>(((((((((((((((((DR263)+(DR264))+(DR265))+(DR266))+(DR267))+(DR268))+(DR269))+(DR270))+(DR271))+(DR272))+(DR273))+(DR274))+(DR275))+(DR276))+(DR277))+(DR278))+(DR279))+(DR280)</f>
        <v>0</v>
      </c>
      <c r="DS281" s="5">
        <f>(((((((((((((((((DS263)+(DS264))+(DS265))+(DS266))+(DS267))+(DS268))+(DS269))+(DS270))+(DS271))+(DS272))+(DS273))+(DS274))+(DS275))+(DS276))+(DS277))+(DS278))+(DS279))+(DS280)</f>
        <v>0</v>
      </c>
      <c r="DT281" s="5">
        <f t="shared" si="1342"/>
        <v>0</v>
      </c>
      <c r="DU281" s="5">
        <f t="shared" si="1343"/>
        <v>0</v>
      </c>
      <c r="DV281" s="5">
        <f t="shared" si="1344"/>
        <v>0</v>
      </c>
      <c r="DW281" s="5">
        <f t="shared" si="1345"/>
        <v>0</v>
      </c>
      <c r="DX281" s="21">
        <f t="shared" si="1346"/>
        <v>29698.350000000002</v>
      </c>
      <c r="DY281" s="21">
        <f t="shared" si="1347"/>
        <v>33000</v>
      </c>
      <c r="DZ281" s="21">
        <f t="shared" si="1348"/>
        <v>-3301.6499999999978</v>
      </c>
      <c r="EA281" s="21">
        <f>(((((((((((((((((EA263)+(EA264))+(EA265))+(EA266))+(EA267))+(EA268))+(EA269))+(EA270))+(EA271))+(EA272))+(EA273))+(EA274))+(EA275))+(EA276))+(EA277))+(EA278))+(EA279))+(EA280)</f>
        <v>0</v>
      </c>
      <c r="EB281" s="21">
        <f>(((((((((((((((((EB263)+(EB264))+(EB265))+(EB266))+(EB267))+(EB268))+(EB269))+(EB270))+(EB271))+(EB272))+(EB273))+(EB274))+(EB275))+(EB276))+(EB277))+(EB278))+(EB279))+(EB280)</f>
        <v>0</v>
      </c>
      <c r="EC281" s="21">
        <f t="shared" si="1349"/>
        <v>0</v>
      </c>
      <c r="ED281" s="21">
        <f>(((((((((((((((((ED263)+(ED264))+(ED265))+(ED266))+(ED267))+(ED268))+(ED269))+(ED270))+(ED271))+(ED272))+(ED273))+(ED274))+(ED275))+(ED276))+(ED277))+(ED278))+(ED279))+(ED280)</f>
        <v>0</v>
      </c>
      <c r="EE281" s="21">
        <f>(((((((((((((((((EE263)+(EE264))+(EE265))+(EE266))+(EE267))+(EE268))+(EE269))+(EE270))+(EE271))+(EE272))+(EE273))+(EE274))+(EE275))+(EE276))+(EE277))+(EE278))+(EE279))+(EE280)</f>
        <v>0</v>
      </c>
      <c r="EF281" s="21">
        <f t="shared" si="1350"/>
        <v>0</v>
      </c>
      <c r="EG281" s="21">
        <f>(((((((((((((((((EG263)+(EG264))+(EG265))+(EG266))+(EG267))+(EG268))+(EG269))+(EG270))+(EG271))+(EG272))+(EG273))+(EG274))+(EG275))+(EG276))+(EG277))+(EG278))+(EG279))+(EG280)</f>
        <v>0</v>
      </c>
      <c r="EH281" s="21">
        <f>(((((((((((((((((EH263)+(EH264))+(EH265))+(EH266))+(EH267))+(EH268))+(EH269))+(EH270))+(EH271))+(EH272))+(EH273))+(EH274))+(EH275))+(EH276))+(EH277))+(EH278))+(EH279))+(EH280)</f>
        <v>0</v>
      </c>
      <c r="EI281" s="21">
        <f t="shared" si="1351"/>
        <v>0</v>
      </c>
      <c r="EJ281" s="21">
        <f>(((((((((((((((((EJ263)+(EJ264))+(EJ265))+(EJ266))+(EJ267))+(EJ268))+(EJ269))+(EJ270))+(EJ271))+(EJ272))+(EJ273))+(EJ274))+(EJ275))+(EJ276))+(EJ277))+(EJ278))+(EJ279))+(EJ280)</f>
        <v>0</v>
      </c>
      <c r="EK281" s="21">
        <f>(((((((((((((((((EK263)+(EK264))+(EK265))+(EK266))+(EK267))+(EK268))+(EK269))+(EK270))+(EK271))+(EK272))+(EK273))+(EK274))+(EK275))+(EK276))+(EK277))+(EK278))+(EK279))+(EK280)</f>
        <v>0</v>
      </c>
      <c r="EL281" s="21">
        <f t="shared" si="1352"/>
        <v>0</v>
      </c>
      <c r="EM281" s="21">
        <f t="shared" si="1353"/>
        <v>0</v>
      </c>
      <c r="EN281" s="21">
        <f t="shared" si="1354"/>
        <v>0</v>
      </c>
      <c r="EO281" s="21">
        <f t="shared" si="1355"/>
        <v>0</v>
      </c>
      <c r="EP281" s="21">
        <f>(((((((((((((((((EP263)+(EP264))+(EP265))+(EP266))+(EP267))+(EP268))+(EP269))+(EP270))+(EP271))+(EP272))+(EP273))+(EP274))+(EP275))+(EP276))+(EP277))+(EP278))+(EP279))+(EP280)</f>
        <v>0</v>
      </c>
      <c r="EQ281" s="21">
        <f>(((((((((((((((((EQ263)+(EQ264))+(EQ265))+(EQ266))+(EQ267))+(EQ268))+(EQ269))+(EQ270))+(EQ271))+(EQ272))+(EQ273))+(EQ274))+(EQ275))+(EQ276))+(EQ277))+(EQ278))+(EQ279))+(EQ280)</f>
        <v>0</v>
      </c>
      <c r="ER281" s="21">
        <f t="shared" si="1356"/>
        <v>0</v>
      </c>
      <c r="ES281" s="21">
        <f>(((((((((((((((((ES263)+(ES264))+(ES265))+(ES266))+(ES267))+(ES268))+(ES269))+(ES270))+(ES271))+(ES272))+(ES273))+(ES274))+(ES275))+(ES276))+(ES277))+(ES278))+(ES279))+(ES280)</f>
        <v>0</v>
      </c>
      <c r="ET281" s="21">
        <f>(((((((((((((((((ET263)+(ET264))+(ET265))+(ET266))+(ET267))+(ET268))+(ET269))+(ET270))+(ET271))+(ET272))+(ET273))+(ET274))+(ET275))+(ET276))+(ET277))+(ET278))+(ET279))+(ET280)</f>
        <v>0</v>
      </c>
      <c r="EU281" s="21">
        <f t="shared" si="1357"/>
        <v>0</v>
      </c>
      <c r="EV281" s="21">
        <f>(((((((((((((((((EV263)+(EV264))+(EV265))+(EV266))+(EV267))+(EV268))+(EV269))+(EV270))+(EV271))+(EV272))+(EV273))+(EV274))+(EV275))+(EV276))+(EV277))+(EV278))+(EV279))+(EV280)</f>
        <v>0</v>
      </c>
      <c r="EW281" s="21">
        <f>(((((((((((((((((EW263)+(EW264))+(EW265))+(EW266))+(EW267))+(EW268))+(EW269))+(EW270))+(EW271))+(EW272))+(EW273))+(EW274))+(EW275))+(EW276))+(EW277))+(EW278))+(EW279))+(EW280)</f>
        <v>0</v>
      </c>
      <c r="EX281" s="21">
        <f t="shared" si="1358"/>
        <v>0</v>
      </c>
      <c r="EY281" s="21">
        <f>(((((((((((((((((EY263)+(EY264))+(EY265))+(EY266))+(EY267))+(EY268))+(EY269))+(EY270))+(EY271))+(EY272))+(EY273))+(EY274))+(EY275))+(EY276))+(EY277))+(EY278))+(EY279))+(EY280)</f>
        <v>0</v>
      </c>
      <c r="EZ281" s="21">
        <f>(((((((((((((((((EZ263)+(EZ264))+(EZ265))+(EZ266))+(EZ267))+(EZ268))+(EZ269))+(EZ270))+(EZ271))+(EZ272))+(EZ273))+(EZ274))+(EZ275))+(EZ276))+(EZ277))+(EZ278))+(EZ279))+(EZ280)</f>
        <v>0</v>
      </c>
      <c r="FA281" s="21">
        <f t="shared" si="1359"/>
        <v>0</v>
      </c>
      <c r="FB281" s="21">
        <f t="shared" si="1360"/>
        <v>0</v>
      </c>
      <c r="FC281" s="21">
        <f t="shared" si="1361"/>
        <v>0</v>
      </c>
      <c r="FD281" s="21">
        <f t="shared" si="1362"/>
        <v>0</v>
      </c>
      <c r="FE281" s="21">
        <f>(((((((((((((((((FE263)+(FE264))+(FE265))+(FE266))+(FE267))+(FE268))+(FE269))+(FE270))+(FE271))+(FE272))+(FE273))+(FE274))+(FE275))+(FE276))+(FE277))+(FE278))+(FE279))+(FE280)</f>
        <v>0</v>
      </c>
      <c r="FF281" s="21">
        <f>(((((((((((((((((FF263)+(FF264))+(FF265))+(FF266))+(FF267))+(FF268))+(FF269))+(FF270))+(FF271))+(FF272))+(FF273))+(FF274))+(FF275))+(FF276))+(FF277))+(FF278))+(FF279))+(FF280)</f>
        <v>0</v>
      </c>
      <c r="FG281" s="21">
        <f t="shared" si="1363"/>
        <v>0</v>
      </c>
      <c r="FH281" s="21">
        <f>(((((((((((((((((FH263)+(FH264))+(FH265))+(FH266))+(FH267))+(FH268))+(FH269))+(FH270))+(FH271))+(FH272))+(FH273))+(FH274))+(FH275))+(FH276))+(FH277))+(FH278))+(FH279))+(FH280)</f>
        <v>0</v>
      </c>
      <c r="FI281" s="21">
        <f>(((((((((((((((((FI263)+(FI264))+(FI265))+(FI266))+(FI267))+(FI268))+(FI269))+(FI270))+(FI271))+(FI272))+(FI273))+(FI274))+(FI275))+(FI276))+(FI277))+(FI278))+(FI279))+(FI280)</f>
        <v>0</v>
      </c>
      <c r="FJ281" s="21">
        <f t="shared" si="1364"/>
        <v>0</v>
      </c>
      <c r="FK281" s="21">
        <f>(((((((((((((((((FK263)+(FK264))+(FK265))+(FK266))+(FK267))+(FK268))+(FK269))+(FK270))+(FK271))+(FK272))+(FK273))+(FK274))+(FK275))+(FK276))+(FK277))+(FK278))+(FK279))+(FK280)</f>
        <v>0</v>
      </c>
      <c r="FL281" s="21">
        <f>(((((((((((((((((FL263)+(FL264))+(FL265))+(FL266))+(FL267))+(FL268))+(FL269))+(FL270))+(FL271))+(FL272))+(FL273))+(FL274))+(FL275))+(FL276))+(FL277))+(FL278))+(FL279))+(FL280)</f>
        <v>0</v>
      </c>
      <c r="FM281" s="21">
        <f t="shared" si="1365"/>
        <v>0</v>
      </c>
      <c r="FN281" s="21">
        <f t="shared" si="1366"/>
        <v>0</v>
      </c>
      <c r="FO281" s="21">
        <f t="shared" si="1367"/>
        <v>0</v>
      </c>
      <c r="FP281" s="21">
        <f t="shared" si="1368"/>
        <v>0</v>
      </c>
      <c r="FQ281" s="21">
        <f>(((((((((((((((((FQ263)+(FQ264))+(FQ265))+(FQ266))+(FQ267))+(FQ268))+(FQ269))+(FQ270))+(FQ271))+(FQ272))+(FQ273))+(FQ274))+(FQ275))+(FQ276))+(FQ277))+(FQ278))+(FQ279))+(FQ280)</f>
        <v>0</v>
      </c>
      <c r="FR281" s="21">
        <f>(((((((((((((((((FR263)+(FR264))+(FR265))+(FR266))+(FR267))+(FR268))+(FR269))+(FR270))+(FR271))+(FR272))+(FR273))+(FR274))+(FR275))+(FR276))+(FR277))+(FR278))+(FR279))+(FR280)</f>
        <v>0</v>
      </c>
      <c r="FS281" s="21">
        <f t="shared" si="1369"/>
        <v>0</v>
      </c>
      <c r="FT281" s="21">
        <f>(((((((((((((((((FT263)+(FT264))+(FT265))+(FT266))+(FT267))+(FT268))+(FT269))+(FT270))+(FT271))+(FT272))+(FT273))+(FT274))+(FT275))+(FT276))+(FT277))+(FT278))+(FT279))+(FT280)</f>
        <v>0</v>
      </c>
      <c r="FU281" s="21">
        <f>(((((((((((((((((FU263)+(FU264))+(FU265))+(FU266))+(FU267))+(FU268))+(FU269))+(FU270))+(FU271))+(FU272))+(FU273))+(FU274))+(FU275))+(FU276))+(FU277))+(FU278))+(FU279))+(FU280)</f>
        <v>0</v>
      </c>
      <c r="FV281" s="21">
        <f t="shared" si="1370"/>
        <v>0</v>
      </c>
      <c r="FW281" s="21">
        <f>(((((((((((((((((FW263)+(FW264))+(FW265))+(FW266))+(FW267))+(FW268))+(FW269))+(FW270))+(FW271))+(FW272))+(FW273))+(FW274))+(FW275))+(FW276))+(FW277))+(FW278))+(FW279))+(FW280)</f>
        <v>0</v>
      </c>
      <c r="FX281" s="21">
        <f>(((((((((((((((((FX263)+(FX264))+(FX265))+(FX266))+(FX267))+(FX268))+(FX269))+(FX270))+(FX271))+(FX272))+(FX273))+(FX274))+(FX275))+(FX276))+(FX277))+(FX278))+(FX279))+(FX280)</f>
        <v>0</v>
      </c>
      <c r="FY281" s="21">
        <f t="shared" si="1371"/>
        <v>0</v>
      </c>
      <c r="FZ281" s="21">
        <f t="shared" si="1372"/>
        <v>0</v>
      </c>
      <c r="GA281" s="21">
        <f t="shared" si="1373"/>
        <v>0</v>
      </c>
      <c r="GB281" s="21">
        <f t="shared" si="1374"/>
        <v>0</v>
      </c>
      <c r="GC281" s="21">
        <f>(((((((((((((((((GC263)+(GC264))+(GC265))+(GC266))+(GC267))+(GC268))+(GC269))+(GC270))+(GC271))+(GC272))+(GC273))+(GC274))+(GC275))+(GC276))+(GC277))+(GC278))+(GC279))+(GC280)</f>
        <v>0</v>
      </c>
      <c r="GD281" s="21">
        <f>(((((((((((((((((GD263)+(GD264))+(GD265))+(GD266))+(GD267))+(GD268))+(GD269))+(GD270))+(GD271))+(GD272))+(GD273))+(GD274))+(GD275))+(GD276))+(GD277))+(GD278))+(GD279))+(GD280)</f>
        <v>0</v>
      </c>
      <c r="GE281" s="21">
        <f t="shared" si="1375"/>
        <v>0</v>
      </c>
      <c r="GF281" s="21">
        <f>(((((((((((((((((GF263)+(GF264))+(GF265))+(GF266))+(GF267))+(GF268))+(GF269))+(GF270))+(GF271))+(GF272))+(GF273))+(GF274))+(GF275))+(GF276))+(GF277))+(GF278))+(GF279))+(GF280)</f>
        <v>0</v>
      </c>
      <c r="GG281" s="21">
        <f>(((((((((((((((((GG263)+(GG264))+(GG265))+(GG266))+(GG267))+(GG268))+(GG269))+(GG270))+(GG271))+(GG272))+(GG273))+(GG274))+(GG275))+(GG276))+(GG277))+(GG278))+(GG279))+(GG280)</f>
        <v>0</v>
      </c>
      <c r="GH281" s="21">
        <f t="shared" si="1376"/>
        <v>0</v>
      </c>
      <c r="GI281" s="21">
        <f>(((((((((((((((((GI263)+(GI264))+(GI265))+(GI266))+(GI267))+(GI268))+(GI269))+(GI270))+(GI271))+(GI272))+(GI273))+(GI274))+(GI275))+(GI276))+(GI277))+(GI278))+(GI279))+(GI280)</f>
        <v>0</v>
      </c>
      <c r="GJ281" s="21">
        <f>(((((((((((((((((GJ263)+(GJ264))+(GJ265))+(GJ266))+(GJ267))+(GJ268))+(GJ269))+(GJ270))+(GJ271))+(GJ272))+(GJ273))+(GJ274))+(GJ275))+(GJ276))+(GJ277))+(GJ278))+(GJ279))+(GJ280)</f>
        <v>0</v>
      </c>
      <c r="GK281" s="21">
        <f t="shared" si="1377"/>
        <v>0</v>
      </c>
      <c r="GL281" s="21">
        <f>(((((((((((((((((GL263)+(GL264))+(GL265))+(GL266))+(GL267))+(GL268))+(GL269))+(GL270))+(GL271))+(GL272))+(GL273))+(GL274))+(GL275))+(GL276))+(GL277))+(GL278))+(GL279))+(GL280)</f>
        <v>0</v>
      </c>
      <c r="GM281" s="21">
        <f>(((((((((((((((((GM263)+(GM264))+(GM265))+(GM266))+(GM267))+(GM268))+(GM269))+(GM270))+(GM271))+(GM272))+(GM273))+(GM274))+(GM275))+(GM276))+(GM277))+(GM278))+(GM279))+(GM280)</f>
        <v>0</v>
      </c>
      <c r="GN281" s="21">
        <f t="shared" si="1378"/>
        <v>0</v>
      </c>
      <c r="GO281" s="21">
        <f t="shared" si="1379"/>
        <v>0</v>
      </c>
      <c r="GP281" s="21">
        <f t="shared" si="1380"/>
        <v>0</v>
      </c>
      <c r="GQ281" s="21">
        <f t="shared" si="1381"/>
        <v>0</v>
      </c>
      <c r="GR281" s="21">
        <f>(((((((((((((((((GR263)+(GR264))+(GR265))+(GR266))+(GR267))+(GR268))+(GR269))+(GR270))+(GR271))+(GR272))+(GR273))+(GR274))+(GR275))+(GR276))+(GR277))+(GR278))+(GR279))+(GR280)</f>
        <v>0</v>
      </c>
      <c r="GS281" s="21">
        <f>(((((((((((((((((GS263)+(GS264))+(GS265))+(GS266))+(GS267))+(GS268))+(GS269))+(GS270))+(GS271))+(GS272))+(GS273))+(GS274))+(GS275))+(GS276))+(GS277))+(GS278))+(GS279))+(GS280)</f>
        <v>0</v>
      </c>
      <c r="GT281" s="21">
        <f t="shared" si="1382"/>
        <v>0</v>
      </c>
      <c r="GU281" s="21">
        <f>(((((((((((((((((GU263)+(GU264))+(GU265))+(GU266))+(GU267))+(GU268))+(GU269))+(GU270))+(GU271))+(GU272))+(GU273))+(GU274))+(GU275))+(GU276))+(GU277))+(GU278))+(GU279))+(GU280)</f>
        <v>0</v>
      </c>
      <c r="GV281" s="21">
        <f>(((((((((((((((((GV263)+(GV264))+(GV265))+(GV266))+(GV267))+(GV268))+(GV269))+(GV270))+(GV271))+(GV272))+(GV273))+(GV274))+(GV275))+(GV276))+(GV277))+(GV278))+(GV279))+(GV280)</f>
        <v>0</v>
      </c>
      <c r="GW281" s="21">
        <f t="shared" si="1383"/>
        <v>0</v>
      </c>
      <c r="GX281" s="21">
        <f>(((((((((((((((((GX263)+(GX264))+(GX265))+(GX266))+(GX267))+(GX268))+(GX269))+(GX270))+(GX271))+(GX272))+(GX273))+(GX274))+(GX275))+(GX276))+(GX277))+(GX278))+(GX279))+(GX280)</f>
        <v>0</v>
      </c>
      <c r="GY281" s="21">
        <f>(((((((((((((((((GY263)+(GY264))+(GY265))+(GY266))+(GY267))+(GY268))+(GY269))+(GY270))+(GY271))+(GY272))+(GY273))+(GY274))+(GY275))+(GY276))+(GY277))+(GY278))+(GY279))+(GY280)</f>
        <v>0</v>
      </c>
      <c r="GZ281" s="21">
        <f t="shared" si="1384"/>
        <v>0</v>
      </c>
      <c r="HA281" s="21">
        <f t="shared" si="1385"/>
        <v>0</v>
      </c>
      <c r="HB281" s="21">
        <f t="shared" si="1386"/>
        <v>0</v>
      </c>
      <c r="HC281" s="21">
        <f t="shared" si="1387"/>
        <v>0</v>
      </c>
      <c r="HD281" s="21">
        <f>(((((((((((((((((HD263)+(HD264))+(HD265))+(HD266))+(HD267))+(HD268))+(HD269))+(HD270))+(HD271))+(HD272))+(HD273))+(HD274))+(HD275))+(HD276))+(HD277))+(HD278))+(HD279))+(HD280)</f>
        <v>0</v>
      </c>
      <c r="HE281" s="21">
        <f>(((((((((((((((((HE263)+(HE264))+(HE265))+(HE266))+(HE267))+(HE268))+(HE269))+(HE270))+(HE271))+(HE272))+(HE273))+(HE274))+(HE275))+(HE276))+(HE277))+(HE278))+(HE279))+(HE280)</f>
        <v>0</v>
      </c>
      <c r="HF281" s="21">
        <f t="shared" si="1388"/>
        <v>0</v>
      </c>
      <c r="HG281" s="21">
        <f>(((((((((((((((((HG263)+(HG264))+(HG265))+(HG266))+(HG267))+(HG268))+(HG269))+(HG270))+(HG271))+(HG272))+(HG273))+(HG274))+(HG275))+(HG276))+(HG277))+(HG278))+(HG279))+(HG280)</f>
        <v>0</v>
      </c>
      <c r="HH281" s="21">
        <f>(((((((((((((((((HH263)+(HH264))+(HH265))+(HH266))+(HH267))+(HH268))+(HH269))+(HH270))+(HH271))+(HH272))+(HH273))+(HH274))+(HH275))+(HH276))+(HH277))+(HH278))+(HH279))+(HH280)</f>
        <v>0</v>
      </c>
      <c r="HI281" s="21">
        <f t="shared" si="1389"/>
        <v>0</v>
      </c>
      <c r="HJ281" s="21">
        <f>(((((((((((((((((HJ263)+(HJ264))+(HJ265))+(HJ266))+(HJ267))+(HJ268))+(HJ269))+(HJ270))+(HJ271))+(HJ272))+(HJ273))+(HJ274))+(HJ275))+(HJ276))+(HJ277))+(HJ278))+(HJ279))+(HJ280)</f>
        <v>0</v>
      </c>
      <c r="HK281" s="21">
        <f>(((((((((((((((((HK263)+(HK264))+(HK265))+(HK266))+(HK267))+(HK268))+(HK269))+(HK270))+(HK271))+(HK272))+(HK273))+(HK274))+(HK275))+(HK276))+(HK277))+(HK278))+(HK279))+(HK280)</f>
        <v>0</v>
      </c>
      <c r="HL281" s="21">
        <f t="shared" si="1390"/>
        <v>0</v>
      </c>
      <c r="HM281" s="21">
        <f>(((((((((((((((((HM263)+(HM264))+(HM265))+(HM266))+(HM267))+(HM268))+(HM269))+(HM270))+(HM271))+(HM272))+(HM273))+(HM274))+(HM275))+(HM276))+(HM277))+(HM278))+(HM279))+(HM280)</f>
        <v>0</v>
      </c>
      <c r="HN281" s="21">
        <f>(((((((((((((((((HN263)+(HN264))+(HN265))+(HN266))+(HN267))+(HN268))+(HN269))+(HN270))+(HN271))+(HN272))+(HN273))+(HN274))+(HN275))+(HN276))+(HN277))+(HN278))+(HN279))+(HN280)</f>
        <v>0</v>
      </c>
      <c r="HO281" s="21">
        <f t="shared" si="1391"/>
        <v>0</v>
      </c>
      <c r="HP281" s="21">
        <f t="shared" si="1392"/>
        <v>0</v>
      </c>
      <c r="HQ281" s="21">
        <f t="shared" si="1393"/>
        <v>0</v>
      </c>
      <c r="HR281" s="21">
        <f t="shared" si="1394"/>
        <v>0</v>
      </c>
      <c r="HS281" s="21">
        <f>(((((((((((((((((HS263)+(HS264))+(HS265))+(HS266))+(HS267))+(HS268))+(HS269))+(HS270))+(HS271))+(HS272))+(HS273))+(HS274))+(HS275))+(HS276))+(HS277))+(HS278))+(HS279))+(HS280)</f>
        <v>0</v>
      </c>
      <c r="HT281" s="21">
        <f>(((((((((((((((((HT263)+(HT264))+(HT265))+(HT266))+(HT267))+(HT268))+(HT269))+(HT270))+(HT271))+(HT272))+(HT273))+(HT274))+(HT275))+(HT276))+(HT277))+(HT278))+(HT279))+(HT280)</f>
        <v>0</v>
      </c>
      <c r="HU281" s="21">
        <f t="shared" si="1395"/>
        <v>0</v>
      </c>
      <c r="HV281" s="21">
        <f>(((((((((((((((((HV263)+(HV264))+(HV265))+(HV266))+(HV267))+(HV268))+(HV269))+(HV270))+(HV271))+(HV272))+(HV273))+(HV274))+(HV275))+(HV276))+(HV277))+(HV278))+(HV279))+(HV280)</f>
        <v>0</v>
      </c>
      <c r="HW281" s="21">
        <f>(((((((((((((((((HW263)+(HW264))+(HW265))+(HW266))+(HW267))+(HW268))+(HW269))+(HW270))+(HW271))+(HW272))+(HW273))+(HW274))+(HW275))+(HW276))+(HW277))+(HW278))+(HW279))+(HW280)</f>
        <v>0</v>
      </c>
      <c r="HX281" s="21">
        <f t="shared" si="1396"/>
        <v>0</v>
      </c>
      <c r="HY281" s="21">
        <f>(((((((((((((((((HY263)+(HY264))+(HY265))+(HY266))+(HY267))+(HY268))+(HY269))+(HY270))+(HY271))+(HY272))+(HY273))+(HY274))+(HY275))+(HY276))+(HY277))+(HY278))+(HY279))+(HY280)</f>
        <v>0</v>
      </c>
      <c r="HZ281" s="21">
        <f>(((((((((((((((((HZ263)+(HZ264))+(HZ265))+(HZ266))+(HZ267))+(HZ268))+(HZ269))+(HZ270))+(HZ271))+(HZ272))+(HZ273))+(HZ274))+(HZ275))+(HZ276))+(HZ277))+(HZ278))+(HZ279))+(HZ280)</f>
        <v>0</v>
      </c>
      <c r="IA281" s="21">
        <f t="shared" si="1397"/>
        <v>0</v>
      </c>
      <c r="IB281" s="21">
        <f>(((((((((((((((((IB263)+(IB264))+(IB265))+(IB266))+(IB267))+(IB268))+(IB269))+(IB270))+(IB271))+(IB272))+(IB273))+(IB274))+(IB275))+(IB276))+(IB277))+(IB278))+(IB279))+(IB280)</f>
        <v>0</v>
      </c>
      <c r="IC281" s="21">
        <f>(((((((((((((((((IC263)+(IC264))+(IC265))+(IC266))+(IC267))+(IC268))+(IC269))+(IC270))+(IC271))+(IC272))+(IC273))+(IC274))+(IC275))+(IC276))+(IC277))+(IC278))+(IC279))+(IC280)</f>
        <v>0</v>
      </c>
      <c r="ID281" s="21">
        <f t="shared" si="1398"/>
        <v>0</v>
      </c>
      <c r="IE281" s="21">
        <f t="shared" si="1399"/>
        <v>0</v>
      </c>
      <c r="IF281" s="21">
        <f t="shared" si="1400"/>
        <v>0</v>
      </c>
      <c r="IG281" s="21">
        <f t="shared" si="1401"/>
        <v>0</v>
      </c>
      <c r="IH281" s="21">
        <f t="shared" si="1402"/>
        <v>0</v>
      </c>
      <c r="II281" s="21">
        <f t="shared" si="1403"/>
        <v>0</v>
      </c>
      <c r="IJ281" s="21">
        <f t="shared" si="1404"/>
        <v>0</v>
      </c>
      <c r="IK281" s="21">
        <f>(((((((((((((((((IK263)+(IK264))+(IK265))+(IK266))+(IK267))+(IK268))+(IK269))+(IK270))+(IK271))+(IK272))+(IK273))+(IK274))+(IK275))+(IK276))+(IK277))+(IK278))+(IK279))+(IK280)</f>
        <v>0</v>
      </c>
      <c r="IL281" s="21">
        <f>(((((((((((((((((IL263)+(IL264))+(IL265))+(IL266))+(IL267))+(IL268))+(IL269))+(IL270))+(IL271))+(IL272))+(IL273))+(IL274))+(IL275))+(IL276))+(IL277))+(IL278))+(IL279))+(IL280)</f>
        <v>0</v>
      </c>
      <c r="IM281" s="21">
        <f t="shared" si="1405"/>
        <v>0</v>
      </c>
      <c r="IN281" s="21">
        <f>(((((((((((((((((IN263)+(IN264))+(IN265))+(IN266))+(IN267))+(IN268))+(IN269))+(IN270))+(IN271))+(IN272))+(IN273))+(IN274))+(IN275))+(IN276))+(IN277))+(IN278))+(IN279))+(IN280)</f>
        <v>0</v>
      </c>
      <c r="IO281" s="21">
        <f>(((((((((((((((((IO263)+(IO264))+(IO265))+(IO266))+(IO267))+(IO268))+(IO269))+(IO270))+(IO271))+(IO272))+(IO273))+(IO274))+(IO275))+(IO276))+(IO277))+(IO278))+(IO279))+(IO280)</f>
        <v>0</v>
      </c>
      <c r="IP281" s="21">
        <f t="shared" si="1406"/>
        <v>0</v>
      </c>
      <c r="IQ281" s="21">
        <f>(((((((((((((((((IQ263)+(IQ264))+(IQ265))+(IQ266))+(IQ267))+(IQ268))+(IQ269))+(IQ270))+(IQ271))+(IQ272))+(IQ273))+(IQ274))+(IQ275))+(IQ276))+(IQ277))+(IQ278))+(IQ279))+(IQ280)</f>
        <v>0</v>
      </c>
      <c r="IR281" s="21">
        <f>(((((((((((((((((IR263)+(IR264))+(IR265))+(IR266))+(IR267))+(IR268))+(IR269))+(IR270))+(IR271))+(IR272))+(IR273))+(IR274))+(IR275))+(IR276))+(IR277))+(IR278))+(IR279))+(IR280)</f>
        <v>0</v>
      </c>
      <c r="IS281" s="21">
        <f t="shared" si="1407"/>
        <v>0</v>
      </c>
      <c r="IT281" s="21">
        <f t="shared" si="1408"/>
        <v>0</v>
      </c>
      <c r="IU281" s="21">
        <f t="shared" si="1409"/>
        <v>0</v>
      </c>
      <c r="IV281" s="21">
        <f t="shared" si="1410"/>
        <v>0</v>
      </c>
      <c r="IW281" s="21">
        <f t="shared" si="1411"/>
        <v>0</v>
      </c>
      <c r="IX281" s="21">
        <f t="shared" si="1412"/>
        <v>0</v>
      </c>
      <c r="IY281" s="21">
        <f t="shared" si="1413"/>
        <v>0</v>
      </c>
      <c r="IZ281" s="21">
        <f>(((((((((((((((((IZ263)+(IZ264))+(IZ265))+(IZ266))+(IZ267))+(IZ268))+(IZ269))+(IZ270))+(IZ271))+(IZ272))+(IZ273))+(IZ274))+(IZ275))+(IZ276))+(IZ277))+(IZ278))+(IZ279))+(IZ280)</f>
        <v>0</v>
      </c>
      <c r="JA281" s="21">
        <f>(((((((((((((((((JA263)+(JA264))+(JA265))+(JA266))+(JA267))+(JA268))+(JA269))+(JA270))+(JA271))+(JA272))+(JA273))+(JA274))+(JA275))+(JA276))+(JA277))+(JA278))+(JA279))+(JA280)</f>
        <v>0</v>
      </c>
      <c r="JB281" s="21">
        <f t="shared" si="1414"/>
        <v>0</v>
      </c>
      <c r="JC281" s="21">
        <f>(((((((((((((((((JC263)+(JC264))+(JC265))+(JC266))+(JC267))+(JC268))+(JC269))+(JC270))+(JC271))+(JC272))+(JC273))+(JC274))+(JC275))+(JC276))+(JC277))+(JC278))+(JC279))+(JC280)</f>
        <v>0</v>
      </c>
      <c r="JD281" s="21">
        <f>(((((((((((((((((JD263)+(JD264))+(JD265))+(JD266))+(JD267))+(JD268))+(JD269))+(JD270))+(JD271))+(JD272))+(JD273))+(JD274))+(JD275))+(JD276))+(JD277))+(JD278))+(JD279))+(JD280)</f>
        <v>0</v>
      </c>
      <c r="JE281" s="21">
        <f t="shared" si="1415"/>
        <v>0</v>
      </c>
      <c r="JF281" s="21">
        <f>(((((((((((((((((JF263)+(JF264))+(JF265))+(JF266))+(JF267))+(JF268))+(JF269))+(JF270))+(JF271))+(JF272))+(JF273))+(JF274))+(JF275))+(JF276))+(JF277))+(JF278))+(JF279))+(JF280)</f>
        <v>0</v>
      </c>
      <c r="JG281" s="21">
        <f>(((((((((((((((((JG263)+(JG264))+(JG265))+(JG266))+(JG267))+(JG268))+(JG269))+(JG270))+(JG271))+(JG272))+(JG273))+(JG274))+(JG275))+(JG276))+(JG277))+(JG278))+(JG279))+(JG280)</f>
        <v>0</v>
      </c>
      <c r="JH281" s="21">
        <f t="shared" si="1416"/>
        <v>0</v>
      </c>
      <c r="JI281" s="21">
        <f t="shared" si="1417"/>
        <v>0</v>
      </c>
      <c r="JJ281" s="21">
        <f t="shared" si="1418"/>
        <v>0</v>
      </c>
      <c r="JK281" s="21">
        <f t="shared" si="1419"/>
        <v>0</v>
      </c>
      <c r="JL281" s="21">
        <f>(((((((((((((((((JL263)+(JL264))+(JL265))+(JL266))+(JL267))+(JL268))+(JL269))+(JL270))+(JL271))+(JL272))+(JL273))+(JL274))+(JL275))+(JL276))+(JL277))+(JL278))+(JL279))+(JL280)</f>
        <v>0</v>
      </c>
      <c r="JM281" s="21">
        <f>(((((((((((((((((JM263)+(JM264))+(JM265))+(JM266))+(JM267))+(JM268))+(JM269))+(JM270))+(JM271))+(JM272))+(JM273))+(JM274))+(JM275))+(JM276))+(JM277))+(JM278))+(JM279))+(JM280)</f>
        <v>0</v>
      </c>
      <c r="JN281" s="21">
        <f t="shared" si="1420"/>
        <v>0</v>
      </c>
      <c r="JO281" s="21">
        <f>(((((((((((((((((JO263)+(JO264))+(JO265))+(JO266))+(JO267))+(JO268))+(JO269))+(JO270))+(JO271))+(JO272))+(JO273))+(JO274))+(JO275))+(JO276))+(JO277))+(JO278))+(JO279))+(JO280)</f>
        <v>0</v>
      </c>
      <c r="JP281" s="21">
        <f>(((((((((((((((((JP263)+(JP264))+(JP265))+(JP266))+(JP267))+(JP268))+(JP269))+(JP270))+(JP271))+(JP272))+(JP273))+(JP274))+(JP275))+(JP276))+(JP277))+(JP278))+(JP279))+(JP280)</f>
        <v>2640</v>
      </c>
      <c r="JQ281" s="21">
        <f t="shared" si="1421"/>
        <v>-2640</v>
      </c>
      <c r="JR281" s="21">
        <f>(((((((((((((((((JR263)+(JR264))+(JR265))+(JR266))+(JR267))+(JR268))+(JR269))+(JR270))+(JR271))+(JR272))+(JR273))+(JR274))+(JR275))+(JR276))+(JR277))+(JR278))+(JR279))+(JR280)</f>
        <v>0</v>
      </c>
      <c r="JS281" s="21">
        <f>(((((((((((((((((JS263)+(JS264))+(JS265))+(JS266))+(JS267))+(JS268))+(JS269))+(JS270))+(JS271))+(JS272))+(JS273))+(JS274))+(JS275))+(JS276))+(JS277))+(JS278))+(JS279))+(JS280)</f>
        <v>0</v>
      </c>
      <c r="JT281" s="21">
        <f t="shared" si="1422"/>
        <v>0</v>
      </c>
      <c r="JU281" s="21">
        <f t="shared" si="1423"/>
        <v>0</v>
      </c>
      <c r="JV281" s="21">
        <f t="shared" si="1424"/>
        <v>2640</v>
      </c>
      <c r="JW281" s="21">
        <f t="shared" si="1425"/>
        <v>-2640</v>
      </c>
      <c r="JX281" s="21">
        <f>(((((((((((((((((JX263)+(JX264))+(JX265))+(JX266))+(JX267))+(JX268))+(JX269))+(JX270))+(JX271))+(JX272))+(JX273))+(JX274))+(JX275))+(JX276))+(JX277))+(JX278))+(JX279))+(JX280)</f>
        <v>204.97</v>
      </c>
      <c r="JY281" s="21">
        <f>(((((((((((((((((JY263)+(JY264))+(JY265))+(JY266))+(JY267))+(JY268))+(JY269))+(JY270))+(JY271))+(JY272))+(JY273))+(JY274))+(JY275))+(JY276))+(JY277))+(JY278))+(JY279))+(JY280)</f>
        <v>0</v>
      </c>
      <c r="JZ281" s="21">
        <f t="shared" si="1426"/>
        <v>204.97</v>
      </c>
      <c r="KA281" s="21">
        <f>(((((((((((((((((KA263)+(KA264))+(KA265))+(KA266))+(KA267))+(KA268))+(KA269))+(KA270))+(KA271))+(KA272))+(KA273))+(KA274))+(KA275))+(KA276))+(KA277))+(KA278))+(KA279))+(KA280)</f>
        <v>0</v>
      </c>
      <c r="KB281" s="21">
        <f>(((((((((((((((((KB263)+(KB264))+(KB265))+(KB266))+(KB267))+(KB268))+(KB269))+(KB270))+(KB271))+(KB272))+(KB273))+(KB274))+(KB275))+(KB276))+(KB277))+(KB278))+(KB279))+(KB280)</f>
        <v>0</v>
      </c>
      <c r="KC281" s="21">
        <f t="shared" si="1427"/>
        <v>0</v>
      </c>
      <c r="KD281" s="21">
        <f t="shared" si="1428"/>
        <v>204.97</v>
      </c>
      <c r="KE281" s="21">
        <f t="shared" si="1429"/>
        <v>0</v>
      </c>
      <c r="KF281" s="21">
        <f t="shared" si="1430"/>
        <v>204.97</v>
      </c>
      <c r="KG281" s="21">
        <f>(((((((((((((((((KG263)+(KG264))+(KG265))+(KG266))+(KG267))+(KG268))+(KG269))+(KG270))+(KG271))+(KG272))+(KG273))+(KG274))+(KG275))+(KG276))+(KG277))+(KG278))+(KG279))+(KG280)</f>
        <v>10412.619999999999</v>
      </c>
      <c r="KH281" s="21">
        <f>(((((((((((((((((KH263)+(KH264))+(KH265))+(KH266))+(KH267))+(KH268))+(KH269))+(KH270))+(KH271))+(KH272))+(KH273))+(KH274))+(KH275))+(KH276))+(KH277))+(KH278))+(KH279))+(KH280)</f>
        <v>11440.01</v>
      </c>
      <c r="KI281" s="21">
        <f t="shared" si="1431"/>
        <v>-1027.3900000000012</v>
      </c>
      <c r="KJ281" s="21">
        <f>(((((((((((((((((KJ263)+(KJ264))+(KJ265))+(KJ266))+(KJ267))+(KJ268))+(KJ269))+(KJ270))+(KJ271))+(KJ272))+(KJ273))+(KJ274))+(KJ275))+(KJ276))+(KJ277))+(KJ278))+(KJ279))+(KJ280)</f>
        <v>0</v>
      </c>
      <c r="KK281" s="21">
        <f>(((((((((((((((((KK263)+(KK264))+(KK265))+(KK266))+(KK267))+(KK268))+(KK269))+(KK270))+(KK271))+(KK272))+(KK273))+(KK274))+(KK275))+(KK276))+(KK277))+(KK278))+(KK279))+(KK280)</f>
        <v>0</v>
      </c>
      <c r="KL281" s="21">
        <f t="shared" si="1432"/>
        <v>0</v>
      </c>
      <c r="KM281" s="21">
        <f>(((((((((((((((((KM263)+(KM264))+(KM265))+(KM266))+(KM267))+(KM268))+(KM269))+(KM270))+(KM271))+(KM272))+(KM273))+(KM274))+(KM275))+(KM276))+(KM277))+(KM278))+(KM279))+(KM280)</f>
        <v>0</v>
      </c>
      <c r="KN281" s="21">
        <f>(((((((((((((((((KN263)+(KN264))+(KN265))+(KN266))+(KN267))+(KN268))+(KN269))+(KN270))+(KN271))+(KN272))+(KN273))+(KN274))+(KN275))+(KN276))+(KN277))+(KN278))+(KN279))+(KN280)</f>
        <v>0</v>
      </c>
      <c r="KO281" s="21">
        <f t="shared" si="1433"/>
        <v>0</v>
      </c>
      <c r="KP281" s="21">
        <f>(((((((((((((((((KP263)+(KP264))+(KP265))+(KP266))+(KP267))+(KP268))+(KP269))+(KP270))+(KP271))+(KP272))+(KP273))+(KP274))+(KP275))+(KP276))+(KP277))+(KP278))+(KP279))+(KP280)</f>
        <v>0</v>
      </c>
      <c r="KQ281" s="21">
        <f>(((((((((((((((((KQ263)+(KQ264))+(KQ265))+(KQ266))+(KQ267))+(KQ268))+(KQ269))+(KQ270))+(KQ271))+(KQ272))+(KQ273))+(KQ274))+(KQ275))+(KQ276))+(KQ277))+(KQ278))+(KQ279))+(KQ280)</f>
        <v>0</v>
      </c>
      <c r="KR281" s="21">
        <f t="shared" si="1434"/>
        <v>0</v>
      </c>
      <c r="KS281" s="21">
        <f>(((((((((((((((((KS263)+(KS264))+(KS265))+(KS266))+(KS267))+(KS268))+(KS269))+(KS270))+(KS271))+(KS272))+(KS273))+(KS274))+(KS275))+(KS276))+(KS277))+(KS278))+(KS279))+(KS280)</f>
        <v>0</v>
      </c>
      <c r="KT281" s="21">
        <f>(((((((((((((((((KT263)+(KT264))+(KT265))+(KT266))+(KT267))+(KT268))+(KT269))+(KT270))+(KT271))+(KT272))+(KT273))+(KT274))+(KT275))+(KT276))+(KT277))+(KT278))+(KT279))+(KT280)</f>
        <v>0</v>
      </c>
      <c r="KU281" s="21">
        <f t="shared" si="1435"/>
        <v>0</v>
      </c>
      <c r="KV281" s="21">
        <f>(((((((((((((((((KV263)+(KV264))+(KV265))+(KV266))+(KV267))+(KV268))+(KV269))+(KV270))+(KV271))+(KV272))+(KV273))+(KV274))+(KV275))+(KV276))+(KV277))+(KV278))+(KV279))+(KV280)</f>
        <v>0</v>
      </c>
      <c r="KW281" s="21">
        <f>(((((((((((((((((KW263)+(KW264))+(KW265))+(KW266))+(KW267))+(KW268))+(KW269))+(KW270))+(KW271))+(KW272))+(KW273))+(KW274))+(KW275))+(KW276))+(KW277))+(KW278))+(KW279))+(KW280)</f>
        <v>0</v>
      </c>
      <c r="KX281" s="21">
        <f t="shared" si="1436"/>
        <v>0</v>
      </c>
      <c r="KY281" s="21">
        <f>(((((((((((((((((KY263)+(KY264))+(KY265))+(KY266))+(KY267))+(KY268))+(KY269))+(KY270))+(KY271))+(KY272))+(KY273))+(KY274))+(KY275))+(KY276))+(KY277))+(KY278))+(KY279))+(KY280)</f>
        <v>0</v>
      </c>
      <c r="KZ281" s="21">
        <f>(((((((((((((((((KZ263)+(KZ264))+(KZ265))+(KZ266))+(KZ267))+(KZ268))+(KZ269))+(KZ270))+(KZ271))+(KZ272))+(KZ273))+(KZ274))+(KZ275))+(KZ276))+(KZ277))+(KZ278))+(KZ279))+(KZ280)</f>
        <v>0</v>
      </c>
      <c r="LA281" s="21">
        <f t="shared" si="1437"/>
        <v>0</v>
      </c>
      <c r="LB281" s="21">
        <f t="shared" si="1438"/>
        <v>0</v>
      </c>
      <c r="LC281" s="21">
        <f t="shared" si="1439"/>
        <v>0</v>
      </c>
      <c r="LD281" s="21">
        <f t="shared" si="1440"/>
        <v>0</v>
      </c>
      <c r="LE281" s="21">
        <f t="shared" si="1441"/>
        <v>10412.619999999999</v>
      </c>
      <c r="LF281" s="21">
        <f t="shared" si="1442"/>
        <v>11440.01</v>
      </c>
      <c r="LG281" s="21">
        <f t="shared" si="1443"/>
        <v>-1027.3900000000012</v>
      </c>
      <c r="LH281" s="21">
        <f>(((((((((((((((((LH263)+(LH264))+(LH265))+(LH266))+(LH267))+(LH268))+(LH269))+(LH270))+(LH271))+(LH272))+(LH273))+(LH274))+(LH275))+(LH276))+(LH277))+(LH278))+(LH279))+(LH280)</f>
        <v>0</v>
      </c>
      <c r="LI281" s="21">
        <f>(((((((((((((((((LI263)+(LI264))+(LI265))+(LI266))+(LI267))+(LI268))+(LI269))+(LI270))+(LI271))+(LI272))+(LI273))+(LI274))+(LI275))+(LI276))+(LI277))+(LI278))+(LI279))+(LI280)</f>
        <v>0</v>
      </c>
      <c r="LJ281" s="21">
        <f t="shared" si="1444"/>
        <v>0</v>
      </c>
      <c r="LK281" s="21">
        <f>(((((((((((((((((LK263)+(LK264))+(LK265))+(LK266))+(LK267))+(LK268))+(LK269))+(LK270))+(LK271))+(LK272))+(LK273))+(LK274))+(LK275))+(LK276))+(LK277))+(LK278))+(LK279))+(LK280)</f>
        <v>0</v>
      </c>
      <c r="LL281" s="21">
        <f>(((((((((((((((((LL263)+(LL264))+(LL265))+(LL266))+(LL267))+(LL268))+(LL269))+(LL270))+(LL271))+(LL272))+(LL273))+(LL274))+(LL275))+(LL276))+(LL277))+(LL278))+(LL279))+(LL280)</f>
        <v>0</v>
      </c>
      <c r="LM281" s="21">
        <f t="shared" si="1445"/>
        <v>0</v>
      </c>
      <c r="LN281" s="21">
        <f t="shared" si="1446"/>
        <v>40315.94</v>
      </c>
      <c r="LO281" s="21">
        <f t="shared" si="1447"/>
        <v>47080.01</v>
      </c>
      <c r="LP281" s="21">
        <f t="shared" si="1448"/>
        <v>-6764.07</v>
      </c>
    </row>
    <row r="282" spans="1:328" x14ac:dyDescent="0.3">
      <c r="A282" s="2" t="s">
        <v>387</v>
      </c>
      <c r="B282" s="3"/>
      <c r="C282" s="3"/>
      <c r="D282" s="4">
        <f t="shared" si="1288"/>
        <v>0</v>
      </c>
      <c r="E282" s="3"/>
      <c r="F282" s="3"/>
      <c r="G282" s="4">
        <f t="shared" si="1289"/>
        <v>0</v>
      </c>
      <c r="H282" s="3"/>
      <c r="I282" s="3"/>
      <c r="J282" s="4">
        <f t="shared" si="1290"/>
        <v>0</v>
      </c>
      <c r="K282" s="3"/>
      <c r="L282" s="3"/>
      <c r="M282" s="4">
        <f t="shared" si="1291"/>
        <v>0</v>
      </c>
      <c r="N282" s="3"/>
      <c r="O282" s="3"/>
      <c r="P282" s="4">
        <f t="shared" si="1292"/>
        <v>0</v>
      </c>
      <c r="Q282" s="3"/>
      <c r="R282" s="3"/>
      <c r="S282" s="4">
        <f t="shared" si="1293"/>
        <v>0</v>
      </c>
      <c r="T282" s="3"/>
      <c r="U282" s="3"/>
      <c r="V282" s="4">
        <f t="shared" si="1294"/>
        <v>0</v>
      </c>
      <c r="W282" s="3"/>
      <c r="X282" s="3"/>
      <c r="Y282" s="4">
        <f t="shared" si="1295"/>
        <v>0</v>
      </c>
      <c r="Z282" s="3"/>
      <c r="AA282" s="3"/>
      <c r="AB282" s="4">
        <f t="shared" si="1296"/>
        <v>0</v>
      </c>
      <c r="AC282" s="3"/>
      <c r="AD282" s="3"/>
      <c r="AE282" s="4">
        <f t="shared" si="1297"/>
        <v>0</v>
      </c>
      <c r="AF282" s="3"/>
      <c r="AG282" s="3"/>
      <c r="AH282" s="4">
        <f t="shared" si="1298"/>
        <v>0</v>
      </c>
      <c r="AI282" s="3"/>
      <c r="AJ282" s="3"/>
      <c r="AK282" s="4">
        <f t="shared" si="1299"/>
        <v>0</v>
      </c>
      <c r="AL282" s="4">
        <f t="shared" si="1300"/>
        <v>0</v>
      </c>
      <c r="AM282" s="4">
        <f t="shared" si="1301"/>
        <v>0</v>
      </c>
      <c r="AN282" s="4">
        <f t="shared" si="1302"/>
        <v>0</v>
      </c>
      <c r="AO282" s="3"/>
      <c r="AP282" s="3"/>
      <c r="AQ282" s="4">
        <f t="shared" si="1303"/>
        <v>0</v>
      </c>
      <c r="AR282" s="3"/>
      <c r="AS282" s="3"/>
      <c r="AT282" s="4">
        <f t="shared" si="1304"/>
        <v>0</v>
      </c>
      <c r="AU282" s="3"/>
      <c r="AV282" s="3"/>
      <c r="AW282" s="4">
        <f t="shared" si="1305"/>
        <v>0</v>
      </c>
      <c r="AX282" s="3"/>
      <c r="AY282" s="3"/>
      <c r="AZ282" s="4">
        <f t="shared" si="1306"/>
        <v>0</v>
      </c>
      <c r="BA282" s="3"/>
      <c r="BB282" s="3"/>
      <c r="BC282" s="4">
        <f t="shared" si="1307"/>
        <v>0</v>
      </c>
      <c r="BD282" s="3"/>
      <c r="BE282" s="3"/>
      <c r="BF282" s="4">
        <f t="shared" si="1308"/>
        <v>0</v>
      </c>
      <c r="BG282" s="4">
        <f t="shared" si="1309"/>
        <v>0</v>
      </c>
      <c r="BH282" s="4">
        <f t="shared" si="1310"/>
        <v>0</v>
      </c>
      <c r="BI282" s="4">
        <f t="shared" si="1311"/>
        <v>0</v>
      </c>
      <c r="BJ282" s="3"/>
      <c r="BK282" s="3"/>
      <c r="BL282" s="4">
        <f t="shared" si="1312"/>
        <v>0</v>
      </c>
      <c r="BM282" s="3"/>
      <c r="BN282" s="3"/>
      <c r="BO282" s="4">
        <f t="shared" si="1313"/>
        <v>0</v>
      </c>
      <c r="BP282" s="3"/>
      <c r="BQ282" s="3"/>
      <c r="BR282" s="4">
        <f t="shared" si="1314"/>
        <v>0</v>
      </c>
      <c r="BS282" s="3"/>
      <c r="BT282" s="3"/>
      <c r="BU282" s="4">
        <f t="shared" si="1315"/>
        <v>0</v>
      </c>
      <c r="BV282" s="3"/>
      <c r="BW282" s="3"/>
      <c r="BX282" s="4">
        <f t="shared" si="1316"/>
        <v>0</v>
      </c>
      <c r="BY282" s="3"/>
      <c r="BZ282" s="3"/>
      <c r="CA282" s="4">
        <f t="shared" si="1317"/>
        <v>0</v>
      </c>
      <c r="CB282" s="4">
        <f t="shared" si="1318"/>
        <v>0</v>
      </c>
      <c r="CC282" s="4">
        <f t="shared" si="1319"/>
        <v>0</v>
      </c>
      <c r="CD282" s="4">
        <f t="shared" si="1320"/>
        <v>0</v>
      </c>
      <c r="CE282" s="3"/>
      <c r="CF282" s="3"/>
      <c r="CG282" s="4">
        <f t="shared" si="1321"/>
        <v>0</v>
      </c>
      <c r="CH282" s="3"/>
      <c r="CI282" s="3"/>
      <c r="CJ282" s="4">
        <f t="shared" si="1322"/>
        <v>0</v>
      </c>
      <c r="CK282" s="3"/>
      <c r="CL282" s="3"/>
      <c r="CM282" s="4">
        <f t="shared" si="1323"/>
        <v>0</v>
      </c>
      <c r="CN282" s="4">
        <f t="shared" si="1324"/>
        <v>0</v>
      </c>
      <c r="CO282" s="4">
        <f t="shared" si="1325"/>
        <v>0</v>
      </c>
      <c r="CP282" s="4">
        <f t="shared" si="1326"/>
        <v>0</v>
      </c>
      <c r="CQ282" s="3"/>
      <c r="CR282" s="3"/>
      <c r="CS282" s="4">
        <f t="shared" si="1327"/>
        <v>0</v>
      </c>
      <c r="CT282" s="3"/>
      <c r="CU282" s="3"/>
      <c r="CV282" s="4">
        <f t="shared" si="1328"/>
        <v>0</v>
      </c>
      <c r="CW282" s="3"/>
      <c r="CX282" s="3"/>
      <c r="CY282" s="4">
        <f t="shared" si="1329"/>
        <v>0</v>
      </c>
      <c r="CZ282" s="4">
        <f t="shared" si="1330"/>
        <v>0</v>
      </c>
      <c r="DA282" s="4">
        <f t="shared" si="1331"/>
        <v>0</v>
      </c>
      <c r="DB282" s="4">
        <f t="shared" si="1332"/>
        <v>0</v>
      </c>
      <c r="DC282" s="4">
        <f t="shared" si="1333"/>
        <v>0</v>
      </c>
      <c r="DD282" s="4">
        <f t="shared" si="1334"/>
        <v>0</v>
      </c>
      <c r="DE282" s="4">
        <f t="shared" si="1335"/>
        <v>0</v>
      </c>
      <c r="DF282" s="3"/>
      <c r="DG282" s="3"/>
      <c r="DH282" s="4">
        <f t="shared" si="1336"/>
        <v>0</v>
      </c>
      <c r="DI282" s="3"/>
      <c r="DJ282" s="3"/>
      <c r="DK282" s="4">
        <f t="shared" si="1337"/>
        <v>0</v>
      </c>
      <c r="DL282" s="4">
        <f t="shared" si="1338"/>
        <v>0</v>
      </c>
      <c r="DM282" s="4">
        <f t="shared" si="1339"/>
        <v>0</v>
      </c>
      <c r="DN282" s="4">
        <f t="shared" si="1340"/>
        <v>0</v>
      </c>
      <c r="DO282" s="3"/>
      <c r="DP282" s="3"/>
      <c r="DQ282" s="4">
        <f t="shared" si="1341"/>
        <v>0</v>
      </c>
      <c r="DR282" s="3"/>
      <c r="DS282" s="3"/>
      <c r="DT282" s="4">
        <f t="shared" si="1342"/>
        <v>0</v>
      </c>
      <c r="DU282" s="4">
        <f t="shared" si="1343"/>
        <v>0</v>
      </c>
      <c r="DV282" s="4">
        <f t="shared" si="1344"/>
        <v>0</v>
      </c>
      <c r="DW282" s="4">
        <f t="shared" si="1345"/>
        <v>0</v>
      </c>
      <c r="DX282" s="20">
        <f t="shared" si="1346"/>
        <v>0</v>
      </c>
      <c r="DY282" s="20">
        <f t="shared" si="1347"/>
        <v>0</v>
      </c>
      <c r="DZ282" s="20">
        <f t="shared" si="1348"/>
        <v>0</v>
      </c>
      <c r="EA282" s="19"/>
      <c r="EB282" s="19"/>
      <c r="EC282" s="20">
        <f t="shared" si="1349"/>
        <v>0</v>
      </c>
      <c r="ED282" s="19"/>
      <c r="EE282" s="19"/>
      <c r="EF282" s="20">
        <f t="shared" si="1350"/>
        <v>0</v>
      </c>
      <c r="EG282" s="19"/>
      <c r="EH282" s="19"/>
      <c r="EI282" s="20">
        <f t="shared" si="1351"/>
        <v>0</v>
      </c>
      <c r="EJ282" s="19"/>
      <c r="EK282" s="19"/>
      <c r="EL282" s="20">
        <f t="shared" si="1352"/>
        <v>0</v>
      </c>
      <c r="EM282" s="20">
        <f t="shared" si="1353"/>
        <v>0</v>
      </c>
      <c r="EN282" s="20">
        <f t="shared" si="1354"/>
        <v>0</v>
      </c>
      <c r="EO282" s="20">
        <f t="shared" si="1355"/>
        <v>0</v>
      </c>
      <c r="EP282" s="19"/>
      <c r="EQ282" s="19"/>
      <c r="ER282" s="20">
        <f t="shared" si="1356"/>
        <v>0</v>
      </c>
      <c r="ES282" s="19"/>
      <c r="ET282" s="19"/>
      <c r="EU282" s="20">
        <f t="shared" si="1357"/>
        <v>0</v>
      </c>
      <c r="EV282" s="19"/>
      <c r="EW282" s="19"/>
      <c r="EX282" s="20">
        <f t="shared" si="1358"/>
        <v>0</v>
      </c>
      <c r="EY282" s="19"/>
      <c r="EZ282" s="19"/>
      <c r="FA282" s="20">
        <f t="shared" si="1359"/>
        <v>0</v>
      </c>
      <c r="FB282" s="20">
        <f t="shared" si="1360"/>
        <v>0</v>
      </c>
      <c r="FC282" s="20">
        <f t="shared" si="1361"/>
        <v>0</v>
      </c>
      <c r="FD282" s="20">
        <f t="shared" si="1362"/>
        <v>0</v>
      </c>
      <c r="FE282" s="19"/>
      <c r="FF282" s="19"/>
      <c r="FG282" s="20">
        <f t="shared" si="1363"/>
        <v>0</v>
      </c>
      <c r="FH282" s="19"/>
      <c r="FI282" s="19"/>
      <c r="FJ282" s="20">
        <f t="shared" si="1364"/>
        <v>0</v>
      </c>
      <c r="FK282" s="19"/>
      <c r="FL282" s="19"/>
      <c r="FM282" s="20">
        <f t="shared" si="1365"/>
        <v>0</v>
      </c>
      <c r="FN282" s="20">
        <f t="shared" si="1366"/>
        <v>0</v>
      </c>
      <c r="FO282" s="20">
        <f t="shared" si="1367"/>
        <v>0</v>
      </c>
      <c r="FP282" s="20">
        <f t="shared" si="1368"/>
        <v>0</v>
      </c>
      <c r="FQ282" s="19"/>
      <c r="FR282" s="19"/>
      <c r="FS282" s="20">
        <f t="shared" si="1369"/>
        <v>0</v>
      </c>
      <c r="FT282" s="19"/>
      <c r="FU282" s="19"/>
      <c r="FV282" s="20">
        <f t="shared" si="1370"/>
        <v>0</v>
      </c>
      <c r="FW282" s="19"/>
      <c r="FX282" s="19"/>
      <c r="FY282" s="20">
        <f t="shared" si="1371"/>
        <v>0</v>
      </c>
      <c r="FZ282" s="20">
        <f t="shared" si="1372"/>
        <v>0</v>
      </c>
      <c r="GA282" s="20">
        <f t="shared" si="1373"/>
        <v>0</v>
      </c>
      <c r="GB282" s="20">
        <f t="shared" si="1374"/>
        <v>0</v>
      </c>
      <c r="GC282" s="19"/>
      <c r="GD282" s="19"/>
      <c r="GE282" s="20">
        <f t="shared" si="1375"/>
        <v>0</v>
      </c>
      <c r="GF282" s="19"/>
      <c r="GG282" s="19"/>
      <c r="GH282" s="20">
        <f t="shared" si="1376"/>
        <v>0</v>
      </c>
      <c r="GI282" s="19"/>
      <c r="GJ282" s="19"/>
      <c r="GK282" s="20">
        <f t="shared" si="1377"/>
        <v>0</v>
      </c>
      <c r="GL282" s="19"/>
      <c r="GM282" s="19"/>
      <c r="GN282" s="20">
        <f t="shared" si="1378"/>
        <v>0</v>
      </c>
      <c r="GO282" s="20">
        <f t="shared" si="1379"/>
        <v>0</v>
      </c>
      <c r="GP282" s="20">
        <f t="shared" si="1380"/>
        <v>0</v>
      </c>
      <c r="GQ282" s="20">
        <f t="shared" si="1381"/>
        <v>0</v>
      </c>
      <c r="GR282" s="19"/>
      <c r="GS282" s="19"/>
      <c r="GT282" s="20">
        <f t="shared" si="1382"/>
        <v>0</v>
      </c>
      <c r="GU282" s="19"/>
      <c r="GV282" s="19"/>
      <c r="GW282" s="20">
        <f t="shared" si="1383"/>
        <v>0</v>
      </c>
      <c r="GX282" s="19"/>
      <c r="GY282" s="19"/>
      <c r="GZ282" s="20">
        <f t="shared" si="1384"/>
        <v>0</v>
      </c>
      <c r="HA282" s="20">
        <f t="shared" si="1385"/>
        <v>0</v>
      </c>
      <c r="HB282" s="20">
        <f t="shared" si="1386"/>
        <v>0</v>
      </c>
      <c r="HC282" s="20">
        <f t="shared" si="1387"/>
        <v>0</v>
      </c>
      <c r="HD282" s="19"/>
      <c r="HE282" s="19"/>
      <c r="HF282" s="20">
        <f t="shared" si="1388"/>
        <v>0</v>
      </c>
      <c r="HG282" s="19"/>
      <c r="HH282" s="19"/>
      <c r="HI282" s="20">
        <f t="shared" si="1389"/>
        <v>0</v>
      </c>
      <c r="HJ282" s="19"/>
      <c r="HK282" s="19"/>
      <c r="HL282" s="20">
        <f t="shared" si="1390"/>
        <v>0</v>
      </c>
      <c r="HM282" s="19"/>
      <c r="HN282" s="19"/>
      <c r="HO282" s="20">
        <f t="shared" si="1391"/>
        <v>0</v>
      </c>
      <c r="HP282" s="20">
        <f t="shared" si="1392"/>
        <v>0</v>
      </c>
      <c r="HQ282" s="20">
        <f t="shared" si="1393"/>
        <v>0</v>
      </c>
      <c r="HR282" s="20">
        <f t="shared" si="1394"/>
        <v>0</v>
      </c>
      <c r="HS282" s="19"/>
      <c r="HT282" s="19"/>
      <c r="HU282" s="20">
        <f t="shared" si="1395"/>
        <v>0</v>
      </c>
      <c r="HV282" s="19"/>
      <c r="HW282" s="19"/>
      <c r="HX282" s="20">
        <f t="shared" si="1396"/>
        <v>0</v>
      </c>
      <c r="HY282" s="19"/>
      <c r="HZ282" s="19"/>
      <c r="IA282" s="20">
        <f t="shared" si="1397"/>
        <v>0</v>
      </c>
      <c r="IB282" s="19"/>
      <c r="IC282" s="19"/>
      <c r="ID282" s="20">
        <f t="shared" si="1398"/>
        <v>0</v>
      </c>
      <c r="IE282" s="20">
        <f t="shared" si="1399"/>
        <v>0</v>
      </c>
      <c r="IF282" s="20">
        <f t="shared" si="1400"/>
        <v>0</v>
      </c>
      <c r="IG282" s="20">
        <f t="shared" si="1401"/>
        <v>0</v>
      </c>
      <c r="IH282" s="20">
        <f t="shared" si="1402"/>
        <v>0</v>
      </c>
      <c r="II282" s="20">
        <f t="shared" si="1403"/>
        <v>0</v>
      </c>
      <c r="IJ282" s="20">
        <f t="shared" si="1404"/>
        <v>0</v>
      </c>
      <c r="IK282" s="19"/>
      <c r="IL282" s="19"/>
      <c r="IM282" s="20">
        <f t="shared" si="1405"/>
        <v>0</v>
      </c>
      <c r="IN282" s="19"/>
      <c r="IO282" s="19"/>
      <c r="IP282" s="20">
        <f t="shared" si="1406"/>
        <v>0</v>
      </c>
      <c r="IQ282" s="19"/>
      <c r="IR282" s="19"/>
      <c r="IS282" s="20">
        <f t="shared" si="1407"/>
        <v>0</v>
      </c>
      <c r="IT282" s="20">
        <f t="shared" si="1408"/>
        <v>0</v>
      </c>
      <c r="IU282" s="20">
        <f t="shared" si="1409"/>
        <v>0</v>
      </c>
      <c r="IV282" s="20">
        <f t="shared" si="1410"/>
        <v>0</v>
      </c>
      <c r="IW282" s="20">
        <f t="shared" si="1411"/>
        <v>0</v>
      </c>
      <c r="IX282" s="20">
        <f t="shared" si="1412"/>
        <v>0</v>
      </c>
      <c r="IY282" s="20">
        <f t="shared" si="1413"/>
        <v>0</v>
      </c>
      <c r="IZ282" s="19"/>
      <c r="JA282" s="19"/>
      <c r="JB282" s="20">
        <f t="shared" si="1414"/>
        <v>0</v>
      </c>
      <c r="JC282" s="19"/>
      <c r="JD282" s="19"/>
      <c r="JE282" s="20">
        <f t="shared" si="1415"/>
        <v>0</v>
      </c>
      <c r="JF282" s="19"/>
      <c r="JG282" s="19"/>
      <c r="JH282" s="20">
        <f t="shared" si="1416"/>
        <v>0</v>
      </c>
      <c r="JI282" s="20">
        <f t="shared" si="1417"/>
        <v>0</v>
      </c>
      <c r="JJ282" s="20">
        <f t="shared" si="1418"/>
        <v>0</v>
      </c>
      <c r="JK282" s="20">
        <f t="shared" si="1419"/>
        <v>0</v>
      </c>
      <c r="JL282" s="19"/>
      <c r="JM282" s="19"/>
      <c r="JN282" s="20">
        <f t="shared" si="1420"/>
        <v>0</v>
      </c>
      <c r="JO282" s="19"/>
      <c r="JP282" s="19"/>
      <c r="JQ282" s="20">
        <f t="shared" si="1421"/>
        <v>0</v>
      </c>
      <c r="JR282" s="19"/>
      <c r="JS282" s="19"/>
      <c r="JT282" s="20">
        <f t="shared" si="1422"/>
        <v>0</v>
      </c>
      <c r="JU282" s="20">
        <f t="shared" si="1423"/>
        <v>0</v>
      </c>
      <c r="JV282" s="20">
        <f t="shared" si="1424"/>
        <v>0</v>
      </c>
      <c r="JW282" s="20">
        <f t="shared" si="1425"/>
        <v>0</v>
      </c>
      <c r="JX282" s="19"/>
      <c r="JY282" s="19"/>
      <c r="JZ282" s="20">
        <f t="shared" si="1426"/>
        <v>0</v>
      </c>
      <c r="KA282" s="19"/>
      <c r="KB282" s="19"/>
      <c r="KC282" s="20">
        <f t="shared" si="1427"/>
        <v>0</v>
      </c>
      <c r="KD282" s="20">
        <f t="shared" si="1428"/>
        <v>0</v>
      </c>
      <c r="KE282" s="20">
        <f t="shared" si="1429"/>
        <v>0</v>
      </c>
      <c r="KF282" s="20">
        <f t="shared" si="1430"/>
        <v>0</v>
      </c>
      <c r="KG282" s="19"/>
      <c r="KH282" s="19"/>
      <c r="KI282" s="20">
        <f t="shared" si="1431"/>
        <v>0</v>
      </c>
      <c r="KJ282" s="19"/>
      <c r="KK282" s="19"/>
      <c r="KL282" s="20">
        <f t="shared" si="1432"/>
        <v>0</v>
      </c>
      <c r="KM282" s="19"/>
      <c r="KN282" s="19"/>
      <c r="KO282" s="20">
        <f t="shared" si="1433"/>
        <v>0</v>
      </c>
      <c r="KP282" s="19"/>
      <c r="KQ282" s="19"/>
      <c r="KR282" s="20">
        <f t="shared" si="1434"/>
        <v>0</v>
      </c>
      <c r="KS282" s="19"/>
      <c r="KT282" s="19"/>
      <c r="KU282" s="20">
        <f t="shared" si="1435"/>
        <v>0</v>
      </c>
      <c r="KV282" s="19"/>
      <c r="KW282" s="19"/>
      <c r="KX282" s="20">
        <f t="shared" si="1436"/>
        <v>0</v>
      </c>
      <c r="KY282" s="19"/>
      <c r="KZ282" s="19"/>
      <c r="LA282" s="20">
        <f t="shared" si="1437"/>
        <v>0</v>
      </c>
      <c r="LB282" s="20">
        <f t="shared" si="1438"/>
        <v>0</v>
      </c>
      <c r="LC282" s="20">
        <f t="shared" si="1439"/>
        <v>0</v>
      </c>
      <c r="LD282" s="20">
        <f t="shared" si="1440"/>
        <v>0</v>
      </c>
      <c r="LE282" s="20">
        <f t="shared" si="1441"/>
        <v>0</v>
      </c>
      <c r="LF282" s="20">
        <f t="shared" si="1442"/>
        <v>0</v>
      </c>
      <c r="LG282" s="20">
        <f t="shared" si="1443"/>
        <v>0</v>
      </c>
      <c r="LH282" s="19"/>
      <c r="LI282" s="19"/>
      <c r="LJ282" s="20">
        <f t="shared" si="1444"/>
        <v>0</v>
      </c>
      <c r="LK282" s="19"/>
      <c r="LL282" s="19"/>
      <c r="LM282" s="20">
        <f t="shared" si="1445"/>
        <v>0</v>
      </c>
      <c r="LN282" s="20">
        <f t="shared" si="1446"/>
        <v>0</v>
      </c>
      <c r="LO282" s="20">
        <f t="shared" si="1447"/>
        <v>0</v>
      </c>
      <c r="LP282" s="20">
        <f t="shared" si="1448"/>
        <v>0</v>
      </c>
    </row>
    <row r="283" spans="1:328" x14ac:dyDescent="0.3">
      <c r="A283" s="2" t="s">
        <v>388</v>
      </c>
      <c r="B283" s="3"/>
      <c r="C283" s="3"/>
      <c r="D283" s="4">
        <f t="shared" si="1288"/>
        <v>0</v>
      </c>
      <c r="E283" s="3"/>
      <c r="F283" s="3"/>
      <c r="G283" s="4">
        <f t="shared" si="1289"/>
        <v>0</v>
      </c>
      <c r="H283" s="3"/>
      <c r="I283" s="3"/>
      <c r="J283" s="4">
        <f t="shared" si="1290"/>
        <v>0</v>
      </c>
      <c r="K283" s="3"/>
      <c r="L283" s="3"/>
      <c r="M283" s="4">
        <f t="shared" si="1291"/>
        <v>0</v>
      </c>
      <c r="N283" s="3"/>
      <c r="O283" s="3"/>
      <c r="P283" s="4">
        <f t="shared" si="1292"/>
        <v>0</v>
      </c>
      <c r="Q283" s="3"/>
      <c r="R283" s="3"/>
      <c r="S283" s="4">
        <f t="shared" si="1293"/>
        <v>0</v>
      </c>
      <c r="T283" s="3"/>
      <c r="U283" s="3"/>
      <c r="V283" s="4">
        <f t="shared" si="1294"/>
        <v>0</v>
      </c>
      <c r="W283" s="3"/>
      <c r="X283" s="3"/>
      <c r="Y283" s="4">
        <f t="shared" si="1295"/>
        <v>0</v>
      </c>
      <c r="Z283" s="3"/>
      <c r="AA283" s="3"/>
      <c r="AB283" s="4">
        <f t="shared" si="1296"/>
        <v>0</v>
      </c>
      <c r="AC283" s="3"/>
      <c r="AD283" s="3"/>
      <c r="AE283" s="4">
        <f t="shared" si="1297"/>
        <v>0</v>
      </c>
      <c r="AF283" s="3"/>
      <c r="AG283" s="3"/>
      <c r="AH283" s="4">
        <f t="shared" si="1298"/>
        <v>0</v>
      </c>
      <c r="AI283" s="3"/>
      <c r="AJ283" s="3"/>
      <c r="AK283" s="4">
        <f t="shared" si="1299"/>
        <v>0</v>
      </c>
      <c r="AL283" s="4">
        <f t="shared" si="1300"/>
        <v>0</v>
      </c>
      <c r="AM283" s="4">
        <f t="shared" si="1301"/>
        <v>0</v>
      </c>
      <c r="AN283" s="4">
        <f t="shared" si="1302"/>
        <v>0</v>
      </c>
      <c r="AO283" s="3"/>
      <c r="AP283" s="3"/>
      <c r="AQ283" s="4">
        <f t="shared" si="1303"/>
        <v>0</v>
      </c>
      <c r="AR283" s="4">
        <f>903.02</f>
        <v>903.02</v>
      </c>
      <c r="AS283" s="4">
        <f>1300</f>
        <v>1300</v>
      </c>
      <c r="AT283" s="4">
        <f t="shared" si="1304"/>
        <v>-396.98</v>
      </c>
      <c r="AU283" s="3"/>
      <c r="AV283" s="3"/>
      <c r="AW283" s="4">
        <f t="shared" si="1305"/>
        <v>0</v>
      </c>
      <c r="AX283" s="4">
        <f>1806.04</f>
        <v>1806.04</v>
      </c>
      <c r="AY283" s="3"/>
      <c r="AZ283" s="4">
        <f t="shared" si="1306"/>
        <v>1806.04</v>
      </c>
      <c r="BA283" s="3"/>
      <c r="BB283" s="3"/>
      <c r="BC283" s="4">
        <f t="shared" si="1307"/>
        <v>0</v>
      </c>
      <c r="BD283" s="3"/>
      <c r="BE283" s="3"/>
      <c r="BF283" s="4">
        <f t="shared" si="1308"/>
        <v>0</v>
      </c>
      <c r="BG283" s="4">
        <f t="shared" si="1309"/>
        <v>0</v>
      </c>
      <c r="BH283" s="4">
        <f t="shared" si="1310"/>
        <v>0</v>
      </c>
      <c r="BI283" s="4">
        <f t="shared" si="1311"/>
        <v>0</v>
      </c>
      <c r="BJ283" s="3"/>
      <c r="BK283" s="3"/>
      <c r="BL283" s="4">
        <f t="shared" si="1312"/>
        <v>0</v>
      </c>
      <c r="BM283" s="3"/>
      <c r="BN283" s="3"/>
      <c r="BO283" s="4">
        <f t="shared" si="1313"/>
        <v>0</v>
      </c>
      <c r="BP283" s="3"/>
      <c r="BQ283" s="3"/>
      <c r="BR283" s="4">
        <f t="shared" si="1314"/>
        <v>0</v>
      </c>
      <c r="BS283" s="3"/>
      <c r="BT283" s="3"/>
      <c r="BU283" s="4">
        <f t="shared" si="1315"/>
        <v>0</v>
      </c>
      <c r="BV283" s="3"/>
      <c r="BW283" s="3"/>
      <c r="BX283" s="4">
        <f t="shared" si="1316"/>
        <v>0</v>
      </c>
      <c r="BY283" s="3"/>
      <c r="BZ283" s="3"/>
      <c r="CA283" s="4">
        <f t="shared" si="1317"/>
        <v>0</v>
      </c>
      <c r="CB283" s="4">
        <f t="shared" si="1318"/>
        <v>0</v>
      </c>
      <c r="CC283" s="4">
        <f t="shared" si="1319"/>
        <v>0</v>
      </c>
      <c r="CD283" s="4">
        <f t="shared" si="1320"/>
        <v>0</v>
      </c>
      <c r="CE283" s="3"/>
      <c r="CF283" s="4">
        <f>0</f>
        <v>0</v>
      </c>
      <c r="CG283" s="4">
        <f t="shared" si="1321"/>
        <v>0</v>
      </c>
      <c r="CH283" s="3"/>
      <c r="CI283" s="3"/>
      <c r="CJ283" s="4">
        <f t="shared" si="1322"/>
        <v>0</v>
      </c>
      <c r="CK283" s="3"/>
      <c r="CL283" s="3"/>
      <c r="CM283" s="4">
        <f t="shared" si="1323"/>
        <v>0</v>
      </c>
      <c r="CN283" s="4">
        <f t="shared" si="1324"/>
        <v>0</v>
      </c>
      <c r="CO283" s="4">
        <f t="shared" si="1325"/>
        <v>0</v>
      </c>
      <c r="CP283" s="4">
        <f t="shared" si="1326"/>
        <v>0</v>
      </c>
      <c r="CQ283" s="3"/>
      <c r="CR283" s="3"/>
      <c r="CS283" s="4">
        <f t="shared" si="1327"/>
        <v>0</v>
      </c>
      <c r="CT283" s="3"/>
      <c r="CU283" s="3"/>
      <c r="CV283" s="4">
        <f t="shared" si="1328"/>
        <v>0</v>
      </c>
      <c r="CW283" s="3"/>
      <c r="CX283" s="3"/>
      <c r="CY283" s="4">
        <f t="shared" si="1329"/>
        <v>0</v>
      </c>
      <c r="CZ283" s="4">
        <f t="shared" si="1330"/>
        <v>0</v>
      </c>
      <c r="DA283" s="4">
        <f t="shared" si="1331"/>
        <v>0</v>
      </c>
      <c r="DB283" s="4">
        <f t="shared" si="1332"/>
        <v>0</v>
      </c>
      <c r="DC283" s="4">
        <f t="shared" si="1333"/>
        <v>2709.06</v>
      </c>
      <c r="DD283" s="4">
        <f t="shared" si="1334"/>
        <v>1300</v>
      </c>
      <c r="DE283" s="4">
        <f t="shared" si="1335"/>
        <v>1409.06</v>
      </c>
      <c r="DF283" s="3"/>
      <c r="DG283" s="3"/>
      <c r="DH283" s="4">
        <f t="shared" si="1336"/>
        <v>0</v>
      </c>
      <c r="DI283" s="3"/>
      <c r="DJ283" s="3"/>
      <c r="DK283" s="4">
        <f t="shared" si="1337"/>
        <v>0</v>
      </c>
      <c r="DL283" s="4">
        <f t="shared" si="1338"/>
        <v>0</v>
      </c>
      <c r="DM283" s="4">
        <f t="shared" si="1339"/>
        <v>0</v>
      </c>
      <c r="DN283" s="4">
        <f t="shared" si="1340"/>
        <v>0</v>
      </c>
      <c r="DO283" s="3"/>
      <c r="DP283" s="3"/>
      <c r="DQ283" s="4">
        <f t="shared" si="1341"/>
        <v>0</v>
      </c>
      <c r="DR283" s="3"/>
      <c r="DS283" s="3"/>
      <c r="DT283" s="4">
        <f t="shared" si="1342"/>
        <v>0</v>
      </c>
      <c r="DU283" s="4">
        <f t="shared" si="1343"/>
        <v>0</v>
      </c>
      <c r="DV283" s="4">
        <f t="shared" si="1344"/>
        <v>0</v>
      </c>
      <c r="DW283" s="4">
        <f t="shared" si="1345"/>
        <v>0</v>
      </c>
      <c r="DX283" s="20">
        <f t="shared" si="1346"/>
        <v>2709.06</v>
      </c>
      <c r="DY283" s="20">
        <f t="shared" si="1347"/>
        <v>1300</v>
      </c>
      <c r="DZ283" s="20">
        <f t="shared" si="1348"/>
        <v>1409.06</v>
      </c>
      <c r="EA283" s="19"/>
      <c r="EB283" s="19"/>
      <c r="EC283" s="20">
        <f t="shared" si="1349"/>
        <v>0</v>
      </c>
      <c r="ED283" s="19"/>
      <c r="EE283" s="19"/>
      <c r="EF283" s="20">
        <f t="shared" si="1350"/>
        <v>0</v>
      </c>
      <c r="EG283" s="19"/>
      <c r="EH283" s="19"/>
      <c r="EI283" s="20">
        <f t="shared" si="1351"/>
        <v>0</v>
      </c>
      <c r="EJ283" s="19"/>
      <c r="EK283" s="19"/>
      <c r="EL283" s="20">
        <f t="shared" si="1352"/>
        <v>0</v>
      </c>
      <c r="EM283" s="20">
        <f t="shared" si="1353"/>
        <v>0</v>
      </c>
      <c r="EN283" s="20">
        <f t="shared" si="1354"/>
        <v>0</v>
      </c>
      <c r="EO283" s="20">
        <f t="shared" si="1355"/>
        <v>0</v>
      </c>
      <c r="EP283" s="19"/>
      <c r="EQ283" s="19"/>
      <c r="ER283" s="20">
        <f t="shared" si="1356"/>
        <v>0</v>
      </c>
      <c r="ES283" s="19"/>
      <c r="ET283" s="19"/>
      <c r="EU283" s="20">
        <f t="shared" si="1357"/>
        <v>0</v>
      </c>
      <c r="EV283" s="19"/>
      <c r="EW283" s="19"/>
      <c r="EX283" s="20">
        <f t="shared" si="1358"/>
        <v>0</v>
      </c>
      <c r="EY283" s="19"/>
      <c r="EZ283" s="19"/>
      <c r="FA283" s="20">
        <f t="shared" si="1359"/>
        <v>0</v>
      </c>
      <c r="FB283" s="20">
        <f t="shared" si="1360"/>
        <v>0</v>
      </c>
      <c r="FC283" s="20">
        <f t="shared" si="1361"/>
        <v>0</v>
      </c>
      <c r="FD283" s="20">
        <f t="shared" si="1362"/>
        <v>0</v>
      </c>
      <c r="FE283" s="19"/>
      <c r="FF283" s="19"/>
      <c r="FG283" s="20">
        <f t="shared" si="1363"/>
        <v>0</v>
      </c>
      <c r="FH283" s="19"/>
      <c r="FI283" s="19"/>
      <c r="FJ283" s="20">
        <f t="shared" si="1364"/>
        <v>0</v>
      </c>
      <c r="FK283" s="19"/>
      <c r="FL283" s="19"/>
      <c r="FM283" s="20">
        <f t="shared" si="1365"/>
        <v>0</v>
      </c>
      <c r="FN283" s="20">
        <f t="shared" si="1366"/>
        <v>0</v>
      </c>
      <c r="FO283" s="20">
        <f t="shared" si="1367"/>
        <v>0</v>
      </c>
      <c r="FP283" s="20">
        <f t="shared" si="1368"/>
        <v>0</v>
      </c>
      <c r="FQ283" s="19"/>
      <c r="FR283" s="19"/>
      <c r="FS283" s="20">
        <f t="shared" si="1369"/>
        <v>0</v>
      </c>
      <c r="FT283" s="19"/>
      <c r="FU283" s="19"/>
      <c r="FV283" s="20">
        <f t="shared" si="1370"/>
        <v>0</v>
      </c>
      <c r="FW283" s="19"/>
      <c r="FX283" s="19"/>
      <c r="FY283" s="20">
        <f t="shared" si="1371"/>
        <v>0</v>
      </c>
      <c r="FZ283" s="20">
        <f t="shared" si="1372"/>
        <v>0</v>
      </c>
      <c r="GA283" s="20">
        <f t="shared" si="1373"/>
        <v>0</v>
      </c>
      <c r="GB283" s="20">
        <f t="shared" si="1374"/>
        <v>0</v>
      </c>
      <c r="GC283" s="19"/>
      <c r="GD283" s="19"/>
      <c r="GE283" s="20">
        <f t="shared" si="1375"/>
        <v>0</v>
      </c>
      <c r="GF283" s="19"/>
      <c r="GG283" s="19"/>
      <c r="GH283" s="20">
        <f t="shared" si="1376"/>
        <v>0</v>
      </c>
      <c r="GI283" s="19"/>
      <c r="GJ283" s="19"/>
      <c r="GK283" s="20">
        <f t="shared" si="1377"/>
        <v>0</v>
      </c>
      <c r="GL283" s="19"/>
      <c r="GM283" s="19"/>
      <c r="GN283" s="20">
        <f t="shared" si="1378"/>
        <v>0</v>
      </c>
      <c r="GO283" s="20">
        <f t="shared" si="1379"/>
        <v>0</v>
      </c>
      <c r="GP283" s="20">
        <f t="shared" si="1380"/>
        <v>0</v>
      </c>
      <c r="GQ283" s="20">
        <f t="shared" si="1381"/>
        <v>0</v>
      </c>
      <c r="GR283" s="19"/>
      <c r="GS283" s="19"/>
      <c r="GT283" s="20">
        <f t="shared" si="1382"/>
        <v>0</v>
      </c>
      <c r="GU283" s="19"/>
      <c r="GV283" s="19"/>
      <c r="GW283" s="20">
        <f t="shared" si="1383"/>
        <v>0</v>
      </c>
      <c r="GX283" s="19"/>
      <c r="GY283" s="19"/>
      <c r="GZ283" s="20">
        <f t="shared" si="1384"/>
        <v>0</v>
      </c>
      <c r="HA283" s="20">
        <f t="shared" si="1385"/>
        <v>0</v>
      </c>
      <c r="HB283" s="20">
        <f t="shared" si="1386"/>
        <v>0</v>
      </c>
      <c r="HC283" s="20">
        <f t="shared" si="1387"/>
        <v>0</v>
      </c>
      <c r="HD283" s="19"/>
      <c r="HE283" s="19"/>
      <c r="HF283" s="20">
        <f t="shared" si="1388"/>
        <v>0</v>
      </c>
      <c r="HG283" s="19"/>
      <c r="HH283" s="19"/>
      <c r="HI283" s="20">
        <f t="shared" si="1389"/>
        <v>0</v>
      </c>
      <c r="HJ283" s="19"/>
      <c r="HK283" s="19"/>
      <c r="HL283" s="20">
        <f t="shared" si="1390"/>
        <v>0</v>
      </c>
      <c r="HM283" s="19"/>
      <c r="HN283" s="19"/>
      <c r="HO283" s="20">
        <f t="shared" si="1391"/>
        <v>0</v>
      </c>
      <c r="HP283" s="20">
        <f t="shared" si="1392"/>
        <v>0</v>
      </c>
      <c r="HQ283" s="20">
        <f t="shared" si="1393"/>
        <v>0</v>
      </c>
      <c r="HR283" s="20">
        <f t="shared" si="1394"/>
        <v>0</v>
      </c>
      <c r="HS283" s="19"/>
      <c r="HT283" s="19"/>
      <c r="HU283" s="20">
        <f t="shared" si="1395"/>
        <v>0</v>
      </c>
      <c r="HV283" s="19"/>
      <c r="HW283" s="19"/>
      <c r="HX283" s="20">
        <f t="shared" si="1396"/>
        <v>0</v>
      </c>
      <c r="HY283" s="19"/>
      <c r="HZ283" s="19"/>
      <c r="IA283" s="20">
        <f t="shared" si="1397"/>
        <v>0</v>
      </c>
      <c r="IB283" s="19"/>
      <c r="IC283" s="19"/>
      <c r="ID283" s="20">
        <f t="shared" si="1398"/>
        <v>0</v>
      </c>
      <c r="IE283" s="20">
        <f t="shared" si="1399"/>
        <v>0</v>
      </c>
      <c r="IF283" s="20">
        <f t="shared" si="1400"/>
        <v>0</v>
      </c>
      <c r="IG283" s="20">
        <f t="shared" si="1401"/>
        <v>0</v>
      </c>
      <c r="IH283" s="20">
        <f t="shared" si="1402"/>
        <v>0</v>
      </c>
      <c r="II283" s="20">
        <f t="shared" si="1403"/>
        <v>0</v>
      </c>
      <c r="IJ283" s="20">
        <f t="shared" si="1404"/>
        <v>0</v>
      </c>
      <c r="IK283" s="19"/>
      <c r="IL283" s="19"/>
      <c r="IM283" s="20">
        <f t="shared" si="1405"/>
        <v>0</v>
      </c>
      <c r="IN283" s="19"/>
      <c r="IO283" s="19"/>
      <c r="IP283" s="20">
        <f t="shared" si="1406"/>
        <v>0</v>
      </c>
      <c r="IQ283" s="19"/>
      <c r="IR283" s="19"/>
      <c r="IS283" s="20">
        <f t="shared" si="1407"/>
        <v>0</v>
      </c>
      <c r="IT283" s="20">
        <f t="shared" si="1408"/>
        <v>0</v>
      </c>
      <c r="IU283" s="20">
        <f t="shared" si="1409"/>
        <v>0</v>
      </c>
      <c r="IV283" s="20">
        <f t="shared" si="1410"/>
        <v>0</v>
      </c>
      <c r="IW283" s="20">
        <f t="shared" si="1411"/>
        <v>0</v>
      </c>
      <c r="IX283" s="20">
        <f t="shared" si="1412"/>
        <v>0</v>
      </c>
      <c r="IY283" s="20">
        <f t="shared" si="1413"/>
        <v>0</v>
      </c>
      <c r="IZ283" s="19"/>
      <c r="JA283" s="19"/>
      <c r="JB283" s="20">
        <f t="shared" si="1414"/>
        <v>0</v>
      </c>
      <c r="JC283" s="19"/>
      <c r="JD283" s="19"/>
      <c r="JE283" s="20">
        <f t="shared" si="1415"/>
        <v>0</v>
      </c>
      <c r="JF283" s="19"/>
      <c r="JG283" s="19"/>
      <c r="JH283" s="20">
        <f t="shared" si="1416"/>
        <v>0</v>
      </c>
      <c r="JI283" s="20">
        <f t="shared" si="1417"/>
        <v>0</v>
      </c>
      <c r="JJ283" s="20">
        <f t="shared" si="1418"/>
        <v>0</v>
      </c>
      <c r="JK283" s="20">
        <f t="shared" si="1419"/>
        <v>0</v>
      </c>
      <c r="JL283" s="19"/>
      <c r="JM283" s="19"/>
      <c r="JN283" s="20">
        <f t="shared" si="1420"/>
        <v>0</v>
      </c>
      <c r="JO283" s="20">
        <f>903.02</f>
        <v>903.02</v>
      </c>
      <c r="JP283" s="19"/>
      <c r="JQ283" s="20">
        <f t="shared" si="1421"/>
        <v>903.02</v>
      </c>
      <c r="JR283" s="19"/>
      <c r="JS283" s="19"/>
      <c r="JT283" s="20">
        <f t="shared" si="1422"/>
        <v>0</v>
      </c>
      <c r="JU283" s="20">
        <f t="shared" si="1423"/>
        <v>903.02</v>
      </c>
      <c r="JV283" s="20">
        <f t="shared" si="1424"/>
        <v>0</v>
      </c>
      <c r="JW283" s="20">
        <f t="shared" si="1425"/>
        <v>903.02</v>
      </c>
      <c r="JX283" s="19"/>
      <c r="JY283" s="19"/>
      <c r="JZ283" s="20">
        <f t="shared" si="1426"/>
        <v>0</v>
      </c>
      <c r="KA283" s="19"/>
      <c r="KB283" s="19"/>
      <c r="KC283" s="20">
        <f t="shared" si="1427"/>
        <v>0</v>
      </c>
      <c r="KD283" s="20">
        <f t="shared" si="1428"/>
        <v>0</v>
      </c>
      <c r="KE283" s="20">
        <f t="shared" si="1429"/>
        <v>0</v>
      </c>
      <c r="KF283" s="20">
        <f t="shared" si="1430"/>
        <v>0</v>
      </c>
      <c r="KG283" s="19"/>
      <c r="KH283" s="20">
        <f>2499.99</f>
        <v>2499.9899999999998</v>
      </c>
      <c r="KI283" s="20">
        <f t="shared" si="1431"/>
        <v>-2499.9899999999998</v>
      </c>
      <c r="KJ283" s="19"/>
      <c r="KK283" s="19"/>
      <c r="KL283" s="20">
        <f t="shared" si="1432"/>
        <v>0</v>
      </c>
      <c r="KM283" s="19"/>
      <c r="KN283" s="19"/>
      <c r="KO283" s="20">
        <f t="shared" si="1433"/>
        <v>0</v>
      </c>
      <c r="KP283" s="19"/>
      <c r="KQ283" s="19"/>
      <c r="KR283" s="20">
        <f t="shared" si="1434"/>
        <v>0</v>
      </c>
      <c r="KS283" s="19"/>
      <c r="KT283" s="19"/>
      <c r="KU283" s="20">
        <f t="shared" si="1435"/>
        <v>0</v>
      </c>
      <c r="KV283" s="19"/>
      <c r="KW283" s="19"/>
      <c r="KX283" s="20">
        <f t="shared" si="1436"/>
        <v>0</v>
      </c>
      <c r="KY283" s="19"/>
      <c r="KZ283" s="19"/>
      <c r="LA283" s="20">
        <f t="shared" si="1437"/>
        <v>0</v>
      </c>
      <c r="LB283" s="20">
        <f t="shared" si="1438"/>
        <v>0</v>
      </c>
      <c r="LC283" s="20">
        <f t="shared" si="1439"/>
        <v>0</v>
      </c>
      <c r="LD283" s="20">
        <f t="shared" si="1440"/>
        <v>0</v>
      </c>
      <c r="LE283" s="20">
        <f t="shared" si="1441"/>
        <v>0</v>
      </c>
      <c r="LF283" s="20">
        <f t="shared" si="1442"/>
        <v>2499.9899999999998</v>
      </c>
      <c r="LG283" s="20">
        <f t="shared" si="1443"/>
        <v>-2499.9899999999998</v>
      </c>
      <c r="LH283" s="19"/>
      <c r="LI283" s="19"/>
      <c r="LJ283" s="20">
        <f t="shared" si="1444"/>
        <v>0</v>
      </c>
      <c r="LK283" s="19"/>
      <c r="LL283" s="19"/>
      <c r="LM283" s="20">
        <f t="shared" si="1445"/>
        <v>0</v>
      </c>
      <c r="LN283" s="20">
        <f t="shared" si="1446"/>
        <v>3612.08</v>
      </c>
      <c r="LO283" s="20">
        <f t="shared" si="1447"/>
        <v>3799.99</v>
      </c>
      <c r="LP283" s="20">
        <f t="shared" si="1448"/>
        <v>-187.90999999999985</v>
      </c>
    </row>
    <row r="284" spans="1:328" x14ac:dyDescent="0.3">
      <c r="A284" s="2" t="s">
        <v>389</v>
      </c>
      <c r="B284" s="3"/>
      <c r="C284" s="3"/>
      <c r="D284" s="4">
        <f t="shared" si="1288"/>
        <v>0</v>
      </c>
      <c r="E284" s="3"/>
      <c r="F284" s="3"/>
      <c r="G284" s="4">
        <f t="shared" si="1289"/>
        <v>0</v>
      </c>
      <c r="H284" s="3"/>
      <c r="I284" s="3"/>
      <c r="J284" s="4">
        <f t="shared" si="1290"/>
        <v>0</v>
      </c>
      <c r="K284" s="3"/>
      <c r="L284" s="3"/>
      <c r="M284" s="4">
        <f t="shared" si="1291"/>
        <v>0</v>
      </c>
      <c r="N284" s="3"/>
      <c r="O284" s="3"/>
      <c r="P284" s="4">
        <f t="shared" si="1292"/>
        <v>0</v>
      </c>
      <c r="Q284" s="3"/>
      <c r="R284" s="3"/>
      <c r="S284" s="4">
        <f t="shared" si="1293"/>
        <v>0</v>
      </c>
      <c r="T284" s="3"/>
      <c r="U284" s="3"/>
      <c r="V284" s="4">
        <f t="shared" si="1294"/>
        <v>0</v>
      </c>
      <c r="W284" s="3"/>
      <c r="X284" s="3"/>
      <c r="Y284" s="4">
        <f t="shared" si="1295"/>
        <v>0</v>
      </c>
      <c r="Z284" s="3"/>
      <c r="AA284" s="3"/>
      <c r="AB284" s="4">
        <f t="shared" si="1296"/>
        <v>0</v>
      </c>
      <c r="AC284" s="3"/>
      <c r="AD284" s="3"/>
      <c r="AE284" s="4">
        <f t="shared" si="1297"/>
        <v>0</v>
      </c>
      <c r="AF284" s="3"/>
      <c r="AG284" s="3"/>
      <c r="AH284" s="4">
        <f t="shared" si="1298"/>
        <v>0</v>
      </c>
      <c r="AI284" s="3"/>
      <c r="AJ284" s="3"/>
      <c r="AK284" s="4">
        <f t="shared" si="1299"/>
        <v>0</v>
      </c>
      <c r="AL284" s="4">
        <f t="shared" si="1300"/>
        <v>0</v>
      </c>
      <c r="AM284" s="4">
        <f t="shared" si="1301"/>
        <v>0</v>
      </c>
      <c r="AN284" s="4">
        <f t="shared" si="1302"/>
        <v>0</v>
      </c>
      <c r="AO284" s="3"/>
      <c r="AP284" s="3"/>
      <c r="AQ284" s="4">
        <f t="shared" si="1303"/>
        <v>0</v>
      </c>
      <c r="AR284" s="3"/>
      <c r="AS284" s="3"/>
      <c r="AT284" s="4">
        <f t="shared" si="1304"/>
        <v>0</v>
      </c>
      <c r="AU284" s="3"/>
      <c r="AV284" s="3"/>
      <c r="AW284" s="4">
        <f t="shared" si="1305"/>
        <v>0</v>
      </c>
      <c r="AX284" s="3"/>
      <c r="AY284" s="3"/>
      <c r="AZ284" s="4">
        <f t="shared" si="1306"/>
        <v>0</v>
      </c>
      <c r="BA284" s="3"/>
      <c r="BB284" s="3"/>
      <c r="BC284" s="4">
        <f t="shared" si="1307"/>
        <v>0</v>
      </c>
      <c r="BD284" s="3"/>
      <c r="BE284" s="3"/>
      <c r="BF284" s="4">
        <f t="shared" si="1308"/>
        <v>0</v>
      </c>
      <c r="BG284" s="4">
        <f t="shared" si="1309"/>
        <v>0</v>
      </c>
      <c r="BH284" s="4">
        <f t="shared" si="1310"/>
        <v>0</v>
      </c>
      <c r="BI284" s="4">
        <f t="shared" si="1311"/>
        <v>0</v>
      </c>
      <c r="BJ284" s="3"/>
      <c r="BK284" s="3"/>
      <c r="BL284" s="4">
        <f t="shared" si="1312"/>
        <v>0</v>
      </c>
      <c r="BM284" s="3"/>
      <c r="BN284" s="3"/>
      <c r="BO284" s="4">
        <f t="shared" si="1313"/>
        <v>0</v>
      </c>
      <c r="BP284" s="3"/>
      <c r="BQ284" s="3"/>
      <c r="BR284" s="4">
        <f t="shared" si="1314"/>
        <v>0</v>
      </c>
      <c r="BS284" s="3"/>
      <c r="BT284" s="3"/>
      <c r="BU284" s="4">
        <f t="shared" si="1315"/>
        <v>0</v>
      </c>
      <c r="BV284" s="3"/>
      <c r="BW284" s="3"/>
      <c r="BX284" s="4">
        <f t="shared" si="1316"/>
        <v>0</v>
      </c>
      <c r="BY284" s="3"/>
      <c r="BZ284" s="3"/>
      <c r="CA284" s="4">
        <f t="shared" si="1317"/>
        <v>0</v>
      </c>
      <c r="CB284" s="4">
        <f t="shared" si="1318"/>
        <v>0</v>
      </c>
      <c r="CC284" s="4">
        <f t="shared" si="1319"/>
        <v>0</v>
      </c>
      <c r="CD284" s="4">
        <f t="shared" si="1320"/>
        <v>0</v>
      </c>
      <c r="CE284" s="3"/>
      <c r="CF284" s="3"/>
      <c r="CG284" s="4">
        <f t="shared" si="1321"/>
        <v>0</v>
      </c>
      <c r="CH284" s="3"/>
      <c r="CI284" s="3"/>
      <c r="CJ284" s="4">
        <f t="shared" si="1322"/>
        <v>0</v>
      </c>
      <c r="CK284" s="3"/>
      <c r="CL284" s="3"/>
      <c r="CM284" s="4">
        <f t="shared" si="1323"/>
        <v>0</v>
      </c>
      <c r="CN284" s="4">
        <f t="shared" si="1324"/>
        <v>0</v>
      </c>
      <c r="CO284" s="4">
        <f t="shared" si="1325"/>
        <v>0</v>
      </c>
      <c r="CP284" s="4">
        <f t="shared" si="1326"/>
        <v>0</v>
      </c>
      <c r="CQ284" s="3"/>
      <c r="CR284" s="3"/>
      <c r="CS284" s="4">
        <f t="shared" si="1327"/>
        <v>0</v>
      </c>
      <c r="CT284" s="3"/>
      <c r="CU284" s="3"/>
      <c r="CV284" s="4">
        <f t="shared" si="1328"/>
        <v>0</v>
      </c>
      <c r="CW284" s="3"/>
      <c r="CX284" s="3"/>
      <c r="CY284" s="4">
        <f t="shared" si="1329"/>
        <v>0</v>
      </c>
      <c r="CZ284" s="4">
        <f t="shared" si="1330"/>
        <v>0</v>
      </c>
      <c r="DA284" s="4">
        <f t="shared" si="1331"/>
        <v>0</v>
      </c>
      <c r="DB284" s="4">
        <f t="shared" si="1332"/>
        <v>0</v>
      </c>
      <c r="DC284" s="4">
        <f t="shared" si="1333"/>
        <v>0</v>
      </c>
      <c r="DD284" s="4">
        <f t="shared" si="1334"/>
        <v>0</v>
      </c>
      <c r="DE284" s="4">
        <f t="shared" si="1335"/>
        <v>0</v>
      </c>
      <c r="DF284" s="3"/>
      <c r="DG284" s="3"/>
      <c r="DH284" s="4">
        <f t="shared" si="1336"/>
        <v>0</v>
      </c>
      <c r="DI284" s="3"/>
      <c r="DJ284" s="3"/>
      <c r="DK284" s="4">
        <f t="shared" si="1337"/>
        <v>0</v>
      </c>
      <c r="DL284" s="4">
        <f t="shared" si="1338"/>
        <v>0</v>
      </c>
      <c r="DM284" s="4">
        <f t="shared" si="1339"/>
        <v>0</v>
      </c>
      <c r="DN284" s="4">
        <f t="shared" si="1340"/>
        <v>0</v>
      </c>
      <c r="DO284" s="3"/>
      <c r="DP284" s="3"/>
      <c r="DQ284" s="4">
        <f t="shared" si="1341"/>
        <v>0</v>
      </c>
      <c r="DR284" s="3"/>
      <c r="DS284" s="3"/>
      <c r="DT284" s="4">
        <f t="shared" si="1342"/>
        <v>0</v>
      </c>
      <c r="DU284" s="4">
        <f t="shared" si="1343"/>
        <v>0</v>
      </c>
      <c r="DV284" s="4">
        <f t="shared" si="1344"/>
        <v>0</v>
      </c>
      <c r="DW284" s="4">
        <f t="shared" si="1345"/>
        <v>0</v>
      </c>
      <c r="DX284" s="20">
        <f t="shared" si="1346"/>
        <v>0</v>
      </c>
      <c r="DY284" s="20">
        <f t="shared" si="1347"/>
        <v>0</v>
      </c>
      <c r="DZ284" s="20">
        <f t="shared" si="1348"/>
        <v>0</v>
      </c>
      <c r="EA284" s="19"/>
      <c r="EB284" s="19"/>
      <c r="EC284" s="20">
        <f t="shared" si="1349"/>
        <v>0</v>
      </c>
      <c r="ED284" s="19"/>
      <c r="EE284" s="19"/>
      <c r="EF284" s="20">
        <f t="shared" si="1350"/>
        <v>0</v>
      </c>
      <c r="EG284" s="19"/>
      <c r="EH284" s="19"/>
      <c r="EI284" s="20">
        <f t="shared" si="1351"/>
        <v>0</v>
      </c>
      <c r="EJ284" s="19"/>
      <c r="EK284" s="19"/>
      <c r="EL284" s="20">
        <f t="shared" si="1352"/>
        <v>0</v>
      </c>
      <c r="EM284" s="20">
        <f t="shared" si="1353"/>
        <v>0</v>
      </c>
      <c r="EN284" s="20">
        <f t="shared" si="1354"/>
        <v>0</v>
      </c>
      <c r="EO284" s="20">
        <f t="shared" si="1355"/>
        <v>0</v>
      </c>
      <c r="EP284" s="19"/>
      <c r="EQ284" s="19"/>
      <c r="ER284" s="20">
        <f t="shared" si="1356"/>
        <v>0</v>
      </c>
      <c r="ES284" s="19"/>
      <c r="ET284" s="19"/>
      <c r="EU284" s="20">
        <f t="shared" si="1357"/>
        <v>0</v>
      </c>
      <c r="EV284" s="19"/>
      <c r="EW284" s="19"/>
      <c r="EX284" s="20">
        <f t="shared" si="1358"/>
        <v>0</v>
      </c>
      <c r="EY284" s="19"/>
      <c r="EZ284" s="19"/>
      <c r="FA284" s="20">
        <f t="shared" si="1359"/>
        <v>0</v>
      </c>
      <c r="FB284" s="20">
        <f t="shared" si="1360"/>
        <v>0</v>
      </c>
      <c r="FC284" s="20">
        <f t="shared" si="1361"/>
        <v>0</v>
      </c>
      <c r="FD284" s="20">
        <f t="shared" si="1362"/>
        <v>0</v>
      </c>
      <c r="FE284" s="19"/>
      <c r="FF284" s="19"/>
      <c r="FG284" s="20">
        <f t="shared" si="1363"/>
        <v>0</v>
      </c>
      <c r="FH284" s="19"/>
      <c r="FI284" s="19"/>
      <c r="FJ284" s="20">
        <f t="shared" si="1364"/>
        <v>0</v>
      </c>
      <c r="FK284" s="19"/>
      <c r="FL284" s="19"/>
      <c r="FM284" s="20">
        <f t="shared" si="1365"/>
        <v>0</v>
      </c>
      <c r="FN284" s="20">
        <f t="shared" si="1366"/>
        <v>0</v>
      </c>
      <c r="FO284" s="20">
        <f t="shared" si="1367"/>
        <v>0</v>
      </c>
      <c r="FP284" s="20">
        <f t="shared" si="1368"/>
        <v>0</v>
      </c>
      <c r="FQ284" s="19"/>
      <c r="FR284" s="19"/>
      <c r="FS284" s="20">
        <f t="shared" si="1369"/>
        <v>0</v>
      </c>
      <c r="FT284" s="19"/>
      <c r="FU284" s="19"/>
      <c r="FV284" s="20">
        <f t="shared" si="1370"/>
        <v>0</v>
      </c>
      <c r="FW284" s="19"/>
      <c r="FX284" s="19"/>
      <c r="FY284" s="20">
        <f t="shared" si="1371"/>
        <v>0</v>
      </c>
      <c r="FZ284" s="20">
        <f t="shared" si="1372"/>
        <v>0</v>
      </c>
      <c r="GA284" s="20">
        <f t="shared" si="1373"/>
        <v>0</v>
      </c>
      <c r="GB284" s="20">
        <f t="shared" si="1374"/>
        <v>0</v>
      </c>
      <c r="GC284" s="19"/>
      <c r="GD284" s="19"/>
      <c r="GE284" s="20">
        <f t="shared" si="1375"/>
        <v>0</v>
      </c>
      <c r="GF284" s="19"/>
      <c r="GG284" s="19"/>
      <c r="GH284" s="20">
        <f t="shared" si="1376"/>
        <v>0</v>
      </c>
      <c r="GI284" s="19"/>
      <c r="GJ284" s="19"/>
      <c r="GK284" s="20">
        <f t="shared" si="1377"/>
        <v>0</v>
      </c>
      <c r="GL284" s="19"/>
      <c r="GM284" s="19"/>
      <c r="GN284" s="20">
        <f t="shared" si="1378"/>
        <v>0</v>
      </c>
      <c r="GO284" s="20">
        <f t="shared" si="1379"/>
        <v>0</v>
      </c>
      <c r="GP284" s="20">
        <f t="shared" si="1380"/>
        <v>0</v>
      </c>
      <c r="GQ284" s="20">
        <f t="shared" si="1381"/>
        <v>0</v>
      </c>
      <c r="GR284" s="19"/>
      <c r="GS284" s="19"/>
      <c r="GT284" s="20">
        <f t="shared" si="1382"/>
        <v>0</v>
      </c>
      <c r="GU284" s="19"/>
      <c r="GV284" s="19"/>
      <c r="GW284" s="20">
        <f t="shared" si="1383"/>
        <v>0</v>
      </c>
      <c r="GX284" s="19"/>
      <c r="GY284" s="19"/>
      <c r="GZ284" s="20">
        <f t="shared" si="1384"/>
        <v>0</v>
      </c>
      <c r="HA284" s="20">
        <f t="shared" si="1385"/>
        <v>0</v>
      </c>
      <c r="HB284" s="20">
        <f t="shared" si="1386"/>
        <v>0</v>
      </c>
      <c r="HC284" s="20">
        <f t="shared" si="1387"/>
        <v>0</v>
      </c>
      <c r="HD284" s="19"/>
      <c r="HE284" s="19"/>
      <c r="HF284" s="20">
        <f t="shared" si="1388"/>
        <v>0</v>
      </c>
      <c r="HG284" s="19"/>
      <c r="HH284" s="19"/>
      <c r="HI284" s="20">
        <f t="shared" si="1389"/>
        <v>0</v>
      </c>
      <c r="HJ284" s="19"/>
      <c r="HK284" s="19"/>
      <c r="HL284" s="20">
        <f t="shared" si="1390"/>
        <v>0</v>
      </c>
      <c r="HM284" s="19"/>
      <c r="HN284" s="19"/>
      <c r="HO284" s="20">
        <f t="shared" si="1391"/>
        <v>0</v>
      </c>
      <c r="HP284" s="20">
        <f t="shared" si="1392"/>
        <v>0</v>
      </c>
      <c r="HQ284" s="20">
        <f t="shared" si="1393"/>
        <v>0</v>
      </c>
      <c r="HR284" s="20">
        <f t="shared" si="1394"/>
        <v>0</v>
      </c>
      <c r="HS284" s="19"/>
      <c r="HT284" s="19"/>
      <c r="HU284" s="20">
        <f t="shared" si="1395"/>
        <v>0</v>
      </c>
      <c r="HV284" s="19"/>
      <c r="HW284" s="19"/>
      <c r="HX284" s="20">
        <f t="shared" si="1396"/>
        <v>0</v>
      </c>
      <c r="HY284" s="19"/>
      <c r="HZ284" s="19"/>
      <c r="IA284" s="20">
        <f t="shared" si="1397"/>
        <v>0</v>
      </c>
      <c r="IB284" s="19"/>
      <c r="IC284" s="19"/>
      <c r="ID284" s="20">
        <f t="shared" si="1398"/>
        <v>0</v>
      </c>
      <c r="IE284" s="20">
        <f t="shared" si="1399"/>
        <v>0</v>
      </c>
      <c r="IF284" s="20">
        <f t="shared" si="1400"/>
        <v>0</v>
      </c>
      <c r="IG284" s="20">
        <f t="shared" si="1401"/>
        <v>0</v>
      </c>
      <c r="IH284" s="20">
        <f t="shared" si="1402"/>
        <v>0</v>
      </c>
      <c r="II284" s="20">
        <f t="shared" si="1403"/>
        <v>0</v>
      </c>
      <c r="IJ284" s="20">
        <f t="shared" si="1404"/>
        <v>0</v>
      </c>
      <c r="IK284" s="19"/>
      <c r="IL284" s="19"/>
      <c r="IM284" s="20">
        <f t="shared" si="1405"/>
        <v>0</v>
      </c>
      <c r="IN284" s="19"/>
      <c r="IO284" s="19"/>
      <c r="IP284" s="20">
        <f t="shared" si="1406"/>
        <v>0</v>
      </c>
      <c r="IQ284" s="19"/>
      <c r="IR284" s="19"/>
      <c r="IS284" s="20">
        <f t="shared" si="1407"/>
        <v>0</v>
      </c>
      <c r="IT284" s="20">
        <f t="shared" si="1408"/>
        <v>0</v>
      </c>
      <c r="IU284" s="20">
        <f t="shared" si="1409"/>
        <v>0</v>
      </c>
      <c r="IV284" s="20">
        <f t="shared" si="1410"/>
        <v>0</v>
      </c>
      <c r="IW284" s="20">
        <f t="shared" si="1411"/>
        <v>0</v>
      </c>
      <c r="IX284" s="20">
        <f t="shared" si="1412"/>
        <v>0</v>
      </c>
      <c r="IY284" s="20">
        <f t="shared" si="1413"/>
        <v>0</v>
      </c>
      <c r="IZ284" s="19"/>
      <c r="JA284" s="19"/>
      <c r="JB284" s="20">
        <f t="shared" si="1414"/>
        <v>0</v>
      </c>
      <c r="JC284" s="19"/>
      <c r="JD284" s="19"/>
      <c r="JE284" s="20">
        <f t="shared" si="1415"/>
        <v>0</v>
      </c>
      <c r="JF284" s="19"/>
      <c r="JG284" s="19"/>
      <c r="JH284" s="20">
        <f t="shared" si="1416"/>
        <v>0</v>
      </c>
      <c r="JI284" s="20">
        <f t="shared" si="1417"/>
        <v>0</v>
      </c>
      <c r="JJ284" s="20">
        <f t="shared" si="1418"/>
        <v>0</v>
      </c>
      <c r="JK284" s="20">
        <f t="shared" si="1419"/>
        <v>0</v>
      </c>
      <c r="JL284" s="19"/>
      <c r="JM284" s="19"/>
      <c r="JN284" s="20">
        <f t="shared" si="1420"/>
        <v>0</v>
      </c>
      <c r="JO284" s="19"/>
      <c r="JP284" s="19"/>
      <c r="JQ284" s="20">
        <f t="shared" si="1421"/>
        <v>0</v>
      </c>
      <c r="JR284" s="19"/>
      <c r="JS284" s="19"/>
      <c r="JT284" s="20">
        <f t="shared" si="1422"/>
        <v>0</v>
      </c>
      <c r="JU284" s="20">
        <f t="shared" si="1423"/>
        <v>0</v>
      </c>
      <c r="JV284" s="20">
        <f t="shared" si="1424"/>
        <v>0</v>
      </c>
      <c r="JW284" s="20">
        <f t="shared" si="1425"/>
        <v>0</v>
      </c>
      <c r="JX284" s="19"/>
      <c r="JY284" s="19"/>
      <c r="JZ284" s="20">
        <f t="shared" si="1426"/>
        <v>0</v>
      </c>
      <c r="KA284" s="19"/>
      <c r="KB284" s="19"/>
      <c r="KC284" s="20">
        <f t="shared" si="1427"/>
        <v>0</v>
      </c>
      <c r="KD284" s="20">
        <f t="shared" si="1428"/>
        <v>0</v>
      </c>
      <c r="KE284" s="20">
        <f t="shared" si="1429"/>
        <v>0</v>
      </c>
      <c r="KF284" s="20">
        <f t="shared" si="1430"/>
        <v>0</v>
      </c>
      <c r="KG284" s="20">
        <f>2467.73</f>
        <v>2467.73</v>
      </c>
      <c r="KH284" s="20">
        <f>2550</f>
        <v>2550</v>
      </c>
      <c r="KI284" s="20">
        <f t="shared" si="1431"/>
        <v>-82.269999999999982</v>
      </c>
      <c r="KJ284" s="19"/>
      <c r="KK284" s="19"/>
      <c r="KL284" s="20">
        <f t="shared" si="1432"/>
        <v>0</v>
      </c>
      <c r="KM284" s="19"/>
      <c r="KN284" s="19"/>
      <c r="KO284" s="20">
        <f t="shared" si="1433"/>
        <v>0</v>
      </c>
      <c r="KP284" s="19"/>
      <c r="KQ284" s="19"/>
      <c r="KR284" s="20">
        <f t="shared" si="1434"/>
        <v>0</v>
      </c>
      <c r="KS284" s="19"/>
      <c r="KT284" s="19"/>
      <c r="KU284" s="20">
        <f t="shared" si="1435"/>
        <v>0</v>
      </c>
      <c r="KV284" s="19"/>
      <c r="KW284" s="19"/>
      <c r="KX284" s="20">
        <f t="shared" si="1436"/>
        <v>0</v>
      </c>
      <c r="KY284" s="19"/>
      <c r="KZ284" s="19"/>
      <c r="LA284" s="20">
        <f t="shared" si="1437"/>
        <v>0</v>
      </c>
      <c r="LB284" s="20">
        <f t="shared" si="1438"/>
        <v>0</v>
      </c>
      <c r="LC284" s="20">
        <f t="shared" si="1439"/>
        <v>0</v>
      </c>
      <c r="LD284" s="20">
        <f t="shared" si="1440"/>
        <v>0</v>
      </c>
      <c r="LE284" s="20">
        <f t="shared" si="1441"/>
        <v>2467.73</v>
      </c>
      <c r="LF284" s="20">
        <f t="shared" si="1442"/>
        <v>2550</v>
      </c>
      <c r="LG284" s="20">
        <f t="shared" si="1443"/>
        <v>-82.269999999999982</v>
      </c>
      <c r="LH284" s="19"/>
      <c r="LI284" s="19"/>
      <c r="LJ284" s="20">
        <f t="shared" si="1444"/>
        <v>0</v>
      </c>
      <c r="LK284" s="19"/>
      <c r="LL284" s="19"/>
      <c r="LM284" s="20">
        <f t="shared" si="1445"/>
        <v>0</v>
      </c>
      <c r="LN284" s="20">
        <f t="shared" si="1446"/>
        <v>2467.73</v>
      </c>
      <c r="LO284" s="20">
        <f t="shared" si="1447"/>
        <v>2550</v>
      </c>
      <c r="LP284" s="20">
        <f t="shared" si="1448"/>
        <v>-82.269999999999982</v>
      </c>
    </row>
    <row r="285" spans="1:328" x14ac:dyDescent="0.3">
      <c r="A285" s="2" t="s">
        <v>390</v>
      </c>
      <c r="B285" s="3"/>
      <c r="C285" s="3"/>
      <c r="D285" s="4">
        <f t="shared" si="1288"/>
        <v>0</v>
      </c>
      <c r="E285" s="3"/>
      <c r="F285" s="3"/>
      <c r="G285" s="4">
        <f t="shared" si="1289"/>
        <v>0</v>
      </c>
      <c r="H285" s="3"/>
      <c r="I285" s="3"/>
      <c r="J285" s="4">
        <f t="shared" si="1290"/>
        <v>0</v>
      </c>
      <c r="K285" s="3"/>
      <c r="L285" s="3"/>
      <c r="M285" s="4">
        <f t="shared" si="1291"/>
        <v>0</v>
      </c>
      <c r="N285" s="3"/>
      <c r="O285" s="3"/>
      <c r="P285" s="4">
        <f t="shared" si="1292"/>
        <v>0</v>
      </c>
      <c r="Q285" s="3"/>
      <c r="R285" s="3"/>
      <c r="S285" s="4">
        <f t="shared" si="1293"/>
        <v>0</v>
      </c>
      <c r="T285" s="3"/>
      <c r="U285" s="3"/>
      <c r="V285" s="4">
        <f t="shared" si="1294"/>
        <v>0</v>
      </c>
      <c r="W285" s="3"/>
      <c r="X285" s="3"/>
      <c r="Y285" s="4">
        <f t="shared" si="1295"/>
        <v>0</v>
      </c>
      <c r="Z285" s="3"/>
      <c r="AA285" s="3"/>
      <c r="AB285" s="4">
        <f t="shared" si="1296"/>
        <v>0</v>
      </c>
      <c r="AC285" s="3"/>
      <c r="AD285" s="3"/>
      <c r="AE285" s="4">
        <f t="shared" si="1297"/>
        <v>0</v>
      </c>
      <c r="AF285" s="3"/>
      <c r="AG285" s="3"/>
      <c r="AH285" s="4">
        <f t="shared" si="1298"/>
        <v>0</v>
      </c>
      <c r="AI285" s="3"/>
      <c r="AJ285" s="3"/>
      <c r="AK285" s="4">
        <f t="shared" si="1299"/>
        <v>0</v>
      </c>
      <c r="AL285" s="4">
        <f t="shared" si="1300"/>
        <v>0</v>
      </c>
      <c r="AM285" s="4">
        <f t="shared" si="1301"/>
        <v>0</v>
      </c>
      <c r="AN285" s="4">
        <f t="shared" si="1302"/>
        <v>0</v>
      </c>
      <c r="AO285" s="3"/>
      <c r="AP285" s="3"/>
      <c r="AQ285" s="4">
        <f t="shared" si="1303"/>
        <v>0</v>
      </c>
      <c r="AR285" s="3"/>
      <c r="AS285" s="3"/>
      <c r="AT285" s="4">
        <f t="shared" si="1304"/>
        <v>0</v>
      </c>
      <c r="AU285" s="3"/>
      <c r="AV285" s="3"/>
      <c r="AW285" s="4">
        <f t="shared" si="1305"/>
        <v>0</v>
      </c>
      <c r="AX285" s="3"/>
      <c r="AY285" s="3"/>
      <c r="AZ285" s="4">
        <f t="shared" si="1306"/>
        <v>0</v>
      </c>
      <c r="BA285" s="3"/>
      <c r="BB285" s="3"/>
      <c r="BC285" s="4">
        <f t="shared" si="1307"/>
        <v>0</v>
      </c>
      <c r="BD285" s="3"/>
      <c r="BE285" s="3"/>
      <c r="BF285" s="4">
        <f t="shared" si="1308"/>
        <v>0</v>
      </c>
      <c r="BG285" s="4">
        <f t="shared" si="1309"/>
        <v>0</v>
      </c>
      <c r="BH285" s="4">
        <f t="shared" si="1310"/>
        <v>0</v>
      </c>
      <c r="BI285" s="4">
        <f t="shared" si="1311"/>
        <v>0</v>
      </c>
      <c r="BJ285" s="3"/>
      <c r="BK285" s="3"/>
      <c r="BL285" s="4">
        <f t="shared" si="1312"/>
        <v>0</v>
      </c>
      <c r="BM285" s="3"/>
      <c r="BN285" s="3"/>
      <c r="BO285" s="4">
        <f t="shared" si="1313"/>
        <v>0</v>
      </c>
      <c r="BP285" s="3"/>
      <c r="BQ285" s="3"/>
      <c r="BR285" s="4">
        <f t="shared" si="1314"/>
        <v>0</v>
      </c>
      <c r="BS285" s="3"/>
      <c r="BT285" s="3"/>
      <c r="BU285" s="4">
        <f t="shared" si="1315"/>
        <v>0</v>
      </c>
      <c r="BV285" s="3"/>
      <c r="BW285" s="3"/>
      <c r="BX285" s="4">
        <f t="shared" si="1316"/>
        <v>0</v>
      </c>
      <c r="BY285" s="3"/>
      <c r="BZ285" s="3"/>
      <c r="CA285" s="4">
        <f t="shared" si="1317"/>
        <v>0</v>
      </c>
      <c r="CB285" s="4">
        <f t="shared" si="1318"/>
        <v>0</v>
      </c>
      <c r="CC285" s="4">
        <f t="shared" si="1319"/>
        <v>0</v>
      </c>
      <c r="CD285" s="4">
        <f t="shared" si="1320"/>
        <v>0</v>
      </c>
      <c r="CE285" s="3"/>
      <c r="CF285" s="3"/>
      <c r="CG285" s="4">
        <f t="shared" si="1321"/>
        <v>0</v>
      </c>
      <c r="CH285" s="3"/>
      <c r="CI285" s="3"/>
      <c r="CJ285" s="4">
        <f t="shared" si="1322"/>
        <v>0</v>
      </c>
      <c r="CK285" s="3"/>
      <c r="CL285" s="3"/>
      <c r="CM285" s="4">
        <f t="shared" si="1323"/>
        <v>0</v>
      </c>
      <c r="CN285" s="4">
        <f t="shared" si="1324"/>
        <v>0</v>
      </c>
      <c r="CO285" s="4">
        <f t="shared" si="1325"/>
        <v>0</v>
      </c>
      <c r="CP285" s="4">
        <f t="shared" si="1326"/>
        <v>0</v>
      </c>
      <c r="CQ285" s="3"/>
      <c r="CR285" s="3"/>
      <c r="CS285" s="4">
        <f t="shared" si="1327"/>
        <v>0</v>
      </c>
      <c r="CT285" s="3"/>
      <c r="CU285" s="3"/>
      <c r="CV285" s="4">
        <f t="shared" si="1328"/>
        <v>0</v>
      </c>
      <c r="CW285" s="3"/>
      <c r="CX285" s="3"/>
      <c r="CY285" s="4">
        <f t="shared" si="1329"/>
        <v>0</v>
      </c>
      <c r="CZ285" s="4">
        <f t="shared" si="1330"/>
        <v>0</v>
      </c>
      <c r="DA285" s="4">
        <f t="shared" si="1331"/>
        <v>0</v>
      </c>
      <c r="DB285" s="4">
        <f t="shared" si="1332"/>
        <v>0</v>
      </c>
      <c r="DC285" s="4">
        <f t="shared" si="1333"/>
        <v>0</v>
      </c>
      <c r="DD285" s="4">
        <f t="shared" si="1334"/>
        <v>0</v>
      </c>
      <c r="DE285" s="4">
        <f t="shared" si="1335"/>
        <v>0</v>
      </c>
      <c r="DF285" s="3"/>
      <c r="DG285" s="3"/>
      <c r="DH285" s="4">
        <f t="shared" si="1336"/>
        <v>0</v>
      </c>
      <c r="DI285" s="3"/>
      <c r="DJ285" s="3"/>
      <c r="DK285" s="4">
        <f t="shared" si="1337"/>
        <v>0</v>
      </c>
      <c r="DL285" s="4">
        <f t="shared" si="1338"/>
        <v>0</v>
      </c>
      <c r="DM285" s="4">
        <f t="shared" si="1339"/>
        <v>0</v>
      </c>
      <c r="DN285" s="4">
        <f t="shared" si="1340"/>
        <v>0</v>
      </c>
      <c r="DO285" s="3"/>
      <c r="DP285" s="3"/>
      <c r="DQ285" s="4">
        <f t="shared" si="1341"/>
        <v>0</v>
      </c>
      <c r="DR285" s="3"/>
      <c r="DS285" s="3"/>
      <c r="DT285" s="4">
        <f t="shared" si="1342"/>
        <v>0</v>
      </c>
      <c r="DU285" s="4">
        <f t="shared" si="1343"/>
        <v>0</v>
      </c>
      <c r="DV285" s="4">
        <f t="shared" si="1344"/>
        <v>0</v>
      </c>
      <c r="DW285" s="4">
        <f t="shared" si="1345"/>
        <v>0</v>
      </c>
      <c r="DX285" s="20">
        <f t="shared" si="1346"/>
        <v>0</v>
      </c>
      <c r="DY285" s="20">
        <f t="shared" si="1347"/>
        <v>0</v>
      </c>
      <c r="DZ285" s="20">
        <f t="shared" si="1348"/>
        <v>0</v>
      </c>
      <c r="EA285" s="19"/>
      <c r="EB285" s="19"/>
      <c r="EC285" s="20">
        <f t="shared" si="1349"/>
        <v>0</v>
      </c>
      <c r="ED285" s="19"/>
      <c r="EE285" s="19"/>
      <c r="EF285" s="20">
        <f t="shared" si="1350"/>
        <v>0</v>
      </c>
      <c r="EG285" s="19"/>
      <c r="EH285" s="19"/>
      <c r="EI285" s="20">
        <f t="shared" si="1351"/>
        <v>0</v>
      </c>
      <c r="EJ285" s="19"/>
      <c r="EK285" s="19"/>
      <c r="EL285" s="20">
        <f t="shared" si="1352"/>
        <v>0</v>
      </c>
      <c r="EM285" s="20">
        <f t="shared" si="1353"/>
        <v>0</v>
      </c>
      <c r="EN285" s="20">
        <f t="shared" si="1354"/>
        <v>0</v>
      </c>
      <c r="EO285" s="20">
        <f t="shared" si="1355"/>
        <v>0</v>
      </c>
      <c r="EP285" s="19"/>
      <c r="EQ285" s="19"/>
      <c r="ER285" s="20">
        <f t="shared" si="1356"/>
        <v>0</v>
      </c>
      <c r="ES285" s="19"/>
      <c r="ET285" s="19"/>
      <c r="EU285" s="20">
        <f t="shared" si="1357"/>
        <v>0</v>
      </c>
      <c r="EV285" s="19"/>
      <c r="EW285" s="19"/>
      <c r="EX285" s="20">
        <f t="shared" si="1358"/>
        <v>0</v>
      </c>
      <c r="EY285" s="19"/>
      <c r="EZ285" s="19"/>
      <c r="FA285" s="20">
        <f t="shared" si="1359"/>
        <v>0</v>
      </c>
      <c r="FB285" s="20">
        <f t="shared" si="1360"/>
        <v>0</v>
      </c>
      <c r="FC285" s="20">
        <f t="shared" si="1361"/>
        <v>0</v>
      </c>
      <c r="FD285" s="20">
        <f t="shared" si="1362"/>
        <v>0</v>
      </c>
      <c r="FE285" s="19"/>
      <c r="FF285" s="19"/>
      <c r="FG285" s="20">
        <f t="shared" si="1363"/>
        <v>0</v>
      </c>
      <c r="FH285" s="19"/>
      <c r="FI285" s="19"/>
      <c r="FJ285" s="20">
        <f t="shared" si="1364"/>
        <v>0</v>
      </c>
      <c r="FK285" s="19"/>
      <c r="FL285" s="19"/>
      <c r="FM285" s="20">
        <f t="shared" si="1365"/>
        <v>0</v>
      </c>
      <c r="FN285" s="20">
        <f t="shared" si="1366"/>
        <v>0</v>
      </c>
      <c r="FO285" s="20">
        <f t="shared" si="1367"/>
        <v>0</v>
      </c>
      <c r="FP285" s="20">
        <f t="shared" si="1368"/>
        <v>0</v>
      </c>
      <c r="FQ285" s="19"/>
      <c r="FR285" s="19"/>
      <c r="FS285" s="20">
        <f t="shared" si="1369"/>
        <v>0</v>
      </c>
      <c r="FT285" s="19"/>
      <c r="FU285" s="19"/>
      <c r="FV285" s="20">
        <f t="shared" si="1370"/>
        <v>0</v>
      </c>
      <c r="FW285" s="19"/>
      <c r="FX285" s="19"/>
      <c r="FY285" s="20">
        <f t="shared" si="1371"/>
        <v>0</v>
      </c>
      <c r="FZ285" s="20">
        <f t="shared" si="1372"/>
        <v>0</v>
      </c>
      <c r="GA285" s="20">
        <f t="shared" si="1373"/>
        <v>0</v>
      </c>
      <c r="GB285" s="20">
        <f t="shared" si="1374"/>
        <v>0</v>
      </c>
      <c r="GC285" s="19"/>
      <c r="GD285" s="19"/>
      <c r="GE285" s="20">
        <f t="shared" si="1375"/>
        <v>0</v>
      </c>
      <c r="GF285" s="19"/>
      <c r="GG285" s="19"/>
      <c r="GH285" s="20">
        <f t="shared" si="1376"/>
        <v>0</v>
      </c>
      <c r="GI285" s="19"/>
      <c r="GJ285" s="19"/>
      <c r="GK285" s="20">
        <f t="shared" si="1377"/>
        <v>0</v>
      </c>
      <c r="GL285" s="19"/>
      <c r="GM285" s="19"/>
      <c r="GN285" s="20">
        <f t="shared" si="1378"/>
        <v>0</v>
      </c>
      <c r="GO285" s="20">
        <f t="shared" si="1379"/>
        <v>0</v>
      </c>
      <c r="GP285" s="20">
        <f t="shared" si="1380"/>
        <v>0</v>
      </c>
      <c r="GQ285" s="20">
        <f t="shared" si="1381"/>
        <v>0</v>
      </c>
      <c r="GR285" s="19"/>
      <c r="GS285" s="19"/>
      <c r="GT285" s="20">
        <f t="shared" si="1382"/>
        <v>0</v>
      </c>
      <c r="GU285" s="19"/>
      <c r="GV285" s="19"/>
      <c r="GW285" s="20">
        <f t="shared" si="1383"/>
        <v>0</v>
      </c>
      <c r="GX285" s="19"/>
      <c r="GY285" s="19"/>
      <c r="GZ285" s="20">
        <f t="shared" si="1384"/>
        <v>0</v>
      </c>
      <c r="HA285" s="20">
        <f t="shared" si="1385"/>
        <v>0</v>
      </c>
      <c r="HB285" s="20">
        <f t="shared" si="1386"/>
        <v>0</v>
      </c>
      <c r="HC285" s="20">
        <f t="shared" si="1387"/>
        <v>0</v>
      </c>
      <c r="HD285" s="19"/>
      <c r="HE285" s="19"/>
      <c r="HF285" s="20">
        <f t="shared" si="1388"/>
        <v>0</v>
      </c>
      <c r="HG285" s="19"/>
      <c r="HH285" s="19"/>
      <c r="HI285" s="20">
        <f t="shared" si="1389"/>
        <v>0</v>
      </c>
      <c r="HJ285" s="19"/>
      <c r="HK285" s="19"/>
      <c r="HL285" s="20">
        <f t="shared" si="1390"/>
        <v>0</v>
      </c>
      <c r="HM285" s="19"/>
      <c r="HN285" s="19"/>
      <c r="HO285" s="20">
        <f t="shared" si="1391"/>
        <v>0</v>
      </c>
      <c r="HP285" s="20">
        <f t="shared" si="1392"/>
        <v>0</v>
      </c>
      <c r="HQ285" s="20">
        <f t="shared" si="1393"/>
        <v>0</v>
      </c>
      <c r="HR285" s="20">
        <f t="shared" si="1394"/>
        <v>0</v>
      </c>
      <c r="HS285" s="19"/>
      <c r="HT285" s="19"/>
      <c r="HU285" s="20">
        <f t="shared" si="1395"/>
        <v>0</v>
      </c>
      <c r="HV285" s="19"/>
      <c r="HW285" s="19"/>
      <c r="HX285" s="20">
        <f t="shared" si="1396"/>
        <v>0</v>
      </c>
      <c r="HY285" s="19"/>
      <c r="HZ285" s="19"/>
      <c r="IA285" s="20">
        <f t="shared" si="1397"/>
        <v>0</v>
      </c>
      <c r="IB285" s="19"/>
      <c r="IC285" s="19"/>
      <c r="ID285" s="20">
        <f t="shared" si="1398"/>
        <v>0</v>
      </c>
      <c r="IE285" s="20">
        <f t="shared" si="1399"/>
        <v>0</v>
      </c>
      <c r="IF285" s="20">
        <f t="shared" si="1400"/>
        <v>0</v>
      </c>
      <c r="IG285" s="20">
        <f t="shared" si="1401"/>
        <v>0</v>
      </c>
      <c r="IH285" s="20">
        <f t="shared" si="1402"/>
        <v>0</v>
      </c>
      <c r="II285" s="20">
        <f t="shared" si="1403"/>
        <v>0</v>
      </c>
      <c r="IJ285" s="20">
        <f t="shared" si="1404"/>
        <v>0</v>
      </c>
      <c r="IK285" s="19"/>
      <c r="IL285" s="19"/>
      <c r="IM285" s="20">
        <f t="shared" si="1405"/>
        <v>0</v>
      </c>
      <c r="IN285" s="19"/>
      <c r="IO285" s="19"/>
      <c r="IP285" s="20">
        <f t="shared" si="1406"/>
        <v>0</v>
      </c>
      <c r="IQ285" s="19"/>
      <c r="IR285" s="19"/>
      <c r="IS285" s="20">
        <f t="shared" si="1407"/>
        <v>0</v>
      </c>
      <c r="IT285" s="20">
        <f t="shared" si="1408"/>
        <v>0</v>
      </c>
      <c r="IU285" s="20">
        <f t="shared" si="1409"/>
        <v>0</v>
      </c>
      <c r="IV285" s="20">
        <f t="shared" si="1410"/>
        <v>0</v>
      </c>
      <c r="IW285" s="20">
        <f t="shared" si="1411"/>
        <v>0</v>
      </c>
      <c r="IX285" s="20">
        <f t="shared" si="1412"/>
        <v>0</v>
      </c>
      <c r="IY285" s="20">
        <f t="shared" si="1413"/>
        <v>0</v>
      </c>
      <c r="IZ285" s="19"/>
      <c r="JA285" s="19"/>
      <c r="JB285" s="20">
        <f t="shared" si="1414"/>
        <v>0</v>
      </c>
      <c r="JC285" s="19"/>
      <c r="JD285" s="19"/>
      <c r="JE285" s="20">
        <f t="shared" si="1415"/>
        <v>0</v>
      </c>
      <c r="JF285" s="19"/>
      <c r="JG285" s="19"/>
      <c r="JH285" s="20">
        <f t="shared" si="1416"/>
        <v>0</v>
      </c>
      <c r="JI285" s="20">
        <f t="shared" si="1417"/>
        <v>0</v>
      </c>
      <c r="JJ285" s="20">
        <f t="shared" si="1418"/>
        <v>0</v>
      </c>
      <c r="JK285" s="20">
        <f t="shared" si="1419"/>
        <v>0</v>
      </c>
      <c r="JL285" s="19"/>
      <c r="JM285" s="19"/>
      <c r="JN285" s="20">
        <f t="shared" si="1420"/>
        <v>0</v>
      </c>
      <c r="JO285" s="19"/>
      <c r="JP285" s="19"/>
      <c r="JQ285" s="20">
        <f t="shared" si="1421"/>
        <v>0</v>
      </c>
      <c r="JR285" s="19"/>
      <c r="JS285" s="19"/>
      <c r="JT285" s="20">
        <f t="shared" si="1422"/>
        <v>0</v>
      </c>
      <c r="JU285" s="20">
        <f t="shared" si="1423"/>
        <v>0</v>
      </c>
      <c r="JV285" s="20">
        <f t="shared" si="1424"/>
        <v>0</v>
      </c>
      <c r="JW285" s="20">
        <f t="shared" si="1425"/>
        <v>0</v>
      </c>
      <c r="JX285" s="19"/>
      <c r="JY285" s="19"/>
      <c r="JZ285" s="20">
        <f t="shared" si="1426"/>
        <v>0</v>
      </c>
      <c r="KA285" s="19"/>
      <c r="KB285" s="19"/>
      <c r="KC285" s="20">
        <f t="shared" si="1427"/>
        <v>0</v>
      </c>
      <c r="KD285" s="20">
        <f t="shared" si="1428"/>
        <v>0</v>
      </c>
      <c r="KE285" s="20">
        <f t="shared" si="1429"/>
        <v>0</v>
      </c>
      <c r="KF285" s="20">
        <f t="shared" si="1430"/>
        <v>0</v>
      </c>
      <c r="KG285" s="19"/>
      <c r="KH285" s="19"/>
      <c r="KI285" s="20">
        <f t="shared" si="1431"/>
        <v>0</v>
      </c>
      <c r="KJ285" s="19"/>
      <c r="KK285" s="20">
        <f>2800</f>
        <v>2800</v>
      </c>
      <c r="KL285" s="20">
        <f t="shared" si="1432"/>
        <v>-2800</v>
      </c>
      <c r="KM285" s="19"/>
      <c r="KN285" s="19"/>
      <c r="KO285" s="20">
        <f t="shared" si="1433"/>
        <v>0</v>
      </c>
      <c r="KP285" s="19"/>
      <c r="KQ285" s="19"/>
      <c r="KR285" s="20">
        <f t="shared" si="1434"/>
        <v>0</v>
      </c>
      <c r="KS285" s="19"/>
      <c r="KT285" s="19"/>
      <c r="KU285" s="20">
        <f t="shared" si="1435"/>
        <v>0</v>
      </c>
      <c r="KV285" s="19"/>
      <c r="KW285" s="19"/>
      <c r="KX285" s="20">
        <f t="shared" si="1436"/>
        <v>0</v>
      </c>
      <c r="KY285" s="19"/>
      <c r="KZ285" s="19"/>
      <c r="LA285" s="20">
        <f t="shared" si="1437"/>
        <v>0</v>
      </c>
      <c r="LB285" s="20">
        <f t="shared" si="1438"/>
        <v>0</v>
      </c>
      <c r="LC285" s="20">
        <f t="shared" si="1439"/>
        <v>0</v>
      </c>
      <c r="LD285" s="20">
        <f t="shared" si="1440"/>
        <v>0</v>
      </c>
      <c r="LE285" s="20">
        <f t="shared" si="1441"/>
        <v>0</v>
      </c>
      <c r="LF285" s="20">
        <f t="shared" si="1442"/>
        <v>2800</v>
      </c>
      <c r="LG285" s="20">
        <f t="shared" si="1443"/>
        <v>-2800</v>
      </c>
      <c r="LH285" s="19"/>
      <c r="LI285" s="19"/>
      <c r="LJ285" s="20">
        <f t="shared" si="1444"/>
        <v>0</v>
      </c>
      <c r="LK285" s="19"/>
      <c r="LL285" s="19"/>
      <c r="LM285" s="20">
        <f t="shared" si="1445"/>
        <v>0</v>
      </c>
      <c r="LN285" s="20">
        <f t="shared" si="1446"/>
        <v>0</v>
      </c>
      <c r="LO285" s="20">
        <f t="shared" si="1447"/>
        <v>2800</v>
      </c>
      <c r="LP285" s="20">
        <f t="shared" si="1448"/>
        <v>-2800</v>
      </c>
    </row>
    <row r="286" spans="1:328" x14ac:dyDescent="0.3">
      <c r="A286" s="2" t="s">
        <v>391</v>
      </c>
      <c r="B286" s="5">
        <f>(((B282)+(B283))+(B284))+(B285)</f>
        <v>0</v>
      </c>
      <c r="C286" s="5">
        <f>(((C282)+(C283))+(C284))+(C285)</f>
        <v>0</v>
      </c>
      <c r="D286" s="5">
        <f t="shared" si="1288"/>
        <v>0</v>
      </c>
      <c r="E286" s="5">
        <f>(((E282)+(E283))+(E284))+(E285)</f>
        <v>0</v>
      </c>
      <c r="F286" s="5">
        <f>(((F282)+(F283))+(F284))+(F285)</f>
        <v>0</v>
      </c>
      <c r="G286" s="5">
        <f t="shared" si="1289"/>
        <v>0</v>
      </c>
      <c r="H286" s="5">
        <f>(((H282)+(H283))+(H284))+(H285)</f>
        <v>0</v>
      </c>
      <c r="I286" s="5">
        <f>(((I282)+(I283))+(I284))+(I285)</f>
        <v>0</v>
      </c>
      <c r="J286" s="5">
        <f t="shared" si="1290"/>
        <v>0</v>
      </c>
      <c r="K286" s="5">
        <f>(((K282)+(K283))+(K284))+(K285)</f>
        <v>0</v>
      </c>
      <c r="L286" s="5">
        <f>(((L282)+(L283))+(L284))+(L285)</f>
        <v>0</v>
      </c>
      <c r="M286" s="5">
        <f t="shared" si="1291"/>
        <v>0</v>
      </c>
      <c r="N286" s="5">
        <f>(((N282)+(N283))+(N284))+(N285)</f>
        <v>0</v>
      </c>
      <c r="O286" s="5">
        <f>(((O282)+(O283))+(O284))+(O285)</f>
        <v>0</v>
      </c>
      <c r="P286" s="5">
        <f t="shared" si="1292"/>
        <v>0</v>
      </c>
      <c r="Q286" s="5">
        <f>(((Q282)+(Q283))+(Q284))+(Q285)</f>
        <v>0</v>
      </c>
      <c r="R286" s="5">
        <f>(((R282)+(R283))+(R284))+(R285)</f>
        <v>0</v>
      </c>
      <c r="S286" s="5">
        <f t="shared" si="1293"/>
        <v>0</v>
      </c>
      <c r="T286" s="5">
        <f>(((T282)+(T283))+(T284))+(T285)</f>
        <v>0</v>
      </c>
      <c r="U286" s="5">
        <f>(((U282)+(U283))+(U284))+(U285)</f>
        <v>0</v>
      </c>
      <c r="V286" s="5">
        <f t="shared" si="1294"/>
        <v>0</v>
      </c>
      <c r="W286" s="5">
        <f>(((W282)+(W283))+(W284))+(W285)</f>
        <v>0</v>
      </c>
      <c r="X286" s="5">
        <f>(((X282)+(X283))+(X284))+(X285)</f>
        <v>0</v>
      </c>
      <c r="Y286" s="5">
        <f t="shared" si="1295"/>
        <v>0</v>
      </c>
      <c r="Z286" s="5">
        <f>(((Z282)+(Z283))+(Z284))+(Z285)</f>
        <v>0</v>
      </c>
      <c r="AA286" s="5">
        <f>(((AA282)+(AA283))+(AA284))+(AA285)</f>
        <v>0</v>
      </c>
      <c r="AB286" s="5">
        <f t="shared" si="1296"/>
        <v>0</v>
      </c>
      <c r="AC286" s="5">
        <f>(((AC282)+(AC283))+(AC284))+(AC285)</f>
        <v>0</v>
      </c>
      <c r="AD286" s="5">
        <f>(((AD282)+(AD283))+(AD284))+(AD285)</f>
        <v>0</v>
      </c>
      <c r="AE286" s="5">
        <f t="shared" si="1297"/>
        <v>0</v>
      </c>
      <c r="AF286" s="5">
        <f>(((AF282)+(AF283))+(AF284))+(AF285)</f>
        <v>0</v>
      </c>
      <c r="AG286" s="5">
        <f>(((AG282)+(AG283))+(AG284))+(AG285)</f>
        <v>0</v>
      </c>
      <c r="AH286" s="5">
        <f t="shared" si="1298"/>
        <v>0</v>
      </c>
      <c r="AI286" s="5">
        <f>(((AI282)+(AI283))+(AI284))+(AI285)</f>
        <v>0</v>
      </c>
      <c r="AJ286" s="5">
        <f>(((AJ282)+(AJ283))+(AJ284))+(AJ285)</f>
        <v>0</v>
      </c>
      <c r="AK286" s="5">
        <f t="shared" si="1299"/>
        <v>0</v>
      </c>
      <c r="AL286" s="5">
        <f t="shared" si="1300"/>
        <v>0</v>
      </c>
      <c r="AM286" s="5">
        <f t="shared" si="1301"/>
        <v>0</v>
      </c>
      <c r="AN286" s="5">
        <f t="shared" si="1302"/>
        <v>0</v>
      </c>
      <c r="AO286" s="5">
        <f>(((AO282)+(AO283))+(AO284))+(AO285)</f>
        <v>0</v>
      </c>
      <c r="AP286" s="5">
        <f>(((AP282)+(AP283))+(AP284))+(AP285)</f>
        <v>0</v>
      </c>
      <c r="AQ286" s="5">
        <f t="shared" si="1303"/>
        <v>0</v>
      </c>
      <c r="AR286" s="5">
        <f>(((AR282)+(AR283))+(AR284))+(AR285)</f>
        <v>903.02</v>
      </c>
      <c r="AS286" s="5">
        <f>(((AS282)+(AS283))+(AS284))+(AS285)</f>
        <v>1300</v>
      </c>
      <c r="AT286" s="5">
        <f t="shared" si="1304"/>
        <v>-396.98</v>
      </c>
      <c r="AU286" s="5">
        <f>(((AU282)+(AU283))+(AU284))+(AU285)</f>
        <v>0</v>
      </c>
      <c r="AV286" s="5">
        <f>(((AV282)+(AV283))+(AV284))+(AV285)</f>
        <v>0</v>
      </c>
      <c r="AW286" s="5">
        <f t="shared" si="1305"/>
        <v>0</v>
      </c>
      <c r="AX286" s="5">
        <f>(((AX282)+(AX283))+(AX284))+(AX285)</f>
        <v>1806.04</v>
      </c>
      <c r="AY286" s="5">
        <f>(((AY282)+(AY283))+(AY284))+(AY285)</f>
        <v>0</v>
      </c>
      <c r="AZ286" s="5">
        <f t="shared" si="1306"/>
        <v>1806.04</v>
      </c>
      <c r="BA286" s="5">
        <f>(((BA282)+(BA283))+(BA284))+(BA285)</f>
        <v>0</v>
      </c>
      <c r="BB286" s="5">
        <f>(((BB282)+(BB283))+(BB284))+(BB285)</f>
        <v>0</v>
      </c>
      <c r="BC286" s="5">
        <f t="shared" si="1307"/>
        <v>0</v>
      </c>
      <c r="BD286" s="5">
        <f>(((BD282)+(BD283))+(BD284))+(BD285)</f>
        <v>0</v>
      </c>
      <c r="BE286" s="5">
        <f>(((BE282)+(BE283))+(BE284))+(BE285)</f>
        <v>0</v>
      </c>
      <c r="BF286" s="5">
        <f t="shared" si="1308"/>
        <v>0</v>
      </c>
      <c r="BG286" s="5">
        <f t="shared" si="1309"/>
        <v>0</v>
      </c>
      <c r="BH286" s="5">
        <f t="shared" si="1310"/>
        <v>0</v>
      </c>
      <c r="BI286" s="5">
        <f t="shared" si="1311"/>
        <v>0</v>
      </c>
      <c r="BJ286" s="5">
        <f>(((BJ282)+(BJ283))+(BJ284))+(BJ285)</f>
        <v>0</v>
      </c>
      <c r="BK286" s="5">
        <f>(((BK282)+(BK283))+(BK284))+(BK285)</f>
        <v>0</v>
      </c>
      <c r="BL286" s="5">
        <f t="shared" si="1312"/>
        <v>0</v>
      </c>
      <c r="BM286" s="5">
        <f>(((BM282)+(BM283))+(BM284))+(BM285)</f>
        <v>0</v>
      </c>
      <c r="BN286" s="5">
        <f>(((BN282)+(BN283))+(BN284))+(BN285)</f>
        <v>0</v>
      </c>
      <c r="BO286" s="5">
        <f t="shared" si="1313"/>
        <v>0</v>
      </c>
      <c r="BP286" s="5">
        <f>(((BP282)+(BP283))+(BP284))+(BP285)</f>
        <v>0</v>
      </c>
      <c r="BQ286" s="5">
        <f>(((BQ282)+(BQ283))+(BQ284))+(BQ285)</f>
        <v>0</v>
      </c>
      <c r="BR286" s="5">
        <f t="shared" si="1314"/>
        <v>0</v>
      </c>
      <c r="BS286" s="5">
        <f>(((BS282)+(BS283))+(BS284))+(BS285)</f>
        <v>0</v>
      </c>
      <c r="BT286" s="5">
        <f>(((BT282)+(BT283))+(BT284))+(BT285)</f>
        <v>0</v>
      </c>
      <c r="BU286" s="5">
        <f t="shared" si="1315"/>
        <v>0</v>
      </c>
      <c r="BV286" s="5">
        <f>(((BV282)+(BV283))+(BV284))+(BV285)</f>
        <v>0</v>
      </c>
      <c r="BW286" s="5">
        <f>(((BW282)+(BW283))+(BW284))+(BW285)</f>
        <v>0</v>
      </c>
      <c r="BX286" s="5">
        <f t="shared" si="1316"/>
        <v>0</v>
      </c>
      <c r="BY286" s="5">
        <f>(((BY282)+(BY283))+(BY284))+(BY285)</f>
        <v>0</v>
      </c>
      <c r="BZ286" s="5">
        <f>(((BZ282)+(BZ283))+(BZ284))+(BZ285)</f>
        <v>0</v>
      </c>
      <c r="CA286" s="5">
        <f t="shared" si="1317"/>
        <v>0</v>
      </c>
      <c r="CB286" s="5">
        <f t="shared" si="1318"/>
        <v>0</v>
      </c>
      <c r="CC286" s="5">
        <f t="shared" si="1319"/>
        <v>0</v>
      </c>
      <c r="CD286" s="5">
        <f t="shared" si="1320"/>
        <v>0</v>
      </c>
      <c r="CE286" s="5">
        <f>(((CE282)+(CE283))+(CE284))+(CE285)</f>
        <v>0</v>
      </c>
      <c r="CF286" s="5">
        <f>(((CF282)+(CF283))+(CF284))+(CF285)</f>
        <v>0</v>
      </c>
      <c r="CG286" s="5">
        <f t="shared" si="1321"/>
        <v>0</v>
      </c>
      <c r="CH286" s="5">
        <f>(((CH282)+(CH283))+(CH284))+(CH285)</f>
        <v>0</v>
      </c>
      <c r="CI286" s="5">
        <f>(((CI282)+(CI283))+(CI284))+(CI285)</f>
        <v>0</v>
      </c>
      <c r="CJ286" s="5">
        <f t="shared" si="1322"/>
        <v>0</v>
      </c>
      <c r="CK286" s="5">
        <f>(((CK282)+(CK283))+(CK284))+(CK285)</f>
        <v>0</v>
      </c>
      <c r="CL286" s="5">
        <f>(((CL282)+(CL283))+(CL284))+(CL285)</f>
        <v>0</v>
      </c>
      <c r="CM286" s="5">
        <f t="shared" si="1323"/>
        <v>0</v>
      </c>
      <c r="CN286" s="5">
        <f t="shared" si="1324"/>
        <v>0</v>
      </c>
      <c r="CO286" s="5">
        <f t="shared" si="1325"/>
        <v>0</v>
      </c>
      <c r="CP286" s="5">
        <f t="shared" si="1326"/>
        <v>0</v>
      </c>
      <c r="CQ286" s="5">
        <f>(((CQ282)+(CQ283))+(CQ284))+(CQ285)</f>
        <v>0</v>
      </c>
      <c r="CR286" s="5">
        <f>(((CR282)+(CR283))+(CR284))+(CR285)</f>
        <v>0</v>
      </c>
      <c r="CS286" s="5">
        <f t="shared" si="1327"/>
        <v>0</v>
      </c>
      <c r="CT286" s="5">
        <f>(((CT282)+(CT283))+(CT284))+(CT285)</f>
        <v>0</v>
      </c>
      <c r="CU286" s="5">
        <f>(((CU282)+(CU283))+(CU284))+(CU285)</f>
        <v>0</v>
      </c>
      <c r="CV286" s="5">
        <f t="shared" si="1328"/>
        <v>0</v>
      </c>
      <c r="CW286" s="5">
        <f>(((CW282)+(CW283))+(CW284))+(CW285)</f>
        <v>0</v>
      </c>
      <c r="CX286" s="5">
        <f>(((CX282)+(CX283))+(CX284))+(CX285)</f>
        <v>0</v>
      </c>
      <c r="CY286" s="5">
        <f t="shared" si="1329"/>
        <v>0</v>
      </c>
      <c r="CZ286" s="5">
        <f t="shared" si="1330"/>
        <v>0</v>
      </c>
      <c r="DA286" s="5">
        <f t="shared" si="1331"/>
        <v>0</v>
      </c>
      <c r="DB286" s="5">
        <f t="shared" si="1332"/>
        <v>0</v>
      </c>
      <c r="DC286" s="5">
        <f t="shared" si="1333"/>
        <v>2709.06</v>
      </c>
      <c r="DD286" s="5">
        <f t="shared" si="1334"/>
        <v>1300</v>
      </c>
      <c r="DE286" s="5">
        <f t="shared" si="1335"/>
        <v>1409.06</v>
      </c>
      <c r="DF286" s="5">
        <f>(((DF282)+(DF283))+(DF284))+(DF285)</f>
        <v>0</v>
      </c>
      <c r="DG286" s="5">
        <f>(((DG282)+(DG283))+(DG284))+(DG285)</f>
        <v>0</v>
      </c>
      <c r="DH286" s="5">
        <f t="shared" si="1336"/>
        <v>0</v>
      </c>
      <c r="DI286" s="5">
        <f>(((DI282)+(DI283))+(DI284))+(DI285)</f>
        <v>0</v>
      </c>
      <c r="DJ286" s="5">
        <f>(((DJ282)+(DJ283))+(DJ284))+(DJ285)</f>
        <v>0</v>
      </c>
      <c r="DK286" s="5">
        <f t="shared" si="1337"/>
        <v>0</v>
      </c>
      <c r="DL286" s="5">
        <f t="shared" si="1338"/>
        <v>0</v>
      </c>
      <c r="DM286" s="5">
        <f t="shared" si="1339"/>
        <v>0</v>
      </c>
      <c r="DN286" s="5">
        <f t="shared" si="1340"/>
        <v>0</v>
      </c>
      <c r="DO286" s="5">
        <f>(((DO282)+(DO283))+(DO284))+(DO285)</f>
        <v>0</v>
      </c>
      <c r="DP286" s="5">
        <f>(((DP282)+(DP283))+(DP284))+(DP285)</f>
        <v>0</v>
      </c>
      <c r="DQ286" s="5">
        <f t="shared" si="1341"/>
        <v>0</v>
      </c>
      <c r="DR286" s="5">
        <f>(((DR282)+(DR283))+(DR284))+(DR285)</f>
        <v>0</v>
      </c>
      <c r="DS286" s="5">
        <f>(((DS282)+(DS283))+(DS284))+(DS285)</f>
        <v>0</v>
      </c>
      <c r="DT286" s="5">
        <f t="shared" si="1342"/>
        <v>0</v>
      </c>
      <c r="DU286" s="5">
        <f t="shared" si="1343"/>
        <v>0</v>
      </c>
      <c r="DV286" s="5">
        <f t="shared" si="1344"/>
        <v>0</v>
      </c>
      <c r="DW286" s="5">
        <f t="shared" si="1345"/>
        <v>0</v>
      </c>
      <c r="DX286" s="21">
        <f t="shared" si="1346"/>
        <v>2709.06</v>
      </c>
      <c r="DY286" s="21">
        <f t="shared" si="1347"/>
        <v>1300</v>
      </c>
      <c r="DZ286" s="21">
        <f t="shared" si="1348"/>
        <v>1409.06</v>
      </c>
      <c r="EA286" s="21">
        <f>(((EA282)+(EA283))+(EA284))+(EA285)</f>
        <v>0</v>
      </c>
      <c r="EB286" s="21">
        <f>(((EB282)+(EB283))+(EB284))+(EB285)</f>
        <v>0</v>
      </c>
      <c r="EC286" s="21">
        <f t="shared" si="1349"/>
        <v>0</v>
      </c>
      <c r="ED286" s="21">
        <f>(((ED282)+(ED283))+(ED284))+(ED285)</f>
        <v>0</v>
      </c>
      <c r="EE286" s="21">
        <f>(((EE282)+(EE283))+(EE284))+(EE285)</f>
        <v>0</v>
      </c>
      <c r="EF286" s="21">
        <f t="shared" si="1350"/>
        <v>0</v>
      </c>
      <c r="EG286" s="21">
        <f>(((EG282)+(EG283))+(EG284))+(EG285)</f>
        <v>0</v>
      </c>
      <c r="EH286" s="21">
        <f>(((EH282)+(EH283))+(EH284))+(EH285)</f>
        <v>0</v>
      </c>
      <c r="EI286" s="21">
        <f t="shared" si="1351"/>
        <v>0</v>
      </c>
      <c r="EJ286" s="21">
        <f>(((EJ282)+(EJ283))+(EJ284))+(EJ285)</f>
        <v>0</v>
      </c>
      <c r="EK286" s="21">
        <f>(((EK282)+(EK283))+(EK284))+(EK285)</f>
        <v>0</v>
      </c>
      <c r="EL286" s="21">
        <f t="shared" si="1352"/>
        <v>0</v>
      </c>
      <c r="EM286" s="21">
        <f t="shared" si="1353"/>
        <v>0</v>
      </c>
      <c r="EN286" s="21">
        <f t="shared" si="1354"/>
        <v>0</v>
      </c>
      <c r="EO286" s="21">
        <f t="shared" si="1355"/>
        <v>0</v>
      </c>
      <c r="EP286" s="21">
        <f>(((EP282)+(EP283))+(EP284))+(EP285)</f>
        <v>0</v>
      </c>
      <c r="EQ286" s="21">
        <f>(((EQ282)+(EQ283))+(EQ284))+(EQ285)</f>
        <v>0</v>
      </c>
      <c r="ER286" s="21">
        <f t="shared" si="1356"/>
        <v>0</v>
      </c>
      <c r="ES286" s="21">
        <f>(((ES282)+(ES283))+(ES284))+(ES285)</f>
        <v>0</v>
      </c>
      <c r="ET286" s="21">
        <f>(((ET282)+(ET283))+(ET284))+(ET285)</f>
        <v>0</v>
      </c>
      <c r="EU286" s="21">
        <f t="shared" si="1357"/>
        <v>0</v>
      </c>
      <c r="EV286" s="21">
        <f>(((EV282)+(EV283))+(EV284))+(EV285)</f>
        <v>0</v>
      </c>
      <c r="EW286" s="21">
        <f>(((EW282)+(EW283))+(EW284))+(EW285)</f>
        <v>0</v>
      </c>
      <c r="EX286" s="21">
        <f t="shared" si="1358"/>
        <v>0</v>
      </c>
      <c r="EY286" s="21">
        <f>(((EY282)+(EY283))+(EY284))+(EY285)</f>
        <v>0</v>
      </c>
      <c r="EZ286" s="21">
        <f>(((EZ282)+(EZ283))+(EZ284))+(EZ285)</f>
        <v>0</v>
      </c>
      <c r="FA286" s="21">
        <f t="shared" si="1359"/>
        <v>0</v>
      </c>
      <c r="FB286" s="21">
        <f t="shared" si="1360"/>
        <v>0</v>
      </c>
      <c r="FC286" s="21">
        <f t="shared" si="1361"/>
        <v>0</v>
      </c>
      <c r="FD286" s="21">
        <f t="shared" si="1362"/>
        <v>0</v>
      </c>
      <c r="FE286" s="21">
        <f>(((FE282)+(FE283))+(FE284))+(FE285)</f>
        <v>0</v>
      </c>
      <c r="FF286" s="21">
        <f>(((FF282)+(FF283))+(FF284))+(FF285)</f>
        <v>0</v>
      </c>
      <c r="FG286" s="21">
        <f t="shared" si="1363"/>
        <v>0</v>
      </c>
      <c r="FH286" s="21">
        <f>(((FH282)+(FH283))+(FH284))+(FH285)</f>
        <v>0</v>
      </c>
      <c r="FI286" s="21">
        <f>(((FI282)+(FI283))+(FI284))+(FI285)</f>
        <v>0</v>
      </c>
      <c r="FJ286" s="21">
        <f t="shared" si="1364"/>
        <v>0</v>
      </c>
      <c r="FK286" s="21">
        <f>(((FK282)+(FK283))+(FK284))+(FK285)</f>
        <v>0</v>
      </c>
      <c r="FL286" s="21">
        <f>(((FL282)+(FL283))+(FL284))+(FL285)</f>
        <v>0</v>
      </c>
      <c r="FM286" s="21">
        <f t="shared" si="1365"/>
        <v>0</v>
      </c>
      <c r="FN286" s="21">
        <f t="shared" si="1366"/>
        <v>0</v>
      </c>
      <c r="FO286" s="21">
        <f t="shared" si="1367"/>
        <v>0</v>
      </c>
      <c r="FP286" s="21">
        <f t="shared" si="1368"/>
        <v>0</v>
      </c>
      <c r="FQ286" s="21">
        <f>(((FQ282)+(FQ283))+(FQ284))+(FQ285)</f>
        <v>0</v>
      </c>
      <c r="FR286" s="21">
        <f>(((FR282)+(FR283))+(FR284))+(FR285)</f>
        <v>0</v>
      </c>
      <c r="FS286" s="21">
        <f t="shared" si="1369"/>
        <v>0</v>
      </c>
      <c r="FT286" s="21">
        <f>(((FT282)+(FT283))+(FT284))+(FT285)</f>
        <v>0</v>
      </c>
      <c r="FU286" s="21">
        <f>(((FU282)+(FU283))+(FU284))+(FU285)</f>
        <v>0</v>
      </c>
      <c r="FV286" s="21">
        <f t="shared" si="1370"/>
        <v>0</v>
      </c>
      <c r="FW286" s="21">
        <f>(((FW282)+(FW283))+(FW284))+(FW285)</f>
        <v>0</v>
      </c>
      <c r="FX286" s="21">
        <f>(((FX282)+(FX283))+(FX284))+(FX285)</f>
        <v>0</v>
      </c>
      <c r="FY286" s="21">
        <f t="shared" si="1371"/>
        <v>0</v>
      </c>
      <c r="FZ286" s="21">
        <f t="shared" si="1372"/>
        <v>0</v>
      </c>
      <c r="GA286" s="21">
        <f t="shared" si="1373"/>
        <v>0</v>
      </c>
      <c r="GB286" s="21">
        <f t="shared" si="1374"/>
        <v>0</v>
      </c>
      <c r="GC286" s="21">
        <f>(((GC282)+(GC283))+(GC284))+(GC285)</f>
        <v>0</v>
      </c>
      <c r="GD286" s="21">
        <f>(((GD282)+(GD283))+(GD284))+(GD285)</f>
        <v>0</v>
      </c>
      <c r="GE286" s="21">
        <f t="shared" si="1375"/>
        <v>0</v>
      </c>
      <c r="GF286" s="21">
        <f>(((GF282)+(GF283))+(GF284))+(GF285)</f>
        <v>0</v>
      </c>
      <c r="GG286" s="21">
        <f>(((GG282)+(GG283))+(GG284))+(GG285)</f>
        <v>0</v>
      </c>
      <c r="GH286" s="21">
        <f t="shared" si="1376"/>
        <v>0</v>
      </c>
      <c r="GI286" s="21">
        <f>(((GI282)+(GI283))+(GI284))+(GI285)</f>
        <v>0</v>
      </c>
      <c r="GJ286" s="21">
        <f>(((GJ282)+(GJ283))+(GJ284))+(GJ285)</f>
        <v>0</v>
      </c>
      <c r="GK286" s="21">
        <f t="shared" si="1377"/>
        <v>0</v>
      </c>
      <c r="GL286" s="21">
        <f>(((GL282)+(GL283))+(GL284))+(GL285)</f>
        <v>0</v>
      </c>
      <c r="GM286" s="21">
        <f>(((GM282)+(GM283))+(GM284))+(GM285)</f>
        <v>0</v>
      </c>
      <c r="GN286" s="21">
        <f t="shared" si="1378"/>
        <v>0</v>
      </c>
      <c r="GO286" s="21">
        <f t="shared" si="1379"/>
        <v>0</v>
      </c>
      <c r="GP286" s="21">
        <f t="shared" si="1380"/>
        <v>0</v>
      </c>
      <c r="GQ286" s="21">
        <f t="shared" si="1381"/>
        <v>0</v>
      </c>
      <c r="GR286" s="21">
        <f>(((GR282)+(GR283))+(GR284))+(GR285)</f>
        <v>0</v>
      </c>
      <c r="GS286" s="21">
        <f>(((GS282)+(GS283))+(GS284))+(GS285)</f>
        <v>0</v>
      </c>
      <c r="GT286" s="21">
        <f t="shared" si="1382"/>
        <v>0</v>
      </c>
      <c r="GU286" s="21">
        <f>(((GU282)+(GU283))+(GU284))+(GU285)</f>
        <v>0</v>
      </c>
      <c r="GV286" s="21">
        <f>(((GV282)+(GV283))+(GV284))+(GV285)</f>
        <v>0</v>
      </c>
      <c r="GW286" s="21">
        <f t="shared" si="1383"/>
        <v>0</v>
      </c>
      <c r="GX286" s="21">
        <f>(((GX282)+(GX283))+(GX284))+(GX285)</f>
        <v>0</v>
      </c>
      <c r="GY286" s="21">
        <f>(((GY282)+(GY283))+(GY284))+(GY285)</f>
        <v>0</v>
      </c>
      <c r="GZ286" s="21">
        <f t="shared" si="1384"/>
        <v>0</v>
      </c>
      <c r="HA286" s="21">
        <f t="shared" si="1385"/>
        <v>0</v>
      </c>
      <c r="HB286" s="21">
        <f t="shared" si="1386"/>
        <v>0</v>
      </c>
      <c r="HC286" s="21">
        <f t="shared" si="1387"/>
        <v>0</v>
      </c>
      <c r="HD286" s="21">
        <f>(((HD282)+(HD283))+(HD284))+(HD285)</f>
        <v>0</v>
      </c>
      <c r="HE286" s="21">
        <f>(((HE282)+(HE283))+(HE284))+(HE285)</f>
        <v>0</v>
      </c>
      <c r="HF286" s="21">
        <f t="shared" si="1388"/>
        <v>0</v>
      </c>
      <c r="HG286" s="21">
        <f>(((HG282)+(HG283))+(HG284))+(HG285)</f>
        <v>0</v>
      </c>
      <c r="HH286" s="21">
        <f>(((HH282)+(HH283))+(HH284))+(HH285)</f>
        <v>0</v>
      </c>
      <c r="HI286" s="21">
        <f t="shared" si="1389"/>
        <v>0</v>
      </c>
      <c r="HJ286" s="21">
        <f>(((HJ282)+(HJ283))+(HJ284))+(HJ285)</f>
        <v>0</v>
      </c>
      <c r="HK286" s="21">
        <f>(((HK282)+(HK283))+(HK284))+(HK285)</f>
        <v>0</v>
      </c>
      <c r="HL286" s="21">
        <f t="shared" si="1390"/>
        <v>0</v>
      </c>
      <c r="HM286" s="21">
        <f>(((HM282)+(HM283))+(HM284))+(HM285)</f>
        <v>0</v>
      </c>
      <c r="HN286" s="21">
        <f>(((HN282)+(HN283))+(HN284))+(HN285)</f>
        <v>0</v>
      </c>
      <c r="HO286" s="21">
        <f t="shared" si="1391"/>
        <v>0</v>
      </c>
      <c r="HP286" s="21">
        <f t="shared" si="1392"/>
        <v>0</v>
      </c>
      <c r="HQ286" s="21">
        <f t="shared" si="1393"/>
        <v>0</v>
      </c>
      <c r="HR286" s="21">
        <f t="shared" si="1394"/>
        <v>0</v>
      </c>
      <c r="HS286" s="21">
        <f>(((HS282)+(HS283))+(HS284))+(HS285)</f>
        <v>0</v>
      </c>
      <c r="HT286" s="21">
        <f>(((HT282)+(HT283))+(HT284))+(HT285)</f>
        <v>0</v>
      </c>
      <c r="HU286" s="21">
        <f t="shared" si="1395"/>
        <v>0</v>
      </c>
      <c r="HV286" s="21">
        <f>(((HV282)+(HV283))+(HV284))+(HV285)</f>
        <v>0</v>
      </c>
      <c r="HW286" s="21">
        <f>(((HW282)+(HW283))+(HW284))+(HW285)</f>
        <v>0</v>
      </c>
      <c r="HX286" s="21">
        <f t="shared" si="1396"/>
        <v>0</v>
      </c>
      <c r="HY286" s="21">
        <f>(((HY282)+(HY283))+(HY284))+(HY285)</f>
        <v>0</v>
      </c>
      <c r="HZ286" s="21">
        <f>(((HZ282)+(HZ283))+(HZ284))+(HZ285)</f>
        <v>0</v>
      </c>
      <c r="IA286" s="21">
        <f t="shared" si="1397"/>
        <v>0</v>
      </c>
      <c r="IB286" s="21">
        <f>(((IB282)+(IB283))+(IB284))+(IB285)</f>
        <v>0</v>
      </c>
      <c r="IC286" s="21">
        <f>(((IC282)+(IC283))+(IC284))+(IC285)</f>
        <v>0</v>
      </c>
      <c r="ID286" s="21">
        <f t="shared" si="1398"/>
        <v>0</v>
      </c>
      <c r="IE286" s="21">
        <f t="shared" si="1399"/>
        <v>0</v>
      </c>
      <c r="IF286" s="21">
        <f t="shared" si="1400"/>
        <v>0</v>
      </c>
      <c r="IG286" s="21">
        <f t="shared" si="1401"/>
        <v>0</v>
      </c>
      <c r="IH286" s="21">
        <f t="shared" si="1402"/>
        <v>0</v>
      </c>
      <c r="II286" s="21">
        <f t="shared" si="1403"/>
        <v>0</v>
      </c>
      <c r="IJ286" s="21">
        <f t="shared" si="1404"/>
        <v>0</v>
      </c>
      <c r="IK286" s="21">
        <f>(((IK282)+(IK283))+(IK284))+(IK285)</f>
        <v>0</v>
      </c>
      <c r="IL286" s="21">
        <f>(((IL282)+(IL283))+(IL284))+(IL285)</f>
        <v>0</v>
      </c>
      <c r="IM286" s="21">
        <f t="shared" si="1405"/>
        <v>0</v>
      </c>
      <c r="IN286" s="21">
        <f>(((IN282)+(IN283))+(IN284))+(IN285)</f>
        <v>0</v>
      </c>
      <c r="IO286" s="21">
        <f>(((IO282)+(IO283))+(IO284))+(IO285)</f>
        <v>0</v>
      </c>
      <c r="IP286" s="21">
        <f t="shared" si="1406"/>
        <v>0</v>
      </c>
      <c r="IQ286" s="21">
        <f>(((IQ282)+(IQ283))+(IQ284))+(IQ285)</f>
        <v>0</v>
      </c>
      <c r="IR286" s="21">
        <f>(((IR282)+(IR283))+(IR284))+(IR285)</f>
        <v>0</v>
      </c>
      <c r="IS286" s="21">
        <f t="shared" si="1407"/>
        <v>0</v>
      </c>
      <c r="IT286" s="21">
        <f t="shared" si="1408"/>
        <v>0</v>
      </c>
      <c r="IU286" s="21">
        <f t="shared" si="1409"/>
        <v>0</v>
      </c>
      <c r="IV286" s="21">
        <f t="shared" si="1410"/>
        <v>0</v>
      </c>
      <c r="IW286" s="21">
        <f t="shared" si="1411"/>
        <v>0</v>
      </c>
      <c r="IX286" s="21">
        <f t="shared" si="1412"/>
        <v>0</v>
      </c>
      <c r="IY286" s="21">
        <f t="shared" si="1413"/>
        <v>0</v>
      </c>
      <c r="IZ286" s="21">
        <f>(((IZ282)+(IZ283))+(IZ284))+(IZ285)</f>
        <v>0</v>
      </c>
      <c r="JA286" s="21">
        <f>(((JA282)+(JA283))+(JA284))+(JA285)</f>
        <v>0</v>
      </c>
      <c r="JB286" s="21">
        <f t="shared" si="1414"/>
        <v>0</v>
      </c>
      <c r="JC286" s="21">
        <f>(((JC282)+(JC283))+(JC284))+(JC285)</f>
        <v>0</v>
      </c>
      <c r="JD286" s="21">
        <f>(((JD282)+(JD283))+(JD284))+(JD285)</f>
        <v>0</v>
      </c>
      <c r="JE286" s="21">
        <f t="shared" si="1415"/>
        <v>0</v>
      </c>
      <c r="JF286" s="21">
        <f>(((JF282)+(JF283))+(JF284))+(JF285)</f>
        <v>0</v>
      </c>
      <c r="JG286" s="21">
        <f>(((JG282)+(JG283))+(JG284))+(JG285)</f>
        <v>0</v>
      </c>
      <c r="JH286" s="21">
        <f t="shared" si="1416"/>
        <v>0</v>
      </c>
      <c r="JI286" s="21">
        <f t="shared" si="1417"/>
        <v>0</v>
      </c>
      <c r="JJ286" s="21">
        <f t="shared" si="1418"/>
        <v>0</v>
      </c>
      <c r="JK286" s="21">
        <f t="shared" si="1419"/>
        <v>0</v>
      </c>
      <c r="JL286" s="21">
        <f>(((JL282)+(JL283))+(JL284))+(JL285)</f>
        <v>0</v>
      </c>
      <c r="JM286" s="21">
        <f>(((JM282)+(JM283))+(JM284))+(JM285)</f>
        <v>0</v>
      </c>
      <c r="JN286" s="21">
        <f t="shared" si="1420"/>
        <v>0</v>
      </c>
      <c r="JO286" s="21">
        <f>(((JO282)+(JO283))+(JO284))+(JO285)</f>
        <v>903.02</v>
      </c>
      <c r="JP286" s="21">
        <f>(((JP282)+(JP283))+(JP284))+(JP285)</f>
        <v>0</v>
      </c>
      <c r="JQ286" s="21">
        <f t="shared" si="1421"/>
        <v>903.02</v>
      </c>
      <c r="JR286" s="21">
        <f>(((JR282)+(JR283))+(JR284))+(JR285)</f>
        <v>0</v>
      </c>
      <c r="JS286" s="21">
        <f>(((JS282)+(JS283))+(JS284))+(JS285)</f>
        <v>0</v>
      </c>
      <c r="JT286" s="21">
        <f t="shared" si="1422"/>
        <v>0</v>
      </c>
      <c r="JU286" s="21">
        <f t="shared" si="1423"/>
        <v>903.02</v>
      </c>
      <c r="JV286" s="21">
        <f t="shared" si="1424"/>
        <v>0</v>
      </c>
      <c r="JW286" s="21">
        <f t="shared" si="1425"/>
        <v>903.02</v>
      </c>
      <c r="JX286" s="21">
        <f>(((JX282)+(JX283))+(JX284))+(JX285)</f>
        <v>0</v>
      </c>
      <c r="JY286" s="21">
        <f>(((JY282)+(JY283))+(JY284))+(JY285)</f>
        <v>0</v>
      </c>
      <c r="JZ286" s="21">
        <f t="shared" si="1426"/>
        <v>0</v>
      </c>
      <c r="KA286" s="21">
        <f>(((KA282)+(KA283))+(KA284))+(KA285)</f>
        <v>0</v>
      </c>
      <c r="KB286" s="21">
        <f>(((KB282)+(KB283))+(KB284))+(KB285)</f>
        <v>0</v>
      </c>
      <c r="KC286" s="21">
        <f t="shared" si="1427"/>
        <v>0</v>
      </c>
      <c r="KD286" s="21">
        <f t="shared" si="1428"/>
        <v>0</v>
      </c>
      <c r="KE286" s="21">
        <f t="shared" si="1429"/>
        <v>0</v>
      </c>
      <c r="KF286" s="21">
        <f t="shared" si="1430"/>
        <v>0</v>
      </c>
      <c r="KG286" s="21">
        <f>(((KG282)+(KG283))+(KG284))+(KG285)</f>
        <v>2467.73</v>
      </c>
      <c r="KH286" s="21">
        <f>(((KH282)+(KH283))+(KH284))+(KH285)</f>
        <v>5049.99</v>
      </c>
      <c r="KI286" s="21">
        <f t="shared" si="1431"/>
        <v>-2582.2599999999998</v>
      </c>
      <c r="KJ286" s="21">
        <f>(((KJ282)+(KJ283))+(KJ284))+(KJ285)</f>
        <v>0</v>
      </c>
      <c r="KK286" s="21">
        <f>(((KK282)+(KK283))+(KK284))+(KK285)</f>
        <v>2800</v>
      </c>
      <c r="KL286" s="21">
        <f t="shared" si="1432"/>
        <v>-2800</v>
      </c>
      <c r="KM286" s="21">
        <f>(((KM282)+(KM283))+(KM284))+(KM285)</f>
        <v>0</v>
      </c>
      <c r="KN286" s="21">
        <f>(((KN282)+(KN283))+(KN284))+(KN285)</f>
        <v>0</v>
      </c>
      <c r="KO286" s="21">
        <f t="shared" si="1433"/>
        <v>0</v>
      </c>
      <c r="KP286" s="21">
        <f>(((KP282)+(KP283))+(KP284))+(KP285)</f>
        <v>0</v>
      </c>
      <c r="KQ286" s="21">
        <f>(((KQ282)+(KQ283))+(KQ284))+(KQ285)</f>
        <v>0</v>
      </c>
      <c r="KR286" s="21">
        <f t="shared" si="1434"/>
        <v>0</v>
      </c>
      <c r="KS286" s="21">
        <f>(((KS282)+(KS283))+(KS284))+(KS285)</f>
        <v>0</v>
      </c>
      <c r="KT286" s="21">
        <f>(((KT282)+(KT283))+(KT284))+(KT285)</f>
        <v>0</v>
      </c>
      <c r="KU286" s="21">
        <f t="shared" si="1435"/>
        <v>0</v>
      </c>
      <c r="KV286" s="21">
        <f>(((KV282)+(KV283))+(KV284))+(KV285)</f>
        <v>0</v>
      </c>
      <c r="KW286" s="21">
        <f>(((KW282)+(KW283))+(KW284))+(KW285)</f>
        <v>0</v>
      </c>
      <c r="KX286" s="21">
        <f t="shared" si="1436"/>
        <v>0</v>
      </c>
      <c r="KY286" s="21">
        <f>(((KY282)+(KY283))+(KY284))+(KY285)</f>
        <v>0</v>
      </c>
      <c r="KZ286" s="21">
        <f>(((KZ282)+(KZ283))+(KZ284))+(KZ285)</f>
        <v>0</v>
      </c>
      <c r="LA286" s="21">
        <f t="shared" si="1437"/>
        <v>0</v>
      </c>
      <c r="LB286" s="21">
        <f t="shared" si="1438"/>
        <v>0</v>
      </c>
      <c r="LC286" s="21">
        <f t="shared" si="1439"/>
        <v>0</v>
      </c>
      <c r="LD286" s="21">
        <f t="shared" si="1440"/>
        <v>0</v>
      </c>
      <c r="LE286" s="21">
        <f t="shared" si="1441"/>
        <v>2467.73</v>
      </c>
      <c r="LF286" s="21">
        <f t="shared" si="1442"/>
        <v>7849.99</v>
      </c>
      <c r="LG286" s="21">
        <f t="shared" si="1443"/>
        <v>-5382.26</v>
      </c>
      <c r="LH286" s="21">
        <f>(((LH282)+(LH283))+(LH284))+(LH285)</f>
        <v>0</v>
      </c>
      <c r="LI286" s="21">
        <f>(((LI282)+(LI283))+(LI284))+(LI285)</f>
        <v>0</v>
      </c>
      <c r="LJ286" s="21">
        <f t="shared" si="1444"/>
        <v>0</v>
      </c>
      <c r="LK286" s="21">
        <f>(((LK282)+(LK283))+(LK284))+(LK285)</f>
        <v>0</v>
      </c>
      <c r="LL286" s="21">
        <f>(((LL282)+(LL283))+(LL284))+(LL285)</f>
        <v>0</v>
      </c>
      <c r="LM286" s="21">
        <f t="shared" si="1445"/>
        <v>0</v>
      </c>
      <c r="LN286" s="21">
        <f t="shared" si="1446"/>
        <v>6079.8099999999995</v>
      </c>
      <c r="LO286" s="21">
        <f t="shared" si="1447"/>
        <v>9149.99</v>
      </c>
      <c r="LP286" s="21">
        <f t="shared" si="1448"/>
        <v>-3070.1800000000003</v>
      </c>
    </row>
    <row r="287" spans="1:328" x14ac:dyDescent="0.3">
      <c r="A287" s="2" t="s">
        <v>392</v>
      </c>
      <c r="B287" s="3"/>
      <c r="C287" s="3"/>
      <c r="D287" s="4">
        <f t="shared" si="1288"/>
        <v>0</v>
      </c>
      <c r="E287" s="3"/>
      <c r="F287" s="3"/>
      <c r="G287" s="4">
        <f t="shared" si="1289"/>
        <v>0</v>
      </c>
      <c r="H287" s="3"/>
      <c r="I287" s="3"/>
      <c r="J287" s="4">
        <f t="shared" si="1290"/>
        <v>0</v>
      </c>
      <c r="K287" s="3"/>
      <c r="L287" s="3"/>
      <c r="M287" s="4">
        <f t="shared" si="1291"/>
        <v>0</v>
      </c>
      <c r="N287" s="3"/>
      <c r="O287" s="3"/>
      <c r="P287" s="4">
        <f t="shared" si="1292"/>
        <v>0</v>
      </c>
      <c r="Q287" s="3"/>
      <c r="R287" s="3"/>
      <c r="S287" s="4">
        <f t="shared" si="1293"/>
        <v>0</v>
      </c>
      <c r="T287" s="3"/>
      <c r="U287" s="3"/>
      <c r="V287" s="4">
        <f t="shared" si="1294"/>
        <v>0</v>
      </c>
      <c r="W287" s="3"/>
      <c r="X287" s="3"/>
      <c r="Y287" s="4">
        <f t="shared" si="1295"/>
        <v>0</v>
      </c>
      <c r="Z287" s="3"/>
      <c r="AA287" s="3"/>
      <c r="AB287" s="4">
        <f t="shared" si="1296"/>
        <v>0</v>
      </c>
      <c r="AC287" s="3"/>
      <c r="AD287" s="3"/>
      <c r="AE287" s="4">
        <f t="shared" si="1297"/>
        <v>0</v>
      </c>
      <c r="AF287" s="3"/>
      <c r="AG287" s="3"/>
      <c r="AH287" s="4">
        <f t="shared" si="1298"/>
        <v>0</v>
      </c>
      <c r="AI287" s="3"/>
      <c r="AJ287" s="3"/>
      <c r="AK287" s="4">
        <f t="shared" si="1299"/>
        <v>0</v>
      </c>
      <c r="AL287" s="4">
        <f t="shared" si="1300"/>
        <v>0</v>
      </c>
      <c r="AM287" s="4">
        <f t="shared" si="1301"/>
        <v>0</v>
      </c>
      <c r="AN287" s="4">
        <f t="shared" si="1302"/>
        <v>0</v>
      </c>
      <c r="AO287" s="3"/>
      <c r="AP287" s="3"/>
      <c r="AQ287" s="4">
        <f t="shared" si="1303"/>
        <v>0</v>
      </c>
      <c r="AR287" s="3"/>
      <c r="AS287" s="3"/>
      <c r="AT287" s="4">
        <f t="shared" si="1304"/>
        <v>0</v>
      </c>
      <c r="AU287" s="3"/>
      <c r="AV287" s="3"/>
      <c r="AW287" s="4">
        <f t="shared" si="1305"/>
        <v>0</v>
      </c>
      <c r="AX287" s="3"/>
      <c r="AY287" s="3"/>
      <c r="AZ287" s="4">
        <f t="shared" si="1306"/>
        <v>0</v>
      </c>
      <c r="BA287" s="3"/>
      <c r="BB287" s="3"/>
      <c r="BC287" s="4">
        <f t="shared" si="1307"/>
        <v>0</v>
      </c>
      <c r="BD287" s="3"/>
      <c r="BE287" s="3"/>
      <c r="BF287" s="4">
        <f t="shared" si="1308"/>
        <v>0</v>
      </c>
      <c r="BG287" s="4">
        <f t="shared" si="1309"/>
        <v>0</v>
      </c>
      <c r="BH287" s="4">
        <f t="shared" si="1310"/>
        <v>0</v>
      </c>
      <c r="BI287" s="4">
        <f t="shared" si="1311"/>
        <v>0</v>
      </c>
      <c r="BJ287" s="3"/>
      <c r="BK287" s="3"/>
      <c r="BL287" s="4">
        <f t="shared" si="1312"/>
        <v>0</v>
      </c>
      <c r="BM287" s="3"/>
      <c r="BN287" s="3"/>
      <c r="BO287" s="4">
        <f t="shared" si="1313"/>
        <v>0</v>
      </c>
      <c r="BP287" s="3"/>
      <c r="BQ287" s="3"/>
      <c r="BR287" s="4">
        <f t="shared" si="1314"/>
        <v>0</v>
      </c>
      <c r="BS287" s="3"/>
      <c r="BT287" s="3"/>
      <c r="BU287" s="4">
        <f t="shared" si="1315"/>
        <v>0</v>
      </c>
      <c r="BV287" s="3"/>
      <c r="BW287" s="3"/>
      <c r="BX287" s="4">
        <f t="shared" si="1316"/>
        <v>0</v>
      </c>
      <c r="BY287" s="3"/>
      <c r="BZ287" s="3"/>
      <c r="CA287" s="4">
        <f t="shared" si="1317"/>
        <v>0</v>
      </c>
      <c r="CB287" s="4">
        <f t="shared" si="1318"/>
        <v>0</v>
      </c>
      <c r="CC287" s="4">
        <f t="shared" si="1319"/>
        <v>0</v>
      </c>
      <c r="CD287" s="4">
        <f t="shared" si="1320"/>
        <v>0</v>
      </c>
      <c r="CE287" s="3"/>
      <c r="CF287" s="3"/>
      <c r="CG287" s="4">
        <f t="shared" si="1321"/>
        <v>0</v>
      </c>
      <c r="CH287" s="3"/>
      <c r="CI287" s="3"/>
      <c r="CJ287" s="4">
        <f t="shared" si="1322"/>
        <v>0</v>
      </c>
      <c r="CK287" s="3"/>
      <c r="CL287" s="3"/>
      <c r="CM287" s="4">
        <f t="shared" si="1323"/>
        <v>0</v>
      </c>
      <c r="CN287" s="4">
        <f t="shared" si="1324"/>
        <v>0</v>
      </c>
      <c r="CO287" s="4">
        <f t="shared" si="1325"/>
        <v>0</v>
      </c>
      <c r="CP287" s="4">
        <f t="shared" si="1326"/>
        <v>0</v>
      </c>
      <c r="CQ287" s="3"/>
      <c r="CR287" s="3"/>
      <c r="CS287" s="4">
        <f t="shared" si="1327"/>
        <v>0</v>
      </c>
      <c r="CT287" s="3"/>
      <c r="CU287" s="3"/>
      <c r="CV287" s="4">
        <f t="shared" si="1328"/>
        <v>0</v>
      </c>
      <c r="CW287" s="3"/>
      <c r="CX287" s="3"/>
      <c r="CY287" s="4">
        <f t="shared" si="1329"/>
        <v>0</v>
      </c>
      <c r="CZ287" s="4">
        <f t="shared" si="1330"/>
        <v>0</v>
      </c>
      <c r="DA287" s="4">
        <f t="shared" si="1331"/>
        <v>0</v>
      </c>
      <c r="DB287" s="4">
        <f t="shared" si="1332"/>
        <v>0</v>
      </c>
      <c r="DC287" s="4">
        <f t="shared" si="1333"/>
        <v>0</v>
      </c>
      <c r="DD287" s="4">
        <f t="shared" si="1334"/>
        <v>0</v>
      </c>
      <c r="DE287" s="4">
        <f t="shared" si="1335"/>
        <v>0</v>
      </c>
      <c r="DF287" s="3"/>
      <c r="DG287" s="3"/>
      <c r="DH287" s="4">
        <f t="shared" si="1336"/>
        <v>0</v>
      </c>
      <c r="DI287" s="3"/>
      <c r="DJ287" s="3"/>
      <c r="DK287" s="4">
        <f t="shared" si="1337"/>
        <v>0</v>
      </c>
      <c r="DL287" s="4">
        <f t="shared" si="1338"/>
        <v>0</v>
      </c>
      <c r="DM287" s="4">
        <f t="shared" si="1339"/>
        <v>0</v>
      </c>
      <c r="DN287" s="4">
        <f t="shared" si="1340"/>
        <v>0</v>
      </c>
      <c r="DO287" s="3"/>
      <c r="DP287" s="3"/>
      <c r="DQ287" s="4">
        <f t="shared" si="1341"/>
        <v>0</v>
      </c>
      <c r="DR287" s="3"/>
      <c r="DS287" s="3"/>
      <c r="DT287" s="4">
        <f t="shared" si="1342"/>
        <v>0</v>
      </c>
      <c r="DU287" s="4">
        <f t="shared" si="1343"/>
        <v>0</v>
      </c>
      <c r="DV287" s="4">
        <f t="shared" si="1344"/>
        <v>0</v>
      </c>
      <c r="DW287" s="4">
        <f t="shared" si="1345"/>
        <v>0</v>
      </c>
      <c r="DX287" s="20">
        <f t="shared" si="1346"/>
        <v>0</v>
      </c>
      <c r="DY287" s="20">
        <f t="shared" si="1347"/>
        <v>0</v>
      </c>
      <c r="DZ287" s="20">
        <f t="shared" si="1348"/>
        <v>0</v>
      </c>
      <c r="EA287" s="19"/>
      <c r="EB287" s="19"/>
      <c r="EC287" s="20">
        <f t="shared" si="1349"/>
        <v>0</v>
      </c>
      <c r="ED287" s="19"/>
      <c r="EE287" s="19"/>
      <c r="EF287" s="20">
        <f t="shared" si="1350"/>
        <v>0</v>
      </c>
      <c r="EG287" s="19"/>
      <c r="EH287" s="19"/>
      <c r="EI287" s="20">
        <f t="shared" si="1351"/>
        <v>0</v>
      </c>
      <c r="EJ287" s="19"/>
      <c r="EK287" s="19"/>
      <c r="EL287" s="20">
        <f t="shared" si="1352"/>
        <v>0</v>
      </c>
      <c r="EM287" s="20">
        <f t="shared" si="1353"/>
        <v>0</v>
      </c>
      <c r="EN287" s="20">
        <f t="shared" si="1354"/>
        <v>0</v>
      </c>
      <c r="EO287" s="20">
        <f t="shared" si="1355"/>
        <v>0</v>
      </c>
      <c r="EP287" s="19"/>
      <c r="EQ287" s="19"/>
      <c r="ER287" s="20">
        <f t="shared" si="1356"/>
        <v>0</v>
      </c>
      <c r="ES287" s="19"/>
      <c r="ET287" s="19"/>
      <c r="EU287" s="20">
        <f t="shared" si="1357"/>
        <v>0</v>
      </c>
      <c r="EV287" s="19"/>
      <c r="EW287" s="19"/>
      <c r="EX287" s="20">
        <f t="shared" si="1358"/>
        <v>0</v>
      </c>
      <c r="EY287" s="19"/>
      <c r="EZ287" s="19"/>
      <c r="FA287" s="20">
        <f t="shared" si="1359"/>
        <v>0</v>
      </c>
      <c r="FB287" s="20">
        <f t="shared" si="1360"/>
        <v>0</v>
      </c>
      <c r="FC287" s="20">
        <f t="shared" si="1361"/>
        <v>0</v>
      </c>
      <c r="FD287" s="20">
        <f t="shared" si="1362"/>
        <v>0</v>
      </c>
      <c r="FE287" s="19"/>
      <c r="FF287" s="19"/>
      <c r="FG287" s="20">
        <f t="shared" si="1363"/>
        <v>0</v>
      </c>
      <c r="FH287" s="19"/>
      <c r="FI287" s="19"/>
      <c r="FJ287" s="20">
        <f t="shared" si="1364"/>
        <v>0</v>
      </c>
      <c r="FK287" s="19"/>
      <c r="FL287" s="19"/>
      <c r="FM287" s="20">
        <f t="shared" si="1365"/>
        <v>0</v>
      </c>
      <c r="FN287" s="20">
        <f t="shared" si="1366"/>
        <v>0</v>
      </c>
      <c r="FO287" s="20">
        <f t="shared" si="1367"/>
        <v>0</v>
      </c>
      <c r="FP287" s="20">
        <f t="shared" si="1368"/>
        <v>0</v>
      </c>
      <c r="FQ287" s="19"/>
      <c r="FR287" s="19"/>
      <c r="FS287" s="20">
        <f t="shared" si="1369"/>
        <v>0</v>
      </c>
      <c r="FT287" s="19"/>
      <c r="FU287" s="19"/>
      <c r="FV287" s="20">
        <f t="shared" si="1370"/>
        <v>0</v>
      </c>
      <c r="FW287" s="19"/>
      <c r="FX287" s="19"/>
      <c r="FY287" s="20">
        <f t="shared" si="1371"/>
        <v>0</v>
      </c>
      <c r="FZ287" s="20">
        <f t="shared" si="1372"/>
        <v>0</v>
      </c>
      <c r="GA287" s="20">
        <f t="shared" si="1373"/>
        <v>0</v>
      </c>
      <c r="GB287" s="20">
        <f t="shared" si="1374"/>
        <v>0</v>
      </c>
      <c r="GC287" s="19"/>
      <c r="GD287" s="19"/>
      <c r="GE287" s="20">
        <f t="shared" si="1375"/>
        <v>0</v>
      </c>
      <c r="GF287" s="19"/>
      <c r="GG287" s="19"/>
      <c r="GH287" s="20">
        <f t="shared" si="1376"/>
        <v>0</v>
      </c>
      <c r="GI287" s="19"/>
      <c r="GJ287" s="19"/>
      <c r="GK287" s="20">
        <f t="shared" si="1377"/>
        <v>0</v>
      </c>
      <c r="GL287" s="19"/>
      <c r="GM287" s="19"/>
      <c r="GN287" s="20">
        <f t="shared" si="1378"/>
        <v>0</v>
      </c>
      <c r="GO287" s="20">
        <f t="shared" si="1379"/>
        <v>0</v>
      </c>
      <c r="GP287" s="20">
        <f t="shared" si="1380"/>
        <v>0</v>
      </c>
      <c r="GQ287" s="20">
        <f t="shared" si="1381"/>
        <v>0</v>
      </c>
      <c r="GR287" s="19"/>
      <c r="GS287" s="19"/>
      <c r="GT287" s="20">
        <f t="shared" si="1382"/>
        <v>0</v>
      </c>
      <c r="GU287" s="19"/>
      <c r="GV287" s="19"/>
      <c r="GW287" s="20">
        <f t="shared" si="1383"/>
        <v>0</v>
      </c>
      <c r="GX287" s="19"/>
      <c r="GY287" s="19"/>
      <c r="GZ287" s="20">
        <f t="shared" si="1384"/>
        <v>0</v>
      </c>
      <c r="HA287" s="20">
        <f t="shared" si="1385"/>
        <v>0</v>
      </c>
      <c r="HB287" s="20">
        <f t="shared" si="1386"/>
        <v>0</v>
      </c>
      <c r="HC287" s="20">
        <f t="shared" si="1387"/>
        <v>0</v>
      </c>
      <c r="HD287" s="19"/>
      <c r="HE287" s="19"/>
      <c r="HF287" s="20">
        <f t="shared" si="1388"/>
        <v>0</v>
      </c>
      <c r="HG287" s="19"/>
      <c r="HH287" s="19"/>
      <c r="HI287" s="20">
        <f t="shared" si="1389"/>
        <v>0</v>
      </c>
      <c r="HJ287" s="19"/>
      <c r="HK287" s="19"/>
      <c r="HL287" s="20">
        <f t="shared" si="1390"/>
        <v>0</v>
      </c>
      <c r="HM287" s="19"/>
      <c r="HN287" s="19"/>
      <c r="HO287" s="20">
        <f t="shared" si="1391"/>
        <v>0</v>
      </c>
      <c r="HP287" s="20">
        <f t="shared" si="1392"/>
        <v>0</v>
      </c>
      <c r="HQ287" s="20">
        <f t="shared" si="1393"/>
        <v>0</v>
      </c>
      <c r="HR287" s="20">
        <f t="shared" si="1394"/>
        <v>0</v>
      </c>
      <c r="HS287" s="19"/>
      <c r="HT287" s="19"/>
      <c r="HU287" s="20">
        <f t="shared" si="1395"/>
        <v>0</v>
      </c>
      <c r="HV287" s="19"/>
      <c r="HW287" s="19"/>
      <c r="HX287" s="20">
        <f t="shared" si="1396"/>
        <v>0</v>
      </c>
      <c r="HY287" s="19"/>
      <c r="HZ287" s="19"/>
      <c r="IA287" s="20">
        <f t="shared" si="1397"/>
        <v>0</v>
      </c>
      <c r="IB287" s="19"/>
      <c r="IC287" s="19"/>
      <c r="ID287" s="20">
        <f t="shared" si="1398"/>
        <v>0</v>
      </c>
      <c r="IE287" s="20">
        <f t="shared" si="1399"/>
        <v>0</v>
      </c>
      <c r="IF287" s="20">
        <f t="shared" si="1400"/>
        <v>0</v>
      </c>
      <c r="IG287" s="20">
        <f t="shared" si="1401"/>
        <v>0</v>
      </c>
      <c r="IH287" s="20">
        <f t="shared" si="1402"/>
        <v>0</v>
      </c>
      <c r="II287" s="20">
        <f t="shared" si="1403"/>
        <v>0</v>
      </c>
      <c r="IJ287" s="20">
        <f t="shared" si="1404"/>
        <v>0</v>
      </c>
      <c r="IK287" s="19"/>
      <c r="IL287" s="19"/>
      <c r="IM287" s="20">
        <f t="shared" si="1405"/>
        <v>0</v>
      </c>
      <c r="IN287" s="19"/>
      <c r="IO287" s="19"/>
      <c r="IP287" s="20">
        <f t="shared" si="1406"/>
        <v>0</v>
      </c>
      <c r="IQ287" s="19"/>
      <c r="IR287" s="19"/>
      <c r="IS287" s="20">
        <f t="shared" si="1407"/>
        <v>0</v>
      </c>
      <c r="IT287" s="20">
        <f t="shared" si="1408"/>
        <v>0</v>
      </c>
      <c r="IU287" s="20">
        <f t="shared" si="1409"/>
        <v>0</v>
      </c>
      <c r="IV287" s="20">
        <f t="shared" si="1410"/>
        <v>0</v>
      </c>
      <c r="IW287" s="20">
        <f t="shared" si="1411"/>
        <v>0</v>
      </c>
      <c r="IX287" s="20">
        <f t="shared" si="1412"/>
        <v>0</v>
      </c>
      <c r="IY287" s="20">
        <f t="shared" si="1413"/>
        <v>0</v>
      </c>
      <c r="IZ287" s="19"/>
      <c r="JA287" s="19"/>
      <c r="JB287" s="20">
        <f t="shared" si="1414"/>
        <v>0</v>
      </c>
      <c r="JC287" s="19"/>
      <c r="JD287" s="19"/>
      <c r="JE287" s="20">
        <f t="shared" si="1415"/>
        <v>0</v>
      </c>
      <c r="JF287" s="19"/>
      <c r="JG287" s="19"/>
      <c r="JH287" s="20">
        <f t="shared" si="1416"/>
        <v>0</v>
      </c>
      <c r="JI287" s="20">
        <f t="shared" si="1417"/>
        <v>0</v>
      </c>
      <c r="JJ287" s="20">
        <f t="shared" si="1418"/>
        <v>0</v>
      </c>
      <c r="JK287" s="20">
        <f t="shared" si="1419"/>
        <v>0</v>
      </c>
      <c r="JL287" s="19"/>
      <c r="JM287" s="19"/>
      <c r="JN287" s="20">
        <f t="shared" si="1420"/>
        <v>0</v>
      </c>
      <c r="JO287" s="19"/>
      <c r="JP287" s="19"/>
      <c r="JQ287" s="20">
        <f t="shared" si="1421"/>
        <v>0</v>
      </c>
      <c r="JR287" s="19"/>
      <c r="JS287" s="19"/>
      <c r="JT287" s="20">
        <f t="shared" si="1422"/>
        <v>0</v>
      </c>
      <c r="JU287" s="20">
        <f t="shared" si="1423"/>
        <v>0</v>
      </c>
      <c r="JV287" s="20">
        <f t="shared" si="1424"/>
        <v>0</v>
      </c>
      <c r="JW287" s="20">
        <f t="shared" si="1425"/>
        <v>0</v>
      </c>
      <c r="JX287" s="19"/>
      <c r="JY287" s="19"/>
      <c r="JZ287" s="20">
        <f t="shared" si="1426"/>
        <v>0</v>
      </c>
      <c r="KA287" s="19"/>
      <c r="KB287" s="19"/>
      <c r="KC287" s="20">
        <f t="shared" si="1427"/>
        <v>0</v>
      </c>
      <c r="KD287" s="20">
        <f t="shared" si="1428"/>
        <v>0</v>
      </c>
      <c r="KE287" s="20">
        <f t="shared" si="1429"/>
        <v>0</v>
      </c>
      <c r="KF287" s="20">
        <f t="shared" si="1430"/>
        <v>0</v>
      </c>
      <c r="KG287" s="20">
        <f>180</f>
        <v>180</v>
      </c>
      <c r="KH287" s="19"/>
      <c r="KI287" s="20">
        <f t="shared" si="1431"/>
        <v>180</v>
      </c>
      <c r="KJ287" s="19"/>
      <c r="KK287" s="19"/>
      <c r="KL287" s="20">
        <f t="shared" si="1432"/>
        <v>0</v>
      </c>
      <c r="KM287" s="19"/>
      <c r="KN287" s="19"/>
      <c r="KO287" s="20">
        <f t="shared" si="1433"/>
        <v>0</v>
      </c>
      <c r="KP287" s="19"/>
      <c r="KQ287" s="19"/>
      <c r="KR287" s="20">
        <f t="shared" si="1434"/>
        <v>0</v>
      </c>
      <c r="KS287" s="19"/>
      <c r="KT287" s="19"/>
      <c r="KU287" s="20">
        <f t="shared" si="1435"/>
        <v>0</v>
      </c>
      <c r="KV287" s="19"/>
      <c r="KW287" s="19"/>
      <c r="KX287" s="20">
        <f t="shared" si="1436"/>
        <v>0</v>
      </c>
      <c r="KY287" s="19"/>
      <c r="KZ287" s="19"/>
      <c r="LA287" s="20">
        <f t="shared" si="1437"/>
        <v>0</v>
      </c>
      <c r="LB287" s="20">
        <f t="shared" si="1438"/>
        <v>0</v>
      </c>
      <c r="LC287" s="20">
        <f t="shared" si="1439"/>
        <v>0</v>
      </c>
      <c r="LD287" s="20">
        <f t="shared" si="1440"/>
        <v>0</v>
      </c>
      <c r="LE287" s="20">
        <f t="shared" si="1441"/>
        <v>180</v>
      </c>
      <c r="LF287" s="20">
        <f t="shared" si="1442"/>
        <v>0</v>
      </c>
      <c r="LG287" s="20">
        <f t="shared" si="1443"/>
        <v>180</v>
      </c>
      <c r="LH287" s="19"/>
      <c r="LI287" s="19"/>
      <c r="LJ287" s="20">
        <f t="shared" si="1444"/>
        <v>0</v>
      </c>
      <c r="LK287" s="19"/>
      <c r="LL287" s="19"/>
      <c r="LM287" s="20">
        <f t="shared" si="1445"/>
        <v>0</v>
      </c>
      <c r="LN287" s="20">
        <f t="shared" si="1446"/>
        <v>180</v>
      </c>
      <c r="LO287" s="20">
        <f t="shared" si="1447"/>
        <v>0</v>
      </c>
      <c r="LP287" s="20">
        <f t="shared" si="1448"/>
        <v>180</v>
      </c>
    </row>
    <row r="288" spans="1:328" x14ac:dyDescent="0.3">
      <c r="A288" s="2" t="s">
        <v>393</v>
      </c>
      <c r="B288" s="5">
        <f>(((B262)+(B281))+(B286))+(B287)</f>
        <v>0</v>
      </c>
      <c r="C288" s="5">
        <f>(((C262)+(C281))+(C286))+(C287)</f>
        <v>0</v>
      </c>
      <c r="D288" s="5">
        <f t="shared" si="1288"/>
        <v>0</v>
      </c>
      <c r="E288" s="5">
        <f>(((E262)+(E281))+(E286))+(E287)</f>
        <v>0</v>
      </c>
      <c r="F288" s="5">
        <f>(((F262)+(F281))+(F286))+(F287)</f>
        <v>0</v>
      </c>
      <c r="G288" s="5">
        <f t="shared" si="1289"/>
        <v>0</v>
      </c>
      <c r="H288" s="5">
        <f>(((H262)+(H281))+(H286))+(H287)</f>
        <v>0</v>
      </c>
      <c r="I288" s="5">
        <f>(((I262)+(I281))+(I286))+(I287)</f>
        <v>0</v>
      </c>
      <c r="J288" s="5">
        <f t="shared" si="1290"/>
        <v>0</v>
      </c>
      <c r="K288" s="5">
        <f>(((K262)+(K281))+(K286))+(K287)</f>
        <v>0</v>
      </c>
      <c r="L288" s="5">
        <f>(((L262)+(L281))+(L286))+(L287)</f>
        <v>0</v>
      </c>
      <c r="M288" s="5">
        <f t="shared" si="1291"/>
        <v>0</v>
      </c>
      <c r="N288" s="5">
        <f>(((N262)+(N281))+(N286))+(N287)</f>
        <v>0</v>
      </c>
      <c r="O288" s="5">
        <f>(((O262)+(O281))+(O286))+(O287)</f>
        <v>0</v>
      </c>
      <c r="P288" s="5">
        <f t="shared" si="1292"/>
        <v>0</v>
      </c>
      <c r="Q288" s="5">
        <f>(((Q262)+(Q281))+(Q286))+(Q287)</f>
        <v>0</v>
      </c>
      <c r="R288" s="5">
        <f>(((R262)+(R281))+(R286))+(R287)</f>
        <v>0</v>
      </c>
      <c r="S288" s="5">
        <f t="shared" si="1293"/>
        <v>0</v>
      </c>
      <c r="T288" s="5">
        <f>(((T262)+(T281))+(T286))+(T287)</f>
        <v>0</v>
      </c>
      <c r="U288" s="5">
        <f>(((U262)+(U281))+(U286))+(U287)</f>
        <v>0</v>
      </c>
      <c r="V288" s="5">
        <f t="shared" si="1294"/>
        <v>0</v>
      </c>
      <c r="W288" s="5">
        <f>(((W262)+(W281))+(W286))+(W287)</f>
        <v>0</v>
      </c>
      <c r="X288" s="5">
        <f>(((X262)+(X281))+(X286))+(X287)</f>
        <v>0</v>
      </c>
      <c r="Y288" s="5">
        <f t="shared" si="1295"/>
        <v>0</v>
      </c>
      <c r="Z288" s="5">
        <f>(((Z262)+(Z281))+(Z286))+(Z287)</f>
        <v>0</v>
      </c>
      <c r="AA288" s="5">
        <f>(((AA262)+(AA281))+(AA286))+(AA287)</f>
        <v>0</v>
      </c>
      <c r="AB288" s="5">
        <f t="shared" si="1296"/>
        <v>0</v>
      </c>
      <c r="AC288" s="5">
        <f>(((AC262)+(AC281))+(AC286))+(AC287)</f>
        <v>0</v>
      </c>
      <c r="AD288" s="5">
        <f>(((AD262)+(AD281))+(AD286))+(AD287)</f>
        <v>0</v>
      </c>
      <c r="AE288" s="5">
        <f t="shared" si="1297"/>
        <v>0</v>
      </c>
      <c r="AF288" s="5">
        <f>(((AF262)+(AF281))+(AF286))+(AF287)</f>
        <v>0</v>
      </c>
      <c r="AG288" s="5">
        <f>(((AG262)+(AG281))+(AG286))+(AG287)</f>
        <v>0</v>
      </c>
      <c r="AH288" s="5">
        <f t="shared" si="1298"/>
        <v>0</v>
      </c>
      <c r="AI288" s="5">
        <f>(((AI262)+(AI281))+(AI286))+(AI287)</f>
        <v>0</v>
      </c>
      <c r="AJ288" s="5">
        <f>(((AJ262)+(AJ281))+(AJ286))+(AJ287)</f>
        <v>0</v>
      </c>
      <c r="AK288" s="5">
        <f t="shared" si="1299"/>
        <v>0</v>
      </c>
      <c r="AL288" s="5">
        <f t="shared" si="1300"/>
        <v>0</v>
      </c>
      <c r="AM288" s="5">
        <f t="shared" si="1301"/>
        <v>0</v>
      </c>
      <c r="AN288" s="5">
        <f t="shared" si="1302"/>
        <v>0</v>
      </c>
      <c r="AO288" s="5">
        <f>(((AO262)+(AO281))+(AO286))+(AO287)</f>
        <v>50.2</v>
      </c>
      <c r="AP288" s="5">
        <f>(((AP262)+(AP281))+(AP286))+(AP287)</f>
        <v>0</v>
      </c>
      <c r="AQ288" s="5">
        <f t="shared" si="1303"/>
        <v>50.2</v>
      </c>
      <c r="AR288" s="5">
        <f>(((AR262)+(AR281))+(AR286))+(AR287)</f>
        <v>30421.170000000002</v>
      </c>
      <c r="AS288" s="5">
        <f>(((AS262)+(AS281))+(AS286))+(AS287)</f>
        <v>34300</v>
      </c>
      <c r="AT288" s="5">
        <f t="shared" si="1304"/>
        <v>-3878.8299999999981</v>
      </c>
      <c r="AU288" s="5">
        <f>(((AU262)+(AU281))+(AU286))+(AU287)</f>
        <v>0</v>
      </c>
      <c r="AV288" s="5">
        <f>(((AV262)+(AV281))+(AV286))+(AV287)</f>
        <v>0</v>
      </c>
      <c r="AW288" s="5">
        <f t="shared" si="1305"/>
        <v>0</v>
      </c>
      <c r="AX288" s="5">
        <f>(((AX262)+(AX281))+(AX286))+(AX287)</f>
        <v>1806.04</v>
      </c>
      <c r="AY288" s="5">
        <f>(((AY262)+(AY281))+(AY286))+(AY287)</f>
        <v>0</v>
      </c>
      <c r="AZ288" s="5">
        <f t="shared" si="1306"/>
        <v>1806.04</v>
      </c>
      <c r="BA288" s="5">
        <f>(((BA262)+(BA281))+(BA286))+(BA287)</f>
        <v>0</v>
      </c>
      <c r="BB288" s="5">
        <f>(((BB262)+(BB281))+(BB286))+(BB287)</f>
        <v>0</v>
      </c>
      <c r="BC288" s="5">
        <f t="shared" si="1307"/>
        <v>0</v>
      </c>
      <c r="BD288" s="5">
        <f>(((BD262)+(BD281))+(BD286))+(BD287)</f>
        <v>0</v>
      </c>
      <c r="BE288" s="5">
        <f>(((BE262)+(BE281))+(BE286))+(BE287)</f>
        <v>0</v>
      </c>
      <c r="BF288" s="5">
        <f t="shared" si="1308"/>
        <v>0</v>
      </c>
      <c r="BG288" s="5">
        <f t="shared" si="1309"/>
        <v>0</v>
      </c>
      <c r="BH288" s="5">
        <f t="shared" si="1310"/>
        <v>0</v>
      </c>
      <c r="BI288" s="5">
        <f t="shared" si="1311"/>
        <v>0</v>
      </c>
      <c r="BJ288" s="5">
        <f>(((BJ262)+(BJ281))+(BJ286))+(BJ287)</f>
        <v>30</v>
      </c>
      <c r="BK288" s="5">
        <f>(((BK262)+(BK281))+(BK286))+(BK287)</f>
        <v>0</v>
      </c>
      <c r="BL288" s="5">
        <f t="shared" si="1312"/>
        <v>30</v>
      </c>
      <c r="BM288" s="5">
        <f>(((BM262)+(BM281))+(BM286))+(BM287)</f>
        <v>0</v>
      </c>
      <c r="BN288" s="5">
        <f>(((BN262)+(BN281))+(BN286))+(BN287)</f>
        <v>0</v>
      </c>
      <c r="BO288" s="5">
        <f t="shared" si="1313"/>
        <v>0</v>
      </c>
      <c r="BP288" s="5">
        <f>(((BP262)+(BP281))+(BP286))+(BP287)</f>
        <v>0</v>
      </c>
      <c r="BQ288" s="5">
        <f>(((BQ262)+(BQ281))+(BQ286))+(BQ287)</f>
        <v>0</v>
      </c>
      <c r="BR288" s="5">
        <f t="shared" si="1314"/>
        <v>0</v>
      </c>
      <c r="BS288" s="5">
        <f>(((BS262)+(BS281))+(BS286))+(BS287)</f>
        <v>100</v>
      </c>
      <c r="BT288" s="5">
        <f>(((BT262)+(BT281))+(BT286))+(BT287)</f>
        <v>0</v>
      </c>
      <c r="BU288" s="5">
        <f t="shared" si="1315"/>
        <v>100</v>
      </c>
      <c r="BV288" s="5">
        <f>(((BV262)+(BV281))+(BV286))+(BV287)</f>
        <v>0</v>
      </c>
      <c r="BW288" s="5">
        <f>(((BW262)+(BW281))+(BW286))+(BW287)</f>
        <v>0</v>
      </c>
      <c r="BX288" s="5">
        <f t="shared" si="1316"/>
        <v>0</v>
      </c>
      <c r="BY288" s="5">
        <f>(((BY262)+(BY281))+(BY286))+(BY287)</f>
        <v>0</v>
      </c>
      <c r="BZ288" s="5">
        <f>(((BZ262)+(BZ281))+(BZ286))+(BZ287)</f>
        <v>0</v>
      </c>
      <c r="CA288" s="5">
        <f t="shared" si="1317"/>
        <v>0</v>
      </c>
      <c r="CB288" s="5">
        <f t="shared" si="1318"/>
        <v>100</v>
      </c>
      <c r="CC288" s="5">
        <f t="shared" si="1319"/>
        <v>0</v>
      </c>
      <c r="CD288" s="5">
        <f t="shared" si="1320"/>
        <v>100</v>
      </c>
      <c r="CE288" s="5">
        <f>(((CE262)+(CE281))+(CE286))+(CE287)</f>
        <v>0</v>
      </c>
      <c r="CF288" s="5">
        <f>(((CF262)+(CF281))+(CF286))+(CF287)</f>
        <v>0</v>
      </c>
      <c r="CG288" s="5">
        <f t="shared" si="1321"/>
        <v>0</v>
      </c>
      <c r="CH288" s="5">
        <f>(((CH262)+(CH281))+(CH286))+(CH287)</f>
        <v>0</v>
      </c>
      <c r="CI288" s="5">
        <f>(((CI262)+(CI281))+(CI286))+(CI287)</f>
        <v>0</v>
      </c>
      <c r="CJ288" s="5">
        <f t="shared" si="1322"/>
        <v>0</v>
      </c>
      <c r="CK288" s="5">
        <f>(((CK262)+(CK281))+(CK286))+(CK287)</f>
        <v>0</v>
      </c>
      <c r="CL288" s="5">
        <f>(((CL262)+(CL281))+(CL286))+(CL287)</f>
        <v>0</v>
      </c>
      <c r="CM288" s="5">
        <f t="shared" si="1323"/>
        <v>0</v>
      </c>
      <c r="CN288" s="5">
        <f t="shared" si="1324"/>
        <v>0</v>
      </c>
      <c r="CO288" s="5">
        <f t="shared" si="1325"/>
        <v>0</v>
      </c>
      <c r="CP288" s="5">
        <f t="shared" si="1326"/>
        <v>0</v>
      </c>
      <c r="CQ288" s="5">
        <f>(((CQ262)+(CQ281))+(CQ286))+(CQ287)</f>
        <v>0</v>
      </c>
      <c r="CR288" s="5">
        <f>(((CR262)+(CR281))+(CR286))+(CR287)</f>
        <v>0</v>
      </c>
      <c r="CS288" s="5">
        <f t="shared" si="1327"/>
        <v>0</v>
      </c>
      <c r="CT288" s="5">
        <f>(((CT262)+(CT281))+(CT286))+(CT287)</f>
        <v>0</v>
      </c>
      <c r="CU288" s="5">
        <f>(((CU262)+(CU281))+(CU286))+(CU287)</f>
        <v>0</v>
      </c>
      <c r="CV288" s="5">
        <f t="shared" si="1328"/>
        <v>0</v>
      </c>
      <c r="CW288" s="5">
        <f>(((CW262)+(CW281))+(CW286))+(CW287)</f>
        <v>0</v>
      </c>
      <c r="CX288" s="5">
        <f>(((CX262)+(CX281))+(CX286))+(CX287)</f>
        <v>0</v>
      </c>
      <c r="CY288" s="5">
        <f t="shared" si="1329"/>
        <v>0</v>
      </c>
      <c r="CZ288" s="5">
        <f t="shared" si="1330"/>
        <v>0</v>
      </c>
      <c r="DA288" s="5">
        <f t="shared" si="1331"/>
        <v>0</v>
      </c>
      <c r="DB288" s="5">
        <f t="shared" si="1332"/>
        <v>0</v>
      </c>
      <c r="DC288" s="5">
        <f t="shared" si="1333"/>
        <v>32407.410000000003</v>
      </c>
      <c r="DD288" s="5">
        <f t="shared" si="1334"/>
        <v>34300</v>
      </c>
      <c r="DE288" s="5">
        <f t="shared" si="1335"/>
        <v>-1892.5899999999965</v>
      </c>
      <c r="DF288" s="5">
        <f>(((DF262)+(DF281))+(DF286))+(DF287)</f>
        <v>0</v>
      </c>
      <c r="DG288" s="5">
        <f>(((DG262)+(DG281))+(DG286))+(DG287)</f>
        <v>0</v>
      </c>
      <c r="DH288" s="5">
        <f t="shared" si="1336"/>
        <v>0</v>
      </c>
      <c r="DI288" s="5">
        <f>(((DI262)+(DI281))+(DI286))+(DI287)</f>
        <v>0</v>
      </c>
      <c r="DJ288" s="5">
        <f>(((DJ262)+(DJ281))+(DJ286))+(DJ287)</f>
        <v>0</v>
      </c>
      <c r="DK288" s="5">
        <f t="shared" si="1337"/>
        <v>0</v>
      </c>
      <c r="DL288" s="5">
        <f t="shared" si="1338"/>
        <v>0</v>
      </c>
      <c r="DM288" s="5">
        <f t="shared" si="1339"/>
        <v>0</v>
      </c>
      <c r="DN288" s="5">
        <f t="shared" si="1340"/>
        <v>0</v>
      </c>
      <c r="DO288" s="5">
        <f>(((DO262)+(DO281))+(DO286))+(DO287)</f>
        <v>0</v>
      </c>
      <c r="DP288" s="5">
        <f>(((DP262)+(DP281))+(DP286))+(DP287)</f>
        <v>0</v>
      </c>
      <c r="DQ288" s="5">
        <f t="shared" si="1341"/>
        <v>0</v>
      </c>
      <c r="DR288" s="5">
        <f>(((DR262)+(DR281))+(DR286))+(DR287)</f>
        <v>0</v>
      </c>
      <c r="DS288" s="5">
        <f>(((DS262)+(DS281))+(DS286))+(DS287)</f>
        <v>0</v>
      </c>
      <c r="DT288" s="5">
        <f t="shared" si="1342"/>
        <v>0</v>
      </c>
      <c r="DU288" s="5">
        <f t="shared" si="1343"/>
        <v>0</v>
      </c>
      <c r="DV288" s="5">
        <f t="shared" si="1344"/>
        <v>0</v>
      </c>
      <c r="DW288" s="5">
        <f t="shared" si="1345"/>
        <v>0</v>
      </c>
      <c r="DX288" s="21">
        <f t="shared" si="1346"/>
        <v>32407.410000000003</v>
      </c>
      <c r="DY288" s="21">
        <f t="shared" si="1347"/>
        <v>34300</v>
      </c>
      <c r="DZ288" s="21">
        <f t="shared" si="1348"/>
        <v>-1892.5899999999965</v>
      </c>
      <c r="EA288" s="21">
        <f>(((EA262)+(EA281))+(EA286))+(EA287)</f>
        <v>0</v>
      </c>
      <c r="EB288" s="21">
        <f>(((EB262)+(EB281))+(EB286))+(EB287)</f>
        <v>0</v>
      </c>
      <c r="EC288" s="21">
        <f t="shared" si="1349"/>
        <v>0</v>
      </c>
      <c r="ED288" s="21">
        <f>(((ED262)+(ED281))+(ED286))+(ED287)</f>
        <v>0</v>
      </c>
      <c r="EE288" s="21">
        <f>(((EE262)+(EE281))+(EE286))+(EE287)</f>
        <v>0</v>
      </c>
      <c r="EF288" s="21">
        <f t="shared" si="1350"/>
        <v>0</v>
      </c>
      <c r="EG288" s="21">
        <f>(((EG262)+(EG281))+(EG286))+(EG287)</f>
        <v>0</v>
      </c>
      <c r="EH288" s="21">
        <f>(((EH262)+(EH281))+(EH286))+(EH287)</f>
        <v>0</v>
      </c>
      <c r="EI288" s="21">
        <f t="shared" si="1351"/>
        <v>0</v>
      </c>
      <c r="EJ288" s="21">
        <f>(((EJ262)+(EJ281))+(EJ286))+(EJ287)</f>
        <v>0</v>
      </c>
      <c r="EK288" s="21">
        <f>(((EK262)+(EK281))+(EK286))+(EK287)</f>
        <v>0</v>
      </c>
      <c r="EL288" s="21">
        <f t="shared" si="1352"/>
        <v>0</v>
      </c>
      <c r="EM288" s="21">
        <f t="shared" si="1353"/>
        <v>0</v>
      </c>
      <c r="EN288" s="21">
        <f t="shared" si="1354"/>
        <v>0</v>
      </c>
      <c r="EO288" s="21">
        <f t="shared" si="1355"/>
        <v>0</v>
      </c>
      <c r="EP288" s="21">
        <f>(((EP262)+(EP281))+(EP286))+(EP287)</f>
        <v>0</v>
      </c>
      <c r="EQ288" s="21">
        <f>(((EQ262)+(EQ281))+(EQ286))+(EQ287)</f>
        <v>0</v>
      </c>
      <c r="ER288" s="21">
        <f t="shared" si="1356"/>
        <v>0</v>
      </c>
      <c r="ES288" s="21">
        <f>(((ES262)+(ES281))+(ES286))+(ES287)</f>
        <v>0</v>
      </c>
      <c r="ET288" s="21">
        <f>(((ET262)+(ET281))+(ET286))+(ET287)</f>
        <v>0</v>
      </c>
      <c r="EU288" s="21">
        <f t="shared" si="1357"/>
        <v>0</v>
      </c>
      <c r="EV288" s="21">
        <f>(((EV262)+(EV281))+(EV286))+(EV287)</f>
        <v>0</v>
      </c>
      <c r="EW288" s="21">
        <f>(((EW262)+(EW281))+(EW286))+(EW287)</f>
        <v>0</v>
      </c>
      <c r="EX288" s="21">
        <f t="shared" si="1358"/>
        <v>0</v>
      </c>
      <c r="EY288" s="21">
        <f>(((EY262)+(EY281))+(EY286))+(EY287)</f>
        <v>0</v>
      </c>
      <c r="EZ288" s="21">
        <f>(((EZ262)+(EZ281))+(EZ286))+(EZ287)</f>
        <v>0</v>
      </c>
      <c r="FA288" s="21">
        <f t="shared" si="1359"/>
        <v>0</v>
      </c>
      <c r="FB288" s="21">
        <f t="shared" si="1360"/>
        <v>0</v>
      </c>
      <c r="FC288" s="21">
        <f t="shared" si="1361"/>
        <v>0</v>
      </c>
      <c r="FD288" s="21">
        <f t="shared" si="1362"/>
        <v>0</v>
      </c>
      <c r="FE288" s="21">
        <f>(((FE262)+(FE281))+(FE286))+(FE287)</f>
        <v>0</v>
      </c>
      <c r="FF288" s="21">
        <f>(((FF262)+(FF281))+(FF286))+(FF287)</f>
        <v>0</v>
      </c>
      <c r="FG288" s="21">
        <f t="shared" si="1363"/>
        <v>0</v>
      </c>
      <c r="FH288" s="21">
        <f>(((FH262)+(FH281))+(FH286))+(FH287)</f>
        <v>0</v>
      </c>
      <c r="FI288" s="21">
        <f>(((FI262)+(FI281))+(FI286))+(FI287)</f>
        <v>0</v>
      </c>
      <c r="FJ288" s="21">
        <f t="shared" si="1364"/>
        <v>0</v>
      </c>
      <c r="FK288" s="21">
        <f>(((FK262)+(FK281))+(FK286))+(FK287)</f>
        <v>0</v>
      </c>
      <c r="FL288" s="21">
        <f>(((FL262)+(FL281))+(FL286))+(FL287)</f>
        <v>0</v>
      </c>
      <c r="FM288" s="21">
        <f t="shared" si="1365"/>
        <v>0</v>
      </c>
      <c r="FN288" s="21">
        <f t="shared" si="1366"/>
        <v>0</v>
      </c>
      <c r="FO288" s="21">
        <f t="shared" si="1367"/>
        <v>0</v>
      </c>
      <c r="FP288" s="21">
        <f t="shared" si="1368"/>
        <v>0</v>
      </c>
      <c r="FQ288" s="21">
        <f>(((FQ262)+(FQ281))+(FQ286))+(FQ287)</f>
        <v>0</v>
      </c>
      <c r="FR288" s="21">
        <f>(((FR262)+(FR281))+(FR286))+(FR287)</f>
        <v>0</v>
      </c>
      <c r="FS288" s="21">
        <f t="shared" si="1369"/>
        <v>0</v>
      </c>
      <c r="FT288" s="21">
        <f>(((FT262)+(FT281))+(FT286))+(FT287)</f>
        <v>0</v>
      </c>
      <c r="FU288" s="21">
        <f>(((FU262)+(FU281))+(FU286))+(FU287)</f>
        <v>0</v>
      </c>
      <c r="FV288" s="21">
        <f t="shared" si="1370"/>
        <v>0</v>
      </c>
      <c r="FW288" s="21">
        <f>(((FW262)+(FW281))+(FW286))+(FW287)</f>
        <v>0</v>
      </c>
      <c r="FX288" s="21">
        <f>(((FX262)+(FX281))+(FX286))+(FX287)</f>
        <v>0</v>
      </c>
      <c r="FY288" s="21">
        <f t="shared" si="1371"/>
        <v>0</v>
      </c>
      <c r="FZ288" s="21">
        <f t="shared" si="1372"/>
        <v>0</v>
      </c>
      <c r="GA288" s="21">
        <f t="shared" si="1373"/>
        <v>0</v>
      </c>
      <c r="GB288" s="21">
        <f t="shared" si="1374"/>
        <v>0</v>
      </c>
      <c r="GC288" s="21">
        <f>(((GC262)+(GC281))+(GC286))+(GC287)</f>
        <v>0</v>
      </c>
      <c r="GD288" s="21">
        <f>(((GD262)+(GD281))+(GD286))+(GD287)</f>
        <v>0</v>
      </c>
      <c r="GE288" s="21">
        <f t="shared" si="1375"/>
        <v>0</v>
      </c>
      <c r="GF288" s="21">
        <f>(((GF262)+(GF281))+(GF286))+(GF287)</f>
        <v>0</v>
      </c>
      <c r="GG288" s="21">
        <f>(((GG262)+(GG281))+(GG286))+(GG287)</f>
        <v>0</v>
      </c>
      <c r="GH288" s="21">
        <f t="shared" si="1376"/>
        <v>0</v>
      </c>
      <c r="GI288" s="21">
        <f>(((GI262)+(GI281))+(GI286))+(GI287)</f>
        <v>0</v>
      </c>
      <c r="GJ288" s="21">
        <f>(((GJ262)+(GJ281))+(GJ286))+(GJ287)</f>
        <v>0</v>
      </c>
      <c r="GK288" s="21">
        <f t="shared" si="1377"/>
        <v>0</v>
      </c>
      <c r="GL288" s="21">
        <f>(((GL262)+(GL281))+(GL286))+(GL287)</f>
        <v>0</v>
      </c>
      <c r="GM288" s="21">
        <f>(((GM262)+(GM281))+(GM286))+(GM287)</f>
        <v>0</v>
      </c>
      <c r="GN288" s="21">
        <f t="shared" si="1378"/>
        <v>0</v>
      </c>
      <c r="GO288" s="21">
        <f t="shared" si="1379"/>
        <v>0</v>
      </c>
      <c r="GP288" s="21">
        <f t="shared" si="1380"/>
        <v>0</v>
      </c>
      <c r="GQ288" s="21">
        <f t="shared" si="1381"/>
        <v>0</v>
      </c>
      <c r="GR288" s="21">
        <f>(((GR262)+(GR281))+(GR286))+(GR287)</f>
        <v>0</v>
      </c>
      <c r="GS288" s="21">
        <f>(((GS262)+(GS281))+(GS286))+(GS287)</f>
        <v>0</v>
      </c>
      <c r="GT288" s="21">
        <f t="shared" si="1382"/>
        <v>0</v>
      </c>
      <c r="GU288" s="21">
        <f>(((GU262)+(GU281))+(GU286))+(GU287)</f>
        <v>0</v>
      </c>
      <c r="GV288" s="21">
        <f>(((GV262)+(GV281))+(GV286))+(GV287)</f>
        <v>0</v>
      </c>
      <c r="GW288" s="21">
        <f t="shared" si="1383"/>
        <v>0</v>
      </c>
      <c r="GX288" s="21">
        <f>(((GX262)+(GX281))+(GX286))+(GX287)</f>
        <v>0</v>
      </c>
      <c r="GY288" s="21">
        <f>(((GY262)+(GY281))+(GY286))+(GY287)</f>
        <v>0</v>
      </c>
      <c r="GZ288" s="21">
        <f t="shared" si="1384"/>
        <v>0</v>
      </c>
      <c r="HA288" s="21">
        <f t="shared" si="1385"/>
        <v>0</v>
      </c>
      <c r="HB288" s="21">
        <f t="shared" si="1386"/>
        <v>0</v>
      </c>
      <c r="HC288" s="21">
        <f t="shared" si="1387"/>
        <v>0</v>
      </c>
      <c r="HD288" s="21">
        <f>(((HD262)+(HD281))+(HD286))+(HD287)</f>
        <v>0</v>
      </c>
      <c r="HE288" s="21">
        <f>(((HE262)+(HE281))+(HE286))+(HE287)</f>
        <v>0</v>
      </c>
      <c r="HF288" s="21">
        <f t="shared" si="1388"/>
        <v>0</v>
      </c>
      <c r="HG288" s="21">
        <f>(((HG262)+(HG281))+(HG286))+(HG287)</f>
        <v>0</v>
      </c>
      <c r="HH288" s="21">
        <f>(((HH262)+(HH281))+(HH286))+(HH287)</f>
        <v>0</v>
      </c>
      <c r="HI288" s="21">
        <f t="shared" si="1389"/>
        <v>0</v>
      </c>
      <c r="HJ288" s="21">
        <f>(((HJ262)+(HJ281))+(HJ286))+(HJ287)</f>
        <v>0</v>
      </c>
      <c r="HK288" s="21">
        <f>(((HK262)+(HK281))+(HK286))+(HK287)</f>
        <v>0</v>
      </c>
      <c r="HL288" s="21">
        <f t="shared" si="1390"/>
        <v>0</v>
      </c>
      <c r="HM288" s="21">
        <f>(((HM262)+(HM281))+(HM286))+(HM287)</f>
        <v>0</v>
      </c>
      <c r="HN288" s="21">
        <f>(((HN262)+(HN281))+(HN286))+(HN287)</f>
        <v>0</v>
      </c>
      <c r="HO288" s="21">
        <f t="shared" si="1391"/>
        <v>0</v>
      </c>
      <c r="HP288" s="21">
        <f t="shared" si="1392"/>
        <v>0</v>
      </c>
      <c r="HQ288" s="21">
        <f t="shared" si="1393"/>
        <v>0</v>
      </c>
      <c r="HR288" s="21">
        <f t="shared" si="1394"/>
        <v>0</v>
      </c>
      <c r="HS288" s="21">
        <f>(((HS262)+(HS281))+(HS286))+(HS287)</f>
        <v>0</v>
      </c>
      <c r="HT288" s="21">
        <f>(((HT262)+(HT281))+(HT286))+(HT287)</f>
        <v>0</v>
      </c>
      <c r="HU288" s="21">
        <f t="shared" si="1395"/>
        <v>0</v>
      </c>
      <c r="HV288" s="21">
        <f>(((HV262)+(HV281))+(HV286))+(HV287)</f>
        <v>0</v>
      </c>
      <c r="HW288" s="21">
        <f>(((HW262)+(HW281))+(HW286))+(HW287)</f>
        <v>0</v>
      </c>
      <c r="HX288" s="21">
        <f t="shared" si="1396"/>
        <v>0</v>
      </c>
      <c r="HY288" s="21">
        <f>(((HY262)+(HY281))+(HY286))+(HY287)</f>
        <v>0</v>
      </c>
      <c r="HZ288" s="21">
        <f>(((HZ262)+(HZ281))+(HZ286))+(HZ287)</f>
        <v>0</v>
      </c>
      <c r="IA288" s="21">
        <f t="shared" si="1397"/>
        <v>0</v>
      </c>
      <c r="IB288" s="21">
        <f>(((IB262)+(IB281))+(IB286))+(IB287)</f>
        <v>0</v>
      </c>
      <c r="IC288" s="21">
        <f>(((IC262)+(IC281))+(IC286))+(IC287)</f>
        <v>0</v>
      </c>
      <c r="ID288" s="21">
        <f t="shared" si="1398"/>
        <v>0</v>
      </c>
      <c r="IE288" s="21">
        <f t="shared" si="1399"/>
        <v>0</v>
      </c>
      <c r="IF288" s="21">
        <f t="shared" si="1400"/>
        <v>0</v>
      </c>
      <c r="IG288" s="21">
        <f t="shared" si="1401"/>
        <v>0</v>
      </c>
      <c r="IH288" s="21">
        <f t="shared" si="1402"/>
        <v>0</v>
      </c>
      <c r="II288" s="21">
        <f t="shared" si="1403"/>
        <v>0</v>
      </c>
      <c r="IJ288" s="21">
        <f t="shared" si="1404"/>
        <v>0</v>
      </c>
      <c r="IK288" s="21">
        <f>(((IK262)+(IK281))+(IK286))+(IK287)</f>
        <v>0</v>
      </c>
      <c r="IL288" s="21">
        <f>(((IL262)+(IL281))+(IL286))+(IL287)</f>
        <v>0</v>
      </c>
      <c r="IM288" s="21">
        <f t="shared" si="1405"/>
        <v>0</v>
      </c>
      <c r="IN288" s="21">
        <f>(((IN262)+(IN281))+(IN286))+(IN287)</f>
        <v>0</v>
      </c>
      <c r="IO288" s="21">
        <f>(((IO262)+(IO281))+(IO286))+(IO287)</f>
        <v>0</v>
      </c>
      <c r="IP288" s="21">
        <f t="shared" si="1406"/>
        <v>0</v>
      </c>
      <c r="IQ288" s="21">
        <f>(((IQ262)+(IQ281))+(IQ286))+(IQ287)</f>
        <v>0</v>
      </c>
      <c r="IR288" s="21">
        <f>(((IR262)+(IR281))+(IR286))+(IR287)</f>
        <v>0</v>
      </c>
      <c r="IS288" s="21">
        <f t="shared" si="1407"/>
        <v>0</v>
      </c>
      <c r="IT288" s="21">
        <f t="shared" si="1408"/>
        <v>0</v>
      </c>
      <c r="IU288" s="21">
        <f t="shared" si="1409"/>
        <v>0</v>
      </c>
      <c r="IV288" s="21">
        <f t="shared" si="1410"/>
        <v>0</v>
      </c>
      <c r="IW288" s="21">
        <f t="shared" si="1411"/>
        <v>0</v>
      </c>
      <c r="IX288" s="21">
        <f t="shared" si="1412"/>
        <v>0</v>
      </c>
      <c r="IY288" s="21">
        <f t="shared" si="1413"/>
        <v>0</v>
      </c>
      <c r="IZ288" s="21">
        <f>(((IZ262)+(IZ281))+(IZ286))+(IZ287)</f>
        <v>0</v>
      </c>
      <c r="JA288" s="21">
        <f>(((JA262)+(JA281))+(JA286))+(JA287)</f>
        <v>0</v>
      </c>
      <c r="JB288" s="21">
        <f t="shared" si="1414"/>
        <v>0</v>
      </c>
      <c r="JC288" s="21">
        <f>(((JC262)+(JC281))+(JC286))+(JC287)</f>
        <v>0</v>
      </c>
      <c r="JD288" s="21">
        <f>(((JD262)+(JD281))+(JD286))+(JD287)</f>
        <v>0</v>
      </c>
      <c r="JE288" s="21">
        <f t="shared" si="1415"/>
        <v>0</v>
      </c>
      <c r="JF288" s="21">
        <f>(((JF262)+(JF281))+(JF286))+(JF287)</f>
        <v>0</v>
      </c>
      <c r="JG288" s="21">
        <f>(((JG262)+(JG281))+(JG286))+(JG287)</f>
        <v>0</v>
      </c>
      <c r="JH288" s="21">
        <f t="shared" si="1416"/>
        <v>0</v>
      </c>
      <c r="JI288" s="21">
        <f t="shared" si="1417"/>
        <v>0</v>
      </c>
      <c r="JJ288" s="21">
        <f t="shared" si="1418"/>
        <v>0</v>
      </c>
      <c r="JK288" s="21">
        <f t="shared" si="1419"/>
        <v>0</v>
      </c>
      <c r="JL288" s="21">
        <f>(((JL262)+(JL281))+(JL286))+(JL287)</f>
        <v>0</v>
      </c>
      <c r="JM288" s="21">
        <f>(((JM262)+(JM281))+(JM286))+(JM287)</f>
        <v>0</v>
      </c>
      <c r="JN288" s="21">
        <f t="shared" si="1420"/>
        <v>0</v>
      </c>
      <c r="JO288" s="21">
        <f>(((JO262)+(JO281))+(JO286))+(JO287)</f>
        <v>903.02</v>
      </c>
      <c r="JP288" s="21">
        <f>(((JP262)+(JP281))+(JP286))+(JP287)</f>
        <v>2640</v>
      </c>
      <c r="JQ288" s="21">
        <f t="shared" si="1421"/>
        <v>-1736.98</v>
      </c>
      <c r="JR288" s="21">
        <f>(((JR262)+(JR281))+(JR286))+(JR287)</f>
        <v>0</v>
      </c>
      <c r="JS288" s="21">
        <f>(((JS262)+(JS281))+(JS286))+(JS287)</f>
        <v>0</v>
      </c>
      <c r="JT288" s="21">
        <f t="shared" si="1422"/>
        <v>0</v>
      </c>
      <c r="JU288" s="21">
        <f t="shared" si="1423"/>
        <v>903.02</v>
      </c>
      <c r="JV288" s="21">
        <f t="shared" si="1424"/>
        <v>2640</v>
      </c>
      <c r="JW288" s="21">
        <f t="shared" si="1425"/>
        <v>-1736.98</v>
      </c>
      <c r="JX288" s="21">
        <f>(((JX262)+(JX281))+(JX286))+(JX287)</f>
        <v>204.97</v>
      </c>
      <c r="JY288" s="21">
        <f>(((JY262)+(JY281))+(JY286))+(JY287)</f>
        <v>0</v>
      </c>
      <c r="JZ288" s="21">
        <f t="shared" si="1426"/>
        <v>204.97</v>
      </c>
      <c r="KA288" s="21">
        <f>(((KA262)+(KA281))+(KA286))+(KA287)</f>
        <v>0</v>
      </c>
      <c r="KB288" s="21">
        <f>(((KB262)+(KB281))+(KB286))+(KB287)</f>
        <v>0</v>
      </c>
      <c r="KC288" s="21">
        <f t="shared" si="1427"/>
        <v>0</v>
      </c>
      <c r="KD288" s="21">
        <f t="shared" si="1428"/>
        <v>204.97</v>
      </c>
      <c r="KE288" s="21">
        <f t="shared" si="1429"/>
        <v>0</v>
      </c>
      <c r="KF288" s="21">
        <f t="shared" si="1430"/>
        <v>204.97</v>
      </c>
      <c r="KG288" s="21">
        <f>(((KG262)+(KG281))+(KG286))+(KG287)</f>
        <v>13060.349999999999</v>
      </c>
      <c r="KH288" s="21">
        <f>(((KH262)+(KH281))+(KH286))+(KH287)</f>
        <v>16490</v>
      </c>
      <c r="KI288" s="21">
        <f t="shared" si="1431"/>
        <v>-3429.6500000000015</v>
      </c>
      <c r="KJ288" s="21">
        <f>(((KJ262)+(KJ281))+(KJ286))+(KJ287)</f>
        <v>0</v>
      </c>
      <c r="KK288" s="21">
        <f>(((KK262)+(KK281))+(KK286))+(KK287)</f>
        <v>2800</v>
      </c>
      <c r="KL288" s="21">
        <f t="shared" si="1432"/>
        <v>-2800</v>
      </c>
      <c r="KM288" s="21">
        <f>(((KM262)+(KM281))+(KM286))+(KM287)</f>
        <v>0</v>
      </c>
      <c r="KN288" s="21">
        <f>(((KN262)+(KN281))+(KN286))+(KN287)</f>
        <v>0</v>
      </c>
      <c r="KO288" s="21">
        <f t="shared" si="1433"/>
        <v>0</v>
      </c>
      <c r="KP288" s="21">
        <f>(((KP262)+(KP281))+(KP286))+(KP287)</f>
        <v>0</v>
      </c>
      <c r="KQ288" s="21">
        <f>(((KQ262)+(KQ281))+(KQ286))+(KQ287)</f>
        <v>0</v>
      </c>
      <c r="KR288" s="21">
        <f t="shared" si="1434"/>
        <v>0</v>
      </c>
      <c r="KS288" s="21">
        <f>(((KS262)+(KS281))+(KS286))+(KS287)</f>
        <v>0</v>
      </c>
      <c r="KT288" s="21">
        <f>(((KT262)+(KT281))+(KT286))+(KT287)</f>
        <v>0</v>
      </c>
      <c r="KU288" s="21">
        <f t="shared" si="1435"/>
        <v>0</v>
      </c>
      <c r="KV288" s="21">
        <f>(((KV262)+(KV281))+(KV286))+(KV287)</f>
        <v>0</v>
      </c>
      <c r="KW288" s="21">
        <f>(((KW262)+(KW281))+(KW286))+(KW287)</f>
        <v>0</v>
      </c>
      <c r="KX288" s="21">
        <f t="shared" si="1436"/>
        <v>0</v>
      </c>
      <c r="KY288" s="21">
        <f>(((KY262)+(KY281))+(KY286))+(KY287)</f>
        <v>0</v>
      </c>
      <c r="KZ288" s="21">
        <f>(((KZ262)+(KZ281))+(KZ286))+(KZ287)</f>
        <v>0</v>
      </c>
      <c r="LA288" s="21">
        <f t="shared" si="1437"/>
        <v>0</v>
      </c>
      <c r="LB288" s="21">
        <f t="shared" si="1438"/>
        <v>0</v>
      </c>
      <c r="LC288" s="21">
        <f t="shared" si="1439"/>
        <v>0</v>
      </c>
      <c r="LD288" s="21">
        <f t="shared" si="1440"/>
        <v>0</v>
      </c>
      <c r="LE288" s="21">
        <f t="shared" si="1441"/>
        <v>13060.349999999999</v>
      </c>
      <c r="LF288" s="21">
        <f t="shared" si="1442"/>
        <v>19290</v>
      </c>
      <c r="LG288" s="21">
        <f t="shared" si="1443"/>
        <v>-6229.6500000000015</v>
      </c>
      <c r="LH288" s="21">
        <f>(((LH262)+(LH281))+(LH286))+(LH287)</f>
        <v>0</v>
      </c>
      <c r="LI288" s="21">
        <f>(((LI262)+(LI281))+(LI286))+(LI287)</f>
        <v>0</v>
      </c>
      <c r="LJ288" s="21">
        <f t="shared" si="1444"/>
        <v>0</v>
      </c>
      <c r="LK288" s="21">
        <f>(((LK262)+(LK281))+(LK286))+(LK287)</f>
        <v>0</v>
      </c>
      <c r="LL288" s="21">
        <f>(((LL262)+(LL281))+(LL286))+(LL287)</f>
        <v>0</v>
      </c>
      <c r="LM288" s="21">
        <f t="shared" si="1445"/>
        <v>0</v>
      </c>
      <c r="LN288" s="21">
        <f t="shared" si="1446"/>
        <v>46575.75</v>
      </c>
      <c r="LO288" s="21">
        <f t="shared" si="1447"/>
        <v>56230</v>
      </c>
      <c r="LP288" s="21">
        <f t="shared" si="1448"/>
        <v>-9654.25</v>
      </c>
    </row>
    <row r="289" spans="1:328" x14ac:dyDescent="0.3">
      <c r="A289" s="2" t="s">
        <v>394</v>
      </c>
      <c r="B289" s="3"/>
      <c r="C289" s="3"/>
      <c r="D289" s="4">
        <f t="shared" si="1288"/>
        <v>0</v>
      </c>
      <c r="E289" s="4">
        <f>5158.5</f>
        <v>5158.5</v>
      </c>
      <c r="F289" s="4">
        <f>1064.25</f>
        <v>1064.25</v>
      </c>
      <c r="G289" s="4">
        <f t="shared" si="1289"/>
        <v>4094.25</v>
      </c>
      <c r="H289" s="3"/>
      <c r="I289" s="3"/>
      <c r="J289" s="4">
        <f t="shared" si="1290"/>
        <v>0</v>
      </c>
      <c r="K289" s="3"/>
      <c r="L289" s="3"/>
      <c r="M289" s="4">
        <f t="shared" si="1291"/>
        <v>0</v>
      </c>
      <c r="N289" s="3"/>
      <c r="O289" s="3"/>
      <c r="P289" s="4">
        <f t="shared" si="1292"/>
        <v>0</v>
      </c>
      <c r="Q289" s="3"/>
      <c r="R289" s="3"/>
      <c r="S289" s="4">
        <f t="shared" si="1293"/>
        <v>0</v>
      </c>
      <c r="T289" s="3"/>
      <c r="U289" s="3"/>
      <c r="V289" s="4">
        <f t="shared" si="1294"/>
        <v>0</v>
      </c>
      <c r="W289" s="3"/>
      <c r="X289" s="3"/>
      <c r="Y289" s="4">
        <f t="shared" si="1295"/>
        <v>0</v>
      </c>
      <c r="Z289" s="3"/>
      <c r="AA289" s="3"/>
      <c r="AB289" s="4">
        <f t="shared" si="1296"/>
        <v>0</v>
      </c>
      <c r="AC289" s="3"/>
      <c r="AD289" s="3"/>
      <c r="AE289" s="4">
        <f t="shared" si="1297"/>
        <v>0</v>
      </c>
      <c r="AF289" s="3"/>
      <c r="AG289" s="3"/>
      <c r="AH289" s="4">
        <f t="shared" si="1298"/>
        <v>0</v>
      </c>
      <c r="AI289" s="3"/>
      <c r="AJ289" s="3"/>
      <c r="AK289" s="4">
        <f t="shared" si="1299"/>
        <v>0</v>
      </c>
      <c r="AL289" s="4">
        <f t="shared" si="1300"/>
        <v>0</v>
      </c>
      <c r="AM289" s="4">
        <f t="shared" si="1301"/>
        <v>0</v>
      </c>
      <c r="AN289" s="4">
        <f t="shared" si="1302"/>
        <v>0</v>
      </c>
      <c r="AO289" s="3"/>
      <c r="AP289" s="3"/>
      <c r="AQ289" s="4">
        <f t="shared" si="1303"/>
        <v>0</v>
      </c>
      <c r="AR289" s="3"/>
      <c r="AS289" s="3"/>
      <c r="AT289" s="4">
        <f t="shared" si="1304"/>
        <v>0</v>
      </c>
      <c r="AU289" s="3"/>
      <c r="AV289" s="3"/>
      <c r="AW289" s="4">
        <f t="shared" si="1305"/>
        <v>0</v>
      </c>
      <c r="AX289" s="3"/>
      <c r="AY289" s="3"/>
      <c r="AZ289" s="4">
        <f t="shared" si="1306"/>
        <v>0</v>
      </c>
      <c r="BA289" s="3"/>
      <c r="BB289" s="3"/>
      <c r="BC289" s="4">
        <f t="shared" si="1307"/>
        <v>0</v>
      </c>
      <c r="BD289" s="3"/>
      <c r="BE289" s="3"/>
      <c r="BF289" s="4">
        <f t="shared" si="1308"/>
        <v>0</v>
      </c>
      <c r="BG289" s="4">
        <f t="shared" si="1309"/>
        <v>0</v>
      </c>
      <c r="BH289" s="4">
        <f t="shared" si="1310"/>
        <v>0</v>
      </c>
      <c r="BI289" s="4">
        <f t="shared" si="1311"/>
        <v>0</v>
      </c>
      <c r="BJ289" s="3"/>
      <c r="BK289" s="3"/>
      <c r="BL289" s="4">
        <f t="shared" si="1312"/>
        <v>0</v>
      </c>
      <c r="BM289" s="3"/>
      <c r="BN289" s="4">
        <f>2460</f>
        <v>2460</v>
      </c>
      <c r="BO289" s="4">
        <f t="shared" si="1313"/>
        <v>-2460</v>
      </c>
      <c r="BP289" s="3"/>
      <c r="BQ289" s="3"/>
      <c r="BR289" s="4">
        <f t="shared" si="1314"/>
        <v>0</v>
      </c>
      <c r="BS289" s="3"/>
      <c r="BT289" s="3"/>
      <c r="BU289" s="4">
        <f t="shared" si="1315"/>
        <v>0</v>
      </c>
      <c r="BV289" s="3"/>
      <c r="BW289" s="3"/>
      <c r="BX289" s="4">
        <f t="shared" si="1316"/>
        <v>0</v>
      </c>
      <c r="BY289" s="3"/>
      <c r="BZ289" s="3"/>
      <c r="CA289" s="4">
        <f t="shared" si="1317"/>
        <v>0</v>
      </c>
      <c r="CB289" s="4">
        <f t="shared" si="1318"/>
        <v>0</v>
      </c>
      <c r="CC289" s="4">
        <f t="shared" si="1319"/>
        <v>0</v>
      </c>
      <c r="CD289" s="4">
        <f t="shared" si="1320"/>
        <v>0</v>
      </c>
      <c r="CE289" s="3"/>
      <c r="CF289" s="3"/>
      <c r="CG289" s="4">
        <f t="shared" si="1321"/>
        <v>0</v>
      </c>
      <c r="CH289" s="3"/>
      <c r="CI289" s="3"/>
      <c r="CJ289" s="4">
        <f t="shared" si="1322"/>
        <v>0</v>
      </c>
      <c r="CK289" s="3"/>
      <c r="CL289" s="3"/>
      <c r="CM289" s="4">
        <f t="shared" si="1323"/>
        <v>0</v>
      </c>
      <c r="CN289" s="4">
        <f t="shared" si="1324"/>
        <v>0</v>
      </c>
      <c r="CO289" s="4">
        <f t="shared" si="1325"/>
        <v>0</v>
      </c>
      <c r="CP289" s="4">
        <f t="shared" si="1326"/>
        <v>0</v>
      </c>
      <c r="CQ289" s="3"/>
      <c r="CR289" s="3"/>
      <c r="CS289" s="4">
        <f t="shared" si="1327"/>
        <v>0</v>
      </c>
      <c r="CT289" s="3"/>
      <c r="CU289" s="3"/>
      <c r="CV289" s="4">
        <f t="shared" si="1328"/>
        <v>0</v>
      </c>
      <c r="CW289" s="3"/>
      <c r="CX289" s="3"/>
      <c r="CY289" s="4">
        <f t="shared" si="1329"/>
        <v>0</v>
      </c>
      <c r="CZ289" s="4">
        <f t="shared" si="1330"/>
        <v>0</v>
      </c>
      <c r="DA289" s="4">
        <f t="shared" si="1331"/>
        <v>0</v>
      </c>
      <c r="DB289" s="4">
        <f t="shared" si="1332"/>
        <v>0</v>
      </c>
      <c r="DC289" s="4">
        <f t="shared" si="1333"/>
        <v>0</v>
      </c>
      <c r="DD289" s="4">
        <f t="shared" si="1334"/>
        <v>2460</v>
      </c>
      <c r="DE289" s="4">
        <f t="shared" si="1335"/>
        <v>-2460</v>
      </c>
      <c r="DF289" s="3"/>
      <c r="DG289" s="3"/>
      <c r="DH289" s="4">
        <f t="shared" si="1336"/>
        <v>0</v>
      </c>
      <c r="DI289" s="3"/>
      <c r="DJ289" s="3"/>
      <c r="DK289" s="4">
        <f t="shared" si="1337"/>
        <v>0</v>
      </c>
      <c r="DL289" s="4">
        <f t="shared" si="1338"/>
        <v>0</v>
      </c>
      <c r="DM289" s="4">
        <f t="shared" si="1339"/>
        <v>0</v>
      </c>
      <c r="DN289" s="4">
        <f t="shared" si="1340"/>
        <v>0</v>
      </c>
      <c r="DO289" s="4">
        <f>4752.75</f>
        <v>4752.75</v>
      </c>
      <c r="DP289" s="4">
        <f>560.01</f>
        <v>560.01</v>
      </c>
      <c r="DQ289" s="4">
        <f t="shared" si="1341"/>
        <v>4192.74</v>
      </c>
      <c r="DR289" s="3"/>
      <c r="DS289" s="3"/>
      <c r="DT289" s="4">
        <f t="shared" si="1342"/>
        <v>0</v>
      </c>
      <c r="DU289" s="4">
        <f t="shared" si="1343"/>
        <v>4752.75</v>
      </c>
      <c r="DV289" s="4">
        <f t="shared" si="1344"/>
        <v>560.01</v>
      </c>
      <c r="DW289" s="4">
        <f t="shared" si="1345"/>
        <v>4192.74</v>
      </c>
      <c r="DX289" s="20">
        <f t="shared" si="1346"/>
        <v>9911.25</v>
      </c>
      <c r="DY289" s="20">
        <f t="shared" si="1347"/>
        <v>4084.26</v>
      </c>
      <c r="DZ289" s="20">
        <f t="shared" si="1348"/>
        <v>5826.99</v>
      </c>
      <c r="EA289" s="19"/>
      <c r="EB289" s="19"/>
      <c r="EC289" s="20">
        <f t="shared" si="1349"/>
        <v>0</v>
      </c>
      <c r="ED289" s="19"/>
      <c r="EE289" s="19"/>
      <c r="EF289" s="20">
        <f t="shared" si="1350"/>
        <v>0</v>
      </c>
      <c r="EG289" s="19"/>
      <c r="EH289" s="20">
        <f>5869.65</f>
        <v>5869.65</v>
      </c>
      <c r="EI289" s="20">
        <f t="shared" si="1351"/>
        <v>-5869.65</v>
      </c>
      <c r="EJ289" s="20">
        <f>2289</f>
        <v>2289</v>
      </c>
      <c r="EK289" s="19"/>
      <c r="EL289" s="20">
        <f t="shared" si="1352"/>
        <v>2289</v>
      </c>
      <c r="EM289" s="20">
        <f t="shared" si="1353"/>
        <v>2289</v>
      </c>
      <c r="EN289" s="20">
        <f t="shared" si="1354"/>
        <v>5869.65</v>
      </c>
      <c r="EO289" s="20">
        <f t="shared" si="1355"/>
        <v>-3580.6499999999996</v>
      </c>
      <c r="EP289" s="20">
        <f>2975.01</f>
        <v>2975.01</v>
      </c>
      <c r="EQ289" s="20">
        <f>337.35</f>
        <v>337.35</v>
      </c>
      <c r="ER289" s="20">
        <f t="shared" si="1356"/>
        <v>2637.6600000000003</v>
      </c>
      <c r="ES289" s="19"/>
      <c r="ET289" s="19"/>
      <c r="EU289" s="20">
        <f t="shared" si="1357"/>
        <v>0</v>
      </c>
      <c r="EV289" s="19"/>
      <c r="EW289" s="20">
        <f>1457.4</f>
        <v>1457.4</v>
      </c>
      <c r="EX289" s="20">
        <f t="shared" si="1358"/>
        <v>-1457.4</v>
      </c>
      <c r="EY289" s="19"/>
      <c r="EZ289" s="19"/>
      <c r="FA289" s="20">
        <f t="shared" si="1359"/>
        <v>0</v>
      </c>
      <c r="FB289" s="20">
        <f t="shared" si="1360"/>
        <v>0</v>
      </c>
      <c r="FC289" s="20">
        <f t="shared" si="1361"/>
        <v>1457.4</v>
      </c>
      <c r="FD289" s="20">
        <f t="shared" si="1362"/>
        <v>-1457.4</v>
      </c>
      <c r="FE289" s="19"/>
      <c r="FF289" s="19"/>
      <c r="FG289" s="20">
        <f t="shared" si="1363"/>
        <v>0</v>
      </c>
      <c r="FH289" s="19"/>
      <c r="FI289" s="20">
        <f>3065.76</f>
        <v>3065.76</v>
      </c>
      <c r="FJ289" s="20">
        <f t="shared" si="1364"/>
        <v>-3065.76</v>
      </c>
      <c r="FK289" s="20">
        <f>1608.06</f>
        <v>1608.06</v>
      </c>
      <c r="FL289" s="19"/>
      <c r="FM289" s="20">
        <f t="shared" si="1365"/>
        <v>1608.06</v>
      </c>
      <c r="FN289" s="20">
        <f t="shared" si="1366"/>
        <v>1608.06</v>
      </c>
      <c r="FO289" s="20">
        <f t="shared" si="1367"/>
        <v>3065.76</v>
      </c>
      <c r="FP289" s="20">
        <f t="shared" si="1368"/>
        <v>-1457.7000000000003</v>
      </c>
      <c r="FQ289" s="19"/>
      <c r="FR289" s="19"/>
      <c r="FS289" s="20">
        <f t="shared" si="1369"/>
        <v>0</v>
      </c>
      <c r="FT289" s="19"/>
      <c r="FU289" s="20">
        <f>1643.4</f>
        <v>1643.4</v>
      </c>
      <c r="FV289" s="20">
        <f t="shared" si="1370"/>
        <v>-1643.4</v>
      </c>
      <c r="FW289" s="20">
        <f>6318</f>
        <v>6318</v>
      </c>
      <c r="FX289" s="19"/>
      <c r="FY289" s="20">
        <f t="shared" si="1371"/>
        <v>6318</v>
      </c>
      <c r="FZ289" s="20">
        <f t="shared" si="1372"/>
        <v>6318</v>
      </c>
      <c r="GA289" s="20">
        <f t="shared" si="1373"/>
        <v>1643.4</v>
      </c>
      <c r="GB289" s="20">
        <f t="shared" si="1374"/>
        <v>4674.6000000000004</v>
      </c>
      <c r="GC289" s="19"/>
      <c r="GD289" s="19"/>
      <c r="GE289" s="20">
        <f t="shared" si="1375"/>
        <v>0</v>
      </c>
      <c r="GF289" s="19"/>
      <c r="GG289" s="19"/>
      <c r="GH289" s="20">
        <f t="shared" si="1376"/>
        <v>0</v>
      </c>
      <c r="GI289" s="19"/>
      <c r="GJ289" s="20">
        <f>2823.39</f>
        <v>2823.39</v>
      </c>
      <c r="GK289" s="20">
        <f t="shared" si="1377"/>
        <v>-2823.39</v>
      </c>
      <c r="GL289" s="20">
        <f>5306.67</f>
        <v>5306.67</v>
      </c>
      <c r="GM289" s="19"/>
      <c r="GN289" s="20">
        <f t="shared" si="1378"/>
        <v>5306.67</v>
      </c>
      <c r="GO289" s="20">
        <f t="shared" si="1379"/>
        <v>5306.67</v>
      </c>
      <c r="GP289" s="20">
        <f t="shared" si="1380"/>
        <v>2823.39</v>
      </c>
      <c r="GQ289" s="20">
        <f t="shared" si="1381"/>
        <v>2483.2800000000002</v>
      </c>
      <c r="GR289" s="19"/>
      <c r="GS289" s="19"/>
      <c r="GT289" s="20">
        <f t="shared" si="1382"/>
        <v>0</v>
      </c>
      <c r="GU289" s="19"/>
      <c r="GV289" s="19"/>
      <c r="GW289" s="20">
        <f t="shared" si="1383"/>
        <v>0</v>
      </c>
      <c r="GX289" s="19"/>
      <c r="GY289" s="19"/>
      <c r="GZ289" s="20">
        <f t="shared" si="1384"/>
        <v>0</v>
      </c>
      <c r="HA289" s="20">
        <f t="shared" si="1385"/>
        <v>18496.739999999998</v>
      </c>
      <c r="HB289" s="20">
        <f t="shared" si="1386"/>
        <v>15196.949999999999</v>
      </c>
      <c r="HC289" s="20">
        <f t="shared" si="1387"/>
        <v>3299.7899999999991</v>
      </c>
      <c r="HD289" s="19"/>
      <c r="HE289" s="19"/>
      <c r="HF289" s="20">
        <f t="shared" si="1388"/>
        <v>0</v>
      </c>
      <c r="HG289" s="19"/>
      <c r="HH289" s="19"/>
      <c r="HI289" s="20">
        <f t="shared" si="1389"/>
        <v>0</v>
      </c>
      <c r="HJ289" s="20">
        <f>1333.5</f>
        <v>1333.5</v>
      </c>
      <c r="HK289" s="19"/>
      <c r="HL289" s="20">
        <f t="shared" si="1390"/>
        <v>1333.5</v>
      </c>
      <c r="HM289" s="19"/>
      <c r="HN289" s="19"/>
      <c r="HO289" s="20">
        <f t="shared" si="1391"/>
        <v>0</v>
      </c>
      <c r="HP289" s="20">
        <f t="shared" si="1392"/>
        <v>1333.5</v>
      </c>
      <c r="HQ289" s="20">
        <f t="shared" si="1393"/>
        <v>0</v>
      </c>
      <c r="HR289" s="20">
        <f t="shared" si="1394"/>
        <v>1333.5</v>
      </c>
      <c r="HS289" s="20">
        <f>4500</f>
        <v>4500</v>
      </c>
      <c r="HT289" s="19"/>
      <c r="HU289" s="20">
        <f t="shared" si="1395"/>
        <v>4500</v>
      </c>
      <c r="HV289" s="19"/>
      <c r="HW289" s="19"/>
      <c r="HX289" s="20">
        <f t="shared" si="1396"/>
        <v>0</v>
      </c>
      <c r="HY289" s="19"/>
      <c r="HZ289" s="19"/>
      <c r="IA289" s="20">
        <f t="shared" si="1397"/>
        <v>0</v>
      </c>
      <c r="IB289" s="19"/>
      <c r="IC289" s="19"/>
      <c r="ID289" s="20">
        <f t="shared" si="1398"/>
        <v>0</v>
      </c>
      <c r="IE289" s="20">
        <f t="shared" si="1399"/>
        <v>0</v>
      </c>
      <c r="IF289" s="20">
        <f t="shared" si="1400"/>
        <v>0</v>
      </c>
      <c r="IG289" s="20">
        <f t="shared" si="1401"/>
        <v>0</v>
      </c>
      <c r="IH289" s="20">
        <f t="shared" si="1402"/>
        <v>5833.5</v>
      </c>
      <c r="II289" s="20">
        <f t="shared" si="1403"/>
        <v>0</v>
      </c>
      <c r="IJ289" s="20">
        <f t="shared" si="1404"/>
        <v>5833.5</v>
      </c>
      <c r="IK289" s="20">
        <f>1961.25</f>
        <v>1961.25</v>
      </c>
      <c r="IL289" s="20">
        <f>5440.34</f>
        <v>5440.34</v>
      </c>
      <c r="IM289" s="20">
        <f t="shared" si="1405"/>
        <v>-3479.09</v>
      </c>
      <c r="IN289" s="19"/>
      <c r="IO289" s="19"/>
      <c r="IP289" s="20">
        <f t="shared" si="1406"/>
        <v>0</v>
      </c>
      <c r="IQ289" s="19"/>
      <c r="IR289" s="19"/>
      <c r="IS289" s="20">
        <f t="shared" si="1407"/>
        <v>0</v>
      </c>
      <c r="IT289" s="20">
        <f t="shared" si="1408"/>
        <v>0</v>
      </c>
      <c r="IU289" s="20">
        <f t="shared" si="1409"/>
        <v>0</v>
      </c>
      <c r="IV289" s="20">
        <f t="shared" si="1410"/>
        <v>0</v>
      </c>
      <c r="IW289" s="20">
        <f t="shared" si="1411"/>
        <v>7794.75</v>
      </c>
      <c r="IX289" s="20">
        <f t="shared" si="1412"/>
        <v>5440.34</v>
      </c>
      <c r="IY289" s="20">
        <f t="shared" si="1413"/>
        <v>2354.41</v>
      </c>
      <c r="IZ289" s="20">
        <f>2700</f>
        <v>2700</v>
      </c>
      <c r="JA289" s="20">
        <f>2700</f>
        <v>2700</v>
      </c>
      <c r="JB289" s="20">
        <f t="shared" si="1414"/>
        <v>0</v>
      </c>
      <c r="JC289" s="19"/>
      <c r="JD289" s="19"/>
      <c r="JE289" s="20">
        <f t="shared" si="1415"/>
        <v>0</v>
      </c>
      <c r="JF289" s="19"/>
      <c r="JG289" s="19"/>
      <c r="JH289" s="20">
        <f t="shared" si="1416"/>
        <v>0</v>
      </c>
      <c r="JI289" s="20">
        <f t="shared" si="1417"/>
        <v>2700</v>
      </c>
      <c r="JJ289" s="20">
        <f t="shared" si="1418"/>
        <v>2700</v>
      </c>
      <c r="JK289" s="20">
        <f t="shared" si="1419"/>
        <v>0</v>
      </c>
      <c r="JL289" s="19"/>
      <c r="JM289" s="19"/>
      <c r="JN289" s="20">
        <f t="shared" si="1420"/>
        <v>0</v>
      </c>
      <c r="JO289" s="19"/>
      <c r="JP289" s="19"/>
      <c r="JQ289" s="20">
        <f t="shared" si="1421"/>
        <v>0</v>
      </c>
      <c r="JR289" s="19"/>
      <c r="JS289" s="19"/>
      <c r="JT289" s="20">
        <f t="shared" si="1422"/>
        <v>0</v>
      </c>
      <c r="JU289" s="20">
        <f t="shared" si="1423"/>
        <v>0</v>
      </c>
      <c r="JV289" s="20">
        <f t="shared" si="1424"/>
        <v>0</v>
      </c>
      <c r="JW289" s="20">
        <f t="shared" si="1425"/>
        <v>0</v>
      </c>
      <c r="JX289" s="19"/>
      <c r="JY289" s="19"/>
      <c r="JZ289" s="20">
        <f t="shared" si="1426"/>
        <v>0</v>
      </c>
      <c r="KA289" s="19"/>
      <c r="KB289" s="19"/>
      <c r="KC289" s="20">
        <f t="shared" si="1427"/>
        <v>0</v>
      </c>
      <c r="KD289" s="20">
        <f t="shared" si="1428"/>
        <v>0</v>
      </c>
      <c r="KE289" s="20">
        <f t="shared" si="1429"/>
        <v>0</v>
      </c>
      <c r="KF289" s="20">
        <f t="shared" si="1430"/>
        <v>0</v>
      </c>
      <c r="KG289" s="20">
        <f>-42652.74</f>
        <v>-42652.74</v>
      </c>
      <c r="KH289" s="20">
        <f>-31421.57</f>
        <v>-31421.57</v>
      </c>
      <c r="KI289" s="20">
        <f t="shared" si="1431"/>
        <v>-11231.169999999998</v>
      </c>
      <c r="KJ289" s="19"/>
      <c r="KK289" s="19"/>
      <c r="KL289" s="20">
        <f t="shared" si="1432"/>
        <v>0</v>
      </c>
      <c r="KM289" s="19"/>
      <c r="KN289" s="19"/>
      <c r="KO289" s="20">
        <f t="shared" si="1433"/>
        <v>0</v>
      </c>
      <c r="KP289" s="19"/>
      <c r="KQ289" s="19"/>
      <c r="KR289" s="20">
        <f t="shared" si="1434"/>
        <v>0</v>
      </c>
      <c r="KS289" s="19"/>
      <c r="KT289" s="19"/>
      <c r="KU289" s="20">
        <f t="shared" si="1435"/>
        <v>0</v>
      </c>
      <c r="KV289" s="19"/>
      <c r="KW289" s="19"/>
      <c r="KX289" s="20">
        <f t="shared" si="1436"/>
        <v>0</v>
      </c>
      <c r="KY289" s="19"/>
      <c r="KZ289" s="19"/>
      <c r="LA289" s="20">
        <f t="shared" si="1437"/>
        <v>0</v>
      </c>
      <c r="LB289" s="20">
        <f t="shared" si="1438"/>
        <v>0</v>
      </c>
      <c r="LC289" s="20">
        <f t="shared" si="1439"/>
        <v>0</v>
      </c>
      <c r="LD289" s="20">
        <f t="shared" si="1440"/>
        <v>0</v>
      </c>
      <c r="LE289" s="20">
        <f t="shared" si="1441"/>
        <v>-42652.74</v>
      </c>
      <c r="LF289" s="20">
        <f t="shared" si="1442"/>
        <v>-31421.57</v>
      </c>
      <c r="LG289" s="20">
        <f t="shared" si="1443"/>
        <v>-11231.169999999998</v>
      </c>
      <c r="LH289" s="20">
        <f>3750</f>
        <v>3750</v>
      </c>
      <c r="LI289" s="20">
        <f>4000.02</f>
        <v>4000.02</v>
      </c>
      <c r="LJ289" s="20">
        <f t="shared" si="1444"/>
        <v>-250.01999999999998</v>
      </c>
      <c r="LK289" s="19"/>
      <c r="LL289" s="19"/>
      <c r="LM289" s="20">
        <f t="shared" si="1445"/>
        <v>0</v>
      </c>
      <c r="LN289" s="20">
        <f t="shared" si="1446"/>
        <v>0</v>
      </c>
      <c r="LO289" s="20">
        <f t="shared" si="1447"/>
        <v>-4.5474735088646412E-13</v>
      </c>
      <c r="LP289" s="20">
        <f t="shared" si="1448"/>
        <v>4.5474735088646412E-13</v>
      </c>
    </row>
    <row r="290" spans="1:328" x14ac:dyDescent="0.3">
      <c r="A290" s="2" t="s">
        <v>395</v>
      </c>
      <c r="B290" s="3"/>
      <c r="C290" s="3"/>
      <c r="D290" s="4">
        <f t="shared" si="1288"/>
        <v>0</v>
      </c>
      <c r="E290" s="3"/>
      <c r="F290" s="3"/>
      <c r="G290" s="4">
        <f t="shared" si="1289"/>
        <v>0</v>
      </c>
      <c r="H290" s="3"/>
      <c r="I290" s="3"/>
      <c r="J290" s="4">
        <f t="shared" si="1290"/>
        <v>0</v>
      </c>
      <c r="K290" s="3"/>
      <c r="L290" s="3"/>
      <c r="M290" s="4">
        <f t="shared" si="1291"/>
        <v>0</v>
      </c>
      <c r="N290" s="3"/>
      <c r="O290" s="3"/>
      <c r="P290" s="4">
        <f t="shared" si="1292"/>
        <v>0</v>
      </c>
      <c r="Q290" s="3"/>
      <c r="R290" s="3"/>
      <c r="S290" s="4">
        <f t="shared" si="1293"/>
        <v>0</v>
      </c>
      <c r="T290" s="3"/>
      <c r="U290" s="3"/>
      <c r="V290" s="4">
        <f t="shared" si="1294"/>
        <v>0</v>
      </c>
      <c r="W290" s="3"/>
      <c r="X290" s="3"/>
      <c r="Y290" s="4">
        <f t="shared" si="1295"/>
        <v>0</v>
      </c>
      <c r="Z290" s="3"/>
      <c r="AA290" s="3"/>
      <c r="AB290" s="4">
        <f t="shared" si="1296"/>
        <v>0</v>
      </c>
      <c r="AC290" s="3"/>
      <c r="AD290" s="3"/>
      <c r="AE290" s="4">
        <f t="shared" si="1297"/>
        <v>0</v>
      </c>
      <c r="AF290" s="3"/>
      <c r="AG290" s="3"/>
      <c r="AH290" s="4">
        <f t="shared" si="1298"/>
        <v>0</v>
      </c>
      <c r="AI290" s="3"/>
      <c r="AJ290" s="3"/>
      <c r="AK290" s="4">
        <f t="shared" si="1299"/>
        <v>0</v>
      </c>
      <c r="AL290" s="4">
        <f t="shared" si="1300"/>
        <v>0</v>
      </c>
      <c r="AM290" s="4">
        <f t="shared" si="1301"/>
        <v>0</v>
      </c>
      <c r="AN290" s="4">
        <f t="shared" si="1302"/>
        <v>0</v>
      </c>
      <c r="AO290" s="3"/>
      <c r="AP290" s="3"/>
      <c r="AQ290" s="4">
        <f t="shared" si="1303"/>
        <v>0</v>
      </c>
      <c r="AR290" s="3"/>
      <c r="AS290" s="3"/>
      <c r="AT290" s="4">
        <f t="shared" si="1304"/>
        <v>0</v>
      </c>
      <c r="AU290" s="3"/>
      <c r="AV290" s="3"/>
      <c r="AW290" s="4">
        <f t="shared" si="1305"/>
        <v>0</v>
      </c>
      <c r="AX290" s="3"/>
      <c r="AY290" s="3"/>
      <c r="AZ290" s="4">
        <f t="shared" si="1306"/>
        <v>0</v>
      </c>
      <c r="BA290" s="3"/>
      <c r="BB290" s="3"/>
      <c r="BC290" s="4">
        <f t="shared" si="1307"/>
        <v>0</v>
      </c>
      <c r="BD290" s="3"/>
      <c r="BE290" s="3"/>
      <c r="BF290" s="4">
        <f t="shared" si="1308"/>
        <v>0</v>
      </c>
      <c r="BG290" s="4">
        <f t="shared" si="1309"/>
        <v>0</v>
      </c>
      <c r="BH290" s="4">
        <f t="shared" si="1310"/>
        <v>0</v>
      </c>
      <c r="BI290" s="4">
        <f t="shared" si="1311"/>
        <v>0</v>
      </c>
      <c r="BJ290" s="3"/>
      <c r="BK290" s="3"/>
      <c r="BL290" s="4">
        <f t="shared" si="1312"/>
        <v>0</v>
      </c>
      <c r="BM290" s="3"/>
      <c r="BN290" s="3"/>
      <c r="BO290" s="4">
        <f t="shared" si="1313"/>
        <v>0</v>
      </c>
      <c r="BP290" s="3"/>
      <c r="BQ290" s="3"/>
      <c r="BR290" s="4">
        <f t="shared" si="1314"/>
        <v>0</v>
      </c>
      <c r="BS290" s="3"/>
      <c r="BT290" s="3"/>
      <c r="BU290" s="4">
        <f t="shared" si="1315"/>
        <v>0</v>
      </c>
      <c r="BV290" s="3"/>
      <c r="BW290" s="3"/>
      <c r="BX290" s="4">
        <f t="shared" si="1316"/>
        <v>0</v>
      </c>
      <c r="BY290" s="3"/>
      <c r="BZ290" s="3"/>
      <c r="CA290" s="4">
        <f t="shared" si="1317"/>
        <v>0</v>
      </c>
      <c r="CB290" s="4">
        <f t="shared" si="1318"/>
        <v>0</v>
      </c>
      <c r="CC290" s="4">
        <f t="shared" si="1319"/>
        <v>0</v>
      </c>
      <c r="CD290" s="4">
        <f t="shared" si="1320"/>
        <v>0</v>
      </c>
      <c r="CE290" s="3"/>
      <c r="CF290" s="3"/>
      <c r="CG290" s="4">
        <f t="shared" si="1321"/>
        <v>0</v>
      </c>
      <c r="CH290" s="3"/>
      <c r="CI290" s="3"/>
      <c r="CJ290" s="4">
        <f t="shared" si="1322"/>
        <v>0</v>
      </c>
      <c r="CK290" s="3"/>
      <c r="CL290" s="3"/>
      <c r="CM290" s="4">
        <f t="shared" si="1323"/>
        <v>0</v>
      </c>
      <c r="CN290" s="4">
        <f t="shared" si="1324"/>
        <v>0</v>
      </c>
      <c r="CO290" s="4">
        <f t="shared" si="1325"/>
        <v>0</v>
      </c>
      <c r="CP290" s="4">
        <f t="shared" si="1326"/>
        <v>0</v>
      </c>
      <c r="CQ290" s="3"/>
      <c r="CR290" s="3"/>
      <c r="CS290" s="4">
        <f t="shared" si="1327"/>
        <v>0</v>
      </c>
      <c r="CT290" s="3"/>
      <c r="CU290" s="3"/>
      <c r="CV290" s="4">
        <f t="shared" si="1328"/>
        <v>0</v>
      </c>
      <c r="CW290" s="3"/>
      <c r="CX290" s="3"/>
      <c r="CY290" s="4">
        <f t="shared" si="1329"/>
        <v>0</v>
      </c>
      <c r="CZ290" s="4">
        <f t="shared" si="1330"/>
        <v>0</v>
      </c>
      <c r="DA290" s="4">
        <f t="shared" si="1331"/>
        <v>0</v>
      </c>
      <c r="DB290" s="4">
        <f t="shared" si="1332"/>
        <v>0</v>
      </c>
      <c r="DC290" s="4">
        <f t="shared" si="1333"/>
        <v>0</v>
      </c>
      <c r="DD290" s="4">
        <f t="shared" si="1334"/>
        <v>0</v>
      </c>
      <c r="DE290" s="4">
        <f t="shared" si="1335"/>
        <v>0</v>
      </c>
      <c r="DF290" s="3"/>
      <c r="DG290" s="3"/>
      <c r="DH290" s="4">
        <f t="shared" si="1336"/>
        <v>0</v>
      </c>
      <c r="DI290" s="3"/>
      <c r="DJ290" s="3"/>
      <c r="DK290" s="4">
        <f t="shared" si="1337"/>
        <v>0</v>
      </c>
      <c r="DL290" s="4">
        <f t="shared" si="1338"/>
        <v>0</v>
      </c>
      <c r="DM290" s="4">
        <f t="shared" si="1339"/>
        <v>0</v>
      </c>
      <c r="DN290" s="4">
        <f t="shared" si="1340"/>
        <v>0</v>
      </c>
      <c r="DO290" s="3"/>
      <c r="DP290" s="3"/>
      <c r="DQ290" s="4">
        <f t="shared" si="1341"/>
        <v>0</v>
      </c>
      <c r="DR290" s="3"/>
      <c r="DS290" s="3"/>
      <c r="DT290" s="4">
        <f t="shared" si="1342"/>
        <v>0</v>
      </c>
      <c r="DU290" s="4">
        <f t="shared" si="1343"/>
        <v>0</v>
      </c>
      <c r="DV290" s="4">
        <f t="shared" si="1344"/>
        <v>0</v>
      </c>
      <c r="DW290" s="4">
        <f t="shared" si="1345"/>
        <v>0</v>
      </c>
      <c r="DX290" s="20">
        <f t="shared" si="1346"/>
        <v>0</v>
      </c>
      <c r="DY290" s="20">
        <f t="shared" si="1347"/>
        <v>0</v>
      </c>
      <c r="DZ290" s="20">
        <f t="shared" si="1348"/>
        <v>0</v>
      </c>
      <c r="EA290" s="19"/>
      <c r="EB290" s="19"/>
      <c r="EC290" s="20">
        <f t="shared" si="1349"/>
        <v>0</v>
      </c>
      <c r="ED290" s="19"/>
      <c r="EE290" s="19"/>
      <c r="EF290" s="20">
        <f t="shared" si="1350"/>
        <v>0</v>
      </c>
      <c r="EG290" s="19"/>
      <c r="EH290" s="19"/>
      <c r="EI290" s="20">
        <f t="shared" si="1351"/>
        <v>0</v>
      </c>
      <c r="EJ290" s="19"/>
      <c r="EK290" s="19"/>
      <c r="EL290" s="20">
        <f t="shared" si="1352"/>
        <v>0</v>
      </c>
      <c r="EM290" s="20">
        <f t="shared" si="1353"/>
        <v>0</v>
      </c>
      <c r="EN290" s="20">
        <f t="shared" si="1354"/>
        <v>0</v>
      </c>
      <c r="EO290" s="20">
        <f t="shared" si="1355"/>
        <v>0</v>
      </c>
      <c r="EP290" s="19"/>
      <c r="EQ290" s="19"/>
      <c r="ER290" s="20">
        <f t="shared" si="1356"/>
        <v>0</v>
      </c>
      <c r="ES290" s="19"/>
      <c r="ET290" s="19"/>
      <c r="EU290" s="20">
        <f t="shared" si="1357"/>
        <v>0</v>
      </c>
      <c r="EV290" s="19"/>
      <c r="EW290" s="19"/>
      <c r="EX290" s="20">
        <f t="shared" si="1358"/>
        <v>0</v>
      </c>
      <c r="EY290" s="19"/>
      <c r="EZ290" s="19"/>
      <c r="FA290" s="20">
        <f t="shared" si="1359"/>
        <v>0</v>
      </c>
      <c r="FB290" s="20">
        <f t="shared" si="1360"/>
        <v>0</v>
      </c>
      <c r="FC290" s="20">
        <f t="shared" si="1361"/>
        <v>0</v>
      </c>
      <c r="FD290" s="20">
        <f t="shared" si="1362"/>
        <v>0</v>
      </c>
      <c r="FE290" s="19"/>
      <c r="FF290" s="19"/>
      <c r="FG290" s="20">
        <f t="shared" si="1363"/>
        <v>0</v>
      </c>
      <c r="FH290" s="19"/>
      <c r="FI290" s="19"/>
      <c r="FJ290" s="20">
        <f t="shared" si="1364"/>
        <v>0</v>
      </c>
      <c r="FK290" s="19"/>
      <c r="FL290" s="19"/>
      <c r="FM290" s="20">
        <f t="shared" si="1365"/>
        <v>0</v>
      </c>
      <c r="FN290" s="20">
        <f t="shared" si="1366"/>
        <v>0</v>
      </c>
      <c r="FO290" s="20">
        <f t="shared" si="1367"/>
        <v>0</v>
      </c>
      <c r="FP290" s="20">
        <f t="shared" si="1368"/>
        <v>0</v>
      </c>
      <c r="FQ290" s="19"/>
      <c r="FR290" s="19"/>
      <c r="FS290" s="20">
        <f t="shared" si="1369"/>
        <v>0</v>
      </c>
      <c r="FT290" s="19"/>
      <c r="FU290" s="19"/>
      <c r="FV290" s="20">
        <f t="shared" si="1370"/>
        <v>0</v>
      </c>
      <c r="FW290" s="19"/>
      <c r="FX290" s="19"/>
      <c r="FY290" s="20">
        <f t="shared" si="1371"/>
        <v>0</v>
      </c>
      <c r="FZ290" s="20">
        <f t="shared" si="1372"/>
        <v>0</v>
      </c>
      <c r="GA290" s="20">
        <f t="shared" si="1373"/>
        <v>0</v>
      </c>
      <c r="GB290" s="20">
        <f t="shared" si="1374"/>
        <v>0</v>
      </c>
      <c r="GC290" s="19"/>
      <c r="GD290" s="19"/>
      <c r="GE290" s="20">
        <f t="shared" si="1375"/>
        <v>0</v>
      </c>
      <c r="GF290" s="19"/>
      <c r="GG290" s="19"/>
      <c r="GH290" s="20">
        <f t="shared" si="1376"/>
        <v>0</v>
      </c>
      <c r="GI290" s="19"/>
      <c r="GJ290" s="19"/>
      <c r="GK290" s="20">
        <f t="shared" si="1377"/>
        <v>0</v>
      </c>
      <c r="GL290" s="19"/>
      <c r="GM290" s="19"/>
      <c r="GN290" s="20">
        <f t="shared" si="1378"/>
        <v>0</v>
      </c>
      <c r="GO290" s="20">
        <f t="shared" si="1379"/>
        <v>0</v>
      </c>
      <c r="GP290" s="20">
        <f t="shared" si="1380"/>
        <v>0</v>
      </c>
      <c r="GQ290" s="20">
        <f t="shared" si="1381"/>
        <v>0</v>
      </c>
      <c r="GR290" s="19"/>
      <c r="GS290" s="19"/>
      <c r="GT290" s="20">
        <f t="shared" si="1382"/>
        <v>0</v>
      </c>
      <c r="GU290" s="19"/>
      <c r="GV290" s="19"/>
      <c r="GW290" s="20">
        <f t="shared" si="1383"/>
        <v>0</v>
      </c>
      <c r="GX290" s="19"/>
      <c r="GY290" s="19"/>
      <c r="GZ290" s="20">
        <f t="shared" si="1384"/>
        <v>0</v>
      </c>
      <c r="HA290" s="20">
        <f t="shared" si="1385"/>
        <v>0</v>
      </c>
      <c r="HB290" s="20">
        <f t="shared" si="1386"/>
        <v>0</v>
      </c>
      <c r="HC290" s="20">
        <f t="shared" si="1387"/>
        <v>0</v>
      </c>
      <c r="HD290" s="19"/>
      <c r="HE290" s="19"/>
      <c r="HF290" s="20">
        <f t="shared" si="1388"/>
        <v>0</v>
      </c>
      <c r="HG290" s="19"/>
      <c r="HH290" s="19"/>
      <c r="HI290" s="20">
        <f t="shared" si="1389"/>
        <v>0</v>
      </c>
      <c r="HJ290" s="19"/>
      <c r="HK290" s="19"/>
      <c r="HL290" s="20">
        <f t="shared" si="1390"/>
        <v>0</v>
      </c>
      <c r="HM290" s="19"/>
      <c r="HN290" s="19"/>
      <c r="HO290" s="20">
        <f t="shared" si="1391"/>
        <v>0</v>
      </c>
      <c r="HP290" s="20">
        <f t="shared" si="1392"/>
        <v>0</v>
      </c>
      <c r="HQ290" s="20">
        <f t="shared" si="1393"/>
        <v>0</v>
      </c>
      <c r="HR290" s="20">
        <f t="shared" si="1394"/>
        <v>0</v>
      </c>
      <c r="HS290" s="19"/>
      <c r="HT290" s="19"/>
      <c r="HU290" s="20">
        <f t="shared" si="1395"/>
        <v>0</v>
      </c>
      <c r="HV290" s="19"/>
      <c r="HW290" s="19"/>
      <c r="HX290" s="20">
        <f t="shared" si="1396"/>
        <v>0</v>
      </c>
      <c r="HY290" s="19"/>
      <c r="HZ290" s="19"/>
      <c r="IA290" s="20">
        <f t="shared" si="1397"/>
        <v>0</v>
      </c>
      <c r="IB290" s="19"/>
      <c r="IC290" s="19"/>
      <c r="ID290" s="20">
        <f t="shared" si="1398"/>
        <v>0</v>
      </c>
      <c r="IE290" s="20">
        <f t="shared" si="1399"/>
        <v>0</v>
      </c>
      <c r="IF290" s="20">
        <f t="shared" si="1400"/>
        <v>0</v>
      </c>
      <c r="IG290" s="20">
        <f t="shared" si="1401"/>
        <v>0</v>
      </c>
      <c r="IH290" s="20">
        <f t="shared" si="1402"/>
        <v>0</v>
      </c>
      <c r="II290" s="20">
        <f t="shared" si="1403"/>
        <v>0</v>
      </c>
      <c r="IJ290" s="20">
        <f t="shared" si="1404"/>
        <v>0</v>
      </c>
      <c r="IK290" s="19"/>
      <c r="IL290" s="19"/>
      <c r="IM290" s="20">
        <f t="shared" si="1405"/>
        <v>0</v>
      </c>
      <c r="IN290" s="19"/>
      <c r="IO290" s="19"/>
      <c r="IP290" s="20">
        <f t="shared" si="1406"/>
        <v>0</v>
      </c>
      <c r="IQ290" s="19"/>
      <c r="IR290" s="19"/>
      <c r="IS290" s="20">
        <f t="shared" si="1407"/>
        <v>0</v>
      </c>
      <c r="IT290" s="20">
        <f t="shared" si="1408"/>
        <v>0</v>
      </c>
      <c r="IU290" s="20">
        <f t="shared" si="1409"/>
        <v>0</v>
      </c>
      <c r="IV290" s="20">
        <f t="shared" si="1410"/>
        <v>0</v>
      </c>
      <c r="IW290" s="20">
        <f t="shared" si="1411"/>
        <v>0</v>
      </c>
      <c r="IX290" s="20">
        <f t="shared" si="1412"/>
        <v>0</v>
      </c>
      <c r="IY290" s="20">
        <f t="shared" si="1413"/>
        <v>0</v>
      </c>
      <c r="IZ290" s="19"/>
      <c r="JA290" s="19"/>
      <c r="JB290" s="20">
        <f t="shared" si="1414"/>
        <v>0</v>
      </c>
      <c r="JC290" s="19"/>
      <c r="JD290" s="19"/>
      <c r="JE290" s="20">
        <f t="shared" si="1415"/>
        <v>0</v>
      </c>
      <c r="JF290" s="19"/>
      <c r="JG290" s="19"/>
      <c r="JH290" s="20">
        <f t="shared" si="1416"/>
        <v>0</v>
      </c>
      <c r="JI290" s="20">
        <f t="shared" si="1417"/>
        <v>0</v>
      </c>
      <c r="JJ290" s="20">
        <f t="shared" si="1418"/>
        <v>0</v>
      </c>
      <c r="JK290" s="20">
        <f t="shared" si="1419"/>
        <v>0</v>
      </c>
      <c r="JL290" s="19"/>
      <c r="JM290" s="19"/>
      <c r="JN290" s="20">
        <f t="shared" si="1420"/>
        <v>0</v>
      </c>
      <c r="JO290" s="19"/>
      <c r="JP290" s="19"/>
      <c r="JQ290" s="20">
        <f t="shared" si="1421"/>
        <v>0</v>
      </c>
      <c r="JR290" s="19"/>
      <c r="JS290" s="19"/>
      <c r="JT290" s="20">
        <f t="shared" si="1422"/>
        <v>0</v>
      </c>
      <c r="JU290" s="20">
        <f t="shared" si="1423"/>
        <v>0</v>
      </c>
      <c r="JV290" s="20">
        <f t="shared" si="1424"/>
        <v>0</v>
      </c>
      <c r="JW290" s="20">
        <f t="shared" si="1425"/>
        <v>0</v>
      </c>
      <c r="JX290" s="19"/>
      <c r="JY290" s="19"/>
      <c r="JZ290" s="20">
        <f t="shared" si="1426"/>
        <v>0</v>
      </c>
      <c r="KA290" s="19"/>
      <c r="KB290" s="19"/>
      <c r="KC290" s="20">
        <f t="shared" si="1427"/>
        <v>0</v>
      </c>
      <c r="KD290" s="20">
        <f t="shared" si="1428"/>
        <v>0</v>
      </c>
      <c r="KE290" s="20">
        <f t="shared" si="1429"/>
        <v>0</v>
      </c>
      <c r="KF290" s="20">
        <f t="shared" si="1430"/>
        <v>0</v>
      </c>
      <c r="KG290" s="19"/>
      <c r="KH290" s="20">
        <f>1250.01</f>
        <v>1250.01</v>
      </c>
      <c r="KI290" s="20">
        <f t="shared" si="1431"/>
        <v>-1250.01</v>
      </c>
      <c r="KJ290" s="19"/>
      <c r="KK290" s="19"/>
      <c r="KL290" s="20">
        <f t="shared" si="1432"/>
        <v>0</v>
      </c>
      <c r="KM290" s="19"/>
      <c r="KN290" s="19"/>
      <c r="KO290" s="20">
        <f t="shared" si="1433"/>
        <v>0</v>
      </c>
      <c r="KP290" s="19"/>
      <c r="KQ290" s="19"/>
      <c r="KR290" s="20">
        <f t="shared" si="1434"/>
        <v>0</v>
      </c>
      <c r="KS290" s="19"/>
      <c r="KT290" s="19"/>
      <c r="KU290" s="20">
        <f t="shared" si="1435"/>
        <v>0</v>
      </c>
      <c r="KV290" s="19"/>
      <c r="KW290" s="19"/>
      <c r="KX290" s="20">
        <f t="shared" si="1436"/>
        <v>0</v>
      </c>
      <c r="KY290" s="19"/>
      <c r="KZ290" s="19"/>
      <c r="LA290" s="20">
        <f t="shared" si="1437"/>
        <v>0</v>
      </c>
      <c r="LB290" s="20">
        <f t="shared" si="1438"/>
        <v>0</v>
      </c>
      <c r="LC290" s="20">
        <f t="shared" si="1439"/>
        <v>0</v>
      </c>
      <c r="LD290" s="20">
        <f t="shared" si="1440"/>
        <v>0</v>
      </c>
      <c r="LE290" s="20">
        <f t="shared" si="1441"/>
        <v>0</v>
      </c>
      <c r="LF290" s="20">
        <f t="shared" si="1442"/>
        <v>1250.01</v>
      </c>
      <c r="LG290" s="20">
        <f t="shared" si="1443"/>
        <v>-1250.01</v>
      </c>
      <c r="LH290" s="19"/>
      <c r="LI290" s="19"/>
      <c r="LJ290" s="20">
        <f t="shared" si="1444"/>
        <v>0</v>
      </c>
      <c r="LK290" s="19"/>
      <c r="LL290" s="19"/>
      <c r="LM290" s="20">
        <f t="shared" si="1445"/>
        <v>0</v>
      </c>
      <c r="LN290" s="20">
        <f t="shared" si="1446"/>
        <v>0</v>
      </c>
      <c r="LO290" s="20">
        <f t="shared" si="1447"/>
        <v>1250.01</v>
      </c>
      <c r="LP290" s="20">
        <f t="shared" si="1448"/>
        <v>-1250.01</v>
      </c>
    </row>
    <row r="291" spans="1:328" x14ac:dyDescent="0.3">
      <c r="A291" s="2" t="s">
        <v>396</v>
      </c>
      <c r="B291" s="5">
        <f>((((((((B130)+(B149))+(B167))+(B194))+(B206))+(B261))+(B288))+(B289))+(B290)</f>
        <v>0</v>
      </c>
      <c r="C291" s="5">
        <f>((((((((C130)+(C149))+(C167))+(C194))+(C206))+(C261))+(C288))+(C289))+(C290)</f>
        <v>0</v>
      </c>
      <c r="D291" s="5">
        <f t="shared" si="1288"/>
        <v>0</v>
      </c>
      <c r="E291" s="5">
        <f>((((((((E130)+(E149))+(E167))+(E194))+(E206))+(E261))+(E288))+(E289))+(E290)</f>
        <v>60385.69000000001</v>
      </c>
      <c r="F291" s="5">
        <f>((((((((F130)+(F149))+(F167))+(F194))+(F206))+(F261))+(F288))+(F289))+(F290)</f>
        <v>69845.489999999991</v>
      </c>
      <c r="G291" s="5">
        <f t="shared" si="1289"/>
        <v>-9459.7999999999811</v>
      </c>
      <c r="H291" s="5">
        <f>((((((((H130)+(H149))+(H167))+(H194))+(H206))+(H261))+(H288))+(H289))+(H290)</f>
        <v>0</v>
      </c>
      <c r="I291" s="5">
        <f>((((((((I130)+(I149))+(I167))+(I194))+(I206))+(I261))+(I288))+(I289))+(I290)</f>
        <v>0</v>
      </c>
      <c r="J291" s="5">
        <f t="shared" si="1290"/>
        <v>0</v>
      </c>
      <c r="K291" s="5">
        <f>((((((((K130)+(K149))+(K167))+(K194))+(K206))+(K261))+(K288))+(K289))+(K290)</f>
        <v>0</v>
      </c>
      <c r="L291" s="5">
        <f>((((((((L130)+(L149))+(L167))+(L194))+(L206))+(L261))+(L288))+(L289))+(L290)</f>
        <v>0</v>
      </c>
      <c r="M291" s="5">
        <f t="shared" si="1291"/>
        <v>0</v>
      </c>
      <c r="N291" s="5">
        <f>((((((((N130)+(N149))+(N167))+(N194))+(N206))+(N261))+(N288))+(N289))+(N290)</f>
        <v>0</v>
      </c>
      <c r="O291" s="5">
        <f>((((((((O130)+(O149))+(O167))+(O194))+(O206))+(O261))+(O288))+(O289))+(O290)</f>
        <v>0</v>
      </c>
      <c r="P291" s="5">
        <f t="shared" si="1292"/>
        <v>0</v>
      </c>
      <c r="Q291" s="5">
        <f>((((((((Q130)+(Q149))+(Q167))+(Q194))+(Q206))+(Q261))+(Q288))+(Q289))+(Q290)</f>
        <v>13698.58</v>
      </c>
      <c r="R291" s="5">
        <f>((((((((R130)+(R149))+(R167))+(R194))+(R206))+(R261))+(R288))+(R289))+(R290)</f>
        <v>15893.370000000003</v>
      </c>
      <c r="S291" s="5">
        <f t="shared" si="1293"/>
        <v>-2194.7900000000027</v>
      </c>
      <c r="T291" s="5">
        <f>((((((((T130)+(T149))+(T167))+(T194))+(T206))+(T261))+(T288))+(T289))+(T290)</f>
        <v>1797.99</v>
      </c>
      <c r="U291" s="5">
        <f>((((((((U130)+(U149))+(U167))+(U194))+(U206))+(U261))+(U288))+(U289))+(U290)</f>
        <v>0</v>
      </c>
      <c r="V291" s="5">
        <f t="shared" si="1294"/>
        <v>1797.99</v>
      </c>
      <c r="W291" s="5">
        <f>((((((((W130)+(W149))+(W167))+(W194))+(W206))+(W261))+(W288))+(W289))+(W290)</f>
        <v>0</v>
      </c>
      <c r="X291" s="5">
        <f>((((((((X130)+(X149))+(X167))+(X194))+(X206))+(X261))+(X288))+(X289))+(X290)</f>
        <v>0</v>
      </c>
      <c r="Y291" s="5">
        <f t="shared" si="1295"/>
        <v>0</v>
      </c>
      <c r="Z291" s="5">
        <f>((((((((Z130)+(Z149))+(Z167))+(Z194))+(Z206))+(Z261))+(Z288))+(Z289))+(Z290)</f>
        <v>0</v>
      </c>
      <c r="AA291" s="5">
        <f>((((((((AA130)+(AA149))+(AA167))+(AA194))+(AA206))+(AA261))+(AA288))+(AA289))+(AA290)</f>
        <v>0</v>
      </c>
      <c r="AB291" s="5">
        <f t="shared" si="1296"/>
        <v>0</v>
      </c>
      <c r="AC291" s="5">
        <f>((((((((AC130)+(AC149))+(AC167))+(AC194))+(AC206))+(AC261))+(AC288))+(AC289))+(AC290)</f>
        <v>0</v>
      </c>
      <c r="AD291" s="5">
        <f>((((((((AD130)+(AD149))+(AD167))+(AD194))+(AD206))+(AD261))+(AD288))+(AD289))+(AD290)</f>
        <v>0</v>
      </c>
      <c r="AE291" s="5">
        <f t="shared" si="1297"/>
        <v>0</v>
      </c>
      <c r="AF291" s="5">
        <f>((((((((AF130)+(AF149))+(AF167))+(AF194))+(AF206))+(AF261))+(AF288))+(AF289))+(AF290)</f>
        <v>0</v>
      </c>
      <c r="AG291" s="5">
        <f>((((((((AG130)+(AG149))+(AG167))+(AG194))+(AG206))+(AG261))+(AG288))+(AG289))+(AG290)</f>
        <v>0</v>
      </c>
      <c r="AH291" s="5">
        <f t="shared" si="1298"/>
        <v>0</v>
      </c>
      <c r="AI291" s="5">
        <f>((((((((AI130)+(AI149))+(AI167))+(AI194))+(AI206))+(AI261))+(AI288))+(AI289))+(AI290)</f>
        <v>0</v>
      </c>
      <c r="AJ291" s="5">
        <f>((((((((AJ130)+(AJ149))+(AJ167))+(AJ194))+(AJ206))+(AJ261))+(AJ288))+(AJ289))+(AJ290)</f>
        <v>0</v>
      </c>
      <c r="AK291" s="5">
        <f t="shared" si="1299"/>
        <v>0</v>
      </c>
      <c r="AL291" s="5">
        <f t="shared" si="1300"/>
        <v>15496.57</v>
      </c>
      <c r="AM291" s="5">
        <f t="shared" si="1301"/>
        <v>15893.370000000003</v>
      </c>
      <c r="AN291" s="5">
        <f t="shared" si="1302"/>
        <v>-396.80000000000291</v>
      </c>
      <c r="AO291" s="5">
        <f>((((((((AO130)+(AO149))+(AO167))+(AO194))+(AO206))+(AO261))+(AO288))+(AO289))+(AO290)</f>
        <v>50.2</v>
      </c>
      <c r="AP291" s="5">
        <f>((((((((AP130)+(AP149))+(AP167))+(AP194))+(AP206))+(AP261))+(AP288))+(AP289))+(AP290)</f>
        <v>0</v>
      </c>
      <c r="AQ291" s="5">
        <f t="shared" si="1303"/>
        <v>50.2</v>
      </c>
      <c r="AR291" s="5">
        <f>((((((((AR130)+(AR149))+(AR167))+(AR194))+(AR206))+(AR261))+(AR288))+(AR289))+(AR290)</f>
        <v>124432.4</v>
      </c>
      <c r="AS291" s="5">
        <f>((((((((AS130)+(AS149))+(AS167))+(AS194))+(AS206))+(AS261))+(AS288))+(AS289))+(AS290)</f>
        <v>137442.75</v>
      </c>
      <c r="AT291" s="5">
        <f t="shared" si="1304"/>
        <v>-13010.350000000006</v>
      </c>
      <c r="AU291" s="5">
        <f>((((((((AU130)+(AU149))+(AU167))+(AU194))+(AU206))+(AU261))+(AU288))+(AU289))+(AU290)</f>
        <v>18706.899999999998</v>
      </c>
      <c r="AV291" s="5">
        <f>((((((((AV130)+(AV149))+(AV167))+(AV194))+(AV206))+(AV261))+(AV288))+(AV289))+(AV290)</f>
        <v>20007</v>
      </c>
      <c r="AW291" s="5">
        <f t="shared" si="1305"/>
        <v>-1300.1000000000022</v>
      </c>
      <c r="AX291" s="5">
        <f>((((((((AX130)+(AX149))+(AX167))+(AX194))+(AX206))+(AX261))+(AX288))+(AX289))+(AX290)</f>
        <v>107191.70999999998</v>
      </c>
      <c r="AY291" s="5">
        <f>((((((((AY130)+(AY149))+(AY167))+(AY194))+(AY206))+(AY261))+(AY288))+(AY289))+(AY290)</f>
        <v>148951.5</v>
      </c>
      <c r="AZ291" s="5">
        <f t="shared" si="1306"/>
        <v>-41759.790000000023</v>
      </c>
      <c r="BA291" s="5">
        <f>((((((((BA130)+(BA149))+(BA167))+(BA194))+(BA206))+(BA261))+(BA288))+(BA289))+(BA290)</f>
        <v>0</v>
      </c>
      <c r="BB291" s="5">
        <f>((((((((BB130)+(BB149))+(BB167))+(BB194))+(BB206))+(BB261))+(BB288))+(BB289))+(BB290)</f>
        <v>0</v>
      </c>
      <c r="BC291" s="5">
        <f t="shared" si="1307"/>
        <v>0</v>
      </c>
      <c r="BD291" s="5">
        <f>((((((((BD130)+(BD149))+(BD167))+(BD194))+(BD206))+(BD261))+(BD288))+(BD289))+(BD290)</f>
        <v>3701.0399999999995</v>
      </c>
      <c r="BE291" s="5">
        <f>((((((((BE130)+(BE149))+(BE167))+(BE194))+(BE206))+(BE261))+(BE288))+(BE289))+(BE290)</f>
        <v>6991.89</v>
      </c>
      <c r="BF291" s="5">
        <f t="shared" si="1308"/>
        <v>-3290.8500000000008</v>
      </c>
      <c r="BG291" s="5">
        <f t="shared" si="1309"/>
        <v>3701.0399999999995</v>
      </c>
      <c r="BH291" s="5">
        <f t="shared" si="1310"/>
        <v>6991.89</v>
      </c>
      <c r="BI291" s="5">
        <f t="shared" si="1311"/>
        <v>-3290.8500000000008</v>
      </c>
      <c r="BJ291" s="5">
        <f>((((((((BJ130)+(BJ149))+(BJ167))+(BJ194))+(BJ206))+(BJ261))+(BJ288))+(BJ289))+(BJ290)</f>
        <v>30</v>
      </c>
      <c r="BK291" s="5">
        <f>((((((((BK130)+(BK149))+(BK167))+(BK194))+(BK206))+(BK261))+(BK288))+(BK289))+(BK290)</f>
        <v>0</v>
      </c>
      <c r="BL291" s="5">
        <f t="shared" si="1312"/>
        <v>30</v>
      </c>
      <c r="BM291" s="5">
        <f>((((((((BM130)+(BM149))+(BM167))+(BM194))+(BM206))+(BM261))+(BM288))+(BM289))+(BM290)</f>
        <v>40452.730000000003</v>
      </c>
      <c r="BN291" s="5">
        <f>((((((((BN130)+(BN149))+(BN167))+(BN194))+(BN206))+(BN261))+(BN288))+(BN289))+(BN290)</f>
        <v>51418.45</v>
      </c>
      <c r="BO291" s="5">
        <f t="shared" si="1313"/>
        <v>-10965.719999999994</v>
      </c>
      <c r="BP291" s="5">
        <f>((((((((BP130)+(BP149))+(BP167))+(BP194))+(BP206))+(BP261))+(BP288))+(BP289))+(BP290)</f>
        <v>1289.46</v>
      </c>
      <c r="BQ291" s="5">
        <f>((((((((BQ130)+(BQ149))+(BQ167))+(BQ194))+(BQ206))+(BQ261))+(BQ288))+(BQ289))+(BQ290)</f>
        <v>0</v>
      </c>
      <c r="BR291" s="5">
        <f t="shared" si="1314"/>
        <v>1289.46</v>
      </c>
      <c r="BS291" s="5">
        <f>((((((((BS130)+(BS149))+(BS167))+(BS194))+(BS206))+(BS261))+(BS288))+(BS289))+(BS290)</f>
        <v>34732</v>
      </c>
      <c r="BT291" s="5">
        <f>((((((((BT130)+(BT149))+(BT167))+(BT194))+(BT206))+(BT261))+(BT288))+(BT289))+(BT290)</f>
        <v>34725</v>
      </c>
      <c r="BU291" s="5">
        <f t="shared" si="1315"/>
        <v>7</v>
      </c>
      <c r="BV291" s="5">
        <f>((((((((BV130)+(BV149))+(BV167))+(BV194))+(BV206))+(BV261))+(BV288))+(BV289))+(BV290)</f>
        <v>11623.48</v>
      </c>
      <c r="BW291" s="5">
        <f>((((((((BW130)+(BW149))+(BW167))+(BW194))+(BW206))+(BW261))+(BW288))+(BW289))+(BW290)</f>
        <v>9126</v>
      </c>
      <c r="BX291" s="5">
        <f t="shared" si="1316"/>
        <v>2497.4799999999996</v>
      </c>
      <c r="BY291" s="5">
        <f>((((((((BY130)+(BY149))+(BY167))+(BY194))+(BY206))+(BY261))+(BY288))+(BY289))+(BY290)</f>
        <v>16770.620000000003</v>
      </c>
      <c r="BZ291" s="5">
        <f>((((((((BZ130)+(BZ149))+(BZ167))+(BZ194))+(BZ206))+(BZ261))+(BZ288))+(BZ289))+(BZ290)</f>
        <v>19203.839999999997</v>
      </c>
      <c r="CA291" s="5">
        <f t="shared" si="1317"/>
        <v>-2433.2199999999939</v>
      </c>
      <c r="CB291" s="5">
        <f t="shared" si="1318"/>
        <v>64415.560000000005</v>
      </c>
      <c r="CC291" s="5">
        <f t="shared" si="1319"/>
        <v>63054.84</v>
      </c>
      <c r="CD291" s="5">
        <f t="shared" si="1320"/>
        <v>1360.7200000000084</v>
      </c>
      <c r="CE291" s="5">
        <f>((((((((CE130)+(CE149))+(CE167))+(CE194))+(CE206))+(CE261))+(CE288))+(CE289))+(CE290)</f>
        <v>0</v>
      </c>
      <c r="CF291" s="5">
        <f>((((((((CF130)+(CF149))+(CF167))+(CF194))+(CF206))+(CF261))+(CF288))+(CF289))+(CF290)</f>
        <v>14045.550000000001</v>
      </c>
      <c r="CG291" s="5">
        <f t="shared" si="1321"/>
        <v>-14045.550000000001</v>
      </c>
      <c r="CH291" s="5">
        <f>((((((((CH130)+(CH149))+(CH167))+(CH194))+(CH206))+(CH261))+(CH288))+(CH289))+(CH290)</f>
        <v>0</v>
      </c>
      <c r="CI291" s="5">
        <f>((((((((CI130)+(CI149))+(CI167))+(CI194))+(CI206))+(CI261))+(CI288))+(CI289))+(CI290)</f>
        <v>0</v>
      </c>
      <c r="CJ291" s="5">
        <f t="shared" si="1322"/>
        <v>0</v>
      </c>
      <c r="CK291" s="5">
        <f>((((((((CK130)+(CK149))+(CK167))+(CK194))+(CK206))+(CK261))+(CK288))+(CK289))+(CK290)</f>
        <v>0</v>
      </c>
      <c r="CL291" s="5">
        <f>((((((((CL130)+(CL149))+(CL167))+(CL194))+(CL206))+(CL261))+(CL288))+(CL289))+(CL290)</f>
        <v>0</v>
      </c>
      <c r="CM291" s="5">
        <f t="shared" si="1323"/>
        <v>0</v>
      </c>
      <c r="CN291" s="5">
        <f t="shared" si="1324"/>
        <v>0</v>
      </c>
      <c r="CO291" s="5">
        <f t="shared" si="1325"/>
        <v>0</v>
      </c>
      <c r="CP291" s="5">
        <f t="shared" si="1326"/>
        <v>0</v>
      </c>
      <c r="CQ291" s="5">
        <f>((((((((CQ130)+(CQ149))+(CQ167))+(CQ194))+(CQ206))+(CQ261))+(CQ288))+(CQ289))+(CQ290)</f>
        <v>0</v>
      </c>
      <c r="CR291" s="5">
        <f>((((((((CR130)+(CR149))+(CR167))+(CR194))+(CR206))+(CR261))+(CR288))+(CR289))+(CR290)</f>
        <v>0</v>
      </c>
      <c r="CS291" s="5">
        <f t="shared" si="1327"/>
        <v>0</v>
      </c>
      <c r="CT291" s="5">
        <f>((((((((CT130)+(CT149))+(CT167))+(CT194))+(CT206))+(CT261))+(CT288))+(CT289))+(CT290)</f>
        <v>84214.34</v>
      </c>
      <c r="CU291" s="5">
        <f>((((((((CU130)+(CU149))+(CU167))+(CU194))+(CU206))+(CU261))+(CU288))+(CU289))+(CU290)</f>
        <v>82191.72</v>
      </c>
      <c r="CV291" s="5">
        <f t="shared" si="1328"/>
        <v>2022.6199999999953</v>
      </c>
      <c r="CW291" s="5">
        <f>((((((((CW130)+(CW149))+(CW167))+(CW194))+(CW206))+(CW261))+(CW288))+(CW289))+(CW290)</f>
        <v>-4305.2999999999993</v>
      </c>
      <c r="CX291" s="5">
        <f>((((((((CX130)+(CX149))+(CX167))+(CX194))+(CX206))+(CX261))+(CX288))+(CX289))+(CX290)</f>
        <v>0</v>
      </c>
      <c r="CY291" s="5">
        <f t="shared" si="1329"/>
        <v>-4305.2999999999993</v>
      </c>
      <c r="CZ291" s="5">
        <f t="shared" si="1330"/>
        <v>79909.039999999994</v>
      </c>
      <c r="DA291" s="5">
        <f t="shared" si="1331"/>
        <v>82191.72</v>
      </c>
      <c r="DB291" s="5">
        <f t="shared" si="1332"/>
        <v>-2282.6800000000076</v>
      </c>
      <c r="DC291" s="5">
        <f t="shared" si="1333"/>
        <v>438889.57999999996</v>
      </c>
      <c r="DD291" s="5">
        <f t="shared" si="1334"/>
        <v>524103.70000000007</v>
      </c>
      <c r="DE291" s="5">
        <f t="shared" si="1335"/>
        <v>-85214.120000000112</v>
      </c>
      <c r="DF291" s="5">
        <f>((((((((DF130)+(DF149))+(DF167))+(DF194))+(DF206))+(DF261))+(DF288))+(DF289))+(DF290)</f>
        <v>0</v>
      </c>
      <c r="DG291" s="5">
        <f>((((((((DG130)+(DG149))+(DG167))+(DG194))+(DG206))+(DG261))+(DG288))+(DG289))+(DG290)</f>
        <v>0</v>
      </c>
      <c r="DH291" s="5">
        <f t="shared" si="1336"/>
        <v>0</v>
      </c>
      <c r="DI291" s="5">
        <f>((((((((DI130)+(DI149))+(DI167))+(DI194))+(DI206))+(DI261))+(DI288))+(DI289))+(DI290)</f>
        <v>16419.8</v>
      </c>
      <c r="DJ291" s="5">
        <f>((((((((DJ130)+(DJ149))+(DJ167))+(DJ194))+(DJ206))+(DJ261))+(DJ288))+(DJ289))+(DJ290)</f>
        <v>33388.92</v>
      </c>
      <c r="DK291" s="5">
        <f t="shared" si="1337"/>
        <v>-16969.12</v>
      </c>
      <c r="DL291" s="5">
        <f t="shared" si="1338"/>
        <v>16419.8</v>
      </c>
      <c r="DM291" s="5">
        <f t="shared" si="1339"/>
        <v>33388.92</v>
      </c>
      <c r="DN291" s="5">
        <f t="shared" si="1340"/>
        <v>-16969.12</v>
      </c>
      <c r="DO291" s="5">
        <f>((((((((DO130)+(DO149))+(DO167))+(DO194))+(DO206))+(DO261))+(DO288))+(DO289))+(DO290)</f>
        <v>4752.75</v>
      </c>
      <c r="DP291" s="5">
        <f>((((((((DP130)+(DP149))+(DP167))+(DP194))+(DP206))+(DP261))+(DP288))+(DP289))+(DP290)</f>
        <v>6160.02</v>
      </c>
      <c r="DQ291" s="5">
        <f t="shared" si="1341"/>
        <v>-1407.2700000000004</v>
      </c>
      <c r="DR291" s="5">
        <f>((((((((DR130)+(DR149))+(DR167))+(DR194))+(DR206))+(DR261))+(DR288))+(DR289))+(DR290)</f>
        <v>0</v>
      </c>
      <c r="DS291" s="5">
        <f>((((((((DS130)+(DS149))+(DS167))+(DS194))+(DS206))+(DS261))+(DS288))+(DS289))+(DS290)</f>
        <v>0</v>
      </c>
      <c r="DT291" s="5">
        <f t="shared" si="1342"/>
        <v>0</v>
      </c>
      <c r="DU291" s="5">
        <f t="shared" si="1343"/>
        <v>4752.75</v>
      </c>
      <c r="DV291" s="5">
        <f t="shared" si="1344"/>
        <v>6160.02</v>
      </c>
      <c r="DW291" s="5">
        <f t="shared" si="1345"/>
        <v>-1407.2700000000004</v>
      </c>
      <c r="DX291" s="21">
        <f t="shared" si="1346"/>
        <v>535944.39</v>
      </c>
      <c r="DY291" s="21">
        <f t="shared" si="1347"/>
        <v>649391.50000000012</v>
      </c>
      <c r="DZ291" s="21">
        <f t="shared" si="1348"/>
        <v>-113447.1100000001</v>
      </c>
      <c r="EA291" s="21">
        <f>((((((((EA130)+(EA149))+(EA167))+(EA194))+(EA206))+(EA261))+(EA288))+(EA289))+(EA290)</f>
        <v>0</v>
      </c>
      <c r="EB291" s="21">
        <f>((((((((EB130)+(EB149))+(EB167))+(EB194))+(EB206))+(EB261))+(EB288))+(EB289))+(EB290)</f>
        <v>0</v>
      </c>
      <c r="EC291" s="21">
        <f t="shared" si="1349"/>
        <v>0</v>
      </c>
      <c r="ED291" s="21">
        <f>((((((((ED130)+(ED149))+(ED167))+(ED194))+(ED206))+(ED261))+(ED288))+(ED289))+(ED290)</f>
        <v>0</v>
      </c>
      <c r="EE291" s="21">
        <f>((((((((EE130)+(EE149))+(EE167))+(EE194))+(EE206))+(EE261))+(EE288))+(EE289))+(EE290)</f>
        <v>0</v>
      </c>
      <c r="EF291" s="21">
        <f t="shared" si="1350"/>
        <v>0</v>
      </c>
      <c r="EG291" s="21">
        <f>((((((((EG130)+(EG149))+(EG167))+(EG194))+(EG206))+(EG261))+(EG288))+(EG289))+(EG290)</f>
        <v>26822.44</v>
      </c>
      <c r="EH291" s="21">
        <f>((((((((EH130)+(EH149))+(EH167))+(EH194))+(EH206))+(EH261))+(EH288))+(EH289))+(EH290)</f>
        <v>83931.69</v>
      </c>
      <c r="EI291" s="21">
        <f t="shared" si="1351"/>
        <v>-57109.25</v>
      </c>
      <c r="EJ291" s="21">
        <f>((((((((EJ130)+(EJ149))+(EJ167))+(EJ194))+(EJ206))+(EJ261))+(EJ288))+(EJ289))+(EJ290)</f>
        <v>1909.69</v>
      </c>
      <c r="EK291" s="21">
        <f>((((((((EK130)+(EK149))+(EK167))+(EK194))+(EK206))+(EK261))+(EK288))+(EK289))+(EK290)</f>
        <v>0</v>
      </c>
      <c r="EL291" s="21">
        <f t="shared" si="1352"/>
        <v>1909.69</v>
      </c>
      <c r="EM291" s="21">
        <f t="shared" si="1353"/>
        <v>28732.129999999997</v>
      </c>
      <c r="EN291" s="21">
        <f t="shared" si="1354"/>
        <v>83931.69</v>
      </c>
      <c r="EO291" s="21">
        <f t="shared" si="1355"/>
        <v>-55199.560000000005</v>
      </c>
      <c r="EP291" s="21">
        <f>((((((((EP130)+(EP149))+(EP167))+(EP194))+(EP206))+(EP261))+(EP288))+(EP289))+(EP290)</f>
        <v>76810.319999999992</v>
      </c>
      <c r="EQ291" s="21">
        <f>((((((((EQ130)+(EQ149))+(EQ167))+(EQ194))+(EQ206))+(EQ261))+(EQ288))+(EQ289))+(EQ290)</f>
        <v>86111.52</v>
      </c>
      <c r="ER291" s="21">
        <f t="shared" si="1356"/>
        <v>-9301.2000000000116</v>
      </c>
      <c r="ES291" s="21">
        <f>((((((((ES130)+(ES149))+(ES167))+(ES194))+(ES206))+(ES261))+(ES288))+(ES289))+(ES290)</f>
        <v>0</v>
      </c>
      <c r="ET291" s="21">
        <f>((((((((ET130)+(ET149))+(ET167))+(ET194))+(ET206))+(ET261))+(ET288))+(ET289))+(ET290)</f>
        <v>0</v>
      </c>
      <c r="EU291" s="21">
        <f t="shared" si="1357"/>
        <v>0</v>
      </c>
      <c r="EV291" s="21">
        <f>((((((((EV130)+(EV149))+(EV167))+(EV194))+(EV206))+(EV261))+(EV288))+(EV289))+(EV290)</f>
        <v>23229.54</v>
      </c>
      <c r="EW291" s="21">
        <f>((((((((EW130)+(EW149))+(EW167))+(EW194))+(EW206))+(EW261))+(EW288))+(EW289))+(EW290)</f>
        <v>23430.120000000003</v>
      </c>
      <c r="EX291" s="21">
        <f t="shared" si="1358"/>
        <v>-200.58000000000175</v>
      </c>
      <c r="EY291" s="21">
        <f>((((((((EY130)+(EY149))+(EY167))+(EY194))+(EY206))+(EY261))+(EY288))+(EY289))+(EY290)</f>
        <v>-750.72</v>
      </c>
      <c r="EZ291" s="21">
        <f>((((((((EZ130)+(EZ149))+(EZ167))+(EZ194))+(EZ206))+(EZ261))+(EZ288))+(EZ289))+(EZ290)</f>
        <v>0</v>
      </c>
      <c r="FA291" s="21">
        <f t="shared" si="1359"/>
        <v>-750.72</v>
      </c>
      <c r="FB291" s="21">
        <f t="shared" si="1360"/>
        <v>22478.82</v>
      </c>
      <c r="FC291" s="21">
        <f t="shared" si="1361"/>
        <v>23430.120000000003</v>
      </c>
      <c r="FD291" s="21">
        <f t="shared" si="1362"/>
        <v>-951.30000000000291</v>
      </c>
      <c r="FE291" s="21">
        <f>((((((((FE130)+(FE149))+(FE167))+(FE194))+(FE206))+(FE261))+(FE288))+(FE289))+(FE290)</f>
        <v>0</v>
      </c>
      <c r="FF291" s="21">
        <f>((((((((FF130)+(FF149))+(FF167))+(FF194))+(FF206))+(FF261))+(FF288))+(FF289))+(FF290)</f>
        <v>0</v>
      </c>
      <c r="FG291" s="21">
        <f t="shared" si="1363"/>
        <v>0</v>
      </c>
      <c r="FH291" s="21">
        <f>((((((((FH130)+(FH149))+(FH167))+(FH194))+(FH206))+(FH261))+(FH288))+(FH289))+(FH290)</f>
        <v>31523.729999999996</v>
      </c>
      <c r="FI291" s="21">
        <f>((((((((FI130)+(FI149))+(FI167))+(FI194))+(FI206))+(FI261))+(FI288))+(FI289))+(FI290)</f>
        <v>41425.230000000003</v>
      </c>
      <c r="FJ291" s="21">
        <f t="shared" si="1364"/>
        <v>-9901.5000000000073</v>
      </c>
      <c r="FK291" s="21">
        <f>((((((((FK130)+(FK149))+(FK167))+(FK194))+(FK206))+(FK261))+(FK288))+(FK289))+(FK290)</f>
        <v>-765.24000000000024</v>
      </c>
      <c r="FL291" s="21">
        <f>((((((((FL130)+(FL149))+(FL167))+(FL194))+(FL206))+(FL261))+(FL288))+(FL289))+(FL290)</f>
        <v>0</v>
      </c>
      <c r="FM291" s="21">
        <f t="shared" si="1365"/>
        <v>-765.24000000000024</v>
      </c>
      <c r="FN291" s="21">
        <f t="shared" si="1366"/>
        <v>30758.489999999994</v>
      </c>
      <c r="FO291" s="21">
        <f t="shared" si="1367"/>
        <v>41425.230000000003</v>
      </c>
      <c r="FP291" s="21">
        <f t="shared" si="1368"/>
        <v>-10666.740000000009</v>
      </c>
      <c r="FQ291" s="21">
        <f>((((((((FQ130)+(FQ149))+(FQ167))+(FQ194))+(FQ206))+(FQ261))+(FQ288))+(FQ289))+(FQ290)</f>
        <v>0</v>
      </c>
      <c r="FR291" s="21">
        <f>((((((((FR130)+(FR149))+(FR167))+(FR194))+(FR206))+(FR261))+(FR288))+(FR289))+(FR290)</f>
        <v>0</v>
      </c>
      <c r="FS291" s="21">
        <f t="shared" si="1369"/>
        <v>0</v>
      </c>
      <c r="FT291" s="21">
        <f>((((((((FT130)+(FT149))+(FT167))+(FT194))+(FT206))+(FT261))+(FT288))+(FT289))+(FT290)</f>
        <v>16666.63</v>
      </c>
      <c r="FU291" s="21">
        <f>((((((((FU130)+(FU149))+(FU167))+(FU194))+(FU206))+(FU261))+(FU288))+(FU289))+(FU290)</f>
        <v>24789.15</v>
      </c>
      <c r="FV291" s="21">
        <f t="shared" si="1370"/>
        <v>-8122.52</v>
      </c>
      <c r="FW291" s="21">
        <f>((((((((FW130)+(FW149))+(FW167))+(FW194))+(FW206))+(FW261))+(FW288))+(FW289))+(FW290)</f>
        <v>5932.64</v>
      </c>
      <c r="FX291" s="21">
        <f>((((((((FX130)+(FX149))+(FX167))+(FX194))+(FX206))+(FX261))+(FX288))+(FX289))+(FX290)</f>
        <v>0</v>
      </c>
      <c r="FY291" s="21">
        <f t="shared" si="1371"/>
        <v>5932.64</v>
      </c>
      <c r="FZ291" s="21">
        <f t="shared" si="1372"/>
        <v>22599.27</v>
      </c>
      <c r="GA291" s="21">
        <f t="shared" si="1373"/>
        <v>24789.15</v>
      </c>
      <c r="GB291" s="21">
        <f t="shared" si="1374"/>
        <v>-2189.880000000001</v>
      </c>
      <c r="GC291" s="21">
        <f>((((((((GC130)+(GC149))+(GC167))+(GC194))+(GC206))+(GC261))+(GC288))+(GC289))+(GC290)</f>
        <v>2400</v>
      </c>
      <c r="GD291" s="21">
        <f>((((((((GD130)+(GD149))+(GD167))+(GD194))+(GD206))+(GD261))+(GD288))+(GD289))+(GD290)</f>
        <v>0</v>
      </c>
      <c r="GE291" s="21">
        <f t="shared" si="1375"/>
        <v>2400</v>
      </c>
      <c r="GF291" s="21">
        <f>((((((((GF130)+(GF149))+(GF167))+(GF194))+(GF206))+(GF261))+(GF288))+(GF289))+(GF290)</f>
        <v>0</v>
      </c>
      <c r="GG291" s="21">
        <f>((((((((GG130)+(GG149))+(GG167))+(GG194))+(GG206))+(GG261))+(GG288))+(GG289))+(GG290)</f>
        <v>0</v>
      </c>
      <c r="GH291" s="21">
        <f t="shared" si="1376"/>
        <v>0</v>
      </c>
      <c r="GI291" s="21">
        <f>((((((((GI130)+(GI149))+(GI167))+(GI194))+(GI206))+(GI261))+(GI288))+(GI289))+(GI290)</f>
        <v>40512.1</v>
      </c>
      <c r="GJ291" s="21">
        <f>((((((((GJ130)+(GJ149))+(GJ167))+(GJ194))+(GJ206))+(GJ261))+(GJ288))+(GJ289))+(GJ290)</f>
        <v>38812.5</v>
      </c>
      <c r="GK291" s="21">
        <f t="shared" si="1377"/>
        <v>1699.5999999999985</v>
      </c>
      <c r="GL291" s="21">
        <f>((((((((GL130)+(GL149))+(GL167))+(GL194))+(GL206))+(GL261))+(GL288))+(GL289))+(GL290)</f>
        <v>4567.87</v>
      </c>
      <c r="GM291" s="21">
        <f>((((((((GM130)+(GM149))+(GM167))+(GM194))+(GM206))+(GM261))+(GM288))+(GM289))+(GM290)</f>
        <v>0</v>
      </c>
      <c r="GN291" s="21">
        <f t="shared" si="1378"/>
        <v>4567.87</v>
      </c>
      <c r="GO291" s="21">
        <f t="shared" si="1379"/>
        <v>45079.97</v>
      </c>
      <c r="GP291" s="21">
        <f t="shared" si="1380"/>
        <v>38812.5</v>
      </c>
      <c r="GQ291" s="21">
        <f t="shared" si="1381"/>
        <v>6267.4700000000012</v>
      </c>
      <c r="GR291" s="21">
        <f>((((((((GR130)+(GR149))+(GR167))+(GR194))+(GR206))+(GR261))+(GR288))+(GR289))+(GR290)</f>
        <v>0</v>
      </c>
      <c r="GS291" s="21">
        <f>((((((((GS130)+(GS149))+(GS167))+(GS194))+(GS206))+(GS261))+(GS288))+(GS289))+(GS290)</f>
        <v>0</v>
      </c>
      <c r="GT291" s="21">
        <f t="shared" si="1382"/>
        <v>0</v>
      </c>
      <c r="GU291" s="21">
        <f>((((((((GU130)+(GU149))+(GU167))+(GU194))+(GU206))+(GU261))+(GU288))+(GU289))+(GU290)</f>
        <v>0</v>
      </c>
      <c r="GV291" s="21">
        <f>((((((((GV130)+(GV149))+(GV167))+(GV194))+(GV206))+(GV261))+(GV288))+(GV289))+(GV290)</f>
        <v>3126.78</v>
      </c>
      <c r="GW291" s="21">
        <f t="shared" si="1383"/>
        <v>-3126.78</v>
      </c>
      <c r="GX291" s="21">
        <f>((((((((GX130)+(GX149))+(GX167))+(GX194))+(GX206))+(GX261))+(GX288))+(GX289))+(GX290)</f>
        <v>5909.95</v>
      </c>
      <c r="GY291" s="21">
        <f>((((((((GY130)+(GY149))+(GY167))+(GY194))+(GY206))+(GY261))+(GY288))+(GY289))+(GY290)</f>
        <v>0</v>
      </c>
      <c r="GZ291" s="21">
        <f t="shared" si="1384"/>
        <v>5909.95</v>
      </c>
      <c r="HA291" s="21">
        <f t="shared" si="1385"/>
        <v>234768.94999999998</v>
      </c>
      <c r="HB291" s="21">
        <f t="shared" si="1386"/>
        <v>301626.99000000005</v>
      </c>
      <c r="HC291" s="21">
        <f t="shared" si="1387"/>
        <v>-66858.040000000066</v>
      </c>
      <c r="HD291" s="21">
        <f>((((((((HD130)+(HD149))+(HD167))+(HD194))+(HD206))+(HD261))+(HD288))+(HD289))+(HD290)</f>
        <v>0</v>
      </c>
      <c r="HE291" s="21">
        <f>((((((((HE130)+(HE149))+(HE167))+(HE194))+(HE206))+(HE261))+(HE288))+(HE289))+(HE290)</f>
        <v>0</v>
      </c>
      <c r="HF291" s="21">
        <f t="shared" si="1388"/>
        <v>0</v>
      </c>
      <c r="HG291" s="21">
        <f>((((((((HG130)+(HG149))+(HG167))+(HG194))+(HG206))+(HG261))+(HG288))+(HG289))+(HG290)</f>
        <v>84.89</v>
      </c>
      <c r="HH291" s="21">
        <f>((((((((HH130)+(HH149))+(HH167))+(HH194))+(HH206))+(HH261))+(HH288))+(HH289))+(HH290)</f>
        <v>0</v>
      </c>
      <c r="HI291" s="21">
        <f t="shared" si="1389"/>
        <v>84.89</v>
      </c>
      <c r="HJ291" s="21">
        <f>((((((((HJ130)+(HJ149))+(HJ167))+(HJ194))+(HJ206))+(HJ261))+(HJ288))+(HJ289))+(HJ290)</f>
        <v>28023.41</v>
      </c>
      <c r="HK291" s="21">
        <f>((((((((HK130)+(HK149))+(HK167))+(HK194))+(HK206))+(HK261))+(HK288))+(HK289))+(HK290)</f>
        <v>20364.149999999998</v>
      </c>
      <c r="HL291" s="21">
        <f t="shared" si="1390"/>
        <v>7659.260000000002</v>
      </c>
      <c r="HM291" s="21">
        <f>((((((((HM130)+(HM149))+(HM167))+(HM194))+(HM206))+(HM261))+(HM288))+(HM289))+(HM290)</f>
        <v>1500</v>
      </c>
      <c r="HN291" s="21">
        <f>((((((((HN130)+(HN149))+(HN167))+(HN194))+(HN206))+(HN261))+(HN288))+(HN289))+(HN290)</f>
        <v>0</v>
      </c>
      <c r="HO291" s="21">
        <f t="shared" si="1391"/>
        <v>1500</v>
      </c>
      <c r="HP291" s="21">
        <f t="shared" si="1392"/>
        <v>29523.41</v>
      </c>
      <c r="HQ291" s="21">
        <f t="shared" si="1393"/>
        <v>20364.149999999998</v>
      </c>
      <c r="HR291" s="21">
        <f t="shared" si="1394"/>
        <v>9159.260000000002</v>
      </c>
      <c r="HS291" s="21">
        <f>((((((((HS130)+(HS149))+(HS167))+(HS194))+(HS206))+(HS261))+(HS288))+(HS289))+(HS290)</f>
        <v>9636.39</v>
      </c>
      <c r="HT291" s="21">
        <f>((((((((HT130)+(HT149))+(HT167))+(HT194))+(HT206))+(HT261))+(HT288))+(HT289))+(HT290)</f>
        <v>7886.73</v>
      </c>
      <c r="HU291" s="21">
        <f t="shared" si="1395"/>
        <v>1749.6599999999999</v>
      </c>
      <c r="HV291" s="21">
        <f>((((((((HV130)+(HV149))+(HV167))+(HV194))+(HV206))+(HV261))+(HV288))+(HV289))+(HV290)</f>
        <v>0</v>
      </c>
      <c r="HW291" s="21">
        <f>((((((((HW130)+(HW149))+(HW167))+(HW194))+(HW206))+(HW261))+(HW288))+(HW289))+(HW290)</f>
        <v>0</v>
      </c>
      <c r="HX291" s="21">
        <f t="shared" si="1396"/>
        <v>0</v>
      </c>
      <c r="HY291" s="21">
        <f>((((((((HY130)+(HY149))+(HY167))+(HY194))+(HY206))+(HY261))+(HY288))+(HY289))+(HY290)</f>
        <v>25476.85</v>
      </c>
      <c r="HZ291" s="21">
        <f>((((((((HZ130)+(HZ149))+(HZ167))+(HZ194))+(HZ206))+(HZ261))+(HZ288))+(HZ289))+(HZ290)</f>
        <v>16445.489999999998</v>
      </c>
      <c r="IA291" s="21">
        <f t="shared" si="1397"/>
        <v>9031.36</v>
      </c>
      <c r="IB291" s="21">
        <f>((((((((IB130)+(IB149))+(IB167))+(IB194))+(IB206))+(IB261))+(IB288))+(IB289))+(IB290)</f>
        <v>-392.24999999999994</v>
      </c>
      <c r="IC291" s="21">
        <f>((((((((IC130)+(IC149))+(IC167))+(IC194))+(IC206))+(IC261))+(IC288))+(IC289))+(IC290)</f>
        <v>0</v>
      </c>
      <c r="ID291" s="21">
        <f t="shared" si="1398"/>
        <v>-392.24999999999994</v>
      </c>
      <c r="IE291" s="21">
        <f t="shared" si="1399"/>
        <v>25084.6</v>
      </c>
      <c r="IF291" s="21">
        <f t="shared" si="1400"/>
        <v>16445.489999999998</v>
      </c>
      <c r="IG291" s="21">
        <f t="shared" si="1401"/>
        <v>8639.11</v>
      </c>
      <c r="IH291" s="21">
        <f t="shared" si="1402"/>
        <v>64329.29</v>
      </c>
      <c r="II291" s="21">
        <f t="shared" si="1403"/>
        <v>44696.369999999995</v>
      </c>
      <c r="IJ291" s="21">
        <f t="shared" si="1404"/>
        <v>19632.920000000006</v>
      </c>
      <c r="IK291" s="21">
        <f>((((((((IK130)+(IK149))+(IK167))+(IK194))+(IK206))+(IK261))+(IK288))+(IK289))+(IK290)</f>
        <v>45080.77</v>
      </c>
      <c r="IL291" s="21">
        <f>((((((((IL130)+(IL149))+(IL167))+(IL194))+(IL206))+(IL261))+(IL288))+(IL289))+(IL290)</f>
        <v>78434.069999999992</v>
      </c>
      <c r="IM291" s="21">
        <f t="shared" si="1405"/>
        <v>-33353.299999999996</v>
      </c>
      <c r="IN291" s="21">
        <f>((((((((IN130)+(IN149))+(IN167))+(IN194))+(IN206))+(IN261))+(IN288))+(IN289))+(IN290)</f>
        <v>0</v>
      </c>
      <c r="IO291" s="21">
        <f>((((((((IO130)+(IO149))+(IO167))+(IO194))+(IO206))+(IO261))+(IO288))+(IO289))+(IO290)</f>
        <v>0</v>
      </c>
      <c r="IP291" s="21">
        <f t="shared" si="1406"/>
        <v>0</v>
      </c>
      <c r="IQ291" s="21">
        <f>((((((((IQ130)+(IQ149))+(IQ167))+(IQ194))+(IQ206))+(IQ261))+(IQ288))+(IQ289))+(IQ290)</f>
        <v>25653.26</v>
      </c>
      <c r="IR291" s="21">
        <f>((((((((IR130)+(IR149))+(IR167))+(IR194))+(IR206))+(IR261))+(IR288))+(IR289))+(IR290)</f>
        <v>9999.99</v>
      </c>
      <c r="IS291" s="21">
        <f t="shared" si="1407"/>
        <v>15653.269999999999</v>
      </c>
      <c r="IT291" s="21">
        <f t="shared" si="1408"/>
        <v>25653.26</v>
      </c>
      <c r="IU291" s="21">
        <f t="shared" si="1409"/>
        <v>9999.99</v>
      </c>
      <c r="IV291" s="21">
        <f t="shared" si="1410"/>
        <v>15653.269999999999</v>
      </c>
      <c r="IW291" s="21">
        <f t="shared" si="1411"/>
        <v>135063.32</v>
      </c>
      <c r="IX291" s="21">
        <f t="shared" si="1412"/>
        <v>133130.43</v>
      </c>
      <c r="IY291" s="21">
        <f t="shared" si="1413"/>
        <v>1932.890000000014</v>
      </c>
      <c r="IZ291" s="21">
        <f>((((((((IZ130)+(IZ149))+(IZ167))+(IZ194))+(IZ206))+(IZ261))+(IZ288))+(IZ289))+(IZ290)</f>
        <v>35978.03</v>
      </c>
      <c r="JA291" s="21">
        <f>((((((((JA130)+(JA149))+(JA167))+(JA194))+(JA206))+(JA261))+(JA288))+(JA289))+(JA290)</f>
        <v>51632.47</v>
      </c>
      <c r="JB291" s="21">
        <f t="shared" si="1414"/>
        <v>-15654.440000000002</v>
      </c>
      <c r="JC291" s="21">
        <f>((((((((JC130)+(JC149))+(JC167))+(JC194))+(JC206))+(JC261))+(JC288))+(JC289))+(JC290)</f>
        <v>13060.15</v>
      </c>
      <c r="JD291" s="21">
        <f>((((((((JD130)+(JD149))+(JD167))+(JD194))+(JD206))+(JD261))+(JD288))+(JD289))+(JD290)</f>
        <v>0</v>
      </c>
      <c r="JE291" s="21">
        <f t="shared" si="1415"/>
        <v>13060.15</v>
      </c>
      <c r="JF291" s="21">
        <f>((((((((JF130)+(JF149))+(JF167))+(JF194))+(JF206))+(JF261))+(JF288))+(JF289))+(JF290)</f>
        <v>277.87</v>
      </c>
      <c r="JG291" s="21">
        <f>((((((((JG130)+(JG149))+(JG167))+(JG194))+(JG206))+(JG261))+(JG288))+(JG289))+(JG290)</f>
        <v>0</v>
      </c>
      <c r="JH291" s="21">
        <f t="shared" si="1416"/>
        <v>277.87</v>
      </c>
      <c r="JI291" s="21">
        <f t="shared" si="1417"/>
        <v>49316.05</v>
      </c>
      <c r="JJ291" s="21">
        <f t="shared" si="1418"/>
        <v>51632.47</v>
      </c>
      <c r="JK291" s="21">
        <f t="shared" si="1419"/>
        <v>-2316.4199999999983</v>
      </c>
      <c r="JL291" s="21">
        <f>((((((((JL130)+(JL149))+(JL167))+(JL194))+(JL206))+(JL261))+(JL288))+(JL289))+(JL290)</f>
        <v>0</v>
      </c>
      <c r="JM291" s="21">
        <f>((((((((JM130)+(JM149))+(JM167))+(JM194))+(JM206))+(JM261))+(JM288))+(JM289))+(JM290)</f>
        <v>0</v>
      </c>
      <c r="JN291" s="21">
        <f t="shared" si="1420"/>
        <v>0</v>
      </c>
      <c r="JO291" s="21">
        <f>((((((((JO130)+(JO149))+(JO167))+(JO194))+(JO206))+(JO261))+(JO288))+(JO289))+(JO290)</f>
        <v>413953.98</v>
      </c>
      <c r="JP291" s="21">
        <f>((((((((JP130)+(JP149))+(JP167))+(JP194))+(JP206))+(JP261))+(JP288))+(JP289))+(JP290)</f>
        <v>481272.87000000005</v>
      </c>
      <c r="JQ291" s="21">
        <f t="shared" si="1421"/>
        <v>-67318.890000000072</v>
      </c>
      <c r="JR291" s="21">
        <f>((((((((JR130)+(JR149))+(JR167))+(JR194))+(JR206))+(JR261))+(JR288))+(JR289))+(JR290)</f>
        <v>-15230.419999999998</v>
      </c>
      <c r="JS291" s="21">
        <f>((((((((JS130)+(JS149))+(JS167))+(JS194))+(JS206))+(JS261))+(JS288))+(JS289))+(JS290)</f>
        <v>0</v>
      </c>
      <c r="JT291" s="21">
        <f t="shared" si="1422"/>
        <v>-15230.419999999998</v>
      </c>
      <c r="JU291" s="21">
        <f t="shared" si="1423"/>
        <v>398723.56</v>
      </c>
      <c r="JV291" s="21">
        <f t="shared" si="1424"/>
        <v>481272.87000000005</v>
      </c>
      <c r="JW291" s="21">
        <f t="shared" si="1425"/>
        <v>-82549.310000000056</v>
      </c>
      <c r="JX291" s="21">
        <f>((((((((JX130)+(JX149))+(JX167))+(JX194))+(JX206))+(JX261))+(JX288))+(JX289))+(JX290)</f>
        <v>63919.389999999992</v>
      </c>
      <c r="JY291" s="21">
        <f>((((((((JY130)+(JY149))+(JY167))+(JY194))+(JY206))+(JY261))+(JY288))+(JY289))+(JY290)</f>
        <v>64051.86</v>
      </c>
      <c r="JZ291" s="21">
        <f t="shared" si="1426"/>
        <v>-132.47000000000844</v>
      </c>
      <c r="KA291" s="21">
        <f>((((((((KA130)+(KA149))+(KA167))+(KA194))+(KA206))+(KA261))+(KA288))+(KA289))+(KA290)</f>
        <v>35544.93</v>
      </c>
      <c r="KB291" s="21">
        <f>((((((((KB130)+(KB149))+(KB167))+(KB194))+(KB206))+(KB261))+(KB288))+(KB289))+(KB290)</f>
        <v>37000</v>
      </c>
      <c r="KC291" s="21">
        <f t="shared" si="1427"/>
        <v>-1455.0699999999997</v>
      </c>
      <c r="KD291" s="21">
        <f t="shared" si="1428"/>
        <v>99464.319999999992</v>
      </c>
      <c r="KE291" s="21">
        <f t="shared" si="1429"/>
        <v>101051.86</v>
      </c>
      <c r="KF291" s="21">
        <f t="shared" si="1430"/>
        <v>-1587.5400000000081</v>
      </c>
      <c r="KG291" s="21">
        <f>((((((((KG130)+(KG149))+(KG167))+(KG194))+(KG206))+(KG261))+(KG288))+(KG289))+(KG290)</f>
        <v>145871.71</v>
      </c>
      <c r="KH291" s="21">
        <f>((((((((KH130)+(KH149))+(KH167))+(KH194))+(KH206))+(KH261))+(KH288))+(KH289))+(KH290)</f>
        <v>175166.98</v>
      </c>
      <c r="KI291" s="21">
        <f t="shared" si="1431"/>
        <v>-29295.270000000019</v>
      </c>
      <c r="KJ291" s="21">
        <f>((((((((KJ130)+(KJ149))+(KJ167))+(KJ194))+(KJ206))+(KJ261))+(KJ288))+(KJ289))+(KJ290)</f>
        <v>3277.08</v>
      </c>
      <c r="KK291" s="21">
        <f>((((((((KK130)+(KK149))+(KK167))+(KK194))+(KK206))+(KK261))+(KK288))+(KK289))+(KK290)</f>
        <v>22810.01</v>
      </c>
      <c r="KL291" s="21">
        <f t="shared" si="1432"/>
        <v>-19532.93</v>
      </c>
      <c r="KM291" s="21">
        <f>((((((((KM130)+(KM149))+(KM167))+(KM194))+(KM206))+(KM261))+(KM288))+(KM289))+(KM290)</f>
        <v>101.65</v>
      </c>
      <c r="KN291" s="21">
        <f>((((((((KN130)+(KN149))+(KN167))+(KN194))+(KN206))+(KN261))+(KN288))+(KN289))+(KN290)</f>
        <v>0</v>
      </c>
      <c r="KO291" s="21">
        <f t="shared" si="1433"/>
        <v>101.65</v>
      </c>
      <c r="KP291" s="21">
        <f>((((((((KP130)+(KP149))+(KP167))+(KP194))+(KP206))+(KP261))+(KP288))+(KP289))+(KP290)</f>
        <v>1108.32</v>
      </c>
      <c r="KQ291" s="21">
        <f>((((((((KQ130)+(KQ149))+(KQ167))+(KQ194))+(KQ206))+(KQ261))+(KQ288))+(KQ289))+(KQ290)</f>
        <v>0</v>
      </c>
      <c r="KR291" s="21">
        <f t="shared" si="1434"/>
        <v>1108.32</v>
      </c>
      <c r="KS291" s="21">
        <f>((((((((KS130)+(KS149))+(KS167))+(KS194))+(KS206))+(KS261))+(KS288))+(KS289))+(KS290)</f>
        <v>484.52</v>
      </c>
      <c r="KT291" s="21">
        <f>((((((((KT130)+(KT149))+(KT167))+(KT194))+(KT206))+(KT261))+(KT288))+(KT289))+(KT290)</f>
        <v>0</v>
      </c>
      <c r="KU291" s="21">
        <f t="shared" si="1435"/>
        <v>484.52</v>
      </c>
      <c r="KV291" s="21">
        <f>((((((((KV130)+(KV149))+(KV167))+(KV194))+(KV206))+(KV261))+(KV288))+(KV289))+(KV290)</f>
        <v>0</v>
      </c>
      <c r="KW291" s="21">
        <f>((((((((KW130)+(KW149))+(KW167))+(KW194))+(KW206))+(KW261))+(KW288))+(KW289))+(KW290)</f>
        <v>0</v>
      </c>
      <c r="KX291" s="21">
        <f t="shared" si="1436"/>
        <v>0</v>
      </c>
      <c r="KY291" s="21">
        <f>((((((((KY130)+(KY149))+(KY167))+(KY194))+(KY206))+(KY261))+(KY288))+(KY289))+(KY290)</f>
        <v>0</v>
      </c>
      <c r="KZ291" s="21">
        <f>((((((((KZ130)+(KZ149))+(KZ167))+(KZ194))+(KZ206))+(KZ261))+(KZ288))+(KZ289))+(KZ290)</f>
        <v>0</v>
      </c>
      <c r="LA291" s="21">
        <f t="shared" si="1437"/>
        <v>0</v>
      </c>
      <c r="LB291" s="21">
        <f t="shared" si="1438"/>
        <v>0</v>
      </c>
      <c r="LC291" s="21">
        <f t="shared" si="1439"/>
        <v>0</v>
      </c>
      <c r="LD291" s="21">
        <f t="shared" si="1440"/>
        <v>0</v>
      </c>
      <c r="LE291" s="21">
        <f t="shared" si="1441"/>
        <v>150843.27999999997</v>
      </c>
      <c r="LF291" s="21">
        <f t="shared" si="1442"/>
        <v>197976.99000000002</v>
      </c>
      <c r="LG291" s="21">
        <f t="shared" si="1443"/>
        <v>-47133.71000000005</v>
      </c>
      <c r="LH291" s="21">
        <f>((((((((LH130)+(LH149))+(LH167))+(LH194))+(LH206))+(LH261))+(LH288))+(LH289))+(LH290)</f>
        <v>81647.83</v>
      </c>
      <c r="LI291" s="21">
        <f>((((((((LI130)+(LI149))+(LI167))+(LI194))+(LI206))+(LI261))+(LI288))+(LI289))+(LI290)</f>
        <v>84761.03</v>
      </c>
      <c r="LJ291" s="21">
        <f t="shared" si="1444"/>
        <v>-3113.1999999999971</v>
      </c>
      <c r="LK291" s="21">
        <f>((((((((LK130)+(LK149))+(LK167))+(LK194))+(LK206))+(LK261))+(LK288))+(LK289))+(LK290)</f>
        <v>0</v>
      </c>
      <c r="LL291" s="21">
        <f>((((((((LL130)+(LL149))+(LL167))+(LL194))+(LL206))+(LL261))+(LL288))+(LL289))+(LL290)</f>
        <v>0</v>
      </c>
      <c r="LM291" s="21">
        <f t="shared" si="1445"/>
        <v>0</v>
      </c>
      <c r="LN291" s="21">
        <f t="shared" si="1446"/>
        <v>1685771.7000000002</v>
      </c>
      <c r="LO291" s="21">
        <f t="shared" si="1447"/>
        <v>2000844.1400000004</v>
      </c>
      <c r="LP291" s="21">
        <f t="shared" si="1448"/>
        <v>-315072.44000000018</v>
      </c>
    </row>
    <row r="292" spans="1:328" x14ac:dyDescent="0.3">
      <c r="A292" s="2" t="s">
        <v>397</v>
      </c>
      <c r="B292" s="5">
        <f>(B100)-(B291)</f>
        <v>0</v>
      </c>
      <c r="C292" s="5">
        <f>(C100)-(C291)</f>
        <v>0</v>
      </c>
      <c r="D292" s="5">
        <f t="shared" si="1288"/>
        <v>0</v>
      </c>
      <c r="E292" s="5">
        <f>(E100)-(E291)</f>
        <v>364.34999999999127</v>
      </c>
      <c r="F292" s="5">
        <f>(F100)-(F291)</f>
        <v>0</v>
      </c>
      <c r="G292" s="5">
        <f t="shared" si="1289"/>
        <v>364.34999999999127</v>
      </c>
      <c r="H292" s="5">
        <f>(H100)-(H291)</f>
        <v>0</v>
      </c>
      <c r="I292" s="5">
        <f>(I100)-(I291)</f>
        <v>0</v>
      </c>
      <c r="J292" s="5">
        <f t="shared" si="1290"/>
        <v>0</v>
      </c>
      <c r="K292" s="5">
        <f>(K100)-(K291)</f>
        <v>39350.800000000003</v>
      </c>
      <c r="L292" s="5">
        <f>(L100)-(L291)</f>
        <v>12000</v>
      </c>
      <c r="M292" s="5">
        <f t="shared" si="1291"/>
        <v>27350.800000000003</v>
      </c>
      <c r="N292" s="5">
        <f>(N100)-(N291)</f>
        <v>23715.64</v>
      </c>
      <c r="O292" s="5">
        <f>(O100)-(O291)</f>
        <v>21000</v>
      </c>
      <c r="P292" s="5">
        <f t="shared" si="1292"/>
        <v>2715.6399999999994</v>
      </c>
      <c r="Q292" s="5">
        <f>(Q100)-(Q291)</f>
        <v>-15194.72</v>
      </c>
      <c r="R292" s="5">
        <f>(R100)-(R291)</f>
        <v>-15893.370000000003</v>
      </c>
      <c r="S292" s="5">
        <f t="shared" si="1293"/>
        <v>698.65000000000327</v>
      </c>
      <c r="T292" s="5">
        <f>(T100)-(T291)</f>
        <v>-1797.99</v>
      </c>
      <c r="U292" s="5">
        <f>(U100)-(U291)</f>
        <v>0</v>
      </c>
      <c r="V292" s="5">
        <f t="shared" si="1294"/>
        <v>-1797.99</v>
      </c>
      <c r="W292" s="5">
        <f>(W100)-(W291)</f>
        <v>2388.15</v>
      </c>
      <c r="X292" s="5">
        <f>(X100)-(X291)</f>
        <v>1500</v>
      </c>
      <c r="Y292" s="5">
        <f t="shared" si="1295"/>
        <v>888.15000000000009</v>
      </c>
      <c r="Z292" s="5">
        <f>(Z100)-(Z291)</f>
        <v>71522.89</v>
      </c>
      <c r="AA292" s="5">
        <f>(AA100)-(AA291)</f>
        <v>12000</v>
      </c>
      <c r="AB292" s="5">
        <f t="shared" si="1296"/>
        <v>59522.89</v>
      </c>
      <c r="AC292" s="5">
        <f>(AC100)-(AC291)</f>
        <v>20770.36</v>
      </c>
      <c r="AD292" s="5">
        <f>(AD100)-(AD291)</f>
        <v>7500</v>
      </c>
      <c r="AE292" s="5">
        <f t="shared" si="1297"/>
        <v>13270.36</v>
      </c>
      <c r="AF292" s="5">
        <f>(AF100)-(AF291)</f>
        <v>0</v>
      </c>
      <c r="AG292" s="5">
        <f>(AG100)-(AG291)</f>
        <v>1500</v>
      </c>
      <c r="AH292" s="5">
        <f t="shared" si="1298"/>
        <v>-1500</v>
      </c>
      <c r="AI292" s="5">
        <f>(AI100)-(AI291)</f>
        <v>0</v>
      </c>
      <c r="AJ292" s="5">
        <f>(AJ100)-(AJ291)</f>
        <v>7500</v>
      </c>
      <c r="AK292" s="5">
        <f t="shared" si="1299"/>
        <v>-7500</v>
      </c>
      <c r="AL292" s="5">
        <f t="shared" si="1300"/>
        <v>140755.13</v>
      </c>
      <c r="AM292" s="5">
        <f t="shared" si="1301"/>
        <v>47106.63</v>
      </c>
      <c r="AN292" s="5">
        <f t="shared" si="1302"/>
        <v>93648.5</v>
      </c>
      <c r="AO292" s="5">
        <f>(AO100)-(AO291)</f>
        <v>-50.2</v>
      </c>
      <c r="AP292" s="5">
        <f>(AP100)-(AP291)</f>
        <v>0</v>
      </c>
      <c r="AQ292" s="5">
        <f t="shared" si="1303"/>
        <v>-50.2</v>
      </c>
      <c r="AR292" s="5">
        <f>(AR100)-(AR291)</f>
        <v>-124432.4</v>
      </c>
      <c r="AS292" s="5">
        <f>(AS100)-(AS291)</f>
        <v>-132442.74</v>
      </c>
      <c r="AT292" s="5">
        <f t="shared" si="1304"/>
        <v>8010.3399999999965</v>
      </c>
      <c r="AU292" s="5">
        <f>(AU100)-(AU291)</f>
        <v>10088.510000000002</v>
      </c>
      <c r="AV292" s="5">
        <f>(AV100)-(AV291)</f>
        <v>4992.9900000000016</v>
      </c>
      <c r="AW292" s="5">
        <f t="shared" si="1305"/>
        <v>5095.5200000000004</v>
      </c>
      <c r="AX292" s="5">
        <f>(AX100)-(AX291)</f>
        <v>47924.160000000018</v>
      </c>
      <c r="AY292" s="5">
        <f>(AY100)-(AY291)</f>
        <v>37914.179999999993</v>
      </c>
      <c r="AZ292" s="5">
        <f t="shared" si="1306"/>
        <v>10009.980000000025</v>
      </c>
      <c r="BA292" s="5">
        <f>(BA100)-(BA291)</f>
        <v>0</v>
      </c>
      <c r="BB292" s="5">
        <f>(BB100)-(BB291)</f>
        <v>0</v>
      </c>
      <c r="BC292" s="5">
        <f t="shared" si="1307"/>
        <v>0</v>
      </c>
      <c r="BD292" s="5">
        <f>(BD100)-(BD291)</f>
        <v>-3701.0399999999995</v>
      </c>
      <c r="BE292" s="5">
        <f>(BE100)-(BE291)</f>
        <v>-6991.89</v>
      </c>
      <c r="BF292" s="5">
        <f t="shared" si="1308"/>
        <v>3290.8500000000008</v>
      </c>
      <c r="BG292" s="5">
        <f t="shared" si="1309"/>
        <v>-3701.0399999999995</v>
      </c>
      <c r="BH292" s="5">
        <f t="shared" si="1310"/>
        <v>-6991.89</v>
      </c>
      <c r="BI292" s="5">
        <f t="shared" si="1311"/>
        <v>3290.8500000000008</v>
      </c>
      <c r="BJ292" s="5">
        <f>(BJ100)-(BJ291)</f>
        <v>-30</v>
      </c>
      <c r="BK292" s="5">
        <f>(BK100)-(BK291)</f>
        <v>0</v>
      </c>
      <c r="BL292" s="5">
        <f t="shared" si="1312"/>
        <v>-30</v>
      </c>
      <c r="BM292" s="5">
        <f>(BM100)-(BM291)</f>
        <v>-40452.730000000003</v>
      </c>
      <c r="BN292" s="5">
        <f>(BN100)-(BN291)</f>
        <v>-51418.45</v>
      </c>
      <c r="BO292" s="5">
        <f t="shared" si="1313"/>
        <v>10965.719999999994</v>
      </c>
      <c r="BP292" s="5">
        <f>(BP100)-(BP291)</f>
        <v>-1289.46</v>
      </c>
      <c r="BQ292" s="5">
        <f>(BQ100)-(BQ291)</f>
        <v>0</v>
      </c>
      <c r="BR292" s="5">
        <f t="shared" si="1314"/>
        <v>-1289.46</v>
      </c>
      <c r="BS292" s="5">
        <f>(BS100)-(BS291)</f>
        <v>-13724.490000000002</v>
      </c>
      <c r="BT292" s="5">
        <f>(BT100)-(BT291)</f>
        <v>-3474.9900000000016</v>
      </c>
      <c r="BU292" s="5">
        <f t="shared" si="1315"/>
        <v>-10249.5</v>
      </c>
      <c r="BV292" s="5">
        <f>(BV100)-(BV291)</f>
        <v>-3832.1299999999992</v>
      </c>
      <c r="BW292" s="5">
        <f>(BW100)-(BW291)</f>
        <v>-2876.01</v>
      </c>
      <c r="BX292" s="5">
        <f t="shared" si="1316"/>
        <v>-956.11999999999898</v>
      </c>
      <c r="BY292" s="5">
        <f>(BY100)-(BY291)</f>
        <v>16976.96</v>
      </c>
      <c r="BZ292" s="5">
        <f>(BZ100)-(BZ291)</f>
        <v>5171.1600000000035</v>
      </c>
      <c r="CA292" s="5">
        <f t="shared" si="1317"/>
        <v>11805.799999999996</v>
      </c>
      <c r="CB292" s="5">
        <f t="shared" si="1318"/>
        <v>-1869.1200000000026</v>
      </c>
      <c r="CC292" s="5">
        <f t="shared" si="1319"/>
        <v>-1179.8399999999983</v>
      </c>
      <c r="CD292" s="5">
        <f t="shared" si="1320"/>
        <v>-689.28000000000429</v>
      </c>
      <c r="CE292" s="5">
        <f>(CE100)-(CE291)</f>
        <v>0</v>
      </c>
      <c r="CF292" s="5">
        <f>(CF100)-(CF291)</f>
        <v>4704.4499999999989</v>
      </c>
      <c r="CG292" s="5">
        <f t="shared" si="1321"/>
        <v>-4704.4499999999989</v>
      </c>
      <c r="CH292" s="5">
        <f>(CH100)-(CH291)</f>
        <v>0</v>
      </c>
      <c r="CI292" s="5">
        <f>(CI100)-(CI291)</f>
        <v>0</v>
      </c>
      <c r="CJ292" s="5">
        <f t="shared" si="1322"/>
        <v>0</v>
      </c>
      <c r="CK292" s="5">
        <f>(CK100)-(CK291)</f>
        <v>0</v>
      </c>
      <c r="CL292" s="5">
        <f>(CL100)-(CL291)</f>
        <v>0</v>
      </c>
      <c r="CM292" s="5">
        <f t="shared" si="1323"/>
        <v>0</v>
      </c>
      <c r="CN292" s="5">
        <f t="shared" si="1324"/>
        <v>0</v>
      </c>
      <c r="CO292" s="5">
        <f t="shared" si="1325"/>
        <v>0</v>
      </c>
      <c r="CP292" s="5">
        <f t="shared" si="1326"/>
        <v>0</v>
      </c>
      <c r="CQ292" s="5">
        <f>(CQ100)-(CQ291)</f>
        <v>0</v>
      </c>
      <c r="CR292" s="5">
        <f>(CR100)-(CR291)</f>
        <v>0</v>
      </c>
      <c r="CS292" s="5">
        <f t="shared" si="1327"/>
        <v>0</v>
      </c>
      <c r="CT292" s="5">
        <f>(CT100)-(CT291)</f>
        <v>-84214.34</v>
      </c>
      <c r="CU292" s="5">
        <f>(CU100)-(CU291)</f>
        <v>-82191.72</v>
      </c>
      <c r="CV292" s="5">
        <f t="shared" si="1328"/>
        <v>-2022.6199999999953</v>
      </c>
      <c r="CW292" s="5">
        <f>(CW100)-(CW291)</f>
        <v>4305.2999999999993</v>
      </c>
      <c r="CX292" s="5">
        <f>(CX100)-(CX291)</f>
        <v>0</v>
      </c>
      <c r="CY292" s="5">
        <f t="shared" si="1329"/>
        <v>4305.2999999999993</v>
      </c>
      <c r="CZ292" s="5">
        <f t="shared" si="1330"/>
        <v>-79909.039999999994</v>
      </c>
      <c r="DA292" s="5">
        <f t="shared" si="1331"/>
        <v>-82191.72</v>
      </c>
      <c r="DB292" s="5">
        <f t="shared" si="1332"/>
        <v>2282.6800000000076</v>
      </c>
      <c r="DC292" s="5">
        <f t="shared" si="1333"/>
        <v>-192431.86</v>
      </c>
      <c r="DD292" s="5">
        <f t="shared" si="1334"/>
        <v>-226613.01999999996</v>
      </c>
      <c r="DE292" s="5">
        <f t="shared" si="1335"/>
        <v>34181.159999999974</v>
      </c>
      <c r="DF292" s="5">
        <f>(DF100)-(DF291)</f>
        <v>0</v>
      </c>
      <c r="DG292" s="5">
        <f>(DG100)-(DG291)</f>
        <v>0</v>
      </c>
      <c r="DH292" s="5">
        <f t="shared" si="1336"/>
        <v>0</v>
      </c>
      <c r="DI292" s="5">
        <f>(DI100)-(DI291)</f>
        <v>-312.79999999999927</v>
      </c>
      <c r="DJ292" s="5">
        <f>(DJ100)-(DJ291)</f>
        <v>2611.0800000000017</v>
      </c>
      <c r="DK292" s="5">
        <f t="shared" si="1337"/>
        <v>-2923.880000000001</v>
      </c>
      <c r="DL292" s="5">
        <f t="shared" si="1338"/>
        <v>-312.79999999999927</v>
      </c>
      <c r="DM292" s="5">
        <f t="shared" si="1339"/>
        <v>2611.0800000000017</v>
      </c>
      <c r="DN292" s="5">
        <f t="shared" si="1340"/>
        <v>-2923.880000000001</v>
      </c>
      <c r="DO292" s="5">
        <f>(DO100)-(DO291)</f>
        <v>-4752.75</v>
      </c>
      <c r="DP292" s="5">
        <f>(DP100)-(DP291)</f>
        <v>-6160.02</v>
      </c>
      <c r="DQ292" s="5">
        <f t="shared" si="1341"/>
        <v>1407.2700000000004</v>
      </c>
      <c r="DR292" s="5">
        <f>(DR100)-(DR291)</f>
        <v>1875</v>
      </c>
      <c r="DS292" s="5">
        <f>(DS100)-(DS291)</f>
        <v>0</v>
      </c>
      <c r="DT292" s="5">
        <f t="shared" si="1342"/>
        <v>1875</v>
      </c>
      <c r="DU292" s="5">
        <f t="shared" si="1343"/>
        <v>-2877.75</v>
      </c>
      <c r="DV292" s="5">
        <f t="shared" si="1344"/>
        <v>-6160.02</v>
      </c>
      <c r="DW292" s="5">
        <f t="shared" si="1345"/>
        <v>3282.2700000000004</v>
      </c>
      <c r="DX292" s="21">
        <f t="shared" si="1346"/>
        <v>-54502.930000000008</v>
      </c>
      <c r="DY292" s="21">
        <f t="shared" si="1347"/>
        <v>-183055.32999999993</v>
      </c>
      <c r="DZ292" s="21">
        <f t="shared" si="1348"/>
        <v>128552.39999999992</v>
      </c>
      <c r="EA292" s="21">
        <f>(EA100)-(EA291)</f>
        <v>62</v>
      </c>
      <c r="EB292" s="21">
        <f>(EB100)-(EB291)</f>
        <v>0</v>
      </c>
      <c r="EC292" s="21">
        <f t="shared" si="1349"/>
        <v>62</v>
      </c>
      <c r="ED292" s="21">
        <f>(ED100)-(ED291)</f>
        <v>0</v>
      </c>
      <c r="EE292" s="21">
        <f>(EE100)-(EE291)</f>
        <v>0</v>
      </c>
      <c r="EF292" s="21">
        <f t="shared" si="1350"/>
        <v>0</v>
      </c>
      <c r="EG292" s="21">
        <f>(EG100)-(EG291)</f>
        <v>2044.8100000000013</v>
      </c>
      <c r="EH292" s="21">
        <f>(EH100)-(EH291)</f>
        <v>-609.02999999999884</v>
      </c>
      <c r="EI292" s="21">
        <f t="shared" si="1351"/>
        <v>2653.84</v>
      </c>
      <c r="EJ292" s="21">
        <f>(EJ100)-(EJ291)</f>
        <v>-1909.69</v>
      </c>
      <c r="EK292" s="21">
        <f>(EK100)-(EK291)</f>
        <v>0</v>
      </c>
      <c r="EL292" s="21">
        <f t="shared" si="1352"/>
        <v>-1909.69</v>
      </c>
      <c r="EM292" s="21">
        <f t="shared" si="1353"/>
        <v>135.12000000000126</v>
      </c>
      <c r="EN292" s="21">
        <f t="shared" si="1354"/>
        <v>-609.02999999999884</v>
      </c>
      <c r="EO292" s="21">
        <f t="shared" si="1355"/>
        <v>744.15000000000009</v>
      </c>
      <c r="EP292" s="21">
        <f>(EP100)-(EP291)</f>
        <v>43189.680000000008</v>
      </c>
      <c r="EQ292" s="21">
        <f>(EQ100)-(EQ291)</f>
        <v>-1111.5299999999988</v>
      </c>
      <c r="ER292" s="21">
        <f t="shared" si="1356"/>
        <v>44301.210000000006</v>
      </c>
      <c r="ES292" s="21">
        <f>(ES100)-(ES291)</f>
        <v>0</v>
      </c>
      <c r="ET292" s="21">
        <f>(ET100)-(ET291)</f>
        <v>0</v>
      </c>
      <c r="EU292" s="21">
        <f t="shared" si="1357"/>
        <v>0</v>
      </c>
      <c r="EV292" s="21">
        <f>(EV100)-(EV291)</f>
        <v>1887.0599999999977</v>
      </c>
      <c r="EW292" s="21">
        <f>(EW100)-(EW291)</f>
        <v>-180.12000000000262</v>
      </c>
      <c r="EX292" s="21">
        <f t="shared" si="1358"/>
        <v>2067.1800000000003</v>
      </c>
      <c r="EY292" s="21">
        <f>(EY100)-(EY291)</f>
        <v>750.72</v>
      </c>
      <c r="EZ292" s="21">
        <f>(EZ100)-(EZ291)</f>
        <v>0</v>
      </c>
      <c r="FA292" s="21">
        <f t="shared" si="1359"/>
        <v>750.72</v>
      </c>
      <c r="FB292" s="21">
        <f t="shared" si="1360"/>
        <v>2637.7799999999979</v>
      </c>
      <c r="FC292" s="21">
        <f t="shared" si="1361"/>
        <v>-180.12000000000262</v>
      </c>
      <c r="FD292" s="21">
        <f t="shared" si="1362"/>
        <v>2817.9000000000005</v>
      </c>
      <c r="FE292" s="21">
        <f>(FE100)-(FE291)</f>
        <v>0</v>
      </c>
      <c r="FF292" s="21">
        <f>(FF100)-(FF291)</f>
        <v>0</v>
      </c>
      <c r="FG292" s="21">
        <f t="shared" si="1363"/>
        <v>0</v>
      </c>
      <c r="FH292" s="21">
        <f>(FH100)-(FH291)</f>
        <v>2917.1900000000023</v>
      </c>
      <c r="FI292" s="21">
        <f>(FI100)-(FI291)</f>
        <v>-425.22000000000116</v>
      </c>
      <c r="FJ292" s="21">
        <f t="shared" si="1364"/>
        <v>3342.4100000000035</v>
      </c>
      <c r="FK292" s="21">
        <f>(FK100)-(FK291)</f>
        <v>765.24000000000024</v>
      </c>
      <c r="FL292" s="21">
        <f>(FL100)-(FL291)</f>
        <v>0</v>
      </c>
      <c r="FM292" s="21">
        <f t="shared" si="1365"/>
        <v>765.24000000000024</v>
      </c>
      <c r="FN292" s="21">
        <f t="shared" si="1366"/>
        <v>3682.4300000000026</v>
      </c>
      <c r="FO292" s="21">
        <f t="shared" si="1367"/>
        <v>-425.22000000000116</v>
      </c>
      <c r="FP292" s="21">
        <f t="shared" si="1368"/>
        <v>4107.6500000000033</v>
      </c>
      <c r="FQ292" s="21">
        <f>(FQ100)-(FQ291)</f>
        <v>0</v>
      </c>
      <c r="FR292" s="21">
        <f>(FR100)-(FR291)</f>
        <v>0</v>
      </c>
      <c r="FS292" s="21">
        <f t="shared" si="1369"/>
        <v>0</v>
      </c>
      <c r="FT292" s="21">
        <f>(FT100)-(FT291)</f>
        <v>2442.0699999999997</v>
      </c>
      <c r="FU292" s="21">
        <f>(FU100)-(FU291)</f>
        <v>-224.01000000000204</v>
      </c>
      <c r="FV292" s="21">
        <f t="shared" si="1370"/>
        <v>2666.0800000000017</v>
      </c>
      <c r="FW292" s="21">
        <f>(FW100)-(FW291)</f>
        <v>-5932.64</v>
      </c>
      <c r="FX292" s="21">
        <f>(FX100)-(FX291)</f>
        <v>0</v>
      </c>
      <c r="FY292" s="21">
        <f t="shared" si="1371"/>
        <v>-5932.64</v>
      </c>
      <c r="FZ292" s="21">
        <f t="shared" si="1372"/>
        <v>-3490.5700000000006</v>
      </c>
      <c r="GA292" s="21">
        <f t="shared" si="1373"/>
        <v>-224.01000000000204</v>
      </c>
      <c r="GB292" s="21">
        <f t="shared" si="1374"/>
        <v>-3266.5599999999986</v>
      </c>
      <c r="GC292" s="21">
        <f>(GC100)-(GC291)</f>
        <v>-2400</v>
      </c>
      <c r="GD292" s="21">
        <f>(GD100)-(GD291)</f>
        <v>0</v>
      </c>
      <c r="GE292" s="21">
        <f t="shared" si="1375"/>
        <v>-2400</v>
      </c>
      <c r="GF292" s="21">
        <f>(GF100)-(GF291)</f>
        <v>0</v>
      </c>
      <c r="GG292" s="21">
        <f>(GG100)-(GG291)</f>
        <v>0</v>
      </c>
      <c r="GH292" s="21">
        <f t="shared" si="1376"/>
        <v>0</v>
      </c>
      <c r="GI292" s="21">
        <f>(GI100)-(GI291)</f>
        <v>3711.739999999998</v>
      </c>
      <c r="GJ292" s="21">
        <f>(GJ100)-(GJ291)</f>
        <v>2750.010000000002</v>
      </c>
      <c r="GK292" s="21">
        <f t="shared" si="1377"/>
        <v>961.72999999999593</v>
      </c>
      <c r="GL292" s="21">
        <f>(GL100)-(GL291)</f>
        <v>-4567.87</v>
      </c>
      <c r="GM292" s="21">
        <f>(GM100)-(GM291)</f>
        <v>0</v>
      </c>
      <c r="GN292" s="21">
        <f t="shared" si="1378"/>
        <v>-4567.87</v>
      </c>
      <c r="GO292" s="21">
        <f t="shared" si="1379"/>
        <v>-856.13000000000193</v>
      </c>
      <c r="GP292" s="21">
        <f t="shared" si="1380"/>
        <v>2750.010000000002</v>
      </c>
      <c r="GQ292" s="21">
        <f t="shared" si="1381"/>
        <v>-3606.140000000004</v>
      </c>
      <c r="GR292" s="21">
        <f>(GR100)-(GR291)</f>
        <v>0</v>
      </c>
      <c r="GS292" s="21">
        <f>(GS100)-(GS291)</f>
        <v>0</v>
      </c>
      <c r="GT292" s="21">
        <f t="shared" si="1382"/>
        <v>0</v>
      </c>
      <c r="GU292" s="21">
        <f>(GU100)-(GU291)</f>
        <v>0</v>
      </c>
      <c r="GV292" s="21">
        <f>(GV100)-(GV291)</f>
        <v>-3126.78</v>
      </c>
      <c r="GW292" s="21">
        <f t="shared" si="1383"/>
        <v>3126.78</v>
      </c>
      <c r="GX292" s="21">
        <f>(GX100)-(GX291)</f>
        <v>-469.94999999999982</v>
      </c>
      <c r="GY292" s="21">
        <f>(GY100)-(GY291)</f>
        <v>2700</v>
      </c>
      <c r="GZ292" s="21">
        <f t="shared" si="1384"/>
        <v>-3169.95</v>
      </c>
      <c r="HA292" s="21">
        <f t="shared" si="1385"/>
        <v>42490.360000000008</v>
      </c>
      <c r="HB292" s="21">
        <f t="shared" si="1386"/>
        <v>-226.68000000000166</v>
      </c>
      <c r="HC292" s="21">
        <f t="shared" si="1387"/>
        <v>42717.040000000008</v>
      </c>
      <c r="HD292" s="21">
        <f>(HD100)-(HD291)</f>
        <v>0</v>
      </c>
      <c r="HE292" s="21">
        <f>(HE100)-(HE291)</f>
        <v>0</v>
      </c>
      <c r="HF292" s="21">
        <f t="shared" si="1388"/>
        <v>0</v>
      </c>
      <c r="HG292" s="21">
        <f>(HG100)-(HG291)</f>
        <v>-84.89</v>
      </c>
      <c r="HH292" s="21">
        <f>(HH100)-(HH291)</f>
        <v>0</v>
      </c>
      <c r="HI292" s="21">
        <f t="shared" si="1389"/>
        <v>-84.89</v>
      </c>
      <c r="HJ292" s="21">
        <f>(HJ100)-(HJ291)</f>
        <v>-8697.02</v>
      </c>
      <c r="HK292" s="21">
        <f>(HK100)-(HK291)</f>
        <v>-1037.7599999999984</v>
      </c>
      <c r="HL292" s="21">
        <f t="shared" si="1390"/>
        <v>-7659.260000000002</v>
      </c>
      <c r="HM292" s="21">
        <f>(HM100)-(HM291)</f>
        <v>-1500</v>
      </c>
      <c r="HN292" s="21">
        <f>(HN100)-(HN291)</f>
        <v>0</v>
      </c>
      <c r="HO292" s="21">
        <f t="shared" si="1391"/>
        <v>-1500</v>
      </c>
      <c r="HP292" s="21">
        <f t="shared" si="1392"/>
        <v>-10197.02</v>
      </c>
      <c r="HQ292" s="21">
        <f t="shared" si="1393"/>
        <v>-1037.7599999999984</v>
      </c>
      <c r="HR292" s="21">
        <f t="shared" si="1394"/>
        <v>-9159.260000000002</v>
      </c>
      <c r="HS292" s="21">
        <f>(HS100)-(HS291)</f>
        <v>3283.7900000000009</v>
      </c>
      <c r="HT292" s="21">
        <f>(HT100)-(HT291)</f>
        <v>9113.2800000000025</v>
      </c>
      <c r="HU292" s="21">
        <f t="shared" si="1395"/>
        <v>-5829.4900000000016</v>
      </c>
      <c r="HV292" s="21">
        <f>(HV100)-(HV291)</f>
        <v>0</v>
      </c>
      <c r="HW292" s="21">
        <f>(HW100)-(HW291)</f>
        <v>0</v>
      </c>
      <c r="HX292" s="21">
        <f t="shared" si="1396"/>
        <v>0</v>
      </c>
      <c r="HY292" s="21">
        <f>(HY100)-(HY291)</f>
        <v>-25476.85</v>
      </c>
      <c r="HZ292" s="21">
        <f>(HZ100)-(HZ291)</f>
        <v>-16445.489999999998</v>
      </c>
      <c r="IA292" s="21">
        <f t="shared" si="1397"/>
        <v>-9031.36</v>
      </c>
      <c r="IB292" s="21">
        <f>(IB100)-(IB291)</f>
        <v>392.24999999999994</v>
      </c>
      <c r="IC292" s="21">
        <f>(IC100)-(IC291)</f>
        <v>0</v>
      </c>
      <c r="ID292" s="21">
        <f t="shared" si="1398"/>
        <v>392.24999999999994</v>
      </c>
      <c r="IE292" s="21">
        <f t="shared" si="1399"/>
        <v>-25084.6</v>
      </c>
      <c r="IF292" s="21">
        <f t="shared" si="1400"/>
        <v>-16445.489999999998</v>
      </c>
      <c r="IG292" s="21">
        <f t="shared" si="1401"/>
        <v>-8639.11</v>
      </c>
      <c r="IH292" s="21">
        <f t="shared" si="1402"/>
        <v>-32082.719999999998</v>
      </c>
      <c r="II292" s="21">
        <f t="shared" si="1403"/>
        <v>-8369.9699999999939</v>
      </c>
      <c r="IJ292" s="21">
        <f t="shared" si="1404"/>
        <v>-23712.750000000004</v>
      </c>
      <c r="IK292" s="21">
        <f>(IK100)-(IK291)</f>
        <v>5767.4600000000064</v>
      </c>
      <c r="IL292" s="21">
        <f>(IL100)-(IL291)</f>
        <v>-3.9999999993597157E-2</v>
      </c>
      <c r="IM292" s="21">
        <f t="shared" si="1405"/>
        <v>5767.5</v>
      </c>
      <c r="IN292" s="21">
        <f>(IN100)-(IN291)</f>
        <v>0</v>
      </c>
      <c r="IO292" s="21">
        <f>(IO100)-(IO291)</f>
        <v>0</v>
      </c>
      <c r="IP292" s="21">
        <f t="shared" si="1406"/>
        <v>0</v>
      </c>
      <c r="IQ292" s="21">
        <f>(IQ100)-(IQ291)</f>
        <v>-25653.26</v>
      </c>
      <c r="IR292" s="21">
        <f>(IR100)-(IR291)</f>
        <v>-9999.99</v>
      </c>
      <c r="IS292" s="21">
        <f t="shared" si="1407"/>
        <v>-15653.269999999999</v>
      </c>
      <c r="IT292" s="21">
        <f t="shared" si="1408"/>
        <v>-25653.26</v>
      </c>
      <c r="IU292" s="21">
        <f t="shared" si="1409"/>
        <v>-9999.99</v>
      </c>
      <c r="IV292" s="21">
        <f t="shared" si="1410"/>
        <v>-15653.269999999999</v>
      </c>
      <c r="IW292" s="21">
        <f t="shared" si="1411"/>
        <v>-51968.51999999999</v>
      </c>
      <c r="IX292" s="21">
        <f t="shared" si="1412"/>
        <v>-18369.999999999985</v>
      </c>
      <c r="IY292" s="21">
        <f t="shared" si="1413"/>
        <v>-33598.520000000004</v>
      </c>
      <c r="IZ292" s="21">
        <f>(IZ100)-(IZ291)</f>
        <v>4971.9599999999991</v>
      </c>
      <c r="JA292" s="21">
        <f>(JA100)-(JA291)</f>
        <v>-9634.4499999999971</v>
      </c>
      <c r="JB292" s="21">
        <f t="shared" si="1414"/>
        <v>14606.409999999996</v>
      </c>
      <c r="JC292" s="21">
        <f>(JC100)-(JC291)</f>
        <v>-13060.15</v>
      </c>
      <c r="JD292" s="21">
        <f>(JD100)-(JD291)</f>
        <v>0</v>
      </c>
      <c r="JE292" s="21">
        <f t="shared" si="1415"/>
        <v>-13060.15</v>
      </c>
      <c r="JF292" s="21">
        <f>(JF100)-(JF291)</f>
        <v>1722.13</v>
      </c>
      <c r="JG292" s="21">
        <f>(JG100)-(JG291)</f>
        <v>0</v>
      </c>
      <c r="JH292" s="21">
        <f t="shared" si="1416"/>
        <v>1722.13</v>
      </c>
      <c r="JI292" s="21">
        <f t="shared" si="1417"/>
        <v>-6366.06</v>
      </c>
      <c r="JJ292" s="21">
        <f t="shared" si="1418"/>
        <v>-9634.4499999999971</v>
      </c>
      <c r="JK292" s="21">
        <f t="shared" si="1419"/>
        <v>3268.3899999999967</v>
      </c>
      <c r="JL292" s="21">
        <f>(JL100)-(JL291)</f>
        <v>0</v>
      </c>
      <c r="JM292" s="21">
        <f>(JM100)-(JM291)</f>
        <v>0</v>
      </c>
      <c r="JN292" s="21">
        <f t="shared" si="1420"/>
        <v>0</v>
      </c>
      <c r="JO292" s="21">
        <f>(JO100)-(JO291)</f>
        <v>-413953.98</v>
      </c>
      <c r="JP292" s="21">
        <f>(JP100)-(JP291)</f>
        <v>0</v>
      </c>
      <c r="JQ292" s="21">
        <f t="shared" si="1421"/>
        <v>-413953.98</v>
      </c>
      <c r="JR292" s="21">
        <f>(JR100)-(JR291)</f>
        <v>418884.55</v>
      </c>
      <c r="JS292" s="21">
        <f>(JS100)-(JS291)</f>
        <v>0</v>
      </c>
      <c r="JT292" s="21">
        <f t="shared" si="1422"/>
        <v>418884.55</v>
      </c>
      <c r="JU292" s="21">
        <f t="shared" si="1423"/>
        <v>4930.570000000007</v>
      </c>
      <c r="JV292" s="21">
        <f t="shared" si="1424"/>
        <v>0</v>
      </c>
      <c r="JW292" s="21">
        <f t="shared" si="1425"/>
        <v>4930.570000000007</v>
      </c>
      <c r="JX292" s="21">
        <f>(JX100)-(JX291)</f>
        <v>-29456.869999999995</v>
      </c>
      <c r="JY292" s="21">
        <f>(JY100)-(JY291)</f>
        <v>-40451.85</v>
      </c>
      <c r="JZ292" s="21">
        <f t="shared" si="1426"/>
        <v>10994.980000000003</v>
      </c>
      <c r="KA292" s="21">
        <f>(KA100)-(KA291)</f>
        <v>110548.83000000002</v>
      </c>
      <c r="KB292" s="21">
        <f>(KB100)-(KB291)</f>
        <v>53000</v>
      </c>
      <c r="KC292" s="21">
        <f t="shared" si="1427"/>
        <v>57548.830000000016</v>
      </c>
      <c r="KD292" s="21">
        <f t="shared" si="1428"/>
        <v>81091.960000000021</v>
      </c>
      <c r="KE292" s="21">
        <f t="shared" si="1429"/>
        <v>12548.150000000001</v>
      </c>
      <c r="KF292" s="21">
        <f t="shared" si="1430"/>
        <v>68543.810000000027</v>
      </c>
      <c r="KG292" s="21">
        <f>(KG100)-(KG291)</f>
        <v>-94255.069999999992</v>
      </c>
      <c r="KH292" s="21">
        <f>(KH100)-(KH291)</f>
        <v>-91209.97</v>
      </c>
      <c r="KI292" s="21">
        <f t="shared" si="1431"/>
        <v>-3045.0999999999913</v>
      </c>
      <c r="KJ292" s="21">
        <f>(KJ100)-(KJ291)</f>
        <v>-3277.08</v>
      </c>
      <c r="KK292" s="21">
        <f>(KK100)-(KK291)</f>
        <v>-22810.01</v>
      </c>
      <c r="KL292" s="21">
        <f t="shared" si="1432"/>
        <v>19532.93</v>
      </c>
      <c r="KM292" s="21">
        <f>(KM100)-(KM291)</f>
        <v>-101.65</v>
      </c>
      <c r="KN292" s="21">
        <f>(KN100)-(KN291)</f>
        <v>0</v>
      </c>
      <c r="KO292" s="21">
        <f t="shared" si="1433"/>
        <v>-101.65</v>
      </c>
      <c r="KP292" s="21">
        <f>(KP100)-(KP291)</f>
        <v>-1108.32</v>
      </c>
      <c r="KQ292" s="21">
        <f>(KQ100)-(KQ291)</f>
        <v>0</v>
      </c>
      <c r="KR292" s="21">
        <f t="shared" si="1434"/>
        <v>-1108.32</v>
      </c>
      <c r="KS292" s="21">
        <f>(KS100)-(KS291)</f>
        <v>-484.52</v>
      </c>
      <c r="KT292" s="21">
        <f>(KT100)-(KT291)</f>
        <v>0</v>
      </c>
      <c r="KU292" s="21">
        <f t="shared" si="1435"/>
        <v>-484.52</v>
      </c>
      <c r="KV292" s="21">
        <f>(KV100)-(KV291)</f>
        <v>0</v>
      </c>
      <c r="KW292" s="21">
        <f>(KW100)-(KW291)</f>
        <v>0</v>
      </c>
      <c r="KX292" s="21">
        <f t="shared" si="1436"/>
        <v>0</v>
      </c>
      <c r="KY292" s="21">
        <f>(KY100)-(KY291)</f>
        <v>0</v>
      </c>
      <c r="KZ292" s="21">
        <f>(KZ100)-(KZ291)</f>
        <v>0</v>
      </c>
      <c r="LA292" s="21">
        <f t="shared" si="1437"/>
        <v>0</v>
      </c>
      <c r="LB292" s="21">
        <f t="shared" si="1438"/>
        <v>0</v>
      </c>
      <c r="LC292" s="21">
        <f t="shared" si="1439"/>
        <v>0</v>
      </c>
      <c r="LD292" s="21">
        <f t="shared" si="1440"/>
        <v>0</v>
      </c>
      <c r="LE292" s="21">
        <f t="shared" si="1441"/>
        <v>-99226.64</v>
      </c>
      <c r="LF292" s="21">
        <f t="shared" si="1442"/>
        <v>-114019.98</v>
      </c>
      <c r="LG292" s="21">
        <f t="shared" si="1443"/>
        <v>14793.339999999997</v>
      </c>
      <c r="LH292" s="21">
        <f>(LH100)-(LH291)</f>
        <v>2984.0299999999988</v>
      </c>
      <c r="LI292" s="21">
        <f>(LI100)-(LI291)</f>
        <v>0</v>
      </c>
      <c r="LJ292" s="21">
        <f t="shared" si="1444"/>
        <v>2984.0299999999988</v>
      </c>
      <c r="LK292" s="21">
        <f>(LK100)-(LK291)</f>
        <v>0</v>
      </c>
      <c r="LL292" s="21">
        <f>(LL100)-(LL291)</f>
        <v>0</v>
      </c>
      <c r="LM292" s="21">
        <f t="shared" si="1445"/>
        <v>0</v>
      </c>
      <c r="LN292" s="21">
        <f t="shared" si="1446"/>
        <v>-80567.229999999967</v>
      </c>
      <c r="LO292" s="21">
        <f t="shared" si="1447"/>
        <v>-312758.28999999992</v>
      </c>
      <c r="LP292" s="21">
        <f t="shared" si="1448"/>
        <v>232191.05999999994</v>
      </c>
    </row>
    <row r="293" spans="1:328" x14ac:dyDescent="0.3">
      <c r="A293" s="2" t="s">
        <v>398</v>
      </c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  <c r="IR293" s="19"/>
      <c r="IS293" s="19"/>
      <c r="IT293" s="19"/>
      <c r="IU293" s="19"/>
      <c r="IV293" s="19"/>
      <c r="IW293" s="19"/>
      <c r="IX293" s="19"/>
      <c r="IY293" s="19"/>
      <c r="IZ293" s="19"/>
      <c r="JA293" s="19"/>
      <c r="JB293" s="19"/>
      <c r="JC293" s="19"/>
      <c r="JD293" s="19"/>
      <c r="JE293" s="19"/>
      <c r="JF293" s="19"/>
      <c r="JG293" s="19"/>
      <c r="JH293" s="19"/>
      <c r="JI293" s="19"/>
      <c r="JJ293" s="19"/>
      <c r="JK293" s="19"/>
      <c r="JL293" s="19"/>
      <c r="JM293" s="19"/>
      <c r="JN293" s="19"/>
      <c r="JO293" s="19"/>
      <c r="JP293" s="19"/>
      <c r="JQ293" s="19"/>
      <c r="JR293" s="19"/>
      <c r="JS293" s="19"/>
      <c r="JT293" s="19"/>
      <c r="JU293" s="19"/>
      <c r="JV293" s="19"/>
      <c r="JW293" s="19"/>
      <c r="JX293" s="19"/>
      <c r="JY293" s="19"/>
      <c r="JZ293" s="19"/>
      <c r="KA293" s="19"/>
      <c r="KB293" s="19"/>
      <c r="KC293" s="19"/>
      <c r="KD293" s="19"/>
      <c r="KE293" s="19"/>
      <c r="KF293" s="19"/>
      <c r="KG293" s="19"/>
      <c r="KH293" s="19"/>
      <c r="KI293" s="19"/>
      <c r="KJ293" s="19"/>
      <c r="KK293" s="19"/>
      <c r="KL293" s="19"/>
      <c r="KM293" s="19"/>
      <c r="KN293" s="19"/>
      <c r="KO293" s="19"/>
      <c r="KP293" s="19"/>
      <c r="KQ293" s="19"/>
      <c r="KR293" s="19"/>
      <c r="KS293" s="19"/>
      <c r="KT293" s="19"/>
      <c r="KU293" s="19"/>
      <c r="KV293" s="19"/>
      <c r="KW293" s="19"/>
      <c r="KX293" s="19"/>
      <c r="KY293" s="19"/>
      <c r="KZ293" s="19"/>
      <c r="LA293" s="19"/>
      <c r="LB293" s="19"/>
      <c r="LC293" s="19"/>
      <c r="LD293" s="19"/>
      <c r="LE293" s="19"/>
      <c r="LF293" s="19"/>
      <c r="LG293" s="19"/>
      <c r="LH293" s="19"/>
      <c r="LI293" s="19"/>
      <c r="LJ293" s="19"/>
      <c r="LK293" s="19"/>
      <c r="LL293" s="19"/>
      <c r="LM293" s="19"/>
      <c r="LN293" s="19"/>
      <c r="LO293" s="19"/>
      <c r="LP293" s="19"/>
    </row>
    <row r="294" spans="1:328" x14ac:dyDescent="0.3">
      <c r="A294" s="2" t="s">
        <v>399</v>
      </c>
      <c r="B294" s="3"/>
      <c r="C294" s="3"/>
      <c r="D294" s="4">
        <f t="shared" ref="D294:D300" si="1449">(B294)-(C294)</f>
        <v>0</v>
      </c>
      <c r="E294" s="3"/>
      <c r="F294" s="3"/>
      <c r="G294" s="4">
        <f t="shared" ref="G294:G300" si="1450">(E294)-(F294)</f>
        <v>0</v>
      </c>
      <c r="H294" s="3"/>
      <c r="I294" s="3"/>
      <c r="J294" s="4">
        <f t="shared" ref="J294:J300" si="1451">(H294)-(I294)</f>
        <v>0</v>
      </c>
      <c r="K294" s="3"/>
      <c r="L294" s="3"/>
      <c r="M294" s="4">
        <f t="shared" ref="M294:M300" si="1452">(K294)-(L294)</f>
        <v>0</v>
      </c>
      <c r="N294" s="3"/>
      <c r="O294" s="3"/>
      <c r="P294" s="4">
        <f t="shared" ref="P294:P300" si="1453">(N294)-(O294)</f>
        <v>0</v>
      </c>
      <c r="Q294" s="3"/>
      <c r="R294" s="3"/>
      <c r="S294" s="4">
        <f t="shared" ref="S294:S300" si="1454">(Q294)-(R294)</f>
        <v>0</v>
      </c>
      <c r="T294" s="3"/>
      <c r="U294" s="3"/>
      <c r="V294" s="4">
        <f t="shared" ref="V294:V300" si="1455">(T294)-(U294)</f>
        <v>0</v>
      </c>
      <c r="W294" s="3"/>
      <c r="X294" s="3"/>
      <c r="Y294" s="4">
        <f t="shared" ref="Y294:Y300" si="1456">(W294)-(X294)</f>
        <v>0</v>
      </c>
      <c r="Z294" s="3"/>
      <c r="AA294" s="3"/>
      <c r="AB294" s="4">
        <f t="shared" ref="AB294:AB300" si="1457">(Z294)-(AA294)</f>
        <v>0</v>
      </c>
      <c r="AC294" s="3"/>
      <c r="AD294" s="3"/>
      <c r="AE294" s="4">
        <f t="shared" ref="AE294:AE300" si="1458">(AC294)-(AD294)</f>
        <v>0</v>
      </c>
      <c r="AF294" s="3"/>
      <c r="AG294" s="3"/>
      <c r="AH294" s="4">
        <f t="shared" ref="AH294:AH300" si="1459">(AF294)-(AG294)</f>
        <v>0</v>
      </c>
      <c r="AI294" s="3"/>
      <c r="AJ294" s="3"/>
      <c r="AK294" s="4">
        <f t="shared" ref="AK294:AK300" si="1460">(AI294)-(AJ294)</f>
        <v>0</v>
      </c>
      <c r="AL294" s="4">
        <f t="shared" ref="AL294:AM300" si="1461">(((((((((H294)+(K294))+(N294))+(Q294))+(T294))+(W294))+(Z294))+(AC294))+(AF294))+(AI294)</f>
        <v>0</v>
      </c>
      <c r="AM294" s="4">
        <f t="shared" si="1461"/>
        <v>0</v>
      </c>
      <c r="AN294" s="4">
        <f t="shared" ref="AN294:AN300" si="1462">(AL294)-(AM294)</f>
        <v>0</v>
      </c>
      <c r="AO294" s="3"/>
      <c r="AP294" s="3"/>
      <c r="AQ294" s="4">
        <f t="shared" ref="AQ294:AQ300" si="1463">(AO294)-(AP294)</f>
        <v>0</v>
      </c>
      <c r="AR294" s="3"/>
      <c r="AS294" s="3"/>
      <c r="AT294" s="4">
        <f t="shared" ref="AT294:AT300" si="1464">(AR294)-(AS294)</f>
        <v>0</v>
      </c>
      <c r="AU294" s="3"/>
      <c r="AV294" s="3"/>
      <c r="AW294" s="4">
        <f t="shared" ref="AW294:AW300" si="1465">(AU294)-(AV294)</f>
        <v>0</v>
      </c>
      <c r="AX294" s="3"/>
      <c r="AY294" s="3"/>
      <c r="AZ294" s="4">
        <f t="shared" ref="AZ294:AZ300" si="1466">(AX294)-(AY294)</f>
        <v>0</v>
      </c>
      <c r="BA294" s="3"/>
      <c r="BB294" s="3"/>
      <c r="BC294" s="4">
        <f t="shared" ref="BC294:BC300" si="1467">(BA294)-(BB294)</f>
        <v>0</v>
      </c>
      <c r="BD294" s="3"/>
      <c r="BE294" s="3"/>
      <c r="BF294" s="4">
        <f t="shared" ref="BF294:BF300" si="1468">(BD294)-(BE294)</f>
        <v>0</v>
      </c>
      <c r="BG294" s="4">
        <f t="shared" ref="BG294:BH300" si="1469">(BA294)+(BD294)</f>
        <v>0</v>
      </c>
      <c r="BH294" s="4">
        <f t="shared" si="1469"/>
        <v>0</v>
      </c>
      <c r="BI294" s="4">
        <f t="shared" ref="BI294:BI300" si="1470">(BG294)-(BH294)</f>
        <v>0</v>
      </c>
      <c r="BJ294" s="3"/>
      <c r="BK294" s="3"/>
      <c r="BL294" s="4">
        <f t="shared" ref="BL294:BL300" si="1471">(BJ294)-(BK294)</f>
        <v>0</v>
      </c>
      <c r="BM294" s="3"/>
      <c r="BN294" s="3"/>
      <c r="BO294" s="4">
        <f t="shared" ref="BO294:BO300" si="1472">(BM294)-(BN294)</f>
        <v>0</v>
      </c>
      <c r="BP294" s="3"/>
      <c r="BQ294" s="3"/>
      <c r="BR294" s="4">
        <f t="shared" ref="BR294:BR300" si="1473">(BP294)-(BQ294)</f>
        <v>0</v>
      </c>
      <c r="BS294" s="3"/>
      <c r="BT294" s="3"/>
      <c r="BU294" s="4">
        <f t="shared" ref="BU294:BU300" si="1474">(BS294)-(BT294)</f>
        <v>0</v>
      </c>
      <c r="BV294" s="3"/>
      <c r="BW294" s="3"/>
      <c r="BX294" s="4">
        <f t="shared" ref="BX294:BX300" si="1475">(BV294)-(BW294)</f>
        <v>0</v>
      </c>
      <c r="BY294" s="3"/>
      <c r="BZ294" s="3"/>
      <c r="CA294" s="4">
        <f t="shared" ref="CA294:CA300" si="1476">(BY294)-(BZ294)</f>
        <v>0</v>
      </c>
      <c r="CB294" s="4">
        <f t="shared" ref="CB294:CC300" si="1477">(((BP294)+(BS294))+(BV294))+(BY294)</f>
        <v>0</v>
      </c>
      <c r="CC294" s="4">
        <f t="shared" si="1477"/>
        <v>0</v>
      </c>
      <c r="CD294" s="4">
        <f t="shared" ref="CD294:CD300" si="1478">(CB294)-(CC294)</f>
        <v>0</v>
      </c>
      <c r="CE294" s="3"/>
      <c r="CF294" s="3"/>
      <c r="CG294" s="4">
        <f t="shared" ref="CG294:CG300" si="1479">(CE294)-(CF294)</f>
        <v>0</v>
      </c>
      <c r="CH294" s="3"/>
      <c r="CI294" s="3"/>
      <c r="CJ294" s="4">
        <f t="shared" ref="CJ294:CJ300" si="1480">(CH294)-(CI294)</f>
        <v>0</v>
      </c>
      <c r="CK294" s="3"/>
      <c r="CL294" s="3"/>
      <c r="CM294" s="4">
        <f t="shared" ref="CM294:CM300" si="1481">(CK294)-(CL294)</f>
        <v>0</v>
      </c>
      <c r="CN294" s="4">
        <f t="shared" ref="CN294:CO300" si="1482">(CH294)+(CK294)</f>
        <v>0</v>
      </c>
      <c r="CO294" s="4">
        <f t="shared" si="1482"/>
        <v>0</v>
      </c>
      <c r="CP294" s="4">
        <f t="shared" ref="CP294:CP300" si="1483">(CN294)-(CO294)</f>
        <v>0</v>
      </c>
      <c r="CQ294" s="3"/>
      <c r="CR294" s="3"/>
      <c r="CS294" s="4">
        <f t="shared" ref="CS294:CS300" si="1484">(CQ294)-(CR294)</f>
        <v>0</v>
      </c>
      <c r="CT294" s="3"/>
      <c r="CU294" s="3"/>
      <c r="CV294" s="4">
        <f t="shared" ref="CV294:CV300" si="1485">(CT294)-(CU294)</f>
        <v>0</v>
      </c>
      <c r="CW294" s="3"/>
      <c r="CX294" s="3"/>
      <c r="CY294" s="4">
        <f t="shared" ref="CY294:CY300" si="1486">(CW294)-(CX294)</f>
        <v>0</v>
      </c>
      <c r="CZ294" s="4">
        <f t="shared" ref="CZ294:DA300" si="1487">((CQ294)+(CT294))+(CW294)</f>
        <v>0</v>
      </c>
      <c r="DA294" s="4">
        <f t="shared" si="1487"/>
        <v>0</v>
      </c>
      <c r="DB294" s="4">
        <f t="shared" ref="DB294:DB300" si="1488">(CZ294)-(DA294)</f>
        <v>0</v>
      </c>
      <c r="DC294" s="4">
        <f t="shared" ref="DC294:DD300" si="1489">((((((((((AO294)+(AR294))+(AU294))+(AX294))+(BG294))+(BJ294))+(BM294))+(CB294))+(CE294))+(CN294))+(CZ294)</f>
        <v>0</v>
      </c>
      <c r="DD294" s="4">
        <f t="shared" si="1489"/>
        <v>0</v>
      </c>
      <c r="DE294" s="4">
        <f t="shared" ref="DE294:DE300" si="1490">(DC294)-(DD294)</f>
        <v>0</v>
      </c>
      <c r="DF294" s="3"/>
      <c r="DG294" s="3"/>
      <c r="DH294" s="4">
        <f t="shared" ref="DH294:DH300" si="1491">(DF294)-(DG294)</f>
        <v>0</v>
      </c>
      <c r="DI294" s="3"/>
      <c r="DJ294" s="3"/>
      <c r="DK294" s="4">
        <f t="shared" ref="DK294:DK300" si="1492">(DI294)-(DJ294)</f>
        <v>0</v>
      </c>
      <c r="DL294" s="4">
        <f t="shared" ref="DL294:DM300" si="1493">(DF294)+(DI294)</f>
        <v>0</v>
      </c>
      <c r="DM294" s="4">
        <f t="shared" si="1493"/>
        <v>0</v>
      </c>
      <c r="DN294" s="4">
        <f t="shared" ref="DN294:DN300" si="1494">(DL294)-(DM294)</f>
        <v>0</v>
      </c>
      <c r="DO294" s="3"/>
      <c r="DP294" s="3"/>
      <c r="DQ294" s="4">
        <f t="shared" ref="DQ294:DQ300" si="1495">(DO294)-(DP294)</f>
        <v>0</v>
      </c>
      <c r="DR294" s="3"/>
      <c r="DS294" s="3"/>
      <c r="DT294" s="4">
        <f t="shared" ref="DT294:DT300" si="1496">(DR294)-(DS294)</f>
        <v>0</v>
      </c>
      <c r="DU294" s="4">
        <f t="shared" ref="DU294:DV300" si="1497">(DO294)+(DR294)</f>
        <v>0</v>
      </c>
      <c r="DV294" s="4">
        <f t="shared" si="1497"/>
        <v>0</v>
      </c>
      <c r="DW294" s="4">
        <f t="shared" ref="DW294:DW300" si="1498">(DU294)-(DV294)</f>
        <v>0</v>
      </c>
      <c r="DX294" s="20">
        <f t="shared" ref="DX294:DY300" si="1499">(((((B294)+(E294))+(AL294))+(DC294))+(DL294))+(DU294)</f>
        <v>0</v>
      </c>
      <c r="DY294" s="20">
        <f t="shared" si="1499"/>
        <v>0</v>
      </c>
      <c r="DZ294" s="20">
        <f t="shared" ref="DZ294:DZ300" si="1500">(DX294)-(DY294)</f>
        <v>0</v>
      </c>
      <c r="EA294" s="19"/>
      <c r="EB294" s="19"/>
      <c r="EC294" s="20">
        <f t="shared" ref="EC294:EC300" si="1501">(EA294)-(EB294)</f>
        <v>0</v>
      </c>
      <c r="ED294" s="19"/>
      <c r="EE294" s="19"/>
      <c r="EF294" s="20">
        <f t="shared" ref="EF294:EF300" si="1502">(ED294)-(EE294)</f>
        <v>0</v>
      </c>
      <c r="EG294" s="19"/>
      <c r="EH294" s="19"/>
      <c r="EI294" s="20">
        <f t="shared" ref="EI294:EI300" si="1503">(EG294)-(EH294)</f>
        <v>0</v>
      </c>
      <c r="EJ294" s="19"/>
      <c r="EK294" s="19"/>
      <c r="EL294" s="20">
        <f t="shared" ref="EL294:EL300" si="1504">(EJ294)-(EK294)</f>
        <v>0</v>
      </c>
      <c r="EM294" s="20">
        <f t="shared" ref="EM294:EN300" si="1505">((ED294)+(EG294))+(EJ294)</f>
        <v>0</v>
      </c>
      <c r="EN294" s="20">
        <f t="shared" si="1505"/>
        <v>0</v>
      </c>
      <c r="EO294" s="20">
        <f t="shared" ref="EO294:EO300" si="1506">(EM294)-(EN294)</f>
        <v>0</v>
      </c>
      <c r="EP294" s="19"/>
      <c r="EQ294" s="19"/>
      <c r="ER294" s="20">
        <f t="shared" ref="ER294:ER300" si="1507">(EP294)-(EQ294)</f>
        <v>0</v>
      </c>
      <c r="ES294" s="19"/>
      <c r="ET294" s="19"/>
      <c r="EU294" s="20">
        <f t="shared" ref="EU294:EU300" si="1508">(ES294)-(ET294)</f>
        <v>0</v>
      </c>
      <c r="EV294" s="19"/>
      <c r="EW294" s="19"/>
      <c r="EX294" s="20">
        <f t="shared" ref="EX294:EX300" si="1509">(EV294)-(EW294)</f>
        <v>0</v>
      </c>
      <c r="EY294" s="19"/>
      <c r="EZ294" s="19"/>
      <c r="FA294" s="20">
        <f t="shared" ref="FA294:FA300" si="1510">(EY294)-(EZ294)</f>
        <v>0</v>
      </c>
      <c r="FB294" s="20">
        <f t="shared" ref="FB294:FC300" si="1511">((ES294)+(EV294))+(EY294)</f>
        <v>0</v>
      </c>
      <c r="FC294" s="20">
        <f t="shared" si="1511"/>
        <v>0</v>
      </c>
      <c r="FD294" s="20">
        <f t="shared" ref="FD294:FD300" si="1512">(FB294)-(FC294)</f>
        <v>0</v>
      </c>
      <c r="FE294" s="19"/>
      <c r="FF294" s="19"/>
      <c r="FG294" s="20">
        <f t="shared" ref="FG294:FG300" si="1513">(FE294)-(FF294)</f>
        <v>0</v>
      </c>
      <c r="FH294" s="19"/>
      <c r="FI294" s="19"/>
      <c r="FJ294" s="20">
        <f t="shared" ref="FJ294:FJ300" si="1514">(FH294)-(FI294)</f>
        <v>0</v>
      </c>
      <c r="FK294" s="19"/>
      <c r="FL294" s="19"/>
      <c r="FM294" s="20">
        <f t="shared" ref="FM294:FM300" si="1515">(FK294)-(FL294)</f>
        <v>0</v>
      </c>
      <c r="FN294" s="20">
        <f t="shared" ref="FN294:FO300" si="1516">((FE294)+(FH294))+(FK294)</f>
        <v>0</v>
      </c>
      <c r="FO294" s="20">
        <f t="shared" si="1516"/>
        <v>0</v>
      </c>
      <c r="FP294" s="20">
        <f t="shared" ref="FP294:FP300" si="1517">(FN294)-(FO294)</f>
        <v>0</v>
      </c>
      <c r="FQ294" s="19"/>
      <c r="FR294" s="19"/>
      <c r="FS294" s="20">
        <f t="shared" ref="FS294:FS300" si="1518">(FQ294)-(FR294)</f>
        <v>0</v>
      </c>
      <c r="FT294" s="19"/>
      <c r="FU294" s="19"/>
      <c r="FV294" s="20">
        <f t="shared" ref="FV294:FV300" si="1519">(FT294)-(FU294)</f>
        <v>0</v>
      </c>
      <c r="FW294" s="19"/>
      <c r="FX294" s="19"/>
      <c r="FY294" s="20">
        <f t="shared" ref="FY294:FY300" si="1520">(FW294)-(FX294)</f>
        <v>0</v>
      </c>
      <c r="FZ294" s="20">
        <f t="shared" ref="FZ294:GA300" si="1521">((FQ294)+(FT294))+(FW294)</f>
        <v>0</v>
      </c>
      <c r="GA294" s="20">
        <f t="shared" si="1521"/>
        <v>0</v>
      </c>
      <c r="GB294" s="20">
        <f t="shared" ref="GB294:GB300" si="1522">(FZ294)-(GA294)</f>
        <v>0</v>
      </c>
      <c r="GC294" s="19"/>
      <c r="GD294" s="19"/>
      <c r="GE294" s="20">
        <f t="shared" ref="GE294:GE300" si="1523">(GC294)-(GD294)</f>
        <v>0</v>
      </c>
      <c r="GF294" s="19"/>
      <c r="GG294" s="19"/>
      <c r="GH294" s="20">
        <f t="shared" ref="GH294:GH300" si="1524">(GF294)-(GG294)</f>
        <v>0</v>
      </c>
      <c r="GI294" s="19"/>
      <c r="GJ294" s="19"/>
      <c r="GK294" s="20">
        <f t="shared" ref="GK294:GK300" si="1525">(GI294)-(GJ294)</f>
        <v>0</v>
      </c>
      <c r="GL294" s="19"/>
      <c r="GM294" s="19"/>
      <c r="GN294" s="20">
        <f t="shared" ref="GN294:GN300" si="1526">(GL294)-(GM294)</f>
        <v>0</v>
      </c>
      <c r="GO294" s="20">
        <f t="shared" ref="GO294:GP300" si="1527">((GF294)+(GI294))+(GL294)</f>
        <v>0</v>
      </c>
      <c r="GP294" s="20">
        <f t="shared" si="1527"/>
        <v>0</v>
      </c>
      <c r="GQ294" s="20">
        <f t="shared" ref="GQ294:GQ300" si="1528">(GO294)-(GP294)</f>
        <v>0</v>
      </c>
      <c r="GR294" s="19"/>
      <c r="GS294" s="19"/>
      <c r="GT294" s="20">
        <f t="shared" ref="GT294:GT300" si="1529">(GR294)-(GS294)</f>
        <v>0</v>
      </c>
      <c r="GU294" s="19"/>
      <c r="GV294" s="19"/>
      <c r="GW294" s="20">
        <f t="shared" ref="GW294:GW300" si="1530">(GU294)-(GV294)</f>
        <v>0</v>
      </c>
      <c r="GX294" s="19"/>
      <c r="GY294" s="19"/>
      <c r="GZ294" s="20">
        <f t="shared" ref="GZ294:GZ300" si="1531">(GX294)-(GY294)</f>
        <v>0</v>
      </c>
      <c r="HA294" s="20">
        <f t="shared" ref="HA294:HB300" si="1532">((((((((((EA294)+(EM294))+(EP294))+(FB294))+(FN294))+(FZ294))+(GC294))+(GO294))+(GR294))+(GU294))+(GX294)</f>
        <v>0</v>
      </c>
      <c r="HB294" s="20">
        <f t="shared" si="1532"/>
        <v>0</v>
      </c>
      <c r="HC294" s="20">
        <f t="shared" ref="HC294:HC300" si="1533">(HA294)-(HB294)</f>
        <v>0</v>
      </c>
      <c r="HD294" s="19"/>
      <c r="HE294" s="19"/>
      <c r="HF294" s="20">
        <f t="shared" ref="HF294:HF300" si="1534">(HD294)-(HE294)</f>
        <v>0</v>
      </c>
      <c r="HG294" s="19"/>
      <c r="HH294" s="19"/>
      <c r="HI294" s="20">
        <f t="shared" ref="HI294:HI300" si="1535">(HG294)-(HH294)</f>
        <v>0</v>
      </c>
      <c r="HJ294" s="19"/>
      <c r="HK294" s="19"/>
      <c r="HL294" s="20">
        <f t="shared" ref="HL294:HL300" si="1536">(HJ294)-(HK294)</f>
        <v>0</v>
      </c>
      <c r="HM294" s="19"/>
      <c r="HN294" s="19"/>
      <c r="HO294" s="20">
        <f t="shared" ref="HO294:HO300" si="1537">(HM294)-(HN294)</f>
        <v>0</v>
      </c>
      <c r="HP294" s="20">
        <f t="shared" ref="HP294:HQ300" si="1538">(HJ294)+(HM294)</f>
        <v>0</v>
      </c>
      <c r="HQ294" s="20">
        <f t="shared" si="1538"/>
        <v>0</v>
      </c>
      <c r="HR294" s="20">
        <f t="shared" ref="HR294:HR300" si="1539">(HP294)-(HQ294)</f>
        <v>0</v>
      </c>
      <c r="HS294" s="19"/>
      <c r="HT294" s="19"/>
      <c r="HU294" s="20">
        <f t="shared" ref="HU294:HU300" si="1540">(HS294)-(HT294)</f>
        <v>0</v>
      </c>
      <c r="HV294" s="19"/>
      <c r="HW294" s="19"/>
      <c r="HX294" s="20">
        <f t="shared" ref="HX294:HX300" si="1541">(HV294)-(HW294)</f>
        <v>0</v>
      </c>
      <c r="HY294" s="19"/>
      <c r="HZ294" s="19"/>
      <c r="IA294" s="20">
        <f t="shared" ref="IA294:IA300" si="1542">(HY294)-(HZ294)</f>
        <v>0</v>
      </c>
      <c r="IB294" s="19"/>
      <c r="IC294" s="19"/>
      <c r="ID294" s="20">
        <f t="shared" ref="ID294:ID300" si="1543">(IB294)-(IC294)</f>
        <v>0</v>
      </c>
      <c r="IE294" s="20">
        <f t="shared" ref="IE294:IF300" si="1544">((HV294)+(HY294))+(IB294)</f>
        <v>0</v>
      </c>
      <c r="IF294" s="20">
        <f t="shared" si="1544"/>
        <v>0</v>
      </c>
      <c r="IG294" s="20">
        <f t="shared" ref="IG294:IG300" si="1545">(IE294)-(IF294)</f>
        <v>0</v>
      </c>
      <c r="IH294" s="20">
        <f t="shared" ref="IH294:II300" si="1546">(((HG294)+(HP294))+(HS294))+(IE294)</f>
        <v>0</v>
      </c>
      <c r="II294" s="20">
        <f t="shared" si="1546"/>
        <v>0</v>
      </c>
      <c r="IJ294" s="20">
        <f t="shared" ref="IJ294:IJ300" si="1547">(IH294)-(II294)</f>
        <v>0</v>
      </c>
      <c r="IK294" s="19"/>
      <c r="IL294" s="19"/>
      <c r="IM294" s="20">
        <f t="shared" ref="IM294:IM300" si="1548">(IK294)-(IL294)</f>
        <v>0</v>
      </c>
      <c r="IN294" s="19"/>
      <c r="IO294" s="19"/>
      <c r="IP294" s="20">
        <f t="shared" ref="IP294:IP300" si="1549">(IN294)-(IO294)</f>
        <v>0</v>
      </c>
      <c r="IQ294" s="19"/>
      <c r="IR294" s="19"/>
      <c r="IS294" s="20">
        <f t="shared" ref="IS294:IS300" si="1550">(IQ294)-(IR294)</f>
        <v>0</v>
      </c>
      <c r="IT294" s="20">
        <f t="shared" ref="IT294:IU300" si="1551">(IN294)+(IQ294)</f>
        <v>0</v>
      </c>
      <c r="IU294" s="20">
        <f t="shared" si="1551"/>
        <v>0</v>
      </c>
      <c r="IV294" s="20">
        <f t="shared" ref="IV294:IV300" si="1552">(IT294)-(IU294)</f>
        <v>0</v>
      </c>
      <c r="IW294" s="20">
        <f t="shared" ref="IW294:IX300" si="1553">(((HD294)+(IH294))+(IK294))+(IT294)</f>
        <v>0</v>
      </c>
      <c r="IX294" s="20">
        <f t="shared" si="1553"/>
        <v>0</v>
      </c>
      <c r="IY294" s="20">
        <f t="shared" ref="IY294:IY300" si="1554">(IW294)-(IX294)</f>
        <v>0</v>
      </c>
      <c r="IZ294" s="19"/>
      <c r="JA294" s="19"/>
      <c r="JB294" s="20">
        <f t="shared" ref="JB294:JB300" si="1555">(IZ294)-(JA294)</f>
        <v>0</v>
      </c>
      <c r="JC294" s="19"/>
      <c r="JD294" s="19"/>
      <c r="JE294" s="20">
        <f t="shared" ref="JE294:JE300" si="1556">(JC294)-(JD294)</f>
        <v>0</v>
      </c>
      <c r="JF294" s="19"/>
      <c r="JG294" s="19"/>
      <c r="JH294" s="20">
        <f t="shared" ref="JH294:JH300" si="1557">(JF294)-(JG294)</f>
        <v>0</v>
      </c>
      <c r="JI294" s="20">
        <f t="shared" ref="JI294:JJ300" si="1558">((IZ294)+(JC294))+(JF294)</f>
        <v>0</v>
      </c>
      <c r="JJ294" s="20">
        <f t="shared" si="1558"/>
        <v>0</v>
      </c>
      <c r="JK294" s="20">
        <f t="shared" ref="JK294:JK300" si="1559">(JI294)-(JJ294)</f>
        <v>0</v>
      </c>
      <c r="JL294" s="19"/>
      <c r="JM294" s="19"/>
      <c r="JN294" s="20">
        <f t="shared" ref="JN294:JN300" si="1560">(JL294)-(JM294)</f>
        <v>0</v>
      </c>
      <c r="JO294" s="19"/>
      <c r="JP294" s="19"/>
      <c r="JQ294" s="20">
        <f t="shared" ref="JQ294:JQ300" si="1561">(JO294)-(JP294)</f>
        <v>0</v>
      </c>
      <c r="JR294" s="19"/>
      <c r="JS294" s="19"/>
      <c r="JT294" s="20">
        <f t="shared" ref="JT294:JT300" si="1562">(JR294)-(JS294)</f>
        <v>0</v>
      </c>
      <c r="JU294" s="20">
        <f t="shared" ref="JU294:JV300" si="1563">((JL294)+(JO294))+(JR294)</f>
        <v>0</v>
      </c>
      <c r="JV294" s="20">
        <f t="shared" si="1563"/>
        <v>0</v>
      </c>
      <c r="JW294" s="20">
        <f t="shared" ref="JW294:JW300" si="1564">(JU294)-(JV294)</f>
        <v>0</v>
      </c>
      <c r="JX294" s="19"/>
      <c r="JY294" s="19"/>
      <c r="JZ294" s="20">
        <f t="shared" ref="JZ294:JZ300" si="1565">(JX294)-(JY294)</f>
        <v>0</v>
      </c>
      <c r="KA294" s="19"/>
      <c r="KB294" s="19"/>
      <c r="KC294" s="20">
        <f t="shared" ref="KC294:KC300" si="1566">(KA294)-(KB294)</f>
        <v>0</v>
      </c>
      <c r="KD294" s="20">
        <f t="shared" ref="KD294:KE300" si="1567">(JX294)+(KA294)</f>
        <v>0</v>
      </c>
      <c r="KE294" s="20">
        <f t="shared" si="1567"/>
        <v>0</v>
      </c>
      <c r="KF294" s="20">
        <f t="shared" ref="KF294:KF300" si="1568">(KD294)-(KE294)</f>
        <v>0</v>
      </c>
      <c r="KG294" s="19"/>
      <c r="KH294" s="19"/>
      <c r="KI294" s="20">
        <f t="shared" ref="KI294:KI300" si="1569">(KG294)-(KH294)</f>
        <v>0</v>
      </c>
      <c r="KJ294" s="19"/>
      <c r="KK294" s="19"/>
      <c r="KL294" s="20">
        <f t="shared" ref="KL294:KL300" si="1570">(KJ294)-(KK294)</f>
        <v>0</v>
      </c>
      <c r="KM294" s="19"/>
      <c r="KN294" s="19"/>
      <c r="KO294" s="20">
        <f t="shared" ref="KO294:KO300" si="1571">(KM294)-(KN294)</f>
        <v>0</v>
      </c>
      <c r="KP294" s="19"/>
      <c r="KQ294" s="19"/>
      <c r="KR294" s="20">
        <f t="shared" ref="KR294:KR300" si="1572">(KP294)-(KQ294)</f>
        <v>0</v>
      </c>
      <c r="KS294" s="19"/>
      <c r="KT294" s="19"/>
      <c r="KU294" s="20">
        <f t="shared" ref="KU294:KU300" si="1573">(KS294)-(KT294)</f>
        <v>0</v>
      </c>
      <c r="KV294" s="19"/>
      <c r="KW294" s="19"/>
      <c r="KX294" s="20">
        <f t="shared" ref="KX294:KX300" si="1574">(KV294)-(KW294)</f>
        <v>0</v>
      </c>
      <c r="KY294" s="19"/>
      <c r="KZ294" s="19"/>
      <c r="LA294" s="20">
        <f t="shared" ref="LA294:LA300" si="1575">(KY294)-(KZ294)</f>
        <v>0</v>
      </c>
      <c r="LB294" s="20">
        <f t="shared" ref="LB294:LC300" si="1576">(KV294)+(KY294)</f>
        <v>0</v>
      </c>
      <c r="LC294" s="20">
        <f t="shared" si="1576"/>
        <v>0</v>
      </c>
      <c r="LD294" s="20">
        <f t="shared" ref="LD294:LD300" si="1577">(LB294)-(LC294)</f>
        <v>0</v>
      </c>
      <c r="LE294" s="20">
        <f t="shared" ref="LE294:LF300" si="1578">(((((KG294)+(KJ294))+(KM294))+(KP294))+(KS294))+(LB294)</f>
        <v>0</v>
      </c>
      <c r="LF294" s="20">
        <f t="shared" si="1578"/>
        <v>0</v>
      </c>
      <c r="LG294" s="20">
        <f t="shared" ref="LG294:LG300" si="1579">(LE294)-(LF294)</f>
        <v>0</v>
      </c>
      <c r="LH294" s="19"/>
      <c r="LI294" s="19"/>
      <c r="LJ294" s="20">
        <f t="shared" ref="LJ294:LJ300" si="1580">(LH294)-(LI294)</f>
        <v>0</v>
      </c>
      <c r="LK294" s="19"/>
      <c r="LL294" s="19"/>
      <c r="LM294" s="20">
        <f t="shared" ref="LM294:LM300" si="1581">(LK294)-(LL294)</f>
        <v>0</v>
      </c>
      <c r="LN294" s="20">
        <f t="shared" ref="LN294:LO300" si="1582">((((((((DX294)+(HA294))+(IW294))+(JI294))+(JU294))+(KD294))+(LE294))+(LH294))+(LK294)</f>
        <v>0</v>
      </c>
      <c r="LO294" s="20">
        <f t="shared" si="1582"/>
        <v>0</v>
      </c>
      <c r="LP294" s="20">
        <f t="shared" ref="LP294:LP300" si="1583">(LN294)-(LO294)</f>
        <v>0</v>
      </c>
    </row>
    <row r="295" spans="1:328" x14ac:dyDescent="0.3">
      <c r="A295" s="2" t="s">
        <v>400</v>
      </c>
      <c r="B295" s="3"/>
      <c r="C295" s="3"/>
      <c r="D295" s="4">
        <f t="shared" si="1449"/>
        <v>0</v>
      </c>
      <c r="E295" s="3"/>
      <c r="F295" s="3"/>
      <c r="G295" s="4">
        <f t="shared" si="1450"/>
        <v>0</v>
      </c>
      <c r="H295" s="3"/>
      <c r="I295" s="3"/>
      <c r="J295" s="4">
        <f t="shared" si="1451"/>
        <v>0</v>
      </c>
      <c r="K295" s="3"/>
      <c r="L295" s="3"/>
      <c r="M295" s="4">
        <f t="shared" si="1452"/>
        <v>0</v>
      </c>
      <c r="N295" s="3"/>
      <c r="O295" s="3"/>
      <c r="P295" s="4">
        <f t="shared" si="1453"/>
        <v>0</v>
      </c>
      <c r="Q295" s="3"/>
      <c r="R295" s="3"/>
      <c r="S295" s="4">
        <f t="shared" si="1454"/>
        <v>0</v>
      </c>
      <c r="T295" s="3"/>
      <c r="U295" s="3"/>
      <c r="V295" s="4">
        <f t="shared" si="1455"/>
        <v>0</v>
      </c>
      <c r="W295" s="3"/>
      <c r="X295" s="3"/>
      <c r="Y295" s="4">
        <f t="shared" si="1456"/>
        <v>0</v>
      </c>
      <c r="Z295" s="3"/>
      <c r="AA295" s="3"/>
      <c r="AB295" s="4">
        <f t="shared" si="1457"/>
        <v>0</v>
      </c>
      <c r="AC295" s="3"/>
      <c r="AD295" s="3"/>
      <c r="AE295" s="4">
        <f t="shared" si="1458"/>
        <v>0</v>
      </c>
      <c r="AF295" s="3"/>
      <c r="AG295" s="3"/>
      <c r="AH295" s="4">
        <f t="shared" si="1459"/>
        <v>0</v>
      </c>
      <c r="AI295" s="3"/>
      <c r="AJ295" s="3"/>
      <c r="AK295" s="4">
        <f t="shared" si="1460"/>
        <v>0</v>
      </c>
      <c r="AL295" s="4">
        <f t="shared" si="1461"/>
        <v>0</v>
      </c>
      <c r="AM295" s="4">
        <f t="shared" si="1461"/>
        <v>0</v>
      </c>
      <c r="AN295" s="4">
        <f t="shared" si="1462"/>
        <v>0</v>
      </c>
      <c r="AO295" s="3"/>
      <c r="AP295" s="3"/>
      <c r="AQ295" s="4">
        <f t="shared" si="1463"/>
        <v>0</v>
      </c>
      <c r="AR295" s="3"/>
      <c r="AS295" s="3"/>
      <c r="AT295" s="4">
        <f t="shared" si="1464"/>
        <v>0</v>
      </c>
      <c r="AU295" s="3"/>
      <c r="AV295" s="3"/>
      <c r="AW295" s="4">
        <f t="shared" si="1465"/>
        <v>0</v>
      </c>
      <c r="AX295" s="3"/>
      <c r="AY295" s="3"/>
      <c r="AZ295" s="4">
        <f t="shared" si="1466"/>
        <v>0</v>
      </c>
      <c r="BA295" s="3"/>
      <c r="BB295" s="3"/>
      <c r="BC295" s="4">
        <f t="shared" si="1467"/>
        <v>0</v>
      </c>
      <c r="BD295" s="3"/>
      <c r="BE295" s="3"/>
      <c r="BF295" s="4">
        <f t="shared" si="1468"/>
        <v>0</v>
      </c>
      <c r="BG295" s="4">
        <f t="shared" si="1469"/>
        <v>0</v>
      </c>
      <c r="BH295" s="4">
        <f t="shared" si="1469"/>
        <v>0</v>
      </c>
      <c r="BI295" s="4">
        <f t="shared" si="1470"/>
        <v>0</v>
      </c>
      <c r="BJ295" s="3"/>
      <c r="BK295" s="3"/>
      <c r="BL295" s="4">
        <f t="shared" si="1471"/>
        <v>0</v>
      </c>
      <c r="BM295" s="3"/>
      <c r="BN295" s="3"/>
      <c r="BO295" s="4">
        <f t="shared" si="1472"/>
        <v>0</v>
      </c>
      <c r="BP295" s="3"/>
      <c r="BQ295" s="3"/>
      <c r="BR295" s="4">
        <f t="shared" si="1473"/>
        <v>0</v>
      </c>
      <c r="BS295" s="3"/>
      <c r="BT295" s="3"/>
      <c r="BU295" s="4">
        <f t="shared" si="1474"/>
        <v>0</v>
      </c>
      <c r="BV295" s="3"/>
      <c r="BW295" s="3"/>
      <c r="BX295" s="4">
        <f t="shared" si="1475"/>
        <v>0</v>
      </c>
      <c r="BY295" s="3"/>
      <c r="BZ295" s="3"/>
      <c r="CA295" s="4">
        <f t="shared" si="1476"/>
        <v>0</v>
      </c>
      <c r="CB295" s="4">
        <f t="shared" si="1477"/>
        <v>0</v>
      </c>
      <c r="CC295" s="4">
        <f t="shared" si="1477"/>
        <v>0</v>
      </c>
      <c r="CD295" s="4">
        <f t="shared" si="1478"/>
        <v>0</v>
      </c>
      <c r="CE295" s="3"/>
      <c r="CF295" s="3"/>
      <c r="CG295" s="4">
        <f t="shared" si="1479"/>
        <v>0</v>
      </c>
      <c r="CH295" s="3"/>
      <c r="CI295" s="3"/>
      <c r="CJ295" s="4">
        <f t="shared" si="1480"/>
        <v>0</v>
      </c>
      <c r="CK295" s="3"/>
      <c r="CL295" s="3"/>
      <c r="CM295" s="4">
        <f t="shared" si="1481"/>
        <v>0</v>
      </c>
      <c r="CN295" s="4">
        <f t="shared" si="1482"/>
        <v>0</v>
      </c>
      <c r="CO295" s="4">
        <f t="shared" si="1482"/>
        <v>0</v>
      </c>
      <c r="CP295" s="4">
        <f t="shared" si="1483"/>
        <v>0</v>
      </c>
      <c r="CQ295" s="3"/>
      <c r="CR295" s="3"/>
      <c r="CS295" s="4">
        <f t="shared" si="1484"/>
        <v>0</v>
      </c>
      <c r="CT295" s="3"/>
      <c r="CU295" s="3"/>
      <c r="CV295" s="4">
        <f t="shared" si="1485"/>
        <v>0</v>
      </c>
      <c r="CW295" s="3"/>
      <c r="CX295" s="3"/>
      <c r="CY295" s="4">
        <f t="shared" si="1486"/>
        <v>0</v>
      </c>
      <c r="CZ295" s="4">
        <f t="shared" si="1487"/>
        <v>0</v>
      </c>
      <c r="DA295" s="4">
        <f t="shared" si="1487"/>
        <v>0</v>
      </c>
      <c r="DB295" s="4">
        <f t="shared" si="1488"/>
        <v>0</v>
      </c>
      <c r="DC295" s="4">
        <f t="shared" si="1489"/>
        <v>0</v>
      </c>
      <c r="DD295" s="4">
        <f t="shared" si="1489"/>
        <v>0</v>
      </c>
      <c r="DE295" s="4">
        <f t="shared" si="1490"/>
        <v>0</v>
      </c>
      <c r="DF295" s="3"/>
      <c r="DG295" s="3"/>
      <c r="DH295" s="4">
        <f t="shared" si="1491"/>
        <v>0</v>
      </c>
      <c r="DI295" s="3"/>
      <c r="DJ295" s="3"/>
      <c r="DK295" s="4">
        <f t="shared" si="1492"/>
        <v>0</v>
      </c>
      <c r="DL295" s="4">
        <f t="shared" si="1493"/>
        <v>0</v>
      </c>
      <c r="DM295" s="4">
        <f t="shared" si="1493"/>
        <v>0</v>
      </c>
      <c r="DN295" s="4">
        <f t="shared" si="1494"/>
        <v>0</v>
      </c>
      <c r="DO295" s="3"/>
      <c r="DP295" s="3"/>
      <c r="DQ295" s="4">
        <f t="shared" si="1495"/>
        <v>0</v>
      </c>
      <c r="DR295" s="3"/>
      <c r="DS295" s="3"/>
      <c r="DT295" s="4">
        <f t="shared" si="1496"/>
        <v>0</v>
      </c>
      <c r="DU295" s="4">
        <f t="shared" si="1497"/>
        <v>0</v>
      </c>
      <c r="DV295" s="4">
        <f t="shared" si="1497"/>
        <v>0</v>
      </c>
      <c r="DW295" s="4">
        <f t="shared" si="1498"/>
        <v>0</v>
      </c>
      <c r="DX295" s="20">
        <f t="shared" si="1499"/>
        <v>0</v>
      </c>
      <c r="DY295" s="20">
        <f t="shared" si="1499"/>
        <v>0</v>
      </c>
      <c r="DZ295" s="20">
        <f t="shared" si="1500"/>
        <v>0</v>
      </c>
      <c r="EA295" s="19"/>
      <c r="EB295" s="19"/>
      <c r="EC295" s="20">
        <f t="shared" si="1501"/>
        <v>0</v>
      </c>
      <c r="ED295" s="19"/>
      <c r="EE295" s="19"/>
      <c r="EF295" s="20">
        <f t="shared" si="1502"/>
        <v>0</v>
      </c>
      <c r="EG295" s="19"/>
      <c r="EH295" s="19"/>
      <c r="EI295" s="20">
        <f t="shared" si="1503"/>
        <v>0</v>
      </c>
      <c r="EJ295" s="19"/>
      <c r="EK295" s="19"/>
      <c r="EL295" s="20">
        <f t="shared" si="1504"/>
        <v>0</v>
      </c>
      <c r="EM295" s="20">
        <f t="shared" si="1505"/>
        <v>0</v>
      </c>
      <c r="EN295" s="20">
        <f t="shared" si="1505"/>
        <v>0</v>
      </c>
      <c r="EO295" s="20">
        <f t="shared" si="1506"/>
        <v>0</v>
      </c>
      <c r="EP295" s="19"/>
      <c r="EQ295" s="19"/>
      <c r="ER295" s="20">
        <f t="shared" si="1507"/>
        <v>0</v>
      </c>
      <c r="ES295" s="19"/>
      <c r="ET295" s="19"/>
      <c r="EU295" s="20">
        <f t="shared" si="1508"/>
        <v>0</v>
      </c>
      <c r="EV295" s="19"/>
      <c r="EW295" s="19"/>
      <c r="EX295" s="20">
        <f t="shared" si="1509"/>
        <v>0</v>
      </c>
      <c r="EY295" s="19"/>
      <c r="EZ295" s="19"/>
      <c r="FA295" s="20">
        <f t="shared" si="1510"/>
        <v>0</v>
      </c>
      <c r="FB295" s="20">
        <f t="shared" si="1511"/>
        <v>0</v>
      </c>
      <c r="FC295" s="20">
        <f t="shared" si="1511"/>
        <v>0</v>
      </c>
      <c r="FD295" s="20">
        <f t="shared" si="1512"/>
        <v>0</v>
      </c>
      <c r="FE295" s="19"/>
      <c r="FF295" s="19"/>
      <c r="FG295" s="20">
        <f t="shared" si="1513"/>
        <v>0</v>
      </c>
      <c r="FH295" s="19"/>
      <c r="FI295" s="19"/>
      <c r="FJ295" s="20">
        <f t="shared" si="1514"/>
        <v>0</v>
      </c>
      <c r="FK295" s="19"/>
      <c r="FL295" s="19"/>
      <c r="FM295" s="20">
        <f t="shared" si="1515"/>
        <v>0</v>
      </c>
      <c r="FN295" s="20">
        <f t="shared" si="1516"/>
        <v>0</v>
      </c>
      <c r="FO295" s="20">
        <f t="shared" si="1516"/>
        <v>0</v>
      </c>
      <c r="FP295" s="20">
        <f t="shared" si="1517"/>
        <v>0</v>
      </c>
      <c r="FQ295" s="19"/>
      <c r="FR295" s="19"/>
      <c r="FS295" s="20">
        <f t="shared" si="1518"/>
        <v>0</v>
      </c>
      <c r="FT295" s="19"/>
      <c r="FU295" s="19"/>
      <c r="FV295" s="20">
        <f t="shared" si="1519"/>
        <v>0</v>
      </c>
      <c r="FW295" s="19"/>
      <c r="FX295" s="19"/>
      <c r="FY295" s="20">
        <f t="shared" si="1520"/>
        <v>0</v>
      </c>
      <c r="FZ295" s="20">
        <f t="shared" si="1521"/>
        <v>0</v>
      </c>
      <c r="GA295" s="20">
        <f t="shared" si="1521"/>
        <v>0</v>
      </c>
      <c r="GB295" s="20">
        <f t="shared" si="1522"/>
        <v>0</v>
      </c>
      <c r="GC295" s="19"/>
      <c r="GD295" s="19"/>
      <c r="GE295" s="20">
        <f t="shared" si="1523"/>
        <v>0</v>
      </c>
      <c r="GF295" s="19"/>
      <c r="GG295" s="19"/>
      <c r="GH295" s="20">
        <f t="shared" si="1524"/>
        <v>0</v>
      </c>
      <c r="GI295" s="19"/>
      <c r="GJ295" s="19"/>
      <c r="GK295" s="20">
        <f t="shared" si="1525"/>
        <v>0</v>
      </c>
      <c r="GL295" s="19"/>
      <c r="GM295" s="19"/>
      <c r="GN295" s="20">
        <f t="shared" si="1526"/>
        <v>0</v>
      </c>
      <c r="GO295" s="20">
        <f t="shared" si="1527"/>
        <v>0</v>
      </c>
      <c r="GP295" s="20">
        <f t="shared" si="1527"/>
        <v>0</v>
      </c>
      <c r="GQ295" s="20">
        <f t="shared" si="1528"/>
        <v>0</v>
      </c>
      <c r="GR295" s="19"/>
      <c r="GS295" s="19"/>
      <c r="GT295" s="20">
        <f t="shared" si="1529"/>
        <v>0</v>
      </c>
      <c r="GU295" s="19"/>
      <c r="GV295" s="19"/>
      <c r="GW295" s="20">
        <f t="shared" si="1530"/>
        <v>0</v>
      </c>
      <c r="GX295" s="19"/>
      <c r="GY295" s="19"/>
      <c r="GZ295" s="20">
        <f t="shared" si="1531"/>
        <v>0</v>
      </c>
      <c r="HA295" s="20">
        <f t="shared" si="1532"/>
        <v>0</v>
      </c>
      <c r="HB295" s="20">
        <f t="shared" si="1532"/>
        <v>0</v>
      </c>
      <c r="HC295" s="20">
        <f t="shared" si="1533"/>
        <v>0</v>
      </c>
      <c r="HD295" s="19"/>
      <c r="HE295" s="19"/>
      <c r="HF295" s="20">
        <f t="shared" si="1534"/>
        <v>0</v>
      </c>
      <c r="HG295" s="19"/>
      <c r="HH295" s="19"/>
      <c r="HI295" s="20">
        <f t="shared" si="1535"/>
        <v>0</v>
      </c>
      <c r="HJ295" s="19"/>
      <c r="HK295" s="19"/>
      <c r="HL295" s="20">
        <f t="shared" si="1536"/>
        <v>0</v>
      </c>
      <c r="HM295" s="19"/>
      <c r="HN295" s="19"/>
      <c r="HO295" s="20">
        <f t="shared" si="1537"/>
        <v>0</v>
      </c>
      <c r="HP295" s="20">
        <f t="shared" si="1538"/>
        <v>0</v>
      </c>
      <c r="HQ295" s="20">
        <f t="shared" si="1538"/>
        <v>0</v>
      </c>
      <c r="HR295" s="20">
        <f t="shared" si="1539"/>
        <v>0</v>
      </c>
      <c r="HS295" s="19"/>
      <c r="HT295" s="19"/>
      <c r="HU295" s="20">
        <f t="shared" si="1540"/>
        <v>0</v>
      </c>
      <c r="HV295" s="19"/>
      <c r="HW295" s="19"/>
      <c r="HX295" s="20">
        <f t="shared" si="1541"/>
        <v>0</v>
      </c>
      <c r="HY295" s="19"/>
      <c r="HZ295" s="19"/>
      <c r="IA295" s="20">
        <f t="shared" si="1542"/>
        <v>0</v>
      </c>
      <c r="IB295" s="19"/>
      <c r="IC295" s="19"/>
      <c r="ID295" s="20">
        <f t="shared" si="1543"/>
        <v>0</v>
      </c>
      <c r="IE295" s="20">
        <f t="shared" si="1544"/>
        <v>0</v>
      </c>
      <c r="IF295" s="20">
        <f t="shared" si="1544"/>
        <v>0</v>
      </c>
      <c r="IG295" s="20">
        <f t="shared" si="1545"/>
        <v>0</v>
      </c>
      <c r="IH295" s="20">
        <f t="shared" si="1546"/>
        <v>0</v>
      </c>
      <c r="II295" s="20">
        <f t="shared" si="1546"/>
        <v>0</v>
      </c>
      <c r="IJ295" s="20">
        <f t="shared" si="1547"/>
        <v>0</v>
      </c>
      <c r="IK295" s="19"/>
      <c r="IL295" s="19"/>
      <c r="IM295" s="20">
        <f t="shared" si="1548"/>
        <v>0</v>
      </c>
      <c r="IN295" s="19"/>
      <c r="IO295" s="19"/>
      <c r="IP295" s="20">
        <f t="shared" si="1549"/>
        <v>0</v>
      </c>
      <c r="IQ295" s="19"/>
      <c r="IR295" s="19"/>
      <c r="IS295" s="20">
        <f t="shared" si="1550"/>
        <v>0</v>
      </c>
      <c r="IT295" s="20">
        <f t="shared" si="1551"/>
        <v>0</v>
      </c>
      <c r="IU295" s="20">
        <f t="shared" si="1551"/>
        <v>0</v>
      </c>
      <c r="IV295" s="20">
        <f t="shared" si="1552"/>
        <v>0</v>
      </c>
      <c r="IW295" s="20">
        <f t="shared" si="1553"/>
        <v>0</v>
      </c>
      <c r="IX295" s="20">
        <f t="shared" si="1553"/>
        <v>0</v>
      </c>
      <c r="IY295" s="20">
        <f t="shared" si="1554"/>
        <v>0</v>
      </c>
      <c r="IZ295" s="19"/>
      <c r="JA295" s="19"/>
      <c r="JB295" s="20">
        <f t="shared" si="1555"/>
        <v>0</v>
      </c>
      <c r="JC295" s="19"/>
      <c r="JD295" s="19"/>
      <c r="JE295" s="20">
        <f t="shared" si="1556"/>
        <v>0</v>
      </c>
      <c r="JF295" s="19"/>
      <c r="JG295" s="19"/>
      <c r="JH295" s="20">
        <f t="shared" si="1557"/>
        <v>0</v>
      </c>
      <c r="JI295" s="20">
        <f t="shared" si="1558"/>
        <v>0</v>
      </c>
      <c r="JJ295" s="20">
        <f t="shared" si="1558"/>
        <v>0</v>
      </c>
      <c r="JK295" s="20">
        <f t="shared" si="1559"/>
        <v>0</v>
      </c>
      <c r="JL295" s="19"/>
      <c r="JM295" s="19"/>
      <c r="JN295" s="20">
        <f t="shared" si="1560"/>
        <v>0</v>
      </c>
      <c r="JO295" s="19"/>
      <c r="JP295" s="19"/>
      <c r="JQ295" s="20">
        <f t="shared" si="1561"/>
        <v>0</v>
      </c>
      <c r="JR295" s="19"/>
      <c r="JS295" s="19"/>
      <c r="JT295" s="20">
        <f t="shared" si="1562"/>
        <v>0</v>
      </c>
      <c r="JU295" s="20">
        <f t="shared" si="1563"/>
        <v>0</v>
      </c>
      <c r="JV295" s="20">
        <f t="shared" si="1563"/>
        <v>0</v>
      </c>
      <c r="JW295" s="20">
        <f t="shared" si="1564"/>
        <v>0</v>
      </c>
      <c r="JX295" s="19"/>
      <c r="JY295" s="19"/>
      <c r="JZ295" s="20">
        <f t="shared" si="1565"/>
        <v>0</v>
      </c>
      <c r="KA295" s="19"/>
      <c r="KB295" s="19"/>
      <c r="KC295" s="20">
        <f t="shared" si="1566"/>
        <v>0</v>
      </c>
      <c r="KD295" s="20">
        <f t="shared" si="1567"/>
        <v>0</v>
      </c>
      <c r="KE295" s="20">
        <f t="shared" si="1567"/>
        <v>0</v>
      </c>
      <c r="KF295" s="20">
        <f t="shared" si="1568"/>
        <v>0</v>
      </c>
      <c r="KG295" s="20">
        <f>14448.47</f>
        <v>14448.47</v>
      </c>
      <c r="KH295" s="20">
        <f>3500</f>
        <v>3500</v>
      </c>
      <c r="KI295" s="20">
        <f t="shared" si="1569"/>
        <v>10948.47</v>
      </c>
      <c r="KJ295" s="19"/>
      <c r="KK295" s="19"/>
      <c r="KL295" s="20">
        <f t="shared" si="1570"/>
        <v>0</v>
      </c>
      <c r="KM295" s="19"/>
      <c r="KN295" s="19"/>
      <c r="KO295" s="20">
        <f t="shared" si="1571"/>
        <v>0</v>
      </c>
      <c r="KP295" s="19"/>
      <c r="KQ295" s="19"/>
      <c r="KR295" s="20">
        <f t="shared" si="1572"/>
        <v>0</v>
      </c>
      <c r="KS295" s="19"/>
      <c r="KT295" s="19"/>
      <c r="KU295" s="20">
        <f t="shared" si="1573"/>
        <v>0</v>
      </c>
      <c r="KV295" s="19"/>
      <c r="KW295" s="19"/>
      <c r="KX295" s="20">
        <f t="shared" si="1574"/>
        <v>0</v>
      </c>
      <c r="KY295" s="19"/>
      <c r="KZ295" s="19"/>
      <c r="LA295" s="20">
        <f t="shared" si="1575"/>
        <v>0</v>
      </c>
      <c r="LB295" s="20">
        <f t="shared" si="1576"/>
        <v>0</v>
      </c>
      <c r="LC295" s="20">
        <f t="shared" si="1576"/>
        <v>0</v>
      </c>
      <c r="LD295" s="20">
        <f t="shared" si="1577"/>
        <v>0</v>
      </c>
      <c r="LE295" s="20">
        <f t="shared" si="1578"/>
        <v>14448.47</v>
      </c>
      <c r="LF295" s="20">
        <f t="shared" si="1578"/>
        <v>3500</v>
      </c>
      <c r="LG295" s="20">
        <f t="shared" si="1579"/>
        <v>10948.47</v>
      </c>
      <c r="LH295" s="19"/>
      <c r="LI295" s="19"/>
      <c r="LJ295" s="20">
        <f t="shared" si="1580"/>
        <v>0</v>
      </c>
      <c r="LK295" s="19"/>
      <c r="LL295" s="19"/>
      <c r="LM295" s="20">
        <f t="shared" si="1581"/>
        <v>0</v>
      </c>
      <c r="LN295" s="20">
        <f t="shared" si="1582"/>
        <v>14448.47</v>
      </c>
      <c r="LO295" s="20">
        <f t="shared" si="1582"/>
        <v>3500</v>
      </c>
      <c r="LP295" s="20">
        <f t="shared" si="1583"/>
        <v>10948.47</v>
      </c>
    </row>
    <row r="296" spans="1:328" x14ac:dyDescent="0.3">
      <c r="A296" s="2" t="s">
        <v>401</v>
      </c>
      <c r="B296" s="3"/>
      <c r="C296" s="3"/>
      <c r="D296" s="4">
        <f t="shared" si="1449"/>
        <v>0</v>
      </c>
      <c r="E296" s="3"/>
      <c r="F296" s="3"/>
      <c r="G296" s="4">
        <f t="shared" si="1450"/>
        <v>0</v>
      </c>
      <c r="H296" s="3"/>
      <c r="I296" s="3"/>
      <c r="J296" s="4">
        <f t="shared" si="1451"/>
        <v>0</v>
      </c>
      <c r="K296" s="3"/>
      <c r="L296" s="3"/>
      <c r="M296" s="4">
        <f t="shared" si="1452"/>
        <v>0</v>
      </c>
      <c r="N296" s="3"/>
      <c r="O296" s="3"/>
      <c r="P296" s="4">
        <f t="shared" si="1453"/>
        <v>0</v>
      </c>
      <c r="Q296" s="3"/>
      <c r="R296" s="3"/>
      <c r="S296" s="4">
        <f t="shared" si="1454"/>
        <v>0</v>
      </c>
      <c r="T296" s="3"/>
      <c r="U296" s="3"/>
      <c r="V296" s="4">
        <f t="shared" si="1455"/>
        <v>0</v>
      </c>
      <c r="W296" s="3"/>
      <c r="X296" s="3"/>
      <c r="Y296" s="4">
        <f t="shared" si="1456"/>
        <v>0</v>
      </c>
      <c r="Z296" s="3"/>
      <c r="AA296" s="3"/>
      <c r="AB296" s="4">
        <f t="shared" si="1457"/>
        <v>0</v>
      </c>
      <c r="AC296" s="3"/>
      <c r="AD296" s="3"/>
      <c r="AE296" s="4">
        <f t="shared" si="1458"/>
        <v>0</v>
      </c>
      <c r="AF296" s="3"/>
      <c r="AG296" s="3"/>
      <c r="AH296" s="4">
        <f t="shared" si="1459"/>
        <v>0</v>
      </c>
      <c r="AI296" s="3"/>
      <c r="AJ296" s="3"/>
      <c r="AK296" s="4">
        <f t="shared" si="1460"/>
        <v>0</v>
      </c>
      <c r="AL296" s="4">
        <f t="shared" si="1461"/>
        <v>0</v>
      </c>
      <c r="AM296" s="4">
        <f t="shared" si="1461"/>
        <v>0</v>
      </c>
      <c r="AN296" s="4">
        <f t="shared" si="1462"/>
        <v>0</v>
      </c>
      <c r="AO296" s="3"/>
      <c r="AP296" s="3"/>
      <c r="AQ296" s="4">
        <f t="shared" si="1463"/>
        <v>0</v>
      </c>
      <c r="AR296" s="3"/>
      <c r="AS296" s="3"/>
      <c r="AT296" s="4">
        <f t="shared" si="1464"/>
        <v>0</v>
      </c>
      <c r="AU296" s="3"/>
      <c r="AV296" s="3"/>
      <c r="AW296" s="4">
        <f t="shared" si="1465"/>
        <v>0</v>
      </c>
      <c r="AX296" s="3"/>
      <c r="AY296" s="3"/>
      <c r="AZ296" s="4">
        <f t="shared" si="1466"/>
        <v>0</v>
      </c>
      <c r="BA296" s="3"/>
      <c r="BB296" s="3"/>
      <c r="BC296" s="4">
        <f t="shared" si="1467"/>
        <v>0</v>
      </c>
      <c r="BD296" s="3"/>
      <c r="BE296" s="3"/>
      <c r="BF296" s="4">
        <f t="shared" si="1468"/>
        <v>0</v>
      </c>
      <c r="BG296" s="4">
        <f t="shared" si="1469"/>
        <v>0</v>
      </c>
      <c r="BH296" s="4">
        <f t="shared" si="1469"/>
        <v>0</v>
      </c>
      <c r="BI296" s="4">
        <f t="shared" si="1470"/>
        <v>0</v>
      </c>
      <c r="BJ296" s="3"/>
      <c r="BK296" s="3"/>
      <c r="BL296" s="4">
        <f t="shared" si="1471"/>
        <v>0</v>
      </c>
      <c r="BM296" s="3"/>
      <c r="BN296" s="3"/>
      <c r="BO296" s="4">
        <f t="shared" si="1472"/>
        <v>0</v>
      </c>
      <c r="BP296" s="3"/>
      <c r="BQ296" s="3"/>
      <c r="BR296" s="4">
        <f t="shared" si="1473"/>
        <v>0</v>
      </c>
      <c r="BS296" s="3"/>
      <c r="BT296" s="3"/>
      <c r="BU296" s="4">
        <f t="shared" si="1474"/>
        <v>0</v>
      </c>
      <c r="BV296" s="3"/>
      <c r="BW296" s="3"/>
      <c r="BX296" s="4">
        <f t="shared" si="1475"/>
        <v>0</v>
      </c>
      <c r="BY296" s="3"/>
      <c r="BZ296" s="3"/>
      <c r="CA296" s="4">
        <f t="shared" si="1476"/>
        <v>0</v>
      </c>
      <c r="CB296" s="4">
        <f t="shared" si="1477"/>
        <v>0</v>
      </c>
      <c r="CC296" s="4">
        <f t="shared" si="1477"/>
        <v>0</v>
      </c>
      <c r="CD296" s="4">
        <f t="shared" si="1478"/>
        <v>0</v>
      </c>
      <c r="CE296" s="3"/>
      <c r="CF296" s="3"/>
      <c r="CG296" s="4">
        <f t="shared" si="1479"/>
        <v>0</v>
      </c>
      <c r="CH296" s="3"/>
      <c r="CI296" s="3"/>
      <c r="CJ296" s="4">
        <f t="shared" si="1480"/>
        <v>0</v>
      </c>
      <c r="CK296" s="3"/>
      <c r="CL296" s="3"/>
      <c r="CM296" s="4">
        <f t="shared" si="1481"/>
        <v>0</v>
      </c>
      <c r="CN296" s="4">
        <f t="shared" si="1482"/>
        <v>0</v>
      </c>
      <c r="CO296" s="4">
        <f t="shared" si="1482"/>
        <v>0</v>
      </c>
      <c r="CP296" s="4">
        <f t="shared" si="1483"/>
        <v>0</v>
      </c>
      <c r="CQ296" s="3"/>
      <c r="CR296" s="3"/>
      <c r="CS296" s="4">
        <f t="shared" si="1484"/>
        <v>0</v>
      </c>
      <c r="CT296" s="3"/>
      <c r="CU296" s="3"/>
      <c r="CV296" s="4">
        <f t="shared" si="1485"/>
        <v>0</v>
      </c>
      <c r="CW296" s="3"/>
      <c r="CX296" s="3"/>
      <c r="CY296" s="4">
        <f t="shared" si="1486"/>
        <v>0</v>
      </c>
      <c r="CZ296" s="4">
        <f t="shared" si="1487"/>
        <v>0</v>
      </c>
      <c r="DA296" s="4">
        <f t="shared" si="1487"/>
        <v>0</v>
      </c>
      <c r="DB296" s="4">
        <f t="shared" si="1488"/>
        <v>0</v>
      </c>
      <c r="DC296" s="4">
        <f t="shared" si="1489"/>
        <v>0</v>
      </c>
      <c r="DD296" s="4">
        <f t="shared" si="1489"/>
        <v>0</v>
      </c>
      <c r="DE296" s="4">
        <f t="shared" si="1490"/>
        <v>0</v>
      </c>
      <c r="DF296" s="3"/>
      <c r="DG296" s="3"/>
      <c r="DH296" s="4">
        <f t="shared" si="1491"/>
        <v>0</v>
      </c>
      <c r="DI296" s="3"/>
      <c r="DJ296" s="3"/>
      <c r="DK296" s="4">
        <f t="shared" si="1492"/>
        <v>0</v>
      </c>
      <c r="DL296" s="4">
        <f t="shared" si="1493"/>
        <v>0</v>
      </c>
      <c r="DM296" s="4">
        <f t="shared" si="1493"/>
        <v>0</v>
      </c>
      <c r="DN296" s="4">
        <f t="shared" si="1494"/>
        <v>0</v>
      </c>
      <c r="DO296" s="3"/>
      <c r="DP296" s="3"/>
      <c r="DQ296" s="4">
        <f t="shared" si="1495"/>
        <v>0</v>
      </c>
      <c r="DR296" s="3"/>
      <c r="DS296" s="3"/>
      <c r="DT296" s="4">
        <f t="shared" si="1496"/>
        <v>0</v>
      </c>
      <c r="DU296" s="4">
        <f t="shared" si="1497"/>
        <v>0</v>
      </c>
      <c r="DV296" s="4">
        <f t="shared" si="1497"/>
        <v>0</v>
      </c>
      <c r="DW296" s="4">
        <f t="shared" si="1498"/>
        <v>0</v>
      </c>
      <c r="DX296" s="20">
        <f t="shared" si="1499"/>
        <v>0</v>
      </c>
      <c r="DY296" s="20">
        <f t="shared" si="1499"/>
        <v>0</v>
      </c>
      <c r="DZ296" s="20">
        <f t="shared" si="1500"/>
        <v>0</v>
      </c>
      <c r="EA296" s="19"/>
      <c r="EB296" s="19"/>
      <c r="EC296" s="20">
        <f t="shared" si="1501"/>
        <v>0</v>
      </c>
      <c r="ED296" s="19"/>
      <c r="EE296" s="19"/>
      <c r="EF296" s="20">
        <f t="shared" si="1502"/>
        <v>0</v>
      </c>
      <c r="EG296" s="19"/>
      <c r="EH296" s="19"/>
      <c r="EI296" s="20">
        <f t="shared" si="1503"/>
        <v>0</v>
      </c>
      <c r="EJ296" s="19"/>
      <c r="EK296" s="19"/>
      <c r="EL296" s="20">
        <f t="shared" si="1504"/>
        <v>0</v>
      </c>
      <c r="EM296" s="20">
        <f t="shared" si="1505"/>
        <v>0</v>
      </c>
      <c r="EN296" s="20">
        <f t="shared" si="1505"/>
        <v>0</v>
      </c>
      <c r="EO296" s="20">
        <f t="shared" si="1506"/>
        <v>0</v>
      </c>
      <c r="EP296" s="19"/>
      <c r="EQ296" s="19"/>
      <c r="ER296" s="20">
        <f t="shared" si="1507"/>
        <v>0</v>
      </c>
      <c r="ES296" s="19"/>
      <c r="ET296" s="19"/>
      <c r="EU296" s="20">
        <f t="shared" si="1508"/>
        <v>0</v>
      </c>
      <c r="EV296" s="19"/>
      <c r="EW296" s="19"/>
      <c r="EX296" s="20">
        <f t="shared" si="1509"/>
        <v>0</v>
      </c>
      <c r="EY296" s="19"/>
      <c r="EZ296" s="19"/>
      <c r="FA296" s="20">
        <f t="shared" si="1510"/>
        <v>0</v>
      </c>
      <c r="FB296" s="20">
        <f t="shared" si="1511"/>
        <v>0</v>
      </c>
      <c r="FC296" s="20">
        <f t="shared" si="1511"/>
        <v>0</v>
      </c>
      <c r="FD296" s="20">
        <f t="shared" si="1512"/>
        <v>0</v>
      </c>
      <c r="FE296" s="19"/>
      <c r="FF296" s="19"/>
      <c r="FG296" s="20">
        <f t="shared" si="1513"/>
        <v>0</v>
      </c>
      <c r="FH296" s="19"/>
      <c r="FI296" s="19"/>
      <c r="FJ296" s="20">
        <f t="shared" si="1514"/>
        <v>0</v>
      </c>
      <c r="FK296" s="19"/>
      <c r="FL296" s="19"/>
      <c r="FM296" s="20">
        <f t="shared" si="1515"/>
        <v>0</v>
      </c>
      <c r="FN296" s="20">
        <f t="shared" si="1516"/>
        <v>0</v>
      </c>
      <c r="FO296" s="20">
        <f t="shared" si="1516"/>
        <v>0</v>
      </c>
      <c r="FP296" s="20">
        <f t="shared" si="1517"/>
        <v>0</v>
      </c>
      <c r="FQ296" s="19"/>
      <c r="FR296" s="19"/>
      <c r="FS296" s="20">
        <f t="shared" si="1518"/>
        <v>0</v>
      </c>
      <c r="FT296" s="19"/>
      <c r="FU296" s="19"/>
      <c r="FV296" s="20">
        <f t="shared" si="1519"/>
        <v>0</v>
      </c>
      <c r="FW296" s="19"/>
      <c r="FX296" s="19"/>
      <c r="FY296" s="20">
        <f t="shared" si="1520"/>
        <v>0</v>
      </c>
      <c r="FZ296" s="20">
        <f t="shared" si="1521"/>
        <v>0</v>
      </c>
      <c r="GA296" s="20">
        <f t="shared" si="1521"/>
        <v>0</v>
      </c>
      <c r="GB296" s="20">
        <f t="shared" si="1522"/>
        <v>0</v>
      </c>
      <c r="GC296" s="19"/>
      <c r="GD296" s="19"/>
      <c r="GE296" s="20">
        <f t="shared" si="1523"/>
        <v>0</v>
      </c>
      <c r="GF296" s="19"/>
      <c r="GG296" s="19"/>
      <c r="GH296" s="20">
        <f t="shared" si="1524"/>
        <v>0</v>
      </c>
      <c r="GI296" s="19"/>
      <c r="GJ296" s="19"/>
      <c r="GK296" s="20">
        <f t="shared" si="1525"/>
        <v>0</v>
      </c>
      <c r="GL296" s="19"/>
      <c r="GM296" s="19"/>
      <c r="GN296" s="20">
        <f t="shared" si="1526"/>
        <v>0</v>
      </c>
      <c r="GO296" s="20">
        <f t="shared" si="1527"/>
        <v>0</v>
      </c>
      <c r="GP296" s="20">
        <f t="shared" si="1527"/>
        <v>0</v>
      </c>
      <c r="GQ296" s="20">
        <f t="shared" si="1528"/>
        <v>0</v>
      </c>
      <c r="GR296" s="19"/>
      <c r="GS296" s="19"/>
      <c r="GT296" s="20">
        <f t="shared" si="1529"/>
        <v>0</v>
      </c>
      <c r="GU296" s="19"/>
      <c r="GV296" s="19"/>
      <c r="GW296" s="20">
        <f t="shared" si="1530"/>
        <v>0</v>
      </c>
      <c r="GX296" s="19"/>
      <c r="GY296" s="19"/>
      <c r="GZ296" s="20">
        <f t="shared" si="1531"/>
        <v>0</v>
      </c>
      <c r="HA296" s="20">
        <f t="shared" si="1532"/>
        <v>0</v>
      </c>
      <c r="HB296" s="20">
        <f t="shared" si="1532"/>
        <v>0</v>
      </c>
      <c r="HC296" s="20">
        <f t="shared" si="1533"/>
        <v>0</v>
      </c>
      <c r="HD296" s="19"/>
      <c r="HE296" s="19"/>
      <c r="HF296" s="20">
        <f t="shared" si="1534"/>
        <v>0</v>
      </c>
      <c r="HG296" s="19"/>
      <c r="HH296" s="19"/>
      <c r="HI296" s="20">
        <f t="shared" si="1535"/>
        <v>0</v>
      </c>
      <c r="HJ296" s="19"/>
      <c r="HK296" s="19"/>
      <c r="HL296" s="20">
        <f t="shared" si="1536"/>
        <v>0</v>
      </c>
      <c r="HM296" s="19"/>
      <c r="HN296" s="19"/>
      <c r="HO296" s="20">
        <f t="shared" si="1537"/>
        <v>0</v>
      </c>
      <c r="HP296" s="20">
        <f t="shared" si="1538"/>
        <v>0</v>
      </c>
      <c r="HQ296" s="20">
        <f t="shared" si="1538"/>
        <v>0</v>
      </c>
      <c r="HR296" s="20">
        <f t="shared" si="1539"/>
        <v>0</v>
      </c>
      <c r="HS296" s="19"/>
      <c r="HT296" s="19"/>
      <c r="HU296" s="20">
        <f t="shared" si="1540"/>
        <v>0</v>
      </c>
      <c r="HV296" s="19"/>
      <c r="HW296" s="19"/>
      <c r="HX296" s="20">
        <f t="shared" si="1541"/>
        <v>0</v>
      </c>
      <c r="HY296" s="19"/>
      <c r="HZ296" s="19"/>
      <c r="IA296" s="20">
        <f t="shared" si="1542"/>
        <v>0</v>
      </c>
      <c r="IB296" s="19"/>
      <c r="IC296" s="19"/>
      <c r="ID296" s="20">
        <f t="shared" si="1543"/>
        <v>0</v>
      </c>
      <c r="IE296" s="20">
        <f t="shared" si="1544"/>
        <v>0</v>
      </c>
      <c r="IF296" s="20">
        <f t="shared" si="1544"/>
        <v>0</v>
      </c>
      <c r="IG296" s="20">
        <f t="shared" si="1545"/>
        <v>0</v>
      </c>
      <c r="IH296" s="20">
        <f t="shared" si="1546"/>
        <v>0</v>
      </c>
      <c r="II296" s="20">
        <f t="shared" si="1546"/>
        <v>0</v>
      </c>
      <c r="IJ296" s="20">
        <f t="shared" si="1547"/>
        <v>0</v>
      </c>
      <c r="IK296" s="19"/>
      <c r="IL296" s="19"/>
      <c r="IM296" s="20">
        <f t="shared" si="1548"/>
        <v>0</v>
      </c>
      <c r="IN296" s="19"/>
      <c r="IO296" s="19"/>
      <c r="IP296" s="20">
        <f t="shared" si="1549"/>
        <v>0</v>
      </c>
      <c r="IQ296" s="19"/>
      <c r="IR296" s="19"/>
      <c r="IS296" s="20">
        <f t="shared" si="1550"/>
        <v>0</v>
      </c>
      <c r="IT296" s="20">
        <f t="shared" si="1551"/>
        <v>0</v>
      </c>
      <c r="IU296" s="20">
        <f t="shared" si="1551"/>
        <v>0</v>
      </c>
      <c r="IV296" s="20">
        <f t="shared" si="1552"/>
        <v>0</v>
      </c>
      <c r="IW296" s="20">
        <f t="shared" si="1553"/>
        <v>0</v>
      </c>
      <c r="IX296" s="20">
        <f t="shared" si="1553"/>
        <v>0</v>
      </c>
      <c r="IY296" s="20">
        <f t="shared" si="1554"/>
        <v>0</v>
      </c>
      <c r="IZ296" s="19"/>
      <c r="JA296" s="19"/>
      <c r="JB296" s="20">
        <f t="shared" si="1555"/>
        <v>0</v>
      </c>
      <c r="JC296" s="19"/>
      <c r="JD296" s="19"/>
      <c r="JE296" s="20">
        <f t="shared" si="1556"/>
        <v>0</v>
      </c>
      <c r="JF296" s="19"/>
      <c r="JG296" s="19"/>
      <c r="JH296" s="20">
        <f t="shared" si="1557"/>
        <v>0</v>
      </c>
      <c r="JI296" s="20">
        <f t="shared" si="1558"/>
        <v>0</v>
      </c>
      <c r="JJ296" s="20">
        <f t="shared" si="1558"/>
        <v>0</v>
      </c>
      <c r="JK296" s="20">
        <f t="shared" si="1559"/>
        <v>0</v>
      </c>
      <c r="JL296" s="19"/>
      <c r="JM296" s="19"/>
      <c r="JN296" s="20">
        <f t="shared" si="1560"/>
        <v>0</v>
      </c>
      <c r="JO296" s="19"/>
      <c r="JP296" s="19"/>
      <c r="JQ296" s="20">
        <f t="shared" si="1561"/>
        <v>0</v>
      </c>
      <c r="JR296" s="19"/>
      <c r="JS296" s="19"/>
      <c r="JT296" s="20">
        <f t="shared" si="1562"/>
        <v>0</v>
      </c>
      <c r="JU296" s="20">
        <f t="shared" si="1563"/>
        <v>0</v>
      </c>
      <c r="JV296" s="20">
        <f t="shared" si="1563"/>
        <v>0</v>
      </c>
      <c r="JW296" s="20">
        <f t="shared" si="1564"/>
        <v>0</v>
      </c>
      <c r="JX296" s="19"/>
      <c r="JY296" s="19"/>
      <c r="JZ296" s="20">
        <f t="shared" si="1565"/>
        <v>0</v>
      </c>
      <c r="KA296" s="19"/>
      <c r="KB296" s="19"/>
      <c r="KC296" s="20">
        <f t="shared" si="1566"/>
        <v>0</v>
      </c>
      <c r="KD296" s="20">
        <f t="shared" si="1567"/>
        <v>0</v>
      </c>
      <c r="KE296" s="20">
        <f t="shared" si="1567"/>
        <v>0</v>
      </c>
      <c r="KF296" s="20">
        <f t="shared" si="1568"/>
        <v>0</v>
      </c>
      <c r="KG296" s="19"/>
      <c r="KH296" s="20">
        <f>1200</f>
        <v>1200</v>
      </c>
      <c r="KI296" s="20">
        <f t="shared" si="1569"/>
        <v>-1200</v>
      </c>
      <c r="KJ296" s="19"/>
      <c r="KK296" s="19"/>
      <c r="KL296" s="20">
        <f t="shared" si="1570"/>
        <v>0</v>
      </c>
      <c r="KM296" s="19"/>
      <c r="KN296" s="19"/>
      <c r="KO296" s="20">
        <f t="shared" si="1571"/>
        <v>0</v>
      </c>
      <c r="KP296" s="19"/>
      <c r="KQ296" s="19"/>
      <c r="KR296" s="20">
        <f t="shared" si="1572"/>
        <v>0</v>
      </c>
      <c r="KS296" s="19"/>
      <c r="KT296" s="19"/>
      <c r="KU296" s="20">
        <f t="shared" si="1573"/>
        <v>0</v>
      </c>
      <c r="KV296" s="19"/>
      <c r="KW296" s="19"/>
      <c r="KX296" s="20">
        <f t="shared" si="1574"/>
        <v>0</v>
      </c>
      <c r="KY296" s="19"/>
      <c r="KZ296" s="19"/>
      <c r="LA296" s="20">
        <f t="shared" si="1575"/>
        <v>0</v>
      </c>
      <c r="LB296" s="20">
        <f t="shared" si="1576"/>
        <v>0</v>
      </c>
      <c r="LC296" s="20">
        <f t="shared" si="1576"/>
        <v>0</v>
      </c>
      <c r="LD296" s="20">
        <f t="shared" si="1577"/>
        <v>0</v>
      </c>
      <c r="LE296" s="20">
        <f t="shared" si="1578"/>
        <v>0</v>
      </c>
      <c r="LF296" s="20">
        <f t="shared" si="1578"/>
        <v>1200</v>
      </c>
      <c r="LG296" s="20">
        <f t="shared" si="1579"/>
        <v>-1200</v>
      </c>
      <c r="LH296" s="19"/>
      <c r="LI296" s="19"/>
      <c r="LJ296" s="20">
        <f t="shared" si="1580"/>
        <v>0</v>
      </c>
      <c r="LK296" s="19"/>
      <c r="LL296" s="19"/>
      <c r="LM296" s="20">
        <f t="shared" si="1581"/>
        <v>0</v>
      </c>
      <c r="LN296" s="20">
        <f t="shared" si="1582"/>
        <v>0</v>
      </c>
      <c r="LO296" s="20">
        <f t="shared" si="1582"/>
        <v>1200</v>
      </c>
      <c r="LP296" s="20">
        <f t="shared" si="1583"/>
        <v>-1200</v>
      </c>
    </row>
    <row r="297" spans="1:328" x14ac:dyDescent="0.3">
      <c r="A297" s="2" t="s">
        <v>402</v>
      </c>
      <c r="B297" s="3"/>
      <c r="C297" s="3"/>
      <c r="D297" s="4">
        <f t="shared" si="1449"/>
        <v>0</v>
      </c>
      <c r="E297" s="3"/>
      <c r="F297" s="3"/>
      <c r="G297" s="4">
        <f t="shared" si="1450"/>
        <v>0</v>
      </c>
      <c r="H297" s="3"/>
      <c r="I297" s="3"/>
      <c r="J297" s="4">
        <f t="shared" si="1451"/>
        <v>0</v>
      </c>
      <c r="K297" s="3"/>
      <c r="L297" s="3"/>
      <c r="M297" s="4">
        <f t="shared" si="1452"/>
        <v>0</v>
      </c>
      <c r="N297" s="3"/>
      <c r="O297" s="3"/>
      <c r="P297" s="4">
        <f t="shared" si="1453"/>
        <v>0</v>
      </c>
      <c r="Q297" s="3"/>
      <c r="R297" s="3"/>
      <c r="S297" s="4">
        <f t="shared" si="1454"/>
        <v>0</v>
      </c>
      <c r="T297" s="3"/>
      <c r="U297" s="3"/>
      <c r="V297" s="4">
        <f t="shared" si="1455"/>
        <v>0</v>
      </c>
      <c r="W297" s="3"/>
      <c r="X297" s="3"/>
      <c r="Y297" s="4">
        <f t="shared" si="1456"/>
        <v>0</v>
      </c>
      <c r="Z297" s="3"/>
      <c r="AA297" s="3"/>
      <c r="AB297" s="4">
        <f t="shared" si="1457"/>
        <v>0</v>
      </c>
      <c r="AC297" s="3"/>
      <c r="AD297" s="3"/>
      <c r="AE297" s="4">
        <f t="shared" si="1458"/>
        <v>0</v>
      </c>
      <c r="AF297" s="3"/>
      <c r="AG297" s="3"/>
      <c r="AH297" s="4">
        <f t="shared" si="1459"/>
        <v>0</v>
      </c>
      <c r="AI297" s="3"/>
      <c r="AJ297" s="3"/>
      <c r="AK297" s="4">
        <f t="shared" si="1460"/>
        <v>0</v>
      </c>
      <c r="AL297" s="4">
        <f t="shared" si="1461"/>
        <v>0</v>
      </c>
      <c r="AM297" s="4">
        <f t="shared" si="1461"/>
        <v>0</v>
      </c>
      <c r="AN297" s="4">
        <f t="shared" si="1462"/>
        <v>0</v>
      </c>
      <c r="AO297" s="3"/>
      <c r="AP297" s="3"/>
      <c r="AQ297" s="4">
        <f t="shared" si="1463"/>
        <v>0</v>
      </c>
      <c r="AR297" s="3"/>
      <c r="AS297" s="3"/>
      <c r="AT297" s="4">
        <f t="shared" si="1464"/>
        <v>0</v>
      </c>
      <c r="AU297" s="3"/>
      <c r="AV297" s="3"/>
      <c r="AW297" s="4">
        <f t="shared" si="1465"/>
        <v>0</v>
      </c>
      <c r="AX297" s="3"/>
      <c r="AY297" s="3"/>
      <c r="AZ297" s="4">
        <f t="shared" si="1466"/>
        <v>0</v>
      </c>
      <c r="BA297" s="3"/>
      <c r="BB297" s="3"/>
      <c r="BC297" s="4">
        <f t="shared" si="1467"/>
        <v>0</v>
      </c>
      <c r="BD297" s="3"/>
      <c r="BE297" s="3"/>
      <c r="BF297" s="4">
        <f t="shared" si="1468"/>
        <v>0</v>
      </c>
      <c r="BG297" s="4">
        <f t="shared" si="1469"/>
        <v>0</v>
      </c>
      <c r="BH297" s="4">
        <f t="shared" si="1469"/>
        <v>0</v>
      </c>
      <c r="BI297" s="4">
        <f t="shared" si="1470"/>
        <v>0</v>
      </c>
      <c r="BJ297" s="3"/>
      <c r="BK297" s="3"/>
      <c r="BL297" s="4">
        <f t="shared" si="1471"/>
        <v>0</v>
      </c>
      <c r="BM297" s="3"/>
      <c r="BN297" s="3"/>
      <c r="BO297" s="4">
        <f t="shared" si="1472"/>
        <v>0</v>
      </c>
      <c r="BP297" s="3"/>
      <c r="BQ297" s="3"/>
      <c r="BR297" s="4">
        <f t="shared" si="1473"/>
        <v>0</v>
      </c>
      <c r="BS297" s="3"/>
      <c r="BT297" s="3"/>
      <c r="BU297" s="4">
        <f t="shared" si="1474"/>
        <v>0</v>
      </c>
      <c r="BV297" s="3"/>
      <c r="BW297" s="3"/>
      <c r="BX297" s="4">
        <f t="shared" si="1475"/>
        <v>0</v>
      </c>
      <c r="BY297" s="3"/>
      <c r="BZ297" s="3"/>
      <c r="CA297" s="4">
        <f t="shared" si="1476"/>
        <v>0</v>
      </c>
      <c r="CB297" s="4">
        <f t="shared" si="1477"/>
        <v>0</v>
      </c>
      <c r="CC297" s="4">
        <f t="shared" si="1477"/>
        <v>0</v>
      </c>
      <c r="CD297" s="4">
        <f t="shared" si="1478"/>
        <v>0</v>
      </c>
      <c r="CE297" s="3"/>
      <c r="CF297" s="3"/>
      <c r="CG297" s="4">
        <f t="shared" si="1479"/>
        <v>0</v>
      </c>
      <c r="CH297" s="3"/>
      <c r="CI297" s="3"/>
      <c r="CJ297" s="4">
        <f t="shared" si="1480"/>
        <v>0</v>
      </c>
      <c r="CK297" s="3"/>
      <c r="CL297" s="3"/>
      <c r="CM297" s="4">
        <f t="shared" si="1481"/>
        <v>0</v>
      </c>
      <c r="CN297" s="4">
        <f t="shared" si="1482"/>
        <v>0</v>
      </c>
      <c r="CO297" s="4">
        <f t="shared" si="1482"/>
        <v>0</v>
      </c>
      <c r="CP297" s="4">
        <f t="shared" si="1483"/>
        <v>0</v>
      </c>
      <c r="CQ297" s="3"/>
      <c r="CR297" s="3"/>
      <c r="CS297" s="4">
        <f t="shared" si="1484"/>
        <v>0</v>
      </c>
      <c r="CT297" s="3"/>
      <c r="CU297" s="3"/>
      <c r="CV297" s="4">
        <f t="shared" si="1485"/>
        <v>0</v>
      </c>
      <c r="CW297" s="3"/>
      <c r="CX297" s="3"/>
      <c r="CY297" s="4">
        <f t="shared" si="1486"/>
        <v>0</v>
      </c>
      <c r="CZ297" s="4">
        <f t="shared" si="1487"/>
        <v>0</v>
      </c>
      <c r="DA297" s="4">
        <f t="shared" si="1487"/>
        <v>0</v>
      </c>
      <c r="DB297" s="4">
        <f t="shared" si="1488"/>
        <v>0</v>
      </c>
      <c r="DC297" s="4">
        <f t="shared" si="1489"/>
        <v>0</v>
      </c>
      <c r="DD297" s="4">
        <f t="shared" si="1489"/>
        <v>0</v>
      </c>
      <c r="DE297" s="4">
        <f t="shared" si="1490"/>
        <v>0</v>
      </c>
      <c r="DF297" s="3"/>
      <c r="DG297" s="3"/>
      <c r="DH297" s="4">
        <f t="shared" si="1491"/>
        <v>0</v>
      </c>
      <c r="DI297" s="3"/>
      <c r="DJ297" s="3"/>
      <c r="DK297" s="4">
        <f t="shared" si="1492"/>
        <v>0</v>
      </c>
      <c r="DL297" s="4">
        <f t="shared" si="1493"/>
        <v>0</v>
      </c>
      <c r="DM297" s="4">
        <f t="shared" si="1493"/>
        <v>0</v>
      </c>
      <c r="DN297" s="4">
        <f t="shared" si="1494"/>
        <v>0</v>
      </c>
      <c r="DO297" s="3"/>
      <c r="DP297" s="3"/>
      <c r="DQ297" s="4">
        <f t="shared" si="1495"/>
        <v>0</v>
      </c>
      <c r="DR297" s="3"/>
      <c r="DS297" s="3"/>
      <c r="DT297" s="4">
        <f t="shared" si="1496"/>
        <v>0</v>
      </c>
      <c r="DU297" s="4">
        <f t="shared" si="1497"/>
        <v>0</v>
      </c>
      <c r="DV297" s="4">
        <f t="shared" si="1497"/>
        <v>0</v>
      </c>
      <c r="DW297" s="4">
        <f t="shared" si="1498"/>
        <v>0</v>
      </c>
      <c r="DX297" s="20">
        <f t="shared" si="1499"/>
        <v>0</v>
      </c>
      <c r="DY297" s="20">
        <f t="shared" si="1499"/>
        <v>0</v>
      </c>
      <c r="DZ297" s="20">
        <f t="shared" si="1500"/>
        <v>0</v>
      </c>
      <c r="EA297" s="19"/>
      <c r="EB297" s="19"/>
      <c r="EC297" s="20">
        <f t="shared" si="1501"/>
        <v>0</v>
      </c>
      <c r="ED297" s="19"/>
      <c r="EE297" s="19"/>
      <c r="EF297" s="20">
        <f t="shared" si="1502"/>
        <v>0</v>
      </c>
      <c r="EG297" s="19"/>
      <c r="EH297" s="19"/>
      <c r="EI297" s="20">
        <f t="shared" si="1503"/>
        <v>0</v>
      </c>
      <c r="EJ297" s="19"/>
      <c r="EK297" s="19"/>
      <c r="EL297" s="20">
        <f t="shared" si="1504"/>
        <v>0</v>
      </c>
      <c r="EM297" s="20">
        <f t="shared" si="1505"/>
        <v>0</v>
      </c>
      <c r="EN297" s="20">
        <f t="shared" si="1505"/>
        <v>0</v>
      </c>
      <c r="EO297" s="20">
        <f t="shared" si="1506"/>
        <v>0</v>
      </c>
      <c r="EP297" s="19"/>
      <c r="EQ297" s="19"/>
      <c r="ER297" s="20">
        <f t="shared" si="1507"/>
        <v>0</v>
      </c>
      <c r="ES297" s="19"/>
      <c r="ET297" s="19"/>
      <c r="EU297" s="20">
        <f t="shared" si="1508"/>
        <v>0</v>
      </c>
      <c r="EV297" s="19"/>
      <c r="EW297" s="19"/>
      <c r="EX297" s="20">
        <f t="shared" si="1509"/>
        <v>0</v>
      </c>
      <c r="EY297" s="19"/>
      <c r="EZ297" s="19"/>
      <c r="FA297" s="20">
        <f t="shared" si="1510"/>
        <v>0</v>
      </c>
      <c r="FB297" s="20">
        <f t="shared" si="1511"/>
        <v>0</v>
      </c>
      <c r="FC297" s="20">
        <f t="shared" si="1511"/>
        <v>0</v>
      </c>
      <c r="FD297" s="20">
        <f t="shared" si="1512"/>
        <v>0</v>
      </c>
      <c r="FE297" s="19"/>
      <c r="FF297" s="19"/>
      <c r="FG297" s="20">
        <f t="shared" si="1513"/>
        <v>0</v>
      </c>
      <c r="FH297" s="19"/>
      <c r="FI297" s="19"/>
      <c r="FJ297" s="20">
        <f t="shared" si="1514"/>
        <v>0</v>
      </c>
      <c r="FK297" s="19"/>
      <c r="FL297" s="19"/>
      <c r="FM297" s="20">
        <f t="shared" si="1515"/>
        <v>0</v>
      </c>
      <c r="FN297" s="20">
        <f t="shared" si="1516"/>
        <v>0</v>
      </c>
      <c r="FO297" s="20">
        <f t="shared" si="1516"/>
        <v>0</v>
      </c>
      <c r="FP297" s="20">
        <f t="shared" si="1517"/>
        <v>0</v>
      </c>
      <c r="FQ297" s="19"/>
      <c r="FR297" s="19"/>
      <c r="FS297" s="20">
        <f t="shared" si="1518"/>
        <v>0</v>
      </c>
      <c r="FT297" s="19"/>
      <c r="FU297" s="19"/>
      <c r="FV297" s="20">
        <f t="shared" si="1519"/>
        <v>0</v>
      </c>
      <c r="FW297" s="19"/>
      <c r="FX297" s="19"/>
      <c r="FY297" s="20">
        <f t="shared" si="1520"/>
        <v>0</v>
      </c>
      <c r="FZ297" s="20">
        <f t="shared" si="1521"/>
        <v>0</v>
      </c>
      <c r="GA297" s="20">
        <f t="shared" si="1521"/>
        <v>0</v>
      </c>
      <c r="GB297" s="20">
        <f t="shared" si="1522"/>
        <v>0</v>
      </c>
      <c r="GC297" s="19"/>
      <c r="GD297" s="19"/>
      <c r="GE297" s="20">
        <f t="shared" si="1523"/>
        <v>0</v>
      </c>
      <c r="GF297" s="19"/>
      <c r="GG297" s="19"/>
      <c r="GH297" s="20">
        <f t="shared" si="1524"/>
        <v>0</v>
      </c>
      <c r="GI297" s="19"/>
      <c r="GJ297" s="19"/>
      <c r="GK297" s="20">
        <f t="shared" si="1525"/>
        <v>0</v>
      </c>
      <c r="GL297" s="19"/>
      <c r="GM297" s="19"/>
      <c r="GN297" s="20">
        <f t="shared" si="1526"/>
        <v>0</v>
      </c>
      <c r="GO297" s="20">
        <f t="shared" si="1527"/>
        <v>0</v>
      </c>
      <c r="GP297" s="20">
        <f t="shared" si="1527"/>
        <v>0</v>
      </c>
      <c r="GQ297" s="20">
        <f t="shared" si="1528"/>
        <v>0</v>
      </c>
      <c r="GR297" s="19"/>
      <c r="GS297" s="19"/>
      <c r="GT297" s="20">
        <f t="shared" si="1529"/>
        <v>0</v>
      </c>
      <c r="GU297" s="19"/>
      <c r="GV297" s="19"/>
      <c r="GW297" s="20">
        <f t="shared" si="1530"/>
        <v>0</v>
      </c>
      <c r="GX297" s="19"/>
      <c r="GY297" s="19"/>
      <c r="GZ297" s="20">
        <f t="shared" si="1531"/>
        <v>0</v>
      </c>
      <c r="HA297" s="20">
        <f t="shared" si="1532"/>
        <v>0</v>
      </c>
      <c r="HB297" s="20">
        <f t="shared" si="1532"/>
        <v>0</v>
      </c>
      <c r="HC297" s="20">
        <f t="shared" si="1533"/>
        <v>0</v>
      </c>
      <c r="HD297" s="19"/>
      <c r="HE297" s="19"/>
      <c r="HF297" s="20">
        <f t="shared" si="1534"/>
        <v>0</v>
      </c>
      <c r="HG297" s="19"/>
      <c r="HH297" s="19"/>
      <c r="HI297" s="20">
        <f t="shared" si="1535"/>
        <v>0</v>
      </c>
      <c r="HJ297" s="19"/>
      <c r="HK297" s="19"/>
      <c r="HL297" s="20">
        <f t="shared" si="1536"/>
        <v>0</v>
      </c>
      <c r="HM297" s="19"/>
      <c r="HN297" s="19"/>
      <c r="HO297" s="20">
        <f t="shared" si="1537"/>
        <v>0</v>
      </c>
      <c r="HP297" s="20">
        <f t="shared" si="1538"/>
        <v>0</v>
      </c>
      <c r="HQ297" s="20">
        <f t="shared" si="1538"/>
        <v>0</v>
      </c>
      <c r="HR297" s="20">
        <f t="shared" si="1539"/>
        <v>0</v>
      </c>
      <c r="HS297" s="19"/>
      <c r="HT297" s="19"/>
      <c r="HU297" s="20">
        <f t="shared" si="1540"/>
        <v>0</v>
      </c>
      <c r="HV297" s="19"/>
      <c r="HW297" s="19"/>
      <c r="HX297" s="20">
        <f t="shared" si="1541"/>
        <v>0</v>
      </c>
      <c r="HY297" s="19"/>
      <c r="HZ297" s="19"/>
      <c r="IA297" s="20">
        <f t="shared" si="1542"/>
        <v>0</v>
      </c>
      <c r="IB297" s="19"/>
      <c r="IC297" s="19"/>
      <c r="ID297" s="20">
        <f t="shared" si="1543"/>
        <v>0</v>
      </c>
      <c r="IE297" s="20">
        <f t="shared" si="1544"/>
        <v>0</v>
      </c>
      <c r="IF297" s="20">
        <f t="shared" si="1544"/>
        <v>0</v>
      </c>
      <c r="IG297" s="20">
        <f t="shared" si="1545"/>
        <v>0</v>
      </c>
      <c r="IH297" s="20">
        <f t="shared" si="1546"/>
        <v>0</v>
      </c>
      <c r="II297" s="20">
        <f t="shared" si="1546"/>
        <v>0</v>
      </c>
      <c r="IJ297" s="20">
        <f t="shared" si="1547"/>
        <v>0</v>
      </c>
      <c r="IK297" s="19"/>
      <c r="IL297" s="19"/>
      <c r="IM297" s="20">
        <f t="shared" si="1548"/>
        <v>0</v>
      </c>
      <c r="IN297" s="19"/>
      <c r="IO297" s="19"/>
      <c r="IP297" s="20">
        <f t="shared" si="1549"/>
        <v>0</v>
      </c>
      <c r="IQ297" s="19"/>
      <c r="IR297" s="19"/>
      <c r="IS297" s="20">
        <f t="shared" si="1550"/>
        <v>0</v>
      </c>
      <c r="IT297" s="20">
        <f t="shared" si="1551"/>
        <v>0</v>
      </c>
      <c r="IU297" s="20">
        <f t="shared" si="1551"/>
        <v>0</v>
      </c>
      <c r="IV297" s="20">
        <f t="shared" si="1552"/>
        <v>0</v>
      </c>
      <c r="IW297" s="20">
        <f t="shared" si="1553"/>
        <v>0</v>
      </c>
      <c r="IX297" s="20">
        <f t="shared" si="1553"/>
        <v>0</v>
      </c>
      <c r="IY297" s="20">
        <f t="shared" si="1554"/>
        <v>0</v>
      </c>
      <c r="IZ297" s="19"/>
      <c r="JA297" s="19"/>
      <c r="JB297" s="20">
        <f t="shared" si="1555"/>
        <v>0</v>
      </c>
      <c r="JC297" s="19"/>
      <c r="JD297" s="19"/>
      <c r="JE297" s="20">
        <f t="shared" si="1556"/>
        <v>0</v>
      </c>
      <c r="JF297" s="19"/>
      <c r="JG297" s="19"/>
      <c r="JH297" s="20">
        <f t="shared" si="1557"/>
        <v>0</v>
      </c>
      <c r="JI297" s="20">
        <f t="shared" si="1558"/>
        <v>0</v>
      </c>
      <c r="JJ297" s="20">
        <f t="shared" si="1558"/>
        <v>0</v>
      </c>
      <c r="JK297" s="20">
        <f t="shared" si="1559"/>
        <v>0</v>
      </c>
      <c r="JL297" s="19"/>
      <c r="JM297" s="19"/>
      <c r="JN297" s="20">
        <f t="shared" si="1560"/>
        <v>0</v>
      </c>
      <c r="JO297" s="19"/>
      <c r="JP297" s="19"/>
      <c r="JQ297" s="20">
        <f t="shared" si="1561"/>
        <v>0</v>
      </c>
      <c r="JR297" s="19"/>
      <c r="JS297" s="19"/>
      <c r="JT297" s="20">
        <f t="shared" si="1562"/>
        <v>0</v>
      </c>
      <c r="JU297" s="20">
        <f t="shared" si="1563"/>
        <v>0</v>
      </c>
      <c r="JV297" s="20">
        <f t="shared" si="1563"/>
        <v>0</v>
      </c>
      <c r="JW297" s="20">
        <f t="shared" si="1564"/>
        <v>0</v>
      </c>
      <c r="JX297" s="19"/>
      <c r="JY297" s="19"/>
      <c r="JZ297" s="20">
        <f t="shared" si="1565"/>
        <v>0</v>
      </c>
      <c r="KA297" s="19"/>
      <c r="KB297" s="19"/>
      <c r="KC297" s="20">
        <f t="shared" si="1566"/>
        <v>0</v>
      </c>
      <c r="KD297" s="20">
        <f t="shared" si="1567"/>
        <v>0</v>
      </c>
      <c r="KE297" s="20">
        <f t="shared" si="1567"/>
        <v>0</v>
      </c>
      <c r="KF297" s="20">
        <f t="shared" si="1568"/>
        <v>0</v>
      </c>
      <c r="KG297" s="20">
        <f>524.92</f>
        <v>524.91999999999996</v>
      </c>
      <c r="KH297" s="20">
        <f>15</f>
        <v>15</v>
      </c>
      <c r="KI297" s="20">
        <f t="shared" si="1569"/>
        <v>509.91999999999996</v>
      </c>
      <c r="KJ297" s="19"/>
      <c r="KK297" s="19"/>
      <c r="KL297" s="20">
        <f t="shared" si="1570"/>
        <v>0</v>
      </c>
      <c r="KM297" s="19"/>
      <c r="KN297" s="19"/>
      <c r="KO297" s="20">
        <f t="shared" si="1571"/>
        <v>0</v>
      </c>
      <c r="KP297" s="19"/>
      <c r="KQ297" s="19"/>
      <c r="KR297" s="20">
        <f t="shared" si="1572"/>
        <v>0</v>
      </c>
      <c r="KS297" s="19"/>
      <c r="KT297" s="19"/>
      <c r="KU297" s="20">
        <f t="shared" si="1573"/>
        <v>0</v>
      </c>
      <c r="KV297" s="19"/>
      <c r="KW297" s="19"/>
      <c r="KX297" s="20">
        <f t="shared" si="1574"/>
        <v>0</v>
      </c>
      <c r="KY297" s="19"/>
      <c r="KZ297" s="19"/>
      <c r="LA297" s="20">
        <f t="shared" si="1575"/>
        <v>0</v>
      </c>
      <c r="LB297" s="20">
        <f t="shared" si="1576"/>
        <v>0</v>
      </c>
      <c r="LC297" s="20">
        <f t="shared" si="1576"/>
        <v>0</v>
      </c>
      <c r="LD297" s="20">
        <f t="shared" si="1577"/>
        <v>0</v>
      </c>
      <c r="LE297" s="20">
        <f t="shared" si="1578"/>
        <v>524.91999999999996</v>
      </c>
      <c r="LF297" s="20">
        <f t="shared" si="1578"/>
        <v>15</v>
      </c>
      <c r="LG297" s="20">
        <f t="shared" si="1579"/>
        <v>509.91999999999996</v>
      </c>
      <c r="LH297" s="19"/>
      <c r="LI297" s="19"/>
      <c r="LJ297" s="20">
        <f t="shared" si="1580"/>
        <v>0</v>
      </c>
      <c r="LK297" s="19"/>
      <c r="LL297" s="19"/>
      <c r="LM297" s="20">
        <f t="shared" si="1581"/>
        <v>0</v>
      </c>
      <c r="LN297" s="20">
        <f t="shared" si="1582"/>
        <v>524.91999999999996</v>
      </c>
      <c r="LO297" s="20">
        <f t="shared" si="1582"/>
        <v>15</v>
      </c>
      <c r="LP297" s="20">
        <f t="shared" si="1583"/>
        <v>509.91999999999996</v>
      </c>
    </row>
    <row r="298" spans="1:328" x14ac:dyDescent="0.3">
      <c r="A298" s="2" t="s">
        <v>403</v>
      </c>
      <c r="B298" s="3"/>
      <c r="C298" s="3"/>
      <c r="D298" s="4">
        <f t="shared" si="1449"/>
        <v>0</v>
      </c>
      <c r="E298" s="3"/>
      <c r="F298" s="3"/>
      <c r="G298" s="4">
        <f t="shared" si="1450"/>
        <v>0</v>
      </c>
      <c r="H298" s="3"/>
      <c r="I298" s="3"/>
      <c r="J298" s="4">
        <f t="shared" si="1451"/>
        <v>0</v>
      </c>
      <c r="K298" s="3"/>
      <c r="L298" s="3"/>
      <c r="M298" s="4">
        <f t="shared" si="1452"/>
        <v>0</v>
      </c>
      <c r="N298" s="3"/>
      <c r="O298" s="3"/>
      <c r="P298" s="4">
        <f t="shared" si="1453"/>
        <v>0</v>
      </c>
      <c r="Q298" s="3"/>
      <c r="R298" s="3"/>
      <c r="S298" s="4">
        <f t="shared" si="1454"/>
        <v>0</v>
      </c>
      <c r="T298" s="3"/>
      <c r="U298" s="3"/>
      <c r="V298" s="4">
        <f t="shared" si="1455"/>
        <v>0</v>
      </c>
      <c r="W298" s="3"/>
      <c r="X298" s="3"/>
      <c r="Y298" s="4">
        <f t="shared" si="1456"/>
        <v>0</v>
      </c>
      <c r="Z298" s="3"/>
      <c r="AA298" s="3"/>
      <c r="AB298" s="4">
        <f t="shared" si="1457"/>
        <v>0</v>
      </c>
      <c r="AC298" s="3"/>
      <c r="AD298" s="3"/>
      <c r="AE298" s="4">
        <f t="shared" si="1458"/>
        <v>0</v>
      </c>
      <c r="AF298" s="3"/>
      <c r="AG298" s="3"/>
      <c r="AH298" s="4">
        <f t="shared" si="1459"/>
        <v>0</v>
      </c>
      <c r="AI298" s="3"/>
      <c r="AJ298" s="3"/>
      <c r="AK298" s="4">
        <f t="shared" si="1460"/>
        <v>0</v>
      </c>
      <c r="AL298" s="4">
        <f t="shared" si="1461"/>
        <v>0</v>
      </c>
      <c r="AM298" s="4">
        <f t="shared" si="1461"/>
        <v>0</v>
      </c>
      <c r="AN298" s="4">
        <f t="shared" si="1462"/>
        <v>0</v>
      </c>
      <c r="AO298" s="3"/>
      <c r="AP298" s="3"/>
      <c r="AQ298" s="4">
        <f t="shared" si="1463"/>
        <v>0</v>
      </c>
      <c r="AR298" s="3"/>
      <c r="AS298" s="3"/>
      <c r="AT298" s="4">
        <f t="shared" si="1464"/>
        <v>0</v>
      </c>
      <c r="AU298" s="3"/>
      <c r="AV298" s="3"/>
      <c r="AW298" s="4">
        <f t="shared" si="1465"/>
        <v>0</v>
      </c>
      <c r="AX298" s="3"/>
      <c r="AY298" s="3"/>
      <c r="AZ298" s="4">
        <f t="shared" si="1466"/>
        <v>0</v>
      </c>
      <c r="BA298" s="3"/>
      <c r="BB298" s="3"/>
      <c r="BC298" s="4">
        <f t="shared" si="1467"/>
        <v>0</v>
      </c>
      <c r="BD298" s="3"/>
      <c r="BE298" s="3"/>
      <c r="BF298" s="4">
        <f t="shared" si="1468"/>
        <v>0</v>
      </c>
      <c r="BG298" s="4">
        <f t="shared" si="1469"/>
        <v>0</v>
      </c>
      <c r="BH298" s="4">
        <f t="shared" si="1469"/>
        <v>0</v>
      </c>
      <c r="BI298" s="4">
        <f t="shared" si="1470"/>
        <v>0</v>
      </c>
      <c r="BJ298" s="3"/>
      <c r="BK298" s="3"/>
      <c r="BL298" s="4">
        <f t="shared" si="1471"/>
        <v>0</v>
      </c>
      <c r="BM298" s="3"/>
      <c r="BN298" s="3"/>
      <c r="BO298" s="4">
        <f t="shared" si="1472"/>
        <v>0</v>
      </c>
      <c r="BP298" s="3"/>
      <c r="BQ298" s="3"/>
      <c r="BR298" s="4">
        <f t="shared" si="1473"/>
        <v>0</v>
      </c>
      <c r="BS298" s="3"/>
      <c r="BT298" s="3"/>
      <c r="BU298" s="4">
        <f t="shared" si="1474"/>
        <v>0</v>
      </c>
      <c r="BV298" s="3"/>
      <c r="BW298" s="3"/>
      <c r="BX298" s="4">
        <f t="shared" si="1475"/>
        <v>0</v>
      </c>
      <c r="BY298" s="3"/>
      <c r="BZ298" s="3"/>
      <c r="CA298" s="4">
        <f t="shared" si="1476"/>
        <v>0</v>
      </c>
      <c r="CB298" s="4">
        <f t="shared" si="1477"/>
        <v>0</v>
      </c>
      <c r="CC298" s="4">
        <f t="shared" si="1477"/>
        <v>0</v>
      </c>
      <c r="CD298" s="4">
        <f t="shared" si="1478"/>
        <v>0</v>
      </c>
      <c r="CE298" s="3"/>
      <c r="CF298" s="3"/>
      <c r="CG298" s="4">
        <f t="shared" si="1479"/>
        <v>0</v>
      </c>
      <c r="CH298" s="3"/>
      <c r="CI298" s="3"/>
      <c r="CJ298" s="4">
        <f t="shared" si="1480"/>
        <v>0</v>
      </c>
      <c r="CK298" s="3"/>
      <c r="CL298" s="3"/>
      <c r="CM298" s="4">
        <f t="shared" si="1481"/>
        <v>0</v>
      </c>
      <c r="CN298" s="4">
        <f t="shared" si="1482"/>
        <v>0</v>
      </c>
      <c r="CO298" s="4">
        <f t="shared" si="1482"/>
        <v>0</v>
      </c>
      <c r="CP298" s="4">
        <f t="shared" si="1483"/>
        <v>0</v>
      </c>
      <c r="CQ298" s="3"/>
      <c r="CR298" s="3"/>
      <c r="CS298" s="4">
        <f t="shared" si="1484"/>
        <v>0</v>
      </c>
      <c r="CT298" s="3"/>
      <c r="CU298" s="3"/>
      <c r="CV298" s="4">
        <f t="shared" si="1485"/>
        <v>0</v>
      </c>
      <c r="CW298" s="3"/>
      <c r="CX298" s="3"/>
      <c r="CY298" s="4">
        <f t="shared" si="1486"/>
        <v>0</v>
      </c>
      <c r="CZ298" s="4">
        <f t="shared" si="1487"/>
        <v>0</v>
      </c>
      <c r="DA298" s="4">
        <f t="shared" si="1487"/>
        <v>0</v>
      </c>
      <c r="DB298" s="4">
        <f t="shared" si="1488"/>
        <v>0</v>
      </c>
      <c r="DC298" s="4">
        <f t="shared" si="1489"/>
        <v>0</v>
      </c>
      <c r="DD298" s="4">
        <f t="shared" si="1489"/>
        <v>0</v>
      </c>
      <c r="DE298" s="4">
        <f t="shared" si="1490"/>
        <v>0</v>
      </c>
      <c r="DF298" s="3"/>
      <c r="DG298" s="3"/>
      <c r="DH298" s="4">
        <f t="shared" si="1491"/>
        <v>0</v>
      </c>
      <c r="DI298" s="3"/>
      <c r="DJ298" s="3"/>
      <c r="DK298" s="4">
        <f t="shared" si="1492"/>
        <v>0</v>
      </c>
      <c r="DL298" s="4">
        <f t="shared" si="1493"/>
        <v>0</v>
      </c>
      <c r="DM298" s="4">
        <f t="shared" si="1493"/>
        <v>0</v>
      </c>
      <c r="DN298" s="4">
        <f t="shared" si="1494"/>
        <v>0</v>
      </c>
      <c r="DO298" s="3"/>
      <c r="DP298" s="3"/>
      <c r="DQ298" s="4">
        <f t="shared" si="1495"/>
        <v>0</v>
      </c>
      <c r="DR298" s="3"/>
      <c r="DS298" s="3"/>
      <c r="DT298" s="4">
        <f t="shared" si="1496"/>
        <v>0</v>
      </c>
      <c r="DU298" s="4">
        <f t="shared" si="1497"/>
        <v>0</v>
      </c>
      <c r="DV298" s="4">
        <f t="shared" si="1497"/>
        <v>0</v>
      </c>
      <c r="DW298" s="4">
        <f t="shared" si="1498"/>
        <v>0</v>
      </c>
      <c r="DX298" s="20">
        <f t="shared" si="1499"/>
        <v>0</v>
      </c>
      <c r="DY298" s="20">
        <f t="shared" si="1499"/>
        <v>0</v>
      </c>
      <c r="DZ298" s="20">
        <f t="shared" si="1500"/>
        <v>0</v>
      </c>
      <c r="EA298" s="19"/>
      <c r="EB298" s="19"/>
      <c r="EC298" s="20">
        <f t="shared" si="1501"/>
        <v>0</v>
      </c>
      <c r="ED298" s="19"/>
      <c r="EE298" s="19"/>
      <c r="EF298" s="20">
        <f t="shared" si="1502"/>
        <v>0</v>
      </c>
      <c r="EG298" s="19"/>
      <c r="EH298" s="19"/>
      <c r="EI298" s="20">
        <f t="shared" si="1503"/>
        <v>0</v>
      </c>
      <c r="EJ298" s="19"/>
      <c r="EK298" s="19"/>
      <c r="EL298" s="20">
        <f t="shared" si="1504"/>
        <v>0</v>
      </c>
      <c r="EM298" s="20">
        <f t="shared" si="1505"/>
        <v>0</v>
      </c>
      <c r="EN298" s="20">
        <f t="shared" si="1505"/>
        <v>0</v>
      </c>
      <c r="EO298" s="20">
        <f t="shared" si="1506"/>
        <v>0</v>
      </c>
      <c r="EP298" s="19"/>
      <c r="EQ298" s="19"/>
      <c r="ER298" s="20">
        <f t="shared" si="1507"/>
        <v>0</v>
      </c>
      <c r="ES298" s="19"/>
      <c r="ET298" s="19"/>
      <c r="EU298" s="20">
        <f t="shared" si="1508"/>
        <v>0</v>
      </c>
      <c r="EV298" s="19"/>
      <c r="EW298" s="19"/>
      <c r="EX298" s="20">
        <f t="shared" si="1509"/>
        <v>0</v>
      </c>
      <c r="EY298" s="19"/>
      <c r="EZ298" s="19"/>
      <c r="FA298" s="20">
        <f t="shared" si="1510"/>
        <v>0</v>
      </c>
      <c r="FB298" s="20">
        <f t="shared" si="1511"/>
        <v>0</v>
      </c>
      <c r="FC298" s="20">
        <f t="shared" si="1511"/>
        <v>0</v>
      </c>
      <c r="FD298" s="20">
        <f t="shared" si="1512"/>
        <v>0</v>
      </c>
      <c r="FE298" s="19"/>
      <c r="FF298" s="19"/>
      <c r="FG298" s="20">
        <f t="shared" si="1513"/>
        <v>0</v>
      </c>
      <c r="FH298" s="19"/>
      <c r="FI298" s="19"/>
      <c r="FJ298" s="20">
        <f t="shared" si="1514"/>
        <v>0</v>
      </c>
      <c r="FK298" s="19"/>
      <c r="FL298" s="19"/>
      <c r="FM298" s="20">
        <f t="shared" si="1515"/>
        <v>0</v>
      </c>
      <c r="FN298" s="20">
        <f t="shared" si="1516"/>
        <v>0</v>
      </c>
      <c r="FO298" s="20">
        <f t="shared" si="1516"/>
        <v>0</v>
      </c>
      <c r="FP298" s="20">
        <f t="shared" si="1517"/>
        <v>0</v>
      </c>
      <c r="FQ298" s="19"/>
      <c r="FR298" s="19"/>
      <c r="FS298" s="20">
        <f t="shared" si="1518"/>
        <v>0</v>
      </c>
      <c r="FT298" s="19"/>
      <c r="FU298" s="19"/>
      <c r="FV298" s="20">
        <f t="shared" si="1519"/>
        <v>0</v>
      </c>
      <c r="FW298" s="19"/>
      <c r="FX298" s="19"/>
      <c r="FY298" s="20">
        <f t="shared" si="1520"/>
        <v>0</v>
      </c>
      <c r="FZ298" s="20">
        <f t="shared" si="1521"/>
        <v>0</v>
      </c>
      <c r="GA298" s="20">
        <f t="shared" si="1521"/>
        <v>0</v>
      </c>
      <c r="GB298" s="20">
        <f t="shared" si="1522"/>
        <v>0</v>
      </c>
      <c r="GC298" s="19"/>
      <c r="GD298" s="19"/>
      <c r="GE298" s="20">
        <f t="shared" si="1523"/>
        <v>0</v>
      </c>
      <c r="GF298" s="19"/>
      <c r="GG298" s="19"/>
      <c r="GH298" s="20">
        <f t="shared" si="1524"/>
        <v>0</v>
      </c>
      <c r="GI298" s="19"/>
      <c r="GJ298" s="19"/>
      <c r="GK298" s="20">
        <f t="shared" si="1525"/>
        <v>0</v>
      </c>
      <c r="GL298" s="19"/>
      <c r="GM298" s="19"/>
      <c r="GN298" s="20">
        <f t="shared" si="1526"/>
        <v>0</v>
      </c>
      <c r="GO298" s="20">
        <f t="shared" si="1527"/>
        <v>0</v>
      </c>
      <c r="GP298" s="20">
        <f t="shared" si="1527"/>
        <v>0</v>
      </c>
      <c r="GQ298" s="20">
        <f t="shared" si="1528"/>
        <v>0</v>
      </c>
      <c r="GR298" s="19"/>
      <c r="GS298" s="19"/>
      <c r="GT298" s="20">
        <f t="shared" si="1529"/>
        <v>0</v>
      </c>
      <c r="GU298" s="19"/>
      <c r="GV298" s="19"/>
      <c r="GW298" s="20">
        <f t="shared" si="1530"/>
        <v>0</v>
      </c>
      <c r="GX298" s="19"/>
      <c r="GY298" s="19"/>
      <c r="GZ298" s="20">
        <f t="shared" si="1531"/>
        <v>0</v>
      </c>
      <c r="HA298" s="20">
        <f t="shared" si="1532"/>
        <v>0</v>
      </c>
      <c r="HB298" s="20">
        <f t="shared" si="1532"/>
        <v>0</v>
      </c>
      <c r="HC298" s="20">
        <f t="shared" si="1533"/>
        <v>0</v>
      </c>
      <c r="HD298" s="19"/>
      <c r="HE298" s="19"/>
      <c r="HF298" s="20">
        <f t="shared" si="1534"/>
        <v>0</v>
      </c>
      <c r="HG298" s="19"/>
      <c r="HH298" s="19"/>
      <c r="HI298" s="20">
        <f t="shared" si="1535"/>
        <v>0</v>
      </c>
      <c r="HJ298" s="19"/>
      <c r="HK298" s="19"/>
      <c r="HL298" s="20">
        <f t="shared" si="1536"/>
        <v>0</v>
      </c>
      <c r="HM298" s="19"/>
      <c r="HN298" s="19"/>
      <c r="HO298" s="20">
        <f t="shared" si="1537"/>
        <v>0</v>
      </c>
      <c r="HP298" s="20">
        <f t="shared" si="1538"/>
        <v>0</v>
      </c>
      <c r="HQ298" s="20">
        <f t="shared" si="1538"/>
        <v>0</v>
      </c>
      <c r="HR298" s="20">
        <f t="shared" si="1539"/>
        <v>0</v>
      </c>
      <c r="HS298" s="19"/>
      <c r="HT298" s="19"/>
      <c r="HU298" s="20">
        <f t="shared" si="1540"/>
        <v>0</v>
      </c>
      <c r="HV298" s="19"/>
      <c r="HW298" s="19"/>
      <c r="HX298" s="20">
        <f t="shared" si="1541"/>
        <v>0</v>
      </c>
      <c r="HY298" s="19"/>
      <c r="HZ298" s="19"/>
      <c r="IA298" s="20">
        <f t="shared" si="1542"/>
        <v>0</v>
      </c>
      <c r="IB298" s="19"/>
      <c r="IC298" s="19"/>
      <c r="ID298" s="20">
        <f t="shared" si="1543"/>
        <v>0</v>
      </c>
      <c r="IE298" s="20">
        <f t="shared" si="1544"/>
        <v>0</v>
      </c>
      <c r="IF298" s="20">
        <f t="shared" si="1544"/>
        <v>0</v>
      </c>
      <c r="IG298" s="20">
        <f t="shared" si="1545"/>
        <v>0</v>
      </c>
      <c r="IH298" s="20">
        <f t="shared" si="1546"/>
        <v>0</v>
      </c>
      <c r="II298" s="20">
        <f t="shared" si="1546"/>
        <v>0</v>
      </c>
      <c r="IJ298" s="20">
        <f t="shared" si="1547"/>
        <v>0</v>
      </c>
      <c r="IK298" s="19"/>
      <c r="IL298" s="19"/>
      <c r="IM298" s="20">
        <f t="shared" si="1548"/>
        <v>0</v>
      </c>
      <c r="IN298" s="19"/>
      <c r="IO298" s="19"/>
      <c r="IP298" s="20">
        <f t="shared" si="1549"/>
        <v>0</v>
      </c>
      <c r="IQ298" s="19"/>
      <c r="IR298" s="19"/>
      <c r="IS298" s="20">
        <f t="shared" si="1550"/>
        <v>0</v>
      </c>
      <c r="IT298" s="20">
        <f t="shared" si="1551"/>
        <v>0</v>
      </c>
      <c r="IU298" s="20">
        <f t="shared" si="1551"/>
        <v>0</v>
      </c>
      <c r="IV298" s="20">
        <f t="shared" si="1552"/>
        <v>0</v>
      </c>
      <c r="IW298" s="20">
        <f t="shared" si="1553"/>
        <v>0</v>
      </c>
      <c r="IX298" s="20">
        <f t="shared" si="1553"/>
        <v>0</v>
      </c>
      <c r="IY298" s="20">
        <f t="shared" si="1554"/>
        <v>0</v>
      </c>
      <c r="IZ298" s="19"/>
      <c r="JA298" s="19"/>
      <c r="JB298" s="20">
        <f t="shared" si="1555"/>
        <v>0</v>
      </c>
      <c r="JC298" s="19"/>
      <c r="JD298" s="19"/>
      <c r="JE298" s="20">
        <f t="shared" si="1556"/>
        <v>0</v>
      </c>
      <c r="JF298" s="19"/>
      <c r="JG298" s="19"/>
      <c r="JH298" s="20">
        <f t="shared" si="1557"/>
        <v>0</v>
      </c>
      <c r="JI298" s="20">
        <f t="shared" si="1558"/>
        <v>0</v>
      </c>
      <c r="JJ298" s="20">
        <f t="shared" si="1558"/>
        <v>0</v>
      </c>
      <c r="JK298" s="20">
        <f t="shared" si="1559"/>
        <v>0</v>
      </c>
      <c r="JL298" s="19"/>
      <c r="JM298" s="19"/>
      <c r="JN298" s="20">
        <f t="shared" si="1560"/>
        <v>0</v>
      </c>
      <c r="JO298" s="19"/>
      <c r="JP298" s="19"/>
      <c r="JQ298" s="20">
        <f t="shared" si="1561"/>
        <v>0</v>
      </c>
      <c r="JR298" s="19"/>
      <c r="JS298" s="19"/>
      <c r="JT298" s="20">
        <f t="shared" si="1562"/>
        <v>0</v>
      </c>
      <c r="JU298" s="20">
        <f t="shared" si="1563"/>
        <v>0</v>
      </c>
      <c r="JV298" s="20">
        <f t="shared" si="1563"/>
        <v>0</v>
      </c>
      <c r="JW298" s="20">
        <f t="shared" si="1564"/>
        <v>0</v>
      </c>
      <c r="JX298" s="19"/>
      <c r="JY298" s="19"/>
      <c r="JZ298" s="20">
        <f t="shared" si="1565"/>
        <v>0</v>
      </c>
      <c r="KA298" s="19"/>
      <c r="KB298" s="19"/>
      <c r="KC298" s="20">
        <f t="shared" si="1566"/>
        <v>0</v>
      </c>
      <c r="KD298" s="20">
        <f t="shared" si="1567"/>
        <v>0</v>
      </c>
      <c r="KE298" s="20">
        <f t="shared" si="1567"/>
        <v>0</v>
      </c>
      <c r="KF298" s="20">
        <f t="shared" si="1568"/>
        <v>0</v>
      </c>
      <c r="KG298" s="19"/>
      <c r="KH298" s="20">
        <f>1000</f>
        <v>1000</v>
      </c>
      <c r="KI298" s="20">
        <f t="shared" si="1569"/>
        <v>-1000</v>
      </c>
      <c r="KJ298" s="19"/>
      <c r="KK298" s="19"/>
      <c r="KL298" s="20">
        <f t="shared" si="1570"/>
        <v>0</v>
      </c>
      <c r="KM298" s="19"/>
      <c r="KN298" s="19"/>
      <c r="KO298" s="20">
        <f t="shared" si="1571"/>
        <v>0</v>
      </c>
      <c r="KP298" s="19"/>
      <c r="KQ298" s="19"/>
      <c r="KR298" s="20">
        <f t="shared" si="1572"/>
        <v>0</v>
      </c>
      <c r="KS298" s="19"/>
      <c r="KT298" s="19"/>
      <c r="KU298" s="20">
        <f t="shared" si="1573"/>
        <v>0</v>
      </c>
      <c r="KV298" s="19"/>
      <c r="KW298" s="19"/>
      <c r="KX298" s="20">
        <f t="shared" si="1574"/>
        <v>0</v>
      </c>
      <c r="KY298" s="19"/>
      <c r="KZ298" s="19"/>
      <c r="LA298" s="20">
        <f t="shared" si="1575"/>
        <v>0</v>
      </c>
      <c r="LB298" s="20">
        <f t="shared" si="1576"/>
        <v>0</v>
      </c>
      <c r="LC298" s="20">
        <f t="shared" si="1576"/>
        <v>0</v>
      </c>
      <c r="LD298" s="20">
        <f t="shared" si="1577"/>
        <v>0</v>
      </c>
      <c r="LE298" s="20">
        <f t="shared" si="1578"/>
        <v>0</v>
      </c>
      <c r="LF298" s="20">
        <f t="shared" si="1578"/>
        <v>1000</v>
      </c>
      <c r="LG298" s="20">
        <f t="shared" si="1579"/>
        <v>-1000</v>
      </c>
      <c r="LH298" s="19"/>
      <c r="LI298" s="19"/>
      <c r="LJ298" s="20">
        <f t="shared" si="1580"/>
        <v>0</v>
      </c>
      <c r="LK298" s="19"/>
      <c r="LL298" s="19"/>
      <c r="LM298" s="20">
        <f t="shared" si="1581"/>
        <v>0</v>
      </c>
      <c r="LN298" s="20">
        <f t="shared" si="1582"/>
        <v>0</v>
      </c>
      <c r="LO298" s="20">
        <f t="shared" si="1582"/>
        <v>1000</v>
      </c>
      <c r="LP298" s="20">
        <f t="shared" si="1583"/>
        <v>-1000</v>
      </c>
    </row>
    <row r="299" spans="1:328" x14ac:dyDescent="0.3">
      <c r="A299" s="2" t="s">
        <v>404</v>
      </c>
      <c r="B299" s="5">
        <f>((((B294)+(B295))+(B296))+(B297))+(B298)</f>
        <v>0</v>
      </c>
      <c r="C299" s="5">
        <f>((((C294)+(C295))+(C296))+(C297))+(C298)</f>
        <v>0</v>
      </c>
      <c r="D299" s="5">
        <f t="shared" si="1449"/>
        <v>0</v>
      </c>
      <c r="E299" s="5">
        <f>((((E294)+(E295))+(E296))+(E297))+(E298)</f>
        <v>0</v>
      </c>
      <c r="F299" s="5">
        <f>((((F294)+(F295))+(F296))+(F297))+(F298)</f>
        <v>0</v>
      </c>
      <c r="G299" s="5">
        <f t="shared" si="1450"/>
        <v>0</v>
      </c>
      <c r="H299" s="5">
        <f>((((H294)+(H295))+(H296))+(H297))+(H298)</f>
        <v>0</v>
      </c>
      <c r="I299" s="5">
        <f>((((I294)+(I295))+(I296))+(I297))+(I298)</f>
        <v>0</v>
      </c>
      <c r="J299" s="5">
        <f t="shared" si="1451"/>
        <v>0</v>
      </c>
      <c r="K299" s="5">
        <f>((((K294)+(K295))+(K296))+(K297))+(K298)</f>
        <v>0</v>
      </c>
      <c r="L299" s="5">
        <f>((((L294)+(L295))+(L296))+(L297))+(L298)</f>
        <v>0</v>
      </c>
      <c r="M299" s="5">
        <f t="shared" si="1452"/>
        <v>0</v>
      </c>
      <c r="N299" s="5">
        <f>((((N294)+(N295))+(N296))+(N297))+(N298)</f>
        <v>0</v>
      </c>
      <c r="O299" s="5">
        <f>((((O294)+(O295))+(O296))+(O297))+(O298)</f>
        <v>0</v>
      </c>
      <c r="P299" s="5">
        <f t="shared" si="1453"/>
        <v>0</v>
      </c>
      <c r="Q299" s="5">
        <f>((((Q294)+(Q295))+(Q296))+(Q297))+(Q298)</f>
        <v>0</v>
      </c>
      <c r="R299" s="5">
        <f>((((R294)+(R295))+(R296))+(R297))+(R298)</f>
        <v>0</v>
      </c>
      <c r="S299" s="5">
        <f t="shared" si="1454"/>
        <v>0</v>
      </c>
      <c r="T299" s="5">
        <f>((((T294)+(T295))+(T296))+(T297))+(T298)</f>
        <v>0</v>
      </c>
      <c r="U299" s="5">
        <f>((((U294)+(U295))+(U296))+(U297))+(U298)</f>
        <v>0</v>
      </c>
      <c r="V299" s="5">
        <f t="shared" si="1455"/>
        <v>0</v>
      </c>
      <c r="W299" s="5">
        <f>((((W294)+(W295))+(W296))+(W297))+(W298)</f>
        <v>0</v>
      </c>
      <c r="X299" s="5">
        <f>((((X294)+(X295))+(X296))+(X297))+(X298)</f>
        <v>0</v>
      </c>
      <c r="Y299" s="5">
        <f t="shared" si="1456"/>
        <v>0</v>
      </c>
      <c r="Z299" s="5">
        <f>((((Z294)+(Z295))+(Z296))+(Z297))+(Z298)</f>
        <v>0</v>
      </c>
      <c r="AA299" s="5">
        <f>((((AA294)+(AA295))+(AA296))+(AA297))+(AA298)</f>
        <v>0</v>
      </c>
      <c r="AB299" s="5">
        <f t="shared" si="1457"/>
        <v>0</v>
      </c>
      <c r="AC299" s="5">
        <f>((((AC294)+(AC295))+(AC296))+(AC297))+(AC298)</f>
        <v>0</v>
      </c>
      <c r="AD299" s="5">
        <f>((((AD294)+(AD295))+(AD296))+(AD297))+(AD298)</f>
        <v>0</v>
      </c>
      <c r="AE299" s="5">
        <f t="shared" si="1458"/>
        <v>0</v>
      </c>
      <c r="AF299" s="5">
        <f>((((AF294)+(AF295))+(AF296))+(AF297))+(AF298)</f>
        <v>0</v>
      </c>
      <c r="AG299" s="5">
        <f>((((AG294)+(AG295))+(AG296))+(AG297))+(AG298)</f>
        <v>0</v>
      </c>
      <c r="AH299" s="5">
        <f t="shared" si="1459"/>
        <v>0</v>
      </c>
      <c r="AI299" s="5">
        <f>((((AI294)+(AI295))+(AI296))+(AI297))+(AI298)</f>
        <v>0</v>
      </c>
      <c r="AJ299" s="5">
        <f>((((AJ294)+(AJ295))+(AJ296))+(AJ297))+(AJ298)</f>
        <v>0</v>
      </c>
      <c r="AK299" s="5">
        <f t="shared" si="1460"/>
        <v>0</v>
      </c>
      <c r="AL299" s="5">
        <f t="shared" si="1461"/>
        <v>0</v>
      </c>
      <c r="AM299" s="5">
        <f t="shared" si="1461"/>
        <v>0</v>
      </c>
      <c r="AN299" s="5">
        <f t="shared" si="1462"/>
        <v>0</v>
      </c>
      <c r="AO299" s="5">
        <f>((((AO294)+(AO295))+(AO296))+(AO297))+(AO298)</f>
        <v>0</v>
      </c>
      <c r="AP299" s="5">
        <f>((((AP294)+(AP295))+(AP296))+(AP297))+(AP298)</f>
        <v>0</v>
      </c>
      <c r="AQ299" s="5">
        <f t="shared" si="1463"/>
        <v>0</v>
      </c>
      <c r="AR299" s="5">
        <f>((((AR294)+(AR295))+(AR296))+(AR297))+(AR298)</f>
        <v>0</v>
      </c>
      <c r="AS299" s="5">
        <f>((((AS294)+(AS295))+(AS296))+(AS297))+(AS298)</f>
        <v>0</v>
      </c>
      <c r="AT299" s="5">
        <f t="shared" si="1464"/>
        <v>0</v>
      </c>
      <c r="AU299" s="5">
        <f>((((AU294)+(AU295))+(AU296))+(AU297))+(AU298)</f>
        <v>0</v>
      </c>
      <c r="AV299" s="5">
        <f>((((AV294)+(AV295))+(AV296))+(AV297))+(AV298)</f>
        <v>0</v>
      </c>
      <c r="AW299" s="5">
        <f t="shared" si="1465"/>
        <v>0</v>
      </c>
      <c r="AX299" s="5">
        <f>((((AX294)+(AX295))+(AX296))+(AX297))+(AX298)</f>
        <v>0</v>
      </c>
      <c r="AY299" s="5">
        <f>((((AY294)+(AY295))+(AY296))+(AY297))+(AY298)</f>
        <v>0</v>
      </c>
      <c r="AZ299" s="5">
        <f t="shared" si="1466"/>
        <v>0</v>
      </c>
      <c r="BA299" s="5">
        <f>((((BA294)+(BA295))+(BA296))+(BA297))+(BA298)</f>
        <v>0</v>
      </c>
      <c r="BB299" s="5">
        <f>((((BB294)+(BB295))+(BB296))+(BB297))+(BB298)</f>
        <v>0</v>
      </c>
      <c r="BC299" s="5">
        <f t="shared" si="1467"/>
        <v>0</v>
      </c>
      <c r="BD299" s="5">
        <f>((((BD294)+(BD295))+(BD296))+(BD297))+(BD298)</f>
        <v>0</v>
      </c>
      <c r="BE299" s="5">
        <f>((((BE294)+(BE295))+(BE296))+(BE297))+(BE298)</f>
        <v>0</v>
      </c>
      <c r="BF299" s="5">
        <f t="shared" si="1468"/>
        <v>0</v>
      </c>
      <c r="BG299" s="5">
        <f t="shared" si="1469"/>
        <v>0</v>
      </c>
      <c r="BH299" s="5">
        <f t="shared" si="1469"/>
        <v>0</v>
      </c>
      <c r="BI299" s="5">
        <f t="shared" si="1470"/>
        <v>0</v>
      </c>
      <c r="BJ299" s="5">
        <f>((((BJ294)+(BJ295))+(BJ296))+(BJ297))+(BJ298)</f>
        <v>0</v>
      </c>
      <c r="BK299" s="5">
        <f>((((BK294)+(BK295))+(BK296))+(BK297))+(BK298)</f>
        <v>0</v>
      </c>
      <c r="BL299" s="5">
        <f t="shared" si="1471"/>
        <v>0</v>
      </c>
      <c r="BM299" s="5">
        <f>((((BM294)+(BM295))+(BM296))+(BM297))+(BM298)</f>
        <v>0</v>
      </c>
      <c r="BN299" s="5">
        <f>((((BN294)+(BN295))+(BN296))+(BN297))+(BN298)</f>
        <v>0</v>
      </c>
      <c r="BO299" s="5">
        <f t="shared" si="1472"/>
        <v>0</v>
      </c>
      <c r="BP299" s="5">
        <f>((((BP294)+(BP295))+(BP296))+(BP297))+(BP298)</f>
        <v>0</v>
      </c>
      <c r="BQ299" s="5">
        <f>((((BQ294)+(BQ295))+(BQ296))+(BQ297))+(BQ298)</f>
        <v>0</v>
      </c>
      <c r="BR299" s="5">
        <f t="shared" si="1473"/>
        <v>0</v>
      </c>
      <c r="BS299" s="5">
        <f>((((BS294)+(BS295))+(BS296))+(BS297))+(BS298)</f>
        <v>0</v>
      </c>
      <c r="BT299" s="5">
        <f>((((BT294)+(BT295))+(BT296))+(BT297))+(BT298)</f>
        <v>0</v>
      </c>
      <c r="BU299" s="5">
        <f t="shared" si="1474"/>
        <v>0</v>
      </c>
      <c r="BV299" s="5">
        <f>((((BV294)+(BV295))+(BV296))+(BV297))+(BV298)</f>
        <v>0</v>
      </c>
      <c r="BW299" s="5">
        <f>((((BW294)+(BW295))+(BW296))+(BW297))+(BW298)</f>
        <v>0</v>
      </c>
      <c r="BX299" s="5">
        <f t="shared" si="1475"/>
        <v>0</v>
      </c>
      <c r="BY299" s="5">
        <f>((((BY294)+(BY295))+(BY296))+(BY297))+(BY298)</f>
        <v>0</v>
      </c>
      <c r="BZ299" s="5">
        <f>((((BZ294)+(BZ295))+(BZ296))+(BZ297))+(BZ298)</f>
        <v>0</v>
      </c>
      <c r="CA299" s="5">
        <f t="shared" si="1476"/>
        <v>0</v>
      </c>
      <c r="CB299" s="5">
        <f t="shared" si="1477"/>
        <v>0</v>
      </c>
      <c r="CC299" s="5">
        <f t="shared" si="1477"/>
        <v>0</v>
      </c>
      <c r="CD299" s="5">
        <f t="shared" si="1478"/>
        <v>0</v>
      </c>
      <c r="CE299" s="5">
        <f>((((CE294)+(CE295))+(CE296))+(CE297))+(CE298)</f>
        <v>0</v>
      </c>
      <c r="CF299" s="5">
        <f>((((CF294)+(CF295))+(CF296))+(CF297))+(CF298)</f>
        <v>0</v>
      </c>
      <c r="CG299" s="5">
        <f t="shared" si="1479"/>
        <v>0</v>
      </c>
      <c r="CH299" s="5">
        <f>((((CH294)+(CH295))+(CH296))+(CH297))+(CH298)</f>
        <v>0</v>
      </c>
      <c r="CI299" s="5">
        <f>((((CI294)+(CI295))+(CI296))+(CI297))+(CI298)</f>
        <v>0</v>
      </c>
      <c r="CJ299" s="5">
        <f t="shared" si="1480"/>
        <v>0</v>
      </c>
      <c r="CK299" s="5">
        <f>((((CK294)+(CK295))+(CK296))+(CK297))+(CK298)</f>
        <v>0</v>
      </c>
      <c r="CL299" s="5">
        <f>((((CL294)+(CL295))+(CL296))+(CL297))+(CL298)</f>
        <v>0</v>
      </c>
      <c r="CM299" s="5">
        <f t="shared" si="1481"/>
        <v>0</v>
      </c>
      <c r="CN299" s="5">
        <f t="shared" si="1482"/>
        <v>0</v>
      </c>
      <c r="CO299" s="5">
        <f t="shared" si="1482"/>
        <v>0</v>
      </c>
      <c r="CP299" s="5">
        <f t="shared" si="1483"/>
        <v>0</v>
      </c>
      <c r="CQ299" s="5">
        <f>((((CQ294)+(CQ295))+(CQ296))+(CQ297))+(CQ298)</f>
        <v>0</v>
      </c>
      <c r="CR299" s="5">
        <f>((((CR294)+(CR295))+(CR296))+(CR297))+(CR298)</f>
        <v>0</v>
      </c>
      <c r="CS299" s="5">
        <f t="shared" si="1484"/>
        <v>0</v>
      </c>
      <c r="CT299" s="5">
        <f>((((CT294)+(CT295))+(CT296))+(CT297))+(CT298)</f>
        <v>0</v>
      </c>
      <c r="CU299" s="5">
        <f>((((CU294)+(CU295))+(CU296))+(CU297))+(CU298)</f>
        <v>0</v>
      </c>
      <c r="CV299" s="5">
        <f t="shared" si="1485"/>
        <v>0</v>
      </c>
      <c r="CW299" s="5">
        <f>((((CW294)+(CW295))+(CW296))+(CW297))+(CW298)</f>
        <v>0</v>
      </c>
      <c r="CX299" s="5">
        <f>((((CX294)+(CX295))+(CX296))+(CX297))+(CX298)</f>
        <v>0</v>
      </c>
      <c r="CY299" s="5">
        <f t="shared" si="1486"/>
        <v>0</v>
      </c>
      <c r="CZ299" s="5">
        <f t="shared" si="1487"/>
        <v>0</v>
      </c>
      <c r="DA299" s="5">
        <f t="shared" si="1487"/>
        <v>0</v>
      </c>
      <c r="DB299" s="5">
        <f t="shared" si="1488"/>
        <v>0</v>
      </c>
      <c r="DC299" s="5">
        <f t="shared" si="1489"/>
        <v>0</v>
      </c>
      <c r="DD299" s="5">
        <f t="shared" si="1489"/>
        <v>0</v>
      </c>
      <c r="DE299" s="5">
        <f t="shared" si="1490"/>
        <v>0</v>
      </c>
      <c r="DF299" s="5">
        <f>((((DF294)+(DF295))+(DF296))+(DF297))+(DF298)</f>
        <v>0</v>
      </c>
      <c r="DG299" s="5">
        <f>((((DG294)+(DG295))+(DG296))+(DG297))+(DG298)</f>
        <v>0</v>
      </c>
      <c r="DH299" s="5">
        <f t="shared" si="1491"/>
        <v>0</v>
      </c>
      <c r="DI299" s="5">
        <f>((((DI294)+(DI295))+(DI296))+(DI297))+(DI298)</f>
        <v>0</v>
      </c>
      <c r="DJ299" s="5">
        <f>((((DJ294)+(DJ295))+(DJ296))+(DJ297))+(DJ298)</f>
        <v>0</v>
      </c>
      <c r="DK299" s="5">
        <f t="shared" si="1492"/>
        <v>0</v>
      </c>
      <c r="DL299" s="5">
        <f t="shared" si="1493"/>
        <v>0</v>
      </c>
      <c r="DM299" s="5">
        <f t="shared" si="1493"/>
        <v>0</v>
      </c>
      <c r="DN299" s="5">
        <f t="shared" si="1494"/>
        <v>0</v>
      </c>
      <c r="DO299" s="5">
        <f>((((DO294)+(DO295))+(DO296))+(DO297))+(DO298)</f>
        <v>0</v>
      </c>
      <c r="DP299" s="5">
        <f>((((DP294)+(DP295))+(DP296))+(DP297))+(DP298)</f>
        <v>0</v>
      </c>
      <c r="DQ299" s="5">
        <f t="shared" si="1495"/>
        <v>0</v>
      </c>
      <c r="DR299" s="5">
        <f>((((DR294)+(DR295))+(DR296))+(DR297))+(DR298)</f>
        <v>0</v>
      </c>
      <c r="DS299" s="5">
        <f>((((DS294)+(DS295))+(DS296))+(DS297))+(DS298)</f>
        <v>0</v>
      </c>
      <c r="DT299" s="5">
        <f t="shared" si="1496"/>
        <v>0</v>
      </c>
      <c r="DU299" s="5">
        <f t="shared" si="1497"/>
        <v>0</v>
      </c>
      <c r="DV299" s="5">
        <f t="shared" si="1497"/>
        <v>0</v>
      </c>
      <c r="DW299" s="5">
        <f t="shared" si="1498"/>
        <v>0</v>
      </c>
      <c r="DX299" s="21">
        <f t="shared" si="1499"/>
        <v>0</v>
      </c>
      <c r="DY299" s="21">
        <f t="shared" si="1499"/>
        <v>0</v>
      </c>
      <c r="DZ299" s="21">
        <f t="shared" si="1500"/>
        <v>0</v>
      </c>
      <c r="EA299" s="21">
        <f>((((EA294)+(EA295))+(EA296))+(EA297))+(EA298)</f>
        <v>0</v>
      </c>
      <c r="EB299" s="21">
        <f>((((EB294)+(EB295))+(EB296))+(EB297))+(EB298)</f>
        <v>0</v>
      </c>
      <c r="EC299" s="21">
        <f t="shared" si="1501"/>
        <v>0</v>
      </c>
      <c r="ED299" s="21">
        <f>((((ED294)+(ED295))+(ED296))+(ED297))+(ED298)</f>
        <v>0</v>
      </c>
      <c r="EE299" s="21">
        <f>((((EE294)+(EE295))+(EE296))+(EE297))+(EE298)</f>
        <v>0</v>
      </c>
      <c r="EF299" s="21">
        <f t="shared" si="1502"/>
        <v>0</v>
      </c>
      <c r="EG299" s="21">
        <f>((((EG294)+(EG295))+(EG296))+(EG297))+(EG298)</f>
        <v>0</v>
      </c>
      <c r="EH299" s="21">
        <f>((((EH294)+(EH295))+(EH296))+(EH297))+(EH298)</f>
        <v>0</v>
      </c>
      <c r="EI299" s="21">
        <f t="shared" si="1503"/>
        <v>0</v>
      </c>
      <c r="EJ299" s="21">
        <f>((((EJ294)+(EJ295))+(EJ296))+(EJ297))+(EJ298)</f>
        <v>0</v>
      </c>
      <c r="EK299" s="21">
        <f>((((EK294)+(EK295))+(EK296))+(EK297))+(EK298)</f>
        <v>0</v>
      </c>
      <c r="EL299" s="21">
        <f t="shared" si="1504"/>
        <v>0</v>
      </c>
      <c r="EM299" s="21">
        <f t="shared" si="1505"/>
        <v>0</v>
      </c>
      <c r="EN299" s="21">
        <f t="shared" si="1505"/>
        <v>0</v>
      </c>
      <c r="EO299" s="21">
        <f t="shared" si="1506"/>
        <v>0</v>
      </c>
      <c r="EP299" s="21">
        <f>((((EP294)+(EP295))+(EP296))+(EP297))+(EP298)</f>
        <v>0</v>
      </c>
      <c r="EQ299" s="21">
        <f>((((EQ294)+(EQ295))+(EQ296))+(EQ297))+(EQ298)</f>
        <v>0</v>
      </c>
      <c r="ER299" s="21">
        <f t="shared" si="1507"/>
        <v>0</v>
      </c>
      <c r="ES299" s="21">
        <f>((((ES294)+(ES295))+(ES296))+(ES297))+(ES298)</f>
        <v>0</v>
      </c>
      <c r="ET299" s="21">
        <f>((((ET294)+(ET295))+(ET296))+(ET297))+(ET298)</f>
        <v>0</v>
      </c>
      <c r="EU299" s="21">
        <f t="shared" si="1508"/>
        <v>0</v>
      </c>
      <c r="EV299" s="21">
        <f>((((EV294)+(EV295))+(EV296))+(EV297))+(EV298)</f>
        <v>0</v>
      </c>
      <c r="EW299" s="21">
        <f>((((EW294)+(EW295))+(EW296))+(EW297))+(EW298)</f>
        <v>0</v>
      </c>
      <c r="EX299" s="21">
        <f t="shared" si="1509"/>
        <v>0</v>
      </c>
      <c r="EY299" s="21">
        <f>((((EY294)+(EY295))+(EY296))+(EY297))+(EY298)</f>
        <v>0</v>
      </c>
      <c r="EZ299" s="21">
        <f>((((EZ294)+(EZ295))+(EZ296))+(EZ297))+(EZ298)</f>
        <v>0</v>
      </c>
      <c r="FA299" s="21">
        <f t="shared" si="1510"/>
        <v>0</v>
      </c>
      <c r="FB299" s="21">
        <f t="shared" si="1511"/>
        <v>0</v>
      </c>
      <c r="FC299" s="21">
        <f t="shared" si="1511"/>
        <v>0</v>
      </c>
      <c r="FD299" s="21">
        <f t="shared" si="1512"/>
        <v>0</v>
      </c>
      <c r="FE299" s="21">
        <f>((((FE294)+(FE295))+(FE296))+(FE297))+(FE298)</f>
        <v>0</v>
      </c>
      <c r="FF299" s="21">
        <f>((((FF294)+(FF295))+(FF296))+(FF297))+(FF298)</f>
        <v>0</v>
      </c>
      <c r="FG299" s="21">
        <f t="shared" si="1513"/>
        <v>0</v>
      </c>
      <c r="FH299" s="21">
        <f>((((FH294)+(FH295))+(FH296))+(FH297))+(FH298)</f>
        <v>0</v>
      </c>
      <c r="FI299" s="21">
        <f>((((FI294)+(FI295))+(FI296))+(FI297))+(FI298)</f>
        <v>0</v>
      </c>
      <c r="FJ299" s="21">
        <f t="shared" si="1514"/>
        <v>0</v>
      </c>
      <c r="FK299" s="21">
        <f>((((FK294)+(FK295))+(FK296))+(FK297))+(FK298)</f>
        <v>0</v>
      </c>
      <c r="FL299" s="21">
        <f>((((FL294)+(FL295))+(FL296))+(FL297))+(FL298)</f>
        <v>0</v>
      </c>
      <c r="FM299" s="21">
        <f t="shared" si="1515"/>
        <v>0</v>
      </c>
      <c r="FN299" s="21">
        <f t="shared" si="1516"/>
        <v>0</v>
      </c>
      <c r="FO299" s="21">
        <f t="shared" si="1516"/>
        <v>0</v>
      </c>
      <c r="FP299" s="21">
        <f t="shared" si="1517"/>
        <v>0</v>
      </c>
      <c r="FQ299" s="21">
        <f>((((FQ294)+(FQ295))+(FQ296))+(FQ297))+(FQ298)</f>
        <v>0</v>
      </c>
      <c r="FR299" s="21">
        <f>((((FR294)+(FR295))+(FR296))+(FR297))+(FR298)</f>
        <v>0</v>
      </c>
      <c r="FS299" s="21">
        <f t="shared" si="1518"/>
        <v>0</v>
      </c>
      <c r="FT299" s="21">
        <f>((((FT294)+(FT295))+(FT296))+(FT297))+(FT298)</f>
        <v>0</v>
      </c>
      <c r="FU299" s="21">
        <f>((((FU294)+(FU295))+(FU296))+(FU297))+(FU298)</f>
        <v>0</v>
      </c>
      <c r="FV299" s="21">
        <f t="shared" si="1519"/>
        <v>0</v>
      </c>
      <c r="FW299" s="21">
        <f>((((FW294)+(FW295))+(FW296))+(FW297))+(FW298)</f>
        <v>0</v>
      </c>
      <c r="FX299" s="21">
        <f>((((FX294)+(FX295))+(FX296))+(FX297))+(FX298)</f>
        <v>0</v>
      </c>
      <c r="FY299" s="21">
        <f t="shared" si="1520"/>
        <v>0</v>
      </c>
      <c r="FZ299" s="21">
        <f t="shared" si="1521"/>
        <v>0</v>
      </c>
      <c r="GA299" s="21">
        <f t="shared" si="1521"/>
        <v>0</v>
      </c>
      <c r="GB299" s="21">
        <f t="shared" si="1522"/>
        <v>0</v>
      </c>
      <c r="GC299" s="21">
        <f>((((GC294)+(GC295))+(GC296))+(GC297))+(GC298)</f>
        <v>0</v>
      </c>
      <c r="GD299" s="21">
        <f>((((GD294)+(GD295))+(GD296))+(GD297))+(GD298)</f>
        <v>0</v>
      </c>
      <c r="GE299" s="21">
        <f t="shared" si="1523"/>
        <v>0</v>
      </c>
      <c r="GF299" s="21">
        <f>((((GF294)+(GF295))+(GF296))+(GF297))+(GF298)</f>
        <v>0</v>
      </c>
      <c r="GG299" s="21">
        <f>((((GG294)+(GG295))+(GG296))+(GG297))+(GG298)</f>
        <v>0</v>
      </c>
      <c r="GH299" s="21">
        <f t="shared" si="1524"/>
        <v>0</v>
      </c>
      <c r="GI299" s="21">
        <f>((((GI294)+(GI295))+(GI296))+(GI297))+(GI298)</f>
        <v>0</v>
      </c>
      <c r="GJ299" s="21">
        <f>((((GJ294)+(GJ295))+(GJ296))+(GJ297))+(GJ298)</f>
        <v>0</v>
      </c>
      <c r="GK299" s="21">
        <f t="shared" si="1525"/>
        <v>0</v>
      </c>
      <c r="GL299" s="21">
        <f>((((GL294)+(GL295))+(GL296))+(GL297))+(GL298)</f>
        <v>0</v>
      </c>
      <c r="GM299" s="21">
        <f>((((GM294)+(GM295))+(GM296))+(GM297))+(GM298)</f>
        <v>0</v>
      </c>
      <c r="GN299" s="21">
        <f t="shared" si="1526"/>
        <v>0</v>
      </c>
      <c r="GO299" s="21">
        <f t="shared" si="1527"/>
        <v>0</v>
      </c>
      <c r="GP299" s="21">
        <f t="shared" si="1527"/>
        <v>0</v>
      </c>
      <c r="GQ299" s="21">
        <f t="shared" si="1528"/>
        <v>0</v>
      </c>
      <c r="GR299" s="21">
        <f>((((GR294)+(GR295))+(GR296))+(GR297))+(GR298)</f>
        <v>0</v>
      </c>
      <c r="GS299" s="21">
        <f>((((GS294)+(GS295))+(GS296))+(GS297))+(GS298)</f>
        <v>0</v>
      </c>
      <c r="GT299" s="21">
        <f t="shared" si="1529"/>
        <v>0</v>
      </c>
      <c r="GU299" s="21">
        <f>((((GU294)+(GU295))+(GU296))+(GU297))+(GU298)</f>
        <v>0</v>
      </c>
      <c r="GV299" s="21">
        <f>((((GV294)+(GV295))+(GV296))+(GV297))+(GV298)</f>
        <v>0</v>
      </c>
      <c r="GW299" s="21">
        <f t="shared" si="1530"/>
        <v>0</v>
      </c>
      <c r="GX299" s="21">
        <f>((((GX294)+(GX295))+(GX296))+(GX297))+(GX298)</f>
        <v>0</v>
      </c>
      <c r="GY299" s="21">
        <f>((((GY294)+(GY295))+(GY296))+(GY297))+(GY298)</f>
        <v>0</v>
      </c>
      <c r="GZ299" s="21">
        <f t="shared" si="1531"/>
        <v>0</v>
      </c>
      <c r="HA299" s="21">
        <f t="shared" si="1532"/>
        <v>0</v>
      </c>
      <c r="HB299" s="21">
        <f t="shared" si="1532"/>
        <v>0</v>
      </c>
      <c r="HC299" s="21">
        <f t="shared" si="1533"/>
        <v>0</v>
      </c>
      <c r="HD299" s="21">
        <f>((((HD294)+(HD295))+(HD296))+(HD297))+(HD298)</f>
        <v>0</v>
      </c>
      <c r="HE299" s="21">
        <f>((((HE294)+(HE295))+(HE296))+(HE297))+(HE298)</f>
        <v>0</v>
      </c>
      <c r="HF299" s="21">
        <f t="shared" si="1534"/>
        <v>0</v>
      </c>
      <c r="HG299" s="21">
        <f>((((HG294)+(HG295))+(HG296))+(HG297))+(HG298)</f>
        <v>0</v>
      </c>
      <c r="HH299" s="21">
        <f>((((HH294)+(HH295))+(HH296))+(HH297))+(HH298)</f>
        <v>0</v>
      </c>
      <c r="HI299" s="21">
        <f t="shared" si="1535"/>
        <v>0</v>
      </c>
      <c r="HJ299" s="21">
        <f>((((HJ294)+(HJ295))+(HJ296))+(HJ297))+(HJ298)</f>
        <v>0</v>
      </c>
      <c r="HK299" s="21">
        <f>((((HK294)+(HK295))+(HK296))+(HK297))+(HK298)</f>
        <v>0</v>
      </c>
      <c r="HL299" s="21">
        <f t="shared" si="1536"/>
        <v>0</v>
      </c>
      <c r="HM299" s="21">
        <f>((((HM294)+(HM295))+(HM296))+(HM297))+(HM298)</f>
        <v>0</v>
      </c>
      <c r="HN299" s="21">
        <f>((((HN294)+(HN295))+(HN296))+(HN297))+(HN298)</f>
        <v>0</v>
      </c>
      <c r="HO299" s="21">
        <f t="shared" si="1537"/>
        <v>0</v>
      </c>
      <c r="HP299" s="21">
        <f t="shared" si="1538"/>
        <v>0</v>
      </c>
      <c r="HQ299" s="21">
        <f t="shared" si="1538"/>
        <v>0</v>
      </c>
      <c r="HR299" s="21">
        <f t="shared" si="1539"/>
        <v>0</v>
      </c>
      <c r="HS299" s="21">
        <f>((((HS294)+(HS295))+(HS296))+(HS297))+(HS298)</f>
        <v>0</v>
      </c>
      <c r="HT299" s="21">
        <f>((((HT294)+(HT295))+(HT296))+(HT297))+(HT298)</f>
        <v>0</v>
      </c>
      <c r="HU299" s="21">
        <f t="shared" si="1540"/>
        <v>0</v>
      </c>
      <c r="HV299" s="21">
        <f>((((HV294)+(HV295))+(HV296))+(HV297))+(HV298)</f>
        <v>0</v>
      </c>
      <c r="HW299" s="21">
        <f>((((HW294)+(HW295))+(HW296))+(HW297))+(HW298)</f>
        <v>0</v>
      </c>
      <c r="HX299" s="21">
        <f t="shared" si="1541"/>
        <v>0</v>
      </c>
      <c r="HY299" s="21">
        <f>((((HY294)+(HY295))+(HY296))+(HY297))+(HY298)</f>
        <v>0</v>
      </c>
      <c r="HZ299" s="21">
        <f>((((HZ294)+(HZ295))+(HZ296))+(HZ297))+(HZ298)</f>
        <v>0</v>
      </c>
      <c r="IA299" s="21">
        <f t="shared" si="1542"/>
        <v>0</v>
      </c>
      <c r="IB299" s="21">
        <f>((((IB294)+(IB295))+(IB296))+(IB297))+(IB298)</f>
        <v>0</v>
      </c>
      <c r="IC299" s="21">
        <f>((((IC294)+(IC295))+(IC296))+(IC297))+(IC298)</f>
        <v>0</v>
      </c>
      <c r="ID299" s="21">
        <f t="shared" si="1543"/>
        <v>0</v>
      </c>
      <c r="IE299" s="21">
        <f t="shared" si="1544"/>
        <v>0</v>
      </c>
      <c r="IF299" s="21">
        <f t="shared" si="1544"/>
        <v>0</v>
      </c>
      <c r="IG299" s="21">
        <f t="shared" si="1545"/>
        <v>0</v>
      </c>
      <c r="IH299" s="21">
        <f t="shared" si="1546"/>
        <v>0</v>
      </c>
      <c r="II299" s="21">
        <f t="shared" si="1546"/>
        <v>0</v>
      </c>
      <c r="IJ299" s="21">
        <f t="shared" si="1547"/>
        <v>0</v>
      </c>
      <c r="IK299" s="21">
        <f>((((IK294)+(IK295))+(IK296))+(IK297))+(IK298)</f>
        <v>0</v>
      </c>
      <c r="IL299" s="21">
        <f>((((IL294)+(IL295))+(IL296))+(IL297))+(IL298)</f>
        <v>0</v>
      </c>
      <c r="IM299" s="21">
        <f t="shared" si="1548"/>
        <v>0</v>
      </c>
      <c r="IN299" s="21">
        <f>((((IN294)+(IN295))+(IN296))+(IN297))+(IN298)</f>
        <v>0</v>
      </c>
      <c r="IO299" s="21">
        <f>((((IO294)+(IO295))+(IO296))+(IO297))+(IO298)</f>
        <v>0</v>
      </c>
      <c r="IP299" s="21">
        <f t="shared" si="1549"/>
        <v>0</v>
      </c>
      <c r="IQ299" s="21">
        <f>((((IQ294)+(IQ295))+(IQ296))+(IQ297))+(IQ298)</f>
        <v>0</v>
      </c>
      <c r="IR299" s="21">
        <f>((((IR294)+(IR295))+(IR296))+(IR297))+(IR298)</f>
        <v>0</v>
      </c>
      <c r="IS299" s="21">
        <f t="shared" si="1550"/>
        <v>0</v>
      </c>
      <c r="IT299" s="21">
        <f t="shared" si="1551"/>
        <v>0</v>
      </c>
      <c r="IU299" s="21">
        <f t="shared" si="1551"/>
        <v>0</v>
      </c>
      <c r="IV299" s="21">
        <f t="shared" si="1552"/>
        <v>0</v>
      </c>
      <c r="IW299" s="21">
        <f t="shared" si="1553"/>
        <v>0</v>
      </c>
      <c r="IX299" s="21">
        <f t="shared" si="1553"/>
        <v>0</v>
      </c>
      <c r="IY299" s="21">
        <f t="shared" si="1554"/>
        <v>0</v>
      </c>
      <c r="IZ299" s="21">
        <f>((((IZ294)+(IZ295))+(IZ296))+(IZ297))+(IZ298)</f>
        <v>0</v>
      </c>
      <c r="JA299" s="21">
        <f>((((JA294)+(JA295))+(JA296))+(JA297))+(JA298)</f>
        <v>0</v>
      </c>
      <c r="JB299" s="21">
        <f t="shared" si="1555"/>
        <v>0</v>
      </c>
      <c r="JC299" s="21">
        <f>((((JC294)+(JC295))+(JC296))+(JC297))+(JC298)</f>
        <v>0</v>
      </c>
      <c r="JD299" s="21">
        <f>((((JD294)+(JD295))+(JD296))+(JD297))+(JD298)</f>
        <v>0</v>
      </c>
      <c r="JE299" s="21">
        <f t="shared" si="1556"/>
        <v>0</v>
      </c>
      <c r="JF299" s="21">
        <f>((((JF294)+(JF295))+(JF296))+(JF297))+(JF298)</f>
        <v>0</v>
      </c>
      <c r="JG299" s="21">
        <f>((((JG294)+(JG295))+(JG296))+(JG297))+(JG298)</f>
        <v>0</v>
      </c>
      <c r="JH299" s="21">
        <f t="shared" si="1557"/>
        <v>0</v>
      </c>
      <c r="JI299" s="21">
        <f t="shared" si="1558"/>
        <v>0</v>
      </c>
      <c r="JJ299" s="21">
        <f t="shared" si="1558"/>
        <v>0</v>
      </c>
      <c r="JK299" s="21">
        <f t="shared" si="1559"/>
        <v>0</v>
      </c>
      <c r="JL299" s="21">
        <f>((((JL294)+(JL295))+(JL296))+(JL297))+(JL298)</f>
        <v>0</v>
      </c>
      <c r="JM299" s="21">
        <f>((((JM294)+(JM295))+(JM296))+(JM297))+(JM298)</f>
        <v>0</v>
      </c>
      <c r="JN299" s="21">
        <f t="shared" si="1560"/>
        <v>0</v>
      </c>
      <c r="JO299" s="21">
        <f>((((JO294)+(JO295))+(JO296))+(JO297))+(JO298)</f>
        <v>0</v>
      </c>
      <c r="JP299" s="21">
        <f>((((JP294)+(JP295))+(JP296))+(JP297))+(JP298)</f>
        <v>0</v>
      </c>
      <c r="JQ299" s="21">
        <f t="shared" si="1561"/>
        <v>0</v>
      </c>
      <c r="JR299" s="21">
        <f>((((JR294)+(JR295))+(JR296))+(JR297))+(JR298)</f>
        <v>0</v>
      </c>
      <c r="JS299" s="21">
        <f>((((JS294)+(JS295))+(JS296))+(JS297))+(JS298)</f>
        <v>0</v>
      </c>
      <c r="JT299" s="21">
        <f t="shared" si="1562"/>
        <v>0</v>
      </c>
      <c r="JU299" s="21">
        <f t="shared" si="1563"/>
        <v>0</v>
      </c>
      <c r="JV299" s="21">
        <f t="shared" si="1563"/>
        <v>0</v>
      </c>
      <c r="JW299" s="21">
        <f t="shared" si="1564"/>
        <v>0</v>
      </c>
      <c r="JX299" s="21">
        <f>((((JX294)+(JX295))+(JX296))+(JX297))+(JX298)</f>
        <v>0</v>
      </c>
      <c r="JY299" s="21">
        <f>((((JY294)+(JY295))+(JY296))+(JY297))+(JY298)</f>
        <v>0</v>
      </c>
      <c r="JZ299" s="21">
        <f t="shared" si="1565"/>
        <v>0</v>
      </c>
      <c r="KA299" s="21">
        <f>((((KA294)+(KA295))+(KA296))+(KA297))+(KA298)</f>
        <v>0</v>
      </c>
      <c r="KB299" s="21">
        <f>((((KB294)+(KB295))+(KB296))+(KB297))+(KB298)</f>
        <v>0</v>
      </c>
      <c r="KC299" s="21">
        <f t="shared" si="1566"/>
        <v>0</v>
      </c>
      <c r="KD299" s="21">
        <f t="shared" si="1567"/>
        <v>0</v>
      </c>
      <c r="KE299" s="21">
        <f t="shared" si="1567"/>
        <v>0</v>
      </c>
      <c r="KF299" s="21">
        <f t="shared" si="1568"/>
        <v>0</v>
      </c>
      <c r="KG299" s="21">
        <f>((((KG294)+(KG295))+(KG296))+(KG297))+(KG298)</f>
        <v>14973.39</v>
      </c>
      <c r="KH299" s="21">
        <f>((((KH294)+(KH295))+(KH296))+(KH297))+(KH298)</f>
        <v>5715</v>
      </c>
      <c r="KI299" s="21">
        <f t="shared" si="1569"/>
        <v>9258.39</v>
      </c>
      <c r="KJ299" s="21">
        <f>((((KJ294)+(KJ295))+(KJ296))+(KJ297))+(KJ298)</f>
        <v>0</v>
      </c>
      <c r="KK299" s="21">
        <f>((((KK294)+(KK295))+(KK296))+(KK297))+(KK298)</f>
        <v>0</v>
      </c>
      <c r="KL299" s="21">
        <f t="shared" si="1570"/>
        <v>0</v>
      </c>
      <c r="KM299" s="21">
        <f>((((KM294)+(KM295))+(KM296))+(KM297))+(KM298)</f>
        <v>0</v>
      </c>
      <c r="KN299" s="21">
        <f>((((KN294)+(KN295))+(KN296))+(KN297))+(KN298)</f>
        <v>0</v>
      </c>
      <c r="KO299" s="21">
        <f t="shared" si="1571"/>
        <v>0</v>
      </c>
      <c r="KP299" s="21">
        <f>((((KP294)+(KP295))+(KP296))+(KP297))+(KP298)</f>
        <v>0</v>
      </c>
      <c r="KQ299" s="21">
        <f>((((KQ294)+(KQ295))+(KQ296))+(KQ297))+(KQ298)</f>
        <v>0</v>
      </c>
      <c r="KR299" s="21">
        <f t="shared" si="1572"/>
        <v>0</v>
      </c>
      <c r="KS299" s="21">
        <f>((((KS294)+(KS295))+(KS296))+(KS297))+(KS298)</f>
        <v>0</v>
      </c>
      <c r="KT299" s="21">
        <f>((((KT294)+(KT295))+(KT296))+(KT297))+(KT298)</f>
        <v>0</v>
      </c>
      <c r="KU299" s="21">
        <f t="shared" si="1573"/>
        <v>0</v>
      </c>
      <c r="KV299" s="21">
        <f>((((KV294)+(KV295))+(KV296))+(KV297))+(KV298)</f>
        <v>0</v>
      </c>
      <c r="KW299" s="21">
        <f>((((KW294)+(KW295))+(KW296))+(KW297))+(KW298)</f>
        <v>0</v>
      </c>
      <c r="KX299" s="21">
        <f t="shared" si="1574"/>
        <v>0</v>
      </c>
      <c r="KY299" s="21">
        <f>((((KY294)+(KY295))+(KY296))+(KY297))+(KY298)</f>
        <v>0</v>
      </c>
      <c r="KZ299" s="21">
        <f>((((KZ294)+(KZ295))+(KZ296))+(KZ297))+(KZ298)</f>
        <v>0</v>
      </c>
      <c r="LA299" s="21">
        <f t="shared" si="1575"/>
        <v>0</v>
      </c>
      <c r="LB299" s="21">
        <f t="shared" si="1576"/>
        <v>0</v>
      </c>
      <c r="LC299" s="21">
        <f t="shared" si="1576"/>
        <v>0</v>
      </c>
      <c r="LD299" s="21">
        <f t="shared" si="1577"/>
        <v>0</v>
      </c>
      <c r="LE299" s="21">
        <f t="shared" si="1578"/>
        <v>14973.39</v>
      </c>
      <c r="LF299" s="21">
        <f t="shared" si="1578"/>
        <v>5715</v>
      </c>
      <c r="LG299" s="21">
        <f t="shared" si="1579"/>
        <v>9258.39</v>
      </c>
      <c r="LH299" s="21">
        <f>((((LH294)+(LH295))+(LH296))+(LH297))+(LH298)</f>
        <v>0</v>
      </c>
      <c r="LI299" s="21">
        <f>((((LI294)+(LI295))+(LI296))+(LI297))+(LI298)</f>
        <v>0</v>
      </c>
      <c r="LJ299" s="21">
        <f t="shared" si="1580"/>
        <v>0</v>
      </c>
      <c r="LK299" s="21">
        <f>((((LK294)+(LK295))+(LK296))+(LK297))+(LK298)</f>
        <v>0</v>
      </c>
      <c r="LL299" s="21">
        <f>((((LL294)+(LL295))+(LL296))+(LL297))+(LL298)</f>
        <v>0</v>
      </c>
      <c r="LM299" s="21">
        <f t="shared" si="1581"/>
        <v>0</v>
      </c>
      <c r="LN299" s="21">
        <f t="shared" si="1582"/>
        <v>14973.39</v>
      </c>
      <c r="LO299" s="21">
        <f t="shared" si="1582"/>
        <v>5715</v>
      </c>
      <c r="LP299" s="21">
        <f t="shared" si="1583"/>
        <v>9258.39</v>
      </c>
    </row>
    <row r="300" spans="1:328" x14ac:dyDescent="0.3">
      <c r="A300" s="2" t="s">
        <v>405</v>
      </c>
      <c r="B300" s="5">
        <f>B299</f>
        <v>0</v>
      </c>
      <c r="C300" s="5">
        <f>C299</f>
        <v>0</v>
      </c>
      <c r="D300" s="5">
        <f t="shared" si="1449"/>
        <v>0</v>
      </c>
      <c r="E300" s="5">
        <f>E299</f>
        <v>0</v>
      </c>
      <c r="F300" s="5">
        <f>F299</f>
        <v>0</v>
      </c>
      <c r="G300" s="5">
        <f t="shared" si="1450"/>
        <v>0</v>
      </c>
      <c r="H300" s="5">
        <f>H299</f>
        <v>0</v>
      </c>
      <c r="I300" s="5">
        <f>I299</f>
        <v>0</v>
      </c>
      <c r="J300" s="5">
        <f t="shared" si="1451"/>
        <v>0</v>
      </c>
      <c r="K300" s="5">
        <f>K299</f>
        <v>0</v>
      </c>
      <c r="L300" s="5">
        <f>L299</f>
        <v>0</v>
      </c>
      <c r="M300" s="5">
        <f t="shared" si="1452"/>
        <v>0</v>
      </c>
      <c r="N300" s="5">
        <f>N299</f>
        <v>0</v>
      </c>
      <c r="O300" s="5">
        <f>O299</f>
        <v>0</v>
      </c>
      <c r="P300" s="5">
        <f t="shared" si="1453"/>
        <v>0</v>
      </c>
      <c r="Q300" s="5">
        <f>Q299</f>
        <v>0</v>
      </c>
      <c r="R300" s="5">
        <f>R299</f>
        <v>0</v>
      </c>
      <c r="S300" s="5">
        <f t="shared" si="1454"/>
        <v>0</v>
      </c>
      <c r="T300" s="5">
        <f>T299</f>
        <v>0</v>
      </c>
      <c r="U300" s="5">
        <f>U299</f>
        <v>0</v>
      </c>
      <c r="V300" s="5">
        <f t="shared" si="1455"/>
        <v>0</v>
      </c>
      <c r="W300" s="5">
        <f>W299</f>
        <v>0</v>
      </c>
      <c r="X300" s="5">
        <f>X299</f>
        <v>0</v>
      </c>
      <c r="Y300" s="5">
        <f t="shared" si="1456"/>
        <v>0</v>
      </c>
      <c r="Z300" s="5">
        <f>Z299</f>
        <v>0</v>
      </c>
      <c r="AA300" s="5">
        <f>AA299</f>
        <v>0</v>
      </c>
      <c r="AB300" s="5">
        <f t="shared" si="1457"/>
        <v>0</v>
      </c>
      <c r="AC300" s="5">
        <f>AC299</f>
        <v>0</v>
      </c>
      <c r="AD300" s="5">
        <f>AD299</f>
        <v>0</v>
      </c>
      <c r="AE300" s="5">
        <f t="shared" si="1458"/>
        <v>0</v>
      </c>
      <c r="AF300" s="5">
        <f>AF299</f>
        <v>0</v>
      </c>
      <c r="AG300" s="5">
        <f>AG299</f>
        <v>0</v>
      </c>
      <c r="AH300" s="5">
        <f t="shared" si="1459"/>
        <v>0</v>
      </c>
      <c r="AI300" s="5">
        <f>AI299</f>
        <v>0</v>
      </c>
      <c r="AJ300" s="5">
        <f>AJ299</f>
        <v>0</v>
      </c>
      <c r="AK300" s="5">
        <f t="shared" si="1460"/>
        <v>0</v>
      </c>
      <c r="AL300" s="5">
        <f t="shared" si="1461"/>
        <v>0</v>
      </c>
      <c r="AM300" s="5">
        <f t="shared" si="1461"/>
        <v>0</v>
      </c>
      <c r="AN300" s="5">
        <f t="shared" si="1462"/>
        <v>0</v>
      </c>
      <c r="AO300" s="5">
        <f>AO299</f>
        <v>0</v>
      </c>
      <c r="AP300" s="5">
        <f>AP299</f>
        <v>0</v>
      </c>
      <c r="AQ300" s="5">
        <f t="shared" si="1463"/>
        <v>0</v>
      </c>
      <c r="AR300" s="5">
        <f>AR299</f>
        <v>0</v>
      </c>
      <c r="AS300" s="5">
        <f>AS299</f>
        <v>0</v>
      </c>
      <c r="AT300" s="5">
        <f t="shared" si="1464"/>
        <v>0</v>
      </c>
      <c r="AU300" s="5">
        <f>AU299</f>
        <v>0</v>
      </c>
      <c r="AV300" s="5">
        <f>AV299</f>
        <v>0</v>
      </c>
      <c r="AW300" s="5">
        <f t="shared" si="1465"/>
        <v>0</v>
      </c>
      <c r="AX300" s="5">
        <f>AX299</f>
        <v>0</v>
      </c>
      <c r="AY300" s="5">
        <f>AY299</f>
        <v>0</v>
      </c>
      <c r="AZ300" s="5">
        <f t="shared" si="1466"/>
        <v>0</v>
      </c>
      <c r="BA300" s="5">
        <f>BA299</f>
        <v>0</v>
      </c>
      <c r="BB300" s="5">
        <f>BB299</f>
        <v>0</v>
      </c>
      <c r="BC300" s="5">
        <f t="shared" si="1467"/>
        <v>0</v>
      </c>
      <c r="BD300" s="5">
        <f>BD299</f>
        <v>0</v>
      </c>
      <c r="BE300" s="5">
        <f>BE299</f>
        <v>0</v>
      </c>
      <c r="BF300" s="5">
        <f t="shared" si="1468"/>
        <v>0</v>
      </c>
      <c r="BG300" s="5">
        <f t="shared" si="1469"/>
        <v>0</v>
      </c>
      <c r="BH300" s="5">
        <f t="shared" si="1469"/>
        <v>0</v>
      </c>
      <c r="BI300" s="5">
        <f t="shared" si="1470"/>
        <v>0</v>
      </c>
      <c r="BJ300" s="5">
        <f>BJ299</f>
        <v>0</v>
      </c>
      <c r="BK300" s="5">
        <f>BK299</f>
        <v>0</v>
      </c>
      <c r="BL300" s="5">
        <f t="shared" si="1471"/>
        <v>0</v>
      </c>
      <c r="BM300" s="5">
        <f>BM299</f>
        <v>0</v>
      </c>
      <c r="BN300" s="5">
        <f>BN299</f>
        <v>0</v>
      </c>
      <c r="BO300" s="5">
        <f t="shared" si="1472"/>
        <v>0</v>
      </c>
      <c r="BP300" s="5">
        <f>BP299</f>
        <v>0</v>
      </c>
      <c r="BQ300" s="5">
        <f>BQ299</f>
        <v>0</v>
      </c>
      <c r="BR300" s="5">
        <f t="shared" si="1473"/>
        <v>0</v>
      </c>
      <c r="BS300" s="5">
        <f>BS299</f>
        <v>0</v>
      </c>
      <c r="BT300" s="5">
        <f>BT299</f>
        <v>0</v>
      </c>
      <c r="BU300" s="5">
        <f t="shared" si="1474"/>
        <v>0</v>
      </c>
      <c r="BV300" s="5">
        <f>BV299</f>
        <v>0</v>
      </c>
      <c r="BW300" s="5">
        <f>BW299</f>
        <v>0</v>
      </c>
      <c r="BX300" s="5">
        <f t="shared" si="1475"/>
        <v>0</v>
      </c>
      <c r="BY300" s="5">
        <f>BY299</f>
        <v>0</v>
      </c>
      <c r="BZ300" s="5">
        <f>BZ299</f>
        <v>0</v>
      </c>
      <c r="CA300" s="5">
        <f t="shared" si="1476"/>
        <v>0</v>
      </c>
      <c r="CB300" s="5">
        <f t="shared" si="1477"/>
        <v>0</v>
      </c>
      <c r="CC300" s="5">
        <f t="shared" si="1477"/>
        <v>0</v>
      </c>
      <c r="CD300" s="5">
        <f t="shared" si="1478"/>
        <v>0</v>
      </c>
      <c r="CE300" s="5">
        <f>CE299</f>
        <v>0</v>
      </c>
      <c r="CF300" s="5">
        <f>CF299</f>
        <v>0</v>
      </c>
      <c r="CG300" s="5">
        <f t="shared" si="1479"/>
        <v>0</v>
      </c>
      <c r="CH300" s="5">
        <f>CH299</f>
        <v>0</v>
      </c>
      <c r="CI300" s="5">
        <f>CI299</f>
        <v>0</v>
      </c>
      <c r="CJ300" s="5">
        <f t="shared" si="1480"/>
        <v>0</v>
      </c>
      <c r="CK300" s="5">
        <f>CK299</f>
        <v>0</v>
      </c>
      <c r="CL300" s="5">
        <f>CL299</f>
        <v>0</v>
      </c>
      <c r="CM300" s="5">
        <f t="shared" si="1481"/>
        <v>0</v>
      </c>
      <c r="CN300" s="5">
        <f t="shared" si="1482"/>
        <v>0</v>
      </c>
      <c r="CO300" s="5">
        <f t="shared" si="1482"/>
        <v>0</v>
      </c>
      <c r="CP300" s="5">
        <f t="shared" si="1483"/>
        <v>0</v>
      </c>
      <c r="CQ300" s="5">
        <f>CQ299</f>
        <v>0</v>
      </c>
      <c r="CR300" s="5">
        <f>CR299</f>
        <v>0</v>
      </c>
      <c r="CS300" s="5">
        <f t="shared" si="1484"/>
        <v>0</v>
      </c>
      <c r="CT300" s="5">
        <f>CT299</f>
        <v>0</v>
      </c>
      <c r="CU300" s="5">
        <f>CU299</f>
        <v>0</v>
      </c>
      <c r="CV300" s="5">
        <f t="shared" si="1485"/>
        <v>0</v>
      </c>
      <c r="CW300" s="5">
        <f>CW299</f>
        <v>0</v>
      </c>
      <c r="CX300" s="5">
        <f>CX299</f>
        <v>0</v>
      </c>
      <c r="CY300" s="5">
        <f t="shared" si="1486"/>
        <v>0</v>
      </c>
      <c r="CZ300" s="5">
        <f t="shared" si="1487"/>
        <v>0</v>
      </c>
      <c r="DA300" s="5">
        <f t="shared" si="1487"/>
        <v>0</v>
      </c>
      <c r="DB300" s="5">
        <f t="shared" si="1488"/>
        <v>0</v>
      </c>
      <c r="DC300" s="5">
        <f t="shared" si="1489"/>
        <v>0</v>
      </c>
      <c r="DD300" s="5">
        <f t="shared" si="1489"/>
        <v>0</v>
      </c>
      <c r="DE300" s="5">
        <f t="shared" si="1490"/>
        <v>0</v>
      </c>
      <c r="DF300" s="5">
        <f>DF299</f>
        <v>0</v>
      </c>
      <c r="DG300" s="5">
        <f>DG299</f>
        <v>0</v>
      </c>
      <c r="DH300" s="5">
        <f t="shared" si="1491"/>
        <v>0</v>
      </c>
      <c r="DI300" s="5">
        <f>DI299</f>
        <v>0</v>
      </c>
      <c r="DJ300" s="5">
        <f>DJ299</f>
        <v>0</v>
      </c>
      <c r="DK300" s="5">
        <f t="shared" si="1492"/>
        <v>0</v>
      </c>
      <c r="DL300" s="5">
        <f t="shared" si="1493"/>
        <v>0</v>
      </c>
      <c r="DM300" s="5">
        <f t="shared" si="1493"/>
        <v>0</v>
      </c>
      <c r="DN300" s="5">
        <f t="shared" si="1494"/>
        <v>0</v>
      </c>
      <c r="DO300" s="5">
        <f>DO299</f>
        <v>0</v>
      </c>
      <c r="DP300" s="5">
        <f>DP299</f>
        <v>0</v>
      </c>
      <c r="DQ300" s="5">
        <f t="shared" si="1495"/>
        <v>0</v>
      </c>
      <c r="DR300" s="5">
        <f>DR299</f>
        <v>0</v>
      </c>
      <c r="DS300" s="5">
        <f>DS299</f>
        <v>0</v>
      </c>
      <c r="DT300" s="5">
        <f t="shared" si="1496"/>
        <v>0</v>
      </c>
      <c r="DU300" s="5">
        <f t="shared" si="1497"/>
        <v>0</v>
      </c>
      <c r="DV300" s="5">
        <f t="shared" si="1497"/>
        <v>0</v>
      </c>
      <c r="DW300" s="5">
        <f t="shared" si="1498"/>
        <v>0</v>
      </c>
      <c r="DX300" s="21">
        <f t="shared" si="1499"/>
        <v>0</v>
      </c>
      <c r="DY300" s="21">
        <f t="shared" si="1499"/>
        <v>0</v>
      </c>
      <c r="DZ300" s="21">
        <f t="shared" si="1500"/>
        <v>0</v>
      </c>
      <c r="EA300" s="21">
        <f>EA299</f>
        <v>0</v>
      </c>
      <c r="EB300" s="21">
        <f>EB299</f>
        <v>0</v>
      </c>
      <c r="EC300" s="21">
        <f t="shared" si="1501"/>
        <v>0</v>
      </c>
      <c r="ED300" s="21">
        <f>ED299</f>
        <v>0</v>
      </c>
      <c r="EE300" s="21">
        <f>EE299</f>
        <v>0</v>
      </c>
      <c r="EF300" s="21">
        <f t="shared" si="1502"/>
        <v>0</v>
      </c>
      <c r="EG300" s="21">
        <f>EG299</f>
        <v>0</v>
      </c>
      <c r="EH300" s="21">
        <f>EH299</f>
        <v>0</v>
      </c>
      <c r="EI300" s="21">
        <f t="shared" si="1503"/>
        <v>0</v>
      </c>
      <c r="EJ300" s="21">
        <f>EJ299</f>
        <v>0</v>
      </c>
      <c r="EK300" s="21">
        <f>EK299</f>
        <v>0</v>
      </c>
      <c r="EL300" s="21">
        <f t="shared" si="1504"/>
        <v>0</v>
      </c>
      <c r="EM300" s="21">
        <f t="shared" si="1505"/>
        <v>0</v>
      </c>
      <c r="EN300" s="21">
        <f t="shared" si="1505"/>
        <v>0</v>
      </c>
      <c r="EO300" s="21">
        <f t="shared" si="1506"/>
        <v>0</v>
      </c>
      <c r="EP300" s="21">
        <f>EP299</f>
        <v>0</v>
      </c>
      <c r="EQ300" s="21">
        <f>EQ299</f>
        <v>0</v>
      </c>
      <c r="ER300" s="21">
        <f t="shared" si="1507"/>
        <v>0</v>
      </c>
      <c r="ES300" s="21">
        <f>ES299</f>
        <v>0</v>
      </c>
      <c r="ET300" s="21">
        <f>ET299</f>
        <v>0</v>
      </c>
      <c r="EU300" s="21">
        <f t="shared" si="1508"/>
        <v>0</v>
      </c>
      <c r="EV300" s="21">
        <f>EV299</f>
        <v>0</v>
      </c>
      <c r="EW300" s="21">
        <f>EW299</f>
        <v>0</v>
      </c>
      <c r="EX300" s="21">
        <f t="shared" si="1509"/>
        <v>0</v>
      </c>
      <c r="EY300" s="21">
        <f>EY299</f>
        <v>0</v>
      </c>
      <c r="EZ300" s="21">
        <f>EZ299</f>
        <v>0</v>
      </c>
      <c r="FA300" s="21">
        <f t="shared" si="1510"/>
        <v>0</v>
      </c>
      <c r="FB300" s="21">
        <f t="shared" si="1511"/>
        <v>0</v>
      </c>
      <c r="FC300" s="21">
        <f t="shared" si="1511"/>
        <v>0</v>
      </c>
      <c r="FD300" s="21">
        <f t="shared" si="1512"/>
        <v>0</v>
      </c>
      <c r="FE300" s="21">
        <f>FE299</f>
        <v>0</v>
      </c>
      <c r="FF300" s="21">
        <f>FF299</f>
        <v>0</v>
      </c>
      <c r="FG300" s="21">
        <f t="shared" si="1513"/>
        <v>0</v>
      </c>
      <c r="FH300" s="21">
        <f>FH299</f>
        <v>0</v>
      </c>
      <c r="FI300" s="21">
        <f>FI299</f>
        <v>0</v>
      </c>
      <c r="FJ300" s="21">
        <f t="shared" si="1514"/>
        <v>0</v>
      </c>
      <c r="FK300" s="21">
        <f>FK299</f>
        <v>0</v>
      </c>
      <c r="FL300" s="21">
        <f>FL299</f>
        <v>0</v>
      </c>
      <c r="FM300" s="21">
        <f t="shared" si="1515"/>
        <v>0</v>
      </c>
      <c r="FN300" s="21">
        <f t="shared" si="1516"/>
        <v>0</v>
      </c>
      <c r="FO300" s="21">
        <f t="shared" si="1516"/>
        <v>0</v>
      </c>
      <c r="FP300" s="21">
        <f t="shared" si="1517"/>
        <v>0</v>
      </c>
      <c r="FQ300" s="21">
        <f>FQ299</f>
        <v>0</v>
      </c>
      <c r="FR300" s="21">
        <f>FR299</f>
        <v>0</v>
      </c>
      <c r="FS300" s="21">
        <f t="shared" si="1518"/>
        <v>0</v>
      </c>
      <c r="FT300" s="21">
        <f>FT299</f>
        <v>0</v>
      </c>
      <c r="FU300" s="21">
        <f>FU299</f>
        <v>0</v>
      </c>
      <c r="FV300" s="21">
        <f t="shared" si="1519"/>
        <v>0</v>
      </c>
      <c r="FW300" s="21">
        <f>FW299</f>
        <v>0</v>
      </c>
      <c r="FX300" s="21">
        <f>FX299</f>
        <v>0</v>
      </c>
      <c r="FY300" s="21">
        <f t="shared" si="1520"/>
        <v>0</v>
      </c>
      <c r="FZ300" s="21">
        <f t="shared" si="1521"/>
        <v>0</v>
      </c>
      <c r="GA300" s="21">
        <f t="shared" si="1521"/>
        <v>0</v>
      </c>
      <c r="GB300" s="21">
        <f t="shared" si="1522"/>
        <v>0</v>
      </c>
      <c r="GC300" s="21">
        <f>GC299</f>
        <v>0</v>
      </c>
      <c r="GD300" s="21">
        <f>GD299</f>
        <v>0</v>
      </c>
      <c r="GE300" s="21">
        <f t="shared" si="1523"/>
        <v>0</v>
      </c>
      <c r="GF300" s="21">
        <f>GF299</f>
        <v>0</v>
      </c>
      <c r="GG300" s="21">
        <f>GG299</f>
        <v>0</v>
      </c>
      <c r="GH300" s="21">
        <f t="shared" si="1524"/>
        <v>0</v>
      </c>
      <c r="GI300" s="21">
        <f>GI299</f>
        <v>0</v>
      </c>
      <c r="GJ300" s="21">
        <f>GJ299</f>
        <v>0</v>
      </c>
      <c r="GK300" s="21">
        <f t="shared" si="1525"/>
        <v>0</v>
      </c>
      <c r="GL300" s="21">
        <f>GL299</f>
        <v>0</v>
      </c>
      <c r="GM300" s="21">
        <f>GM299</f>
        <v>0</v>
      </c>
      <c r="GN300" s="21">
        <f t="shared" si="1526"/>
        <v>0</v>
      </c>
      <c r="GO300" s="21">
        <f t="shared" si="1527"/>
        <v>0</v>
      </c>
      <c r="GP300" s="21">
        <f t="shared" si="1527"/>
        <v>0</v>
      </c>
      <c r="GQ300" s="21">
        <f t="shared" si="1528"/>
        <v>0</v>
      </c>
      <c r="GR300" s="21">
        <f>GR299</f>
        <v>0</v>
      </c>
      <c r="GS300" s="21">
        <f>GS299</f>
        <v>0</v>
      </c>
      <c r="GT300" s="21">
        <f t="shared" si="1529"/>
        <v>0</v>
      </c>
      <c r="GU300" s="21">
        <f>GU299</f>
        <v>0</v>
      </c>
      <c r="GV300" s="21">
        <f>GV299</f>
        <v>0</v>
      </c>
      <c r="GW300" s="21">
        <f t="shared" si="1530"/>
        <v>0</v>
      </c>
      <c r="GX300" s="21">
        <f>GX299</f>
        <v>0</v>
      </c>
      <c r="GY300" s="21">
        <f>GY299</f>
        <v>0</v>
      </c>
      <c r="GZ300" s="21">
        <f t="shared" si="1531"/>
        <v>0</v>
      </c>
      <c r="HA300" s="21">
        <f t="shared" si="1532"/>
        <v>0</v>
      </c>
      <c r="HB300" s="21">
        <f t="shared" si="1532"/>
        <v>0</v>
      </c>
      <c r="HC300" s="21">
        <f t="shared" si="1533"/>
        <v>0</v>
      </c>
      <c r="HD300" s="21">
        <f>HD299</f>
        <v>0</v>
      </c>
      <c r="HE300" s="21">
        <f>HE299</f>
        <v>0</v>
      </c>
      <c r="HF300" s="21">
        <f t="shared" si="1534"/>
        <v>0</v>
      </c>
      <c r="HG300" s="21">
        <f>HG299</f>
        <v>0</v>
      </c>
      <c r="HH300" s="21">
        <f>HH299</f>
        <v>0</v>
      </c>
      <c r="HI300" s="21">
        <f t="shared" si="1535"/>
        <v>0</v>
      </c>
      <c r="HJ300" s="21">
        <f>HJ299</f>
        <v>0</v>
      </c>
      <c r="HK300" s="21">
        <f>HK299</f>
        <v>0</v>
      </c>
      <c r="HL300" s="21">
        <f t="shared" si="1536"/>
        <v>0</v>
      </c>
      <c r="HM300" s="21">
        <f>HM299</f>
        <v>0</v>
      </c>
      <c r="HN300" s="21">
        <f>HN299</f>
        <v>0</v>
      </c>
      <c r="HO300" s="21">
        <f t="shared" si="1537"/>
        <v>0</v>
      </c>
      <c r="HP300" s="21">
        <f t="shared" si="1538"/>
        <v>0</v>
      </c>
      <c r="HQ300" s="21">
        <f t="shared" si="1538"/>
        <v>0</v>
      </c>
      <c r="HR300" s="21">
        <f t="shared" si="1539"/>
        <v>0</v>
      </c>
      <c r="HS300" s="21">
        <f>HS299</f>
        <v>0</v>
      </c>
      <c r="HT300" s="21">
        <f>HT299</f>
        <v>0</v>
      </c>
      <c r="HU300" s="21">
        <f t="shared" si="1540"/>
        <v>0</v>
      </c>
      <c r="HV300" s="21">
        <f>HV299</f>
        <v>0</v>
      </c>
      <c r="HW300" s="21">
        <f>HW299</f>
        <v>0</v>
      </c>
      <c r="HX300" s="21">
        <f t="shared" si="1541"/>
        <v>0</v>
      </c>
      <c r="HY300" s="21">
        <f>HY299</f>
        <v>0</v>
      </c>
      <c r="HZ300" s="21">
        <f>HZ299</f>
        <v>0</v>
      </c>
      <c r="IA300" s="21">
        <f t="shared" si="1542"/>
        <v>0</v>
      </c>
      <c r="IB300" s="21">
        <f>IB299</f>
        <v>0</v>
      </c>
      <c r="IC300" s="21">
        <f>IC299</f>
        <v>0</v>
      </c>
      <c r="ID300" s="21">
        <f t="shared" si="1543"/>
        <v>0</v>
      </c>
      <c r="IE300" s="21">
        <f t="shared" si="1544"/>
        <v>0</v>
      </c>
      <c r="IF300" s="21">
        <f t="shared" si="1544"/>
        <v>0</v>
      </c>
      <c r="IG300" s="21">
        <f t="shared" si="1545"/>
        <v>0</v>
      </c>
      <c r="IH300" s="21">
        <f t="shared" si="1546"/>
        <v>0</v>
      </c>
      <c r="II300" s="21">
        <f t="shared" si="1546"/>
        <v>0</v>
      </c>
      <c r="IJ300" s="21">
        <f t="shared" si="1547"/>
        <v>0</v>
      </c>
      <c r="IK300" s="21">
        <f>IK299</f>
        <v>0</v>
      </c>
      <c r="IL300" s="21">
        <f>IL299</f>
        <v>0</v>
      </c>
      <c r="IM300" s="21">
        <f t="shared" si="1548"/>
        <v>0</v>
      </c>
      <c r="IN300" s="21">
        <f>IN299</f>
        <v>0</v>
      </c>
      <c r="IO300" s="21">
        <f>IO299</f>
        <v>0</v>
      </c>
      <c r="IP300" s="21">
        <f t="shared" si="1549"/>
        <v>0</v>
      </c>
      <c r="IQ300" s="21">
        <f>IQ299</f>
        <v>0</v>
      </c>
      <c r="IR300" s="21">
        <f>IR299</f>
        <v>0</v>
      </c>
      <c r="IS300" s="21">
        <f t="shared" si="1550"/>
        <v>0</v>
      </c>
      <c r="IT300" s="21">
        <f t="shared" si="1551"/>
        <v>0</v>
      </c>
      <c r="IU300" s="21">
        <f t="shared" si="1551"/>
        <v>0</v>
      </c>
      <c r="IV300" s="21">
        <f t="shared" si="1552"/>
        <v>0</v>
      </c>
      <c r="IW300" s="21">
        <f t="shared" si="1553"/>
        <v>0</v>
      </c>
      <c r="IX300" s="21">
        <f t="shared" si="1553"/>
        <v>0</v>
      </c>
      <c r="IY300" s="21">
        <f t="shared" si="1554"/>
        <v>0</v>
      </c>
      <c r="IZ300" s="21">
        <f>IZ299</f>
        <v>0</v>
      </c>
      <c r="JA300" s="21">
        <f>JA299</f>
        <v>0</v>
      </c>
      <c r="JB300" s="21">
        <f t="shared" si="1555"/>
        <v>0</v>
      </c>
      <c r="JC300" s="21">
        <f>JC299</f>
        <v>0</v>
      </c>
      <c r="JD300" s="21">
        <f>JD299</f>
        <v>0</v>
      </c>
      <c r="JE300" s="21">
        <f t="shared" si="1556"/>
        <v>0</v>
      </c>
      <c r="JF300" s="21">
        <f>JF299</f>
        <v>0</v>
      </c>
      <c r="JG300" s="21">
        <f>JG299</f>
        <v>0</v>
      </c>
      <c r="JH300" s="21">
        <f t="shared" si="1557"/>
        <v>0</v>
      </c>
      <c r="JI300" s="21">
        <f t="shared" si="1558"/>
        <v>0</v>
      </c>
      <c r="JJ300" s="21">
        <f t="shared" si="1558"/>
        <v>0</v>
      </c>
      <c r="JK300" s="21">
        <f t="shared" si="1559"/>
        <v>0</v>
      </c>
      <c r="JL300" s="21">
        <f>JL299</f>
        <v>0</v>
      </c>
      <c r="JM300" s="21">
        <f>JM299</f>
        <v>0</v>
      </c>
      <c r="JN300" s="21">
        <f t="shared" si="1560"/>
        <v>0</v>
      </c>
      <c r="JO300" s="21">
        <f>JO299</f>
        <v>0</v>
      </c>
      <c r="JP300" s="21">
        <f>JP299</f>
        <v>0</v>
      </c>
      <c r="JQ300" s="21">
        <f t="shared" si="1561"/>
        <v>0</v>
      </c>
      <c r="JR300" s="21">
        <f>JR299</f>
        <v>0</v>
      </c>
      <c r="JS300" s="21">
        <f>JS299</f>
        <v>0</v>
      </c>
      <c r="JT300" s="21">
        <f t="shared" si="1562"/>
        <v>0</v>
      </c>
      <c r="JU300" s="21">
        <f t="shared" si="1563"/>
        <v>0</v>
      </c>
      <c r="JV300" s="21">
        <f t="shared" si="1563"/>
        <v>0</v>
      </c>
      <c r="JW300" s="21">
        <f t="shared" si="1564"/>
        <v>0</v>
      </c>
      <c r="JX300" s="21">
        <f>JX299</f>
        <v>0</v>
      </c>
      <c r="JY300" s="21">
        <f>JY299</f>
        <v>0</v>
      </c>
      <c r="JZ300" s="21">
        <f t="shared" si="1565"/>
        <v>0</v>
      </c>
      <c r="KA300" s="21">
        <f>KA299</f>
        <v>0</v>
      </c>
      <c r="KB300" s="21">
        <f>KB299</f>
        <v>0</v>
      </c>
      <c r="KC300" s="21">
        <f t="shared" si="1566"/>
        <v>0</v>
      </c>
      <c r="KD300" s="21">
        <f t="shared" si="1567"/>
        <v>0</v>
      </c>
      <c r="KE300" s="21">
        <f t="shared" si="1567"/>
        <v>0</v>
      </c>
      <c r="KF300" s="21">
        <f t="shared" si="1568"/>
        <v>0</v>
      </c>
      <c r="KG300" s="21">
        <f>KG299</f>
        <v>14973.39</v>
      </c>
      <c r="KH300" s="21">
        <f>KH299</f>
        <v>5715</v>
      </c>
      <c r="KI300" s="21">
        <f t="shared" si="1569"/>
        <v>9258.39</v>
      </c>
      <c r="KJ300" s="21">
        <f>KJ299</f>
        <v>0</v>
      </c>
      <c r="KK300" s="21">
        <f>KK299</f>
        <v>0</v>
      </c>
      <c r="KL300" s="21">
        <f t="shared" si="1570"/>
        <v>0</v>
      </c>
      <c r="KM300" s="21">
        <f>KM299</f>
        <v>0</v>
      </c>
      <c r="KN300" s="21">
        <f>KN299</f>
        <v>0</v>
      </c>
      <c r="KO300" s="21">
        <f t="shared" si="1571"/>
        <v>0</v>
      </c>
      <c r="KP300" s="21">
        <f>KP299</f>
        <v>0</v>
      </c>
      <c r="KQ300" s="21">
        <f>KQ299</f>
        <v>0</v>
      </c>
      <c r="KR300" s="21">
        <f t="shared" si="1572"/>
        <v>0</v>
      </c>
      <c r="KS300" s="21">
        <f>KS299</f>
        <v>0</v>
      </c>
      <c r="KT300" s="21">
        <f>KT299</f>
        <v>0</v>
      </c>
      <c r="KU300" s="21">
        <f t="shared" si="1573"/>
        <v>0</v>
      </c>
      <c r="KV300" s="21">
        <f>KV299</f>
        <v>0</v>
      </c>
      <c r="KW300" s="21">
        <f>KW299</f>
        <v>0</v>
      </c>
      <c r="KX300" s="21">
        <f t="shared" si="1574"/>
        <v>0</v>
      </c>
      <c r="KY300" s="21">
        <f>KY299</f>
        <v>0</v>
      </c>
      <c r="KZ300" s="21">
        <f>KZ299</f>
        <v>0</v>
      </c>
      <c r="LA300" s="21">
        <f t="shared" si="1575"/>
        <v>0</v>
      </c>
      <c r="LB300" s="21">
        <f t="shared" si="1576"/>
        <v>0</v>
      </c>
      <c r="LC300" s="21">
        <f t="shared" si="1576"/>
        <v>0</v>
      </c>
      <c r="LD300" s="21">
        <f t="shared" si="1577"/>
        <v>0</v>
      </c>
      <c r="LE300" s="21">
        <f t="shared" si="1578"/>
        <v>14973.39</v>
      </c>
      <c r="LF300" s="21">
        <f t="shared" si="1578"/>
        <v>5715</v>
      </c>
      <c r="LG300" s="21">
        <f t="shared" si="1579"/>
        <v>9258.39</v>
      </c>
      <c r="LH300" s="21">
        <f>LH299</f>
        <v>0</v>
      </c>
      <c r="LI300" s="21">
        <f>LI299</f>
        <v>0</v>
      </c>
      <c r="LJ300" s="21">
        <f t="shared" si="1580"/>
        <v>0</v>
      </c>
      <c r="LK300" s="21">
        <f>LK299</f>
        <v>0</v>
      </c>
      <c r="LL300" s="21">
        <f>LL299</f>
        <v>0</v>
      </c>
      <c r="LM300" s="21">
        <f t="shared" si="1581"/>
        <v>0</v>
      </c>
      <c r="LN300" s="21">
        <f t="shared" si="1582"/>
        <v>14973.39</v>
      </c>
      <c r="LO300" s="21">
        <f t="shared" si="1582"/>
        <v>5715</v>
      </c>
      <c r="LP300" s="21">
        <f t="shared" si="1583"/>
        <v>9258.39</v>
      </c>
    </row>
    <row r="301" spans="1:328" x14ac:dyDescent="0.3">
      <c r="A301" s="2" t="s">
        <v>406</v>
      </c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  <c r="IK301" s="19"/>
      <c r="IL301" s="19"/>
      <c r="IM301" s="19"/>
      <c r="IN301" s="19"/>
      <c r="IO301" s="19"/>
      <c r="IP301" s="19"/>
      <c r="IQ301" s="19"/>
      <c r="IR301" s="19"/>
      <c r="IS301" s="19"/>
      <c r="IT301" s="19"/>
      <c r="IU301" s="19"/>
      <c r="IV301" s="19"/>
      <c r="IW301" s="19"/>
      <c r="IX301" s="19"/>
      <c r="IY301" s="19"/>
      <c r="IZ301" s="19"/>
      <c r="JA301" s="19"/>
      <c r="JB301" s="19"/>
      <c r="JC301" s="19"/>
      <c r="JD301" s="19"/>
      <c r="JE301" s="19"/>
      <c r="JF301" s="19"/>
      <c r="JG301" s="19"/>
      <c r="JH301" s="19"/>
      <c r="JI301" s="19"/>
      <c r="JJ301" s="19"/>
      <c r="JK301" s="19"/>
      <c r="JL301" s="19"/>
      <c r="JM301" s="19"/>
      <c r="JN301" s="19"/>
      <c r="JO301" s="19"/>
      <c r="JP301" s="19"/>
      <c r="JQ301" s="19"/>
      <c r="JR301" s="19"/>
      <c r="JS301" s="19"/>
      <c r="JT301" s="19"/>
      <c r="JU301" s="19"/>
      <c r="JV301" s="19"/>
      <c r="JW301" s="19"/>
      <c r="JX301" s="19"/>
      <c r="JY301" s="19"/>
      <c r="JZ301" s="19"/>
      <c r="KA301" s="19"/>
      <c r="KB301" s="19"/>
      <c r="KC301" s="19"/>
      <c r="KD301" s="19"/>
      <c r="KE301" s="19"/>
      <c r="KF301" s="19"/>
      <c r="KG301" s="19"/>
      <c r="KH301" s="19"/>
      <c r="KI301" s="19"/>
      <c r="KJ301" s="19"/>
      <c r="KK301" s="19"/>
      <c r="KL301" s="19"/>
      <c r="KM301" s="19"/>
      <c r="KN301" s="19"/>
      <c r="KO301" s="19"/>
      <c r="KP301" s="19"/>
      <c r="KQ301" s="19"/>
      <c r="KR301" s="19"/>
      <c r="KS301" s="19"/>
      <c r="KT301" s="19"/>
      <c r="KU301" s="19"/>
      <c r="KV301" s="19"/>
      <c r="KW301" s="19"/>
      <c r="KX301" s="19"/>
      <c r="KY301" s="19"/>
      <c r="KZ301" s="19"/>
      <c r="LA301" s="19"/>
      <c r="LB301" s="19"/>
      <c r="LC301" s="19"/>
      <c r="LD301" s="19"/>
      <c r="LE301" s="19"/>
      <c r="LF301" s="19"/>
      <c r="LG301" s="19"/>
      <c r="LH301" s="19"/>
      <c r="LI301" s="19"/>
      <c r="LJ301" s="19"/>
      <c r="LK301" s="19"/>
      <c r="LL301" s="19"/>
      <c r="LM301" s="19"/>
      <c r="LN301" s="19"/>
      <c r="LO301" s="19"/>
      <c r="LP301" s="19"/>
    </row>
    <row r="302" spans="1:328" x14ac:dyDescent="0.3">
      <c r="A302" s="2" t="s">
        <v>407</v>
      </c>
      <c r="B302" s="3"/>
      <c r="C302" s="3"/>
      <c r="D302" s="4">
        <f>(B302)-(C302)</f>
        <v>0</v>
      </c>
      <c r="E302" s="3"/>
      <c r="F302" s="3"/>
      <c r="G302" s="4">
        <f>(E302)-(F302)</f>
        <v>0</v>
      </c>
      <c r="H302" s="3"/>
      <c r="I302" s="3"/>
      <c r="J302" s="4">
        <f>(H302)-(I302)</f>
        <v>0</v>
      </c>
      <c r="K302" s="3"/>
      <c r="L302" s="3"/>
      <c r="M302" s="4">
        <f>(K302)-(L302)</f>
        <v>0</v>
      </c>
      <c r="N302" s="3"/>
      <c r="O302" s="3"/>
      <c r="P302" s="4">
        <f>(N302)-(O302)</f>
        <v>0</v>
      </c>
      <c r="Q302" s="3"/>
      <c r="R302" s="3"/>
      <c r="S302" s="4">
        <f>(Q302)-(R302)</f>
        <v>0</v>
      </c>
      <c r="T302" s="3"/>
      <c r="U302" s="3"/>
      <c r="V302" s="4">
        <f>(T302)-(U302)</f>
        <v>0</v>
      </c>
      <c r="W302" s="3"/>
      <c r="X302" s="3"/>
      <c r="Y302" s="4">
        <f>(W302)-(X302)</f>
        <v>0</v>
      </c>
      <c r="Z302" s="3"/>
      <c r="AA302" s="3"/>
      <c r="AB302" s="4">
        <f>(Z302)-(AA302)</f>
        <v>0</v>
      </c>
      <c r="AC302" s="3"/>
      <c r="AD302" s="3"/>
      <c r="AE302" s="4">
        <f>(AC302)-(AD302)</f>
        <v>0</v>
      </c>
      <c r="AF302" s="3"/>
      <c r="AG302" s="3"/>
      <c r="AH302" s="4">
        <f>(AF302)-(AG302)</f>
        <v>0</v>
      </c>
      <c r="AI302" s="3"/>
      <c r="AJ302" s="3"/>
      <c r="AK302" s="4">
        <f>(AI302)-(AJ302)</f>
        <v>0</v>
      </c>
      <c r="AL302" s="4">
        <f t="shared" ref="AL302:AM305" si="1584">(((((((((H302)+(K302))+(N302))+(Q302))+(T302))+(W302))+(Z302))+(AC302))+(AF302))+(AI302)</f>
        <v>0</v>
      </c>
      <c r="AM302" s="4">
        <f t="shared" si="1584"/>
        <v>0</v>
      </c>
      <c r="AN302" s="4">
        <f>(AL302)-(AM302)</f>
        <v>0</v>
      </c>
      <c r="AO302" s="3"/>
      <c r="AP302" s="3"/>
      <c r="AQ302" s="4">
        <f>(AO302)-(AP302)</f>
        <v>0</v>
      </c>
      <c r="AR302" s="3"/>
      <c r="AS302" s="3"/>
      <c r="AT302" s="4">
        <f>(AR302)-(AS302)</f>
        <v>0</v>
      </c>
      <c r="AU302" s="3"/>
      <c r="AV302" s="3"/>
      <c r="AW302" s="4">
        <f>(AU302)-(AV302)</f>
        <v>0</v>
      </c>
      <c r="AX302" s="3"/>
      <c r="AY302" s="3"/>
      <c r="AZ302" s="4">
        <f>(AX302)-(AY302)</f>
        <v>0</v>
      </c>
      <c r="BA302" s="3"/>
      <c r="BB302" s="3"/>
      <c r="BC302" s="4">
        <f>(BA302)-(BB302)</f>
        <v>0</v>
      </c>
      <c r="BD302" s="3"/>
      <c r="BE302" s="3"/>
      <c r="BF302" s="4">
        <f>(BD302)-(BE302)</f>
        <v>0</v>
      </c>
      <c r="BG302" s="4">
        <f t="shared" ref="BG302:BH305" si="1585">(BA302)+(BD302)</f>
        <v>0</v>
      </c>
      <c r="BH302" s="4">
        <f t="shared" si="1585"/>
        <v>0</v>
      </c>
      <c r="BI302" s="4">
        <f>(BG302)-(BH302)</f>
        <v>0</v>
      </c>
      <c r="BJ302" s="3"/>
      <c r="BK302" s="3"/>
      <c r="BL302" s="4">
        <f>(BJ302)-(BK302)</f>
        <v>0</v>
      </c>
      <c r="BM302" s="3"/>
      <c r="BN302" s="3"/>
      <c r="BO302" s="4">
        <f>(BM302)-(BN302)</f>
        <v>0</v>
      </c>
      <c r="BP302" s="3"/>
      <c r="BQ302" s="3"/>
      <c r="BR302" s="4">
        <f>(BP302)-(BQ302)</f>
        <v>0</v>
      </c>
      <c r="BS302" s="3"/>
      <c r="BT302" s="3"/>
      <c r="BU302" s="4">
        <f>(BS302)-(BT302)</f>
        <v>0</v>
      </c>
      <c r="BV302" s="3"/>
      <c r="BW302" s="3"/>
      <c r="BX302" s="4">
        <f>(BV302)-(BW302)</f>
        <v>0</v>
      </c>
      <c r="BY302" s="3"/>
      <c r="BZ302" s="3"/>
      <c r="CA302" s="4">
        <f>(BY302)-(BZ302)</f>
        <v>0</v>
      </c>
      <c r="CB302" s="4">
        <f t="shared" ref="CB302:CC305" si="1586">(((BP302)+(BS302))+(BV302))+(BY302)</f>
        <v>0</v>
      </c>
      <c r="CC302" s="4">
        <f t="shared" si="1586"/>
        <v>0</v>
      </c>
      <c r="CD302" s="4">
        <f>(CB302)-(CC302)</f>
        <v>0</v>
      </c>
      <c r="CE302" s="3"/>
      <c r="CF302" s="3"/>
      <c r="CG302" s="4">
        <f>(CE302)-(CF302)</f>
        <v>0</v>
      </c>
      <c r="CH302" s="3"/>
      <c r="CI302" s="3"/>
      <c r="CJ302" s="4">
        <f>(CH302)-(CI302)</f>
        <v>0</v>
      </c>
      <c r="CK302" s="3"/>
      <c r="CL302" s="3"/>
      <c r="CM302" s="4">
        <f>(CK302)-(CL302)</f>
        <v>0</v>
      </c>
      <c r="CN302" s="4">
        <f t="shared" ref="CN302:CO305" si="1587">(CH302)+(CK302)</f>
        <v>0</v>
      </c>
      <c r="CO302" s="4">
        <f t="shared" si="1587"/>
        <v>0</v>
      </c>
      <c r="CP302" s="4">
        <f>(CN302)-(CO302)</f>
        <v>0</v>
      </c>
      <c r="CQ302" s="3"/>
      <c r="CR302" s="3"/>
      <c r="CS302" s="4">
        <f>(CQ302)-(CR302)</f>
        <v>0</v>
      </c>
      <c r="CT302" s="3"/>
      <c r="CU302" s="3"/>
      <c r="CV302" s="4">
        <f>(CT302)-(CU302)</f>
        <v>0</v>
      </c>
      <c r="CW302" s="3"/>
      <c r="CX302" s="3"/>
      <c r="CY302" s="4">
        <f>(CW302)-(CX302)</f>
        <v>0</v>
      </c>
      <c r="CZ302" s="4">
        <f t="shared" ref="CZ302:DA305" si="1588">((CQ302)+(CT302))+(CW302)</f>
        <v>0</v>
      </c>
      <c r="DA302" s="4">
        <f t="shared" si="1588"/>
        <v>0</v>
      </c>
      <c r="DB302" s="4">
        <f>(CZ302)-(DA302)</f>
        <v>0</v>
      </c>
      <c r="DC302" s="4">
        <f t="shared" ref="DC302:DD305" si="1589">((((((((((AO302)+(AR302))+(AU302))+(AX302))+(BG302))+(BJ302))+(BM302))+(CB302))+(CE302))+(CN302))+(CZ302)</f>
        <v>0</v>
      </c>
      <c r="DD302" s="4">
        <f t="shared" si="1589"/>
        <v>0</v>
      </c>
      <c r="DE302" s="4">
        <f>(DC302)-(DD302)</f>
        <v>0</v>
      </c>
      <c r="DF302" s="3"/>
      <c r="DG302" s="3"/>
      <c r="DH302" s="4">
        <f>(DF302)-(DG302)</f>
        <v>0</v>
      </c>
      <c r="DI302" s="3"/>
      <c r="DJ302" s="3"/>
      <c r="DK302" s="4">
        <f>(DI302)-(DJ302)</f>
        <v>0</v>
      </c>
      <c r="DL302" s="4">
        <f t="shared" ref="DL302:DM305" si="1590">(DF302)+(DI302)</f>
        <v>0</v>
      </c>
      <c r="DM302" s="4">
        <f t="shared" si="1590"/>
        <v>0</v>
      </c>
      <c r="DN302" s="4">
        <f>(DL302)-(DM302)</f>
        <v>0</v>
      </c>
      <c r="DO302" s="3"/>
      <c r="DP302" s="3"/>
      <c r="DQ302" s="4">
        <f>(DO302)-(DP302)</f>
        <v>0</v>
      </c>
      <c r="DR302" s="3"/>
      <c r="DS302" s="3"/>
      <c r="DT302" s="4">
        <f>(DR302)-(DS302)</f>
        <v>0</v>
      </c>
      <c r="DU302" s="4">
        <f t="shared" ref="DU302:DV305" si="1591">(DO302)+(DR302)</f>
        <v>0</v>
      </c>
      <c r="DV302" s="4">
        <f t="shared" si="1591"/>
        <v>0</v>
      </c>
      <c r="DW302" s="4">
        <f>(DU302)-(DV302)</f>
        <v>0</v>
      </c>
      <c r="DX302" s="20">
        <f t="shared" ref="DX302:DY305" si="1592">(((((B302)+(E302))+(AL302))+(DC302))+(DL302))+(DU302)</f>
        <v>0</v>
      </c>
      <c r="DY302" s="20">
        <f t="shared" si="1592"/>
        <v>0</v>
      </c>
      <c r="DZ302" s="20">
        <f>(DX302)-(DY302)</f>
        <v>0</v>
      </c>
      <c r="EA302" s="19"/>
      <c r="EB302" s="19"/>
      <c r="EC302" s="20">
        <f>(EA302)-(EB302)</f>
        <v>0</v>
      </c>
      <c r="ED302" s="19"/>
      <c r="EE302" s="19"/>
      <c r="EF302" s="20">
        <f>(ED302)-(EE302)</f>
        <v>0</v>
      </c>
      <c r="EG302" s="19"/>
      <c r="EH302" s="19"/>
      <c r="EI302" s="20">
        <f>(EG302)-(EH302)</f>
        <v>0</v>
      </c>
      <c r="EJ302" s="19"/>
      <c r="EK302" s="19"/>
      <c r="EL302" s="20">
        <f>(EJ302)-(EK302)</f>
        <v>0</v>
      </c>
      <c r="EM302" s="20">
        <f t="shared" ref="EM302:EN305" si="1593">((ED302)+(EG302))+(EJ302)</f>
        <v>0</v>
      </c>
      <c r="EN302" s="20">
        <f t="shared" si="1593"/>
        <v>0</v>
      </c>
      <c r="EO302" s="20">
        <f>(EM302)-(EN302)</f>
        <v>0</v>
      </c>
      <c r="EP302" s="19"/>
      <c r="EQ302" s="19"/>
      <c r="ER302" s="20">
        <f>(EP302)-(EQ302)</f>
        <v>0</v>
      </c>
      <c r="ES302" s="19"/>
      <c r="ET302" s="19"/>
      <c r="EU302" s="20">
        <f>(ES302)-(ET302)</f>
        <v>0</v>
      </c>
      <c r="EV302" s="19"/>
      <c r="EW302" s="19"/>
      <c r="EX302" s="20">
        <f>(EV302)-(EW302)</f>
        <v>0</v>
      </c>
      <c r="EY302" s="19"/>
      <c r="EZ302" s="19"/>
      <c r="FA302" s="20">
        <f>(EY302)-(EZ302)</f>
        <v>0</v>
      </c>
      <c r="FB302" s="20">
        <f t="shared" ref="FB302:FC305" si="1594">((ES302)+(EV302))+(EY302)</f>
        <v>0</v>
      </c>
      <c r="FC302" s="20">
        <f t="shared" si="1594"/>
        <v>0</v>
      </c>
      <c r="FD302" s="20">
        <f>(FB302)-(FC302)</f>
        <v>0</v>
      </c>
      <c r="FE302" s="19"/>
      <c r="FF302" s="19"/>
      <c r="FG302" s="20">
        <f>(FE302)-(FF302)</f>
        <v>0</v>
      </c>
      <c r="FH302" s="19"/>
      <c r="FI302" s="19"/>
      <c r="FJ302" s="20">
        <f>(FH302)-(FI302)</f>
        <v>0</v>
      </c>
      <c r="FK302" s="19"/>
      <c r="FL302" s="19"/>
      <c r="FM302" s="20">
        <f>(FK302)-(FL302)</f>
        <v>0</v>
      </c>
      <c r="FN302" s="20">
        <f t="shared" ref="FN302:FO305" si="1595">((FE302)+(FH302))+(FK302)</f>
        <v>0</v>
      </c>
      <c r="FO302" s="20">
        <f t="shared" si="1595"/>
        <v>0</v>
      </c>
      <c r="FP302" s="20">
        <f>(FN302)-(FO302)</f>
        <v>0</v>
      </c>
      <c r="FQ302" s="19"/>
      <c r="FR302" s="19"/>
      <c r="FS302" s="20">
        <f>(FQ302)-(FR302)</f>
        <v>0</v>
      </c>
      <c r="FT302" s="19"/>
      <c r="FU302" s="19"/>
      <c r="FV302" s="20">
        <f>(FT302)-(FU302)</f>
        <v>0</v>
      </c>
      <c r="FW302" s="19"/>
      <c r="FX302" s="19"/>
      <c r="FY302" s="20">
        <f>(FW302)-(FX302)</f>
        <v>0</v>
      </c>
      <c r="FZ302" s="20">
        <f t="shared" ref="FZ302:GA305" si="1596">((FQ302)+(FT302))+(FW302)</f>
        <v>0</v>
      </c>
      <c r="GA302" s="20">
        <f t="shared" si="1596"/>
        <v>0</v>
      </c>
      <c r="GB302" s="20">
        <f>(FZ302)-(GA302)</f>
        <v>0</v>
      </c>
      <c r="GC302" s="19"/>
      <c r="GD302" s="19"/>
      <c r="GE302" s="20">
        <f>(GC302)-(GD302)</f>
        <v>0</v>
      </c>
      <c r="GF302" s="19"/>
      <c r="GG302" s="19"/>
      <c r="GH302" s="20">
        <f>(GF302)-(GG302)</f>
        <v>0</v>
      </c>
      <c r="GI302" s="19"/>
      <c r="GJ302" s="19"/>
      <c r="GK302" s="20">
        <f>(GI302)-(GJ302)</f>
        <v>0</v>
      </c>
      <c r="GL302" s="19"/>
      <c r="GM302" s="19"/>
      <c r="GN302" s="20">
        <f>(GL302)-(GM302)</f>
        <v>0</v>
      </c>
      <c r="GO302" s="20">
        <f t="shared" ref="GO302:GP305" si="1597">((GF302)+(GI302))+(GL302)</f>
        <v>0</v>
      </c>
      <c r="GP302" s="20">
        <f t="shared" si="1597"/>
        <v>0</v>
      </c>
      <c r="GQ302" s="20">
        <f>(GO302)-(GP302)</f>
        <v>0</v>
      </c>
      <c r="GR302" s="19"/>
      <c r="GS302" s="19"/>
      <c r="GT302" s="20">
        <f>(GR302)-(GS302)</f>
        <v>0</v>
      </c>
      <c r="GU302" s="19"/>
      <c r="GV302" s="19"/>
      <c r="GW302" s="20">
        <f>(GU302)-(GV302)</f>
        <v>0</v>
      </c>
      <c r="GX302" s="19"/>
      <c r="GY302" s="19"/>
      <c r="GZ302" s="20">
        <f>(GX302)-(GY302)</f>
        <v>0</v>
      </c>
      <c r="HA302" s="20">
        <f t="shared" ref="HA302:HB305" si="1598">((((((((((EA302)+(EM302))+(EP302))+(FB302))+(FN302))+(FZ302))+(GC302))+(GO302))+(GR302))+(GU302))+(GX302)</f>
        <v>0</v>
      </c>
      <c r="HB302" s="20">
        <f t="shared" si="1598"/>
        <v>0</v>
      </c>
      <c r="HC302" s="20">
        <f>(HA302)-(HB302)</f>
        <v>0</v>
      </c>
      <c r="HD302" s="19"/>
      <c r="HE302" s="19"/>
      <c r="HF302" s="20">
        <f>(HD302)-(HE302)</f>
        <v>0</v>
      </c>
      <c r="HG302" s="19"/>
      <c r="HH302" s="19"/>
      <c r="HI302" s="20">
        <f>(HG302)-(HH302)</f>
        <v>0</v>
      </c>
      <c r="HJ302" s="19"/>
      <c r="HK302" s="19"/>
      <c r="HL302" s="20">
        <f>(HJ302)-(HK302)</f>
        <v>0</v>
      </c>
      <c r="HM302" s="19"/>
      <c r="HN302" s="19"/>
      <c r="HO302" s="20">
        <f>(HM302)-(HN302)</f>
        <v>0</v>
      </c>
      <c r="HP302" s="20">
        <f t="shared" ref="HP302:HQ305" si="1599">(HJ302)+(HM302)</f>
        <v>0</v>
      </c>
      <c r="HQ302" s="20">
        <f t="shared" si="1599"/>
        <v>0</v>
      </c>
      <c r="HR302" s="20">
        <f>(HP302)-(HQ302)</f>
        <v>0</v>
      </c>
      <c r="HS302" s="19"/>
      <c r="HT302" s="19"/>
      <c r="HU302" s="20">
        <f>(HS302)-(HT302)</f>
        <v>0</v>
      </c>
      <c r="HV302" s="19"/>
      <c r="HW302" s="19"/>
      <c r="HX302" s="20">
        <f>(HV302)-(HW302)</f>
        <v>0</v>
      </c>
      <c r="HY302" s="19"/>
      <c r="HZ302" s="19"/>
      <c r="IA302" s="20">
        <f>(HY302)-(HZ302)</f>
        <v>0</v>
      </c>
      <c r="IB302" s="19"/>
      <c r="IC302" s="19"/>
      <c r="ID302" s="20">
        <f>(IB302)-(IC302)</f>
        <v>0</v>
      </c>
      <c r="IE302" s="20">
        <f t="shared" ref="IE302:IF305" si="1600">((HV302)+(HY302))+(IB302)</f>
        <v>0</v>
      </c>
      <c r="IF302" s="20">
        <f t="shared" si="1600"/>
        <v>0</v>
      </c>
      <c r="IG302" s="20">
        <f>(IE302)-(IF302)</f>
        <v>0</v>
      </c>
      <c r="IH302" s="20">
        <f t="shared" ref="IH302:II305" si="1601">(((HG302)+(HP302))+(HS302))+(IE302)</f>
        <v>0</v>
      </c>
      <c r="II302" s="20">
        <f t="shared" si="1601"/>
        <v>0</v>
      </c>
      <c r="IJ302" s="20">
        <f>(IH302)-(II302)</f>
        <v>0</v>
      </c>
      <c r="IK302" s="19"/>
      <c r="IL302" s="19"/>
      <c r="IM302" s="20">
        <f>(IK302)-(IL302)</f>
        <v>0</v>
      </c>
      <c r="IN302" s="19"/>
      <c r="IO302" s="19"/>
      <c r="IP302" s="20">
        <f>(IN302)-(IO302)</f>
        <v>0</v>
      </c>
      <c r="IQ302" s="19"/>
      <c r="IR302" s="19"/>
      <c r="IS302" s="20">
        <f>(IQ302)-(IR302)</f>
        <v>0</v>
      </c>
      <c r="IT302" s="20">
        <f t="shared" ref="IT302:IU305" si="1602">(IN302)+(IQ302)</f>
        <v>0</v>
      </c>
      <c r="IU302" s="20">
        <f t="shared" si="1602"/>
        <v>0</v>
      </c>
      <c r="IV302" s="20">
        <f>(IT302)-(IU302)</f>
        <v>0</v>
      </c>
      <c r="IW302" s="20">
        <f t="shared" ref="IW302:IX305" si="1603">(((HD302)+(IH302))+(IK302))+(IT302)</f>
        <v>0</v>
      </c>
      <c r="IX302" s="20">
        <f t="shared" si="1603"/>
        <v>0</v>
      </c>
      <c r="IY302" s="20">
        <f>(IW302)-(IX302)</f>
        <v>0</v>
      </c>
      <c r="IZ302" s="19"/>
      <c r="JA302" s="19"/>
      <c r="JB302" s="20">
        <f>(IZ302)-(JA302)</f>
        <v>0</v>
      </c>
      <c r="JC302" s="19"/>
      <c r="JD302" s="19"/>
      <c r="JE302" s="20">
        <f>(JC302)-(JD302)</f>
        <v>0</v>
      </c>
      <c r="JF302" s="19"/>
      <c r="JG302" s="19"/>
      <c r="JH302" s="20">
        <f>(JF302)-(JG302)</f>
        <v>0</v>
      </c>
      <c r="JI302" s="20">
        <f t="shared" ref="JI302:JJ305" si="1604">((IZ302)+(JC302))+(JF302)</f>
        <v>0</v>
      </c>
      <c r="JJ302" s="20">
        <f t="shared" si="1604"/>
        <v>0</v>
      </c>
      <c r="JK302" s="20">
        <f>(JI302)-(JJ302)</f>
        <v>0</v>
      </c>
      <c r="JL302" s="19"/>
      <c r="JM302" s="19"/>
      <c r="JN302" s="20">
        <f>(JL302)-(JM302)</f>
        <v>0</v>
      </c>
      <c r="JO302" s="19"/>
      <c r="JP302" s="19"/>
      <c r="JQ302" s="20">
        <f>(JO302)-(JP302)</f>
        <v>0</v>
      </c>
      <c r="JR302" s="19"/>
      <c r="JS302" s="19"/>
      <c r="JT302" s="20">
        <f>(JR302)-(JS302)</f>
        <v>0</v>
      </c>
      <c r="JU302" s="20">
        <f t="shared" ref="JU302:JV305" si="1605">((JL302)+(JO302))+(JR302)</f>
        <v>0</v>
      </c>
      <c r="JV302" s="20">
        <f t="shared" si="1605"/>
        <v>0</v>
      </c>
      <c r="JW302" s="20">
        <f>(JU302)-(JV302)</f>
        <v>0</v>
      </c>
      <c r="JX302" s="19"/>
      <c r="JY302" s="19"/>
      <c r="JZ302" s="20">
        <f>(JX302)-(JY302)</f>
        <v>0</v>
      </c>
      <c r="KA302" s="19"/>
      <c r="KB302" s="19"/>
      <c r="KC302" s="20">
        <f>(KA302)-(KB302)</f>
        <v>0</v>
      </c>
      <c r="KD302" s="20">
        <f t="shared" ref="KD302:KE305" si="1606">(JX302)+(KA302)</f>
        <v>0</v>
      </c>
      <c r="KE302" s="20">
        <f t="shared" si="1606"/>
        <v>0</v>
      </c>
      <c r="KF302" s="20">
        <f>(KD302)-(KE302)</f>
        <v>0</v>
      </c>
      <c r="KG302" s="20">
        <f>2302.48</f>
        <v>2302.48</v>
      </c>
      <c r="KH302" s="20">
        <f>6600</f>
        <v>6600</v>
      </c>
      <c r="KI302" s="20">
        <f>(KG302)-(KH302)</f>
        <v>-4297.5200000000004</v>
      </c>
      <c r="KJ302" s="19"/>
      <c r="KK302" s="19"/>
      <c r="KL302" s="20">
        <f>(KJ302)-(KK302)</f>
        <v>0</v>
      </c>
      <c r="KM302" s="19"/>
      <c r="KN302" s="19"/>
      <c r="KO302" s="20">
        <f>(KM302)-(KN302)</f>
        <v>0</v>
      </c>
      <c r="KP302" s="19"/>
      <c r="KQ302" s="19"/>
      <c r="KR302" s="20">
        <f>(KP302)-(KQ302)</f>
        <v>0</v>
      </c>
      <c r="KS302" s="19"/>
      <c r="KT302" s="19"/>
      <c r="KU302" s="20">
        <f>(KS302)-(KT302)</f>
        <v>0</v>
      </c>
      <c r="KV302" s="19"/>
      <c r="KW302" s="19"/>
      <c r="KX302" s="20">
        <f>(KV302)-(KW302)</f>
        <v>0</v>
      </c>
      <c r="KY302" s="19"/>
      <c r="KZ302" s="19"/>
      <c r="LA302" s="20">
        <f>(KY302)-(KZ302)</f>
        <v>0</v>
      </c>
      <c r="LB302" s="20">
        <f t="shared" ref="LB302:LC305" si="1607">(KV302)+(KY302)</f>
        <v>0</v>
      </c>
      <c r="LC302" s="20">
        <f t="shared" si="1607"/>
        <v>0</v>
      </c>
      <c r="LD302" s="20">
        <f>(LB302)-(LC302)</f>
        <v>0</v>
      </c>
      <c r="LE302" s="20">
        <f t="shared" ref="LE302:LF305" si="1608">(((((KG302)+(KJ302))+(KM302))+(KP302))+(KS302))+(LB302)</f>
        <v>2302.48</v>
      </c>
      <c r="LF302" s="20">
        <f t="shared" si="1608"/>
        <v>6600</v>
      </c>
      <c r="LG302" s="20">
        <f>(LE302)-(LF302)</f>
        <v>-4297.5200000000004</v>
      </c>
      <c r="LH302" s="19"/>
      <c r="LI302" s="19"/>
      <c r="LJ302" s="20">
        <f>(LH302)-(LI302)</f>
        <v>0</v>
      </c>
      <c r="LK302" s="19"/>
      <c r="LL302" s="19"/>
      <c r="LM302" s="20">
        <f>(LK302)-(LL302)</f>
        <v>0</v>
      </c>
      <c r="LN302" s="20">
        <f t="shared" ref="LN302:LO305" si="1609">((((((((DX302)+(HA302))+(IW302))+(JI302))+(JU302))+(KD302))+(LE302))+(LH302))+(LK302)</f>
        <v>2302.48</v>
      </c>
      <c r="LO302" s="20">
        <f t="shared" si="1609"/>
        <v>6600</v>
      </c>
      <c r="LP302" s="20">
        <f>(LN302)-(LO302)</f>
        <v>-4297.5200000000004</v>
      </c>
    </row>
    <row r="303" spans="1:328" x14ac:dyDescent="0.3">
      <c r="A303" s="2" t="s">
        <v>408</v>
      </c>
      <c r="B303" s="5">
        <f>B302</f>
        <v>0</v>
      </c>
      <c r="C303" s="5">
        <f>C302</f>
        <v>0</v>
      </c>
      <c r="D303" s="5">
        <f>(B303)-(C303)</f>
        <v>0</v>
      </c>
      <c r="E303" s="5">
        <f>E302</f>
        <v>0</v>
      </c>
      <c r="F303" s="5">
        <f>F302</f>
        <v>0</v>
      </c>
      <c r="G303" s="5">
        <f>(E303)-(F303)</f>
        <v>0</v>
      </c>
      <c r="H303" s="5">
        <f>H302</f>
        <v>0</v>
      </c>
      <c r="I303" s="5">
        <f>I302</f>
        <v>0</v>
      </c>
      <c r="J303" s="5">
        <f>(H303)-(I303)</f>
        <v>0</v>
      </c>
      <c r="K303" s="5">
        <f>K302</f>
        <v>0</v>
      </c>
      <c r="L303" s="5">
        <f>L302</f>
        <v>0</v>
      </c>
      <c r="M303" s="5">
        <f>(K303)-(L303)</f>
        <v>0</v>
      </c>
      <c r="N303" s="5">
        <f>N302</f>
        <v>0</v>
      </c>
      <c r="O303" s="5">
        <f>O302</f>
        <v>0</v>
      </c>
      <c r="P303" s="5">
        <f>(N303)-(O303)</f>
        <v>0</v>
      </c>
      <c r="Q303" s="5">
        <f>Q302</f>
        <v>0</v>
      </c>
      <c r="R303" s="5">
        <f>R302</f>
        <v>0</v>
      </c>
      <c r="S303" s="5">
        <f>(Q303)-(R303)</f>
        <v>0</v>
      </c>
      <c r="T303" s="5">
        <f>T302</f>
        <v>0</v>
      </c>
      <c r="U303" s="5">
        <f>U302</f>
        <v>0</v>
      </c>
      <c r="V303" s="5">
        <f>(T303)-(U303)</f>
        <v>0</v>
      </c>
      <c r="W303" s="5">
        <f>W302</f>
        <v>0</v>
      </c>
      <c r="X303" s="5">
        <f>X302</f>
        <v>0</v>
      </c>
      <c r="Y303" s="5">
        <f>(W303)-(X303)</f>
        <v>0</v>
      </c>
      <c r="Z303" s="5">
        <f>Z302</f>
        <v>0</v>
      </c>
      <c r="AA303" s="5">
        <f>AA302</f>
        <v>0</v>
      </c>
      <c r="AB303" s="5">
        <f>(Z303)-(AA303)</f>
        <v>0</v>
      </c>
      <c r="AC303" s="5">
        <f>AC302</f>
        <v>0</v>
      </c>
      <c r="AD303" s="5">
        <f>AD302</f>
        <v>0</v>
      </c>
      <c r="AE303" s="5">
        <f>(AC303)-(AD303)</f>
        <v>0</v>
      </c>
      <c r="AF303" s="5">
        <f>AF302</f>
        <v>0</v>
      </c>
      <c r="AG303" s="5">
        <f>AG302</f>
        <v>0</v>
      </c>
      <c r="AH303" s="5">
        <f>(AF303)-(AG303)</f>
        <v>0</v>
      </c>
      <c r="AI303" s="5">
        <f>AI302</f>
        <v>0</v>
      </c>
      <c r="AJ303" s="5">
        <f>AJ302</f>
        <v>0</v>
      </c>
      <c r="AK303" s="5">
        <f>(AI303)-(AJ303)</f>
        <v>0</v>
      </c>
      <c r="AL303" s="5">
        <f t="shared" si="1584"/>
        <v>0</v>
      </c>
      <c r="AM303" s="5">
        <f t="shared" si="1584"/>
        <v>0</v>
      </c>
      <c r="AN303" s="5">
        <f>(AL303)-(AM303)</f>
        <v>0</v>
      </c>
      <c r="AO303" s="5">
        <f>AO302</f>
        <v>0</v>
      </c>
      <c r="AP303" s="5">
        <f>AP302</f>
        <v>0</v>
      </c>
      <c r="AQ303" s="5">
        <f>(AO303)-(AP303)</f>
        <v>0</v>
      </c>
      <c r="AR303" s="5">
        <f>AR302</f>
        <v>0</v>
      </c>
      <c r="AS303" s="5">
        <f>AS302</f>
        <v>0</v>
      </c>
      <c r="AT303" s="5">
        <f>(AR303)-(AS303)</f>
        <v>0</v>
      </c>
      <c r="AU303" s="5">
        <f>AU302</f>
        <v>0</v>
      </c>
      <c r="AV303" s="5">
        <f>AV302</f>
        <v>0</v>
      </c>
      <c r="AW303" s="5">
        <f>(AU303)-(AV303)</f>
        <v>0</v>
      </c>
      <c r="AX303" s="5">
        <f>AX302</f>
        <v>0</v>
      </c>
      <c r="AY303" s="5">
        <f>AY302</f>
        <v>0</v>
      </c>
      <c r="AZ303" s="5">
        <f>(AX303)-(AY303)</f>
        <v>0</v>
      </c>
      <c r="BA303" s="5">
        <f>BA302</f>
        <v>0</v>
      </c>
      <c r="BB303" s="5">
        <f>BB302</f>
        <v>0</v>
      </c>
      <c r="BC303" s="5">
        <f>(BA303)-(BB303)</f>
        <v>0</v>
      </c>
      <c r="BD303" s="5">
        <f>BD302</f>
        <v>0</v>
      </c>
      <c r="BE303" s="5">
        <f>BE302</f>
        <v>0</v>
      </c>
      <c r="BF303" s="5">
        <f>(BD303)-(BE303)</f>
        <v>0</v>
      </c>
      <c r="BG303" s="5">
        <f t="shared" si="1585"/>
        <v>0</v>
      </c>
      <c r="BH303" s="5">
        <f t="shared" si="1585"/>
        <v>0</v>
      </c>
      <c r="BI303" s="5">
        <f>(BG303)-(BH303)</f>
        <v>0</v>
      </c>
      <c r="BJ303" s="5">
        <f>BJ302</f>
        <v>0</v>
      </c>
      <c r="BK303" s="5">
        <f>BK302</f>
        <v>0</v>
      </c>
      <c r="BL303" s="5">
        <f>(BJ303)-(BK303)</f>
        <v>0</v>
      </c>
      <c r="BM303" s="5">
        <f>BM302</f>
        <v>0</v>
      </c>
      <c r="BN303" s="5">
        <f>BN302</f>
        <v>0</v>
      </c>
      <c r="BO303" s="5">
        <f>(BM303)-(BN303)</f>
        <v>0</v>
      </c>
      <c r="BP303" s="5">
        <f>BP302</f>
        <v>0</v>
      </c>
      <c r="BQ303" s="5">
        <f>BQ302</f>
        <v>0</v>
      </c>
      <c r="BR303" s="5">
        <f>(BP303)-(BQ303)</f>
        <v>0</v>
      </c>
      <c r="BS303" s="5">
        <f>BS302</f>
        <v>0</v>
      </c>
      <c r="BT303" s="5">
        <f>BT302</f>
        <v>0</v>
      </c>
      <c r="BU303" s="5">
        <f>(BS303)-(BT303)</f>
        <v>0</v>
      </c>
      <c r="BV303" s="5">
        <f>BV302</f>
        <v>0</v>
      </c>
      <c r="BW303" s="5">
        <f>BW302</f>
        <v>0</v>
      </c>
      <c r="BX303" s="5">
        <f>(BV303)-(BW303)</f>
        <v>0</v>
      </c>
      <c r="BY303" s="5">
        <f>BY302</f>
        <v>0</v>
      </c>
      <c r="BZ303" s="5">
        <f>BZ302</f>
        <v>0</v>
      </c>
      <c r="CA303" s="5">
        <f>(BY303)-(BZ303)</f>
        <v>0</v>
      </c>
      <c r="CB303" s="5">
        <f t="shared" si="1586"/>
        <v>0</v>
      </c>
      <c r="CC303" s="5">
        <f t="shared" si="1586"/>
        <v>0</v>
      </c>
      <c r="CD303" s="5">
        <f>(CB303)-(CC303)</f>
        <v>0</v>
      </c>
      <c r="CE303" s="5">
        <f>CE302</f>
        <v>0</v>
      </c>
      <c r="CF303" s="5">
        <f>CF302</f>
        <v>0</v>
      </c>
      <c r="CG303" s="5">
        <f>(CE303)-(CF303)</f>
        <v>0</v>
      </c>
      <c r="CH303" s="5">
        <f>CH302</f>
        <v>0</v>
      </c>
      <c r="CI303" s="5">
        <f>CI302</f>
        <v>0</v>
      </c>
      <c r="CJ303" s="5">
        <f>(CH303)-(CI303)</f>
        <v>0</v>
      </c>
      <c r="CK303" s="5">
        <f>CK302</f>
        <v>0</v>
      </c>
      <c r="CL303" s="5">
        <f>CL302</f>
        <v>0</v>
      </c>
      <c r="CM303" s="5">
        <f>(CK303)-(CL303)</f>
        <v>0</v>
      </c>
      <c r="CN303" s="5">
        <f t="shared" si="1587"/>
        <v>0</v>
      </c>
      <c r="CO303" s="5">
        <f t="shared" si="1587"/>
        <v>0</v>
      </c>
      <c r="CP303" s="5">
        <f>(CN303)-(CO303)</f>
        <v>0</v>
      </c>
      <c r="CQ303" s="5">
        <f>CQ302</f>
        <v>0</v>
      </c>
      <c r="CR303" s="5">
        <f>CR302</f>
        <v>0</v>
      </c>
      <c r="CS303" s="5">
        <f>(CQ303)-(CR303)</f>
        <v>0</v>
      </c>
      <c r="CT303" s="5">
        <f>CT302</f>
        <v>0</v>
      </c>
      <c r="CU303" s="5">
        <f>CU302</f>
        <v>0</v>
      </c>
      <c r="CV303" s="5">
        <f>(CT303)-(CU303)</f>
        <v>0</v>
      </c>
      <c r="CW303" s="5">
        <f>CW302</f>
        <v>0</v>
      </c>
      <c r="CX303" s="5">
        <f>CX302</f>
        <v>0</v>
      </c>
      <c r="CY303" s="5">
        <f>(CW303)-(CX303)</f>
        <v>0</v>
      </c>
      <c r="CZ303" s="5">
        <f t="shared" si="1588"/>
        <v>0</v>
      </c>
      <c r="DA303" s="5">
        <f t="shared" si="1588"/>
        <v>0</v>
      </c>
      <c r="DB303" s="5">
        <f>(CZ303)-(DA303)</f>
        <v>0</v>
      </c>
      <c r="DC303" s="5">
        <f t="shared" si="1589"/>
        <v>0</v>
      </c>
      <c r="DD303" s="5">
        <f t="shared" si="1589"/>
        <v>0</v>
      </c>
      <c r="DE303" s="5">
        <f>(DC303)-(DD303)</f>
        <v>0</v>
      </c>
      <c r="DF303" s="5">
        <f>DF302</f>
        <v>0</v>
      </c>
      <c r="DG303" s="5">
        <f>DG302</f>
        <v>0</v>
      </c>
      <c r="DH303" s="5">
        <f>(DF303)-(DG303)</f>
        <v>0</v>
      </c>
      <c r="DI303" s="5">
        <f>DI302</f>
        <v>0</v>
      </c>
      <c r="DJ303" s="5">
        <f>DJ302</f>
        <v>0</v>
      </c>
      <c r="DK303" s="5">
        <f>(DI303)-(DJ303)</f>
        <v>0</v>
      </c>
      <c r="DL303" s="5">
        <f t="shared" si="1590"/>
        <v>0</v>
      </c>
      <c r="DM303" s="5">
        <f t="shared" si="1590"/>
        <v>0</v>
      </c>
      <c r="DN303" s="5">
        <f>(DL303)-(DM303)</f>
        <v>0</v>
      </c>
      <c r="DO303" s="5">
        <f>DO302</f>
        <v>0</v>
      </c>
      <c r="DP303" s="5">
        <f>DP302</f>
        <v>0</v>
      </c>
      <c r="DQ303" s="5">
        <f>(DO303)-(DP303)</f>
        <v>0</v>
      </c>
      <c r="DR303" s="5">
        <f>DR302</f>
        <v>0</v>
      </c>
      <c r="DS303" s="5">
        <f>DS302</f>
        <v>0</v>
      </c>
      <c r="DT303" s="5">
        <f>(DR303)-(DS303)</f>
        <v>0</v>
      </c>
      <c r="DU303" s="5">
        <f t="shared" si="1591"/>
        <v>0</v>
      </c>
      <c r="DV303" s="5">
        <f t="shared" si="1591"/>
        <v>0</v>
      </c>
      <c r="DW303" s="5">
        <f>(DU303)-(DV303)</f>
        <v>0</v>
      </c>
      <c r="DX303" s="21">
        <f t="shared" si="1592"/>
        <v>0</v>
      </c>
      <c r="DY303" s="21">
        <f t="shared" si="1592"/>
        <v>0</v>
      </c>
      <c r="DZ303" s="21">
        <f>(DX303)-(DY303)</f>
        <v>0</v>
      </c>
      <c r="EA303" s="21">
        <f>EA302</f>
        <v>0</v>
      </c>
      <c r="EB303" s="21">
        <f>EB302</f>
        <v>0</v>
      </c>
      <c r="EC303" s="21">
        <f>(EA303)-(EB303)</f>
        <v>0</v>
      </c>
      <c r="ED303" s="21">
        <f>ED302</f>
        <v>0</v>
      </c>
      <c r="EE303" s="21">
        <f>EE302</f>
        <v>0</v>
      </c>
      <c r="EF303" s="21">
        <f>(ED303)-(EE303)</f>
        <v>0</v>
      </c>
      <c r="EG303" s="21">
        <f>EG302</f>
        <v>0</v>
      </c>
      <c r="EH303" s="21">
        <f>EH302</f>
        <v>0</v>
      </c>
      <c r="EI303" s="21">
        <f>(EG303)-(EH303)</f>
        <v>0</v>
      </c>
      <c r="EJ303" s="21">
        <f>EJ302</f>
        <v>0</v>
      </c>
      <c r="EK303" s="21">
        <f>EK302</f>
        <v>0</v>
      </c>
      <c r="EL303" s="21">
        <f>(EJ303)-(EK303)</f>
        <v>0</v>
      </c>
      <c r="EM303" s="21">
        <f t="shared" si="1593"/>
        <v>0</v>
      </c>
      <c r="EN303" s="21">
        <f t="shared" si="1593"/>
        <v>0</v>
      </c>
      <c r="EO303" s="21">
        <f>(EM303)-(EN303)</f>
        <v>0</v>
      </c>
      <c r="EP303" s="21">
        <f>EP302</f>
        <v>0</v>
      </c>
      <c r="EQ303" s="21">
        <f>EQ302</f>
        <v>0</v>
      </c>
      <c r="ER303" s="21">
        <f>(EP303)-(EQ303)</f>
        <v>0</v>
      </c>
      <c r="ES303" s="21">
        <f>ES302</f>
        <v>0</v>
      </c>
      <c r="ET303" s="21">
        <f>ET302</f>
        <v>0</v>
      </c>
      <c r="EU303" s="21">
        <f>(ES303)-(ET303)</f>
        <v>0</v>
      </c>
      <c r="EV303" s="21">
        <f>EV302</f>
        <v>0</v>
      </c>
      <c r="EW303" s="21">
        <f>EW302</f>
        <v>0</v>
      </c>
      <c r="EX303" s="21">
        <f>(EV303)-(EW303)</f>
        <v>0</v>
      </c>
      <c r="EY303" s="21">
        <f>EY302</f>
        <v>0</v>
      </c>
      <c r="EZ303" s="21">
        <f>EZ302</f>
        <v>0</v>
      </c>
      <c r="FA303" s="21">
        <f>(EY303)-(EZ303)</f>
        <v>0</v>
      </c>
      <c r="FB303" s="21">
        <f t="shared" si="1594"/>
        <v>0</v>
      </c>
      <c r="FC303" s="21">
        <f t="shared" si="1594"/>
        <v>0</v>
      </c>
      <c r="FD303" s="21">
        <f>(FB303)-(FC303)</f>
        <v>0</v>
      </c>
      <c r="FE303" s="21">
        <f>FE302</f>
        <v>0</v>
      </c>
      <c r="FF303" s="21">
        <f>FF302</f>
        <v>0</v>
      </c>
      <c r="FG303" s="21">
        <f>(FE303)-(FF303)</f>
        <v>0</v>
      </c>
      <c r="FH303" s="21">
        <f>FH302</f>
        <v>0</v>
      </c>
      <c r="FI303" s="21">
        <f>FI302</f>
        <v>0</v>
      </c>
      <c r="FJ303" s="21">
        <f>(FH303)-(FI303)</f>
        <v>0</v>
      </c>
      <c r="FK303" s="21">
        <f>FK302</f>
        <v>0</v>
      </c>
      <c r="FL303" s="21">
        <f>FL302</f>
        <v>0</v>
      </c>
      <c r="FM303" s="21">
        <f>(FK303)-(FL303)</f>
        <v>0</v>
      </c>
      <c r="FN303" s="21">
        <f t="shared" si="1595"/>
        <v>0</v>
      </c>
      <c r="FO303" s="21">
        <f t="shared" si="1595"/>
        <v>0</v>
      </c>
      <c r="FP303" s="21">
        <f>(FN303)-(FO303)</f>
        <v>0</v>
      </c>
      <c r="FQ303" s="21">
        <f>FQ302</f>
        <v>0</v>
      </c>
      <c r="FR303" s="21">
        <f>FR302</f>
        <v>0</v>
      </c>
      <c r="FS303" s="21">
        <f>(FQ303)-(FR303)</f>
        <v>0</v>
      </c>
      <c r="FT303" s="21">
        <f>FT302</f>
        <v>0</v>
      </c>
      <c r="FU303" s="21">
        <f>FU302</f>
        <v>0</v>
      </c>
      <c r="FV303" s="21">
        <f>(FT303)-(FU303)</f>
        <v>0</v>
      </c>
      <c r="FW303" s="21">
        <f>FW302</f>
        <v>0</v>
      </c>
      <c r="FX303" s="21">
        <f>FX302</f>
        <v>0</v>
      </c>
      <c r="FY303" s="21">
        <f>(FW303)-(FX303)</f>
        <v>0</v>
      </c>
      <c r="FZ303" s="21">
        <f t="shared" si="1596"/>
        <v>0</v>
      </c>
      <c r="GA303" s="21">
        <f t="shared" si="1596"/>
        <v>0</v>
      </c>
      <c r="GB303" s="21">
        <f>(FZ303)-(GA303)</f>
        <v>0</v>
      </c>
      <c r="GC303" s="21">
        <f>GC302</f>
        <v>0</v>
      </c>
      <c r="GD303" s="21">
        <f>GD302</f>
        <v>0</v>
      </c>
      <c r="GE303" s="21">
        <f>(GC303)-(GD303)</f>
        <v>0</v>
      </c>
      <c r="GF303" s="21">
        <f>GF302</f>
        <v>0</v>
      </c>
      <c r="GG303" s="21">
        <f>GG302</f>
        <v>0</v>
      </c>
      <c r="GH303" s="21">
        <f>(GF303)-(GG303)</f>
        <v>0</v>
      </c>
      <c r="GI303" s="21">
        <f>GI302</f>
        <v>0</v>
      </c>
      <c r="GJ303" s="21">
        <f>GJ302</f>
        <v>0</v>
      </c>
      <c r="GK303" s="21">
        <f>(GI303)-(GJ303)</f>
        <v>0</v>
      </c>
      <c r="GL303" s="21">
        <f>GL302</f>
        <v>0</v>
      </c>
      <c r="GM303" s="21">
        <f>GM302</f>
        <v>0</v>
      </c>
      <c r="GN303" s="21">
        <f>(GL303)-(GM303)</f>
        <v>0</v>
      </c>
      <c r="GO303" s="21">
        <f t="shared" si="1597"/>
        <v>0</v>
      </c>
      <c r="GP303" s="21">
        <f t="shared" si="1597"/>
        <v>0</v>
      </c>
      <c r="GQ303" s="21">
        <f>(GO303)-(GP303)</f>
        <v>0</v>
      </c>
      <c r="GR303" s="21">
        <f>GR302</f>
        <v>0</v>
      </c>
      <c r="GS303" s="21">
        <f>GS302</f>
        <v>0</v>
      </c>
      <c r="GT303" s="21">
        <f>(GR303)-(GS303)</f>
        <v>0</v>
      </c>
      <c r="GU303" s="21">
        <f>GU302</f>
        <v>0</v>
      </c>
      <c r="GV303" s="21">
        <f>GV302</f>
        <v>0</v>
      </c>
      <c r="GW303" s="21">
        <f>(GU303)-(GV303)</f>
        <v>0</v>
      </c>
      <c r="GX303" s="21">
        <f>GX302</f>
        <v>0</v>
      </c>
      <c r="GY303" s="21">
        <f>GY302</f>
        <v>0</v>
      </c>
      <c r="GZ303" s="21">
        <f>(GX303)-(GY303)</f>
        <v>0</v>
      </c>
      <c r="HA303" s="21">
        <f t="shared" si="1598"/>
        <v>0</v>
      </c>
      <c r="HB303" s="21">
        <f t="shared" si="1598"/>
        <v>0</v>
      </c>
      <c r="HC303" s="21">
        <f>(HA303)-(HB303)</f>
        <v>0</v>
      </c>
      <c r="HD303" s="21">
        <f>HD302</f>
        <v>0</v>
      </c>
      <c r="HE303" s="21">
        <f>HE302</f>
        <v>0</v>
      </c>
      <c r="HF303" s="21">
        <f>(HD303)-(HE303)</f>
        <v>0</v>
      </c>
      <c r="HG303" s="21">
        <f>HG302</f>
        <v>0</v>
      </c>
      <c r="HH303" s="21">
        <f>HH302</f>
        <v>0</v>
      </c>
      <c r="HI303" s="21">
        <f>(HG303)-(HH303)</f>
        <v>0</v>
      </c>
      <c r="HJ303" s="21">
        <f>HJ302</f>
        <v>0</v>
      </c>
      <c r="HK303" s="21">
        <f>HK302</f>
        <v>0</v>
      </c>
      <c r="HL303" s="21">
        <f>(HJ303)-(HK303)</f>
        <v>0</v>
      </c>
      <c r="HM303" s="21">
        <f>HM302</f>
        <v>0</v>
      </c>
      <c r="HN303" s="21">
        <f>HN302</f>
        <v>0</v>
      </c>
      <c r="HO303" s="21">
        <f>(HM303)-(HN303)</f>
        <v>0</v>
      </c>
      <c r="HP303" s="21">
        <f t="shared" si="1599"/>
        <v>0</v>
      </c>
      <c r="HQ303" s="21">
        <f t="shared" si="1599"/>
        <v>0</v>
      </c>
      <c r="HR303" s="21">
        <f>(HP303)-(HQ303)</f>
        <v>0</v>
      </c>
      <c r="HS303" s="21">
        <f>HS302</f>
        <v>0</v>
      </c>
      <c r="HT303" s="21">
        <f>HT302</f>
        <v>0</v>
      </c>
      <c r="HU303" s="21">
        <f>(HS303)-(HT303)</f>
        <v>0</v>
      </c>
      <c r="HV303" s="21">
        <f>HV302</f>
        <v>0</v>
      </c>
      <c r="HW303" s="21">
        <f>HW302</f>
        <v>0</v>
      </c>
      <c r="HX303" s="21">
        <f>(HV303)-(HW303)</f>
        <v>0</v>
      </c>
      <c r="HY303" s="21">
        <f>HY302</f>
        <v>0</v>
      </c>
      <c r="HZ303" s="21">
        <f>HZ302</f>
        <v>0</v>
      </c>
      <c r="IA303" s="21">
        <f>(HY303)-(HZ303)</f>
        <v>0</v>
      </c>
      <c r="IB303" s="21">
        <f>IB302</f>
        <v>0</v>
      </c>
      <c r="IC303" s="21">
        <f>IC302</f>
        <v>0</v>
      </c>
      <c r="ID303" s="21">
        <f>(IB303)-(IC303)</f>
        <v>0</v>
      </c>
      <c r="IE303" s="21">
        <f t="shared" si="1600"/>
        <v>0</v>
      </c>
      <c r="IF303" s="21">
        <f t="shared" si="1600"/>
        <v>0</v>
      </c>
      <c r="IG303" s="21">
        <f>(IE303)-(IF303)</f>
        <v>0</v>
      </c>
      <c r="IH303" s="21">
        <f t="shared" si="1601"/>
        <v>0</v>
      </c>
      <c r="II303" s="21">
        <f t="shared" si="1601"/>
        <v>0</v>
      </c>
      <c r="IJ303" s="21">
        <f>(IH303)-(II303)</f>
        <v>0</v>
      </c>
      <c r="IK303" s="21">
        <f>IK302</f>
        <v>0</v>
      </c>
      <c r="IL303" s="21">
        <f>IL302</f>
        <v>0</v>
      </c>
      <c r="IM303" s="21">
        <f>(IK303)-(IL303)</f>
        <v>0</v>
      </c>
      <c r="IN303" s="21">
        <f>IN302</f>
        <v>0</v>
      </c>
      <c r="IO303" s="21">
        <f>IO302</f>
        <v>0</v>
      </c>
      <c r="IP303" s="21">
        <f>(IN303)-(IO303)</f>
        <v>0</v>
      </c>
      <c r="IQ303" s="21">
        <f>IQ302</f>
        <v>0</v>
      </c>
      <c r="IR303" s="21">
        <f>IR302</f>
        <v>0</v>
      </c>
      <c r="IS303" s="21">
        <f>(IQ303)-(IR303)</f>
        <v>0</v>
      </c>
      <c r="IT303" s="21">
        <f t="shared" si="1602"/>
        <v>0</v>
      </c>
      <c r="IU303" s="21">
        <f t="shared" si="1602"/>
        <v>0</v>
      </c>
      <c r="IV303" s="21">
        <f>(IT303)-(IU303)</f>
        <v>0</v>
      </c>
      <c r="IW303" s="21">
        <f t="shared" si="1603"/>
        <v>0</v>
      </c>
      <c r="IX303" s="21">
        <f t="shared" si="1603"/>
        <v>0</v>
      </c>
      <c r="IY303" s="21">
        <f>(IW303)-(IX303)</f>
        <v>0</v>
      </c>
      <c r="IZ303" s="21">
        <f>IZ302</f>
        <v>0</v>
      </c>
      <c r="JA303" s="21">
        <f>JA302</f>
        <v>0</v>
      </c>
      <c r="JB303" s="21">
        <f>(IZ303)-(JA303)</f>
        <v>0</v>
      </c>
      <c r="JC303" s="21">
        <f>JC302</f>
        <v>0</v>
      </c>
      <c r="JD303" s="21">
        <f>JD302</f>
        <v>0</v>
      </c>
      <c r="JE303" s="21">
        <f>(JC303)-(JD303)</f>
        <v>0</v>
      </c>
      <c r="JF303" s="21">
        <f>JF302</f>
        <v>0</v>
      </c>
      <c r="JG303" s="21">
        <f>JG302</f>
        <v>0</v>
      </c>
      <c r="JH303" s="21">
        <f>(JF303)-(JG303)</f>
        <v>0</v>
      </c>
      <c r="JI303" s="21">
        <f t="shared" si="1604"/>
        <v>0</v>
      </c>
      <c r="JJ303" s="21">
        <f t="shared" si="1604"/>
        <v>0</v>
      </c>
      <c r="JK303" s="21">
        <f>(JI303)-(JJ303)</f>
        <v>0</v>
      </c>
      <c r="JL303" s="21">
        <f>JL302</f>
        <v>0</v>
      </c>
      <c r="JM303" s="21">
        <f>JM302</f>
        <v>0</v>
      </c>
      <c r="JN303" s="21">
        <f>(JL303)-(JM303)</f>
        <v>0</v>
      </c>
      <c r="JO303" s="21">
        <f>JO302</f>
        <v>0</v>
      </c>
      <c r="JP303" s="21">
        <f>JP302</f>
        <v>0</v>
      </c>
      <c r="JQ303" s="21">
        <f>(JO303)-(JP303)</f>
        <v>0</v>
      </c>
      <c r="JR303" s="21">
        <f>JR302</f>
        <v>0</v>
      </c>
      <c r="JS303" s="21">
        <f>JS302</f>
        <v>0</v>
      </c>
      <c r="JT303" s="21">
        <f>(JR303)-(JS303)</f>
        <v>0</v>
      </c>
      <c r="JU303" s="21">
        <f t="shared" si="1605"/>
        <v>0</v>
      </c>
      <c r="JV303" s="21">
        <f t="shared" si="1605"/>
        <v>0</v>
      </c>
      <c r="JW303" s="21">
        <f>(JU303)-(JV303)</f>
        <v>0</v>
      </c>
      <c r="JX303" s="21">
        <f>JX302</f>
        <v>0</v>
      </c>
      <c r="JY303" s="21">
        <f>JY302</f>
        <v>0</v>
      </c>
      <c r="JZ303" s="21">
        <f>(JX303)-(JY303)</f>
        <v>0</v>
      </c>
      <c r="KA303" s="21">
        <f>KA302</f>
        <v>0</v>
      </c>
      <c r="KB303" s="21">
        <f>KB302</f>
        <v>0</v>
      </c>
      <c r="KC303" s="21">
        <f>(KA303)-(KB303)</f>
        <v>0</v>
      </c>
      <c r="KD303" s="21">
        <f t="shared" si="1606"/>
        <v>0</v>
      </c>
      <c r="KE303" s="21">
        <f t="shared" si="1606"/>
        <v>0</v>
      </c>
      <c r="KF303" s="21">
        <f>(KD303)-(KE303)</f>
        <v>0</v>
      </c>
      <c r="KG303" s="21">
        <f>KG302</f>
        <v>2302.48</v>
      </c>
      <c r="KH303" s="21">
        <f>KH302</f>
        <v>6600</v>
      </c>
      <c r="KI303" s="21">
        <f>(KG303)-(KH303)</f>
        <v>-4297.5200000000004</v>
      </c>
      <c r="KJ303" s="21">
        <f>KJ302</f>
        <v>0</v>
      </c>
      <c r="KK303" s="21">
        <f>KK302</f>
        <v>0</v>
      </c>
      <c r="KL303" s="21">
        <f>(KJ303)-(KK303)</f>
        <v>0</v>
      </c>
      <c r="KM303" s="21">
        <f>KM302</f>
        <v>0</v>
      </c>
      <c r="KN303" s="21">
        <f>KN302</f>
        <v>0</v>
      </c>
      <c r="KO303" s="21">
        <f>(KM303)-(KN303)</f>
        <v>0</v>
      </c>
      <c r="KP303" s="21">
        <f>KP302</f>
        <v>0</v>
      </c>
      <c r="KQ303" s="21">
        <f>KQ302</f>
        <v>0</v>
      </c>
      <c r="KR303" s="21">
        <f>(KP303)-(KQ303)</f>
        <v>0</v>
      </c>
      <c r="KS303" s="21">
        <f>KS302</f>
        <v>0</v>
      </c>
      <c r="KT303" s="21">
        <f>KT302</f>
        <v>0</v>
      </c>
      <c r="KU303" s="21">
        <f>(KS303)-(KT303)</f>
        <v>0</v>
      </c>
      <c r="KV303" s="21">
        <f>KV302</f>
        <v>0</v>
      </c>
      <c r="KW303" s="21">
        <f>KW302</f>
        <v>0</v>
      </c>
      <c r="KX303" s="21">
        <f>(KV303)-(KW303)</f>
        <v>0</v>
      </c>
      <c r="KY303" s="21">
        <f>KY302</f>
        <v>0</v>
      </c>
      <c r="KZ303" s="21">
        <f>KZ302</f>
        <v>0</v>
      </c>
      <c r="LA303" s="21">
        <f>(KY303)-(KZ303)</f>
        <v>0</v>
      </c>
      <c r="LB303" s="21">
        <f t="shared" si="1607"/>
        <v>0</v>
      </c>
      <c r="LC303" s="21">
        <f t="shared" si="1607"/>
        <v>0</v>
      </c>
      <c r="LD303" s="21">
        <f>(LB303)-(LC303)</f>
        <v>0</v>
      </c>
      <c r="LE303" s="21">
        <f t="shared" si="1608"/>
        <v>2302.48</v>
      </c>
      <c r="LF303" s="21">
        <f t="shared" si="1608"/>
        <v>6600</v>
      </c>
      <c r="LG303" s="21">
        <f>(LE303)-(LF303)</f>
        <v>-4297.5200000000004</v>
      </c>
      <c r="LH303" s="21">
        <f>LH302</f>
        <v>0</v>
      </c>
      <c r="LI303" s="21">
        <f>LI302</f>
        <v>0</v>
      </c>
      <c r="LJ303" s="21">
        <f>(LH303)-(LI303)</f>
        <v>0</v>
      </c>
      <c r="LK303" s="21">
        <f>LK302</f>
        <v>0</v>
      </c>
      <c r="LL303" s="21">
        <f>LL302</f>
        <v>0</v>
      </c>
      <c r="LM303" s="21">
        <f>(LK303)-(LL303)</f>
        <v>0</v>
      </c>
      <c r="LN303" s="21">
        <f t="shared" si="1609"/>
        <v>2302.48</v>
      </c>
      <c r="LO303" s="21">
        <f t="shared" si="1609"/>
        <v>6600</v>
      </c>
      <c r="LP303" s="21">
        <f>(LN303)-(LO303)</f>
        <v>-4297.5200000000004</v>
      </c>
    </row>
    <row r="304" spans="1:328" x14ac:dyDescent="0.3">
      <c r="A304" s="2" t="s">
        <v>409</v>
      </c>
      <c r="B304" s="5">
        <f>(B300)-(B303)</f>
        <v>0</v>
      </c>
      <c r="C304" s="5">
        <f>(C300)-(C303)</f>
        <v>0</v>
      </c>
      <c r="D304" s="5">
        <f>(B304)-(C304)</f>
        <v>0</v>
      </c>
      <c r="E304" s="5">
        <f>(E300)-(E303)</f>
        <v>0</v>
      </c>
      <c r="F304" s="5">
        <f>(F300)-(F303)</f>
        <v>0</v>
      </c>
      <c r="G304" s="5">
        <f>(E304)-(F304)</f>
        <v>0</v>
      </c>
      <c r="H304" s="5">
        <f>(H300)-(H303)</f>
        <v>0</v>
      </c>
      <c r="I304" s="5">
        <f>(I300)-(I303)</f>
        <v>0</v>
      </c>
      <c r="J304" s="5">
        <f>(H304)-(I304)</f>
        <v>0</v>
      </c>
      <c r="K304" s="5">
        <f>(K300)-(K303)</f>
        <v>0</v>
      </c>
      <c r="L304" s="5">
        <f>(L300)-(L303)</f>
        <v>0</v>
      </c>
      <c r="M304" s="5">
        <f>(K304)-(L304)</f>
        <v>0</v>
      </c>
      <c r="N304" s="5">
        <f>(N300)-(N303)</f>
        <v>0</v>
      </c>
      <c r="O304" s="5">
        <f>(O300)-(O303)</f>
        <v>0</v>
      </c>
      <c r="P304" s="5">
        <f>(N304)-(O304)</f>
        <v>0</v>
      </c>
      <c r="Q304" s="5">
        <f>(Q300)-(Q303)</f>
        <v>0</v>
      </c>
      <c r="R304" s="5">
        <f>(R300)-(R303)</f>
        <v>0</v>
      </c>
      <c r="S304" s="5">
        <f>(Q304)-(R304)</f>
        <v>0</v>
      </c>
      <c r="T304" s="5">
        <f>(T300)-(T303)</f>
        <v>0</v>
      </c>
      <c r="U304" s="5">
        <f>(U300)-(U303)</f>
        <v>0</v>
      </c>
      <c r="V304" s="5">
        <f>(T304)-(U304)</f>
        <v>0</v>
      </c>
      <c r="W304" s="5">
        <f>(W300)-(W303)</f>
        <v>0</v>
      </c>
      <c r="X304" s="5">
        <f>(X300)-(X303)</f>
        <v>0</v>
      </c>
      <c r="Y304" s="5">
        <f>(W304)-(X304)</f>
        <v>0</v>
      </c>
      <c r="Z304" s="5">
        <f>(Z300)-(Z303)</f>
        <v>0</v>
      </c>
      <c r="AA304" s="5">
        <f>(AA300)-(AA303)</f>
        <v>0</v>
      </c>
      <c r="AB304" s="5">
        <f>(Z304)-(AA304)</f>
        <v>0</v>
      </c>
      <c r="AC304" s="5">
        <f>(AC300)-(AC303)</f>
        <v>0</v>
      </c>
      <c r="AD304" s="5">
        <f>(AD300)-(AD303)</f>
        <v>0</v>
      </c>
      <c r="AE304" s="5">
        <f>(AC304)-(AD304)</f>
        <v>0</v>
      </c>
      <c r="AF304" s="5">
        <f>(AF300)-(AF303)</f>
        <v>0</v>
      </c>
      <c r="AG304" s="5">
        <f>(AG300)-(AG303)</f>
        <v>0</v>
      </c>
      <c r="AH304" s="5">
        <f>(AF304)-(AG304)</f>
        <v>0</v>
      </c>
      <c r="AI304" s="5">
        <f>(AI300)-(AI303)</f>
        <v>0</v>
      </c>
      <c r="AJ304" s="5">
        <f>(AJ300)-(AJ303)</f>
        <v>0</v>
      </c>
      <c r="AK304" s="5">
        <f>(AI304)-(AJ304)</f>
        <v>0</v>
      </c>
      <c r="AL304" s="5">
        <f t="shared" si="1584"/>
        <v>0</v>
      </c>
      <c r="AM304" s="5">
        <f t="shared" si="1584"/>
        <v>0</v>
      </c>
      <c r="AN304" s="5">
        <f>(AL304)-(AM304)</f>
        <v>0</v>
      </c>
      <c r="AO304" s="5">
        <f>(AO300)-(AO303)</f>
        <v>0</v>
      </c>
      <c r="AP304" s="5">
        <f>(AP300)-(AP303)</f>
        <v>0</v>
      </c>
      <c r="AQ304" s="5">
        <f>(AO304)-(AP304)</f>
        <v>0</v>
      </c>
      <c r="AR304" s="5">
        <f>(AR300)-(AR303)</f>
        <v>0</v>
      </c>
      <c r="AS304" s="5">
        <f>(AS300)-(AS303)</f>
        <v>0</v>
      </c>
      <c r="AT304" s="5">
        <f>(AR304)-(AS304)</f>
        <v>0</v>
      </c>
      <c r="AU304" s="5">
        <f>(AU300)-(AU303)</f>
        <v>0</v>
      </c>
      <c r="AV304" s="5">
        <f>(AV300)-(AV303)</f>
        <v>0</v>
      </c>
      <c r="AW304" s="5">
        <f>(AU304)-(AV304)</f>
        <v>0</v>
      </c>
      <c r="AX304" s="5">
        <f>(AX300)-(AX303)</f>
        <v>0</v>
      </c>
      <c r="AY304" s="5">
        <f>(AY300)-(AY303)</f>
        <v>0</v>
      </c>
      <c r="AZ304" s="5">
        <f>(AX304)-(AY304)</f>
        <v>0</v>
      </c>
      <c r="BA304" s="5">
        <f>(BA300)-(BA303)</f>
        <v>0</v>
      </c>
      <c r="BB304" s="5">
        <f>(BB300)-(BB303)</f>
        <v>0</v>
      </c>
      <c r="BC304" s="5">
        <f>(BA304)-(BB304)</f>
        <v>0</v>
      </c>
      <c r="BD304" s="5">
        <f>(BD300)-(BD303)</f>
        <v>0</v>
      </c>
      <c r="BE304" s="5">
        <f>(BE300)-(BE303)</f>
        <v>0</v>
      </c>
      <c r="BF304" s="5">
        <f>(BD304)-(BE304)</f>
        <v>0</v>
      </c>
      <c r="BG304" s="5">
        <f t="shared" si="1585"/>
        <v>0</v>
      </c>
      <c r="BH304" s="5">
        <f t="shared" si="1585"/>
        <v>0</v>
      </c>
      <c r="BI304" s="5">
        <f>(BG304)-(BH304)</f>
        <v>0</v>
      </c>
      <c r="BJ304" s="5">
        <f>(BJ300)-(BJ303)</f>
        <v>0</v>
      </c>
      <c r="BK304" s="5">
        <f>(BK300)-(BK303)</f>
        <v>0</v>
      </c>
      <c r="BL304" s="5">
        <f>(BJ304)-(BK304)</f>
        <v>0</v>
      </c>
      <c r="BM304" s="5">
        <f>(BM300)-(BM303)</f>
        <v>0</v>
      </c>
      <c r="BN304" s="5">
        <f>(BN300)-(BN303)</f>
        <v>0</v>
      </c>
      <c r="BO304" s="5">
        <f>(BM304)-(BN304)</f>
        <v>0</v>
      </c>
      <c r="BP304" s="5">
        <f>(BP300)-(BP303)</f>
        <v>0</v>
      </c>
      <c r="BQ304" s="5">
        <f>(BQ300)-(BQ303)</f>
        <v>0</v>
      </c>
      <c r="BR304" s="5">
        <f>(BP304)-(BQ304)</f>
        <v>0</v>
      </c>
      <c r="BS304" s="5">
        <f>(BS300)-(BS303)</f>
        <v>0</v>
      </c>
      <c r="BT304" s="5">
        <f>(BT300)-(BT303)</f>
        <v>0</v>
      </c>
      <c r="BU304" s="5">
        <f>(BS304)-(BT304)</f>
        <v>0</v>
      </c>
      <c r="BV304" s="5">
        <f>(BV300)-(BV303)</f>
        <v>0</v>
      </c>
      <c r="BW304" s="5">
        <f>(BW300)-(BW303)</f>
        <v>0</v>
      </c>
      <c r="BX304" s="5">
        <f>(BV304)-(BW304)</f>
        <v>0</v>
      </c>
      <c r="BY304" s="5">
        <f>(BY300)-(BY303)</f>
        <v>0</v>
      </c>
      <c r="BZ304" s="5">
        <f>(BZ300)-(BZ303)</f>
        <v>0</v>
      </c>
      <c r="CA304" s="5">
        <f>(BY304)-(BZ304)</f>
        <v>0</v>
      </c>
      <c r="CB304" s="5">
        <f t="shared" si="1586"/>
        <v>0</v>
      </c>
      <c r="CC304" s="5">
        <f t="shared" si="1586"/>
        <v>0</v>
      </c>
      <c r="CD304" s="5">
        <f>(CB304)-(CC304)</f>
        <v>0</v>
      </c>
      <c r="CE304" s="5">
        <f>(CE300)-(CE303)</f>
        <v>0</v>
      </c>
      <c r="CF304" s="5">
        <f>(CF300)-(CF303)</f>
        <v>0</v>
      </c>
      <c r="CG304" s="5">
        <f>(CE304)-(CF304)</f>
        <v>0</v>
      </c>
      <c r="CH304" s="5">
        <f>(CH300)-(CH303)</f>
        <v>0</v>
      </c>
      <c r="CI304" s="5">
        <f>(CI300)-(CI303)</f>
        <v>0</v>
      </c>
      <c r="CJ304" s="5">
        <f>(CH304)-(CI304)</f>
        <v>0</v>
      </c>
      <c r="CK304" s="5">
        <f>(CK300)-(CK303)</f>
        <v>0</v>
      </c>
      <c r="CL304" s="5">
        <f>(CL300)-(CL303)</f>
        <v>0</v>
      </c>
      <c r="CM304" s="5">
        <f>(CK304)-(CL304)</f>
        <v>0</v>
      </c>
      <c r="CN304" s="5">
        <f t="shared" si="1587"/>
        <v>0</v>
      </c>
      <c r="CO304" s="5">
        <f t="shared" si="1587"/>
        <v>0</v>
      </c>
      <c r="CP304" s="5">
        <f>(CN304)-(CO304)</f>
        <v>0</v>
      </c>
      <c r="CQ304" s="5">
        <f>(CQ300)-(CQ303)</f>
        <v>0</v>
      </c>
      <c r="CR304" s="5">
        <f>(CR300)-(CR303)</f>
        <v>0</v>
      </c>
      <c r="CS304" s="5">
        <f>(CQ304)-(CR304)</f>
        <v>0</v>
      </c>
      <c r="CT304" s="5">
        <f>(CT300)-(CT303)</f>
        <v>0</v>
      </c>
      <c r="CU304" s="5">
        <f>(CU300)-(CU303)</f>
        <v>0</v>
      </c>
      <c r="CV304" s="5">
        <f>(CT304)-(CU304)</f>
        <v>0</v>
      </c>
      <c r="CW304" s="5">
        <f>(CW300)-(CW303)</f>
        <v>0</v>
      </c>
      <c r="CX304" s="5">
        <f>(CX300)-(CX303)</f>
        <v>0</v>
      </c>
      <c r="CY304" s="5">
        <f>(CW304)-(CX304)</f>
        <v>0</v>
      </c>
      <c r="CZ304" s="5">
        <f t="shared" si="1588"/>
        <v>0</v>
      </c>
      <c r="DA304" s="5">
        <f t="shared" si="1588"/>
        <v>0</v>
      </c>
      <c r="DB304" s="5">
        <f>(CZ304)-(DA304)</f>
        <v>0</v>
      </c>
      <c r="DC304" s="5">
        <f t="shared" si="1589"/>
        <v>0</v>
      </c>
      <c r="DD304" s="5">
        <f t="shared" si="1589"/>
        <v>0</v>
      </c>
      <c r="DE304" s="5">
        <f>(DC304)-(DD304)</f>
        <v>0</v>
      </c>
      <c r="DF304" s="5">
        <f>(DF300)-(DF303)</f>
        <v>0</v>
      </c>
      <c r="DG304" s="5">
        <f>(DG300)-(DG303)</f>
        <v>0</v>
      </c>
      <c r="DH304" s="5">
        <f>(DF304)-(DG304)</f>
        <v>0</v>
      </c>
      <c r="DI304" s="5">
        <f>(DI300)-(DI303)</f>
        <v>0</v>
      </c>
      <c r="DJ304" s="5">
        <f>(DJ300)-(DJ303)</f>
        <v>0</v>
      </c>
      <c r="DK304" s="5">
        <f>(DI304)-(DJ304)</f>
        <v>0</v>
      </c>
      <c r="DL304" s="5">
        <f t="shared" si="1590"/>
        <v>0</v>
      </c>
      <c r="DM304" s="5">
        <f t="shared" si="1590"/>
        <v>0</v>
      </c>
      <c r="DN304" s="5">
        <f>(DL304)-(DM304)</f>
        <v>0</v>
      </c>
      <c r="DO304" s="5">
        <f>(DO300)-(DO303)</f>
        <v>0</v>
      </c>
      <c r="DP304" s="5">
        <f>(DP300)-(DP303)</f>
        <v>0</v>
      </c>
      <c r="DQ304" s="5">
        <f>(DO304)-(DP304)</f>
        <v>0</v>
      </c>
      <c r="DR304" s="5">
        <f>(DR300)-(DR303)</f>
        <v>0</v>
      </c>
      <c r="DS304" s="5">
        <f>(DS300)-(DS303)</f>
        <v>0</v>
      </c>
      <c r="DT304" s="5">
        <f>(DR304)-(DS304)</f>
        <v>0</v>
      </c>
      <c r="DU304" s="5">
        <f t="shared" si="1591"/>
        <v>0</v>
      </c>
      <c r="DV304" s="5">
        <f t="shared" si="1591"/>
        <v>0</v>
      </c>
      <c r="DW304" s="5">
        <f>(DU304)-(DV304)</f>
        <v>0</v>
      </c>
      <c r="DX304" s="21">
        <f t="shared" si="1592"/>
        <v>0</v>
      </c>
      <c r="DY304" s="21">
        <f t="shared" si="1592"/>
        <v>0</v>
      </c>
      <c r="DZ304" s="21">
        <f>(DX304)-(DY304)</f>
        <v>0</v>
      </c>
      <c r="EA304" s="21">
        <f>(EA300)-(EA303)</f>
        <v>0</v>
      </c>
      <c r="EB304" s="21">
        <f>(EB300)-(EB303)</f>
        <v>0</v>
      </c>
      <c r="EC304" s="21">
        <f>(EA304)-(EB304)</f>
        <v>0</v>
      </c>
      <c r="ED304" s="21">
        <f>(ED300)-(ED303)</f>
        <v>0</v>
      </c>
      <c r="EE304" s="21">
        <f>(EE300)-(EE303)</f>
        <v>0</v>
      </c>
      <c r="EF304" s="21">
        <f>(ED304)-(EE304)</f>
        <v>0</v>
      </c>
      <c r="EG304" s="21">
        <f>(EG300)-(EG303)</f>
        <v>0</v>
      </c>
      <c r="EH304" s="21">
        <f>(EH300)-(EH303)</f>
        <v>0</v>
      </c>
      <c r="EI304" s="21">
        <f>(EG304)-(EH304)</f>
        <v>0</v>
      </c>
      <c r="EJ304" s="21">
        <f>(EJ300)-(EJ303)</f>
        <v>0</v>
      </c>
      <c r="EK304" s="21">
        <f>(EK300)-(EK303)</f>
        <v>0</v>
      </c>
      <c r="EL304" s="21">
        <f>(EJ304)-(EK304)</f>
        <v>0</v>
      </c>
      <c r="EM304" s="21">
        <f t="shared" si="1593"/>
        <v>0</v>
      </c>
      <c r="EN304" s="21">
        <f t="shared" si="1593"/>
        <v>0</v>
      </c>
      <c r="EO304" s="21">
        <f>(EM304)-(EN304)</f>
        <v>0</v>
      </c>
      <c r="EP304" s="21">
        <f>(EP300)-(EP303)</f>
        <v>0</v>
      </c>
      <c r="EQ304" s="21">
        <f>(EQ300)-(EQ303)</f>
        <v>0</v>
      </c>
      <c r="ER304" s="21">
        <f>(EP304)-(EQ304)</f>
        <v>0</v>
      </c>
      <c r="ES304" s="21">
        <f>(ES300)-(ES303)</f>
        <v>0</v>
      </c>
      <c r="ET304" s="21">
        <f>(ET300)-(ET303)</f>
        <v>0</v>
      </c>
      <c r="EU304" s="21">
        <f>(ES304)-(ET304)</f>
        <v>0</v>
      </c>
      <c r="EV304" s="21">
        <f>(EV300)-(EV303)</f>
        <v>0</v>
      </c>
      <c r="EW304" s="21">
        <f>(EW300)-(EW303)</f>
        <v>0</v>
      </c>
      <c r="EX304" s="21">
        <f>(EV304)-(EW304)</f>
        <v>0</v>
      </c>
      <c r="EY304" s="21">
        <f>(EY300)-(EY303)</f>
        <v>0</v>
      </c>
      <c r="EZ304" s="21">
        <f>(EZ300)-(EZ303)</f>
        <v>0</v>
      </c>
      <c r="FA304" s="21">
        <f>(EY304)-(EZ304)</f>
        <v>0</v>
      </c>
      <c r="FB304" s="21">
        <f t="shared" si="1594"/>
        <v>0</v>
      </c>
      <c r="FC304" s="21">
        <f t="shared" si="1594"/>
        <v>0</v>
      </c>
      <c r="FD304" s="21">
        <f>(FB304)-(FC304)</f>
        <v>0</v>
      </c>
      <c r="FE304" s="21">
        <f>(FE300)-(FE303)</f>
        <v>0</v>
      </c>
      <c r="FF304" s="21">
        <f>(FF300)-(FF303)</f>
        <v>0</v>
      </c>
      <c r="FG304" s="21">
        <f>(FE304)-(FF304)</f>
        <v>0</v>
      </c>
      <c r="FH304" s="21">
        <f>(FH300)-(FH303)</f>
        <v>0</v>
      </c>
      <c r="FI304" s="21">
        <f>(FI300)-(FI303)</f>
        <v>0</v>
      </c>
      <c r="FJ304" s="21">
        <f>(FH304)-(FI304)</f>
        <v>0</v>
      </c>
      <c r="FK304" s="21">
        <f>(FK300)-(FK303)</f>
        <v>0</v>
      </c>
      <c r="FL304" s="21">
        <f>(FL300)-(FL303)</f>
        <v>0</v>
      </c>
      <c r="FM304" s="21">
        <f>(FK304)-(FL304)</f>
        <v>0</v>
      </c>
      <c r="FN304" s="21">
        <f t="shared" si="1595"/>
        <v>0</v>
      </c>
      <c r="FO304" s="21">
        <f t="shared" si="1595"/>
        <v>0</v>
      </c>
      <c r="FP304" s="21">
        <f>(FN304)-(FO304)</f>
        <v>0</v>
      </c>
      <c r="FQ304" s="21">
        <f>(FQ300)-(FQ303)</f>
        <v>0</v>
      </c>
      <c r="FR304" s="21">
        <f>(FR300)-(FR303)</f>
        <v>0</v>
      </c>
      <c r="FS304" s="21">
        <f>(FQ304)-(FR304)</f>
        <v>0</v>
      </c>
      <c r="FT304" s="21">
        <f>(FT300)-(FT303)</f>
        <v>0</v>
      </c>
      <c r="FU304" s="21">
        <f>(FU300)-(FU303)</f>
        <v>0</v>
      </c>
      <c r="FV304" s="21">
        <f>(FT304)-(FU304)</f>
        <v>0</v>
      </c>
      <c r="FW304" s="21">
        <f>(FW300)-(FW303)</f>
        <v>0</v>
      </c>
      <c r="FX304" s="21">
        <f>(FX300)-(FX303)</f>
        <v>0</v>
      </c>
      <c r="FY304" s="21">
        <f>(FW304)-(FX304)</f>
        <v>0</v>
      </c>
      <c r="FZ304" s="21">
        <f t="shared" si="1596"/>
        <v>0</v>
      </c>
      <c r="GA304" s="21">
        <f t="shared" si="1596"/>
        <v>0</v>
      </c>
      <c r="GB304" s="21">
        <f>(FZ304)-(GA304)</f>
        <v>0</v>
      </c>
      <c r="GC304" s="21">
        <f>(GC300)-(GC303)</f>
        <v>0</v>
      </c>
      <c r="GD304" s="21">
        <f>(GD300)-(GD303)</f>
        <v>0</v>
      </c>
      <c r="GE304" s="21">
        <f>(GC304)-(GD304)</f>
        <v>0</v>
      </c>
      <c r="GF304" s="21">
        <f>(GF300)-(GF303)</f>
        <v>0</v>
      </c>
      <c r="GG304" s="21">
        <f>(GG300)-(GG303)</f>
        <v>0</v>
      </c>
      <c r="GH304" s="21">
        <f>(GF304)-(GG304)</f>
        <v>0</v>
      </c>
      <c r="GI304" s="21">
        <f>(GI300)-(GI303)</f>
        <v>0</v>
      </c>
      <c r="GJ304" s="21">
        <f>(GJ300)-(GJ303)</f>
        <v>0</v>
      </c>
      <c r="GK304" s="21">
        <f>(GI304)-(GJ304)</f>
        <v>0</v>
      </c>
      <c r="GL304" s="21">
        <f>(GL300)-(GL303)</f>
        <v>0</v>
      </c>
      <c r="GM304" s="21">
        <f>(GM300)-(GM303)</f>
        <v>0</v>
      </c>
      <c r="GN304" s="21">
        <f>(GL304)-(GM304)</f>
        <v>0</v>
      </c>
      <c r="GO304" s="21">
        <f t="shared" si="1597"/>
        <v>0</v>
      </c>
      <c r="GP304" s="21">
        <f t="shared" si="1597"/>
        <v>0</v>
      </c>
      <c r="GQ304" s="21">
        <f>(GO304)-(GP304)</f>
        <v>0</v>
      </c>
      <c r="GR304" s="21">
        <f>(GR300)-(GR303)</f>
        <v>0</v>
      </c>
      <c r="GS304" s="21">
        <f>(GS300)-(GS303)</f>
        <v>0</v>
      </c>
      <c r="GT304" s="21">
        <f>(GR304)-(GS304)</f>
        <v>0</v>
      </c>
      <c r="GU304" s="21">
        <f>(GU300)-(GU303)</f>
        <v>0</v>
      </c>
      <c r="GV304" s="21">
        <f>(GV300)-(GV303)</f>
        <v>0</v>
      </c>
      <c r="GW304" s="21">
        <f>(GU304)-(GV304)</f>
        <v>0</v>
      </c>
      <c r="GX304" s="21">
        <f>(GX300)-(GX303)</f>
        <v>0</v>
      </c>
      <c r="GY304" s="21">
        <f>(GY300)-(GY303)</f>
        <v>0</v>
      </c>
      <c r="GZ304" s="21">
        <f>(GX304)-(GY304)</f>
        <v>0</v>
      </c>
      <c r="HA304" s="21">
        <f t="shared" si="1598"/>
        <v>0</v>
      </c>
      <c r="HB304" s="21">
        <f t="shared" si="1598"/>
        <v>0</v>
      </c>
      <c r="HC304" s="21">
        <f>(HA304)-(HB304)</f>
        <v>0</v>
      </c>
      <c r="HD304" s="21">
        <f>(HD300)-(HD303)</f>
        <v>0</v>
      </c>
      <c r="HE304" s="21">
        <f>(HE300)-(HE303)</f>
        <v>0</v>
      </c>
      <c r="HF304" s="21">
        <f>(HD304)-(HE304)</f>
        <v>0</v>
      </c>
      <c r="HG304" s="21">
        <f>(HG300)-(HG303)</f>
        <v>0</v>
      </c>
      <c r="HH304" s="21">
        <f>(HH300)-(HH303)</f>
        <v>0</v>
      </c>
      <c r="HI304" s="21">
        <f>(HG304)-(HH304)</f>
        <v>0</v>
      </c>
      <c r="HJ304" s="21">
        <f>(HJ300)-(HJ303)</f>
        <v>0</v>
      </c>
      <c r="HK304" s="21">
        <f>(HK300)-(HK303)</f>
        <v>0</v>
      </c>
      <c r="HL304" s="21">
        <f>(HJ304)-(HK304)</f>
        <v>0</v>
      </c>
      <c r="HM304" s="21">
        <f>(HM300)-(HM303)</f>
        <v>0</v>
      </c>
      <c r="HN304" s="21">
        <f>(HN300)-(HN303)</f>
        <v>0</v>
      </c>
      <c r="HO304" s="21">
        <f>(HM304)-(HN304)</f>
        <v>0</v>
      </c>
      <c r="HP304" s="21">
        <f t="shared" si="1599"/>
        <v>0</v>
      </c>
      <c r="HQ304" s="21">
        <f t="shared" si="1599"/>
        <v>0</v>
      </c>
      <c r="HR304" s="21">
        <f>(HP304)-(HQ304)</f>
        <v>0</v>
      </c>
      <c r="HS304" s="21">
        <f>(HS300)-(HS303)</f>
        <v>0</v>
      </c>
      <c r="HT304" s="21">
        <f>(HT300)-(HT303)</f>
        <v>0</v>
      </c>
      <c r="HU304" s="21">
        <f>(HS304)-(HT304)</f>
        <v>0</v>
      </c>
      <c r="HV304" s="21">
        <f>(HV300)-(HV303)</f>
        <v>0</v>
      </c>
      <c r="HW304" s="21">
        <f>(HW300)-(HW303)</f>
        <v>0</v>
      </c>
      <c r="HX304" s="21">
        <f>(HV304)-(HW304)</f>
        <v>0</v>
      </c>
      <c r="HY304" s="21">
        <f>(HY300)-(HY303)</f>
        <v>0</v>
      </c>
      <c r="HZ304" s="21">
        <f>(HZ300)-(HZ303)</f>
        <v>0</v>
      </c>
      <c r="IA304" s="21">
        <f>(HY304)-(HZ304)</f>
        <v>0</v>
      </c>
      <c r="IB304" s="21">
        <f>(IB300)-(IB303)</f>
        <v>0</v>
      </c>
      <c r="IC304" s="21">
        <f>(IC300)-(IC303)</f>
        <v>0</v>
      </c>
      <c r="ID304" s="21">
        <f>(IB304)-(IC304)</f>
        <v>0</v>
      </c>
      <c r="IE304" s="21">
        <f t="shared" si="1600"/>
        <v>0</v>
      </c>
      <c r="IF304" s="21">
        <f t="shared" si="1600"/>
        <v>0</v>
      </c>
      <c r="IG304" s="21">
        <f>(IE304)-(IF304)</f>
        <v>0</v>
      </c>
      <c r="IH304" s="21">
        <f t="shared" si="1601"/>
        <v>0</v>
      </c>
      <c r="II304" s="21">
        <f t="shared" si="1601"/>
        <v>0</v>
      </c>
      <c r="IJ304" s="21">
        <f>(IH304)-(II304)</f>
        <v>0</v>
      </c>
      <c r="IK304" s="21">
        <f>(IK300)-(IK303)</f>
        <v>0</v>
      </c>
      <c r="IL304" s="21">
        <f>(IL300)-(IL303)</f>
        <v>0</v>
      </c>
      <c r="IM304" s="21">
        <f>(IK304)-(IL304)</f>
        <v>0</v>
      </c>
      <c r="IN304" s="21">
        <f>(IN300)-(IN303)</f>
        <v>0</v>
      </c>
      <c r="IO304" s="21">
        <f>(IO300)-(IO303)</f>
        <v>0</v>
      </c>
      <c r="IP304" s="21">
        <f>(IN304)-(IO304)</f>
        <v>0</v>
      </c>
      <c r="IQ304" s="21">
        <f>(IQ300)-(IQ303)</f>
        <v>0</v>
      </c>
      <c r="IR304" s="21">
        <f>(IR300)-(IR303)</f>
        <v>0</v>
      </c>
      <c r="IS304" s="21">
        <f>(IQ304)-(IR304)</f>
        <v>0</v>
      </c>
      <c r="IT304" s="21">
        <f t="shared" si="1602"/>
        <v>0</v>
      </c>
      <c r="IU304" s="21">
        <f t="shared" si="1602"/>
        <v>0</v>
      </c>
      <c r="IV304" s="21">
        <f>(IT304)-(IU304)</f>
        <v>0</v>
      </c>
      <c r="IW304" s="21">
        <f t="shared" si="1603"/>
        <v>0</v>
      </c>
      <c r="IX304" s="21">
        <f t="shared" si="1603"/>
        <v>0</v>
      </c>
      <c r="IY304" s="21">
        <f>(IW304)-(IX304)</f>
        <v>0</v>
      </c>
      <c r="IZ304" s="21">
        <f>(IZ300)-(IZ303)</f>
        <v>0</v>
      </c>
      <c r="JA304" s="21">
        <f>(JA300)-(JA303)</f>
        <v>0</v>
      </c>
      <c r="JB304" s="21">
        <f>(IZ304)-(JA304)</f>
        <v>0</v>
      </c>
      <c r="JC304" s="21">
        <f>(JC300)-(JC303)</f>
        <v>0</v>
      </c>
      <c r="JD304" s="21">
        <f>(JD300)-(JD303)</f>
        <v>0</v>
      </c>
      <c r="JE304" s="21">
        <f>(JC304)-(JD304)</f>
        <v>0</v>
      </c>
      <c r="JF304" s="21">
        <f>(JF300)-(JF303)</f>
        <v>0</v>
      </c>
      <c r="JG304" s="21">
        <f>(JG300)-(JG303)</f>
        <v>0</v>
      </c>
      <c r="JH304" s="21">
        <f>(JF304)-(JG304)</f>
        <v>0</v>
      </c>
      <c r="JI304" s="21">
        <f t="shared" si="1604"/>
        <v>0</v>
      </c>
      <c r="JJ304" s="21">
        <f t="shared" si="1604"/>
        <v>0</v>
      </c>
      <c r="JK304" s="21">
        <f>(JI304)-(JJ304)</f>
        <v>0</v>
      </c>
      <c r="JL304" s="21">
        <f>(JL300)-(JL303)</f>
        <v>0</v>
      </c>
      <c r="JM304" s="21">
        <f>(JM300)-(JM303)</f>
        <v>0</v>
      </c>
      <c r="JN304" s="21">
        <f>(JL304)-(JM304)</f>
        <v>0</v>
      </c>
      <c r="JO304" s="21">
        <f>(JO300)-(JO303)</f>
        <v>0</v>
      </c>
      <c r="JP304" s="21">
        <f>(JP300)-(JP303)</f>
        <v>0</v>
      </c>
      <c r="JQ304" s="21">
        <f>(JO304)-(JP304)</f>
        <v>0</v>
      </c>
      <c r="JR304" s="21">
        <f>(JR300)-(JR303)</f>
        <v>0</v>
      </c>
      <c r="JS304" s="21">
        <f>(JS300)-(JS303)</f>
        <v>0</v>
      </c>
      <c r="JT304" s="21">
        <f>(JR304)-(JS304)</f>
        <v>0</v>
      </c>
      <c r="JU304" s="21">
        <f t="shared" si="1605"/>
        <v>0</v>
      </c>
      <c r="JV304" s="21">
        <f t="shared" si="1605"/>
        <v>0</v>
      </c>
      <c r="JW304" s="21">
        <f>(JU304)-(JV304)</f>
        <v>0</v>
      </c>
      <c r="JX304" s="21">
        <f>(JX300)-(JX303)</f>
        <v>0</v>
      </c>
      <c r="JY304" s="21">
        <f>(JY300)-(JY303)</f>
        <v>0</v>
      </c>
      <c r="JZ304" s="21">
        <f>(JX304)-(JY304)</f>
        <v>0</v>
      </c>
      <c r="KA304" s="21">
        <f>(KA300)-(KA303)</f>
        <v>0</v>
      </c>
      <c r="KB304" s="21">
        <f>(KB300)-(KB303)</f>
        <v>0</v>
      </c>
      <c r="KC304" s="21">
        <f>(KA304)-(KB304)</f>
        <v>0</v>
      </c>
      <c r="KD304" s="21">
        <f t="shared" si="1606"/>
        <v>0</v>
      </c>
      <c r="KE304" s="21">
        <f t="shared" si="1606"/>
        <v>0</v>
      </c>
      <c r="KF304" s="21">
        <f>(KD304)-(KE304)</f>
        <v>0</v>
      </c>
      <c r="KG304" s="21">
        <f>(KG300)-(KG303)</f>
        <v>12670.91</v>
      </c>
      <c r="KH304" s="21">
        <f>(KH300)-(KH303)</f>
        <v>-885</v>
      </c>
      <c r="KI304" s="21">
        <f>(KG304)-(KH304)</f>
        <v>13555.91</v>
      </c>
      <c r="KJ304" s="21">
        <f>(KJ300)-(KJ303)</f>
        <v>0</v>
      </c>
      <c r="KK304" s="21">
        <f>(KK300)-(KK303)</f>
        <v>0</v>
      </c>
      <c r="KL304" s="21">
        <f>(KJ304)-(KK304)</f>
        <v>0</v>
      </c>
      <c r="KM304" s="21">
        <f>(KM300)-(KM303)</f>
        <v>0</v>
      </c>
      <c r="KN304" s="21">
        <f>(KN300)-(KN303)</f>
        <v>0</v>
      </c>
      <c r="KO304" s="21">
        <f>(KM304)-(KN304)</f>
        <v>0</v>
      </c>
      <c r="KP304" s="21">
        <f>(KP300)-(KP303)</f>
        <v>0</v>
      </c>
      <c r="KQ304" s="21">
        <f>(KQ300)-(KQ303)</f>
        <v>0</v>
      </c>
      <c r="KR304" s="21">
        <f>(KP304)-(KQ304)</f>
        <v>0</v>
      </c>
      <c r="KS304" s="21">
        <f>(KS300)-(KS303)</f>
        <v>0</v>
      </c>
      <c r="KT304" s="21">
        <f>(KT300)-(KT303)</f>
        <v>0</v>
      </c>
      <c r="KU304" s="21">
        <f>(KS304)-(KT304)</f>
        <v>0</v>
      </c>
      <c r="KV304" s="21">
        <f>(KV300)-(KV303)</f>
        <v>0</v>
      </c>
      <c r="KW304" s="21">
        <f>(KW300)-(KW303)</f>
        <v>0</v>
      </c>
      <c r="KX304" s="21">
        <f>(KV304)-(KW304)</f>
        <v>0</v>
      </c>
      <c r="KY304" s="21">
        <f>(KY300)-(KY303)</f>
        <v>0</v>
      </c>
      <c r="KZ304" s="21">
        <f>(KZ300)-(KZ303)</f>
        <v>0</v>
      </c>
      <c r="LA304" s="21">
        <f>(KY304)-(KZ304)</f>
        <v>0</v>
      </c>
      <c r="LB304" s="21">
        <f t="shared" si="1607"/>
        <v>0</v>
      </c>
      <c r="LC304" s="21">
        <f t="shared" si="1607"/>
        <v>0</v>
      </c>
      <c r="LD304" s="21">
        <f>(LB304)-(LC304)</f>
        <v>0</v>
      </c>
      <c r="LE304" s="21">
        <f t="shared" si="1608"/>
        <v>12670.91</v>
      </c>
      <c r="LF304" s="21">
        <f t="shared" si="1608"/>
        <v>-885</v>
      </c>
      <c r="LG304" s="21">
        <f>(LE304)-(LF304)</f>
        <v>13555.91</v>
      </c>
      <c r="LH304" s="21">
        <f>(LH300)-(LH303)</f>
        <v>0</v>
      </c>
      <c r="LI304" s="21">
        <f>(LI300)-(LI303)</f>
        <v>0</v>
      </c>
      <c r="LJ304" s="21">
        <f>(LH304)-(LI304)</f>
        <v>0</v>
      </c>
      <c r="LK304" s="21">
        <f>(LK300)-(LK303)</f>
        <v>0</v>
      </c>
      <c r="LL304" s="21">
        <f>(LL300)-(LL303)</f>
        <v>0</v>
      </c>
      <c r="LM304" s="21">
        <f>(LK304)-(LL304)</f>
        <v>0</v>
      </c>
      <c r="LN304" s="21">
        <f t="shared" si="1609"/>
        <v>12670.91</v>
      </c>
      <c r="LO304" s="21">
        <f t="shared" si="1609"/>
        <v>-885</v>
      </c>
      <c r="LP304" s="21">
        <f>(LN304)-(LO304)</f>
        <v>13555.91</v>
      </c>
    </row>
    <row r="305" spans="1:328" x14ac:dyDescent="0.3">
      <c r="A305" s="2" t="s">
        <v>410</v>
      </c>
      <c r="B305" s="6">
        <f>(B292)+(B304)</f>
        <v>0</v>
      </c>
      <c r="C305" s="6">
        <f>(C292)+(C304)</f>
        <v>0</v>
      </c>
      <c r="D305" s="6">
        <f>(B305)-(C305)</f>
        <v>0</v>
      </c>
      <c r="E305" s="6">
        <f>(E292)+(E304)</f>
        <v>364.34999999999127</v>
      </c>
      <c r="F305" s="6">
        <f>(F292)+(F304)</f>
        <v>0</v>
      </c>
      <c r="G305" s="6">
        <f>(E305)-(F305)</f>
        <v>364.34999999999127</v>
      </c>
      <c r="H305" s="6">
        <f>(H292)+(H304)</f>
        <v>0</v>
      </c>
      <c r="I305" s="6">
        <f>(I292)+(I304)</f>
        <v>0</v>
      </c>
      <c r="J305" s="6">
        <f>(H305)-(I305)</f>
        <v>0</v>
      </c>
      <c r="K305" s="6">
        <f>(K292)+(K304)</f>
        <v>39350.800000000003</v>
      </c>
      <c r="L305" s="6">
        <f>(L292)+(L304)</f>
        <v>12000</v>
      </c>
      <c r="M305" s="6">
        <f>(K305)-(L305)</f>
        <v>27350.800000000003</v>
      </c>
      <c r="N305" s="6">
        <f>(N292)+(N304)</f>
        <v>23715.64</v>
      </c>
      <c r="O305" s="6">
        <f>(O292)+(O304)</f>
        <v>21000</v>
      </c>
      <c r="P305" s="6">
        <f>(N305)-(O305)</f>
        <v>2715.6399999999994</v>
      </c>
      <c r="Q305" s="6">
        <f>(Q292)+(Q304)</f>
        <v>-15194.72</v>
      </c>
      <c r="R305" s="6">
        <f>(R292)+(R304)</f>
        <v>-15893.370000000003</v>
      </c>
      <c r="S305" s="6">
        <f>(Q305)-(R305)</f>
        <v>698.65000000000327</v>
      </c>
      <c r="T305" s="6">
        <f>(T292)+(T304)</f>
        <v>-1797.99</v>
      </c>
      <c r="U305" s="6">
        <f>(U292)+(U304)</f>
        <v>0</v>
      </c>
      <c r="V305" s="6">
        <f>(T305)-(U305)</f>
        <v>-1797.99</v>
      </c>
      <c r="W305" s="6">
        <f>(W292)+(W304)</f>
        <v>2388.15</v>
      </c>
      <c r="X305" s="6">
        <f>(X292)+(X304)</f>
        <v>1500</v>
      </c>
      <c r="Y305" s="6">
        <f>(W305)-(X305)</f>
        <v>888.15000000000009</v>
      </c>
      <c r="Z305" s="6">
        <f>(Z292)+(Z304)</f>
        <v>71522.89</v>
      </c>
      <c r="AA305" s="6">
        <f>(AA292)+(AA304)</f>
        <v>12000</v>
      </c>
      <c r="AB305" s="6">
        <f>(Z305)-(AA305)</f>
        <v>59522.89</v>
      </c>
      <c r="AC305" s="6">
        <f>(AC292)+(AC304)</f>
        <v>20770.36</v>
      </c>
      <c r="AD305" s="6">
        <f>(AD292)+(AD304)</f>
        <v>7500</v>
      </c>
      <c r="AE305" s="6">
        <f>(AC305)-(AD305)</f>
        <v>13270.36</v>
      </c>
      <c r="AF305" s="6">
        <f>(AF292)+(AF304)</f>
        <v>0</v>
      </c>
      <c r="AG305" s="6">
        <f>(AG292)+(AG304)</f>
        <v>1500</v>
      </c>
      <c r="AH305" s="6">
        <f>(AF305)-(AG305)</f>
        <v>-1500</v>
      </c>
      <c r="AI305" s="6">
        <f>(AI292)+(AI304)</f>
        <v>0</v>
      </c>
      <c r="AJ305" s="6">
        <f>(AJ292)+(AJ304)</f>
        <v>7500</v>
      </c>
      <c r="AK305" s="6">
        <f>(AI305)-(AJ305)</f>
        <v>-7500</v>
      </c>
      <c r="AL305" s="6">
        <f t="shared" si="1584"/>
        <v>140755.13</v>
      </c>
      <c r="AM305" s="6">
        <f t="shared" si="1584"/>
        <v>47106.63</v>
      </c>
      <c r="AN305" s="6">
        <f>(AL305)-(AM305)</f>
        <v>93648.5</v>
      </c>
      <c r="AO305" s="6">
        <f>(AO292)+(AO304)</f>
        <v>-50.2</v>
      </c>
      <c r="AP305" s="6">
        <f>(AP292)+(AP304)</f>
        <v>0</v>
      </c>
      <c r="AQ305" s="6">
        <f>(AO305)-(AP305)</f>
        <v>-50.2</v>
      </c>
      <c r="AR305" s="6">
        <f>(AR292)+(AR304)</f>
        <v>-124432.4</v>
      </c>
      <c r="AS305" s="6">
        <f>(AS292)+(AS304)</f>
        <v>-132442.74</v>
      </c>
      <c r="AT305" s="6">
        <f>(AR305)-(AS305)</f>
        <v>8010.3399999999965</v>
      </c>
      <c r="AU305" s="6">
        <f>(AU292)+(AU304)</f>
        <v>10088.510000000002</v>
      </c>
      <c r="AV305" s="6">
        <f>(AV292)+(AV304)</f>
        <v>4992.9900000000016</v>
      </c>
      <c r="AW305" s="6">
        <f>(AU305)-(AV305)</f>
        <v>5095.5200000000004</v>
      </c>
      <c r="AX305" s="6">
        <f>(AX292)+(AX304)</f>
        <v>47924.160000000018</v>
      </c>
      <c r="AY305" s="6">
        <f>(AY292)+(AY304)</f>
        <v>37914.179999999993</v>
      </c>
      <c r="AZ305" s="6">
        <f>(AX305)-(AY305)</f>
        <v>10009.980000000025</v>
      </c>
      <c r="BA305" s="6">
        <f>(BA292)+(BA304)</f>
        <v>0</v>
      </c>
      <c r="BB305" s="6">
        <f>(BB292)+(BB304)</f>
        <v>0</v>
      </c>
      <c r="BC305" s="6">
        <f>(BA305)-(BB305)</f>
        <v>0</v>
      </c>
      <c r="BD305" s="6">
        <f>(BD292)+(BD304)</f>
        <v>-3701.0399999999995</v>
      </c>
      <c r="BE305" s="6">
        <f>(BE292)+(BE304)</f>
        <v>-6991.89</v>
      </c>
      <c r="BF305" s="6">
        <f>(BD305)-(BE305)</f>
        <v>3290.8500000000008</v>
      </c>
      <c r="BG305" s="6">
        <f t="shared" si="1585"/>
        <v>-3701.0399999999995</v>
      </c>
      <c r="BH305" s="6">
        <f t="shared" si="1585"/>
        <v>-6991.89</v>
      </c>
      <c r="BI305" s="6">
        <f>(BG305)-(BH305)</f>
        <v>3290.8500000000008</v>
      </c>
      <c r="BJ305" s="6">
        <f>(BJ292)+(BJ304)</f>
        <v>-30</v>
      </c>
      <c r="BK305" s="6">
        <f>(BK292)+(BK304)</f>
        <v>0</v>
      </c>
      <c r="BL305" s="6">
        <f>(BJ305)-(BK305)</f>
        <v>-30</v>
      </c>
      <c r="BM305" s="6">
        <f>(BM292)+(BM304)</f>
        <v>-40452.730000000003</v>
      </c>
      <c r="BN305" s="6">
        <f>(BN292)+(BN304)</f>
        <v>-51418.45</v>
      </c>
      <c r="BO305" s="6">
        <f>(BM305)-(BN305)</f>
        <v>10965.719999999994</v>
      </c>
      <c r="BP305" s="6">
        <f>(BP292)+(BP304)</f>
        <v>-1289.46</v>
      </c>
      <c r="BQ305" s="6">
        <f>(BQ292)+(BQ304)</f>
        <v>0</v>
      </c>
      <c r="BR305" s="6">
        <f>(BP305)-(BQ305)</f>
        <v>-1289.46</v>
      </c>
      <c r="BS305" s="6">
        <f>(BS292)+(BS304)</f>
        <v>-13724.490000000002</v>
      </c>
      <c r="BT305" s="6">
        <f>(BT292)+(BT304)</f>
        <v>-3474.9900000000016</v>
      </c>
      <c r="BU305" s="6">
        <f>(BS305)-(BT305)</f>
        <v>-10249.5</v>
      </c>
      <c r="BV305" s="6">
        <f>(BV292)+(BV304)</f>
        <v>-3832.1299999999992</v>
      </c>
      <c r="BW305" s="6">
        <f>(BW292)+(BW304)</f>
        <v>-2876.01</v>
      </c>
      <c r="BX305" s="6">
        <f>(BV305)-(BW305)</f>
        <v>-956.11999999999898</v>
      </c>
      <c r="BY305" s="6">
        <f>(BY292)+(BY304)</f>
        <v>16976.96</v>
      </c>
      <c r="BZ305" s="6">
        <f>(BZ292)+(BZ304)</f>
        <v>5171.1600000000035</v>
      </c>
      <c r="CA305" s="6">
        <f>(BY305)-(BZ305)</f>
        <v>11805.799999999996</v>
      </c>
      <c r="CB305" s="6">
        <f t="shared" si="1586"/>
        <v>-1869.1200000000026</v>
      </c>
      <c r="CC305" s="6">
        <f t="shared" si="1586"/>
        <v>-1179.8399999999983</v>
      </c>
      <c r="CD305" s="6">
        <f>(CB305)-(CC305)</f>
        <v>-689.28000000000429</v>
      </c>
      <c r="CE305" s="6">
        <f>(CE292)+(CE304)</f>
        <v>0</v>
      </c>
      <c r="CF305" s="6">
        <f>(CF292)+(CF304)</f>
        <v>4704.4499999999989</v>
      </c>
      <c r="CG305" s="6">
        <f>(CE305)-(CF305)</f>
        <v>-4704.4499999999989</v>
      </c>
      <c r="CH305" s="6">
        <f>(CH292)+(CH304)</f>
        <v>0</v>
      </c>
      <c r="CI305" s="6">
        <f>(CI292)+(CI304)</f>
        <v>0</v>
      </c>
      <c r="CJ305" s="6">
        <f>(CH305)-(CI305)</f>
        <v>0</v>
      </c>
      <c r="CK305" s="6">
        <f>(CK292)+(CK304)</f>
        <v>0</v>
      </c>
      <c r="CL305" s="6">
        <f>(CL292)+(CL304)</f>
        <v>0</v>
      </c>
      <c r="CM305" s="6">
        <f>(CK305)-(CL305)</f>
        <v>0</v>
      </c>
      <c r="CN305" s="6">
        <f t="shared" si="1587"/>
        <v>0</v>
      </c>
      <c r="CO305" s="6">
        <f t="shared" si="1587"/>
        <v>0</v>
      </c>
      <c r="CP305" s="6">
        <f>(CN305)-(CO305)</f>
        <v>0</v>
      </c>
      <c r="CQ305" s="6">
        <f>(CQ292)+(CQ304)</f>
        <v>0</v>
      </c>
      <c r="CR305" s="6">
        <f>(CR292)+(CR304)</f>
        <v>0</v>
      </c>
      <c r="CS305" s="6">
        <f>(CQ305)-(CR305)</f>
        <v>0</v>
      </c>
      <c r="CT305" s="6">
        <f>(CT292)+(CT304)</f>
        <v>-84214.34</v>
      </c>
      <c r="CU305" s="6">
        <f>(CU292)+(CU304)</f>
        <v>-82191.72</v>
      </c>
      <c r="CV305" s="6">
        <f>(CT305)-(CU305)</f>
        <v>-2022.6199999999953</v>
      </c>
      <c r="CW305" s="6">
        <f>(CW292)+(CW304)</f>
        <v>4305.2999999999993</v>
      </c>
      <c r="CX305" s="6">
        <f>(CX292)+(CX304)</f>
        <v>0</v>
      </c>
      <c r="CY305" s="6">
        <f>(CW305)-(CX305)</f>
        <v>4305.2999999999993</v>
      </c>
      <c r="CZ305" s="6">
        <f t="shared" si="1588"/>
        <v>-79909.039999999994</v>
      </c>
      <c r="DA305" s="6">
        <f t="shared" si="1588"/>
        <v>-82191.72</v>
      </c>
      <c r="DB305" s="6">
        <f>(CZ305)-(DA305)</f>
        <v>2282.6800000000076</v>
      </c>
      <c r="DC305" s="6">
        <f t="shared" si="1589"/>
        <v>-192431.86</v>
      </c>
      <c r="DD305" s="6">
        <f t="shared" si="1589"/>
        <v>-226613.01999999996</v>
      </c>
      <c r="DE305" s="6">
        <f>(DC305)-(DD305)</f>
        <v>34181.159999999974</v>
      </c>
      <c r="DF305" s="6">
        <f>(DF292)+(DF304)</f>
        <v>0</v>
      </c>
      <c r="DG305" s="6">
        <f>(DG292)+(DG304)</f>
        <v>0</v>
      </c>
      <c r="DH305" s="6">
        <f>(DF305)-(DG305)</f>
        <v>0</v>
      </c>
      <c r="DI305" s="6">
        <f>(DI292)+(DI304)</f>
        <v>-312.79999999999927</v>
      </c>
      <c r="DJ305" s="6">
        <f>(DJ292)+(DJ304)</f>
        <v>2611.0800000000017</v>
      </c>
      <c r="DK305" s="6">
        <f>(DI305)-(DJ305)</f>
        <v>-2923.880000000001</v>
      </c>
      <c r="DL305" s="6">
        <f t="shared" si="1590"/>
        <v>-312.79999999999927</v>
      </c>
      <c r="DM305" s="6">
        <f t="shared" si="1590"/>
        <v>2611.0800000000017</v>
      </c>
      <c r="DN305" s="6">
        <f>(DL305)-(DM305)</f>
        <v>-2923.880000000001</v>
      </c>
      <c r="DO305" s="6">
        <f>(DO292)+(DO304)</f>
        <v>-4752.75</v>
      </c>
      <c r="DP305" s="6">
        <f>(DP292)+(DP304)</f>
        <v>-6160.02</v>
      </c>
      <c r="DQ305" s="6">
        <f>(DO305)-(DP305)</f>
        <v>1407.2700000000004</v>
      </c>
      <c r="DR305" s="6">
        <f>(DR292)+(DR304)</f>
        <v>1875</v>
      </c>
      <c r="DS305" s="6">
        <f>(DS292)+(DS304)</f>
        <v>0</v>
      </c>
      <c r="DT305" s="6">
        <f>(DR305)-(DS305)</f>
        <v>1875</v>
      </c>
      <c r="DU305" s="6">
        <f t="shared" si="1591"/>
        <v>-2877.75</v>
      </c>
      <c r="DV305" s="6">
        <f t="shared" si="1591"/>
        <v>-6160.02</v>
      </c>
      <c r="DW305" s="6">
        <f>(DU305)-(DV305)</f>
        <v>3282.2700000000004</v>
      </c>
      <c r="DX305" s="22">
        <f t="shared" si="1592"/>
        <v>-54502.930000000008</v>
      </c>
      <c r="DY305" s="22">
        <f t="shared" si="1592"/>
        <v>-183055.32999999993</v>
      </c>
      <c r="DZ305" s="22">
        <f>(DX305)-(DY305)</f>
        <v>128552.39999999992</v>
      </c>
      <c r="EA305" s="22">
        <f>(EA292)+(EA304)</f>
        <v>62</v>
      </c>
      <c r="EB305" s="22">
        <f>(EB292)+(EB304)</f>
        <v>0</v>
      </c>
      <c r="EC305" s="22">
        <f>(EA305)-(EB305)</f>
        <v>62</v>
      </c>
      <c r="ED305" s="22">
        <f>(ED292)+(ED304)</f>
        <v>0</v>
      </c>
      <c r="EE305" s="22">
        <f>(EE292)+(EE304)</f>
        <v>0</v>
      </c>
      <c r="EF305" s="22">
        <f>(ED305)-(EE305)</f>
        <v>0</v>
      </c>
      <c r="EG305" s="22">
        <f>(EG292)+(EG304)</f>
        <v>2044.8100000000013</v>
      </c>
      <c r="EH305" s="22">
        <f>(EH292)+(EH304)</f>
        <v>-609.02999999999884</v>
      </c>
      <c r="EI305" s="22">
        <f>(EG305)-(EH305)</f>
        <v>2653.84</v>
      </c>
      <c r="EJ305" s="22">
        <f>(EJ292)+(EJ304)</f>
        <v>-1909.69</v>
      </c>
      <c r="EK305" s="22">
        <f>(EK292)+(EK304)</f>
        <v>0</v>
      </c>
      <c r="EL305" s="22">
        <f>(EJ305)-(EK305)</f>
        <v>-1909.69</v>
      </c>
      <c r="EM305" s="22">
        <f t="shared" si="1593"/>
        <v>135.12000000000126</v>
      </c>
      <c r="EN305" s="22">
        <f t="shared" si="1593"/>
        <v>-609.02999999999884</v>
      </c>
      <c r="EO305" s="22">
        <f>(EM305)-(EN305)</f>
        <v>744.15000000000009</v>
      </c>
      <c r="EP305" s="22">
        <f>(EP292)+(EP304)</f>
        <v>43189.680000000008</v>
      </c>
      <c r="EQ305" s="22">
        <f>(EQ292)+(EQ304)</f>
        <v>-1111.5299999999988</v>
      </c>
      <c r="ER305" s="22">
        <f>(EP305)-(EQ305)</f>
        <v>44301.210000000006</v>
      </c>
      <c r="ES305" s="22">
        <f>(ES292)+(ES304)</f>
        <v>0</v>
      </c>
      <c r="ET305" s="22">
        <f>(ET292)+(ET304)</f>
        <v>0</v>
      </c>
      <c r="EU305" s="22">
        <f>(ES305)-(ET305)</f>
        <v>0</v>
      </c>
      <c r="EV305" s="22">
        <f>(EV292)+(EV304)</f>
        <v>1887.0599999999977</v>
      </c>
      <c r="EW305" s="22">
        <f>(EW292)+(EW304)</f>
        <v>-180.12000000000262</v>
      </c>
      <c r="EX305" s="22">
        <f>(EV305)-(EW305)</f>
        <v>2067.1800000000003</v>
      </c>
      <c r="EY305" s="22">
        <f>(EY292)+(EY304)</f>
        <v>750.72</v>
      </c>
      <c r="EZ305" s="22">
        <f>(EZ292)+(EZ304)</f>
        <v>0</v>
      </c>
      <c r="FA305" s="22">
        <f>(EY305)-(EZ305)</f>
        <v>750.72</v>
      </c>
      <c r="FB305" s="22">
        <f t="shared" si="1594"/>
        <v>2637.7799999999979</v>
      </c>
      <c r="FC305" s="22">
        <f t="shared" si="1594"/>
        <v>-180.12000000000262</v>
      </c>
      <c r="FD305" s="22">
        <f>(FB305)-(FC305)</f>
        <v>2817.9000000000005</v>
      </c>
      <c r="FE305" s="22">
        <f>(FE292)+(FE304)</f>
        <v>0</v>
      </c>
      <c r="FF305" s="22">
        <f>(FF292)+(FF304)</f>
        <v>0</v>
      </c>
      <c r="FG305" s="22">
        <f>(FE305)-(FF305)</f>
        <v>0</v>
      </c>
      <c r="FH305" s="22">
        <f>(FH292)+(FH304)</f>
        <v>2917.1900000000023</v>
      </c>
      <c r="FI305" s="22">
        <f>(FI292)+(FI304)</f>
        <v>-425.22000000000116</v>
      </c>
      <c r="FJ305" s="22">
        <f>(FH305)-(FI305)</f>
        <v>3342.4100000000035</v>
      </c>
      <c r="FK305" s="22">
        <f>(FK292)+(FK304)</f>
        <v>765.24000000000024</v>
      </c>
      <c r="FL305" s="22">
        <f>(FL292)+(FL304)</f>
        <v>0</v>
      </c>
      <c r="FM305" s="22">
        <f>(FK305)-(FL305)</f>
        <v>765.24000000000024</v>
      </c>
      <c r="FN305" s="22">
        <f t="shared" si="1595"/>
        <v>3682.4300000000026</v>
      </c>
      <c r="FO305" s="22">
        <f t="shared" si="1595"/>
        <v>-425.22000000000116</v>
      </c>
      <c r="FP305" s="22">
        <f>(FN305)-(FO305)</f>
        <v>4107.6500000000033</v>
      </c>
      <c r="FQ305" s="22">
        <f>(FQ292)+(FQ304)</f>
        <v>0</v>
      </c>
      <c r="FR305" s="22">
        <f>(FR292)+(FR304)</f>
        <v>0</v>
      </c>
      <c r="FS305" s="22">
        <f>(FQ305)-(FR305)</f>
        <v>0</v>
      </c>
      <c r="FT305" s="22">
        <f>(FT292)+(FT304)</f>
        <v>2442.0699999999997</v>
      </c>
      <c r="FU305" s="22">
        <f>(FU292)+(FU304)</f>
        <v>-224.01000000000204</v>
      </c>
      <c r="FV305" s="22">
        <f>(FT305)-(FU305)</f>
        <v>2666.0800000000017</v>
      </c>
      <c r="FW305" s="22">
        <f>(FW292)+(FW304)</f>
        <v>-5932.64</v>
      </c>
      <c r="FX305" s="22">
        <f>(FX292)+(FX304)</f>
        <v>0</v>
      </c>
      <c r="FY305" s="22">
        <f>(FW305)-(FX305)</f>
        <v>-5932.64</v>
      </c>
      <c r="FZ305" s="22">
        <f t="shared" si="1596"/>
        <v>-3490.5700000000006</v>
      </c>
      <c r="GA305" s="22">
        <f t="shared" si="1596"/>
        <v>-224.01000000000204</v>
      </c>
      <c r="GB305" s="22">
        <f>(FZ305)-(GA305)</f>
        <v>-3266.5599999999986</v>
      </c>
      <c r="GC305" s="22">
        <f>(GC292)+(GC304)</f>
        <v>-2400</v>
      </c>
      <c r="GD305" s="22">
        <f>(GD292)+(GD304)</f>
        <v>0</v>
      </c>
      <c r="GE305" s="22">
        <f>(GC305)-(GD305)</f>
        <v>-2400</v>
      </c>
      <c r="GF305" s="22">
        <f>(GF292)+(GF304)</f>
        <v>0</v>
      </c>
      <c r="GG305" s="22">
        <f>(GG292)+(GG304)</f>
        <v>0</v>
      </c>
      <c r="GH305" s="22">
        <f>(GF305)-(GG305)</f>
        <v>0</v>
      </c>
      <c r="GI305" s="22">
        <f>(GI292)+(GI304)</f>
        <v>3711.739999999998</v>
      </c>
      <c r="GJ305" s="22">
        <f>(GJ292)+(GJ304)</f>
        <v>2750.010000000002</v>
      </c>
      <c r="GK305" s="22">
        <f>(GI305)-(GJ305)</f>
        <v>961.72999999999593</v>
      </c>
      <c r="GL305" s="22">
        <f>(GL292)+(GL304)</f>
        <v>-4567.87</v>
      </c>
      <c r="GM305" s="22">
        <f>(GM292)+(GM304)</f>
        <v>0</v>
      </c>
      <c r="GN305" s="22">
        <f>(GL305)-(GM305)</f>
        <v>-4567.87</v>
      </c>
      <c r="GO305" s="22">
        <f t="shared" si="1597"/>
        <v>-856.13000000000193</v>
      </c>
      <c r="GP305" s="22">
        <f t="shared" si="1597"/>
        <v>2750.010000000002</v>
      </c>
      <c r="GQ305" s="22">
        <f>(GO305)-(GP305)</f>
        <v>-3606.140000000004</v>
      </c>
      <c r="GR305" s="22">
        <f>(GR292)+(GR304)</f>
        <v>0</v>
      </c>
      <c r="GS305" s="22">
        <f>(GS292)+(GS304)</f>
        <v>0</v>
      </c>
      <c r="GT305" s="22">
        <f>(GR305)-(GS305)</f>
        <v>0</v>
      </c>
      <c r="GU305" s="22">
        <f>(GU292)+(GU304)</f>
        <v>0</v>
      </c>
      <c r="GV305" s="22">
        <f>(GV292)+(GV304)</f>
        <v>-3126.78</v>
      </c>
      <c r="GW305" s="22">
        <f>(GU305)-(GV305)</f>
        <v>3126.78</v>
      </c>
      <c r="GX305" s="22">
        <f>(GX292)+(GX304)</f>
        <v>-469.94999999999982</v>
      </c>
      <c r="GY305" s="22">
        <f>(GY292)+(GY304)</f>
        <v>2700</v>
      </c>
      <c r="GZ305" s="22">
        <f>(GX305)-(GY305)</f>
        <v>-3169.95</v>
      </c>
      <c r="HA305" s="22">
        <f t="shared" si="1598"/>
        <v>42490.360000000008</v>
      </c>
      <c r="HB305" s="22">
        <f t="shared" si="1598"/>
        <v>-226.68000000000166</v>
      </c>
      <c r="HC305" s="22">
        <f>(HA305)-(HB305)</f>
        <v>42717.040000000008</v>
      </c>
      <c r="HD305" s="22">
        <f>(HD292)+(HD304)</f>
        <v>0</v>
      </c>
      <c r="HE305" s="22">
        <f>(HE292)+(HE304)</f>
        <v>0</v>
      </c>
      <c r="HF305" s="22">
        <f>(HD305)-(HE305)</f>
        <v>0</v>
      </c>
      <c r="HG305" s="22">
        <f>(HG292)+(HG304)</f>
        <v>-84.89</v>
      </c>
      <c r="HH305" s="22">
        <f>(HH292)+(HH304)</f>
        <v>0</v>
      </c>
      <c r="HI305" s="22">
        <f>(HG305)-(HH305)</f>
        <v>-84.89</v>
      </c>
      <c r="HJ305" s="22">
        <f>(HJ292)+(HJ304)</f>
        <v>-8697.02</v>
      </c>
      <c r="HK305" s="22">
        <f>(HK292)+(HK304)</f>
        <v>-1037.7599999999984</v>
      </c>
      <c r="HL305" s="22">
        <f>(HJ305)-(HK305)</f>
        <v>-7659.260000000002</v>
      </c>
      <c r="HM305" s="22">
        <f>(HM292)+(HM304)</f>
        <v>-1500</v>
      </c>
      <c r="HN305" s="22">
        <f>(HN292)+(HN304)</f>
        <v>0</v>
      </c>
      <c r="HO305" s="22">
        <f>(HM305)-(HN305)</f>
        <v>-1500</v>
      </c>
      <c r="HP305" s="22">
        <f t="shared" si="1599"/>
        <v>-10197.02</v>
      </c>
      <c r="HQ305" s="22">
        <f t="shared" si="1599"/>
        <v>-1037.7599999999984</v>
      </c>
      <c r="HR305" s="22">
        <f>(HP305)-(HQ305)</f>
        <v>-9159.260000000002</v>
      </c>
      <c r="HS305" s="22">
        <f>(HS292)+(HS304)</f>
        <v>3283.7900000000009</v>
      </c>
      <c r="HT305" s="22">
        <f>(HT292)+(HT304)</f>
        <v>9113.2800000000025</v>
      </c>
      <c r="HU305" s="22">
        <f>(HS305)-(HT305)</f>
        <v>-5829.4900000000016</v>
      </c>
      <c r="HV305" s="22">
        <f>(HV292)+(HV304)</f>
        <v>0</v>
      </c>
      <c r="HW305" s="22">
        <f>(HW292)+(HW304)</f>
        <v>0</v>
      </c>
      <c r="HX305" s="22">
        <f>(HV305)-(HW305)</f>
        <v>0</v>
      </c>
      <c r="HY305" s="22">
        <f>(HY292)+(HY304)</f>
        <v>-25476.85</v>
      </c>
      <c r="HZ305" s="22">
        <f>(HZ292)+(HZ304)</f>
        <v>-16445.489999999998</v>
      </c>
      <c r="IA305" s="22">
        <f>(HY305)-(HZ305)</f>
        <v>-9031.36</v>
      </c>
      <c r="IB305" s="22">
        <f>(IB292)+(IB304)</f>
        <v>392.24999999999994</v>
      </c>
      <c r="IC305" s="22">
        <f>(IC292)+(IC304)</f>
        <v>0</v>
      </c>
      <c r="ID305" s="22">
        <f>(IB305)-(IC305)</f>
        <v>392.24999999999994</v>
      </c>
      <c r="IE305" s="22">
        <f t="shared" si="1600"/>
        <v>-25084.6</v>
      </c>
      <c r="IF305" s="22">
        <f t="shared" si="1600"/>
        <v>-16445.489999999998</v>
      </c>
      <c r="IG305" s="22">
        <f>(IE305)-(IF305)</f>
        <v>-8639.11</v>
      </c>
      <c r="IH305" s="22">
        <f t="shared" si="1601"/>
        <v>-32082.719999999998</v>
      </c>
      <c r="II305" s="22">
        <f t="shared" si="1601"/>
        <v>-8369.9699999999939</v>
      </c>
      <c r="IJ305" s="22">
        <f>(IH305)-(II305)</f>
        <v>-23712.750000000004</v>
      </c>
      <c r="IK305" s="22">
        <f>(IK292)+(IK304)</f>
        <v>5767.4600000000064</v>
      </c>
      <c r="IL305" s="22">
        <f>(IL292)+(IL304)</f>
        <v>-3.9999999993597157E-2</v>
      </c>
      <c r="IM305" s="22">
        <f>(IK305)-(IL305)</f>
        <v>5767.5</v>
      </c>
      <c r="IN305" s="22">
        <f>(IN292)+(IN304)</f>
        <v>0</v>
      </c>
      <c r="IO305" s="22">
        <f>(IO292)+(IO304)</f>
        <v>0</v>
      </c>
      <c r="IP305" s="22">
        <f>(IN305)-(IO305)</f>
        <v>0</v>
      </c>
      <c r="IQ305" s="22">
        <f>(IQ292)+(IQ304)</f>
        <v>-25653.26</v>
      </c>
      <c r="IR305" s="22">
        <f>(IR292)+(IR304)</f>
        <v>-9999.99</v>
      </c>
      <c r="IS305" s="22">
        <f>(IQ305)-(IR305)</f>
        <v>-15653.269999999999</v>
      </c>
      <c r="IT305" s="22">
        <f t="shared" si="1602"/>
        <v>-25653.26</v>
      </c>
      <c r="IU305" s="22">
        <f t="shared" si="1602"/>
        <v>-9999.99</v>
      </c>
      <c r="IV305" s="22">
        <f>(IT305)-(IU305)</f>
        <v>-15653.269999999999</v>
      </c>
      <c r="IW305" s="22">
        <f t="shared" si="1603"/>
        <v>-51968.51999999999</v>
      </c>
      <c r="IX305" s="22">
        <f t="shared" si="1603"/>
        <v>-18369.999999999985</v>
      </c>
      <c r="IY305" s="22">
        <f>(IW305)-(IX305)</f>
        <v>-33598.520000000004</v>
      </c>
      <c r="IZ305" s="22">
        <f>(IZ292)+(IZ304)</f>
        <v>4971.9599999999991</v>
      </c>
      <c r="JA305" s="22">
        <f>(JA292)+(JA304)</f>
        <v>-9634.4499999999971</v>
      </c>
      <c r="JB305" s="22">
        <f>(IZ305)-(JA305)</f>
        <v>14606.409999999996</v>
      </c>
      <c r="JC305" s="22">
        <f>(JC292)+(JC304)</f>
        <v>-13060.15</v>
      </c>
      <c r="JD305" s="22">
        <f>(JD292)+(JD304)</f>
        <v>0</v>
      </c>
      <c r="JE305" s="22">
        <f>(JC305)-(JD305)</f>
        <v>-13060.15</v>
      </c>
      <c r="JF305" s="22">
        <f>(JF292)+(JF304)</f>
        <v>1722.13</v>
      </c>
      <c r="JG305" s="22">
        <f>(JG292)+(JG304)</f>
        <v>0</v>
      </c>
      <c r="JH305" s="22">
        <f>(JF305)-(JG305)</f>
        <v>1722.13</v>
      </c>
      <c r="JI305" s="22">
        <f t="shared" si="1604"/>
        <v>-6366.06</v>
      </c>
      <c r="JJ305" s="22">
        <f t="shared" si="1604"/>
        <v>-9634.4499999999971</v>
      </c>
      <c r="JK305" s="22">
        <f>(JI305)-(JJ305)</f>
        <v>3268.3899999999967</v>
      </c>
      <c r="JL305" s="22">
        <f>(JL292)+(JL304)</f>
        <v>0</v>
      </c>
      <c r="JM305" s="22">
        <f>(JM292)+(JM304)</f>
        <v>0</v>
      </c>
      <c r="JN305" s="22">
        <f>(JL305)-(JM305)</f>
        <v>0</v>
      </c>
      <c r="JO305" s="22">
        <f>(JO292)+(JO304)</f>
        <v>-413953.98</v>
      </c>
      <c r="JP305" s="22">
        <f>(JP292)+(JP304)</f>
        <v>0</v>
      </c>
      <c r="JQ305" s="22">
        <f>(JO305)-(JP305)</f>
        <v>-413953.98</v>
      </c>
      <c r="JR305" s="22">
        <f>(JR292)+(JR304)</f>
        <v>418884.55</v>
      </c>
      <c r="JS305" s="22">
        <f>(JS292)+(JS304)</f>
        <v>0</v>
      </c>
      <c r="JT305" s="22">
        <f>(JR305)-(JS305)</f>
        <v>418884.55</v>
      </c>
      <c r="JU305" s="22">
        <f t="shared" si="1605"/>
        <v>4930.570000000007</v>
      </c>
      <c r="JV305" s="22">
        <f t="shared" si="1605"/>
        <v>0</v>
      </c>
      <c r="JW305" s="22">
        <f>(JU305)-(JV305)</f>
        <v>4930.570000000007</v>
      </c>
      <c r="JX305" s="22">
        <f>(JX292)+(JX304)</f>
        <v>-29456.869999999995</v>
      </c>
      <c r="JY305" s="22">
        <f>(JY292)+(JY304)</f>
        <v>-40451.85</v>
      </c>
      <c r="JZ305" s="22">
        <f>(JX305)-(JY305)</f>
        <v>10994.980000000003</v>
      </c>
      <c r="KA305" s="22">
        <f>(KA292)+(KA304)</f>
        <v>110548.83000000002</v>
      </c>
      <c r="KB305" s="22">
        <f>(KB292)+(KB304)</f>
        <v>53000</v>
      </c>
      <c r="KC305" s="22">
        <f>(KA305)-(KB305)</f>
        <v>57548.830000000016</v>
      </c>
      <c r="KD305" s="22">
        <f t="shared" si="1606"/>
        <v>81091.960000000021</v>
      </c>
      <c r="KE305" s="22">
        <f t="shared" si="1606"/>
        <v>12548.150000000001</v>
      </c>
      <c r="KF305" s="22">
        <f>(KD305)-(KE305)</f>
        <v>68543.810000000027</v>
      </c>
      <c r="KG305" s="22">
        <f>(KG292)+(KG304)</f>
        <v>-81584.159999999989</v>
      </c>
      <c r="KH305" s="22">
        <f>(KH292)+(KH304)</f>
        <v>-92094.97</v>
      </c>
      <c r="KI305" s="22">
        <f>(KG305)-(KH305)</f>
        <v>10510.810000000012</v>
      </c>
      <c r="KJ305" s="22">
        <f>(KJ292)+(KJ304)</f>
        <v>-3277.08</v>
      </c>
      <c r="KK305" s="22">
        <f>(KK292)+(KK304)</f>
        <v>-22810.01</v>
      </c>
      <c r="KL305" s="22">
        <f>(KJ305)-(KK305)</f>
        <v>19532.93</v>
      </c>
      <c r="KM305" s="22">
        <f>(KM292)+(KM304)</f>
        <v>-101.65</v>
      </c>
      <c r="KN305" s="22">
        <f>(KN292)+(KN304)</f>
        <v>0</v>
      </c>
      <c r="KO305" s="22">
        <f>(KM305)-(KN305)</f>
        <v>-101.65</v>
      </c>
      <c r="KP305" s="22">
        <f>(KP292)+(KP304)</f>
        <v>-1108.32</v>
      </c>
      <c r="KQ305" s="22">
        <f>(KQ292)+(KQ304)</f>
        <v>0</v>
      </c>
      <c r="KR305" s="22">
        <f>(KP305)-(KQ305)</f>
        <v>-1108.32</v>
      </c>
      <c r="KS305" s="22">
        <f>(KS292)+(KS304)</f>
        <v>-484.52</v>
      </c>
      <c r="KT305" s="22">
        <f>(KT292)+(KT304)</f>
        <v>0</v>
      </c>
      <c r="KU305" s="22">
        <f>(KS305)-(KT305)</f>
        <v>-484.52</v>
      </c>
      <c r="KV305" s="22">
        <f>(KV292)+(KV304)</f>
        <v>0</v>
      </c>
      <c r="KW305" s="22">
        <f>(KW292)+(KW304)</f>
        <v>0</v>
      </c>
      <c r="KX305" s="22">
        <f>(KV305)-(KW305)</f>
        <v>0</v>
      </c>
      <c r="KY305" s="22">
        <f>(KY292)+(KY304)</f>
        <v>0</v>
      </c>
      <c r="KZ305" s="22">
        <f>(KZ292)+(KZ304)</f>
        <v>0</v>
      </c>
      <c r="LA305" s="22">
        <f>(KY305)-(KZ305)</f>
        <v>0</v>
      </c>
      <c r="LB305" s="22">
        <f t="shared" si="1607"/>
        <v>0</v>
      </c>
      <c r="LC305" s="22">
        <f t="shared" si="1607"/>
        <v>0</v>
      </c>
      <c r="LD305" s="22">
        <f>(LB305)-(LC305)</f>
        <v>0</v>
      </c>
      <c r="LE305" s="22">
        <f t="shared" si="1608"/>
        <v>-86555.73</v>
      </c>
      <c r="LF305" s="22">
        <f t="shared" si="1608"/>
        <v>-114904.98</v>
      </c>
      <c r="LG305" s="22">
        <f>(LE305)-(LF305)</f>
        <v>28349.25</v>
      </c>
      <c r="LH305" s="22">
        <f>(LH292)+(LH304)</f>
        <v>2984.0299999999988</v>
      </c>
      <c r="LI305" s="22">
        <f>(LI292)+(LI304)</f>
        <v>0</v>
      </c>
      <c r="LJ305" s="22">
        <f>(LH305)-(LI305)</f>
        <v>2984.0299999999988</v>
      </c>
      <c r="LK305" s="22">
        <f>(LK292)+(LK304)</f>
        <v>0</v>
      </c>
      <c r="LL305" s="22">
        <f>(LL292)+(LL304)</f>
        <v>0</v>
      </c>
      <c r="LM305" s="22">
        <f>(LK305)-(LL305)</f>
        <v>0</v>
      </c>
      <c r="LN305" s="22">
        <f t="shared" si="1609"/>
        <v>-67896.319999999963</v>
      </c>
      <c r="LO305" s="22">
        <f t="shared" si="1609"/>
        <v>-313643.28999999992</v>
      </c>
      <c r="LP305" s="22">
        <f>(LN305)-(LO305)</f>
        <v>245746.96999999997</v>
      </c>
    </row>
    <row r="306" spans="1:328" x14ac:dyDescent="0.3">
      <c r="A306" s="2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  <c r="IK306" s="19"/>
      <c r="IL306" s="19"/>
      <c r="IM306" s="19"/>
      <c r="IN306" s="19"/>
      <c r="IO306" s="19"/>
      <c r="IP306" s="19"/>
      <c r="IQ306" s="19"/>
      <c r="IR306" s="19"/>
      <c r="IS306" s="19"/>
      <c r="IT306" s="19"/>
      <c r="IU306" s="19"/>
      <c r="IV306" s="19"/>
      <c r="IW306" s="19"/>
      <c r="IX306" s="19"/>
      <c r="IY306" s="19"/>
      <c r="IZ306" s="19"/>
      <c r="JA306" s="19"/>
      <c r="JB306" s="19"/>
      <c r="JC306" s="19"/>
      <c r="JD306" s="19"/>
      <c r="JE306" s="19"/>
      <c r="JF306" s="19"/>
      <c r="JG306" s="19"/>
      <c r="JH306" s="19"/>
      <c r="JI306" s="19"/>
      <c r="JJ306" s="19"/>
      <c r="JK306" s="19"/>
      <c r="JL306" s="19"/>
      <c r="JM306" s="19"/>
      <c r="JN306" s="19"/>
      <c r="JO306" s="19"/>
      <c r="JP306" s="19"/>
      <c r="JQ306" s="19"/>
      <c r="JR306" s="19"/>
      <c r="JS306" s="19"/>
      <c r="JT306" s="19"/>
      <c r="JU306" s="19"/>
      <c r="JV306" s="19"/>
      <c r="JW306" s="19"/>
      <c r="JX306" s="19"/>
      <c r="JY306" s="19"/>
      <c r="JZ306" s="19"/>
      <c r="KA306" s="19"/>
      <c r="KB306" s="19"/>
      <c r="KC306" s="19"/>
      <c r="KD306" s="19"/>
      <c r="KE306" s="19"/>
      <c r="KF306" s="19"/>
      <c r="KG306" s="19"/>
      <c r="KH306" s="19"/>
      <c r="KI306" s="19"/>
      <c r="KJ306" s="19"/>
      <c r="KK306" s="19"/>
      <c r="KL306" s="19"/>
      <c r="KM306" s="19"/>
      <c r="KN306" s="19"/>
      <c r="KO306" s="19"/>
      <c r="KP306" s="19"/>
      <c r="KQ306" s="19"/>
      <c r="KR306" s="19"/>
      <c r="KS306" s="19"/>
      <c r="KT306" s="19"/>
      <c r="KU306" s="19"/>
      <c r="KV306" s="19"/>
      <c r="KW306" s="19"/>
      <c r="KX306" s="19"/>
      <c r="KY306" s="19"/>
      <c r="KZ306" s="19"/>
      <c r="LA306" s="19"/>
      <c r="LB306" s="19"/>
      <c r="LC306" s="19"/>
      <c r="LD306" s="19"/>
      <c r="LE306" s="19"/>
      <c r="LF306" s="19"/>
      <c r="LG306" s="19"/>
      <c r="LH306" s="19"/>
      <c r="LI306" s="19"/>
      <c r="LJ306" s="19"/>
      <c r="LK306" s="19"/>
      <c r="LL306" s="19"/>
      <c r="LM306" s="19"/>
      <c r="LN306" s="19"/>
      <c r="LO306" s="19"/>
      <c r="LP306" s="19"/>
    </row>
    <row r="309" spans="1:328" x14ac:dyDescent="0.3">
      <c r="A309" s="7" t="s">
        <v>411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  <c r="IZ309" s="8"/>
      <c r="JA309" s="8"/>
      <c r="JB309" s="8"/>
      <c r="JC309" s="8"/>
      <c r="JD309" s="8"/>
      <c r="JE309" s="8"/>
      <c r="JF309" s="8"/>
      <c r="JG309" s="8"/>
      <c r="JH309" s="8"/>
      <c r="JI309" s="8"/>
      <c r="JJ309" s="8"/>
      <c r="JK309" s="8"/>
      <c r="JL309" s="8"/>
      <c r="JM309" s="8"/>
      <c r="JN309" s="8"/>
      <c r="JO309" s="8"/>
      <c r="JP309" s="8"/>
      <c r="JQ309" s="8"/>
      <c r="JR309" s="8"/>
      <c r="JS309" s="8"/>
      <c r="JT309" s="8"/>
      <c r="JU309" s="8"/>
      <c r="JV309" s="8"/>
      <c r="JW309" s="8"/>
      <c r="JX309" s="8"/>
      <c r="JY309" s="8"/>
      <c r="JZ309" s="8"/>
      <c r="KA309" s="8"/>
      <c r="KB309" s="8"/>
      <c r="KC309" s="8"/>
      <c r="KD309" s="8"/>
      <c r="KE309" s="8"/>
      <c r="KF309" s="8"/>
      <c r="KG309" s="8"/>
      <c r="KH309" s="8"/>
      <c r="KI309" s="8"/>
      <c r="KJ309" s="8"/>
      <c r="KK309" s="8"/>
      <c r="KL309" s="8"/>
      <c r="KM309" s="8"/>
      <c r="KN309" s="8"/>
      <c r="KO309" s="8"/>
      <c r="KP309" s="8"/>
      <c r="KQ309" s="8"/>
      <c r="KR309" s="8"/>
      <c r="KS309" s="8"/>
      <c r="KT309" s="8"/>
      <c r="KU309" s="8"/>
      <c r="KV309" s="8"/>
      <c r="KW309" s="8"/>
      <c r="KX309" s="8"/>
      <c r="KY309" s="8"/>
      <c r="KZ309" s="8"/>
      <c r="LA309" s="8"/>
      <c r="LB309" s="8"/>
      <c r="LC309" s="8"/>
      <c r="LD309" s="8"/>
      <c r="LE309" s="8"/>
      <c r="LF309" s="8"/>
      <c r="LG309" s="8"/>
      <c r="LH309" s="8"/>
      <c r="LI309" s="8"/>
      <c r="LJ309" s="8"/>
      <c r="LK309" s="8"/>
      <c r="LL309" s="8"/>
      <c r="LM309" s="8"/>
      <c r="LN309" s="8"/>
      <c r="LO309" s="8"/>
      <c r="LP309" s="8"/>
    </row>
  </sheetData>
  <mergeCells count="110">
    <mergeCell ref="LN5:LP5"/>
    <mergeCell ref="A309:LP309"/>
    <mergeCell ref="KM5:KO5"/>
    <mergeCell ref="KP5:KR5"/>
    <mergeCell ref="KS5:KU5"/>
    <mergeCell ref="KV5:KX5"/>
    <mergeCell ref="KY5:LA5"/>
    <mergeCell ref="LB5:LD5"/>
    <mergeCell ref="LE5:LG5"/>
    <mergeCell ref="LH5:LJ5"/>
    <mergeCell ref="LK5:LM5"/>
    <mergeCell ref="JL5:JN5"/>
    <mergeCell ref="JO5:JQ5"/>
    <mergeCell ref="JR5:JT5"/>
    <mergeCell ref="JU5:JW5"/>
    <mergeCell ref="JX5:JZ5"/>
    <mergeCell ref="KA5:KC5"/>
    <mergeCell ref="KD5:KF5"/>
    <mergeCell ref="KG5:KI5"/>
    <mergeCell ref="KJ5:KL5"/>
    <mergeCell ref="IK5:IM5"/>
    <mergeCell ref="IN5:IP5"/>
    <mergeCell ref="IQ5:IS5"/>
    <mergeCell ref="IT5:IV5"/>
    <mergeCell ref="IW5:IY5"/>
    <mergeCell ref="IZ5:JB5"/>
    <mergeCell ref="JC5:JE5"/>
    <mergeCell ref="JF5:JH5"/>
    <mergeCell ref="JI5:JK5"/>
    <mergeCell ref="HJ5:HL5"/>
    <mergeCell ref="HM5:HO5"/>
    <mergeCell ref="HP5:HR5"/>
    <mergeCell ref="HS5:HU5"/>
    <mergeCell ref="HV5:HX5"/>
    <mergeCell ref="HY5:IA5"/>
    <mergeCell ref="IB5:ID5"/>
    <mergeCell ref="IE5:IG5"/>
    <mergeCell ref="IH5:IJ5"/>
    <mergeCell ref="GI5:GK5"/>
    <mergeCell ref="GL5:GN5"/>
    <mergeCell ref="GO5:GQ5"/>
    <mergeCell ref="GR5:GT5"/>
    <mergeCell ref="GU5:GW5"/>
    <mergeCell ref="GX5:GZ5"/>
    <mergeCell ref="HA5:HC5"/>
    <mergeCell ref="HD5:HF5"/>
    <mergeCell ref="HG5:HI5"/>
    <mergeCell ref="FH5:FJ5"/>
    <mergeCell ref="FK5:FM5"/>
    <mergeCell ref="FN5:FP5"/>
    <mergeCell ref="FQ5:FS5"/>
    <mergeCell ref="FT5:FV5"/>
    <mergeCell ref="FW5:FY5"/>
    <mergeCell ref="FZ5:GB5"/>
    <mergeCell ref="GC5:GE5"/>
    <mergeCell ref="GF5:GH5"/>
    <mergeCell ref="EG5:EI5"/>
    <mergeCell ref="EJ5:EL5"/>
    <mergeCell ref="EM5:EO5"/>
    <mergeCell ref="EP5:ER5"/>
    <mergeCell ref="ES5:EU5"/>
    <mergeCell ref="EV5:EX5"/>
    <mergeCell ref="EY5:FA5"/>
    <mergeCell ref="FB5:FD5"/>
    <mergeCell ref="FE5:FG5"/>
    <mergeCell ref="DF5:DH5"/>
    <mergeCell ref="DI5:DK5"/>
    <mergeCell ref="DL5:DN5"/>
    <mergeCell ref="DO5:DQ5"/>
    <mergeCell ref="DR5:DT5"/>
    <mergeCell ref="DU5:DW5"/>
    <mergeCell ref="DX5:DZ5"/>
    <mergeCell ref="EA5:EC5"/>
    <mergeCell ref="ED5:EF5"/>
    <mergeCell ref="CE5:CG5"/>
    <mergeCell ref="CH5:CJ5"/>
    <mergeCell ref="CK5:CM5"/>
    <mergeCell ref="CN5:CP5"/>
    <mergeCell ref="CQ5:CS5"/>
    <mergeCell ref="CT5:CV5"/>
    <mergeCell ref="CW5:CY5"/>
    <mergeCell ref="CZ5:DB5"/>
    <mergeCell ref="DC5:DE5"/>
    <mergeCell ref="BD5:BF5"/>
    <mergeCell ref="BG5:BI5"/>
    <mergeCell ref="BJ5:BL5"/>
    <mergeCell ref="BM5:BO5"/>
    <mergeCell ref="BP5:BR5"/>
    <mergeCell ref="BS5:BU5"/>
    <mergeCell ref="BV5:BX5"/>
    <mergeCell ref="BY5:CA5"/>
    <mergeCell ref="CB5:CD5"/>
    <mergeCell ref="AC5:AE5"/>
    <mergeCell ref="AF5:AH5"/>
    <mergeCell ref="AI5:AK5"/>
    <mergeCell ref="AL5:AN5"/>
    <mergeCell ref="AO5:AQ5"/>
    <mergeCell ref="AR5:AT5"/>
    <mergeCell ref="AU5:AW5"/>
    <mergeCell ref="AX5:AZ5"/>
    <mergeCell ref="BA5:BC5"/>
    <mergeCell ref="B5:D5"/>
    <mergeCell ref="E5:G5"/>
    <mergeCell ref="H5:J5"/>
    <mergeCell ref="K5:M5"/>
    <mergeCell ref="N5:P5"/>
    <mergeCell ref="Q5:S5"/>
    <mergeCell ref="T5:V5"/>
    <mergeCell ref="W5:Y5"/>
    <mergeCell ref="Z5:AB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16063A7375EE4FAB71B8B2FBF3F1CD" ma:contentTypeVersion="13" ma:contentTypeDescription="Create a new document." ma:contentTypeScope="" ma:versionID="0b36ed126124155f715566f2e5e9ee14">
  <xsd:schema xmlns:xsd="http://www.w3.org/2001/XMLSchema" xmlns:xs="http://www.w3.org/2001/XMLSchema" xmlns:p="http://schemas.microsoft.com/office/2006/metadata/properties" xmlns:ns2="2aaa8d0d-9413-49bb-916d-6d727b9c8941" xmlns:ns3="b494f2d0-e4ad-4480-abad-e656524d5942" targetNamespace="http://schemas.microsoft.com/office/2006/metadata/properties" ma:root="true" ma:fieldsID="97cc6cdfc68ca6d0cb555b8fd61c0e0a" ns2:_="" ns3:_="">
    <xsd:import namespace="2aaa8d0d-9413-49bb-916d-6d727b9c8941"/>
    <xsd:import namespace="b494f2d0-e4ad-4480-abad-e656524d59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a8d0d-9413-49bb-916d-6d727b9c89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4f2d0-e4ad-4480-abad-e656524d5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6999000-0B4C-4BC7-A2D5-FF4AE9578796}"/>
</file>

<file path=customXml/itemProps2.xml><?xml version="1.0" encoding="utf-8"?>
<ds:datastoreItem xmlns:ds="http://schemas.openxmlformats.org/officeDocument/2006/customXml" ds:itemID="{E7FCD0DD-D90B-4622-865A-C3189A7BF6EC}"/>
</file>

<file path=customXml/itemProps3.xml><?xml version="1.0" encoding="utf-8"?>
<ds:datastoreItem xmlns:ds="http://schemas.openxmlformats.org/officeDocument/2006/customXml" ds:itemID="{DE58BE06-3E16-459D-BA5A-3FEE4C991B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Month by Program</vt:lpstr>
      <vt:lpstr>YTD by Program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Lisa Brooks</cp:lastModifiedBy>
  <dcterms:created xsi:type="dcterms:W3CDTF">2024-04-30T14:59:50Z</dcterms:created>
  <dcterms:modified xsi:type="dcterms:W3CDTF">2024-04-30T15:19:18Z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0x0101006016063A7375EE4FAB71B8B2FBF3F1CD</vt:lpwstr>
  </property>
</Properties>
</file>